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Financial Modelling &amp; Valuation\"/>
    </mc:Choice>
  </mc:AlternateContent>
  <xr:revisionPtr revIDLastSave="0" documentId="13_ncr:1_{11FF2CF1-7DD4-4C29-9749-6354E4CBA100}" xr6:coauthVersionLast="47" xr6:coauthVersionMax="47" xr10:uidLastSave="{00000000-0000-0000-0000-000000000000}"/>
  <bookViews>
    <workbookView xWindow="-98" yWindow="-98" windowWidth="21795" windowHeight="13695" firstSheet="16" activeTab="20" xr2:uid="{00000000-000D-0000-FFFF-FFFF00000000}"/>
  </bookViews>
  <sheets>
    <sheet name="Financials&gt;" sheetId="13" r:id="rId1"/>
    <sheet name="Historical FS" sheetId="11" r:id="rId2"/>
    <sheet name="Ratio Analysis" sheetId="12" r:id="rId3"/>
    <sheet name="Forecast" sheetId="14" r:id="rId4"/>
    <sheet name="WACC" sheetId="15" r:id="rId5"/>
    <sheet name="Intrinsic Growth" sheetId="16" r:id="rId6"/>
    <sheet name="DCF" sheetId="17" r:id="rId7"/>
    <sheet name="Football Field Analysis" sheetId="20" r:id="rId8"/>
    <sheet name="Relative Valuation" sheetId="18" r:id="rId9"/>
    <sheet name="VAR HIstorical" sheetId="21" r:id="rId10"/>
    <sheet name="VAR Monte Carlo" sheetId="22" r:id="rId11"/>
    <sheet name="Segment_Data" sheetId="23" r:id="rId12"/>
    <sheet name="Segment_valuation" sheetId="25" r:id="rId13"/>
    <sheet name="DU Point Analysis" sheetId="28" r:id="rId14"/>
    <sheet name="Altman Z Score" sheetId="30" r:id="rId15"/>
    <sheet name="Data&gt;" sheetId="7" r:id="rId16"/>
    <sheet name="List of Stocks" sheetId="29" r:id="rId17"/>
    <sheet name="Raw_seg_data" sheetId="26" r:id="rId18"/>
    <sheet name="Growth_assumptions" sheetId="27" r:id="rId19"/>
    <sheet name="Peer_data" sheetId="24" r:id="rId20"/>
    <sheet name="Raw FS" sheetId="8" r:id="rId21"/>
    <sheet name="Peer Comps" sheetId="9" r:id="rId22"/>
    <sheet name="RV Data" sheetId="19" r:id="rId23"/>
    <sheet name="Return on Market" sheetId="10" r:id="rId24"/>
    <sheet name="Profit &amp; Loss" sheetId="1" r:id="rId25"/>
    <sheet name="Quarters" sheetId="3" r:id="rId26"/>
    <sheet name="Balance Sheet" sheetId="2" r:id="rId27"/>
    <sheet name="Cash Flow" sheetId="4" r:id="rId28"/>
    <sheet name="Customization" sheetId="5" r:id="rId29"/>
    <sheet name="Data Sheet" sheetId="6" r:id="rId30"/>
  </sheets>
  <definedNames>
    <definedName name="_xlnm._FilterDatabase" localSheetId="16" hidden="1">'List of Stocks'!$B$2:$E$2</definedName>
    <definedName name="_xlnm._FilterDatabase" localSheetId="9" hidden="1">'VAR HIstorical'!$A$2:$E$7605</definedName>
    <definedName name="_xlnm._FilterDatabase" localSheetId="10" hidden="1">'VAR Monte Carlo'!$A$2:$E$7605</definedName>
    <definedName name="_xlnm.Print_Area" localSheetId="14">'Altman Z Score'!$A$1:$J$104</definedName>
    <definedName name="_xlnm.Print_Area" localSheetId="13">'DU Point Analysis'!$A$1:$I$108</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 i="16" l="1"/>
  <c r="I25" i="16"/>
  <c r="I26" i="16"/>
  <c r="I27" i="16"/>
  <c r="I28" i="16"/>
  <c r="I29" i="16"/>
  <c r="I30" i="16"/>
  <c r="J14" i="16"/>
  <c r="I14" i="16"/>
  <c r="H14" i="16"/>
  <c r="G14" i="16"/>
  <c r="J13" i="16"/>
  <c r="I13" i="16"/>
  <c r="H13" i="16"/>
  <c r="G13" i="16"/>
  <c r="F14" i="16"/>
  <c r="F13" i="16"/>
  <c r="B14" i="16"/>
  <c r="B13" i="16"/>
  <c r="I85" i="30"/>
  <c r="H85" i="30"/>
  <c r="G85" i="30"/>
  <c r="F85" i="30"/>
  <c r="E85" i="30"/>
  <c r="D85" i="30"/>
  <c r="C85" i="30"/>
  <c r="I80" i="30"/>
  <c r="H80" i="30"/>
  <c r="G80" i="30"/>
  <c r="F80" i="30"/>
  <c r="E80" i="30"/>
  <c r="D80" i="30"/>
  <c r="C80" i="30"/>
  <c r="I79" i="30"/>
  <c r="H79" i="30"/>
  <c r="G79" i="30"/>
  <c r="F79" i="30"/>
  <c r="E79" i="30"/>
  <c r="D79" i="30"/>
  <c r="C79" i="30"/>
  <c r="I67" i="30"/>
  <c r="H67" i="30"/>
  <c r="G67" i="30"/>
  <c r="F67" i="30"/>
  <c r="E67" i="30"/>
  <c r="D67" i="30"/>
  <c r="C67" i="30"/>
  <c r="I62" i="30"/>
  <c r="I68" i="30" s="1"/>
  <c r="H62" i="30"/>
  <c r="H68" i="30" s="1"/>
  <c r="H74" i="30" s="1"/>
  <c r="H86" i="30" s="1"/>
  <c r="G62" i="30"/>
  <c r="G68" i="30" s="1"/>
  <c r="G74" i="30" s="1"/>
  <c r="G86" i="30" s="1"/>
  <c r="F62" i="30"/>
  <c r="F68" i="30" s="1"/>
  <c r="E62" i="30"/>
  <c r="E68" i="30" s="1"/>
  <c r="D62" i="30"/>
  <c r="D68" i="30" s="1"/>
  <c r="C62" i="30"/>
  <c r="C68" i="30" s="1"/>
  <c r="C74" i="30" s="1"/>
  <c r="C86" i="30" s="1"/>
  <c r="D61" i="30"/>
  <c r="E61" i="30"/>
  <c r="F61" i="30"/>
  <c r="G61" i="30"/>
  <c r="H61" i="30"/>
  <c r="I61" i="30"/>
  <c r="C61" i="30"/>
  <c r="B4" i="30"/>
  <c r="B3" i="30"/>
  <c r="B74" i="28"/>
  <c r="H69" i="28"/>
  <c r="H81" i="28" s="1"/>
  <c r="G69" i="28"/>
  <c r="G81" i="28" s="1"/>
  <c r="F69" i="28"/>
  <c r="F81" i="28" s="1"/>
  <c r="E69" i="28"/>
  <c r="E91" i="28" s="1"/>
  <c r="D69" i="28"/>
  <c r="D81" i="28" s="1"/>
  <c r="C69" i="28"/>
  <c r="C81" i="28" s="1"/>
  <c r="I69" i="28"/>
  <c r="I81" i="28" s="1"/>
  <c r="H65" i="28"/>
  <c r="G65" i="28"/>
  <c r="G68" i="28" s="1"/>
  <c r="F65" i="28"/>
  <c r="F68" i="28" s="1"/>
  <c r="F87" i="28" s="1"/>
  <c r="F90" i="28" s="1"/>
  <c r="E65" i="28"/>
  <c r="E68" i="28" s="1"/>
  <c r="D65" i="28"/>
  <c r="D68" i="28" s="1"/>
  <c r="D87" i="28" s="1"/>
  <c r="C65" i="28"/>
  <c r="C68" i="28" s="1"/>
  <c r="C87" i="28" s="1"/>
  <c r="I65" i="28"/>
  <c r="I68" i="28" s="1"/>
  <c r="H59" i="28"/>
  <c r="G59" i="28"/>
  <c r="F59" i="28"/>
  <c r="E59" i="28"/>
  <c r="D59" i="28"/>
  <c r="D73" i="28" s="1"/>
  <c r="C59" i="28"/>
  <c r="I59" i="28"/>
  <c r="I73" i="28" s="1"/>
  <c r="H58" i="28"/>
  <c r="H64" i="28" s="1"/>
  <c r="H80" i="28" s="1"/>
  <c r="H86" i="28" s="1"/>
  <c r="G58" i="28"/>
  <c r="G64" i="28" s="1"/>
  <c r="F58" i="28"/>
  <c r="F64" i="28" s="1"/>
  <c r="E58" i="28"/>
  <c r="E64" i="28" s="1"/>
  <c r="D58" i="28"/>
  <c r="D64" i="28" s="1"/>
  <c r="C58" i="28"/>
  <c r="C64" i="28" s="1"/>
  <c r="I58" i="28"/>
  <c r="B4" i="28"/>
  <c r="B3" i="28"/>
  <c r="D63" i="30" l="1"/>
  <c r="D74" i="30"/>
  <c r="E74" i="30"/>
  <c r="F74" i="30"/>
  <c r="F86" i="30" s="1"/>
  <c r="I74" i="30"/>
  <c r="I86" i="30" s="1"/>
  <c r="H63" i="30"/>
  <c r="E63" i="30"/>
  <c r="G63" i="30"/>
  <c r="F69" i="30"/>
  <c r="I63" i="30"/>
  <c r="I69" i="30"/>
  <c r="F63" i="30"/>
  <c r="C63" i="30"/>
  <c r="C69" i="30"/>
  <c r="D69" i="30"/>
  <c r="H81" i="30"/>
  <c r="E69" i="30"/>
  <c r="C81" i="30"/>
  <c r="G69" i="30"/>
  <c r="H69" i="30"/>
  <c r="G87" i="30"/>
  <c r="G70" i="28"/>
  <c r="C66" i="28"/>
  <c r="C60" i="28"/>
  <c r="D66" i="28"/>
  <c r="D80" i="28"/>
  <c r="E66" i="28"/>
  <c r="E80" i="28"/>
  <c r="E86" i="28" s="1"/>
  <c r="F66" i="28"/>
  <c r="F80" i="28"/>
  <c r="G80" i="28"/>
  <c r="G66" i="28"/>
  <c r="C80" i="28"/>
  <c r="C86" i="28" s="1"/>
  <c r="C88" i="28" s="1"/>
  <c r="E60" i="28"/>
  <c r="F60" i="28"/>
  <c r="G60" i="28"/>
  <c r="H60" i="28"/>
  <c r="C73" i="28"/>
  <c r="H66" i="28"/>
  <c r="E73" i="28"/>
  <c r="F73" i="28"/>
  <c r="F91" i="28"/>
  <c r="F92" i="28" s="1"/>
  <c r="I60" i="28"/>
  <c r="G73" i="28"/>
  <c r="G91" i="28"/>
  <c r="I64" i="28"/>
  <c r="H73" i="28"/>
  <c r="H91" i="28"/>
  <c r="I70" i="28"/>
  <c r="I87" i="28"/>
  <c r="I90" i="28" s="1"/>
  <c r="C90" i="28"/>
  <c r="D90" i="28"/>
  <c r="E70" i="28"/>
  <c r="E87" i="28"/>
  <c r="E90" i="28" s="1"/>
  <c r="E92" i="28" s="1"/>
  <c r="H68" i="28"/>
  <c r="C72" i="28"/>
  <c r="D72" i="28"/>
  <c r="D74" i="28" s="1"/>
  <c r="F72" i="28"/>
  <c r="H82" i="28"/>
  <c r="D60" i="28"/>
  <c r="E72" i="28"/>
  <c r="C70" i="28"/>
  <c r="D70" i="28"/>
  <c r="G72" i="28"/>
  <c r="E81" i="28"/>
  <c r="H72" i="28"/>
  <c r="G87" i="28"/>
  <c r="G90" i="28" s="1"/>
  <c r="I72" i="28"/>
  <c r="I74" i="28" s="1"/>
  <c r="I91" i="28"/>
  <c r="C91" i="28"/>
  <c r="D91" i="28"/>
  <c r="F70" i="28"/>
  <c r="D86" i="30" l="1"/>
  <c r="D87" i="30" s="1"/>
  <c r="E86" i="30"/>
  <c r="E87" i="30" s="1"/>
  <c r="I81" i="30"/>
  <c r="I87" i="30"/>
  <c r="F81" i="30"/>
  <c r="G81" i="30"/>
  <c r="E81" i="30"/>
  <c r="D81" i="30"/>
  <c r="H87" i="30"/>
  <c r="F87" i="30"/>
  <c r="C87" i="30"/>
  <c r="G74" i="28"/>
  <c r="G76" i="28" s="1"/>
  <c r="C92" i="28"/>
  <c r="C94" i="28" s="1"/>
  <c r="F74" i="28"/>
  <c r="F76" i="28" s="1"/>
  <c r="E88" i="28"/>
  <c r="E94" i="28" s="1"/>
  <c r="E74" i="28"/>
  <c r="E76" i="28" s="1"/>
  <c r="D76" i="28"/>
  <c r="I92" i="28"/>
  <c r="C74" i="28"/>
  <c r="C76" i="28" s="1"/>
  <c r="C82" i="28"/>
  <c r="I80" i="28"/>
  <c r="I66" i="28"/>
  <c r="I76" i="28" s="1"/>
  <c r="G82" i="28"/>
  <c r="G86" i="28"/>
  <c r="G88" i="28" s="1"/>
  <c r="F82" i="28"/>
  <c r="F86" i="28"/>
  <c r="F88" i="28" s="1"/>
  <c r="F94" i="28" s="1"/>
  <c r="G92" i="28"/>
  <c r="H74" i="28"/>
  <c r="D82" i="28"/>
  <c r="D86" i="28"/>
  <c r="D88" i="28" s="1"/>
  <c r="E82" i="28"/>
  <c r="D92" i="28"/>
  <c r="H87" i="28"/>
  <c r="H70" i="28"/>
  <c r="G94" i="28" l="1"/>
  <c r="I86" i="28"/>
  <c r="I88" i="28" s="1"/>
  <c r="I94" i="28" s="1"/>
  <c r="I82" i="28"/>
  <c r="H76" i="28"/>
  <c r="D94" i="28"/>
  <c r="H90" i="28"/>
  <c r="H92" i="28" s="1"/>
  <c r="H88" i="28"/>
  <c r="H94" i="28" l="1"/>
  <c r="P5" i="20" l="1"/>
  <c r="O5" i="20"/>
  <c r="N5" i="20"/>
  <c r="M5" i="20"/>
  <c r="P7" i="20"/>
  <c r="O7" i="20"/>
  <c r="M7" i="20"/>
  <c r="N7" i="20"/>
  <c r="P6" i="20"/>
  <c r="O6" i="20"/>
  <c r="M6" i="20"/>
  <c r="N6" i="20"/>
  <c r="E19" i="27"/>
  <c r="E29" i="27" s="1"/>
  <c r="E18" i="27"/>
  <c r="E28" i="27" s="1"/>
  <c r="E17" i="27"/>
  <c r="E27" i="27" s="1"/>
  <c r="E16" i="27"/>
  <c r="E26" i="27" s="1"/>
  <c r="E15" i="27"/>
  <c r="E25" i="27" s="1"/>
  <c r="C19" i="27"/>
  <c r="C29" i="27" s="1"/>
  <c r="C18" i="27"/>
  <c r="C28" i="27" s="1"/>
  <c r="C17" i="27"/>
  <c r="C27" i="27" s="1"/>
  <c r="C16" i="27"/>
  <c r="C26" i="27" s="1"/>
  <c r="C15" i="27"/>
  <c r="C25" i="27" s="1"/>
  <c r="J21" i="23"/>
  <c r="I21" i="23"/>
  <c r="H21" i="23"/>
  <c r="G21" i="23"/>
  <c r="F21" i="23"/>
  <c r="E21" i="23"/>
  <c r="D21" i="23"/>
  <c r="C21" i="23"/>
  <c r="J4" i="23"/>
  <c r="I4" i="23"/>
  <c r="H4" i="23"/>
  <c r="G4" i="23"/>
  <c r="F4" i="23"/>
  <c r="E4" i="23"/>
  <c r="D4" i="23"/>
  <c r="C4" i="23"/>
  <c r="G23" i="25"/>
  <c r="G22" i="25"/>
  <c r="J37" i="23"/>
  <c r="I37" i="23"/>
  <c r="H37" i="23"/>
  <c r="G37" i="23"/>
  <c r="F37" i="23"/>
  <c r="E37" i="23"/>
  <c r="D37" i="23"/>
  <c r="C37" i="23"/>
  <c r="J34" i="23"/>
  <c r="I34" i="23"/>
  <c r="H34" i="23"/>
  <c r="G34" i="23"/>
  <c r="F34" i="23"/>
  <c r="E34" i="23"/>
  <c r="D34" i="23"/>
  <c r="C34" i="23"/>
  <c r="J31" i="23"/>
  <c r="I31" i="23"/>
  <c r="H31" i="23"/>
  <c r="G31" i="23"/>
  <c r="F31" i="23"/>
  <c r="E31" i="23"/>
  <c r="D31" i="23"/>
  <c r="C31" i="23"/>
  <c r="J28" i="23"/>
  <c r="I28" i="23"/>
  <c r="H28" i="23"/>
  <c r="G28" i="23"/>
  <c r="F28" i="23"/>
  <c r="E28" i="23"/>
  <c r="D28" i="23"/>
  <c r="C28" i="23"/>
  <c r="J25" i="23"/>
  <c r="I25" i="23"/>
  <c r="H25" i="23"/>
  <c r="G25" i="23"/>
  <c r="F25" i="23"/>
  <c r="E25" i="23"/>
  <c r="D25" i="23"/>
  <c r="C25" i="23"/>
  <c r="J22" i="23"/>
  <c r="I22" i="23"/>
  <c r="H22" i="23"/>
  <c r="G22" i="23"/>
  <c r="F22" i="23"/>
  <c r="E22" i="23"/>
  <c r="D22" i="23"/>
  <c r="C22" i="23"/>
  <c r="J15" i="23"/>
  <c r="I15" i="23"/>
  <c r="H15" i="23"/>
  <c r="G15" i="23"/>
  <c r="F15" i="23"/>
  <c r="F39" i="23" s="1"/>
  <c r="E15" i="23"/>
  <c r="D15" i="23"/>
  <c r="C15" i="23"/>
  <c r="J13" i="23"/>
  <c r="I13" i="23"/>
  <c r="H13" i="23"/>
  <c r="G13" i="23"/>
  <c r="F13" i="23"/>
  <c r="E13" i="23"/>
  <c r="D13" i="23"/>
  <c r="C13" i="23"/>
  <c r="J11" i="23"/>
  <c r="I11" i="23"/>
  <c r="H11" i="23"/>
  <c r="G11" i="23"/>
  <c r="F11" i="23"/>
  <c r="E11" i="23"/>
  <c r="D11" i="23"/>
  <c r="C11" i="23"/>
  <c r="J9" i="23"/>
  <c r="I9" i="23"/>
  <c r="H9" i="23"/>
  <c r="G9" i="23"/>
  <c r="F9" i="23"/>
  <c r="E9" i="23"/>
  <c r="D9" i="23"/>
  <c r="C9" i="23"/>
  <c r="J7" i="23"/>
  <c r="I7" i="23"/>
  <c r="H7" i="23"/>
  <c r="G7" i="23"/>
  <c r="F7" i="23"/>
  <c r="E7" i="23"/>
  <c r="D7" i="23"/>
  <c r="C7" i="23"/>
  <c r="J5" i="23"/>
  <c r="I5" i="23"/>
  <c r="H5" i="23"/>
  <c r="G5" i="23"/>
  <c r="F5" i="23"/>
  <c r="E5" i="23"/>
  <c r="D5" i="23"/>
  <c r="C5" i="23"/>
  <c r="D11" i="25"/>
  <c r="D10" i="25"/>
  <c r="D9" i="25"/>
  <c r="D7" i="25"/>
  <c r="D6" i="25"/>
  <c r="E11" i="25"/>
  <c r="E10" i="25"/>
  <c r="E9" i="25"/>
  <c r="E7" i="25"/>
  <c r="E6" i="25"/>
  <c r="E46" i="24"/>
  <c r="E47" i="24"/>
  <c r="F11" i="25" s="1"/>
  <c r="B11" i="25"/>
  <c r="B10" i="25"/>
  <c r="B9" i="25"/>
  <c r="B8" i="25"/>
  <c r="B7" i="25"/>
  <c r="B6" i="25"/>
  <c r="G8" i="25"/>
  <c r="E38" i="24"/>
  <c r="F10" i="25" s="1"/>
  <c r="E37" i="24"/>
  <c r="E29" i="24"/>
  <c r="F9" i="25" s="1"/>
  <c r="E28" i="24"/>
  <c r="E19" i="24"/>
  <c r="F7" i="25" s="1"/>
  <c r="E18" i="24"/>
  <c r="E9" i="24"/>
  <c r="F6" i="25" s="1"/>
  <c r="E8" i="24"/>
  <c r="I12" i="21"/>
  <c r="J12" i="21" s="1"/>
  <c r="K12" i="21" s="1"/>
  <c r="I13" i="21"/>
  <c r="J13" i="21" s="1"/>
  <c r="K13" i="21" s="1"/>
  <c r="I11" i="21"/>
  <c r="J11" i="21" s="1"/>
  <c r="K11" i="21" s="1"/>
  <c r="D7604" i="22"/>
  <c r="D7603" i="22"/>
  <c r="D7602" i="22"/>
  <c r="D7601" i="22"/>
  <c r="D7600" i="22"/>
  <c r="D7599" i="22"/>
  <c r="D7598" i="22"/>
  <c r="D7597" i="22"/>
  <c r="D7596" i="22"/>
  <c r="D7595" i="22"/>
  <c r="D7594" i="22"/>
  <c r="D7593" i="22"/>
  <c r="D7592" i="22"/>
  <c r="D7591" i="22"/>
  <c r="D7590" i="22"/>
  <c r="D7589" i="22"/>
  <c r="D7588" i="22"/>
  <c r="D7587" i="22"/>
  <c r="D7586" i="22"/>
  <c r="D7585" i="22"/>
  <c r="D7584" i="22"/>
  <c r="D7583" i="22"/>
  <c r="D7582" i="22"/>
  <c r="D7581" i="22"/>
  <c r="D7580" i="22"/>
  <c r="D7579" i="22"/>
  <c r="D7578" i="22"/>
  <c r="D7577" i="22"/>
  <c r="D7576" i="22"/>
  <c r="D7575" i="22"/>
  <c r="D7574" i="22"/>
  <c r="D7573" i="22"/>
  <c r="D7572" i="22"/>
  <c r="D7571" i="22"/>
  <c r="D7570" i="22"/>
  <c r="D7569" i="22"/>
  <c r="D7568" i="22"/>
  <c r="D7567" i="22"/>
  <c r="D7566" i="22"/>
  <c r="D7565" i="22"/>
  <c r="D7564" i="22"/>
  <c r="D7563" i="22"/>
  <c r="D7562" i="22"/>
  <c r="D7561" i="22"/>
  <c r="D7560" i="22"/>
  <c r="D7559" i="22"/>
  <c r="D7558" i="22"/>
  <c r="D7557" i="22"/>
  <c r="D7556" i="22"/>
  <c r="D7555" i="22"/>
  <c r="D7554" i="22"/>
  <c r="D7553" i="22"/>
  <c r="D7552" i="22"/>
  <c r="D7551" i="22"/>
  <c r="D7550" i="22"/>
  <c r="D7549" i="22"/>
  <c r="D7548" i="22"/>
  <c r="D7547" i="22"/>
  <c r="D7546" i="22"/>
  <c r="D7545" i="22"/>
  <c r="D7544" i="22"/>
  <c r="D7543" i="22"/>
  <c r="D7542" i="22"/>
  <c r="D7541" i="22"/>
  <c r="D7540" i="22"/>
  <c r="D7539" i="22"/>
  <c r="D7538" i="22"/>
  <c r="D7537" i="22"/>
  <c r="D7536" i="22"/>
  <c r="D7535" i="22"/>
  <c r="D7534" i="22"/>
  <c r="D7533" i="22"/>
  <c r="D7532" i="22"/>
  <c r="D7531" i="22"/>
  <c r="D7530" i="22"/>
  <c r="D7529" i="22"/>
  <c r="D7528" i="22"/>
  <c r="D7527" i="22"/>
  <c r="D7526" i="22"/>
  <c r="D7525" i="22"/>
  <c r="D7524" i="22"/>
  <c r="D7523" i="22"/>
  <c r="D7522" i="22"/>
  <c r="D7521" i="22"/>
  <c r="D7520" i="22"/>
  <c r="D7519" i="22"/>
  <c r="D7518" i="22"/>
  <c r="D7517" i="22"/>
  <c r="D7516" i="22"/>
  <c r="D7515" i="22"/>
  <c r="D7514" i="22"/>
  <c r="D7513" i="22"/>
  <c r="D7512" i="22"/>
  <c r="D7511" i="22"/>
  <c r="D7510" i="22"/>
  <c r="D7509" i="22"/>
  <c r="D7508" i="22"/>
  <c r="D7507" i="22"/>
  <c r="D7506" i="22"/>
  <c r="D7505" i="22"/>
  <c r="D7504" i="22"/>
  <c r="D7503" i="22"/>
  <c r="D7502" i="22"/>
  <c r="D7501" i="22"/>
  <c r="D7500" i="22"/>
  <c r="D7499" i="22"/>
  <c r="D7498" i="22"/>
  <c r="D7497" i="22"/>
  <c r="D7496" i="22"/>
  <c r="D7495" i="22"/>
  <c r="D7494" i="22"/>
  <c r="D7493" i="22"/>
  <c r="D7492" i="22"/>
  <c r="D7491" i="22"/>
  <c r="D7490" i="22"/>
  <c r="D7489" i="22"/>
  <c r="D7488" i="22"/>
  <c r="D7487" i="22"/>
  <c r="D7486" i="22"/>
  <c r="D7485" i="22"/>
  <c r="D7484" i="22"/>
  <c r="D7483" i="22"/>
  <c r="D7482" i="22"/>
  <c r="D7481" i="22"/>
  <c r="D7480" i="22"/>
  <c r="D7479" i="22"/>
  <c r="D7478" i="22"/>
  <c r="D7477" i="22"/>
  <c r="D7476" i="22"/>
  <c r="D7475" i="22"/>
  <c r="D7474" i="22"/>
  <c r="D7473" i="22"/>
  <c r="D7472" i="22"/>
  <c r="D7471" i="22"/>
  <c r="D7470" i="22"/>
  <c r="D7469" i="22"/>
  <c r="D7468" i="22"/>
  <c r="D7467" i="22"/>
  <c r="D7466" i="22"/>
  <c r="D7465" i="22"/>
  <c r="D7464" i="22"/>
  <c r="D7463" i="22"/>
  <c r="D7462" i="22"/>
  <c r="D7461" i="22"/>
  <c r="D7460" i="22"/>
  <c r="D7459" i="22"/>
  <c r="D7458" i="22"/>
  <c r="D7457" i="22"/>
  <c r="D7456" i="22"/>
  <c r="D7455" i="22"/>
  <c r="D7454" i="22"/>
  <c r="D7453" i="22"/>
  <c r="D7452" i="22"/>
  <c r="D7451" i="22"/>
  <c r="D7450" i="22"/>
  <c r="D7449" i="22"/>
  <c r="D7448" i="22"/>
  <c r="D7447" i="22"/>
  <c r="D7446" i="22"/>
  <c r="D7445" i="22"/>
  <c r="D7444" i="22"/>
  <c r="D7443" i="22"/>
  <c r="D7442" i="22"/>
  <c r="D7441" i="22"/>
  <c r="D7440" i="22"/>
  <c r="D7439" i="22"/>
  <c r="D7438" i="22"/>
  <c r="D7437" i="22"/>
  <c r="D7436" i="22"/>
  <c r="D7435" i="22"/>
  <c r="D7434" i="22"/>
  <c r="D7433" i="22"/>
  <c r="D7432" i="22"/>
  <c r="D7431" i="22"/>
  <c r="D7430" i="22"/>
  <c r="D7429" i="22"/>
  <c r="D7428" i="22"/>
  <c r="D7427" i="22"/>
  <c r="D7426" i="22"/>
  <c r="D7425" i="22"/>
  <c r="D7424" i="22"/>
  <c r="D7423" i="22"/>
  <c r="D7422" i="22"/>
  <c r="D7421" i="22"/>
  <c r="D7420" i="22"/>
  <c r="D7419" i="22"/>
  <c r="D7418" i="22"/>
  <c r="D7417" i="22"/>
  <c r="D7416" i="22"/>
  <c r="D7415" i="22"/>
  <c r="D7414" i="22"/>
  <c r="D7413" i="22"/>
  <c r="D7412" i="22"/>
  <c r="D7411" i="22"/>
  <c r="D7410" i="22"/>
  <c r="D7409" i="22"/>
  <c r="D7408" i="22"/>
  <c r="D7407" i="22"/>
  <c r="D7406" i="22"/>
  <c r="D7405" i="22"/>
  <c r="D7404" i="22"/>
  <c r="D7403" i="22"/>
  <c r="D7402" i="22"/>
  <c r="D7401" i="22"/>
  <c r="D7400" i="22"/>
  <c r="D7399" i="22"/>
  <c r="D7398" i="22"/>
  <c r="D7397" i="22"/>
  <c r="D7396" i="22"/>
  <c r="D7395" i="22"/>
  <c r="D7394" i="22"/>
  <c r="D7393" i="22"/>
  <c r="D7392" i="22"/>
  <c r="D7391" i="22"/>
  <c r="D7390" i="22"/>
  <c r="D7389" i="22"/>
  <c r="D7388" i="22"/>
  <c r="D7387" i="22"/>
  <c r="D7386" i="22"/>
  <c r="D7385" i="22"/>
  <c r="D7384" i="22"/>
  <c r="D7383" i="22"/>
  <c r="D7382" i="22"/>
  <c r="D7381" i="22"/>
  <c r="D7380" i="22"/>
  <c r="D7379" i="22"/>
  <c r="D7378" i="22"/>
  <c r="D7377" i="22"/>
  <c r="D7376" i="22"/>
  <c r="D7375" i="22"/>
  <c r="D7374" i="22"/>
  <c r="D7373" i="22"/>
  <c r="D7372" i="22"/>
  <c r="D7371" i="22"/>
  <c r="D7370" i="22"/>
  <c r="D7369" i="22"/>
  <c r="D7368" i="22"/>
  <c r="D7367" i="22"/>
  <c r="D7366" i="22"/>
  <c r="D7365" i="22"/>
  <c r="D7364" i="22"/>
  <c r="D7363" i="22"/>
  <c r="D7362" i="22"/>
  <c r="D7361" i="22"/>
  <c r="D7360" i="22"/>
  <c r="D7359" i="22"/>
  <c r="D7358" i="22"/>
  <c r="D7357" i="22"/>
  <c r="D7356" i="22"/>
  <c r="D7355" i="22"/>
  <c r="D7354" i="22"/>
  <c r="D7353" i="22"/>
  <c r="D7352" i="22"/>
  <c r="D7351" i="22"/>
  <c r="D7350" i="22"/>
  <c r="D7349" i="22"/>
  <c r="D7348" i="22"/>
  <c r="D7347" i="22"/>
  <c r="D7346" i="22"/>
  <c r="D7345" i="22"/>
  <c r="D7344" i="22"/>
  <c r="D7343" i="22"/>
  <c r="D7342" i="22"/>
  <c r="D7341" i="22"/>
  <c r="D7340" i="22"/>
  <c r="D7339" i="22"/>
  <c r="D7338" i="22"/>
  <c r="D7337" i="22"/>
  <c r="D7336" i="22"/>
  <c r="D7335" i="22"/>
  <c r="D7334" i="22"/>
  <c r="D7333" i="22"/>
  <c r="D7332" i="22"/>
  <c r="D7331" i="22"/>
  <c r="D7330" i="22"/>
  <c r="D7329" i="22"/>
  <c r="D7328" i="22"/>
  <c r="D7327" i="22"/>
  <c r="D7326" i="22"/>
  <c r="D7325" i="22"/>
  <c r="D7324" i="22"/>
  <c r="D7323" i="22"/>
  <c r="D7322" i="22"/>
  <c r="D7321" i="22"/>
  <c r="D7320" i="22"/>
  <c r="D7319" i="22"/>
  <c r="D7318" i="22"/>
  <c r="D7317" i="22"/>
  <c r="D7316" i="22"/>
  <c r="D7315" i="22"/>
  <c r="D7314" i="22"/>
  <c r="D7313" i="22"/>
  <c r="D7312" i="22"/>
  <c r="D7311" i="22"/>
  <c r="D7310" i="22"/>
  <c r="D7309" i="22"/>
  <c r="D7308" i="22"/>
  <c r="D7307" i="22"/>
  <c r="D7306" i="22"/>
  <c r="D7305" i="22"/>
  <c r="D7304" i="22"/>
  <c r="D7303" i="22"/>
  <c r="D7302" i="22"/>
  <c r="D7301" i="22"/>
  <c r="D7300" i="22"/>
  <c r="D7299" i="22"/>
  <c r="D7298" i="22"/>
  <c r="D7297" i="22"/>
  <c r="D7296" i="22"/>
  <c r="D7295" i="22"/>
  <c r="D7294" i="22"/>
  <c r="D7293" i="22"/>
  <c r="D7292" i="22"/>
  <c r="D7291" i="22"/>
  <c r="D7290" i="22"/>
  <c r="D7289" i="22"/>
  <c r="D7288" i="22"/>
  <c r="D7287" i="22"/>
  <c r="D7286" i="22"/>
  <c r="D7285" i="22"/>
  <c r="D7284" i="22"/>
  <c r="D7283" i="22"/>
  <c r="D7282" i="22"/>
  <c r="D7281" i="22"/>
  <c r="D7280" i="22"/>
  <c r="D7279" i="22"/>
  <c r="D7278" i="22"/>
  <c r="D7277" i="22"/>
  <c r="D7276" i="22"/>
  <c r="D7275" i="22"/>
  <c r="D7274" i="22"/>
  <c r="D7273" i="22"/>
  <c r="D7272" i="22"/>
  <c r="D7271" i="22"/>
  <c r="D7270" i="22"/>
  <c r="D7269" i="22"/>
  <c r="D7268" i="22"/>
  <c r="D7267" i="22"/>
  <c r="D7266" i="22"/>
  <c r="D7265" i="22"/>
  <c r="D7264" i="22"/>
  <c r="D7263" i="22"/>
  <c r="D7262" i="22"/>
  <c r="D7261" i="22"/>
  <c r="D7260" i="22"/>
  <c r="D7259" i="22"/>
  <c r="D7258" i="22"/>
  <c r="D7257" i="22"/>
  <c r="D7256" i="22"/>
  <c r="D7255" i="22"/>
  <c r="D7254" i="22"/>
  <c r="D7253" i="22"/>
  <c r="D7252" i="22"/>
  <c r="D7251" i="22"/>
  <c r="D7250" i="22"/>
  <c r="D7249" i="22"/>
  <c r="D7248" i="22"/>
  <c r="D7247" i="22"/>
  <c r="D7246" i="22"/>
  <c r="D7245" i="22"/>
  <c r="D7244" i="22"/>
  <c r="D7243" i="22"/>
  <c r="D7242" i="22"/>
  <c r="D7241" i="22"/>
  <c r="D7240" i="22"/>
  <c r="D7239" i="22"/>
  <c r="D7238" i="22"/>
  <c r="D7237" i="22"/>
  <c r="D7236" i="22"/>
  <c r="D7235" i="22"/>
  <c r="D7234" i="22"/>
  <c r="D7233" i="22"/>
  <c r="D7232" i="22"/>
  <c r="D7231" i="22"/>
  <c r="D7230" i="22"/>
  <c r="D7229" i="22"/>
  <c r="D7228" i="22"/>
  <c r="D7227" i="22"/>
  <c r="D7226" i="22"/>
  <c r="D7225" i="22"/>
  <c r="D7224" i="22"/>
  <c r="D7223" i="22"/>
  <c r="D7222" i="22"/>
  <c r="D7221" i="22"/>
  <c r="D7220" i="22"/>
  <c r="D7219" i="22"/>
  <c r="D7218" i="22"/>
  <c r="D7217" i="22"/>
  <c r="D7216" i="22"/>
  <c r="D7215" i="22"/>
  <c r="D7214" i="22"/>
  <c r="D7213" i="22"/>
  <c r="D7212" i="22"/>
  <c r="D7211" i="22"/>
  <c r="D7210" i="22"/>
  <c r="D7209" i="22"/>
  <c r="D7208" i="22"/>
  <c r="D7207" i="22"/>
  <c r="D7206" i="22"/>
  <c r="D7205" i="22"/>
  <c r="D7204" i="22"/>
  <c r="D7203" i="22"/>
  <c r="D7202" i="22"/>
  <c r="D7201" i="22"/>
  <c r="D7200" i="22"/>
  <c r="D7199" i="22"/>
  <c r="D7198" i="22"/>
  <c r="D7197" i="22"/>
  <c r="D7196" i="22"/>
  <c r="D7195" i="22"/>
  <c r="D7194" i="22"/>
  <c r="D7193" i="22"/>
  <c r="D7192" i="22"/>
  <c r="D7191" i="22"/>
  <c r="D7190" i="22"/>
  <c r="D7189" i="22"/>
  <c r="D7188" i="22"/>
  <c r="D7187" i="22"/>
  <c r="D7186" i="22"/>
  <c r="D7185" i="22"/>
  <c r="D7184" i="22"/>
  <c r="D7183" i="22"/>
  <c r="D7182" i="22"/>
  <c r="D7181" i="22"/>
  <c r="D7180" i="22"/>
  <c r="D7179" i="22"/>
  <c r="D7178" i="22"/>
  <c r="D7177" i="22"/>
  <c r="D7176" i="22"/>
  <c r="D7175" i="22"/>
  <c r="D7174" i="22"/>
  <c r="D7173" i="22"/>
  <c r="D7172" i="22"/>
  <c r="D7171" i="22"/>
  <c r="D7170" i="22"/>
  <c r="D7169" i="22"/>
  <c r="D7168" i="22"/>
  <c r="D7167" i="22"/>
  <c r="D7166" i="22"/>
  <c r="D7165" i="22"/>
  <c r="D7164" i="22"/>
  <c r="D7163" i="22"/>
  <c r="D7162" i="22"/>
  <c r="D7161" i="22"/>
  <c r="D7160" i="22"/>
  <c r="D7159" i="22"/>
  <c r="D7158" i="22"/>
  <c r="D7157" i="22"/>
  <c r="D7156" i="22"/>
  <c r="D7155" i="22"/>
  <c r="D7154" i="22"/>
  <c r="D7153" i="22"/>
  <c r="D7152" i="22"/>
  <c r="D7151" i="22"/>
  <c r="D7150" i="22"/>
  <c r="D7149" i="22"/>
  <c r="D7148" i="22"/>
  <c r="D7147" i="22"/>
  <c r="D7146" i="22"/>
  <c r="D7145" i="22"/>
  <c r="D7144" i="22"/>
  <c r="D7143" i="22"/>
  <c r="D7142" i="22"/>
  <c r="D7141" i="22"/>
  <c r="D7140" i="22"/>
  <c r="D7139" i="22"/>
  <c r="D7138" i="22"/>
  <c r="D7137" i="22"/>
  <c r="D7136" i="22"/>
  <c r="D7135" i="22"/>
  <c r="D7134" i="22"/>
  <c r="D7133" i="22"/>
  <c r="D7132" i="22"/>
  <c r="D7131" i="22"/>
  <c r="D7130" i="22"/>
  <c r="D7129" i="22"/>
  <c r="D7128" i="22"/>
  <c r="D7127" i="22"/>
  <c r="D7126" i="22"/>
  <c r="D7125" i="22"/>
  <c r="D7124" i="22"/>
  <c r="D7123" i="22"/>
  <c r="D7122" i="22"/>
  <c r="D7121" i="22"/>
  <c r="D7120" i="22"/>
  <c r="D7119" i="22"/>
  <c r="D7118" i="22"/>
  <c r="D7117" i="22"/>
  <c r="D7116" i="22"/>
  <c r="D7115" i="22"/>
  <c r="D7114" i="22"/>
  <c r="D7113" i="22"/>
  <c r="D7112" i="22"/>
  <c r="D7111" i="22"/>
  <c r="D7110" i="22"/>
  <c r="D7109" i="22"/>
  <c r="D7108" i="22"/>
  <c r="D7107" i="22"/>
  <c r="D7106" i="22"/>
  <c r="D7105" i="22"/>
  <c r="D7104" i="22"/>
  <c r="D7103" i="22"/>
  <c r="D7102" i="22"/>
  <c r="D7101" i="22"/>
  <c r="D7100" i="22"/>
  <c r="D7099" i="22"/>
  <c r="D7098" i="22"/>
  <c r="D7097" i="22"/>
  <c r="D7096" i="22"/>
  <c r="D7095" i="22"/>
  <c r="D7094" i="22"/>
  <c r="D7093" i="22"/>
  <c r="D7092" i="22"/>
  <c r="D7091" i="22"/>
  <c r="D7090" i="22"/>
  <c r="D7089" i="22"/>
  <c r="D7088" i="22"/>
  <c r="D7087" i="22"/>
  <c r="D7086" i="22"/>
  <c r="D7085" i="22"/>
  <c r="D7084" i="22"/>
  <c r="D7083" i="22"/>
  <c r="D7082" i="22"/>
  <c r="D7081" i="22"/>
  <c r="D7080" i="22"/>
  <c r="D7079" i="22"/>
  <c r="D7078" i="22"/>
  <c r="D7077" i="22"/>
  <c r="D7076" i="22"/>
  <c r="D7075" i="22"/>
  <c r="D7074" i="22"/>
  <c r="D7073" i="22"/>
  <c r="D7072" i="22"/>
  <c r="D7071" i="22"/>
  <c r="D7070" i="22"/>
  <c r="D7069" i="22"/>
  <c r="D7068" i="22"/>
  <c r="D7067" i="22"/>
  <c r="D7066" i="22"/>
  <c r="D7065" i="22"/>
  <c r="D7064" i="22"/>
  <c r="D7063" i="22"/>
  <c r="D7062" i="22"/>
  <c r="D7061" i="22"/>
  <c r="D7060" i="22"/>
  <c r="D7059" i="22"/>
  <c r="D7058" i="22"/>
  <c r="D7057" i="22"/>
  <c r="D7056" i="22"/>
  <c r="D7055" i="22"/>
  <c r="D7054" i="22"/>
  <c r="D7053" i="22"/>
  <c r="D7052" i="22"/>
  <c r="D7051" i="22"/>
  <c r="D7050" i="22"/>
  <c r="D7049" i="22"/>
  <c r="D7048" i="22"/>
  <c r="D7047" i="22"/>
  <c r="D7046" i="22"/>
  <c r="D7045" i="22"/>
  <c r="D7044" i="22"/>
  <c r="D7043" i="22"/>
  <c r="D7042" i="22"/>
  <c r="D7041" i="22"/>
  <c r="D7040" i="22"/>
  <c r="D7039" i="22"/>
  <c r="D7038" i="22"/>
  <c r="D7037" i="22"/>
  <c r="D7036" i="22"/>
  <c r="D7035" i="22"/>
  <c r="D7034" i="22"/>
  <c r="D7033" i="22"/>
  <c r="D7032" i="22"/>
  <c r="D7031" i="22"/>
  <c r="D7030" i="22"/>
  <c r="D7029" i="22"/>
  <c r="D7028" i="22"/>
  <c r="D7027" i="22"/>
  <c r="D7026" i="22"/>
  <c r="D7025" i="22"/>
  <c r="D7024" i="22"/>
  <c r="D7023" i="22"/>
  <c r="D7022" i="22"/>
  <c r="D7021" i="22"/>
  <c r="D7020" i="22"/>
  <c r="D7019" i="22"/>
  <c r="D7018" i="22"/>
  <c r="D7017" i="22"/>
  <c r="D7016" i="22"/>
  <c r="D7015" i="22"/>
  <c r="D7014" i="22"/>
  <c r="D7013" i="22"/>
  <c r="D7012" i="22"/>
  <c r="D7011" i="22"/>
  <c r="D7010" i="22"/>
  <c r="D7009" i="22"/>
  <c r="D7008" i="22"/>
  <c r="D7007" i="22"/>
  <c r="D7006" i="22"/>
  <c r="D7005" i="22"/>
  <c r="D7004" i="22"/>
  <c r="D7003" i="22"/>
  <c r="D7002" i="22"/>
  <c r="D7001" i="22"/>
  <c r="D7000" i="22"/>
  <c r="D6999" i="22"/>
  <c r="D6998" i="22"/>
  <c r="D6997" i="22"/>
  <c r="D6996" i="22"/>
  <c r="D6995" i="22"/>
  <c r="D6994" i="22"/>
  <c r="D6993" i="22"/>
  <c r="D6992" i="22"/>
  <c r="D6991" i="22"/>
  <c r="D6990" i="22"/>
  <c r="D6989" i="22"/>
  <c r="D6988" i="22"/>
  <c r="D6987" i="22"/>
  <c r="D6986" i="22"/>
  <c r="D6985" i="22"/>
  <c r="D6984" i="22"/>
  <c r="D6983" i="22"/>
  <c r="D6982" i="22"/>
  <c r="D6981" i="22"/>
  <c r="D6980" i="22"/>
  <c r="D6979" i="22"/>
  <c r="D6978" i="22"/>
  <c r="D6977" i="22"/>
  <c r="D6976" i="22"/>
  <c r="D6975" i="22"/>
  <c r="D6974" i="22"/>
  <c r="D6973" i="22"/>
  <c r="D6972" i="22"/>
  <c r="D6971" i="22"/>
  <c r="D6970" i="22"/>
  <c r="D6969" i="22"/>
  <c r="D6968" i="22"/>
  <c r="D6967" i="22"/>
  <c r="D6966" i="22"/>
  <c r="D6965" i="22"/>
  <c r="D6964" i="22"/>
  <c r="D6963" i="22"/>
  <c r="D6962" i="22"/>
  <c r="D6961" i="22"/>
  <c r="D6960" i="22"/>
  <c r="D6959" i="22"/>
  <c r="D6958" i="22"/>
  <c r="D6957" i="22"/>
  <c r="D6956" i="22"/>
  <c r="D6955" i="22"/>
  <c r="D6954" i="22"/>
  <c r="D6953" i="22"/>
  <c r="D6952" i="22"/>
  <c r="D6951" i="22"/>
  <c r="D6950" i="22"/>
  <c r="D6949" i="22"/>
  <c r="D6948" i="22"/>
  <c r="D6947" i="22"/>
  <c r="D6946" i="22"/>
  <c r="D6945" i="22"/>
  <c r="D6944" i="22"/>
  <c r="D6943" i="22"/>
  <c r="D6942" i="22"/>
  <c r="D6941" i="22"/>
  <c r="D6940" i="22"/>
  <c r="D6939" i="22"/>
  <c r="D6938" i="22"/>
  <c r="D6937" i="22"/>
  <c r="D6936" i="22"/>
  <c r="D6935" i="22"/>
  <c r="D6934" i="22"/>
  <c r="D6933" i="22"/>
  <c r="D6932" i="22"/>
  <c r="D6931" i="22"/>
  <c r="D6930" i="22"/>
  <c r="D6929" i="22"/>
  <c r="D6928" i="22"/>
  <c r="D6927" i="22"/>
  <c r="D6926" i="22"/>
  <c r="D6925" i="22"/>
  <c r="D6924" i="22"/>
  <c r="D6923" i="22"/>
  <c r="D6922" i="22"/>
  <c r="D6921" i="22"/>
  <c r="D6920" i="22"/>
  <c r="D6919" i="22"/>
  <c r="D6918" i="22"/>
  <c r="D6917" i="22"/>
  <c r="D6916" i="22"/>
  <c r="D6915" i="22"/>
  <c r="D6914" i="22"/>
  <c r="D6913" i="22"/>
  <c r="D6912" i="22"/>
  <c r="D6911" i="22"/>
  <c r="D6910" i="22"/>
  <c r="D6909" i="22"/>
  <c r="D6908" i="22"/>
  <c r="D6907" i="22"/>
  <c r="D6906" i="22"/>
  <c r="D6905" i="22"/>
  <c r="D6904" i="22"/>
  <c r="D6903" i="22"/>
  <c r="D6902" i="22"/>
  <c r="D6901" i="22"/>
  <c r="D6900" i="22"/>
  <c r="D6899" i="22"/>
  <c r="D6898" i="22"/>
  <c r="D6897" i="22"/>
  <c r="D6896" i="22"/>
  <c r="D6895" i="22"/>
  <c r="D6894" i="22"/>
  <c r="D6893" i="22"/>
  <c r="D6892" i="22"/>
  <c r="D6891" i="22"/>
  <c r="D6890" i="22"/>
  <c r="D6889" i="22"/>
  <c r="D6888" i="22"/>
  <c r="D6887" i="22"/>
  <c r="D6886" i="22"/>
  <c r="D6885" i="22"/>
  <c r="D6884" i="22"/>
  <c r="D6883" i="22"/>
  <c r="D6882" i="22"/>
  <c r="D6881" i="22"/>
  <c r="D6880" i="22"/>
  <c r="D6879" i="22"/>
  <c r="D6878" i="22"/>
  <c r="D6877" i="22"/>
  <c r="D6876" i="22"/>
  <c r="D6875" i="22"/>
  <c r="D6874" i="22"/>
  <c r="D6873" i="22"/>
  <c r="D6872" i="22"/>
  <c r="D6871" i="22"/>
  <c r="D6870" i="22"/>
  <c r="D6869" i="22"/>
  <c r="D6868" i="22"/>
  <c r="D6867" i="22"/>
  <c r="D6866" i="22"/>
  <c r="D6865" i="22"/>
  <c r="D6864" i="22"/>
  <c r="D6863" i="22"/>
  <c r="D6862" i="22"/>
  <c r="D6861" i="22"/>
  <c r="D6860" i="22"/>
  <c r="D6859" i="22"/>
  <c r="D6858" i="22"/>
  <c r="D6857" i="22"/>
  <c r="D6856" i="22"/>
  <c r="D6855" i="22"/>
  <c r="D6854" i="22"/>
  <c r="D6853" i="22"/>
  <c r="D6852" i="22"/>
  <c r="D6851" i="22"/>
  <c r="D6850" i="22"/>
  <c r="D6849" i="22"/>
  <c r="D6848" i="22"/>
  <c r="D6847" i="22"/>
  <c r="D6846" i="22"/>
  <c r="D6845" i="22"/>
  <c r="D6844" i="22"/>
  <c r="D6843" i="22"/>
  <c r="D6842" i="22"/>
  <c r="D6841" i="22"/>
  <c r="D6840" i="22"/>
  <c r="D6839" i="22"/>
  <c r="D6838" i="22"/>
  <c r="D6837" i="22"/>
  <c r="D6836" i="22"/>
  <c r="D6835" i="22"/>
  <c r="D6834" i="22"/>
  <c r="D6833" i="22"/>
  <c r="D6832" i="22"/>
  <c r="D6831" i="22"/>
  <c r="D6830" i="22"/>
  <c r="D6829" i="22"/>
  <c r="D6828" i="22"/>
  <c r="D6827" i="22"/>
  <c r="D6826" i="22"/>
  <c r="D6825" i="22"/>
  <c r="D6824" i="22"/>
  <c r="D6823" i="22"/>
  <c r="D6822" i="22"/>
  <c r="D6821" i="22"/>
  <c r="D6820" i="22"/>
  <c r="D6819" i="22"/>
  <c r="D6818" i="22"/>
  <c r="D6817" i="22"/>
  <c r="D6816" i="22"/>
  <c r="D6815" i="22"/>
  <c r="D6814" i="22"/>
  <c r="D6813" i="22"/>
  <c r="D6812" i="22"/>
  <c r="D6811" i="22"/>
  <c r="D6810" i="22"/>
  <c r="D6809" i="22"/>
  <c r="D6808" i="22"/>
  <c r="D6807" i="22"/>
  <c r="D6806" i="22"/>
  <c r="D6805" i="22"/>
  <c r="D6804" i="22"/>
  <c r="D6803" i="22"/>
  <c r="D6802" i="22"/>
  <c r="D6801" i="22"/>
  <c r="D6800" i="22"/>
  <c r="D6799" i="22"/>
  <c r="D6798" i="22"/>
  <c r="D6797" i="22"/>
  <c r="D6796" i="22"/>
  <c r="D6795" i="22"/>
  <c r="D6794" i="22"/>
  <c r="D6793" i="22"/>
  <c r="D6792" i="22"/>
  <c r="D6791" i="22"/>
  <c r="D6790" i="22"/>
  <c r="D6789" i="22"/>
  <c r="D6788" i="22"/>
  <c r="D6787" i="22"/>
  <c r="D6786" i="22"/>
  <c r="D6785" i="22"/>
  <c r="D6784" i="22"/>
  <c r="D6783" i="22"/>
  <c r="D6782" i="22"/>
  <c r="D6781" i="22"/>
  <c r="D6780" i="22"/>
  <c r="D6779" i="22"/>
  <c r="D6778" i="22"/>
  <c r="D6777" i="22"/>
  <c r="D6776" i="22"/>
  <c r="D6775" i="22"/>
  <c r="D6774" i="22"/>
  <c r="D6773" i="22"/>
  <c r="D6772" i="22"/>
  <c r="D6771" i="22"/>
  <c r="D6770" i="22"/>
  <c r="D6769" i="22"/>
  <c r="D6768" i="22"/>
  <c r="D6767" i="22"/>
  <c r="D6766" i="22"/>
  <c r="D6765" i="22"/>
  <c r="D6764" i="22"/>
  <c r="D6763" i="22"/>
  <c r="D6762" i="22"/>
  <c r="D6761" i="22"/>
  <c r="D6760" i="22"/>
  <c r="D6759" i="22"/>
  <c r="D6758" i="22"/>
  <c r="D6757" i="22"/>
  <c r="D6756" i="22"/>
  <c r="D6755" i="22"/>
  <c r="D6754" i="22"/>
  <c r="D6753" i="22"/>
  <c r="D6752" i="22"/>
  <c r="D6751" i="22"/>
  <c r="D6750" i="22"/>
  <c r="D6749" i="22"/>
  <c r="D6748" i="22"/>
  <c r="D6747" i="22"/>
  <c r="D6746" i="22"/>
  <c r="D6745" i="22"/>
  <c r="D6744" i="22"/>
  <c r="D6743" i="22"/>
  <c r="D6742" i="22"/>
  <c r="D6741" i="22"/>
  <c r="D6740" i="22"/>
  <c r="D6739" i="22"/>
  <c r="D6738" i="22"/>
  <c r="D6737" i="22"/>
  <c r="D6736" i="22"/>
  <c r="D6735" i="22"/>
  <c r="D6734" i="22"/>
  <c r="D6733" i="22"/>
  <c r="D6732" i="22"/>
  <c r="D6731" i="22"/>
  <c r="D6730" i="22"/>
  <c r="D6729" i="22"/>
  <c r="D6728" i="22"/>
  <c r="D6727" i="22"/>
  <c r="D6726" i="22"/>
  <c r="D6725" i="22"/>
  <c r="D6724" i="22"/>
  <c r="D6723" i="22"/>
  <c r="D6722" i="22"/>
  <c r="D6721" i="22"/>
  <c r="D6720" i="22"/>
  <c r="D6719" i="22"/>
  <c r="D6718" i="22"/>
  <c r="D6717" i="22"/>
  <c r="D6716" i="22"/>
  <c r="D6715" i="22"/>
  <c r="D6714" i="22"/>
  <c r="D6713" i="22"/>
  <c r="D6712" i="22"/>
  <c r="D6711" i="22"/>
  <c r="D6710" i="22"/>
  <c r="D6709" i="22"/>
  <c r="D6708" i="22"/>
  <c r="D6707" i="22"/>
  <c r="D6706" i="22"/>
  <c r="D6705" i="22"/>
  <c r="D6704" i="22"/>
  <c r="D6703" i="22"/>
  <c r="D6702" i="22"/>
  <c r="D6701" i="22"/>
  <c r="D6700" i="22"/>
  <c r="D6699" i="22"/>
  <c r="D6698" i="22"/>
  <c r="D6697" i="22"/>
  <c r="D6696" i="22"/>
  <c r="D6695" i="22"/>
  <c r="D6694" i="22"/>
  <c r="D6693" i="22"/>
  <c r="D6692" i="22"/>
  <c r="D6691" i="22"/>
  <c r="D6690" i="22"/>
  <c r="D6689" i="22"/>
  <c r="D6688" i="22"/>
  <c r="D6687" i="22"/>
  <c r="D6686" i="22"/>
  <c r="D6685" i="22"/>
  <c r="D6684" i="22"/>
  <c r="D6683" i="22"/>
  <c r="D6682" i="22"/>
  <c r="D6681" i="22"/>
  <c r="D6680" i="22"/>
  <c r="D6679" i="22"/>
  <c r="D6678" i="22"/>
  <c r="D6677" i="22"/>
  <c r="D6676" i="22"/>
  <c r="D6675" i="22"/>
  <c r="D6674" i="22"/>
  <c r="D6673" i="22"/>
  <c r="D6672" i="22"/>
  <c r="D6671" i="22"/>
  <c r="D6670" i="22"/>
  <c r="D6669" i="22"/>
  <c r="D6668" i="22"/>
  <c r="D6667" i="22"/>
  <c r="D6666" i="22"/>
  <c r="D6665" i="22"/>
  <c r="D6664" i="22"/>
  <c r="D6663" i="22"/>
  <c r="D6662" i="22"/>
  <c r="D6661" i="22"/>
  <c r="D6660" i="22"/>
  <c r="D6659" i="22"/>
  <c r="D6658" i="22"/>
  <c r="D6657" i="22"/>
  <c r="D6656" i="22"/>
  <c r="D6655" i="22"/>
  <c r="D6654" i="22"/>
  <c r="D6653" i="22"/>
  <c r="D6652" i="22"/>
  <c r="D6651" i="22"/>
  <c r="D6650" i="22"/>
  <c r="D6649" i="22"/>
  <c r="D6648" i="22"/>
  <c r="D6647" i="22"/>
  <c r="D6646" i="22"/>
  <c r="D6645" i="22"/>
  <c r="D6644" i="22"/>
  <c r="D6643" i="22"/>
  <c r="D6642" i="22"/>
  <c r="D6641" i="22"/>
  <c r="D6640" i="22"/>
  <c r="D6639" i="22"/>
  <c r="D6638" i="22"/>
  <c r="D6637" i="22"/>
  <c r="D6636" i="22"/>
  <c r="D6635" i="22"/>
  <c r="D6634" i="22"/>
  <c r="D6633" i="22"/>
  <c r="D6632" i="22"/>
  <c r="D6631" i="22"/>
  <c r="D6630" i="22"/>
  <c r="D6629" i="22"/>
  <c r="D6628" i="22"/>
  <c r="D6627" i="22"/>
  <c r="D6626" i="22"/>
  <c r="D6625" i="22"/>
  <c r="D6624" i="22"/>
  <c r="D6623" i="22"/>
  <c r="D6622" i="22"/>
  <c r="D6621" i="22"/>
  <c r="D6620" i="22"/>
  <c r="D6619" i="22"/>
  <c r="D6618" i="22"/>
  <c r="D6617" i="22"/>
  <c r="D6616" i="22"/>
  <c r="D6615" i="22"/>
  <c r="D6614" i="22"/>
  <c r="D6613" i="22"/>
  <c r="D6612" i="22"/>
  <c r="D6611" i="22"/>
  <c r="D6610" i="22"/>
  <c r="D6609" i="22"/>
  <c r="D6608" i="22"/>
  <c r="D6607" i="22"/>
  <c r="D6606" i="22"/>
  <c r="D6605" i="22"/>
  <c r="D6604" i="22"/>
  <c r="D6603" i="22"/>
  <c r="D6602" i="22"/>
  <c r="D6601" i="22"/>
  <c r="D6600" i="22"/>
  <c r="D6599" i="22"/>
  <c r="D6598" i="22"/>
  <c r="D6597" i="22"/>
  <c r="D6596" i="22"/>
  <c r="D6595" i="22"/>
  <c r="D6594" i="22"/>
  <c r="D6593" i="22"/>
  <c r="D6592" i="22"/>
  <c r="D6591" i="22"/>
  <c r="D6590" i="22"/>
  <c r="D6589" i="22"/>
  <c r="D6588" i="22"/>
  <c r="D6587" i="22"/>
  <c r="D6586" i="22"/>
  <c r="D6585" i="22"/>
  <c r="D6584" i="22"/>
  <c r="D6583" i="22"/>
  <c r="D6582" i="22"/>
  <c r="D6581" i="22"/>
  <c r="D6580" i="22"/>
  <c r="D6579" i="22"/>
  <c r="D6578" i="22"/>
  <c r="D6577" i="22"/>
  <c r="D6576" i="22"/>
  <c r="D6575" i="22"/>
  <c r="D6574" i="22"/>
  <c r="D6573" i="22"/>
  <c r="D6572" i="22"/>
  <c r="D6571" i="22"/>
  <c r="D6570" i="22"/>
  <c r="D6569" i="22"/>
  <c r="D6568" i="22"/>
  <c r="D6567" i="22"/>
  <c r="D6566" i="22"/>
  <c r="D6565" i="22"/>
  <c r="D6564" i="22"/>
  <c r="D6563" i="22"/>
  <c r="D6562" i="22"/>
  <c r="D6561" i="22"/>
  <c r="D6560" i="22"/>
  <c r="D6559" i="22"/>
  <c r="D6558" i="22"/>
  <c r="D6557" i="22"/>
  <c r="D6556" i="22"/>
  <c r="D6555" i="22"/>
  <c r="D6554" i="22"/>
  <c r="D6553" i="22"/>
  <c r="D6552" i="22"/>
  <c r="D6551" i="22"/>
  <c r="D6550" i="22"/>
  <c r="D6549" i="22"/>
  <c r="D6548" i="22"/>
  <c r="D6547" i="22"/>
  <c r="D6546" i="22"/>
  <c r="D6545" i="22"/>
  <c r="D6544" i="22"/>
  <c r="D6543" i="22"/>
  <c r="D6542" i="22"/>
  <c r="D6541" i="22"/>
  <c r="D6540" i="22"/>
  <c r="D6539" i="22"/>
  <c r="D6538" i="22"/>
  <c r="D6537" i="22"/>
  <c r="D6536" i="22"/>
  <c r="D6535" i="22"/>
  <c r="D6534" i="22"/>
  <c r="D6533" i="22"/>
  <c r="D6532" i="22"/>
  <c r="D6531" i="22"/>
  <c r="D6530" i="22"/>
  <c r="D6529" i="22"/>
  <c r="D6528" i="22"/>
  <c r="D6527" i="22"/>
  <c r="D6526" i="22"/>
  <c r="D6525" i="22"/>
  <c r="D6524" i="22"/>
  <c r="D6523" i="22"/>
  <c r="D6522" i="22"/>
  <c r="D6521" i="22"/>
  <c r="D6520" i="22"/>
  <c r="D6519" i="22"/>
  <c r="D6518" i="22"/>
  <c r="D6517" i="22"/>
  <c r="D6516" i="22"/>
  <c r="D6515" i="22"/>
  <c r="D6514" i="22"/>
  <c r="D6513" i="22"/>
  <c r="D6512" i="22"/>
  <c r="D6511" i="22"/>
  <c r="D6510" i="22"/>
  <c r="D6509" i="22"/>
  <c r="D6508" i="22"/>
  <c r="D6507" i="22"/>
  <c r="D6506" i="22"/>
  <c r="D6505" i="22"/>
  <c r="D6504" i="22"/>
  <c r="D6503" i="22"/>
  <c r="D6502" i="22"/>
  <c r="D6501" i="22"/>
  <c r="D6500" i="22"/>
  <c r="D6499" i="22"/>
  <c r="D6498" i="22"/>
  <c r="D6497" i="22"/>
  <c r="D6496" i="22"/>
  <c r="D6495" i="22"/>
  <c r="D6494" i="22"/>
  <c r="D6493" i="22"/>
  <c r="D6492" i="22"/>
  <c r="D6491" i="22"/>
  <c r="D6490" i="22"/>
  <c r="D6489" i="22"/>
  <c r="D6488" i="22"/>
  <c r="D6487" i="22"/>
  <c r="D6486" i="22"/>
  <c r="D6485" i="22"/>
  <c r="D6484" i="22"/>
  <c r="D6483" i="22"/>
  <c r="D6482" i="22"/>
  <c r="D6481" i="22"/>
  <c r="D6480" i="22"/>
  <c r="D6479" i="22"/>
  <c r="D6478" i="22"/>
  <c r="D6477" i="22"/>
  <c r="D6476" i="22"/>
  <c r="D6475" i="22"/>
  <c r="D6474" i="22"/>
  <c r="D6473" i="22"/>
  <c r="D6472" i="22"/>
  <c r="D6471" i="22"/>
  <c r="D6470" i="22"/>
  <c r="D6469" i="22"/>
  <c r="D6468" i="22"/>
  <c r="D6467" i="22"/>
  <c r="D6466" i="22"/>
  <c r="D6465" i="22"/>
  <c r="D6464" i="22"/>
  <c r="D6463" i="22"/>
  <c r="D6462" i="22"/>
  <c r="D6461" i="22"/>
  <c r="D6460" i="22"/>
  <c r="D6459" i="22"/>
  <c r="D6458" i="22"/>
  <c r="D6457" i="22"/>
  <c r="D6456" i="22"/>
  <c r="D6455" i="22"/>
  <c r="D6454" i="22"/>
  <c r="D6453" i="22"/>
  <c r="D6452" i="22"/>
  <c r="D6451" i="22"/>
  <c r="D6450" i="22"/>
  <c r="D6449" i="22"/>
  <c r="D6448" i="22"/>
  <c r="D6447" i="22"/>
  <c r="D6446" i="22"/>
  <c r="D6445" i="22"/>
  <c r="D6444" i="22"/>
  <c r="D6443" i="22"/>
  <c r="D6442" i="22"/>
  <c r="D6441" i="22"/>
  <c r="D6440" i="22"/>
  <c r="D6439" i="22"/>
  <c r="D6438" i="22"/>
  <c r="D6437" i="22"/>
  <c r="D6436" i="22"/>
  <c r="D6435" i="22"/>
  <c r="D6434" i="22"/>
  <c r="D6433" i="22"/>
  <c r="D6432" i="22"/>
  <c r="D6431" i="22"/>
  <c r="D6430" i="22"/>
  <c r="D6429" i="22"/>
  <c r="D6428" i="22"/>
  <c r="D6427" i="22"/>
  <c r="D6426" i="22"/>
  <c r="D6425" i="22"/>
  <c r="D6424" i="22"/>
  <c r="D6423" i="22"/>
  <c r="D6422" i="22"/>
  <c r="D6421" i="22"/>
  <c r="D6420" i="22"/>
  <c r="D6419" i="22"/>
  <c r="D6418" i="22"/>
  <c r="D6417" i="22"/>
  <c r="D6416" i="22"/>
  <c r="D6415" i="22"/>
  <c r="D6414" i="22"/>
  <c r="D6413" i="22"/>
  <c r="D6412" i="22"/>
  <c r="D6411" i="22"/>
  <c r="D6410" i="22"/>
  <c r="D6409" i="22"/>
  <c r="D6408" i="22"/>
  <c r="D6407" i="22"/>
  <c r="D6406" i="22"/>
  <c r="D6405" i="22"/>
  <c r="D6404" i="22"/>
  <c r="D6403" i="22"/>
  <c r="D6402" i="22"/>
  <c r="D6401" i="22"/>
  <c r="D6400" i="22"/>
  <c r="D6399" i="22"/>
  <c r="D6398" i="22"/>
  <c r="D6397" i="22"/>
  <c r="D6396" i="22"/>
  <c r="D6395" i="22"/>
  <c r="D6394" i="22"/>
  <c r="D6393" i="22"/>
  <c r="D6392" i="22"/>
  <c r="D6391" i="22"/>
  <c r="D6390" i="22"/>
  <c r="D6389" i="22"/>
  <c r="D6388" i="22"/>
  <c r="D6387" i="22"/>
  <c r="D6386" i="22"/>
  <c r="D6385" i="22"/>
  <c r="D6384" i="22"/>
  <c r="D6383" i="22"/>
  <c r="D6382" i="22"/>
  <c r="D6381" i="22"/>
  <c r="D6380" i="22"/>
  <c r="D6379" i="22"/>
  <c r="D6378" i="22"/>
  <c r="D6377" i="22"/>
  <c r="D6376" i="22"/>
  <c r="D6375" i="22"/>
  <c r="D6374" i="22"/>
  <c r="D6373" i="22"/>
  <c r="D6372" i="22"/>
  <c r="D6371" i="22"/>
  <c r="D6370" i="22"/>
  <c r="D6369" i="22"/>
  <c r="D6368" i="22"/>
  <c r="D6367" i="22"/>
  <c r="D6366" i="22"/>
  <c r="D6365" i="22"/>
  <c r="D6364" i="22"/>
  <c r="D6363" i="22"/>
  <c r="D6362" i="22"/>
  <c r="D6361" i="22"/>
  <c r="D6360" i="22"/>
  <c r="D6359" i="22"/>
  <c r="D6358" i="22"/>
  <c r="D6357" i="22"/>
  <c r="D6356" i="22"/>
  <c r="D6355" i="22"/>
  <c r="D6354" i="22"/>
  <c r="D6353" i="22"/>
  <c r="D6352" i="22"/>
  <c r="D6351" i="22"/>
  <c r="D6350" i="22"/>
  <c r="D6349" i="22"/>
  <c r="D6348" i="22"/>
  <c r="D6347" i="22"/>
  <c r="D6346" i="22"/>
  <c r="D6345" i="22"/>
  <c r="D6344" i="22"/>
  <c r="D6343" i="22"/>
  <c r="D6342" i="22"/>
  <c r="D6341" i="22"/>
  <c r="D6340" i="22"/>
  <c r="D6339" i="22"/>
  <c r="D6338" i="22"/>
  <c r="D6337" i="22"/>
  <c r="D6336" i="22"/>
  <c r="D6335" i="22"/>
  <c r="D6334" i="22"/>
  <c r="D6333" i="22"/>
  <c r="D6332" i="22"/>
  <c r="D6331" i="22"/>
  <c r="D6330" i="22"/>
  <c r="D6329" i="22"/>
  <c r="D6328" i="22"/>
  <c r="D6327" i="22"/>
  <c r="D6326" i="22"/>
  <c r="D6325" i="22"/>
  <c r="D6324" i="22"/>
  <c r="D6323" i="22"/>
  <c r="D6322" i="22"/>
  <c r="D6321" i="22"/>
  <c r="D6320" i="22"/>
  <c r="D6319" i="22"/>
  <c r="D6318" i="22"/>
  <c r="D6317" i="22"/>
  <c r="D6316" i="22"/>
  <c r="D6315" i="22"/>
  <c r="D6314" i="22"/>
  <c r="D6313" i="22"/>
  <c r="D6312" i="22"/>
  <c r="D6311" i="22"/>
  <c r="D6310" i="22"/>
  <c r="D6309" i="22"/>
  <c r="D6308" i="22"/>
  <c r="D6307" i="22"/>
  <c r="D6306" i="22"/>
  <c r="D6305" i="22"/>
  <c r="D6304" i="22"/>
  <c r="D6303" i="22"/>
  <c r="D6302" i="22"/>
  <c r="D6301" i="22"/>
  <c r="D6300" i="22"/>
  <c r="D6299" i="22"/>
  <c r="D6298" i="22"/>
  <c r="D6297" i="22"/>
  <c r="D6296" i="22"/>
  <c r="D6295" i="22"/>
  <c r="D6294" i="22"/>
  <c r="D6293" i="22"/>
  <c r="D6292" i="22"/>
  <c r="D6291" i="22"/>
  <c r="D6290" i="22"/>
  <c r="D6289" i="22"/>
  <c r="D6288" i="22"/>
  <c r="D6287" i="22"/>
  <c r="D6286" i="22"/>
  <c r="D6285" i="22"/>
  <c r="D6284" i="22"/>
  <c r="D6283" i="22"/>
  <c r="D6282" i="22"/>
  <c r="D6281" i="22"/>
  <c r="D6280" i="22"/>
  <c r="D6279" i="22"/>
  <c r="D6278" i="22"/>
  <c r="D6277" i="22"/>
  <c r="D6276" i="22"/>
  <c r="D6275" i="22"/>
  <c r="D6274" i="22"/>
  <c r="D6273" i="22"/>
  <c r="D6272" i="22"/>
  <c r="D6271" i="22"/>
  <c r="D6270" i="22"/>
  <c r="D6269" i="22"/>
  <c r="D6268" i="22"/>
  <c r="D6267" i="22"/>
  <c r="D6266" i="22"/>
  <c r="D6265" i="22"/>
  <c r="D6264" i="22"/>
  <c r="D6263" i="22"/>
  <c r="D6262" i="22"/>
  <c r="D6261" i="22"/>
  <c r="D6260" i="22"/>
  <c r="D6259" i="22"/>
  <c r="D6258" i="22"/>
  <c r="D6257" i="22"/>
  <c r="D6256" i="22"/>
  <c r="D6255" i="22"/>
  <c r="D6254" i="22"/>
  <c r="D6253" i="22"/>
  <c r="D6252" i="22"/>
  <c r="D6251" i="22"/>
  <c r="D6250" i="22"/>
  <c r="D6249" i="22"/>
  <c r="D6248" i="22"/>
  <c r="D6247" i="22"/>
  <c r="D6246" i="22"/>
  <c r="D6245" i="22"/>
  <c r="D6244" i="22"/>
  <c r="D6243" i="22"/>
  <c r="D6242" i="22"/>
  <c r="D6241" i="22"/>
  <c r="D6240" i="22"/>
  <c r="D6239" i="22"/>
  <c r="D6238" i="22"/>
  <c r="D6237" i="22"/>
  <c r="D6236" i="22"/>
  <c r="D6235" i="22"/>
  <c r="D6234" i="22"/>
  <c r="D6233" i="22"/>
  <c r="D6232" i="22"/>
  <c r="D6231" i="22"/>
  <c r="D6230" i="22"/>
  <c r="D6229" i="22"/>
  <c r="D6228" i="22"/>
  <c r="D6227" i="22"/>
  <c r="D6226" i="22"/>
  <c r="D6225" i="22"/>
  <c r="D6224" i="22"/>
  <c r="D6223" i="22"/>
  <c r="D6222" i="22"/>
  <c r="D6221" i="22"/>
  <c r="D6220" i="22"/>
  <c r="D6219" i="22"/>
  <c r="D6218" i="22"/>
  <c r="D6217" i="22"/>
  <c r="D6216" i="22"/>
  <c r="D6215" i="22"/>
  <c r="D6214" i="22"/>
  <c r="D6213" i="22"/>
  <c r="D6212" i="22"/>
  <c r="D6211" i="22"/>
  <c r="D6210" i="22"/>
  <c r="D6209" i="22"/>
  <c r="D6208" i="22"/>
  <c r="D6207" i="22"/>
  <c r="D6206" i="22"/>
  <c r="D6205" i="22"/>
  <c r="D6204" i="22"/>
  <c r="D6203" i="22"/>
  <c r="D6202" i="22"/>
  <c r="D6201" i="22"/>
  <c r="D6200" i="22"/>
  <c r="D6199" i="22"/>
  <c r="D6198" i="22"/>
  <c r="D6197" i="22"/>
  <c r="D6196" i="22"/>
  <c r="D6195" i="22"/>
  <c r="D6194" i="22"/>
  <c r="D6193" i="22"/>
  <c r="D6192" i="22"/>
  <c r="D6191" i="22"/>
  <c r="D6190" i="22"/>
  <c r="D6189" i="22"/>
  <c r="D6188" i="22"/>
  <c r="D6187" i="22"/>
  <c r="D6186" i="22"/>
  <c r="D6185" i="22"/>
  <c r="D6184" i="22"/>
  <c r="D6183" i="22"/>
  <c r="D6182" i="22"/>
  <c r="D6181" i="22"/>
  <c r="D6180" i="22"/>
  <c r="D6179" i="22"/>
  <c r="D6178" i="22"/>
  <c r="D6177" i="22"/>
  <c r="D6176" i="22"/>
  <c r="D6175" i="22"/>
  <c r="D6174" i="22"/>
  <c r="D6173" i="22"/>
  <c r="D6172" i="22"/>
  <c r="D6171" i="22"/>
  <c r="D6170" i="22"/>
  <c r="D6169" i="22"/>
  <c r="D6168" i="22"/>
  <c r="D6167" i="22"/>
  <c r="D6166" i="22"/>
  <c r="D6165" i="22"/>
  <c r="D6164" i="22"/>
  <c r="D6163" i="22"/>
  <c r="D6162" i="22"/>
  <c r="D6161" i="22"/>
  <c r="D6160" i="22"/>
  <c r="D6159" i="22"/>
  <c r="D6158" i="22"/>
  <c r="D6157" i="22"/>
  <c r="D6156" i="22"/>
  <c r="D6155" i="22"/>
  <c r="D6154" i="22"/>
  <c r="D6153" i="22"/>
  <c r="D6152" i="22"/>
  <c r="D6151" i="22"/>
  <c r="D6150" i="22"/>
  <c r="D6149" i="22"/>
  <c r="D6148" i="22"/>
  <c r="D6147" i="22"/>
  <c r="D6146" i="22"/>
  <c r="D6145" i="22"/>
  <c r="D6144" i="22"/>
  <c r="D6143" i="22"/>
  <c r="D6142" i="22"/>
  <c r="D6141" i="22"/>
  <c r="D6140" i="22"/>
  <c r="D6139" i="22"/>
  <c r="D6138" i="22"/>
  <c r="D6137" i="22"/>
  <c r="D6136" i="22"/>
  <c r="D6135" i="22"/>
  <c r="D6134" i="22"/>
  <c r="D6133" i="22"/>
  <c r="D6132" i="22"/>
  <c r="D6131" i="22"/>
  <c r="D6130" i="22"/>
  <c r="D6129" i="22"/>
  <c r="D6128" i="22"/>
  <c r="D6127" i="22"/>
  <c r="D6126" i="22"/>
  <c r="D6125" i="22"/>
  <c r="D6124" i="22"/>
  <c r="D6123" i="22"/>
  <c r="D6122" i="22"/>
  <c r="D6121" i="22"/>
  <c r="D6120" i="22"/>
  <c r="D6119" i="22"/>
  <c r="D6118" i="22"/>
  <c r="D6117" i="22"/>
  <c r="D6116" i="22"/>
  <c r="D6115" i="22"/>
  <c r="D6114" i="22"/>
  <c r="D6113" i="22"/>
  <c r="D6112" i="22"/>
  <c r="D6111" i="22"/>
  <c r="D6110" i="22"/>
  <c r="D6109" i="22"/>
  <c r="D6108" i="22"/>
  <c r="D6107" i="22"/>
  <c r="D6106" i="22"/>
  <c r="D6105" i="22"/>
  <c r="D6104" i="22"/>
  <c r="D6103" i="22"/>
  <c r="D6102" i="22"/>
  <c r="D6101" i="22"/>
  <c r="D6100" i="22"/>
  <c r="D6099" i="22"/>
  <c r="D6098" i="22"/>
  <c r="D6097" i="22"/>
  <c r="D6096" i="22"/>
  <c r="D6095" i="22"/>
  <c r="D6094" i="22"/>
  <c r="D6093" i="22"/>
  <c r="D6092" i="22"/>
  <c r="D6091" i="22"/>
  <c r="D6090" i="22"/>
  <c r="D6089" i="22"/>
  <c r="D6088" i="22"/>
  <c r="D6087" i="22"/>
  <c r="D6086" i="22"/>
  <c r="D6085" i="22"/>
  <c r="D6084" i="22"/>
  <c r="D6083" i="22"/>
  <c r="D6082" i="22"/>
  <c r="D6081" i="22"/>
  <c r="D6080" i="22"/>
  <c r="D6079" i="22"/>
  <c r="D6078" i="22"/>
  <c r="D6077" i="22"/>
  <c r="D6076" i="22"/>
  <c r="D6075" i="22"/>
  <c r="D6074" i="22"/>
  <c r="D6073" i="22"/>
  <c r="D6072" i="22"/>
  <c r="D6071" i="22"/>
  <c r="D6070" i="22"/>
  <c r="D6069" i="22"/>
  <c r="D6068" i="22"/>
  <c r="D6067" i="22"/>
  <c r="D6066" i="22"/>
  <c r="D6065" i="22"/>
  <c r="D6064" i="22"/>
  <c r="D6063" i="22"/>
  <c r="D6062" i="22"/>
  <c r="D6061" i="22"/>
  <c r="D6060" i="22"/>
  <c r="D6059" i="22"/>
  <c r="D6058" i="22"/>
  <c r="D6057" i="22"/>
  <c r="D6056" i="22"/>
  <c r="D6055" i="22"/>
  <c r="D6054" i="22"/>
  <c r="D6053" i="22"/>
  <c r="D6052" i="22"/>
  <c r="D6051" i="22"/>
  <c r="D6050" i="22"/>
  <c r="D6049" i="22"/>
  <c r="D6048" i="22"/>
  <c r="D6047" i="22"/>
  <c r="D6046" i="22"/>
  <c r="D6045" i="22"/>
  <c r="D6044" i="22"/>
  <c r="D6043" i="22"/>
  <c r="D6042" i="22"/>
  <c r="D6041" i="22"/>
  <c r="D6040" i="22"/>
  <c r="D6039" i="22"/>
  <c r="D6038" i="22"/>
  <c r="D6037" i="22"/>
  <c r="D6036" i="22"/>
  <c r="D6035" i="22"/>
  <c r="D6034" i="22"/>
  <c r="D6033" i="22"/>
  <c r="D6032" i="22"/>
  <c r="D6031" i="22"/>
  <c r="D6030" i="22"/>
  <c r="D6029" i="22"/>
  <c r="D6028" i="22"/>
  <c r="D6027" i="22"/>
  <c r="D6026" i="22"/>
  <c r="D6025" i="22"/>
  <c r="D6024" i="22"/>
  <c r="D6023" i="22"/>
  <c r="D6022" i="22"/>
  <c r="D6021" i="22"/>
  <c r="D6020" i="22"/>
  <c r="D6019" i="22"/>
  <c r="D6018" i="22"/>
  <c r="D6017" i="22"/>
  <c r="D6016" i="22"/>
  <c r="D6015" i="22"/>
  <c r="D6014" i="22"/>
  <c r="D6013" i="22"/>
  <c r="D6012" i="22"/>
  <c r="D6011" i="22"/>
  <c r="D6010" i="22"/>
  <c r="D6009" i="22"/>
  <c r="D6008" i="22"/>
  <c r="D6007" i="22"/>
  <c r="D6006" i="22"/>
  <c r="D6005" i="22"/>
  <c r="D6004" i="22"/>
  <c r="D6003" i="22"/>
  <c r="D6002" i="22"/>
  <c r="D6001" i="22"/>
  <c r="D6000" i="22"/>
  <c r="D5999" i="22"/>
  <c r="D5998" i="22"/>
  <c r="D5997" i="22"/>
  <c r="D5996" i="22"/>
  <c r="D5995" i="22"/>
  <c r="D5994" i="22"/>
  <c r="D5993" i="22"/>
  <c r="D5992" i="22"/>
  <c r="D5991" i="22"/>
  <c r="D5990" i="22"/>
  <c r="D5989" i="22"/>
  <c r="D5988" i="22"/>
  <c r="D5987" i="22"/>
  <c r="D5986" i="22"/>
  <c r="D5985" i="22"/>
  <c r="D5984" i="22"/>
  <c r="D5983" i="22"/>
  <c r="D5982" i="22"/>
  <c r="D5981" i="22"/>
  <c r="D5980" i="22"/>
  <c r="D5979" i="22"/>
  <c r="D5978" i="22"/>
  <c r="D5977" i="22"/>
  <c r="D5976" i="22"/>
  <c r="D5975" i="22"/>
  <c r="D5974" i="22"/>
  <c r="D5973" i="22"/>
  <c r="D5972" i="22"/>
  <c r="D5971" i="22"/>
  <c r="D5970" i="22"/>
  <c r="D5969" i="22"/>
  <c r="D5968" i="22"/>
  <c r="D5967" i="22"/>
  <c r="D5966" i="22"/>
  <c r="D5965" i="22"/>
  <c r="D5964" i="22"/>
  <c r="D5963" i="22"/>
  <c r="D5962" i="22"/>
  <c r="D5961" i="22"/>
  <c r="D5960" i="22"/>
  <c r="D5959" i="22"/>
  <c r="D5958" i="22"/>
  <c r="D5957" i="22"/>
  <c r="D5956" i="22"/>
  <c r="D5955" i="22"/>
  <c r="D5954" i="22"/>
  <c r="D5953" i="22"/>
  <c r="D5952" i="22"/>
  <c r="D5951" i="22"/>
  <c r="D5950" i="22"/>
  <c r="D5949" i="22"/>
  <c r="D5948" i="22"/>
  <c r="D5947" i="22"/>
  <c r="D5946" i="22"/>
  <c r="D5945" i="22"/>
  <c r="D5944" i="22"/>
  <c r="D5943" i="22"/>
  <c r="D5942" i="22"/>
  <c r="D5941" i="22"/>
  <c r="D5940" i="22"/>
  <c r="D5939" i="22"/>
  <c r="D5938" i="22"/>
  <c r="D5937" i="22"/>
  <c r="D5936" i="22"/>
  <c r="D5935" i="22"/>
  <c r="D5934" i="22"/>
  <c r="D5933" i="22"/>
  <c r="D5932" i="22"/>
  <c r="D5931" i="22"/>
  <c r="D5930" i="22"/>
  <c r="D5929" i="22"/>
  <c r="D5928" i="22"/>
  <c r="D5927" i="22"/>
  <c r="D5926" i="22"/>
  <c r="D5925" i="22"/>
  <c r="D5924" i="22"/>
  <c r="D5923" i="22"/>
  <c r="D5922" i="22"/>
  <c r="D5921" i="22"/>
  <c r="D5920" i="22"/>
  <c r="D5919" i="22"/>
  <c r="D5918" i="22"/>
  <c r="D5917" i="22"/>
  <c r="D5916" i="22"/>
  <c r="D5915" i="22"/>
  <c r="D5914" i="22"/>
  <c r="D5913" i="22"/>
  <c r="D5912" i="22"/>
  <c r="D5911" i="22"/>
  <c r="D5910" i="22"/>
  <c r="D5909" i="22"/>
  <c r="D5908" i="22"/>
  <c r="D5907" i="22"/>
  <c r="D5906" i="22"/>
  <c r="D5905" i="22"/>
  <c r="D5904" i="22"/>
  <c r="D5903" i="22"/>
  <c r="D5902" i="22"/>
  <c r="D5901" i="22"/>
  <c r="D5900" i="22"/>
  <c r="D5899" i="22"/>
  <c r="D5898" i="22"/>
  <c r="D5897" i="22"/>
  <c r="D5896" i="22"/>
  <c r="D5895" i="22"/>
  <c r="D5894" i="22"/>
  <c r="D5893" i="22"/>
  <c r="D5892" i="22"/>
  <c r="D5891" i="22"/>
  <c r="D5890" i="22"/>
  <c r="D5889" i="22"/>
  <c r="D5888" i="22"/>
  <c r="D5887" i="22"/>
  <c r="D5886" i="22"/>
  <c r="D5885" i="22"/>
  <c r="D5884" i="22"/>
  <c r="D5883" i="22"/>
  <c r="D5882" i="22"/>
  <c r="D5881" i="22"/>
  <c r="D5880" i="22"/>
  <c r="D5879" i="22"/>
  <c r="D5878" i="22"/>
  <c r="D5877" i="22"/>
  <c r="D5876" i="22"/>
  <c r="D5875" i="22"/>
  <c r="D5874" i="22"/>
  <c r="D5873" i="22"/>
  <c r="D5872" i="22"/>
  <c r="D5871" i="22"/>
  <c r="D5870" i="22"/>
  <c r="D5869" i="22"/>
  <c r="D5868" i="22"/>
  <c r="D5867" i="22"/>
  <c r="D5866" i="22"/>
  <c r="D5865" i="22"/>
  <c r="D5864" i="22"/>
  <c r="D5863" i="22"/>
  <c r="D5862" i="22"/>
  <c r="D5861" i="22"/>
  <c r="D5860" i="22"/>
  <c r="D5859" i="22"/>
  <c r="D5858" i="22"/>
  <c r="D5857" i="22"/>
  <c r="D5856" i="22"/>
  <c r="D5855" i="22"/>
  <c r="D5854" i="22"/>
  <c r="D5853" i="22"/>
  <c r="D5852" i="22"/>
  <c r="D5851" i="22"/>
  <c r="D5850" i="22"/>
  <c r="D5849" i="22"/>
  <c r="D5848" i="22"/>
  <c r="D5847" i="22"/>
  <c r="D5846" i="22"/>
  <c r="D5845" i="22"/>
  <c r="D5844" i="22"/>
  <c r="D5843" i="22"/>
  <c r="D5842" i="22"/>
  <c r="D5841" i="22"/>
  <c r="D5840" i="22"/>
  <c r="D5839" i="22"/>
  <c r="D5838" i="22"/>
  <c r="D5837" i="22"/>
  <c r="D5836" i="22"/>
  <c r="D5835" i="22"/>
  <c r="D5834" i="22"/>
  <c r="D5833" i="22"/>
  <c r="D5832" i="22"/>
  <c r="D5831" i="22"/>
  <c r="D5830" i="22"/>
  <c r="D5829" i="22"/>
  <c r="D5828" i="22"/>
  <c r="D5827" i="22"/>
  <c r="D5826" i="22"/>
  <c r="D5825" i="22"/>
  <c r="D5824" i="22"/>
  <c r="D5823" i="22"/>
  <c r="D5822" i="22"/>
  <c r="D5821" i="22"/>
  <c r="D5820" i="22"/>
  <c r="D5819" i="22"/>
  <c r="D5818" i="22"/>
  <c r="D5817" i="22"/>
  <c r="D5816" i="22"/>
  <c r="D5815" i="22"/>
  <c r="D5814" i="22"/>
  <c r="D5813" i="22"/>
  <c r="D5812" i="22"/>
  <c r="D5811" i="22"/>
  <c r="D5810" i="22"/>
  <c r="D5809" i="22"/>
  <c r="D5808" i="22"/>
  <c r="D5807" i="22"/>
  <c r="D5806" i="22"/>
  <c r="D5805" i="22"/>
  <c r="D5804" i="22"/>
  <c r="D5803" i="22"/>
  <c r="D5802" i="22"/>
  <c r="D5801" i="22"/>
  <c r="D5800" i="22"/>
  <c r="D5799" i="22"/>
  <c r="D5798" i="22"/>
  <c r="D5797" i="22"/>
  <c r="D5796" i="22"/>
  <c r="D5795" i="22"/>
  <c r="D5794" i="22"/>
  <c r="D5793" i="22"/>
  <c r="D5792" i="22"/>
  <c r="D5791" i="22"/>
  <c r="D5790" i="22"/>
  <c r="D5789" i="22"/>
  <c r="D5788" i="22"/>
  <c r="D5787" i="22"/>
  <c r="D5786" i="22"/>
  <c r="D5785" i="22"/>
  <c r="D5784" i="22"/>
  <c r="D5783" i="22"/>
  <c r="D5782" i="22"/>
  <c r="D5781" i="22"/>
  <c r="D5780" i="22"/>
  <c r="D5779" i="22"/>
  <c r="D5778" i="22"/>
  <c r="D5777" i="22"/>
  <c r="D5776" i="22"/>
  <c r="D5775" i="22"/>
  <c r="D5774" i="22"/>
  <c r="D5773" i="22"/>
  <c r="D5772" i="22"/>
  <c r="D5771" i="22"/>
  <c r="D5770" i="22"/>
  <c r="D5769" i="22"/>
  <c r="D5768" i="22"/>
  <c r="D5767" i="22"/>
  <c r="D5766" i="22"/>
  <c r="D5765" i="22"/>
  <c r="D5764" i="22"/>
  <c r="D5763" i="22"/>
  <c r="D5762" i="22"/>
  <c r="D5761" i="22"/>
  <c r="D5760" i="22"/>
  <c r="D5759" i="22"/>
  <c r="D5758" i="22"/>
  <c r="D5757" i="22"/>
  <c r="D5756" i="22"/>
  <c r="D5755" i="22"/>
  <c r="D5754" i="22"/>
  <c r="D5753" i="22"/>
  <c r="D5752" i="22"/>
  <c r="D5751" i="22"/>
  <c r="D5750" i="22"/>
  <c r="D5749" i="22"/>
  <c r="D5748" i="22"/>
  <c r="D5747" i="22"/>
  <c r="D5746" i="22"/>
  <c r="D5745" i="22"/>
  <c r="D5744" i="22"/>
  <c r="D5743" i="22"/>
  <c r="D5742" i="22"/>
  <c r="D5741" i="22"/>
  <c r="D5740" i="22"/>
  <c r="D5739" i="22"/>
  <c r="D5738" i="22"/>
  <c r="D5737" i="22"/>
  <c r="D5736" i="22"/>
  <c r="D5735" i="22"/>
  <c r="D5734" i="22"/>
  <c r="D5733" i="22"/>
  <c r="D5732" i="22"/>
  <c r="D5731" i="22"/>
  <c r="D5730" i="22"/>
  <c r="D5729" i="22"/>
  <c r="D5728" i="22"/>
  <c r="D5727" i="22"/>
  <c r="D5726" i="22"/>
  <c r="D5725" i="22"/>
  <c r="D5724" i="22"/>
  <c r="D5723" i="22"/>
  <c r="D5722" i="22"/>
  <c r="D5721" i="22"/>
  <c r="D5720" i="22"/>
  <c r="D5719" i="22"/>
  <c r="D5718" i="22"/>
  <c r="D5717" i="22"/>
  <c r="D5716" i="22"/>
  <c r="D5715" i="22"/>
  <c r="D5714" i="22"/>
  <c r="D5713" i="22"/>
  <c r="D5712" i="22"/>
  <c r="D5711" i="22"/>
  <c r="D5710" i="22"/>
  <c r="D5709" i="22"/>
  <c r="D5708" i="22"/>
  <c r="D5707" i="22"/>
  <c r="D5706" i="22"/>
  <c r="D5705" i="22"/>
  <c r="D5704" i="22"/>
  <c r="D5703" i="22"/>
  <c r="D5702" i="22"/>
  <c r="D5701" i="22"/>
  <c r="D5700" i="22"/>
  <c r="D5699" i="22"/>
  <c r="D5698" i="22"/>
  <c r="D5697" i="22"/>
  <c r="D5696" i="22"/>
  <c r="D5695" i="22"/>
  <c r="D5694" i="22"/>
  <c r="D5693" i="22"/>
  <c r="D5692" i="22"/>
  <c r="D5691" i="22"/>
  <c r="D5690" i="22"/>
  <c r="D5689" i="22"/>
  <c r="D5688" i="22"/>
  <c r="D5687" i="22"/>
  <c r="D5686" i="22"/>
  <c r="D5685" i="22"/>
  <c r="D5684" i="22"/>
  <c r="D5683" i="22"/>
  <c r="D5682" i="22"/>
  <c r="D5681" i="22"/>
  <c r="D5680" i="22"/>
  <c r="D5679" i="22"/>
  <c r="D5678" i="22"/>
  <c r="D5677" i="22"/>
  <c r="D5676" i="22"/>
  <c r="D5675" i="22"/>
  <c r="D5674" i="22"/>
  <c r="D5673" i="22"/>
  <c r="D5672" i="22"/>
  <c r="D5671" i="22"/>
  <c r="D5670" i="22"/>
  <c r="D5669" i="22"/>
  <c r="D5668" i="22"/>
  <c r="D5667" i="22"/>
  <c r="D5666" i="22"/>
  <c r="D5665" i="22"/>
  <c r="D5664" i="22"/>
  <c r="D5663" i="22"/>
  <c r="D5662" i="22"/>
  <c r="D5661" i="22"/>
  <c r="D5660" i="22"/>
  <c r="D5659" i="22"/>
  <c r="D5658" i="22"/>
  <c r="D5657" i="22"/>
  <c r="D5656" i="22"/>
  <c r="D5655" i="22"/>
  <c r="D5654" i="22"/>
  <c r="D5653" i="22"/>
  <c r="D5652" i="22"/>
  <c r="D5651" i="22"/>
  <c r="D5650" i="22"/>
  <c r="D5649" i="22"/>
  <c r="D5648" i="22"/>
  <c r="D5647" i="22"/>
  <c r="D5646" i="22"/>
  <c r="D5645" i="22"/>
  <c r="D5644" i="22"/>
  <c r="D5643" i="22"/>
  <c r="D5642" i="22"/>
  <c r="D5641" i="22"/>
  <c r="D5640" i="22"/>
  <c r="D5639" i="22"/>
  <c r="D5638" i="22"/>
  <c r="D5637" i="22"/>
  <c r="D5636" i="22"/>
  <c r="D5635" i="22"/>
  <c r="D5634" i="22"/>
  <c r="D5633" i="22"/>
  <c r="D5632" i="22"/>
  <c r="D5631" i="22"/>
  <c r="D5630" i="22"/>
  <c r="D5629" i="22"/>
  <c r="D5628" i="22"/>
  <c r="D5627" i="22"/>
  <c r="D5626" i="22"/>
  <c r="D5625" i="22"/>
  <c r="D5624" i="22"/>
  <c r="D5623" i="22"/>
  <c r="D5622" i="22"/>
  <c r="D5621" i="22"/>
  <c r="D5620" i="22"/>
  <c r="D5619" i="22"/>
  <c r="D5618" i="22"/>
  <c r="D5617" i="22"/>
  <c r="D5616" i="22"/>
  <c r="D5615" i="22"/>
  <c r="D5614" i="22"/>
  <c r="D5613" i="22"/>
  <c r="D5612" i="22"/>
  <c r="D5611" i="22"/>
  <c r="D5610" i="22"/>
  <c r="D5609" i="22"/>
  <c r="D5608" i="22"/>
  <c r="D5607" i="22"/>
  <c r="D5606" i="22"/>
  <c r="D5605" i="22"/>
  <c r="D5604" i="22"/>
  <c r="D5603" i="22"/>
  <c r="D5602" i="22"/>
  <c r="D5601" i="22"/>
  <c r="D5600" i="22"/>
  <c r="D5599" i="22"/>
  <c r="D5598" i="22"/>
  <c r="D5597" i="22"/>
  <c r="D5596" i="22"/>
  <c r="D5595" i="22"/>
  <c r="D5594" i="22"/>
  <c r="D5593" i="22"/>
  <c r="D5592" i="22"/>
  <c r="D5591" i="22"/>
  <c r="D5590" i="22"/>
  <c r="D5589" i="22"/>
  <c r="D5588" i="22"/>
  <c r="D5587" i="22"/>
  <c r="D5586" i="22"/>
  <c r="D5585" i="22"/>
  <c r="D5584" i="22"/>
  <c r="D5583" i="22"/>
  <c r="D5582" i="22"/>
  <c r="D5581" i="22"/>
  <c r="D5580" i="22"/>
  <c r="D5579" i="22"/>
  <c r="D5578" i="22"/>
  <c r="D5577" i="22"/>
  <c r="D5576" i="22"/>
  <c r="D5575" i="22"/>
  <c r="D5574" i="22"/>
  <c r="D5573" i="22"/>
  <c r="D5572" i="22"/>
  <c r="D5571" i="22"/>
  <c r="D5570" i="22"/>
  <c r="D5569" i="22"/>
  <c r="D5568" i="22"/>
  <c r="D5567" i="22"/>
  <c r="D5566" i="22"/>
  <c r="D5565" i="22"/>
  <c r="D5564" i="22"/>
  <c r="D5563" i="22"/>
  <c r="D5562" i="22"/>
  <c r="D5561" i="22"/>
  <c r="D5560" i="22"/>
  <c r="D5559" i="22"/>
  <c r="D5558" i="22"/>
  <c r="D5557" i="22"/>
  <c r="D5556" i="22"/>
  <c r="D5555" i="22"/>
  <c r="D5554" i="22"/>
  <c r="D5553" i="22"/>
  <c r="D5552" i="22"/>
  <c r="D5551" i="22"/>
  <c r="D5550" i="22"/>
  <c r="D5549" i="22"/>
  <c r="D5548" i="22"/>
  <c r="D5547" i="22"/>
  <c r="D5546" i="22"/>
  <c r="D5545" i="22"/>
  <c r="D5544" i="22"/>
  <c r="D5543" i="22"/>
  <c r="D5542" i="22"/>
  <c r="D5541" i="22"/>
  <c r="D5540" i="22"/>
  <c r="D5539" i="22"/>
  <c r="D5538" i="22"/>
  <c r="D5537" i="22"/>
  <c r="D5536" i="22"/>
  <c r="D5535" i="22"/>
  <c r="D5534" i="22"/>
  <c r="D5533" i="22"/>
  <c r="D5532" i="22"/>
  <c r="D5531" i="22"/>
  <c r="D5530" i="22"/>
  <c r="D5529" i="22"/>
  <c r="D5528" i="22"/>
  <c r="D5527" i="22"/>
  <c r="D5526" i="22"/>
  <c r="D5525" i="22"/>
  <c r="D5524" i="22"/>
  <c r="D5523" i="22"/>
  <c r="D5522" i="22"/>
  <c r="D5521" i="22"/>
  <c r="D5520" i="22"/>
  <c r="D5519" i="22"/>
  <c r="D5518" i="22"/>
  <c r="D5517" i="22"/>
  <c r="D5516" i="22"/>
  <c r="D5515" i="22"/>
  <c r="D5514" i="22"/>
  <c r="D5513" i="22"/>
  <c r="D5512" i="22"/>
  <c r="D5511" i="22"/>
  <c r="D5510" i="22"/>
  <c r="D5509" i="22"/>
  <c r="D5508" i="22"/>
  <c r="D5507" i="22"/>
  <c r="D5506" i="22"/>
  <c r="D5505" i="22"/>
  <c r="D5504" i="22"/>
  <c r="D5503" i="22"/>
  <c r="D5502" i="22"/>
  <c r="D5501" i="22"/>
  <c r="D5500" i="22"/>
  <c r="D5499" i="22"/>
  <c r="D5498" i="22"/>
  <c r="D5497" i="22"/>
  <c r="D5496" i="22"/>
  <c r="D5495" i="22"/>
  <c r="D5494" i="22"/>
  <c r="D5493" i="22"/>
  <c r="D5492" i="22"/>
  <c r="D5491" i="22"/>
  <c r="D5490" i="22"/>
  <c r="D5489" i="22"/>
  <c r="D5488" i="22"/>
  <c r="D5487" i="22"/>
  <c r="D5486" i="22"/>
  <c r="D5485" i="22"/>
  <c r="D5484" i="22"/>
  <c r="D5483" i="22"/>
  <c r="D5482" i="22"/>
  <c r="D5481" i="22"/>
  <c r="D5480" i="22"/>
  <c r="D5479" i="22"/>
  <c r="D5478" i="22"/>
  <c r="D5477" i="22"/>
  <c r="D5476" i="22"/>
  <c r="D5475" i="22"/>
  <c r="D5474" i="22"/>
  <c r="D5473" i="22"/>
  <c r="D5472" i="22"/>
  <c r="D5471" i="22"/>
  <c r="D5470" i="22"/>
  <c r="D5469" i="22"/>
  <c r="D5468" i="22"/>
  <c r="D5467" i="22"/>
  <c r="D5466" i="22"/>
  <c r="D5465" i="22"/>
  <c r="D5464" i="22"/>
  <c r="D5463" i="22"/>
  <c r="D5462" i="22"/>
  <c r="D5461" i="22"/>
  <c r="D5460" i="22"/>
  <c r="D5459" i="22"/>
  <c r="D5458" i="22"/>
  <c r="D5457" i="22"/>
  <c r="D5456" i="22"/>
  <c r="D5455" i="22"/>
  <c r="D5454" i="22"/>
  <c r="D5453" i="22"/>
  <c r="D5452" i="22"/>
  <c r="D5451" i="22"/>
  <c r="D5450" i="22"/>
  <c r="D5449" i="22"/>
  <c r="D5448" i="22"/>
  <c r="D5447" i="22"/>
  <c r="D5446" i="22"/>
  <c r="D5445" i="22"/>
  <c r="D5444" i="22"/>
  <c r="D5443" i="22"/>
  <c r="D5442" i="22"/>
  <c r="D5441" i="22"/>
  <c r="D5440" i="22"/>
  <c r="D5439" i="22"/>
  <c r="D5438" i="22"/>
  <c r="D5437" i="22"/>
  <c r="D5436" i="22"/>
  <c r="D5435" i="22"/>
  <c r="D5434" i="22"/>
  <c r="D5433" i="22"/>
  <c r="D5432" i="22"/>
  <c r="D5431" i="22"/>
  <c r="D5430" i="22"/>
  <c r="D5429" i="22"/>
  <c r="D5428" i="22"/>
  <c r="D5427" i="22"/>
  <c r="D5426" i="22"/>
  <c r="D5425" i="22"/>
  <c r="D5424" i="22"/>
  <c r="D5423" i="22"/>
  <c r="D5422" i="22"/>
  <c r="D5421" i="22"/>
  <c r="D5420" i="22"/>
  <c r="D5419" i="22"/>
  <c r="D5418" i="22"/>
  <c r="D5417" i="22"/>
  <c r="D5416" i="22"/>
  <c r="D5415" i="22"/>
  <c r="D5414" i="22"/>
  <c r="D5413" i="22"/>
  <c r="D5412" i="22"/>
  <c r="D5411" i="22"/>
  <c r="D5410" i="22"/>
  <c r="D5409" i="22"/>
  <c r="D5408" i="22"/>
  <c r="D5407" i="22"/>
  <c r="D5406" i="22"/>
  <c r="D5405" i="22"/>
  <c r="D5404" i="22"/>
  <c r="D5403" i="22"/>
  <c r="D5402" i="22"/>
  <c r="D5401" i="22"/>
  <c r="D5400" i="22"/>
  <c r="D5399" i="22"/>
  <c r="D5398" i="22"/>
  <c r="D5397" i="22"/>
  <c r="D5396" i="22"/>
  <c r="D5395" i="22"/>
  <c r="D5394" i="22"/>
  <c r="D5393" i="22"/>
  <c r="D5392" i="22"/>
  <c r="D5391" i="22"/>
  <c r="D5390" i="22"/>
  <c r="D5389" i="22"/>
  <c r="D5388" i="22"/>
  <c r="D5387" i="22"/>
  <c r="D5386" i="22"/>
  <c r="D5385" i="22"/>
  <c r="D5384" i="22"/>
  <c r="D5383" i="22"/>
  <c r="D5382" i="22"/>
  <c r="D5381" i="22"/>
  <c r="D5380" i="22"/>
  <c r="D5379" i="22"/>
  <c r="D5378" i="22"/>
  <c r="D5377" i="22"/>
  <c r="D5376" i="22"/>
  <c r="D5375" i="22"/>
  <c r="D5374" i="22"/>
  <c r="D5373" i="22"/>
  <c r="D5372" i="22"/>
  <c r="D5371" i="22"/>
  <c r="D5370" i="22"/>
  <c r="D5369" i="22"/>
  <c r="D5368" i="22"/>
  <c r="D5367" i="22"/>
  <c r="D5366" i="22"/>
  <c r="D5365" i="22"/>
  <c r="D5364" i="22"/>
  <c r="D5363" i="22"/>
  <c r="D5362" i="22"/>
  <c r="D5361" i="22"/>
  <c r="D5360" i="22"/>
  <c r="D5359" i="22"/>
  <c r="D5358" i="22"/>
  <c r="D5357" i="22"/>
  <c r="D5356" i="22"/>
  <c r="D5355" i="22"/>
  <c r="D5354" i="22"/>
  <c r="D5353" i="22"/>
  <c r="D5352" i="22"/>
  <c r="D5351" i="22"/>
  <c r="D5350" i="22"/>
  <c r="D5349" i="22"/>
  <c r="D5348" i="22"/>
  <c r="D5347" i="22"/>
  <c r="D5346" i="22"/>
  <c r="D5345" i="22"/>
  <c r="D5344" i="22"/>
  <c r="D5343" i="22"/>
  <c r="D5342" i="22"/>
  <c r="D5341" i="22"/>
  <c r="D5340" i="22"/>
  <c r="D5339" i="22"/>
  <c r="D5338" i="22"/>
  <c r="D5337" i="22"/>
  <c r="D5336" i="22"/>
  <c r="D5335" i="22"/>
  <c r="D5334" i="22"/>
  <c r="D5333" i="22"/>
  <c r="D5332" i="22"/>
  <c r="D5331" i="22"/>
  <c r="D5330" i="22"/>
  <c r="D5329" i="22"/>
  <c r="D5328" i="22"/>
  <c r="D5327" i="22"/>
  <c r="D5326" i="22"/>
  <c r="D5325" i="22"/>
  <c r="D5324" i="22"/>
  <c r="D5323" i="22"/>
  <c r="D5322" i="22"/>
  <c r="D5321" i="22"/>
  <c r="D5320" i="22"/>
  <c r="D5319" i="22"/>
  <c r="D5318" i="22"/>
  <c r="D5317" i="22"/>
  <c r="D5316" i="22"/>
  <c r="D5315" i="22"/>
  <c r="D5314" i="22"/>
  <c r="D5313" i="22"/>
  <c r="D5312" i="22"/>
  <c r="D5311" i="22"/>
  <c r="D5310" i="22"/>
  <c r="D5309" i="22"/>
  <c r="D5308" i="22"/>
  <c r="D5307" i="22"/>
  <c r="D5306" i="22"/>
  <c r="D5305" i="22"/>
  <c r="D5304" i="22"/>
  <c r="D5303" i="22"/>
  <c r="D5302" i="22"/>
  <c r="D5301" i="22"/>
  <c r="D5300" i="22"/>
  <c r="D5299" i="22"/>
  <c r="D5298" i="22"/>
  <c r="D5297" i="22"/>
  <c r="D5296" i="22"/>
  <c r="D5295" i="22"/>
  <c r="D5294" i="22"/>
  <c r="D5293" i="22"/>
  <c r="D5292" i="22"/>
  <c r="D5291" i="22"/>
  <c r="D5290" i="22"/>
  <c r="D5289" i="22"/>
  <c r="D5288" i="22"/>
  <c r="D5287" i="22"/>
  <c r="D5286" i="22"/>
  <c r="D5285" i="22"/>
  <c r="D5284" i="22"/>
  <c r="D5283" i="22"/>
  <c r="D5282" i="22"/>
  <c r="D5281" i="22"/>
  <c r="D5280" i="22"/>
  <c r="D5279" i="22"/>
  <c r="D5278" i="22"/>
  <c r="D5277" i="22"/>
  <c r="D5276" i="22"/>
  <c r="D5275" i="22"/>
  <c r="D5274" i="22"/>
  <c r="D5273" i="22"/>
  <c r="D5272" i="22"/>
  <c r="D5271" i="22"/>
  <c r="D5270" i="22"/>
  <c r="D5269" i="22"/>
  <c r="D5268" i="22"/>
  <c r="D5267" i="22"/>
  <c r="D5266" i="22"/>
  <c r="D5265" i="22"/>
  <c r="D5264" i="22"/>
  <c r="D5263" i="22"/>
  <c r="D5262" i="22"/>
  <c r="D5261" i="22"/>
  <c r="D5260" i="22"/>
  <c r="D5259" i="22"/>
  <c r="D5258" i="22"/>
  <c r="D5257" i="22"/>
  <c r="D5256" i="22"/>
  <c r="D5255" i="22"/>
  <c r="D5254" i="22"/>
  <c r="D5253" i="22"/>
  <c r="D5252" i="22"/>
  <c r="D5251" i="22"/>
  <c r="D5250" i="22"/>
  <c r="D5249" i="22"/>
  <c r="D5248" i="22"/>
  <c r="D5247" i="22"/>
  <c r="D5246" i="22"/>
  <c r="D5245" i="22"/>
  <c r="D5244" i="22"/>
  <c r="D5243" i="22"/>
  <c r="D5242" i="22"/>
  <c r="D5241" i="22"/>
  <c r="D5240" i="22"/>
  <c r="D5239" i="22"/>
  <c r="D5238" i="22"/>
  <c r="D5237" i="22"/>
  <c r="D5236" i="22"/>
  <c r="D5235" i="22"/>
  <c r="D5234" i="22"/>
  <c r="D5233" i="22"/>
  <c r="D5232" i="22"/>
  <c r="D5231" i="22"/>
  <c r="D5230" i="22"/>
  <c r="D5229" i="22"/>
  <c r="D5228" i="22"/>
  <c r="D5227" i="22"/>
  <c r="D5226" i="22"/>
  <c r="D5225" i="22"/>
  <c r="D5224" i="22"/>
  <c r="D5223" i="22"/>
  <c r="D5222" i="22"/>
  <c r="D5221" i="22"/>
  <c r="D5220" i="22"/>
  <c r="D5219" i="22"/>
  <c r="D5218" i="22"/>
  <c r="D5217" i="22"/>
  <c r="D5216" i="22"/>
  <c r="D5215" i="22"/>
  <c r="D5214" i="22"/>
  <c r="D5213" i="22"/>
  <c r="D5212" i="22"/>
  <c r="D5211" i="22"/>
  <c r="D5210" i="22"/>
  <c r="D5209" i="22"/>
  <c r="D5208" i="22"/>
  <c r="D5207" i="22"/>
  <c r="D5206" i="22"/>
  <c r="D5205" i="22"/>
  <c r="D5204" i="22"/>
  <c r="D5203" i="22"/>
  <c r="D5202" i="22"/>
  <c r="D5201" i="22"/>
  <c r="D5200" i="22"/>
  <c r="D5199" i="22"/>
  <c r="D5198" i="22"/>
  <c r="D5197" i="22"/>
  <c r="D5196" i="22"/>
  <c r="D5195" i="22"/>
  <c r="D5194" i="22"/>
  <c r="D5193" i="22"/>
  <c r="D5192" i="22"/>
  <c r="D5191" i="22"/>
  <c r="D5190" i="22"/>
  <c r="D5189" i="22"/>
  <c r="D5188" i="22"/>
  <c r="D5187" i="22"/>
  <c r="D5186" i="22"/>
  <c r="D5185" i="22"/>
  <c r="D5184" i="22"/>
  <c r="D5183" i="22"/>
  <c r="D5182" i="22"/>
  <c r="D5181" i="22"/>
  <c r="D5180" i="22"/>
  <c r="D5179" i="22"/>
  <c r="D5178" i="22"/>
  <c r="D5177" i="22"/>
  <c r="D5176" i="22"/>
  <c r="D5175" i="22"/>
  <c r="D5174" i="22"/>
  <c r="D5173" i="22"/>
  <c r="D5172" i="22"/>
  <c r="D5171" i="22"/>
  <c r="D5170" i="22"/>
  <c r="D5169" i="22"/>
  <c r="D5168" i="22"/>
  <c r="D5167" i="22"/>
  <c r="D5166" i="22"/>
  <c r="D5165" i="22"/>
  <c r="D5164" i="22"/>
  <c r="D5163" i="22"/>
  <c r="D5162" i="22"/>
  <c r="D5161" i="22"/>
  <c r="D5160" i="22"/>
  <c r="D5159" i="22"/>
  <c r="D5158" i="22"/>
  <c r="D5157" i="22"/>
  <c r="D5156" i="22"/>
  <c r="D5155" i="22"/>
  <c r="D5154" i="22"/>
  <c r="D5153" i="22"/>
  <c r="D5152" i="22"/>
  <c r="D5151" i="22"/>
  <c r="D5150" i="22"/>
  <c r="D5149" i="22"/>
  <c r="D5148" i="22"/>
  <c r="D5147" i="22"/>
  <c r="D5146" i="22"/>
  <c r="D5145" i="22"/>
  <c r="D5144" i="22"/>
  <c r="D5143" i="22"/>
  <c r="D5142" i="22"/>
  <c r="D5141" i="22"/>
  <c r="D5140" i="22"/>
  <c r="D5139" i="22"/>
  <c r="D5138" i="22"/>
  <c r="D5137" i="22"/>
  <c r="D5136" i="22"/>
  <c r="D5135" i="22"/>
  <c r="D5134" i="22"/>
  <c r="D5133" i="22"/>
  <c r="D5132" i="22"/>
  <c r="D5131" i="22"/>
  <c r="D5130" i="22"/>
  <c r="D5129" i="22"/>
  <c r="D5128" i="22"/>
  <c r="D5127" i="22"/>
  <c r="D5126" i="22"/>
  <c r="D5125" i="22"/>
  <c r="D5124" i="22"/>
  <c r="D5123" i="22"/>
  <c r="D5122" i="22"/>
  <c r="D5121" i="22"/>
  <c r="D5120" i="22"/>
  <c r="D5119" i="22"/>
  <c r="D5118" i="22"/>
  <c r="D5117" i="22"/>
  <c r="D5116" i="22"/>
  <c r="D5115" i="22"/>
  <c r="D5114" i="22"/>
  <c r="D5113" i="22"/>
  <c r="D5112" i="22"/>
  <c r="D5111" i="22"/>
  <c r="D5110" i="22"/>
  <c r="D5109" i="22"/>
  <c r="D5108" i="22"/>
  <c r="D5107" i="22"/>
  <c r="D5106" i="22"/>
  <c r="D5105" i="22"/>
  <c r="D5104" i="22"/>
  <c r="D5103" i="22"/>
  <c r="D5102" i="22"/>
  <c r="D5101" i="22"/>
  <c r="D5100" i="22"/>
  <c r="D5099" i="22"/>
  <c r="D5098" i="22"/>
  <c r="D5097" i="22"/>
  <c r="D5096" i="22"/>
  <c r="D5095" i="22"/>
  <c r="D5094" i="22"/>
  <c r="D5093" i="22"/>
  <c r="D5092" i="22"/>
  <c r="D5091" i="22"/>
  <c r="D5090" i="22"/>
  <c r="D5089" i="22"/>
  <c r="D5088" i="22"/>
  <c r="D5087" i="22"/>
  <c r="D5086" i="22"/>
  <c r="D5085" i="22"/>
  <c r="D5084" i="22"/>
  <c r="D5083" i="22"/>
  <c r="D5082" i="22"/>
  <c r="D5081" i="22"/>
  <c r="D5080" i="22"/>
  <c r="D5079" i="22"/>
  <c r="D5078" i="22"/>
  <c r="D5077" i="22"/>
  <c r="D5076" i="22"/>
  <c r="D5075" i="22"/>
  <c r="D5074" i="22"/>
  <c r="D5073" i="22"/>
  <c r="D5072" i="22"/>
  <c r="D5071" i="22"/>
  <c r="D5070" i="22"/>
  <c r="D5069" i="22"/>
  <c r="D5068" i="22"/>
  <c r="D5067" i="22"/>
  <c r="D5066" i="22"/>
  <c r="D5065" i="22"/>
  <c r="D5064" i="22"/>
  <c r="D5063" i="22"/>
  <c r="D5062" i="22"/>
  <c r="D5061" i="22"/>
  <c r="D5060" i="22"/>
  <c r="D5059" i="22"/>
  <c r="D5058" i="22"/>
  <c r="D5057" i="22"/>
  <c r="D5056" i="22"/>
  <c r="D5055" i="22"/>
  <c r="D5054" i="22"/>
  <c r="D5053" i="22"/>
  <c r="D5052" i="22"/>
  <c r="D5051" i="22"/>
  <c r="D5050" i="22"/>
  <c r="D5049" i="22"/>
  <c r="D5048" i="22"/>
  <c r="D5047" i="22"/>
  <c r="D5046" i="22"/>
  <c r="D5045" i="22"/>
  <c r="D5044" i="22"/>
  <c r="D5043" i="22"/>
  <c r="D5042" i="22"/>
  <c r="D5041" i="22"/>
  <c r="D5040" i="22"/>
  <c r="D5039" i="22"/>
  <c r="D5038" i="22"/>
  <c r="D5037" i="22"/>
  <c r="D5036" i="22"/>
  <c r="D5035" i="22"/>
  <c r="D5034" i="22"/>
  <c r="D5033" i="22"/>
  <c r="D5032" i="22"/>
  <c r="D5031" i="22"/>
  <c r="D5030" i="22"/>
  <c r="D5029" i="22"/>
  <c r="D5028" i="22"/>
  <c r="D5027" i="22"/>
  <c r="D5026" i="22"/>
  <c r="D5025" i="22"/>
  <c r="D5024" i="22"/>
  <c r="D5023" i="22"/>
  <c r="D5022" i="22"/>
  <c r="D5021" i="22"/>
  <c r="D5020" i="22"/>
  <c r="D5019" i="22"/>
  <c r="D5018" i="22"/>
  <c r="D5017" i="22"/>
  <c r="D5016" i="22"/>
  <c r="D5015" i="22"/>
  <c r="D5014" i="22"/>
  <c r="D5013" i="22"/>
  <c r="D5012" i="22"/>
  <c r="D5011" i="22"/>
  <c r="D5010" i="22"/>
  <c r="D5009" i="22"/>
  <c r="D5008" i="22"/>
  <c r="D5007" i="22"/>
  <c r="D5006" i="22"/>
  <c r="D5005" i="22"/>
  <c r="D5004" i="22"/>
  <c r="D5003" i="22"/>
  <c r="D5002" i="22"/>
  <c r="D5001" i="22"/>
  <c r="D5000" i="22"/>
  <c r="D4999" i="22"/>
  <c r="D4998" i="22"/>
  <c r="D4997" i="22"/>
  <c r="D4996" i="22"/>
  <c r="D4995" i="22"/>
  <c r="D4994" i="22"/>
  <c r="D4993" i="22"/>
  <c r="D4992" i="22"/>
  <c r="D4991" i="22"/>
  <c r="D4990" i="22"/>
  <c r="D4989" i="22"/>
  <c r="D4988" i="22"/>
  <c r="D4987" i="22"/>
  <c r="D4986" i="22"/>
  <c r="D4985" i="22"/>
  <c r="D4984" i="22"/>
  <c r="D4983" i="22"/>
  <c r="D4982" i="22"/>
  <c r="D4981" i="22"/>
  <c r="D4980" i="22"/>
  <c r="D4979" i="22"/>
  <c r="D4978" i="22"/>
  <c r="D4977" i="22"/>
  <c r="D4976" i="22"/>
  <c r="D4975" i="22"/>
  <c r="D4974" i="22"/>
  <c r="D4973" i="22"/>
  <c r="D4972" i="22"/>
  <c r="D4971" i="22"/>
  <c r="D4970" i="22"/>
  <c r="D4969" i="22"/>
  <c r="D4968" i="22"/>
  <c r="D4967" i="22"/>
  <c r="D4966" i="22"/>
  <c r="D4965" i="22"/>
  <c r="D4964" i="22"/>
  <c r="D4963" i="22"/>
  <c r="D4962" i="22"/>
  <c r="D4961" i="22"/>
  <c r="D4960" i="22"/>
  <c r="D4959" i="22"/>
  <c r="D4958" i="22"/>
  <c r="D4957" i="22"/>
  <c r="D4956" i="22"/>
  <c r="D4955" i="22"/>
  <c r="D4954" i="22"/>
  <c r="D4953" i="22"/>
  <c r="D4952" i="22"/>
  <c r="D4951" i="22"/>
  <c r="D4950" i="22"/>
  <c r="D4949" i="22"/>
  <c r="D4948" i="22"/>
  <c r="D4947" i="22"/>
  <c r="D4946" i="22"/>
  <c r="D4945" i="22"/>
  <c r="D4944" i="22"/>
  <c r="D4943" i="22"/>
  <c r="D4942" i="22"/>
  <c r="D4941" i="22"/>
  <c r="D4940" i="22"/>
  <c r="D4939" i="22"/>
  <c r="D4938" i="22"/>
  <c r="D4937" i="22"/>
  <c r="D4936" i="22"/>
  <c r="D4935" i="22"/>
  <c r="D4934" i="22"/>
  <c r="D4933" i="22"/>
  <c r="D4932" i="22"/>
  <c r="D4931" i="22"/>
  <c r="D4930" i="22"/>
  <c r="D4929" i="22"/>
  <c r="D4928" i="22"/>
  <c r="D4927" i="22"/>
  <c r="D4926" i="22"/>
  <c r="D4925" i="22"/>
  <c r="D4924" i="22"/>
  <c r="D4923" i="22"/>
  <c r="D4922" i="22"/>
  <c r="D4921" i="22"/>
  <c r="D4920" i="22"/>
  <c r="D4919" i="22"/>
  <c r="D4918" i="22"/>
  <c r="D4917" i="22"/>
  <c r="D4916" i="22"/>
  <c r="D4915" i="22"/>
  <c r="D4914" i="22"/>
  <c r="D4913" i="22"/>
  <c r="D4912" i="22"/>
  <c r="D4911" i="22"/>
  <c r="D4910" i="22"/>
  <c r="D4909" i="22"/>
  <c r="D4908" i="22"/>
  <c r="D4907" i="22"/>
  <c r="D4906" i="22"/>
  <c r="D4905" i="22"/>
  <c r="D4904" i="22"/>
  <c r="D4903" i="22"/>
  <c r="D4902" i="22"/>
  <c r="D4901" i="22"/>
  <c r="D4900" i="22"/>
  <c r="D4899" i="22"/>
  <c r="D4898" i="22"/>
  <c r="D4897" i="22"/>
  <c r="D4896" i="22"/>
  <c r="D4895" i="22"/>
  <c r="D4894" i="22"/>
  <c r="D4893" i="22"/>
  <c r="D4892" i="22"/>
  <c r="D4891" i="22"/>
  <c r="D4890" i="22"/>
  <c r="D4889" i="22"/>
  <c r="D4888" i="22"/>
  <c r="D4887" i="22"/>
  <c r="D4886" i="22"/>
  <c r="D4885" i="22"/>
  <c r="D4884" i="22"/>
  <c r="D4883" i="22"/>
  <c r="D4882" i="22"/>
  <c r="D4881" i="22"/>
  <c r="D4880" i="22"/>
  <c r="D4879" i="22"/>
  <c r="D4878" i="22"/>
  <c r="D4877" i="22"/>
  <c r="D4876" i="22"/>
  <c r="D4875" i="22"/>
  <c r="D4874" i="22"/>
  <c r="D4873" i="22"/>
  <c r="D4872" i="22"/>
  <c r="D4871" i="22"/>
  <c r="D4870" i="22"/>
  <c r="D4869" i="22"/>
  <c r="D4868" i="22"/>
  <c r="D4867" i="22"/>
  <c r="D4866" i="22"/>
  <c r="D4865" i="22"/>
  <c r="D4864" i="22"/>
  <c r="D4863" i="22"/>
  <c r="D4862" i="22"/>
  <c r="D4861" i="22"/>
  <c r="D4860" i="22"/>
  <c r="D4859" i="22"/>
  <c r="D4858" i="22"/>
  <c r="D4857" i="22"/>
  <c r="D4856" i="22"/>
  <c r="D4855" i="22"/>
  <c r="D4854" i="22"/>
  <c r="D4853" i="22"/>
  <c r="D4852" i="22"/>
  <c r="D4851" i="22"/>
  <c r="D4850" i="22"/>
  <c r="D4849" i="22"/>
  <c r="D4848" i="22"/>
  <c r="D4847" i="22"/>
  <c r="D4846" i="22"/>
  <c r="D4845" i="22"/>
  <c r="D4844" i="22"/>
  <c r="D4843" i="22"/>
  <c r="D4842" i="22"/>
  <c r="D4841" i="22"/>
  <c r="D4840" i="22"/>
  <c r="D4839" i="22"/>
  <c r="D4838" i="22"/>
  <c r="D4837" i="22"/>
  <c r="D4836" i="22"/>
  <c r="D4835" i="22"/>
  <c r="D4834" i="22"/>
  <c r="D4833" i="22"/>
  <c r="D4832" i="22"/>
  <c r="D4831" i="22"/>
  <c r="D4830" i="22"/>
  <c r="D4829" i="22"/>
  <c r="D4828" i="22"/>
  <c r="D4827" i="22"/>
  <c r="D4826" i="22"/>
  <c r="D4825" i="22"/>
  <c r="D4824" i="22"/>
  <c r="D4823" i="22"/>
  <c r="D4822" i="22"/>
  <c r="D4821" i="22"/>
  <c r="D4820" i="22"/>
  <c r="D4819" i="22"/>
  <c r="D4818" i="22"/>
  <c r="D4817" i="22"/>
  <c r="D4816" i="22"/>
  <c r="D4815" i="22"/>
  <c r="D4814" i="22"/>
  <c r="D4813" i="22"/>
  <c r="D4812" i="22"/>
  <c r="D4811" i="22"/>
  <c r="D4810" i="22"/>
  <c r="D4809" i="22"/>
  <c r="D4808" i="22"/>
  <c r="D4807" i="22"/>
  <c r="D4806" i="22"/>
  <c r="D4805" i="22"/>
  <c r="D4804" i="22"/>
  <c r="D4803" i="22"/>
  <c r="D4802" i="22"/>
  <c r="D4801" i="22"/>
  <c r="D4800" i="22"/>
  <c r="D4799" i="22"/>
  <c r="D4798" i="22"/>
  <c r="D4797" i="22"/>
  <c r="D4796" i="22"/>
  <c r="D4795" i="22"/>
  <c r="D4794" i="22"/>
  <c r="D4793" i="22"/>
  <c r="D4792" i="22"/>
  <c r="D4791" i="22"/>
  <c r="D4790" i="22"/>
  <c r="D4789" i="22"/>
  <c r="D4788" i="22"/>
  <c r="D4787" i="22"/>
  <c r="D4786" i="22"/>
  <c r="D4785" i="22"/>
  <c r="D4784" i="22"/>
  <c r="D4783" i="22"/>
  <c r="D4782" i="22"/>
  <c r="D4781" i="22"/>
  <c r="D4780" i="22"/>
  <c r="D4779" i="22"/>
  <c r="D4778" i="22"/>
  <c r="D4777" i="22"/>
  <c r="D4776" i="22"/>
  <c r="D4775" i="22"/>
  <c r="D4774" i="22"/>
  <c r="D4773" i="22"/>
  <c r="D4772" i="22"/>
  <c r="D4771" i="22"/>
  <c r="D4770" i="22"/>
  <c r="D4769" i="22"/>
  <c r="D4768" i="22"/>
  <c r="D4767" i="22"/>
  <c r="D4766" i="22"/>
  <c r="D4765" i="22"/>
  <c r="D4764" i="22"/>
  <c r="D4763" i="22"/>
  <c r="D4762" i="22"/>
  <c r="D4761" i="22"/>
  <c r="D4760" i="22"/>
  <c r="D4759" i="22"/>
  <c r="D4758" i="22"/>
  <c r="D4757" i="22"/>
  <c r="D4756" i="22"/>
  <c r="D4755" i="22"/>
  <c r="D4754" i="22"/>
  <c r="D4753" i="22"/>
  <c r="D4752" i="22"/>
  <c r="D4751" i="22"/>
  <c r="D4750" i="22"/>
  <c r="D4749" i="22"/>
  <c r="D4748" i="22"/>
  <c r="D4747" i="22"/>
  <c r="D4746" i="22"/>
  <c r="D4745" i="22"/>
  <c r="D4744" i="22"/>
  <c r="D4743" i="22"/>
  <c r="D4742" i="22"/>
  <c r="D4741" i="22"/>
  <c r="D4740" i="22"/>
  <c r="D4739" i="22"/>
  <c r="D4738" i="22"/>
  <c r="D4737" i="22"/>
  <c r="D4736" i="22"/>
  <c r="D4735" i="22"/>
  <c r="D4734" i="22"/>
  <c r="D4733" i="22"/>
  <c r="D4732" i="22"/>
  <c r="D4731" i="22"/>
  <c r="D4730" i="22"/>
  <c r="D4729" i="22"/>
  <c r="D4728" i="22"/>
  <c r="D4727" i="22"/>
  <c r="D4726" i="22"/>
  <c r="D4725" i="22"/>
  <c r="D4724" i="22"/>
  <c r="D4723" i="22"/>
  <c r="D4722" i="22"/>
  <c r="D4721" i="22"/>
  <c r="D4720" i="22"/>
  <c r="D4719" i="22"/>
  <c r="D4718" i="22"/>
  <c r="D4717" i="22"/>
  <c r="D4716" i="22"/>
  <c r="D4715" i="22"/>
  <c r="D4714" i="22"/>
  <c r="D4713" i="22"/>
  <c r="D4712" i="22"/>
  <c r="D4711" i="22"/>
  <c r="D4710" i="22"/>
  <c r="D4709" i="22"/>
  <c r="D4708" i="22"/>
  <c r="D4707" i="22"/>
  <c r="D4706" i="22"/>
  <c r="D4705" i="22"/>
  <c r="D4704" i="22"/>
  <c r="D4703" i="22"/>
  <c r="D4702" i="22"/>
  <c r="D4701" i="22"/>
  <c r="D4700" i="22"/>
  <c r="D4699" i="22"/>
  <c r="D4698" i="22"/>
  <c r="D4697" i="22"/>
  <c r="D4696" i="22"/>
  <c r="D4695" i="22"/>
  <c r="D4694" i="22"/>
  <c r="D4693" i="22"/>
  <c r="D4692" i="22"/>
  <c r="D4691" i="22"/>
  <c r="D4690" i="22"/>
  <c r="D4689" i="22"/>
  <c r="D4688" i="22"/>
  <c r="D4687" i="22"/>
  <c r="D4686" i="22"/>
  <c r="D4685" i="22"/>
  <c r="D4684" i="22"/>
  <c r="D4683" i="22"/>
  <c r="D4682" i="22"/>
  <c r="D4681" i="22"/>
  <c r="D4680" i="22"/>
  <c r="D4679" i="22"/>
  <c r="D4678" i="22"/>
  <c r="D4677" i="22"/>
  <c r="D4676" i="22"/>
  <c r="D4675" i="22"/>
  <c r="D4674" i="22"/>
  <c r="D4673" i="22"/>
  <c r="D4672" i="22"/>
  <c r="D4671" i="22"/>
  <c r="D4670" i="22"/>
  <c r="D4669" i="22"/>
  <c r="D4668" i="22"/>
  <c r="D4667" i="22"/>
  <c r="D4666" i="22"/>
  <c r="D4665" i="22"/>
  <c r="D4664" i="22"/>
  <c r="D4663" i="22"/>
  <c r="D4662" i="22"/>
  <c r="D4661" i="22"/>
  <c r="D4660" i="22"/>
  <c r="D4659" i="22"/>
  <c r="D4658" i="22"/>
  <c r="D4657" i="22"/>
  <c r="D4656" i="22"/>
  <c r="D4655" i="22"/>
  <c r="D4654" i="22"/>
  <c r="D4653" i="22"/>
  <c r="D4652" i="22"/>
  <c r="D4651" i="22"/>
  <c r="D4650" i="22"/>
  <c r="D4649" i="22"/>
  <c r="D4648" i="22"/>
  <c r="D4647" i="22"/>
  <c r="D4646" i="22"/>
  <c r="D4645" i="22"/>
  <c r="D4644" i="22"/>
  <c r="D4643" i="22"/>
  <c r="D4642" i="22"/>
  <c r="D4641" i="22"/>
  <c r="D4640" i="22"/>
  <c r="D4639" i="22"/>
  <c r="D4638" i="22"/>
  <c r="D4637" i="22"/>
  <c r="D4636" i="22"/>
  <c r="D4635" i="22"/>
  <c r="D4634" i="22"/>
  <c r="D4633" i="22"/>
  <c r="D4632" i="22"/>
  <c r="D4631" i="22"/>
  <c r="D4630" i="22"/>
  <c r="D4629" i="22"/>
  <c r="D4628" i="22"/>
  <c r="D4627" i="22"/>
  <c r="D4626" i="22"/>
  <c r="D4625" i="22"/>
  <c r="D4624" i="22"/>
  <c r="D4623" i="22"/>
  <c r="D4622" i="22"/>
  <c r="D4621" i="22"/>
  <c r="D4620" i="22"/>
  <c r="D4619" i="22"/>
  <c r="D4618" i="22"/>
  <c r="D4617" i="22"/>
  <c r="D4616" i="22"/>
  <c r="D4615" i="22"/>
  <c r="D4614" i="22"/>
  <c r="D4613" i="22"/>
  <c r="D4612" i="22"/>
  <c r="D4611" i="22"/>
  <c r="D4610" i="22"/>
  <c r="D4609" i="22"/>
  <c r="D4608" i="22"/>
  <c r="D4607" i="22"/>
  <c r="D4606" i="22"/>
  <c r="D4605" i="22"/>
  <c r="D4604" i="22"/>
  <c r="D4603" i="22"/>
  <c r="D4602" i="22"/>
  <c r="D4601" i="22"/>
  <c r="D4600" i="22"/>
  <c r="D4599" i="22"/>
  <c r="D4598" i="22"/>
  <c r="D4597" i="22"/>
  <c r="D4596" i="22"/>
  <c r="D4595" i="22"/>
  <c r="D4594" i="22"/>
  <c r="D4593" i="22"/>
  <c r="D4592" i="22"/>
  <c r="D4591" i="22"/>
  <c r="D4590" i="22"/>
  <c r="D4589" i="22"/>
  <c r="D4588" i="22"/>
  <c r="D4587" i="22"/>
  <c r="D4586" i="22"/>
  <c r="D4585" i="22"/>
  <c r="D4584" i="22"/>
  <c r="D4583" i="22"/>
  <c r="D4582" i="22"/>
  <c r="D4581" i="22"/>
  <c r="D4580" i="22"/>
  <c r="D4579" i="22"/>
  <c r="D4578" i="22"/>
  <c r="D4577" i="22"/>
  <c r="D4576" i="22"/>
  <c r="D4575" i="22"/>
  <c r="D4574" i="22"/>
  <c r="D4573" i="22"/>
  <c r="D4572" i="22"/>
  <c r="D4571" i="22"/>
  <c r="D4570" i="22"/>
  <c r="D4569" i="22"/>
  <c r="D4568" i="22"/>
  <c r="D4567" i="22"/>
  <c r="D4566" i="22"/>
  <c r="D4565" i="22"/>
  <c r="D4564" i="22"/>
  <c r="D4563" i="22"/>
  <c r="D4562" i="22"/>
  <c r="D4561" i="22"/>
  <c r="D4560" i="22"/>
  <c r="D4559" i="22"/>
  <c r="D4558" i="22"/>
  <c r="D4557" i="22"/>
  <c r="D4556" i="22"/>
  <c r="D4555" i="22"/>
  <c r="D4554" i="22"/>
  <c r="D4553" i="22"/>
  <c r="D4552" i="22"/>
  <c r="D4551" i="22"/>
  <c r="D4550" i="22"/>
  <c r="D4549" i="22"/>
  <c r="D4548" i="22"/>
  <c r="D4547" i="22"/>
  <c r="D4546" i="22"/>
  <c r="D4545" i="22"/>
  <c r="D4544" i="22"/>
  <c r="D4543" i="22"/>
  <c r="D4542" i="22"/>
  <c r="D4541" i="22"/>
  <c r="D4540" i="22"/>
  <c r="D4539" i="22"/>
  <c r="D4538" i="22"/>
  <c r="D4537" i="22"/>
  <c r="D4536" i="22"/>
  <c r="D4535" i="22"/>
  <c r="D4534" i="22"/>
  <c r="D4533" i="22"/>
  <c r="D4532" i="22"/>
  <c r="D4531" i="22"/>
  <c r="D4530" i="22"/>
  <c r="D4529" i="22"/>
  <c r="D4528" i="22"/>
  <c r="D4527" i="22"/>
  <c r="D4526" i="22"/>
  <c r="D4525" i="22"/>
  <c r="D4524" i="22"/>
  <c r="D4523" i="22"/>
  <c r="D4522" i="22"/>
  <c r="D4521" i="22"/>
  <c r="D4520" i="22"/>
  <c r="D4519" i="22"/>
  <c r="D4518" i="22"/>
  <c r="D4517" i="22"/>
  <c r="D4516" i="22"/>
  <c r="D4515" i="22"/>
  <c r="D4514" i="22"/>
  <c r="D4513" i="22"/>
  <c r="D4512" i="22"/>
  <c r="D4511" i="22"/>
  <c r="D4510" i="22"/>
  <c r="D4509" i="22"/>
  <c r="D4508" i="22"/>
  <c r="D4507" i="22"/>
  <c r="D4506" i="22"/>
  <c r="D4505" i="22"/>
  <c r="D4504" i="22"/>
  <c r="D4503" i="22"/>
  <c r="D4502" i="22"/>
  <c r="D4501" i="22"/>
  <c r="D4500" i="22"/>
  <c r="D4499" i="22"/>
  <c r="D4498" i="22"/>
  <c r="D4497" i="22"/>
  <c r="D4496" i="22"/>
  <c r="D4495" i="22"/>
  <c r="D4494" i="22"/>
  <c r="D4493" i="22"/>
  <c r="D4492" i="22"/>
  <c r="D4491" i="22"/>
  <c r="D4490" i="22"/>
  <c r="D4489" i="22"/>
  <c r="D4488" i="22"/>
  <c r="D4487" i="22"/>
  <c r="D4486" i="22"/>
  <c r="D4485" i="22"/>
  <c r="D4484" i="22"/>
  <c r="D4483" i="22"/>
  <c r="D4482" i="22"/>
  <c r="D4481" i="22"/>
  <c r="D4480" i="22"/>
  <c r="D4479" i="22"/>
  <c r="D4478" i="22"/>
  <c r="D4477" i="22"/>
  <c r="D4476" i="22"/>
  <c r="D4475" i="22"/>
  <c r="D4474" i="22"/>
  <c r="D4473" i="22"/>
  <c r="D4472" i="22"/>
  <c r="D4471" i="22"/>
  <c r="D4470" i="22"/>
  <c r="D4469" i="22"/>
  <c r="D4468" i="22"/>
  <c r="D4467" i="22"/>
  <c r="D4466" i="22"/>
  <c r="D4465" i="22"/>
  <c r="D4464" i="22"/>
  <c r="D4463" i="22"/>
  <c r="D4462" i="22"/>
  <c r="D4461" i="22"/>
  <c r="D4460" i="22"/>
  <c r="D4459" i="22"/>
  <c r="D4458" i="22"/>
  <c r="D4457" i="22"/>
  <c r="D4456" i="22"/>
  <c r="D4455" i="22"/>
  <c r="D4454" i="22"/>
  <c r="D4453" i="22"/>
  <c r="D4452" i="22"/>
  <c r="D4451" i="22"/>
  <c r="D4450" i="22"/>
  <c r="D4449" i="22"/>
  <c r="D4448" i="22"/>
  <c r="D4447" i="22"/>
  <c r="D4446" i="22"/>
  <c r="D4445" i="22"/>
  <c r="D4444" i="22"/>
  <c r="D4443" i="22"/>
  <c r="D4442" i="22"/>
  <c r="D4441" i="22"/>
  <c r="D4440" i="22"/>
  <c r="D4439" i="22"/>
  <c r="D4438" i="22"/>
  <c r="D4437" i="22"/>
  <c r="D4436" i="22"/>
  <c r="D4435" i="22"/>
  <c r="D4434" i="22"/>
  <c r="D4433" i="22"/>
  <c r="D4432" i="22"/>
  <c r="D4431" i="22"/>
  <c r="D4430" i="22"/>
  <c r="D4429" i="22"/>
  <c r="D4428" i="22"/>
  <c r="D4427" i="22"/>
  <c r="D4426" i="22"/>
  <c r="D4425" i="22"/>
  <c r="D4424" i="22"/>
  <c r="D4423" i="22"/>
  <c r="D4422" i="22"/>
  <c r="D4421" i="22"/>
  <c r="D4420" i="22"/>
  <c r="D4419" i="22"/>
  <c r="D4418" i="22"/>
  <c r="D4417" i="22"/>
  <c r="D4416" i="22"/>
  <c r="D4415" i="22"/>
  <c r="D4414" i="22"/>
  <c r="D4413" i="22"/>
  <c r="D4412" i="22"/>
  <c r="D4411" i="22"/>
  <c r="D4410" i="22"/>
  <c r="D4409" i="22"/>
  <c r="D4408" i="22"/>
  <c r="D4407" i="22"/>
  <c r="D4406" i="22"/>
  <c r="D4405" i="22"/>
  <c r="D4404" i="22"/>
  <c r="D4403" i="22"/>
  <c r="D4402" i="22"/>
  <c r="D4401" i="22"/>
  <c r="D4400" i="22"/>
  <c r="D4399" i="22"/>
  <c r="D4398" i="22"/>
  <c r="D4397" i="22"/>
  <c r="D4396" i="22"/>
  <c r="D4395" i="22"/>
  <c r="D4394" i="22"/>
  <c r="D4393" i="22"/>
  <c r="D4392" i="22"/>
  <c r="D4391" i="22"/>
  <c r="D4390" i="22"/>
  <c r="D4389" i="22"/>
  <c r="D4388" i="22"/>
  <c r="D4387" i="22"/>
  <c r="D4386" i="22"/>
  <c r="D4385" i="22"/>
  <c r="D4384" i="22"/>
  <c r="D4383" i="22"/>
  <c r="D4382" i="22"/>
  <c r="D4381" i="22"/>
  <c r="D4380" i="22"/>
  <c r="D4379" i="22"/>
  <c r="D4378" i="22"/>
  <c r="D4377" i="22"/>
  <c r="D4376" i="22"/>
  <c r="D4375" i="22"/>
  <c r="D4374" i="22"/>
  <c r="D4373" i="22"/>
  <c r="D4372" i="22"/>
  <c r="D4371" i="22"/>
  <c r="D4370" i="22"/>
  <c r="D4369" i="22"/>
  <c r="D4368" i="22"/>
  <c r="D4367" i="22"/>
  <c r="D4366" i="22"/>
  <c r="D4365" i="22"/>
  <c r="D4364" i="22"/>
  <c r="D4363" i="22"/>
  <c r="D4362" i="22"/>
  <c r="D4361" i="22"/>
  <c r="D4360" i="22"/>
  <c r="D4359" i="22"/>
  <c r="D4358" i="22"/>
  <c r="D4357" i="22"/>
  <c r="D4356" i="22"/>
  <c r="D4355" i="22"/>
  <c r="D4354" i="22"/>
  <c r="D4353" i="22"/>
  <c r="D4352" i="22"/>
  <c r="D4351" i="22"/>
  <c r="D4350" i="22"/>
  <c r="D4349" i="22"/>
  <c r="D4348" i="22"/>
  <c r="D4347" i="22"/>
  <c r="D4346" i="22"/>
  <c r="D4345" i="22"/>
  <c r="D4344" i="22"/>
  <c r="D4343" i="22"/>
  <c r="D4342" i="22"/>
  <c r="D4341" i="22"/>
  <c r="D4340" i="22"/>
  <c r="D4339" i="22"/>
  <c r="D4338" i="22"/>
  <c r="D4337" i="22"/>
  <c r="D4336" i="22"/>
  <c r="D4335" i="22"/>
  <c r="D4334" i="22"/>
  <c r="D4333" i="22"/>
  <c r="D4332" i="22"/>
  <c r="D4331" i="22"/>
  <c r="D4330" i="22"/>
  <c r="D4329" i="22"/>
  <c r="D4328" i="22"/>
  <c r="D4327" i="22"/>
  <c r="D4326" i="22"/>
  <c r="D4325" i="22"/>
  <c r="D4324" i="22"/>
  <c r="D4323" i="22"/>
  <c r="D4322" i="22"/>
  <c r="D4321" i="22"/>
  <c r="D4320" i="22"/>
  <c r="D4319" i="22"/>
  <c r="D4318" i="22"/>
  <c r="D4317" i="22"/>
  <c r="D4316" i="22"/>
  <c r="D4315" i="22"/>
  <c r="D4314" i="22"/>
  <c r="D4313" i="22"/>
  <c r="D4312" i="22"/>
  <c r="D4311" i="22"/>
  <c r="D4310" i="22"/>
  <c r="D4309" i="22"/>
  <c r="D4308" i="22"/>
  <c r="D4307" i="22"/>
  <c r="D4306" i="22"/>
  <c r="D4305" i="22"/>
  <c r="D4304" i="22"/>
  <c r="D4303" i="22"/>
  <c r="D4302" i="22"/>
  <c r="D4301" i="22"/>
  <c r="D4300" i="22"/>
  <c r="D4299" i="22"/>
  <c r="D4298" i="22"/>
  <c r="D4297" i="22"/>
  <c r="D4296" i="22"/>
  <c r="D4295" i="22"/>
  <c r="D4294" i="22"/>
  <c r="D4293" i="22"/>
  <c r="D4292" i="22"/>
  <c r="D4291" i="22"/>
  <c r="D4290" i="22"/>
  <c r="D4289" i="22"/>
  <c r="D4288" i="22"/>
  <c r="D4287" i="22"/>
  <c r="D4286" i="22"/>
  <c r="D4285" i="22"/>
  <c r="D4284" i="22"/>
  <c r="D4283" i="22"/>
  <c r="D4282" i="22"/>
  <c r="D4281" i="22"/>
  <c r="D4280" i="22"/>
  <c r="D4279" i="22"/>
  <c r="D4278" i="22"/>
  <c r="D4277" i="22"/>
  <c r="D4276" i="22"/>
  <c r="D4275" i="22"/>
  <c r="D4274" i="22"/>
  <c r="D4273" i="22"/>
  <c r="D4272" i="22"/>
  <c r="D4271" i="22"/>
  <c r="D4270" i="22"/>
  <c r="D4269" i="22"/>
  <c r="D4268" i="22"/>
  <c r="D4267" i="22"/>
  <c r="D4266" i="22"/>
  <c r="D4265" i="22"/>
  <c r="D4264" i="22"/>
  <c r="D4263" i="22"/>
  <c r="D4262" i="22"/>
  <c r="D4261" i="22"/>
  <c r="D4260" i="22"/>
  <c r="D4259" i="22"/>
  <c r="D4258" i="22"/>
  <c r="D4257" i="22"/>
  <c r="D4256" i="22"/>
  <c r="D4255" i="22"/>
  <c r="D4254" i="22"/>
  <c r="D4253" i="22"/>
  <c r="D4252" i="22"/>
  <c r="D4251" i="22"/>
  <c r="D4250" i="22"/>
  <c r="D4249" i="22"/>
  <c r="D4248" i="22"/>
  <c r="D4247" i="22"/>
  <c r="D4246" i="22"/>
  <c r="D4245" i="22"/>
  <c r="D4244" i="22"/>
  <c r="D4243" i="22"/>
  <c r="D4242" i="22"/>
  <c r="D4241" i="22"/>
  <c r="D4240" i="22"/>
  <c r="D4239" i="22"/>
  <c r="D4238" i="22"/>
  <c r="D4237" i="22"/>
  <c r="D4236" i="22"/>
  <c r="D4235" i="22"/>
  <c r="D4234" i="22"/>
  <c r="D4233" i="22"/>
  <c r="D4232" i="22"/>
  <c r="D4231" i="22"/>
  <c r="D4230" i="22"/>
  <c r="D4229" i="22"/>
  <c r="D4228" i="22"/>
  <c r="D4227" i="22"/>
  <c r="D4226" i="22"/>
  <c r="D4225" i="22"/>
  <c r="D4224" i="22"/>
  <c r="D4223" i="22"/>
  <c r="D4222" i="22"/>
  <c r="D4221" i="22"/>
  <c r="D4220" i="22"/>
  <c r="D4219" i="22"/>
  <c r="D4218" i="22"/>
  <c r="D4217" i="22"/>
  <c r="D4216" i="22"/>
  <c r="D4215" i="22"/>
  <c r="D4214" i="22"/>
  <c r="D4213" i="22"/>
  <c r="D4212" i="22"/>
  <c r="D4211" i="22"/>
  <c r="D4210" i="22"/>
  <c r="D4209" i="22"/>
  <c r="D4208" i="22"/>
  <c r="D4207" i="22"/>
  <c r="D4206" i="22"/>
  <c r="D4205" i="22"/>
  <c r="D4204" i="22"/>
  <c r="D4203" i="22"/>
  <c r="D4202" i="22"/>
  <c r="D4201" i="22"/>
  <c r="D4200" i="22"/>
  <c r="D4199" i="22"/>
  <c r="D4198" i="22"/>
  <c r="D4197" i="22"/>
  <c r="D4196" i="22"/>
  <c r="D4195" i="22"/>
  <c r="D4194" i="22"/>
  <c r="D4193" i="22"/>
  <c r="D4192" i="22"/>
  <c r="D4191" i="22"/>
  <c r="D4190" i="22"/>
  <c r="D4189" i="22"/>
  <c r="D4188" i="22"/>
  <c r="D4187" i="22"/>
  <c r="D4186" i="22"/>
  <c r="D4185" i="22"/>
  <c r="D4184" i="22"/>
  <c r="D4183" i="22"/>
  <c r="D4182" i="22"/>
  <c r="D4181" i="22"/>
  <c r="D4180" i="22"/>
  <c r="D4179" i="22"/>
  <c r="D4178" i="22"/>
  <c r="D4177" i="22"/>
  <c r="D4176" i="22"/>
  <c r="D4175" i="22"/>
  <c r="D4174" i="22"/>
  <c r="D4173" i="22"/>
  <c r="D4172" i="22"/>
  <c r="D4171" i="22"/>
  <c r="D4170" i="22"/>
  <c r="D4169" i="22"/>
  <c r="D4168" i="22"/>
  <c r="D4167" i="22"/>
  <c r="D4166" i="22"/>
  <c r="D4165" i="22"/>
  <c r="D4164" i="22"/>
  <c r="D4163" i="22"/>
  <c r="D4162" i="22"/>
  <c r="D4161" i="22"/>
  <c r="D4160" i="22"/>
  <c r="D4159" i="22"/>
  <c r="D4158" i="22"/>
  <c r="D4157" i="22"/>
  <c r="D4156" i="22"/>
  <c r="D4155" i="22"/>
  <c r="D4154" i="22"/>
  <c r="D4153" i="22"/>
  <c r="D4152" i="22"/>
  <c r="D4151" i="22"/>
  <c r="D4150" i="22"/>
  <c r="D4149" i="22"/>
  <c r="D4148" i="22"/>
  <c r="D4147" i="22"/>
  <c r="D4146" i="22"/>
  <c r="D4145" i="22"/>
  <c r="D4144" i="22"/>
  <c r="D4143" i="22"/>
  <c r="D4142" i="22"/>
  <c r="D4141" i="22"/>
  <c r="D4140" i="22"/>
  <c r="D4139" i="22"/>
  <c r="D4138" i="22"/>
  <c r="D4137" i="22"/>
  <c r="D4136" i="22"/>
  <c r="D4135" i="22"/>
  <c r="D4134" i="22"/>
  <c r="D4133" i="22"/>
  <c r="D4132" i="22"/>
  <c r="D4131" i="22"/>
  <c r="D4130" i="22"/>
  <c r="D4129" i="22"/>
  <c r="D4128" i="22"/>
  <c r="D4127" i="22"/>
  <c r="D4126" i="22"/>
  <c r="D4125" i="22"/>
  <c r="D4124" i="22"/>
  <c r="D4123" i="22"/>
  <c r="D4122" i="22"/>
  <c r="D4121" i="22"/>
  <c r="D4120" i="22"/>
  <c r="D4119" i="22"/>
  <c r="D4118" i="22"/>
  <c r="D4117" i="22"/>
  <c r="D4116" i="22"/>
  <c r="D4115" i="22"/>
  <c r="D4114" i="22"/>
  <c r="D4113" i="22"/>
  <c r="D4112" i="22"/>
  <c r="D4111" i="22"/>
  <c r="D4110" i="22"/>
  <c r="D4109" i="22"/>
  <c r="D4108" i="22"/>
  <c r="D4107" i="22"/>
  <c r="D4106" i="22"/>
  <c r="D4105" i="22"/>
  <c r="D4104" i="22"/>
  <c r="D4103" i="22"/>
  <c r="D4102" i="22"/>
  <c r="D4101" i="22"/>
  <c r="D4100" i="22"/>
  <c r="D4099" i="22"/>
  <c r="D4098" i="22"/>
  <c r="D4097" i="22"/>
  <c r="D4096" i="22"/>
  <c r="D4095" i="22"/>
  <c r="D4094" i="22"/>
  <c r="D4093" i="22"/>
  <c r="D4092" i="22"/>
  <c r="D4091" i="22"/>
  <c r="D4090" i="22"/>
  <c r="D4089" i="22"/>
  <c r="D4088" i="22"/>
  <c r="D4087" i="22"/>
  <c r="D4086" i="22"/>
  <c r="D4085" i="22"/>
  <c r="D4084" i="22"/>
  <c r="D4083" i="22"/>
  <c r="D4082" i="22"/>
  <c r="D4081" i="22"/>
  <c r="D4080" i="22"/>
  <c r="D4079" i="22"/>
  <c r="D4078" i="22"/>
  <c r="D4077" i="22"/>
  <c r="D4076" i="22"/>
  <c r="D4075" i="22"/>
  <c r="D4074" i="22"/>
  <c r="D4073" i="22"/>
  <c r="D4072" i="22"/>
  <c r="D4071" i="22"/>
  <c r="D4070" i="22"/>
  <c r="D4069" i="22"/>
  <c r="D4068" i="22"/>
  <c r="D4067" i="22"/>
  <c r="D4066" i="22"/>
  <c r="D4065" i="22"/>
  <c r="D4064" i="22"/>
  <c r="D4063" i="22"/>
  <c r="D4062" i="22"/>
  <c r="D4061" i="22"/>
  <c r="D4060" i="22"/>
  <c r="D4059" i="22"/>
  <c r="D4058" i="22"/>
  <c r="D4057" i="22"/>
  <c r="D4056" i="22"/>
  <c r="D4055" i="22"/>
  <c r="D4054" i="22"/>
  <c r="D4053" i="22"/>
  <c r="D4052" i="22"/>
  <c r="D4051" i="22"/>
  <c r="D4050" i="22"/>
  <c r="D4049" i="22"/>
  <c r="D4048" i="22"/>
  <c r="D4047" i="22"/>
  <c r="D4046" i="22"/>
  <c r="D4045" i="22"/>
  <c r="D4044" i="22"/>
  <c r="D4043" i="22"/>
  <c r="D4042" i="22"/>
  <c r="D4041" i="22"/>
  <c r="D4040" i="22"/>
  <c r="D4039" i="22"/>
  <c r="D4038" i="22"/>
  <c r="D4037" i="22"/>
  <c r="D4036" i="22"/>
  <c r="D4035" i="22"/>
  <c r="D4034" i="22"/>
  <c r="D4033" i="22"/>
  <c r="D4032" i="22"/>
  <c r="D4031" i="22"/>
  <c r="D4030" i="22"/>
  <c r="D4029" i="22"/>
  <c r="D4028" i="22"/>
  <c r="D4027" i="22"/>
  <c r="D4026" i="22"/>
  <c r="D4025" i="22"/>
  <c r="D4024" i="22"/>
  <c r="D4023" i="22"/>
  <c r="D4022" i="22"/>
  <c r="D4021" i="22"/>
  <c r="D4020" i="22"/>
  <c r="D4019" i="22"/>
  <c r="D4018" i="22"/>
  <c r="D4017" i="22"/>
  <c r="D4016" i="22"/>
  <c r="D4015" i="22"/>
  <c r="D4014" i="22"/>
  <c r="D4013" i="22"/>
  <c r="D4012" i="22"/>
  <c r="D4011" i="22"/>
  <c r="D4010" i="22"/>
  <c r="D4009" i="22"/>
  <c r="D4008" i="22"/>
  <c r="D4007" i="22"/>
  <c r="D4006" i="22"/>
  <c r="D4005" i="22"/>
  <c r="D4004" i="22"/>
  <c r="D4003" i="22"/>
  <c r="D4002" i="22"/>
  <c r="D4001" i="22"/>
  <c r="D4000" i="22"/>
  <c r="D3999" i="22"/>
  <c r="D3998" i="22"/>
  <c r="D3997" i="22"/>
  <c r="D3996" i="22"/>
  <c r="D3995" i="22"/>
  <c r="D3994" i="22"/>
  <c r="D3993" i="22"/>
  <c r="D3992" i="22"/>
  <c r="D3991" i="22"/>
  <c r="D3990" i="22"/>
  <c r="D3989" i="22"/>
  <c r="D3988" i="22"/>
  <c r="D3987" i="22"/>
  <c r="D3986" i="22"/>
  <c r="D3985" i="22"/>
  <c r="D3984" i="22"/>
  <c r="D3983" i="22"/>
  <c r="D3982" i="22"/>
  <c r="D3981" i="22"/>
  <c r="D3980" i="22"/>
  <c r="D3979" i="22"/>
  <c r="D3978" i="22"/>
  <c r="D3977" i="22"/>
  <c r="D3976" i="22"/>
  <c r="D3975" i="22"/>
  <c r="D3974" i="22"/>
  <c r="D3973" i="22"/>
  <c r="D3972" i="22"/>
  <c r="D3971" i="22"/>
  <c r="D3970" i="22"/>
  <c r="D3969" i="22"/>
  <c r="D3968" i="22"/>
  <c r="D3967" i="22"/>
  <c r="D3966" i="22"/>
  <c r="D3965" i="22"/>
  <c r="D3964" i="22"/>
  <c r="D3963" i="22"/>
  <c r="D3962" i="22"/>
  <c r="D3961" i="22"/>
  <c r="D3960" i="22"/>
  <c r="D3959" i="22"/>
  <c r="D3958" i="22"/>
  <c r="D3957" i="22"/>
  <c r="D3956" i="22"/>
  <c r="D3955" i="22"/>
  <c r="D3954" i="22"/>
  <c r="D3953" i="22"/>
  <c r="D3952" i="22"/>
  <c r="D3951" i="22"/>
  <c r="D3950" i="22"/>
  <c r="D3949" i="22"/>
  <c r="D3948" i="22"/>
  <c r="D3947" i="22"/>
  <c r="D3946" i="22"/>
  <c r="D3945" i="22"/>
  <c r="D3944" i="22"/>
  <c r="D3943" i="22"/>
  <c r="D3942" i="22"/>
  <c r="D3941" i="22"/>
  <c r="D3940" i="22"/>
  <c r="D3939" i="22"/>
  <c r="D3938" i="22"/>
  <c r="D3937" i="22"/>
  <c r="D3936" i="22"/>
  <c r="D3935" i="22"/>
  <c r="D3934" i="22"/>
  <c r="D3933" i="22"/>
  <c r="D3932" i="22"/>
  <c r="D3931" i="22"/>
  <c r="D3930" i="22"/>
  <c r="D3929" i="22"/>
  <c r="D3928" i="22"/>
  <c r="D3927" i="22"/>
  <c r="D3926" i="22"/>
  <c r="D3925" i="22"/>
  <c r="D3924" i="22"/>
  <c r="D3923" i="22"/>
  <c r="D3922" i="22"/>
  <c r="D3921" i="22"/>
  <c r="D3920" i="22"/>
  <c r="D3919" i="22"/>
  <c r="D3918" i="22"/>
  <c r="D3917" i="22"/>
  <c r="D3916" i="22"/>
  <c r="D3915" i="22"/>
  <c r="D3914" i="22"/>
  <c r="D3913" i="22"/>
  <c r="D3912" i="22"/>
  <c r="D3911" i="22"/>
  <c r="D3910" i="22"/>
  <c r="D3909" i="22"/>
  <c r="D3908" i="22"/>
  <c r="D3907" i="22"/>
  <c r="D3906" i="22"/>
  <c r="D3905" i="22"/>
  <c r="D3904" i="22"/>
  <c r="D3903" i="22"/>
  <c r="D3902" i="22"/>
  <c r="D3901" i="22"/>
  <c r="D3900" i="22"/>
  <c r="D3899" i="22"/>
  <c r="D3898" i="22"/>
  <c r="D3897" i="22"/>
  <c r="D3896" i="22"/>
  <c r="D3895" i="22"/>
  <c r="D3894" i="22"/>
  <c r="D3893" i="22"/>
  <c r="D3892" i="22"/>
  <c r="D3891" i="22"/>
  <c r="D3890" i="22"/>
  <c r="D3889" i="22"/>
  <c r="D3888" i="22"/>
  <c r="D3887" i="22"/>
  <c r="D3886" i="22"/>
  <c r="D3885" i="22"/>
  <c r="D3884" i="22"/>
  <c r="D3883" i="22"/>
  <c r="D3882" i="22"/>
  <c r="D3881" i="22"/>
  <c r="D3880" i="22"/>
  <c r="D3879" i="22"/>
  <c r="D3878" i="22"/>
  <c r="D3877" i="22"/>
  <c r="D3876" i="22"/>
  <c r="D3875" i="22"/>
  <c r="D3874" i="22"/>
  <c r="D3873" i="22"/>
  <c r="D3872" i="22"/>
  <c r="D3871" i="22"/>
  <c r="D3870" i="22"/>
  <c r="D3869" i="22"/>
  <c r="D3868" i="22"/>
  <c r="D3867" i="22"/>
  <c r="D3866" i="22"/>
  <c r="D3865" i="22"/>
  <c r="D3864" i="22"/>
  <c r="D3863" i="22"/>
  <c r="D3862" i="22"/>
  <c r="D3861" i="22"/>
  <c r="D3860" i="22"/>
  <c r="D3859" i="22"/>
  <c r="D3858" i="22"/>
  <c r="D3857" i="22"/>
  <c r="D3856" i="22"/>
  <c r="D3855" i="22"/>
  <c r="D3854" i="22"/>
  <c r="D3853" i="22"/>
  <c r="D3852" i="22"/>
  <c r="D3851" i="22"/>
  <c r="D3850" i="22"/>
  <c r="D3849" i="22"/>
  <c r="D3848" i="22"/>
  <c r="D3847" i="22"/>
  <c r="D3846" i="22"/>
  <c r="D3845" i="22"/>
  <c r="D3844" i="22"/>
  <c r="D3843" i="22"/>
  <c r="D3842" i="22"/>
  <c r="D3841" i="22"/>
  <c r="D3840" i="22"/>
  <c r="D3839" i="22"/>
  <c r="D3838" i="22"/>
  <c r="D3837" i="22"/>
  <c r="D3836" i="22"/>
  <c r="D3835" i="22"/>
  <c r="D3834" i="22"/>
  <c r="D3833" i="22"/>
  <c r="D3832" i="22"/>
  <c r="D3831" i="22"/>
  <c r="D3830" i="22"/>
  <c r="D3829" i="22"/>
  <c r="D3828" i="22"/>
  <c r="D3827" i="22"/>
  <c r="D3826" i="22"/>
  <c r="D3825" i="22"/>
  <c r="D3824" i="22"/>
  <c r="D3823" i="22"/>
  <c r="D3822" i="22"/>
  <c r="D3821" i="22"/>
  <c r="D3820" i="22"/>
  <c r="D3819" i="22"/>
  <c r="D3818" i="22"/>
  <c r="D3817" i="22"/>
  <c r="D3816" i="22"/>
  <c r="D3815" i="22"/>
  <c r="D3814" i="22"/>
  <c r="D3813" i="22"/>
  <c r="D3812" i="22"/>
  <c r="D3811" i="22"/>
  <c r="D3810" i="22"/>
  <c r="D3809" i="22"/>
  <c r="D3808" i="22"/>
  <c r="D3807" i="22"/>
  <c r="D3806" i="22"/>
  <c r="D3805" i="22"/>
  <c r="D3804" i="22"/>
  <c r="D3803" i="22"/>
  <c r="D3802" i="22"/>
  <c r="D3801" i="22"/>
  <c r="D3800" i="22"/>
  <c r="D3799" i="22"/>
  <c r="D3798" i="22"/>
  <c r="D3797" i="22"/>
  <c r="D3796" i="22"/>
  <c r="D3795" i="22"/>
  <c r="D3794" i="22"/>
  <c r="D3793" i="22"/>
  <c r="D3792" i="22"/>
  <c r="D3791" i="22"/>
  <c r="D3790" i="22"/>
  <c r="D3789" i="22"/>
  <c r="D3788" i="22"/>
  <c r="D3787" i="22"/>
  <c r="D3786" i="22"/>
  <c r="D3785" i="22"/>
  <c r="D3784" i="22"/>
  <c r="D3783" i="22"/>
  <c r="D3782" i="22"/>
  <c r="D3781" i="22"/>
  <c r="D3780" i="22"/>
  <c r="D3779" i="22"/>
  <c r="D3778" i="22"/>
  <c r="D3777" i="22"/>
  <c r="D3776" i="22"/>
  <c r="D3775" i="22"/>
  <c r="D3774" i="22"/>
  <c r="D3773" i="22"/>
  <c r="D3772" i="22"/>
  <c r="D3771" i="22"/>
  <c r="D3770" i="22"/>
  <c r="D3769" i="22"/>
  <c r="D3768" i="22"/>
  <c r="D3767" i="22"/>
  <c r="D3766" i="22"/>
  <c r="D3765" i="22"/>
  <c r="D3764" i="22"/>
  <c r="D3763" i="22"/>
  <c r="D3762" i="22"/>
  <c r="D3761" i="22"/>
  <c r="D3760" i="22"/>
  <c r="D3759" i="22"/>
  <c r="D3758" i="22"/>
  <c r="D3757" i="22"/>
  <c r="D3756" i="22"/>
  <c r="D3755" i="22"/>
  <c r="D3754" i="22"/>
  <c r="D3753" i="22"/>
  <c r="D3752" i="22"/>
  <c r="D3751" i="22"/>
  <c r="D3750" i="22"/>
  <c r="D3749" i="22"/>
  <c r="D3748" i="22"/>
  <c r="D3747" i="22"/>
  <c r="D3746" i="22"/>
  <c r="D3745" i="22"/>
  <c r="D3744" i="22"/>
  <c r="D3743" i="22"/>
  <c r="D3742" i="22"/>
  <c r="D3741" i="22"/>
  <c r="D3740" i="22"/>
  <c r="D3739" i="22"/>
  <c r="D3738" i="22"/>
  <c r="D3737" i="22"/>
  <c r="D3736" i="22"/>
  <c r="D3735" i="22"/>
  <c r="D3734" i="22"/>
  <c r="D3733" i="22"/>
  <c r="D3732" i="22"/>
  <c r="D3731" i="22"/>
  <c r="D3730" i="22"/>
  <c r="D3729" i="22"/>
  <c r="D3728" i="22"/>
  <c r="D3727" i="22"/>
  <c r="D3726" i="22"/>
  <c r="D3725" i="22"/>
  <c r="D3724" i="22"/>
  <c r="D3723" i="22"/>
  <c r="D3722" i="22"/>
  <c r="D3721" i="22"/>
  <c r="D3720" i="22"/>
  <c r="D3719" i="22"/>
  <c r="D3718" i="22"/>
  <c r="D3717" i="22"/>
  <c r="D3716" i="22"/>
  <c r="D3715" i="22"/>
  <c r="D3714" i="22"/>
  <c r="D3713" i="22"/>
  <c r="D3712" i="22"/>
  <c r="D3711" i="22"/>
  <c r="D3710" i="22"/>
  <c r="D3709" i="22"/>
  <c r="D3708" i="22"/>
  <c r="D3707" i="22"/>
  <c r="D3706" i="22"/>
  <c r="D3705" i="22"/>
  <c r="D3704" i="22"/>
  <c r="D3703" i="22"/>
  <c r="D3702" i="22"/>
  <c r="D3701" i="22"/>
  <c r="D3700" i="22"/>
  <c r="D3699" i="22"/>
  <c r="D3698" i="22"/>
  <c r="D3697" i="22"/>
  <c r="D3696" i="22"/>
  <c r="D3695" i="22"/>
  <c r="D3694" i="22"/>
  <c r="D3693" i="22"/>
  <c r="D3692" i="22"/>
  <c r="D3691" i="22"/>
  <c r="D3690" i="22"/>
  <c r="D3689" i="22"/>
  <c r="D3688" i="22"/>
  <c r="D3687" i="22"/>
  <c r="D3686" i="22"/>
  <c r="D3685" i="22"/>
  <c r="D3684" i="22"/>
  <c r="D3683" i="22"/>
  <c r="D3682" i="22"/>
  <c r="D3681" i="22"/>
  <c r="D3680" i="22"/>
  <c r="D3679" i="22"/>
  <c r="D3678" i="22"/>
  <c r="D3677" i="22"/>
  <c r="D3676" i="22"/>
  <c r="D3675" i="22"/>
  <c r="D3674" i="22"/>
  <c r="D3673" i="22"/>
  <c r="D3672" i="22"/>
  <c r="D3671" i="22"/>
  <c r="D3670" i="22"/>
  <c r="D3669" i="22"/>
  <c r="D3668" i="22"/>
  <c r="D3667" i="22"/>
  <c r="D3666" i="22"/>
  <c r="D3665" i="22"/>
  <c r="D3664" i="22"/>
  <c r="D3663" i="22"/>
  <c r="D3662" i="22"/>
  <c r="D3661" i="22"/>
  <c r="D3660" i="22"/>
  <c r="D3659" i="22"/>
  <c r="D3658" i="22"/>
  <c r="D3657" i="22"/>
  <c r="D3656" i="22"/>
  <c r="D3655" i="22"/>
  <c r="D3654" i="22"/>
  <c r="D3653" i="22"/>
  <c r="D3652" i="22"/>
  <c r="D3651" i="22"/>
  <c r="D3650" i="22"/>
  <c r="D3649" i="22"/>
  <c r="D3648" i="22"/>
  <c r="D3647" i="22"/>
  <c r="D3646" i="22"/>
  <c r="D3645" i="22"/>
  <c r="D3644" i="22"/>
  <c r="D3643" i="22"/>
  <c r="D3642" i="22"/>
  <c r="D3641" i="22"/>
  <c r="D3640" i="22"/>
  <c r="D3639" i="22"/>
  <c r="D3638" i="22"/>
  <c r="D3637" i="22"/>
  <c r="D3636" i="22"/>
  <c r="D3635" i="22"/>
  <c r="D3634" i="22"/>
  <c r="D3633" i="22"/>
  <c r="D3632" i="22"/>
  <c r="D3631" i="22"/>
  <c r="D3630" i="22"/>
  <c r="D3629" i="22"/>
  <c r="D3628" i="22"/>
  <c r="D3627" i="22"/>
  <c r="D3626" i="22"/>
  <c r="D3625" i="22"/>
  <c r="D3624" i="22"/>
  <c r="D3623" i="22"/>
  <c r="D3622" i="22"/>
  <c r="D3621" i="22"/>
  <c r="D3620" i="22"/>
  <c r="D3619" i="22"/>
  <c r="D3618" i="22"/>
  <c r="D3617" i="22"/>
  <c r="D3616" i="22"/>
  <c r="D3615" i="22"/>
  <c r="D3614" i="22"/>
  <c r="D3613" i="22"/>
  <c r="D3612" i="22"/>
  <c r="D3611" i="22"/>
  <c r="D3610" i="22"/>
  <c r="D3609" i="22"/>
  <c r="D3608" i="22"/>
  <c r="D3607" i="22"/>
  <c r="D3606" i="22"/>
  <c r="D3605" i="22"/>
  <c r="D3604" i="22"/>
  <c r="D3603" i="22"/>
  <c r="D3602" i="22"/>
  <c r="D3601" i="22"/>
  <c r="D3600" i="22"/>
  <c r="D3599" i="22"/>
  <c r="D3598" i="22"/>
  <c r="D3597" i="22"/>
  <c r="D3596" i="22"/>
  <c r="D3595" i="22"/>
  <c r="D3594" i="22"/>
  <c r="D3593" i="22"/>
  <c r="D3592" i="22"/>
  <c r="D3591" i="22"/>
  <c r="D3590" i="22"/>
  <c r="D3589" i="22"/>
  <c r="D3588" i="22"/>
  <c r="D3587" i="22"/>
  <c r="D3586" i="22"/>
  <c r="D3585" i="22"/>
  <c r="D3584" i="22"/>
  <c r="D3583" i="22"/>
  <c r="D3582" i="22"/>
  <c r="D3581" i="22"/>
  <c r="D3580" i="22"/>
  <c r="D3579" i="22"/>
  <c r="D3578" i="22"/>
  <c r="D3577" i="22"/>
  <c r="D3576" i="22"/>
  <c r="D3575" i="22"/>
  <c r="D3574" i="22"/>
  <c r="D3573" i="22"/>
  <c r="D3572" i="22"/>
  <c r="D3571" i="22"/>
  <c r="D3570" i="22"/>
  <c r="D3569" i="22"/>
  <c r="D3568" i="22"/>
  <c r="D3567" i="22"/>
  <c r="D3566" i="22"/>
  <c r="D3565" i="22"/>
  <c r="D3564" i="22"/>
  <c r="D3563" i="22"/>
  <c r="D3562" i="22"/>
  <c r="D3561" i="22"/>
  <c r="D3560" i="22"/>
  <c r="D3559" i="22"/>
  <c r="D3558" i="22"/>
  <c r="D3557" i="22"/>
  <c r="D3556" i="22"/>
  <c r="D3555" i="22"/>
  <c r="D3554" i="22"/>
  <c r="D3553" i="22"/>
  <c r="D3552" i="22"/>
  <c r="D3551" i="22"/>
  <c r="D3550" i="22"/>
  <c r="D3549" i="22"/>
  <c r="D3548" i="22"/>
  <c r="D3547" i="22"/>
  <c r="D3546" i="22"/>
  <c r="D3545" i="22"/>
  <c r="D3544" i="22"/>
  <c r="D3543" i="22"/>
  <c r="D3542" i="22"/>
  <c r="D3541" i="22"/>
  <c r="D3540" i="22"/>
  <c r="D3539" i="22"/>
  <c r="D3538" i="22"/>
  <c r="D3537" i="22"/>
  <c r="D3536" i="22"/>
  <c r="D3535" i="22"/>
  <c r="D3534" i="22"/>
  <c r="D3533" i="22"/>
  <c r="D3532" i="22"/>
  <c r="D3531" i="22"/>
  <c r="D3530" i="22"/>
  <c r="D3529" i="22"/>
  <c r="D3528" i="22"/>
  <c r="D3527" i="22"/>
  <c r="D3526" i="22"/>
  <c r="D3525" i="22"/>
  <c r="D3524" i="22"/>
  <c r="D3523" i="22"/>
  <c r="D3522" i="22"/>
  <c r="D3521" i="22"/>
  <c r="D3520" i="22"/>
  <c r="D3519" i="22"/>
  <c r="D3518" i="22"/>
  <c r="D3517" i="22"/>
  <c r="D3516" i="22"/>
  <c r="D3515" i="22"/>
  <c r="D3514" i="22"/>
  <c r="D3513" i="22"/>
  <c r="D3512" i="22"/>
  <c r="D3511" i="22"/>
  <c r="D3510" i="22"/>
  <c r="D3509" i="22"/>
  <c r="D3508" i="22"/>
  <c r="D3507" i="22"/>
  <c r="D3506" i="22"/>
  <c r="D3505" i="22"/>
  <c r="D3504" i="22"/>
  <c r="D3503" i="22"/>
  <c r="D3502" i="22"/>
  <c r="D3501" i="22"/>
  <c r="D3500" i="22"/>
  <c r="D3499" i="22"/>
  <c r="D3498" i="22"/>
  <c r="D3497" i="22"/>
  <c r="D3496" i="22"/>
  <c r="D3495" i="22"/>
  <c r="D3494" i="22"/>
  <c r="D3493" i="22"/>
  <c r="D3492" i="22"/>
  <c r="D3491" i="22"/>
  <c r="D3490" i="22"/>
  <c r="D3489" i="22"/>
  <c r="D3488" i="22"/>
  <c r="D3487" i="22"/>
  <c r="D3486" i="22"/>
  <c r="D3485" i="22"/>
  <c r="D3484" i="22"/>
  <c r="D3483" i="22"/>
  <c r="D3482" i="22"/>
  <c r="D3481" i="22"/>
  <c r="D3480" i="22"/>
  <c r="D3479" i="22"/>
  <c r="D3478" i="22"/>
  <c r="D3477" i="22"/>
  <c r="D3476" i="22"/>
  <c r="D3475" i="22"/>
  <c r="D3474" i="22"/>
  <c r="D3473" i="22"/>
  <c r="D3472" i="22"/>
  <c r="D3471" i="22"/>
  <c r="D3470" i="22"/>
  <c r="D3469" i="22"/>
  <c r="D3468" i="22"/>
  <c r="D3467" i="22"/>
  <c r="D3466" i="22"/>
  <c r="D3465" i="22"/>
  <c r="D3464" i="22"/>
  <c r="D3463" i="22"/>
  <c r="D3462" i="22"/>
  <c r="D3461" i="22"/>
  <c r="D3460" i="22"/>
  <c r="D3459" i="22"/>
  <c r="D3458" i="22"/>
  <c r="D3457" i="22"/>
  <c r="D3456" i="22"/>
  <c r="D3455" i="22"/>
  <c r="D3454" i="22"/>
  <c r="D3453" i="22"/>
  <c r="D3452" i="22"/>
  <c r="D3451" i="22"/>
  <c r="D3450" i="22"/>
  <c r="D3449" i="22"/>
  <c r="D3448" i="22"/>
  <c r="D3447" i="22"/>
  <c r="D3446" i="22"/>
  <c r="D3445" i="22"/>
  <c r="D3444" i="22"/>
  <c r="D3443" i="22"/>
  <c r="D3442" i="22"/>
  <c r="D3441" i="22"/>
  <c r="D3440" i="22"/>
  <c r="D3439" i="22"/>
  <c r="D3438" i="22"/>
  <c r="D3437" i="22"/>
  <c r="D3436" i="22"/>
  <c r="D3435" i="22"/>
  <c r="D3434" i="22"/>
  <c r="D3433" i="22"/>
  <c r="D3432" i="22"/>
  <c r="D3431" i="22"/>
  <c r="D3430" i="22"/>
  <c r="D3429" i="22"/>
  <c r="D3428" i="22"/>
  <c r="D3427" i="22"/>
  <c r="D3426" i="22"/>
  <c r="D3425" i="22"/>
  <c r="D3424" i="22"/>
  <c r="D3423" i="22"/>
  <c r="D3422" i="22"/>
  <c r="D3421" i="22"/>
  <c r="D3420" i="22"/>
  <c r="D3419" i="22"/>
  <c r="D3418" i="22"/>
  <c r="D3417" i="22"/>
  <c r="D3416" i="22"/>
  <c r="D3415" i="22"/>
  <c r="D3414" i="22"/>
  <c r="D3413" i="22"/>
  <c r="D3412" i="22"/>
  <c r="D3411" i="22"/>
  <c r="D3410" i="22"/>
  <c r="D3409" i="22"/>
  <c r="D3408" i="22"/>
  <c r="D3407" i="22"/>
  <c r="D3406" i="22"/>
  <c r="D3405" i="22"/>
  <c r="D3404" i="22"/>
  <c r="D3403" i="22"/>
  <c r="D3402" i="22"/>
  <c r="D3401" i="22"/>
  <c r="D3400" i="22"/>
  <c r="D3399" i="22"/>
  <c r="D3398" i="22"/>
  <c r="D3397" i="22"/>
  <c r="D3396" i="22"/>
  <c r="D3395" i="22"/>
  <c r="D3394" i="22"/>
  <c r="D3393" i="22"/>
  <c r="D3392" i="22"/>
  <c r="D3391" i="22"/>
  <c r="D3390" i="22"/>
  <c r="D3389" i="22"/>
  <c r="D3388" i="22"/>
  <c r="D3387" i="22"/>
  <c r="D3386" i="22"/>
  <c r="D3385" i="22"/>
  <c r="D3384" i="22"/>
  <c r="D3383" i="22"/>
  <c r="D3382" i="22"/>
  <c r="D3381" i="22"/>
  <c r="D3380" i="22"/>
  <c r="D3379" i="22"/>
  <c r="D3378" i="22"/>
  <c r="D3377" i="22"/>
  <c r="D3376" i="22"/>
  <c r="D3375" i="22"/>
  <c r="D3374" i="22"/>
  <c r="D3373" i="22"/>
  <c r="D3372" i="22"/>
  <c r="D3371" i="22"/>
  <c r="D3370" i="22"/>
  <c r="D3369" i="22"/>
  <c r="D3368" i="22"/>
  <c r="D3367" i="22"/>
  <c r="D3366" i="22"/>
  <c r="D3365" i="22"/>
  <c r="D3364" i="22"/>
  <c r="D3363" i="22"/>
  <c r="D3362" i="22"/>
  <c r="D3361" i="22"/>
  <c r="D3360" i="22"/>
  <c r="D3359" i="22"/>
  <c r="D3358" i="22"/>
  <c r="D3357" i="22"/>
  <c r="D3356" i="22"/>
  <c r="D3355" i="22"/>
  <c r="D3354" i="22"/>
  <c r="D3353" i="22"/>
  <c r="D3352" i="22"/>
  <c r="D3351" i="22"/>
  <c r="D3350" i="22"/>
  <c r="D3349" i="22"/>
  <c r="D3348" i="22"/>
  <c r="D3347" i="22"/>
  <c r="D3346" i="22"/>
  <c r="D3345" i="22"/>
  <c r="D3344" i="22"/>
  <c r="D3343" i="22"/>
  <c r="D3342" i="22"/>
  <c r="D3341" i="22"/>
  <c r="D3340" i="22"/>
  <c r="D3339" i="22"/>
  <c r="D3338" i="22"/>
  <c r="D3337" i="22"/>
  <c r="D3336" i="22"/>
  <c r="D3335" i="22"/>
  <c r="D3334" i="22"/>
  <c r="D3333" i="22"/>
  <c r="D3332" i="22"/>
  <c r="D3331" i="22"/>
  <c r="D3330" i="22"/>
  <c r="D3329" i="22"/>
  <c r="D3328" i="22"/>
  <c r="D3327" i="22"/>
  <c r="D3326" i="22"/>
  <c r="D3325" i="22"/>
  <c r="D3324" i="22"/>
  <c r="D3323" i="22"/>
  <c r="D3322" i="22"/>
  <c r="D3321" i="22"/>
  <c r="D3320" i="22"/>
  <c r="D3319" i="22"/>
  <c r="D3318" i="22"/>
  <c r="D3317" i="22"/>
  <c r="D3316" i="22"/>
  <c r="D3315" i="22"/>
  <c r="D3314" i="22"/>
  <c r="D3313" i="22"/>
  <c r="D3312" i="22"/>
  <c r="D3311" i="22"/>
  <c r="D3310" i="22"/>
  <c r="D3309" i="22"/>
  <c r="D3308" i="22"/>
  <c r="D3307" i="22"/>
  <c r="D3306" i="22"/>
  <c r="D3305" i="22"/>
  <c r="D3304" i="22"/>
  <c r="D3303" i="22"/>
  <c r="D3302" i="22"/>
  <c r="D3301" i="22"/>
  <c r="D3300" i="22"/>
  <c r="D3299" i="22"/>
  <c r="D3298" i="22"/>
  <c r="D3297" i="22"/>
  <c r="D3296" i="22"/>
  <c r="D3295" i="22"/>
  <c r="D3294" i="22"/>
  <c r="D3293" i="22"/>
  <c r="D3292" i="22"/>
  <c r="D3291" i="22"/>
  <c r="D3290" i="22"/>
  <c r="D3289" i="22"/>
  <c r="D3288" i="22"/>
  <c r="D3287" i="22"/>
  <c r="D3286" i="22"/>
  <c r="D3285" i="22"/>
  <c r="D3284" i="22"/>
  <c r="D3283" i="22"/>
  <c r="D3282" i="22"/>
  <c r="D3281" i="22"/>
  <c r="D3280" i="22"/>
  <c r="D3279" i="22"/>
  <c r="D3278" i="22"/>
  <c r="D3277" i="22"/>
  <c r="D3276" i="22"/>
  <c r="D3275" i="22"/>
  <c r="D3274" i="22"/>
  <c r="D3273" i="22"/>
  <c r="D3272" i="22"/>
  <c r="D3271" i="22"/>
  <c r="D3270" i="22"/>
  <c r="D3269" i="22"/>
  <c r="D3268" i="22"/>
  <c r="D3267" i="22"/>
  <c r="D3266" i="22"/>
  <c r="D3265" i="22"/>
  <c r="D3264" i="22"/>
  <c r="D3263" i="22"/>
  <c r="D3262" i="22"/>
  <c r="D3261" i="22"/>
  <c r="D3260" i="22"/>
  <c r="D3259" i="22"/>
  <c r="D3258" i="22"/>
  <c r="D3257" i="22"/>
  <c r="D3256" i="22"/>
  <c r="D3255" i="22"/>
  <c r="D3254" i="22"/>
  <c r="D3253" i="22"/>
  <c r="D3252" i="22"/>
  <c r="D3251" i="22"/>
  <c r="D3250" i="22"/>
  <c r="D3249" i="22"/>
  <c r="D3248" i="22"/>
  <c r="D3247" i="22"/>
  <c r="D3246" i="22"/>
  <c r="D3245" i="22"/>
  <c r="D3244" i="22"/>
  <c r="D3243" i="22"/>
  <c r="D3242" i="22"/>
  <c r="D3241" i="22"/>
  <c r="D3240" i="22"/>
  <c r="D3239" i="22"/>
  <c r="D3238" i="22"/>
  <c r="D3237" i="22"/>
  <c r="D3236" i="22"/>
  <c r="D3235" i="22"/>
  <c r="D3234" i="22"/>
  <c r="D3233" i="22"/>
  <c r="D3232" i="22"/>
  <c r="D3231" i="22"/>
  <c r="D3230" i="22"/>
  <c r="D3229" i="22"/>
  <c r="D3228" i="22"/>
  <c r="D3227" i="22"/>
  <c r="D3226" i="22"/>
  <c r="D3225" i="22"/>
  <c r="D3224" i="22"/>
  <c r="D3223" i="22"/>
  <c r="D3222" i="22"/>
  <c r="D3221" i="22"/>
  <c r="D3220" i="22"/>
  <c r="D3219" i="22"/>
  <c r="D3218" i="22"/>
  <c r="D3217" i="22"/>
  <c r="D3216" i="22"/>
  <c r="D3215" i="22"/>
  <c r="D3214" i="22"/>
  <c r="D3213" i="22"/>
  <c r="D3212" i="22"/>
  <c r="D3211" i="22"/>
  <c r="D3210" i="22"/>
  <c r="D3209" i="22"/>
  <c r="D3208" i="22"/>
  <c r="D3207" i="22"/>
  <c r="D3206" i="22"/>
  <c r="D3205" i="22"/>
  <c r="D3204" i="22"/>
  <c r="D3203" i="22"/>
  <c r="D3202" i="22"/>
  <c r="D3201" i="22"/>
  <c r="D3200" i="22"/>
  <c r="D3199" i="22"/>
  <c r="D3198" i="22"/>
  <c r="D3197" i="22"/>
  <c r="D3196" i="22"/>
  <c r="D3195" i="22"/>
  <c r="D3194" i="22"/>
  <c r="D3193" i="22"/>
  <c r="D3192" i="22"/>
  <c r="D3191" i="22"/>
  <c r="D3190" i="22"/>
  <c r="D3189" i="22"/>
  <c r="D3188" i="22"/>
  <c r="D3187" i="22"/>
  <c r="D3186" i="22"/>
  <c r="D3185" i="22"/>
  <c r="D3184" i="22"/>
  <c r="D3183" i="22"/>
  <c r="D3182" i="22"/>
  <c r="D3181" i="22"/>
  <c r="D3180" i="22"/>
  <c r="D3179" i="22"/>
  <c r="D3178" i="22"/>
  <c r="D3177" i="22"/>
  <c r="D3176" i="22"/>
  <c r="D3175" i="22"/>
  <c r="D3174" i="22"/>
  <c r="D3173" i="22"/>
  <c r="D3172" i="22"/>
  <c r="D3171" i="22"/>
  <c r="D3170" i="22"/>
  <c r="D3169" i="22"/>
  <c r="D3168" i="22"/>
  <c r="D3167" i="22"/>
  <c r="D3166" i="22"/>
  <c r="D3165" i="22"/>
  <c r="D3164" i="22"/>
  <c r="D3163" i="22"/>
  <c r="D3162" i="22"/>
  <c r="D3161" i="22"/>
  <c r="D3160" i="22"/>
  <c r="D3159" i="22"/>
  <c r="D3158" i="22"/>
  <c r="D3157" i="22"/>
  <c r="D3156" i="22"/>
  <c r="D3155" i="22"/>
  <c r="D3154" i="22"/>
  <c r="D3153" i="22"/>
  <c r="D3152" i="22"/>
  <c r="D3151" i="22"/>
  <c r="D3150" i="22"/>
  <c r="D3149" i="22"/>
  <c r="D3148" i="22"/>
  <c r="D3147" i="22"/>
  <c r="D3146" i="22"/>
  <c r="D3145" i="22"/>
  <c r="D3144" i="22"/>
  <c r="D3143" i="22"/>
  <c r="D3142" i="22"/>
  <c r="D3141" i="22"/>
  <c r="D3140" i="22"/>
  <c r="D3139" i="22"/>
  <c r="D3138" i="22"/>
  <c r="D3137" i="22"/>
  <c r="D3136" i="22"/>
  <c r="D3135" i="22"/>
  <c r="D3134" i="22"/>
  <c r="D3133" i="22"/>
  <c r="D3132" i="22"/>
  <c r="D3131" i="22"/>
  <c r="D3130" i="22"/>
  <c r="D3129" i="22"/>
  <c r="D3128" i="22"/>
  <c r="D3127" i="22"/>
  <c r="D3126" i="22"/>
  <c r="D3125" i="22"/>
  <c r="D3124" i="22"/>
  <c r="D3123" i="22"/>
  <c r="D3122" i="22"/>
  <c r="D3121" i="22"/>
  <c r="D3120" i="22"/>
  <c r="D3119" i="22"/>
  <c r="D3118" i="22"/>
  <c r="D3117" i="22"/>
  <c r="D3116" i="22"/>
  <c r="D3115" i="22"/>
  <c r="D3114" i="22"/>
  <c r="D3113" i="22"/>
  <c r="D3112" i="22"/>
  <c r="D3111" i="22"/>
  <c r="D3110" i="22"/>
  <c r="D3109" i="22"/>
  <c r="D3108" i="22"/>
  <c r="D3107" i="22"/>
  <c r="D3106" i="22"/>
  <c r="D3105" i="22"/>
  <c r="D3104" i="22"/>
  <c r="D3103" i="22"/>
  <c r="D3102" i="22"/>
  <c r="D3101" i="22"/>
  <c r="D3100" i="22"/>
  <c r="D3099" i="22"/>
  <c r="D3098" i="22"/>
  <c r="D3097" i="22"/>
  <c r="D3096" i="22"/>
  <c r="D3095" i="22"/>
  <c r="D3094" i="22"/>
  <c r="D3093" i="22"/>
  <c r="D3092" i="22"/>
  <c r="D3091" i="22"/>
  <c r="D3090" i="22"/>
  <c r="D3089" i="22"/>
  <c r="D3088" i="22"/>
  <c r="D3087" i="22"/>
  <c r="D3086" i="22"/>
  <c r="D3085" i="22"/>
  <c r="D3084" i="22"/>
  <c r="D3083" i="22"/>
  <c r="D3082" i="22"/>
  <c r="D3081" i="22"/>
  <c r="D3080" i="22"/>
  <c r="D3079" i="22"/>
  <c r="D3078" i="22"/>
  <c r="D3077" i="22"/>
  <c r="D3076" i="22"/>
  <c r="D3075" i="22"/>
  <c r="D3074" i="22"/>
  <c r="D3073" i="22"/>
  <c r="D3072" i="22"/>
  <c r="D3071" i="22"/>
  <c r="D3070" i="22"/>
  <c r="D3069" i="22"/>
  <c r="D3068" i="22"/>
  <c r="D3067" i="22"/>
  <c r="D3066" i="22"/>
  <c r="D3065" i="22"/>
  <c r="D3064" i="22"/>
  <c r="D3063" i="22"/>
  <c r="D3062" i="22"/>
  <c r="D3061" i="22"/>
  <c r="D3060" i="22"/>
  <c r="D3059" i="22"/>
  <c r="D3058" i="22"/>
  <c r="D3057" i="22"/>
  <c r="D3056" i="22"/>
  <c r="D3055" i="22"/>
  <c r="D3054" i="22"/>
  <c r="D3053" i="22"/>
  <c r="D3052" i="22"/>
  <c r="D3051" i="22"/>
  <c r="D3050" i="22"/>
  <c r="D3049" i="22"/>
  <c r="D3048" i="22"/>
  <c r="D3047" i="22"/>
  <c r="D3046" i="22"/>
  <c r="D3045" i="22"/>
  <c r="D3044" i="22"/>
  <c r="D3043" i="22"/>
  <c r="D3042" i="22"/>
  <c r="D3041" i="22"/>
  <c r="D3040" i="22"/>
  <c r="D3039" i="22"/>
  <c r="D3038" i="22"/>
  <c r="D3037" i="22"/>
  <c r="D3036" i="22"/>
  <c r="D3035" i="22"/>
  <c r="D3034" i="22"/>
  <c r="D3033" i="22"/>
  <c r="D3032" i="22"/>
  <c r="D3031" i="22"/>
  <c r="D3030" i="22"/>
  <c r="D3029" i="22"/>
  <c r="D3028" i="22"/>
  <c r="D3027" i="22"/>
  <c r="D3026" i="22"/>
  <c r="D3025" i="22"/>
  <c r="D3024" i="22"/>
  <c r="D3023" i="22"/>
  <c r="D3022" i="22"/>
  <c r="D3021" i="22"/>
  <c r="D3020" i="22"/>
  <c r="D3019" i="22"/>
  <c r="D3018" i="22"/>
  <c r="D3017" i="22"/>
  <c r="D3016" i="22"/>
  <c r="D3015" i="22"/>
  <c r="D3014" i="22"/>
  <c r="D3013" i="22"/>
  <c r="D3012" i="22"/>
  <c r="D3011" i="22"/>
  <c r="D3010" i="22"/>
  <c r="D3009" i="22"/>
  <c r="D3008" i="22"/>
  <c r="D3007" i="22"/>
  <c r="D3006" i="22"/>
  <c r="D3005" i="22"/>
  <c r="D3004" i="22"/>
  <c r="D3003" i="22"/>
  <c r="D3002" i="22"/>
  <c r="D3001" i="22"/>
  <c r="D3000" i="22"/>
  <c r="D2999" i="22"/>
  <c r="D2998" i="22"/>
  <c r="D2997" i="22"/>
  <c r="D2996" i="22"/>
  <c r="D2995" i="22"/>
  <c r="D2994" i="22"/>
  <c r="D2993" i="22"/>
  <c r="D2992" i="22"/>
  <c r="D2991" i="22"/>
  <c r="D2990" i="22"/>
  <c r="D2989" i="22"/>
  <c r="D2988" i="22"/>
  <c r="D2987" i="22"/>
  <c r="D2986" i="22"/>
  <c r="D2985" i="22"/>
  <c r="D2984" i="22"/>
  <c r="D2983" i="22"/>
  <c r="D2982" i="22"/>
  <c r="D2981" i="22"/>
  <c r="D2980" i="22"/>
  <c r="D2979" i="22"/>
  <c r="D2978" i="22"/>
  <c r="D2977" i="22"/>
  <c r="D2976" i="22"/>
  <c r="D2975" i="22"/>
  <c r="D2974" i="22"/>
  <c r="D2973" i="22"/>
  <c r="D2972" i="22"/>
  <c r="D2971" i="22"/>
  <c r="D2970" i="22"/>
  <c r="D2969" i="22"/>
  <c r="D2968" i="22"/>
  <c r="D2967" i="22"/>
  <c r="D2966" i="22"/>
  <c r="D2965" i="22"/>
  <c r="D2964" i="22"/>
  <c r="D2963" i="22"/>
  <c r="D2962" i="22"/>
  <c r="D2961" i="22"/>
  <c r="D2960" i="22"/>
  <c r="D2959" i="22"/>
  <c r="D2958" i="22"/>
  <c r="D2957" i="22"/>
  <c r="D2956" i="22"/>
  <c r="D2955" i="22"/>
  <c r="D2954" i="22"/>
  <c r="D2953" i="22"/>
  <c r="D2952" i="22"/>
  <c r="D2951" i="22"/>
  <c r="D2950" i="22"/>
  <c r="D2949" i="22"/>
  <c r="D2948" i="22"/>
  <c r="D2947" i="22"/>
  <c r="D2946" i="22"/>
  <c r="D2945" i="22"/>
  <c r="D2944" i="22"/>
  <c r="D2943" i="22"/>
  <c r="D2942" i="22"/>
  <c r="D2941" i="22"/>
  <c r="D2940" i="22"/>
  <c r="D2939" i="22"/>
  <c r="D2938" i="22"/>
  <c r="D2937" i="22"/>
  <c r="D2936" i="22"/>
  <c r="D2935" i="22"/>
  <c r="D2934" i="22"/>
  <c r="D2933" i="22"/>
  <c r="D2932" i="22"/>
  <c r="D2931" i="22"/>
  <c r="D2930" i="22"/>
  <c r="D2929" i="22"/>
  <c r="D2928" i="22"/>
  <c r="D2927" i="22"/>
  <c r="D2926" i="22"/>
  <c r="D2925" i="22"/>
  <c r="D2924" i="22"/>
  <c r="D2923" i="22"/>
  <c r="D2922" i="22"/>
  <c r="D2921" i="22"/>
  <c r="D2920" i="22"/>
  <c r="D2919" i="22"/>
  <c r="D2918" i="22"/>
  <c r="D2917" i="22"/>
  <c r="D2916" i="22"/>
  <c r="D2915" i="22"/>
  <c r="D2914" i="22"/>
  <c r="D2913" i="22"/>
  <c r="D2912" i="22"/>
  <c r="D2911" i="22"/>
  <c r="D2910" i="22"/>
  <c r="D2909" i="22"/>
  <c r="D2908" i="22"/>
  <c r="D2907" i="22"/>
  <c r="D2906" i="22"/>
  <c r="D2905" i="22"/>
  <c r="D2904" i="22"/>
  <c r="D2903" i="22"/>
  <c r="D2902" i="22"/>
  <c r="D2901" i="22"/>
  <c r="D2900" i="22"/>
  <c r="D2899" i="22"/>
  <c r="D2898" i="22"/>
  <c r="D2897" i="22"/>
  <c r="D2896" i="22"/>
  <c r="D2895" i="22"/>
  <c r="D2894" i="22"/>
  <c r="D2893" i="22"/>
  <c r="D2892" i="22"/>
  <c r="D2891" i="22"/>
  <c r="D2890" i="22"/>
  <c r="D2889" i="22"/>
  <c r="D2888" i="22"/>
  <c r="D2887" i="22"/>
  <c r="D2886" i="22"/>
  <c r="D2885" i="22"/>
  <c r="D2884" i="22"/>
  <c r="D2883" i="22"/>
  <c r="D2882" i="22"/>
  <c r="D2881" i="22"/>
  <c r="D2880" i="22"/>
  <c r="D2879" i="22"/>
  <c r="D2878" i="22"/>
  <c r="D2877" i="22"/>
  <c r="D2876" i="22"/>
  <c r="D2875" i="22"/>
  <c r="D2874" i="22"/>
  <c r="D2873" i="22"/>
  <c r="D2872" i="22"/>
  <c r="D2871" i="22"/>
  <c r="D2870" i="22"/>
  <c r="D2869" i="22"/>
  <c r="D2868" i="22"/>
  <c r="D2867" i="22"/>
  <c r="D2866" i="22"/>
  <c r="D2865" i="22"/>
  <c r="D2864" i="22"/>
  <c r="D2863" i="22"/>
  <c r="D2862" i="22"/>
  <c r="D2861" i="22"/>
  <c r="D2860" i="22"/>
  <c r="D2859" i="22"/>
  <c r="D2858" i="22"/>
  <c r="D2857" i="22"/>
  <c r="D2856" i="22"/>
  <c r="D2855" i="22"/>
  <c r="D2854" i="22"/>
  <c r="D2853" i="22"/>
  <c r="D2852" i="22"/>
  <c r="D2851" i="22"/>
  <c r="D2850" i="22"/>
  <c r="D2849" i="22"/>
  <c r="D2848" i="22"/>
  <c r="D2847" i="22"/>
  <c r="D2846" i="22"/>
  <c r="D2845" i="22"/>
  <c r="D2844" i="22"/>
  <c r="D2843" i="22"/>
  <c r="D2842" i="22"/>
  <c r="D2841" i="22"/>
  <c r="D2840" i="22"/>
  <c r="D2839" i="22"/>
  <c r="D2838" i="22"/>
  <c r="D2837" i="22"/>
  <c r="D2836" i="22"/>
  <c r="D2835" i="22"/>
  <c r="D2834" i="22"/>
  <c r="D2833" i="22"/>
  <c r="D2832" i="22"/>
  <c r="D2831" i="22"/>
  <c r="D2830" i="22"/>
  <c r="D2829" i="22"/>
  <c r="D2828" i="22"/>
  <c r="D2827" i="22"/>
  <c r="D2826" i="22"/>
  <c r="D2825" i="22"/>
  <c r="D2824" i="22"/>
  <c r="D2823" i="22"/>
  <c r="D2822" i="22"/>
  <c r="D2821" i="22"/>
  <c r="D2820" i="22"/>
  <c r="D2819" i="22"/>
  <c r="D2818" i="22"/>
  <c r="D2817" i="22"/>
  <c r="D2816" i="22"/>
  <c r="D2815" i="22"/>
  <c r="D2814" i="22"/>
  <c r="D2813" i="22"/>
  <c r="D2812" i="22"/>
  <c r="D2811" i="22"/>
  <c r="D2810" i="22"/>
  <c r="D2809" i="22"/>
  <c r="D2808" i="22"/>
  <c r="D2807" i="22"/>
  <c r="D2806" i="22"/>
  <c r="D2805" i="22"/>
  <c r="D2804" i="22"/>
  <c r="D2803" i="22"/>
  <c r="D2802" i="22"/>
  <c r="D2801" i="22"/>
  <c r="D2800" i="22"/>
  <c r="D2799" i="22"/>
  <c r="D2798" i="22"/>
  <c r="D2797" i="22"/>
  <c r="D2796" i="22"/>
  <c r="D2795" i="22"/>
  <c r="D2794" i="22"/>
  <c r="D2793" i="22"/>
  <c r="D2792" i="22"/>
  <c r="D2791" i="22"/>
  <c r="D2790" i="22"/>
  <c r="D2789" i="22"/>
  <c r="D2788" i="22"/>
  <c r="D2787" i="22"/>
  <c r="D2786" i="22"/>
  <c r="D2785" i="22"/>
  <c r="D2784" i="22"/>
  <c r="D2783" i="22"/>
  <c r="D2782" i="22"/>
  <c r="D2781" i="22"/>
  <c r="D2780" i="22"/>
  <c r="D2779" i="22"/>
  <c r="D2778" i="22"/>
  <c r="D2777" i="22"/>
  <c r="D2776" i="22"/>
  <c r="D2775" i="22"/>
  <c r="D2774" i="22"/>
  <c r="D2773" i="22"/>
  <c r="D2772" i="22"/>
  <c r="D2771" i="22"/>
  <c r="D2770" i="22"/>
  <c r="D2769" i="22"/>
  <c r="D2768" i="22"/>
  <c r="D2767" i="22"/>
  <c r="D2766" i="22"/>
  <c r="D2765" i="22"/>
  <c r="D2764" i="22"/>
  <c r="D2763" i="22"/>
  <c r="D2762" i="22"/>
  <c r="D2761" i="22"/>
  <c r="D2760" i="22"/>
  <c r="D2759" i="22"/>
  <c r="D2758" i="22"/>
  <c r="D2757" i="22"/>
  <c r="D2756" i="22"/>
  <c r="D2755" i="22"/>
  <c r="D2754" i="22"/>
  <c r="D2753" i="22"/>
  <c r="D2752" i="22"/>
  <c r="D2751" i="22"/>
  <c r="D2750" i="22"/>
  <c r="D2749" i="22"/>
  <c r="D2748" i="22"/>
  <c r="D2747" i="22"/>
  <c r="D2746" i="22"/>
  <c r="D2745" i="22"/>
  <c r="D2744" i="22"/>
  <c r="D2743" i="22"/>
  <c r="D2742" i="22"/>
  <c r="D2741" i="22"/>
  <c r="D2740" i="22"/>
  <c r="D2739" i="22"/>
  <c r="D2738" i="22"/>
  <c r="D2737" i="22"/>
  <c r="D2736" i="22"/>
  <c r="D2735" i="22"/>
  <c r="D2734" i="22"/>
  <c r="D2733" i="22"/>
  <c r="D2732" i="22"/>
  <c r="D2731" i="22"/>
  <c r="D2730" i="22"/>
  <c r="D2729" i="22"/>
  <c r="D2728" i="22"/>
  <c r="D2727" i="22"/>
  <c r="D2726" i="22"/>
  <c r="D2725" i="22"/>
  <c r="D2724" i="22"/>
  <c r="D2723" i="22"/>
  <c r="D2722" i="22"/>
  <c r="D2721" i="22"/>
  <c r="D2720" i="22"/>
  <c r="D2719" i="22"/>
  <c r="D2718" i="22"/>
  <c r="D2717" i="22"/>
  <c r="D2716" i="22"/>
  <c r="D2715" i="22"/>
  <c r="D2714" i="22"/>
  <c r="D2713" i="22"/>
  <c r="D2712" i="22"/>
  <c r="D2711" i="22"/>
  <c r="D2710" i="22"/>
  <c r="D2709" i="22"/>
  <c r="D2708" i="22"/>
  <c r="D2707" i="22"/>
  <c r="D2706" i="22"/>
  <c r="D2705" i="22"/>
  <c r="D2704" i="22"/>
  <c r="D2703" i="22"/>
  <c r="D2702" i="22"/>
  <c r="D2701" i="22"/>
  <c r="D2700" i="22"/>
  <c r="D2699" i="22"/>
  <c r="D2698" i="22"/>
  <c r="D2697" i="22"/>
  <c r="D2696" i="22"/>
  <c r="D2695" i="22"/>
  <c r="D2694" i="22"/>
  <c r="D2693" i="22"/>
  <c r="D2692" i="22"/>
  <c r="D2691" i="22"/>
  <c r="D2690" i="22"/>
  <c r="D2689" i="22"/>
  <c r="D2688" i="22"/>
  <c r="D2687" i="22"/>
  <c r="D2686" i="22"/>
  <c r="D2685" i="22"/>
  <c r="D2684" i="22"/>
  <c r="D2683" i="22"/>
  <c r="D2682" i="22"/>
  <c r="D2681" i="22"/>
  <c r="D2680" i="22"/>
  <c r="D2679" i="22"/>
  <c r="D2678" i="22"/>
  <c r="D2677" i="22"/>
  <c r="D2676" i="22"/>
  <c r="D2675" i="22"/>
  <c r="D2674" i="22"/>
  <c r="D2673" i="22"/>
  <c r="D2672" i="22"/>
  <c r="D2671" i="22"/>
  <c r="D2670" i="22"/>
  <c r="D2669" i="22"/>
  <c r="D2668" i="22"/>
  <c r="D2667" i="22"/>
  <c r="D2666" i="22"/>
  <c r="D2665" i="22"/>
  <c r="D2664" i="22"/>
  <c r="D2663" i="22"/>
  <c r="D2662" i="22"/>
  <c r="D2661" i="22"/>
  <c r="D2660" i="22"/>
  <c r="D2659" i="22"/>
  <c r="D2658" i="22"/>
  <c r="D2657" i="22"/>
  <c r="D2656" i="22"/>
  <c r="D2655" i="22"/>
  <c r="D2654" i="22"/>
  <c r="D2653" i="22"/>
  <c r="D2652" i="22"/>
  <c r="D2651" i="22"/>
  <c r="D2650" i="22"/>
  <c r="D2649" i="22"/>
  <c r="D2648" i="22"/>
  <c r="D2647" i="22"/>
  <c r="D2646" i="22"/>
  <c r="D2645" i="22"/>
  <c r="D2644" i="22"/>
  <c r="D2643" i="22"/>
  <c r="D2642" i="22"/>
  <c r="D2641" i="22"/>
  <c r="D2640" i="22"/>
  <c r="D2639" i="22"/>
  <c r="D2638" i="22"/>
  <c r="D2637" i="22"/>
  <c r="D2636" i="22"/>
  <c r="D2635" i="22"/>
  <c r="D2634" i="22"/>
  <c r="D2633" i="22"/>
  <c r="D2632" i="22"/>
  <c r="D2631" i="22"/>
  <c r="D2630" i="22"/>
  <c r="D2629" i="22"/>
  <c r="D2628" i="22"/>
  <c r="D2627" i="22"/>
  <c r="D2626" i="22"/>
  <c r="D2625" i="22"/>
  <c r="D2624" i="22"/>
  <c r="D2623" i="22"/>
  <c r="D2622" i="22"/>
  <c r="D2621" i="22"/>
  <c r="D2620" i="22"/>
  <c r="D2619" i="22"/>
  <c r="D2618" i="22"/>
  <c r="D2617" i="22"/>
  <c r="D2616" i="22"/>
  <c r="D2615" i="22"/>
  <c r="D2614" i="22"/>
  <c r="D2613" i="22"/>
  <c r="D2612" i="22"/>
  <c r="D2611" i="22"/>
  <c r="D2610" i="22"/>
  <c r="D2609" i="22"/>
  <c r="D2608" i="22"/>
  <c r="D2607" i="22"/>
  <c r="D2606" i="22"/>
  <c r="D2605" i="22"/>
  <c r="D2604" i="22"/>
  <c r="D2603" i="22"/>
  <c r="D2602" i="22"/>
  <c r="D2601" i="22"/>
  <c r="D2600" i="22"/>
  <c r="D2599" i="22"/>
  <c r="D2598" i="22"/>
  <c r="D2597" i="22"/>
  <c r="D2596" i="22"/>
  <c r="D2595" i="22"/>
  <c r="D2594" i="22"/>
  <c r="D2593" i="22"/>
  <c r="D2592" i="22"/>
  <c r="D2591" i="22"/>
  <c r="D2590" i="22"/>
  <c r="D2589" i="22"/>
  <c r="D2588" i="22"/>
  <c r="D2587" i="22"/>
  <c r="D2586" i="22"/>
  <c r="D2585" i="22"/>
  <c r="D2584" i="22"/>
  <c r="D2583" i="22"/>
  <c r="D2582" i="22"/>
  <c r="D2581" i="22"/>
  <c r="D2580" i="22"/>
  <c r="D2579" i="22"/>
  <c r="D2578" i="22"/>
  <c r="D2577" i="22"/>
  <c r="D2576" i="22"/>
  <c r="D2575" i="22"/>
  <c r="D2574" i="22"/>
  <c r="D2573" i="22"/>
  <c r="D2572" i="22"/>
  <c r="D2571" i="22"/>
  <c r="D2570" i="22"/>
  <c r="D2569" i="22"/>
  <c r="D2568" i="22"/>
  <c r="D2567" i="22"/>
  <c r="D2566" i="22"/>
  <c r="D2565" i="22"/>
  <c r="D2564" i="22"/>
  <c r="D2563" i="22"/>
  <c r="D2562" i="22"/>
  <c r="D2561" i="22"/>
  <c r="D2560" i="22"/>
  <c r="D2559" i="22"/>
  <c r="D2558" i="22"/>
  <c r="D2557" i="22"/>
  <c r="D2556" i="22"/>
  <c r="D2555" i="22"/>
  <c r="D2554" i="22"/>
  <c r="D2553" i="22"/>
  <c r="D2552" i="22"/>
  <c r="D2551" i="22"/>
  <c r="D2550" i="22"/>
  <c r="D2549" i="22"/>
  <c r="D2548" i="22"/>
  <c r="D2547" i="22"/>
  <c r="D2546" i="22"/>
  <c r="D2545" i="22"/>
  <c r="D2544" i="22"/>
  <c r="D2543" i="22"/>
  <c r="D2542" i="22"/>
  <c r="D2541" i="22"/>
  <c r="D2540" i="22"/>
  <c r="D2539" i="22"/>
  <c r="D2538" i="22"/>
  <c r="D2537" i="22"/>
  <c r="D2536" i="22"/>
  <c r="D2535" i="22"/>
  <c r="D2534" i="22"/>
  <c r="D2533" i="22"/>
  <c r="D2532" i="22"/>
  <c r="D2531" i="22"/>
  <c r="D2530" i="22"/>
  <c r="D2529" i="22"/>
  <c r="D2528" i="22"/>
  <c r="D2527" i="22"/>
  <c r="D2526" i="22"/>
  <c r="D2525" i="22"/>
  <c r="D2524" i="22"/>
  <c r="D2523" i="22"/>
  <c r="D2522" i="22"/>
  <c r="D2521" i="22"/>
  <c r="D2520" i="22"/>
  <c r="D2519" i="22"/>
  <c r="D2518" i="22"/>
  <c r="D2517" i="22"/>
  <c r="D2516" i="22"/>
  <c r="D2515" i="22"/>
  <c r="D2514" i="22"/>
  <c r="D2513" i="22"/>
  <c r="D2512" i="22"/>
  <c r="D2511" i="22"/>
  <c r="D2510" i="22"/>
  <c r="D2509" i="22"/>
  <c r="D2508" i="22"/>
  <c r="D2507" i="22"/>
  <c r="D2506" i="22"/>
  <c r="D2505" i="22"/>
  <c r="D2504" i="22"/>
  <c r="D2503" i="22"/>
  <c r="D2502" i="22"/>
  <c r="D2501" i="22"/>
  <c r="D2500" i="22"/>
  <c r="D2499" i="22"/>
  <c r="D2498" i="22"/>
  <c r="D2497" i="22"/>
  <c r="D2496" i="22"/>
  <c r="D2495" i="22"/>
  <c r="D2494" i="22"/>
  <c r="D2493" i="22"/>
  <c r="D2492" i="22"/>
  <c r="D2491" i="22"/>
  <c r="D2490" i="22"/>
  <c r="D2489" i="22"/>
  <c r="D2488" i="22"/>
  <c r="D2487" i="22"/>
  <c r="D2486" i="22"/>
  <c r="D2485" i="22"/>
  <c r="D2484" i="22"/>
  <c r="D2483" i="22"/>
  <c r="D2482" i="22"/>
  <c r="D2481" i="22"/>
  <c r="D2480" i="22"/>
  <c r="D2479" i="22"/>
  <c r="D2478" i="22"/>
  <c r="D2477" i="22"/>
  <c r="D2476" i="22"/>
  <c r="D2475" i="22"/>
  <c r="D2474" i="22"/>
  <c r="D2473" i="22"/>
  <c r="D2472" i="22"/>
  <c r="D2471" i="22"/>
  <c r="D2470" i="22"/>
  <c r="D2469" i="22"/>
  <c r="D2468" i="22"/>
  <c r="D2467" i="22"/>
  <c r="D2466" i="22"/>
  <c r="D2465" i="22"/>
  <c r="D2464" i="22"/>
  <c r="D2463" i="22"/>
  <c r="D2462" i="22"/>
  <c r="D2461" i="22"/>
  <c r="D2460" i="22"/>
  <c r="D2459" i="22"/>
  <c r="D2458" i="22"/>
  <c r="D2457" i="22"/>
  <c r="D2456" i="22"/>
  <c r="D2455" i="22"/>
  <c r="D2454" i="22"/>
  <c r="D2453" i="22"/>
  <c r="D2452" i="22"/>
  <c r="D2451" i="22"/>
  <c r="D2450" i="22"/>
  <c r="D2449" i="22"/>
  <c r="D2448" i="22"/>
  <c r="D2447" i="22"/>
  <c r="D2446" i="22"/>
  <c r="D2445" i="22"/>
  <c r="D2444" i="22"/>
  <c r="D2443" i="22"/>
  <c r="D2442" i="22"/>
  <c r="D2441" i="22"/>
  <c r="D2440" i="22"/>
  <c r="D2439" i="22"/>
  <c r="D2438" i="22"/>
  <c r="D2437" i="22"/>
  <c r="D2436" i="22"/>
  <c r="D2435" i="22"/>
  <c r="D2434" i="22"/>
  <c r="D2433" i="22"/>
  <c r="D2432" i="22"/>
  <c r="D2431" i="22"/>
  <c r="D2430" i="22"/>
  <c r="D2429" i="22"/>
  <c r="D2428" i="22"/>
  <c r="D2427" i="22"/>
  <c r="D2426" i="22"/>
  <c r="D2425" i="22"/>
  <c r="D2424" i="22"/>
  <c r="D2423" i="22"/>
  <c r="D2422" i="22"/>
  <c r="D2421" i="22"/>
  <c r="D2420" i="22"/>
  <c r="D2419" i="22"/>
  <c r="D2418" i="22"/>
  <c r="D2417" i="22"/>
  <c r="D2416" i="22"/>
  <c r="D2415" i="22"/>
  <c r="D2414" i="22"/>
  <c r="D2413" i="22"/>
  <c r="D2412" i="22"/>
  <c r="D2411" i="22"/>
  <c r="D2410" i="22"/>
  <c r="D2409" i="22"/>
  <c r="D2408" i="22"/>
  <c r="D2407" i="22"/>
  <c r="D2406" i="22"/>
  <c r="D2405" i="22"/>
  <c r="D2404" i="22"/>
  <c r="D2403" i="22"/>
  <c r="D2402" i="22"/>
  <c r="D2401" i="22"/>
  <c r="D2400" i="22"/>
  <c r="D2399" i="22"/>
  <c r="D2398" i="22"/>
  <c r="D2397" i="22"/>
  <c r="D2396" i="22"/>
  <c r="D2395" i="22"/>
  <c r="D2394" i="22"/>
  <c r="D2393" i="22"/>
  <c r="D2392" i="22"/>
  <c r="D2391" i="22"/>
  <c r="D2390" i="22"/>
  <c r="D2389" i="22"/>
  <c r="D2388" i="22"/>
  <c r="D2387" i="22"/>
  <c r="D2386" i="22"/>
  <c r="D2385" i="22"/>
  <c r="D2384" i="22"/>
  <c r="D2383" i="22"/>
  <c r="D2382" i="22"/>
  <c r="D2381" i="22"/>
  <c r="D2380" i="22"/>
  <c r="D2379" i="22"/>
  <c r="D2378" i="22"/>
  <c r="D2377" i="22"/>
  <c r="D2376" i="22"/>
  <c r="D2375" i="22"/>
  <c r="D2374" i="22"/>
  <c r="D2373" i="22"/>
  <c r="D2372" i="22"/>
  <c r="D2371" i="22"/>
  <c r="D2370" i="22"/>
  <c r="D2369" i="22"/>
  <c r="D2368" i="22"/>
  <c r="D2367" i="22"/>
  <c r="D2366" i="22"/>
  <c r="D2365" i="22"/>
  <c r="D2364" i="22"/>
  <c r="D2363" i="22"/>
  <c r="D2362" i="22"/>
  <c r="D2361" i="22"/>
  <c r="D2360" i="22"/>
  <c r="D2359" i="22"/>
  <c r="D2358" i="22"/>
  <c r="D2357" i="22"/>
  <c r="D2356" i="22"/>
  <c r="D2355" i="22"/>
  <c r="D2354" i="22"/>
  <c r="D2353" i="22"/>
  <c r="D2352" i="22"/>
  <c r="D2351" i="22"/>
  <c r="D2350" i="22"/>
  <c r="D2349" i="22"/>
  <c r="D2348" i="22"/>
  <c r="D2347" i="22"/>
  <c r="D2346" i="22"/>
  <c r="D2345" i="22"/>
  <c r="D2344" i="22"/>
  <c r="D2343" i="22"/>
  <c r="D2342" i="22"/>
  <c r="D2341" i="22"/>
  <c r="D2340" i="22"/>
  <c r="D2339" i="22"/>
  <c r="D2338" i="22"/>
  <c r="D2337" i="22"/>
  <c r="D2336" i="22"/>
  <c r="D2335" i="22"/>
  <c r="D2334" i="22"/>
  <c r="D2333" i="22"/>
  <c r="D2332" i="22"/>
  <c r="D2331" i="22"/>
  <c r="D2330" i="22"/>
  <c r="D2329" i="22"/>
  <c r="D2328" i="22"/>
  <c r="D2327" i="22"/>
  <c r="D2326" i="22"/>
  <c r="D2325" i="22"/>
  <c r="D2324" i="22"/>
  <c r="D2323" i="22"/>
  <c r="D2322" i="22"/>
  <c r="D2321" i="22"/>
  <c r="D2320" i="22"/>
  <c r="D2319" i="22"/>
  <c r="D2318" i="22"/>
  <c r="D2317" i="22"/>
  <c r="D2316" i="22"/>
  <c r="D2315" i="22"/>
  <c r="D2314" i="22"/>
  <c r="D2313" i="22"/>
  <c r="D2312" i="22"/>
  <c r="D2311" i="22"/>
  <c r="D2310" i="22"/>
  <c r="D2309" i="22"/>
  <c r="D2308" i="22"/>
  <c r="D2307" i="22"/>
  <c r="D2306" i="22"/>
  <c r="D2305" i="22"/>
  <c r="D2304" i="22"/>
  <c r="D2303" i="22"/>
  <c r="D2302" i="22"/>
  <c r="D2301" i="22"/>
  <c r="D2300" i="22"/>
  <c r="D2299" i="22"/>
  <c r="D2298" i="22"/>
  <c r="D2297" i="22"/>
  <c r="D2296" i="22"/>
  <c r="D2295" i="22"/>
  <c r="D2294" i="22"/>
  <c r="D2293" i="22"/>
  <c r="D2292" i="22"/>
  <c r="D2291" i="22"/>
  <c r="D2290" i="22"/>
  <c r="D2289" i="22"/>
  <c r="D2288" i="22"/>
  <c r="D2287" i="22"/>
  <c r="D2286" i="22"/>
  <c r="D2285" i="22"/>
  <c r="D2284" i="22"/>
  <c r="D2283" i="22"/>
  <c r="D2282" i="22"/>
  <c r="D2281" i="22"/>
  <c r="D2280" i="22"/>
  <c r="D2279" i="22"/>
  <c r="D2278" i="22"/>
  <c r="D2277" i="22"/>
  <c r="D2276" i="22"/>
  <c r="D2275" i="22"/>
  <c r="D2274" i="22"/>
  <c r="D2273" i="22"/>
  <c r="D2272" i="22"/>
  <c r="D2271" i="22"/>
  <c r="D2270" i="22"/>
  <c r="D2269" i="22"/>
  <c r="D2268" i="22"/>
  <c r="D2267" i="22"/>
  <c r="D2266" i="22"/>
  <c r="D2265" i="22"/>
  <c r="D2264" i="22"/>
  <c r="D2263" i="22"/>
  <c r="D2262" i="22"/>
  <c r="D2261" i="22"/>
  <c r="D2260" i="22"/>
  <c r="D2259" i="22"/>
  <c r="D2258" i="22"/>
  <c r="D2257" i="22"/>
  <c r="D2256" i="22"/>
  <c r="D2255" i="22"/>
  <c r="D2254" i="22"/>
  <c r="D2253" i="22"/>
  <c r="D2252" i="22"/>
  <c r="D2251" i="22"/>
  <c r="D2250" i="22"/>
  <c r="D2249" i="22"/>
  <c r="D2248" i="22"/>
  <c r="D2247" i="22"/>
  <c r="D2246" i="22"/>
  <c r="D2245" i="22"/>
  <c r="D2244" i="22"/>
  <c r="D2243" i="22"/>
  <c r="D2242" i="22"/>
  <c r="D2241" i="22"/>
  <c r="D2240" i="22"/>
  <c r="D2239" i="22"/>
  <c r="D2238" i="22"/>
  <c r="D2237" i="22"/>
  <c r="D2236" i="22"/>
  <c r="D2235" i="22"/>
  <c r="D2234" i="22"/>
  <c r="D2233" i="22"/>
  <c r="D2232" i="22"/>
  <c r="D2231" i="22"/>
  <c r="D2230" i="22"/>
  <c r="D2229" i="22"/>
  <c r="D2228" i="22"/>
  <c r="D2227" i="22"/>
  <c r="D2226" i="22"/>
  <c r="D2225" i="22"/>
  <c r="D2224" i="22"/>
  <c r="D2223" i="22"/>
  <c r="D2222" i="22"/>
  <c r="D2221" i="22"/>
  <c r="D2220" i="22"/>
  <c r="D2219" i="22"/>
  <c r="D2218" i="22"/>
  <c r="D2217" i="22"/>
  <c r="D2216" i="22"/>
  <c r="D2215" i="22"/>
  <c r="D2214" i="22"/>
  <c r="D2213" i="22"/>
  <c r="D2212" i="22"/>
  <c r="D2211" i="22"/>
  <c r="D2210" i="22"/>
  <c r="D2209" i="22"/>
  <c r="D2208" i="22"/>
  <c r="D2207" i="22"/>
  <c r="D2206" i="22"/>
  <c r="D2205" i="22"/>
  <c r="D2204" i="22"/>
  <c r="D2203" i="22"/>
  <c r="D2202" i="22"/>
  <c r="D2201" i="22"/>
  <c r="D2200" i="22"/>
  <c r="D2199" i="22"/>
  <c r="D2198" i="22"/>
  <c r="D2197" i="22"/>
  <c r="D2196" i="22"/>
  <c r="D2195" i="22"/>
  <c r="D2194" i="22"/>
  <c r="D2193" i="22"/>
  <c r="D2192" i="22"/>
  <c r="D2191" i="22"/>
  <c r="D2190" i="22"/>
  <c r="D2189" i="22"/>
  <c r="D2188" i="22"/>
  <c r="D2187" i="22"/>
  <c r="D2186" i="22"/>
  <c r="D2185" i="22"/>
  <c r="D2184" i="22"/>
  <c r="D2183" i="22"/>
  <c r="D2182" i="22"/>
  <c r="D2181" i="22"/>
  <c r="D2180" i="22"/>
  <c r="D2179" i="22"/>
  <c r="D2178" i="22"/>
  <c r="D2177" i="22"/>
  <c r="D2176" i="22"/>
  <c r="D2175" i="22"/>
  <c r="D2174" i="22"/>
  <c r="D2173" i="22"/>
  <c r="D2172" i="22"/>
  <c r="D2171" i="22"/>
  <c r="D2170" i="22"/>
  <c r="D2169" i="22"/>
  <c r="D2168" i="22"/>
  <c r="D2167" i="22"/>
  <c r="D2166" i="22"/>
  <c r="D2165" i="22"/>
  <c r="D2164" i="22"/>
  <c r="D2163" i="22"/>
  <c r="D2162" i="22"/>
  <c r="D2161" i="22"/>
  <c r="D2160" i="22"/>
  <c r="D2159" i="22"/>
  <c r="D2158" i="22"/>
  <c r="D2157" i="22"/>
  <c r="D2156" i="22"/>
  <c r="D2155" i="22"/>
  <c r="D2154" i="22"/>
  <c r="D2153" i="22"/>
  <c r="D2152" i="22"/>
  <c r="D2151" i="22"/>
  <c r="D2150" i="22"/>
  <c r="D2149" i="22"/>
  <c r="D2148" i="22"/>
  <c r="D2147" i="22"/>
  <c r="D2146" i="22"/>
  <c r="D2145" i="22"/>
  <c r="D2144" i="22"/>
  <c r="D2143" i="22"/>
  <c r="D2142" i="22"/>
  <c r="D2141" i="22"/>
  <c r="D2140" i="22"/>
  <c r="D2139" i="22"/>
  <c r="D2138" i="22"/>
  <c r="D2137" i="22"/>
  <c r="D2136" i="22"/>
  <c r="D2135" i="22"/>
  <c r="D2134" i="22"/>
  <c r="D2133" i="22"/>
  <c r="D2132" i="22"/>
  <c r="D2131" i="22"/>
  <c r="D2130" i="22"/>
  <c r="D2129" i="22"/>
  <c r="D2128" i="22"/>
  <c r="D2127" i="22"/>
  <c r="D2126" i="22"/>
  <c r="D2125" i="22"/>
  <c r="D2124" i="22"/>
  <c r="D2123" i="22"/>
  <c r="D2122" i="22"/>
  <c r="D2121" i="22"/>
  <c r="D2120" i="22"/>
  <c r="D2119" i="22"/>
  <c r="D2118" i="22"/>
  <c r="D2117" i="22"/>
  <c r="D2116" i="22"/>
  <c r="D2115" i="22"/>
  <c r="D2114" i="22"/>
  <c r="D2113" i="22"/>
  <c r="D2112" i="22"/>
  <c r="D2111" i="22"/>
  <c r="D2110" i="22"/>
  <c r="D2109" i="22"/>
  <c r="D2108" i="22"/>
  <c r="D2107" i="22"/>
  <c r="D2106" i="22"/>
  <c r="D2105" i="22"/>
  <c r="D2104" i="22"/>
  <c r="D2103" i="22"/>
  <c r="D2102" i="22"/>
  <c r="D2101" i="22"/>
  <c r="D2100" i="22"/>
  <c r="D2099" i="22"/>
  <c r="D2098" i="22"/>
  <c r="D2097" i="22"/>
  <c r="D2096" i="22"/>
  <c r="D2095" i="22"/>
  <c r="D2094" i="22"/>
  <c r="D2093" i="22"/>
  <c r="D2092" i="22"/>
  <c r="D2091" i="22"/>
  <c r="D2090" i="22"/>
  <c r="D2089" i="22"/>
  <c r="D2088" i="22"/>
  <c r="D2087" i="22"/>
  <c r="D2086" i="22"/>
  <c r="D2085" i="22"/>
  <c r="D2084" i="22"/>
  <c r="D2083" i="22"/>
  <c r="D2082" i="22"/>
  <c r="D2081" i="22"/>
  <c r="D2080" i="22"/>
  <c r="D2079" i="22"/>
  <c r="D2078" i="22"/>
  <c r="D2077" i="22"/>
  <c r="D2076" i="22"/>
  <c r="D2075" i="22"/>
  <c r="D2074" i="22"/>
  <c r="D2073" i="22"/>
  <c r="D2072" i="22"/>
  <c r="D2071" i="22"/>
  <c r="D2070" i="22"/>
  <c r="D2069" i="22"/>
  <c r="D2068" i="22"/>
  <c r="D2067" i="22"/>
  <c r="D2066" i="22"/>
  <c r="D2065" i="22"/>
  <c r="D2064" i="22"/>
  <c r="D2063" i="22"/>
  <c r="D2062" i="22"/>
  <c r="D2061" i="22"/>
  <c r="D2060" i="22"/>
  <c r="D2059" i="22"/>
  <c r="D2058" i="22"/>
  <c r="D2057" i="22"/>
  <c r="D2056" i="22"/>
  <c r="D2055" i="22"/>
  <c r="D2054" i="22"/>
  <c r="D2053" i="22"/>
  <c r="D2052" i="22"/>
  <c r="D2051" i="22"/>
  <c r="D2050" i="22"/>
  <c r="D2049" i="22"/>
  <c r="D2048" i="22"/>
  <c r="D2047" i="22"/>
  <c r="D2046" i="22"/>
  <c r="D2045" i="22"/>
  <c r="D2044" i="22"/>
  <c r="D2043" i="22"/>
  <c r="D2042" i="22"/>
  <c r="D2041" i="22"/>
  <c r="D2040" i="22"/>
  <c r="D2039" i="22"/>
  <c r="D2038" i="22"/>
  <c r="D2037" i="22"/>
  <c r="D2036" i="22"/>
  <c r="D2035" i="22"/>
  <c r="D2034" i="22"/>
  <c r="D2033" i="22"/>
  <c r="D2032" i="22"/>
  <c r="D2031" i="22"/>
  <c r="D2030" i="22"/>
  <c r="D2029" i="22"/>
  <c r="D2028" i="22"/>
  <c r="D2027" i="22"/>
  <c r="D2026" i="22"/>
  <c r="D2025" i="22"/>
  <c r="D2024" i="22"/>
  <c r="D2023" i="22"/>
  <c r="D2022" i="22"/>
  <c r="D2021" i="22"/>
  <c r="D2020" i="22"/>
  <c r="D2019" i="22"/>
  <c r="D2018" i="22"/>
  <c r="D2017" i="22"/>
  <c r="D2016" i="22"/>
  <c r="D2015" i="22"/>
  <c r="D2014" i="22"/>
  <c r="D2013" i="22"/>
  <c r="D2012" i="22"/>
  <c r="D2011" i="22"/>
  <c r="D2010" i="22"/>
  <c r="D2009" i="22"/>
  <c r="D2008" i="22"/>
  <c r="D2007" i="22"/>
  <c r="D2006" i="22"/>
  <c r="D2005" i="22"/>
  <c r="D2004" i="22"/>
  <c r="D2003" i="22"/>
  <c r="D2002" i="22"/>
  <c r="D2001" i="22"/>
  <c r="D2000" i="22"/>
  <c r="D1999" i="22"/>
  <c r="D1998" i="22"/>
  <c r="D1997" i="22"/>
  <c r="D1996" i="22"/>
  <c r="D1995" i="22"/>
  <c r="D1994" i="22"/>
  <c r="D1993" i="22"/>
  <c r="D1992" i="22"/>
  <c r="D1991" i="22"/>
  <c r="D1990" i="22"/>
  <c r="D1989" i="22"/>
  <c r="D1988" i="22"/>
  <c r="D1987" i="22"/>
  <c r="D1986" i="22"/>
  <c r="D1985" i="22"/>
  <c r="D1984" i="22"/>
  <c r="D1983" i="22"/>
  <c r="D1982" i="22"/>
  <c r="D1981" i="22"/>
  <c r="D1980" i="22"/>
  <c r="D1979" i="22"/>
  <c r="D1978" i="22"/>
  <c r="D1977" i="22"/>
  <c r="D1976" i="22"/>
  <c r="D1975" i="22"/>
  <c r="D1974" i="22"/>
  <c r="D1973" i="22"/>
  <c r="D1972" i="22"/>
  <c r="D1971" i="22"/>
  <c r="D1970" i="22"/>
  <c r="D1969" i="22"/>
  <c r="D1968" i="22"/>
  <c r="D1967" i="22"/>
  <c r="D1966" i="22"/>
  <c r="D1965" i="22"/>
  <c r="D1964" i="22"/>
  <c r="D1963" i="22"/>
  <c r="D1962" i="22"/>
  <c r="D1961" i="22"/>
  <c r="D1960" i="22"/>
  <c r="D1959" i="22"/>
  <c r="D1958" i="22"/>
  <c r="D1957" i="22"/>
  <c r="D1956" i="22"/>
  <c r="D1955" i="22"/>
  <c r="D1954" i="22"/>
  <c r="D1953" i="22"/>
  <c r="D1952" i="22"/>
  <c r="D1951" i="22"/>
  <c r="D1950" i="22"/>
  <c r="D1949" i="22"/>
  <c r="D1948" i="22"/>
  <c r="D1947" i="22"/>
  <c r="D1946" i="22"/>
  <c r="D1945" i="22"/>
  <c r="D1944" i="22"/>
  <c r="D1943" i="22"/>
  <c r="D1942" i="22"/>
  <c r="D1941" i="22"/>
  <c r="D1940" i="22"/>
  <c r="D1939" i="22"/>
  <c r="D1938" i="22"/>
  <c r="D1937" i="22"/>
  <c r="D1936" i="22"/>
  <c r="D1935" i="22"/>
  <c r="D1934" i="22"/>
  <c r="D1933" i="22"/>
  <c r="D1932" i="22"/>
  <c r="D1931" i="22"/>
  <c r="D1930" i="22"/>
  <c r="D1929" i="22"/>
  <c r="D1928" i="22"/>
  <c r="D1927" i="22"/>
  <c r="D1926" i="22"/>
  <c r="D1925" i="22"/>
  <c r="D1924" i="22"/>
  <c r="D1923" i="22"/>
  <c r="D1922" i="22"/>
  <c r="D1921" i="22"/>
  <c r="D1920" i="22"/>
  <c r="D1919" i="22"/>
  <c r="D1918" i="22"/>
  <c r="D1917" i="22"/>
  <c r="D1916" i="22"/>
  <c r="D1915" i="22"/>
  <c r="D1914" i="22"/>
  <c r="D1913" i="22"/>
  <c r="D1912" i="22"/>
  <c r="D1911" i="22"/>
  <c r="D1910" i="22"/>
  <c r="D1909" i="22"/>
  <c r="D1908" i="22"/>
  <c r="D1907" i="22"/>
  <c r="D1906" i="22"/>
  <c r="D1905" i="22"/>
  <c r="D1904" i="22"/>
  <c r="D1903" i="22"/>
  <c r="D1902" i="22"/>
  <c r="D1901" i="22"/>
  <c r="D1900" i="22"/>
  <c r="D1899" i="22"/>
  <c r="D1898" i="22"/>
  <c r="D1897" i="22"/>
  <c r="D1896" i="22"/>
  <c r="D1895" i="22"/>
  <c r="D1894" i="22"/>
  <c r="D1893" i="22"/>
  <c r="D1892" i="22"/>
  <c r="D1891" i="22"/>
  <c r="D1890" i="22"/>
  <c r="D1889" i="22"/>
  <c r="D1888" i="22"/>
  <c r="D1887" i="22"/>
  <c r="D1886" i="22"/>
  <c r="D1885" i="22"/>
  <c r="D1884" i="22"/>
  <c r="D1883" i="22"/>
  <c r="D1882" i="22"/>
  <c r="D1881" i="22"/>
  <c r="D1880" i="22"/>
  <c r="D1879" i="22"/>
  <c r="D1878" i="22"/>
  <c r="D1877" i="22"/>
  <c r="D1876" i="22"/>
  <c r="D1875" i="22"/>
  <c r="D1874" i="22"/>
  <c r="D1873" i="22"/>
  <c r="D1872" i="22"/>
  <c r="D1871" i="22"/>
  <c r="D1870" i="22"/>
  <c r="D1869" i="22"/>
  <c r="D1868" i="22"/>
  <c r="D1867" i="22"/>
  <c r="D1866" i="22"/>
  <c r="D1865" i="22"/>
  <c r="D1864" i="22"/>
  <c r="D1863" i="22"/>
  <c r="D1862" i="22"/>
  <c r="D1861" i="22"/>
  <c r="D1860" i="22"/>
  <c r="D1859" i="22"/>
  <c r="D1858" i="22"/>
  <c r="D1857" i="22"/>
  <c r="D1856" i="22"/>
  <c r="D1855" i="22"/>
  <c r="D1854" i="22"/>
  <c r="D1853" i="22"/>
  <c r="D1852" i="22"/>
  <c r="D1851" i="22"/>
  <c r="D1850" i="22"/>
  <c r="D1849" i="22"/>
  <c r="D1848" i="22"/>
  <c r="D1847" i="22"/>
  <c r="D1846" i="22"/>
  <c r="D1845" i="22"/>
  <c r="D1844" i="22"/>
  <c r="D1843" i="22"/>
  <c r="D1842" i="22"/>
  <c r="D1841" i="22"/>
  <c r="D1840" i="22"/>
  <c r="D1839" i="22"/>
  <c r="D1838" i="22"/>
  <c r="D1837" i="22"/>
  <c r="D1836" i="22"/>
  <c r="D1835" i="22"/>
  <c r="D1834" i="22"/>
  <c r="D1833" i="22"/>
  <c r="D1832" i="22"/>
  <c r="D1831" i="22"/>
  <c r="D1830" i="22"/>
  <c r="D1829" i="22"/>
  <c r="D1828" i="22"/>
  <c r="D1827" i="22"/>
  <c r="D1826" i="22"/>
  <c r="D1825" i="22"/>
  <c r="D1824" i="22"/>
  <c r="D1823" i="22"/>
  <c r="D1822" i="22"/>
  <c r="D1821" i="22"/>
  <c r="D1820" i="22"/>
  <c r="D1819" i="22"/>
  <c r="D1818" i="22"/>
  <c r="D1817" i="22"/>
  <c r="D1816" i="22"/>
  <c r="D1815" i="22"/>
  <c r="D1814" i="22"/>
  <c r="D1813" i="22"/>
  <c r="D1812" i="22"/>
  <c r="D1811" i="22"/>
  <c r="D1810" i="22"/>
  <c r="D1809" i="22"/>
  <c r="D1808" i="22"/>
  <c r="D1807" i="22"/>
  <c r="D1806" i="22"/>
  <c r="D1805" i="22"/>
  <c r="D1804" i="22"/>
  <c r="D1803" i="22"/>
  <c r="D1802" i="22"/>
  <c r="D1801" i="22"/>
  <c r="D1800" i="22"/>
  <c r="D1799" i="22"/>
  <c r="D1798" i="22"/>
  <c r="D1797" i="22"/>
  <c r="D1796" i="22"/>
  <c r="D1795" i="22"/>
  <c r="D1794" i="22"/>
  <c r="D1793" i="22"/>
  <c r="D1792" i="22"/>
  <c r="D1791" i="22"/>
  <c r="D1790" i="22"/>
  <c r="D1789" i="22"/>
  <c r="D1788" i="22"/>
  <c r="D1787" i="22"/>
  <c r="D1786" i="22"/>
  <c r="D1785" i="22"/>
  <c r="D1784" i="22"/>
  <c r="D1783" i="22"/>
  <c r="D1782" i="22"/>
  <c r="D1781" i="22"/>
  <c r="D1780" i="22"/>
  <c r="D1779" i="22"/>
  <c r="D1778" i="22"/>
  <c r="D1777" i="22"/>
  <c r="D1776" i="22"/>
  <c r="D1775" i="22"/>
  <c r="D1774" i="22"/>
  <c r="D1773" i="22"/>
  <c r="D1772" i="22"/>
  <c r="D1771" i="22"/>
  <c r="D1770" i="22"/>
  <c r="D1769" i="22"/>
  <c r="D1768" i="22"/>
  <c r="D1767" i="22"/>
  <c r="D1766" i="22"/>
  <c r="D1765" i="22"/>
  <c r="D1764" i="22"/>
  <c r="D1763" i="22"/>
  <c r="D1762" i="22"/>
  <c r="D1761" i="22"/>
  <c r="D1760" i="22"/>
  <c r="D1759" i="22"/>
  <c r="D1758" i="22"/>
  <c r="D1757" i="22"/>
  <c r="D1756" i="22"/>
  <c r="D1755" i="22"/>
  <c r="D1754" i="22"/>
  <c r="D1753" i="22"/>
  <c r="D1752" i="22"/>
  <c r="D1751" i="22"/>
  <c r="D1750" i="22"/>
  <c r="D1749" i="22"/>
  <c r="D1748" i="22"/>
  <c r="D1747" i="22"/>
  <c r="D1746" i="22"/>
  <c r="D1745" i="22"/>
  <c r="D1744" i="22"/>
  <c r="D1743" i="22"/>
  <c r="D1742" i="22"/>
  <c r="D1741" i="22"/>
  <c r="D1740" i="22"/>
  <c r="D1739" i="22"/>
  <c r="D1738" i="22"/>
  <c r="D1737" i="22"/>
  <c r="D1736" i="22"/>
  <c r="D1735" i="22"/>
  <c r="D1734" i="22"/>
  <c r="D1733" i="22"/>
  <c r="D1732" i="22"/>
  <c r="D1731" i="22"/>
  <c r="D1730" i="22"/>
  <c r="D1729" i="22"/>
  <c r="D1728" i="22"/>
  <c r="D1727" i="22"/>
  <c r="D1726" i="22"/>
  <c r="D1725" i="22"/>
  <c r="D1724" i="22"/>
  <c r="D1723" i="22"/>
  <c r="D1722" i="22"/>
  <c r="D1721" i="22"/>
  <c r="D1720" i="22"/>
  <c r="D1719" i="22"/>
  <c r="D1718" i="22"/>
  <c r="D1717" i="22"/>
  <c r="D1716" i="22"/>
  <c r="D1715" i="22"/>
  <c r="D1714" i="22"/>
  <c r="D1713" i="22"/>
  <c r="D1712" i="22"/>
  <c r="D1711" i="22"/>
  <c r="D1710" i="22"/>
  <c r="D1709" i="22"/>
  <c r="D1708" i="22"/>
  <c r="D1707" i="22"/>
  <c r="D1706" i="22"/>
  <c r="D1705" i="22"/>
  <c r="D1704" i="22"/>
  <c r="D1703" i="22"/>
  <c r="D1702" i="22"/>
  <c r="D1701" i="22"/>
  <c r="D1700" i="22"/>
  <c r="D1699" i="22"/>
  <c r="D1698" i="22"/>
  <c r="D1697" i="22"/>
  <c r="D1696" i="22"/>
  <c r="D1695" i="22"/>
  <c r="D1694" i="22"/>
  <c r="D1693" i="22"/>
  <c r="D1692" i="22"/>
  <c r="D1691" i="22"/>
  <c r="D1690" i="22"/>
  <c r="D1689" i="22"/>
  <c r="D1688" i="22"/>
  <c r="D1687" i="22"/>
  <c r="D1686" i="22"/>
  <c r="D1685" i="22"/>
  <c r="D1684" i="22"/>
  <c r="D1683" i="22"/>
  <c r="D1682" i="22"/>
  <c r="D1681" i="22"/>
  <c r="D1680" i="22"/>
  <c r="D1679" i="22"/>
  <c r="D1678" i="22"/>
  <c r="D1677" i="22"/>
  <c r="D1676" i="22"/>
  <c r="D1675" i="22"/>
  <c r="D1674" i="22"/>
  <c r="D1673" i="22"/>
  <c r="D1672" i="22"/>
  <c r="D1671" i="22"/>
  <c r="D1670" i="22"/>
  <c r="D1669" i="22"/>
  <c r="D1668" i="22"/>
  <c r="D1667" i="22"/>
  <c r="D1666" i="22"/>
  <c r="D1665" i="22"/>
  <c r="D1664" i="22"/>
  <c r="D1663" i="22"/>
  <c r="D1662" i="22"/>
  <c r="D1661" i="22"/>
  <c r="D1660" i="22"/>
  <c r="D1659" i="22"/>
  <c r="D1658" i="22"/>
  <c r="D1657" i="22"/>
  <c r="D1656" i="22"/>
  <c r="D1655" i="22"/>
  <c r="D1654" i="22"/>
  <c r="D1653" i="22"/>
  <c r="D1652" i="22"/>
  <c r="D1651" i="22"/>
  <c r="D1650" i="22"/>
  <c r="D1649" i="22"/>
  <c r="D1648" i="22"/>
  <c r="D1647" i="22"/>
  <c r="D1646" i="22"/>
  <c r="D1645" i="22"/>
  <c r="D1644" i="22"/>
  <c r="D1643" i="22"/>
  <c r="D1642" i="22"/>
  <c r="D1641" i="22"/>
  <c r="D1640" i="22"/>
  <c r="D1639" i="22"/>
  <c r="D1638" i="22"/>
  <c r="D1637" i="22"/>
  <c r="D1636" i="22"/>
  <c r="D1635" i="22"/>
  <c r="D1634" i="22"/>
  <c r="D1633" i="22"/>
  <c r="D1632" i="22"/>
  <c r="D1631" i="22"/>
  <c r="D1630" i="22"/>
  <c r="D1629" i="22"/>
  <c r="D1628" i="22"/>
  <c r="D1627" i="22"/>
  <c r="D1626" i="22"/>
  <c r="D1625" i="22"/>
  <c r="D1624" i="22"/>
  <c r="D1623" i="22"/>
  <c r="D1622" i="22"/>
  <c r="D1621" i="22"/>
  <c r="D1620" i="22"/>
  <c r="D1619" i="22"/>
  <c r="D1618" i="22"/>
  <c r="D1617" i="22"/>
  <c r="D1616" i="22"/>
  <c r="D1615" i="22"/>
  <c r="D1614" i="22"/>
  <c r="D1613" i="22"/>
  <c r="D1612" i="22"/>
  <c r="D1611" i="22"/>
  <c r="D1610" i="22"/>
  <c r="D1609" i="22"/>
  <c r="D1608" i="22"/>
  <c r="D1607" i="22"/>
  <c r="D1606" i="22"/>
  <c r="D1605" i="22"/>
  <c r="D1604" i="22"/>
  <c r="D1603" i="22"/>
  <c r="D1602" i="22"/>
  <c r="D1601" i="22"/>
  <c r="D1600" i="22"/>
  <c r="D1599" i="22"/>
  <c r="D1598" i="22"/>
  <c r="D1597" i="22"/>
  <c r="D1596" i="22"/>
  <c r="D1595" i="22"/>
  <c r="D1594" i="22"/>
  <c r="D1593" i="22"/>
  <c r="D1592" i="22"/>
  <c r="D1591" i="22"/>
  <c r="D1590" i="22"/>
  <c r="D1589" i="22"/>
  <c r="D1588" i="22"/>
  <c r="D1587" i="22"/>
  <c r="D1586" i="22"/>
  <c r="D1585" i="22"/>
  <c r="D1584" i="22"/>
  <c r="D1583" i="22"/>
  <c r="D1582" i="22"/>
  <c r="D1581" i="22"/>
  <c r="D1580" i="22"/>
  <c r="D1579" i="22"/>
  <c r="D1578" i="22"/>
  <c r="D1577" i="22"/>
  <c r="D1576" i="22"/>
  <c r="D1575" i="22"/>
  <c r="D1574" i="22"/>
  <c r="D1573" i="22"/>
  <c r="D1572" i="22"/>
  <c r="D1571" i="22"/>
  <c r="D1570" i="22"/>
  <c r="D1569" i="22"/>
  <c r="D1568" i="22"/>
  <c r="D1567" i="22"/>
  <c r="D1566" i="22"/>
  <c r="D1565" i="22"/>
  <c r="D1564" i="22"/>
  <c r="D1563" i="22"/>
  <c r="D1562" i="22"/>
  <c r="D1561" i="22"/>
  <c r="D1560" i="22"/>
  <c r="D1559" i="22"/>
  <c r="D1558" i="22"/>
  <c r="D1557" i="22"/>
  <c r="D1556" i="22"/>
  <c r="D1555" i="22"/>
  <c r="D1554" i="22"/>
  <c r="D1553" i="22"/>
  <c r="D1552" i="22"/>
  <c r="D1551" i="22"/>
  <c r="D1550" i="22"/>
  <c r="D1549" i="22"/>
  <c r="D1548" i="22"/>
  <c r="D1547" i="22"/>
  <c r="D1546" i="22"/>
  <c r="D1545" i="22"/>
  <c r="D1544" i="22"/>
  <c r="D1543" i="22"/>
  <c r="D1542" i="22"/>
  <c r="D1541" i="22"/>
  <c r="D1540" i="22"/>
  <c r="D1539" i="22"/>
  <c r="D1538" i="22"/>
  <c r="D1537" i="22"/>
  <c r="D1536" i="22"/>
  <c r="D1535" i="22"/>
  <c r="D1534" i="22"/>
  <c r="D1533" i="22"/>
  <c r="D1532" i="22"/>
  <c r="D1531" i="22"/>
  <c r="D1530" i="22"/>
  <c r="D1529" i="22"/>
  <c r="D1528" i="22"/>
  <c r="D1527" i="22"/>
  <c r="D1526" i="22"/>
  <c r="D1525" i="22"/>
  <c r="D1524" i="22"/>
  <c r="D1523" i="22"/>
  <c r="D1522" i="22"/>
  <c r="D1521" i="22"/>
  <c r="D1520" i="22"/>
  <c r="D1519" i="22"/>
  <c r="D1518" i="22"/>
  <c r="D1517" i="22"/>
  <c r="D1516" i="22"/>
  <c r="D1515" i="22"/>
  <c r="D1514" i="22"/>
  <c r="D1513" i="22"/>
  <c r="D1512" i="22"/>
  <c r="D1511" i="22"/>
  <c r="D1510" i="22"/>
  <c r="D1509" i="22"/>
  <c r="D1508" i="22"/>
  <c r="D1507" i="22"/>
  <c r="D1506" i="22"/>
  <c r="D1505" i="22"/>
  <c r="D1504" i="22"/>
  <c r="D1503" i="22"/>
  <c r="D1502" i="22"/>
  <c r="D1501" i="22"/>
  <c r="D1500" i="22"/>
  <c r="D1499" i="22"/>
  <c r="D1498" i="22"/>
  <c r="D1497" i="22"/>
  <c r="D1496" i="22"/>
  <c r="D1495" i="22"/>
  <c r="D1494" i="22"/>
  <c r="D1493" i="22"/>
  <c r="D1492" i="22"/>
  <c r="D1491" i="22"/>
  <c r="D1490" i="22"/>
  <c r="D1489" i="22"/>
  <c r="D1488" i="22"/>
  <c r="D1487" i="22"/>
  <c r="D1486" i="22"/>
  <c r="D1485" i="22"/>
  <c r="D1484" i="22"/>
  <c r="D1483" i="22"/>
  <c r="D1482" i="22"/>
  <c r="D1481" i="22"/>
  <c r="D1480" i="22"/>
  <c r="D1479" i="22"/>
  <c r="D1478" i="22"/>
  <c r="D1477" i="22"/>
  <c r="D1476" i="22"/>
  <c r="D1475" i="22"/>
  <c r="D1474" i="22"/>
  <c r="D1473" i="22"/>
  <c r="D1472" i="22"/>
  <c r="D1471" i="22"/>
  <c r="D1470" i="22"/>
  <c r="D1469" i="22"/>
  <c r="D1468" i="22"/>
  <c r="D1467" i="22"/>
  <c r="D1466" i="22"/>
  <c r="D1465" i="22"/>
  <c r="D1464" i="22"/>
  <c r="D1463" i="22"/>
  <c r="D1462" i="22"/>
  <c r="D1461" i="22"/>
  <c r="D1460" i="22"/>
  <c r="D1459" i="22"/>
  <c r="D1458" i="22"/>
  <c r="D1457" i="22"/>
  <c r="D1456" i="22"/>
  <c r="D1455" i="22"/>
  <c r="D1454" i="22"/>
  <c r="D1453" i="22"/>
  <c r="D1452" i="22"/>
  <c r="D1451" i="22"/>
  <c r="D1450" i="22"/>
  <c r="D1449" i="22"/>
  <c r="D1448" i="22"/>
  <c r="D1447" i="22"/>
  <c r="D1446" i="22"/>
  <c r="D1445" i="22"/>
  <c r="D1444" i="22"/>
  <c r="D1443" i="22"/>
  <c r="D1442" i="22"/>
  <c r="D1441" i="22"/>
  <c r="D1440" i="22"/>
  <c r="D1439" i="22"/>
  <c r="D1438" i="22"/>
  <c r="D1437" i="22"/>
  <c r="D1436" i="22"/>
  <c r="D1435" i="22"/>
  <c r="D1434" i="22"/>
  <c r="D1433" i="22"/>
  <c r="D1432" i="22"/>
  <c r="D1431" i="22"/>
  <c r="D1430" i="22"/>
  <c r="D1429" i="22"/>
  <c r="D1428" i="22"/>
  <c r="D1427" i="22"/>
  <c r="D1426" i="22"/>
  <c r="D1425" i="22"/>
  <c r="D1424" i="22"/>
  <c r="D1423" i="22"/>
  <c r="D1422" i="22"/>
  <c r="D1421" i="22"/>
  <c r="D1420" i="22"/>
  <c r="D1419" i="22"/>
  <c r="D1418" i="22"/>
  <c r="D1417" i="22"/>
  <c r="D1416" i="22"/>
  <c r="D1415" i="22"/>
  <c r="D1414" i="22"/>
  <c r="D1413" i="22"/>
  <c r="D1412" i="22"/>
  <c r="D1411" i="22"/>
  <c r="D1410" i="22"/>
  <c r="D1409" i="22"/>
  <c r="D1408" i="22"/>
  <c r="D1407" i="22"/>
  <c r="D1406" i="22"/>
  <c r="D1405" i="22"/>
  <c r="D1404" i="22"/>
  <c r="D1403" i="22"/>
  <c r="D1402" i="22"/>
  <c r="D1401" i="22"/>
  <c r="D1400" i="22"/>
  <c r="D1399" i="22"/>
  <c r="D1398" i="22"/>
  <c r="D1397" i="22"/>
  <c r="D1396" i="22"/>
  <c r="D1395" i="22"/>
  <c r="D1394" i="22"/>
  <c r="D1393" i="22"/>
  <c r="D1392" i="22"/>
  <c r="D1391" i="22"/>
  <c r="D1390" i="22"/>
  <c r="D1389" i="22"/>
  <c r="D1388" i="22"/>
  <c r="D1387" i="22"/>
  <c r="D1386" i="22"/>
  <c r="D1385" i="22"/>
  <c r="D1384" i="22"/>
  <c r="D1383" i="22"/>
  <c r="D1382" i="22"/>
  <c r="D1381" i="22"/>
  <c r="D1380" i="22"/>
  <c r="D1379" i="22"/>
  <c r="D1378" i="22"/>
  <c r="D1377" i="22"/>
  <c r="D1376" i="22"/>
  <c r="D1375" i="22"/>
  <c r="D1374" i="22"/>
  <c r="D1373" i="22"/>
  <c r="D1372" i="22"/>
  <c r="D1371" i="22"/>
  <c r="D1370" i="22"/>
  <c r="D1369" i="22"/>
  <c r="D1368" i="22"/>
  <c r="D1367" i="22"/>
  <c r="D1366" i="22"/>
  <c r="D1365" i="22"/>
  <c r="D1364" i="22"/>
  <c r="D1363" i="22"/>
  <c r="D1362" i="22"/>
  <c r="D1361" i="22"/>
  <c r="D1360" i="22"/>
  <c r="D1359" i="22"/>
  <c r="D1358" i="22"/>
  <c r="D1357" i="22"/>
  <c r="D1356" i="22"/>
  <c r="D1355" i="22"/>
  <c r="D1354" i="22"/>
  <c r="D1353" i="22"/>
  <c r="D1352" i="22"/>
  <c r="D1351" i="22"/>
  <c r="D1350" i="22"/>
  <c r="D1349" i="22"/>
  <c r="D1348" i="22"/>
  <c r="D1347" i="22"/>
  <c r="D1346" i="22"/>
  <c r="D1345" i="22"/>
  <c r="D1344" i="22"/>
  <c r="D1343" i="22"/>
  <c r="D1342" i="22"/>
  <c r="D1341" i="22"/>
  <c r="D1340" i="22"/>
  <c r="D1339" i="22"/>
  <c r="D1338" i="22"/>
  <c r="D1337" i="22"/>
  <c r="D1336" i="22"/>
  <c r="D1335" i="22"/>
  <c r="D1334" i="22"/>
  <c r="D1333" i="22"/>
  <c r="D1332" i="22"/>
  <c r="D1331" i="22"/>
  <c r="D1330" i="22"/>
  <c r="D1329" i="22"/>
  <c r="D1328" i="22"/>
  <c r="D1327" i="22"/>
  <c r="D1326" i="22"/>
  <c r="D1325" i="22"/>
  <c r="D1324" i="22"/>
  <c r="D1323" i="22"/>
  <c r="D1322" i="22"/>
  <c r="D1321" i="22"/>
  <c r="D1320" i="22"/>
  <c r="D1319" i="22"/>
  <c r="D1318" i="22"/>
  <c r="D1317" i="22"/>
  <c r="D1316" i="22"/>
  <c r="D1315" i="22"/>
  <c r="D1314" i="22"/>
  <c r="D1313" i="22"/>
  <c r="D1312" i="22"/>
  <c r="D1311" i="22"/>
  <c r="D1310" i="22"/>
  <c r="D1309" i="22"/>
  <c r="D1308" i="22"/>
  <c r="D1307" i="22"/>
  <c r="D1306" i="22"/>
  <c r="D1305" i="22"/>
  <c r="D1304" i="22"/>
  <c r="D1303" i="22"/>
  <c r="D1302" i="22"/>
  <c r="D1301" i="22"/>
  <c r="D1300" i="22"/>
  <c r="D1299" i="22"/>
  <c r="D1298" i="22"/>
  <c r="D1297" i="22"/>
  <c r="D1296" i="22"/>
  <c r="D1295" i="22"/>
  <c r="D1294" i="22"/>
  <c r="D1293" i="22"/>
  <c r="D1292" i="22"/>
  <c r="D1291" i="22"/>
  <c r="D1290" i="22"/>
  <c r="D1289" i="22"/>
  <c r="D1288" i="22"/>
  <c r="D1287" i="22"/>
  <c r="D1286" i="22"/>
  <c r="D1285" i="22"/>
  <c r="D1284" i="22"/>
  <c r="D1283" i="22"/>
  <c r="D1282" i="22"/>
  <c r="D1281" i="22"/>
  <c r="D1280" i="22"/>
  <c r="D1279" i="22"/>
  <c r="D1278" i="22"/>
  <c r="D1277" i="22"/>
  <c r="D1276" i="22"/>
  <c r="D1275" i="22"/>
  <c r="D1274" i="22"/>
  <c r="D1273" i="22"/>
  <c r="D1272" i="22"/>
  <c r="D1271" i="22"/>
  <c r="D1270" i="22"/>
  <c r="D1269" i="22"/>
  <c r="D1268" i="22"/>
  <c r="D1267" i="22"/>
  <c r="D1266" i="22"/>
  <c r="D1265" i="22"/>
  <c r="D1264" i="22"/>
  <c r="D1263" i="22"/>
  <c r="D1262" i="22"/>
  <c r="D1261" i="22"/>
  <c r="D1260" i="22"/>
  <c r="D1259" i="22"/>
  <c r="D1258" i="22"/>
  <c r="D1257" i="22"/>
  <c r="D1256" i="22"/>
  <c r="D1255" i="22"/>
  <c r="D1254" i="22"/>
  <c r="D1253" i="22"/>
  <c r="D1252" i="22"/>
  <c r="D1251" i="22"/>
  <c r="D1250" i="22"/>
  <c r="D1249" i="22"/>
  <c r="D1248" i="22"/>
  <c r="D1247" i="22"/>
  <c r="D1246" i="22"/>
  <c r="D1245" i="22"/>
  <c r="D1244" i="22"/>
  <c r="D1243" i="22"/>
  <c r="D1242" i="22"/>
  <c r="D1241" i="22"/>
  <c r="D1240" i="22"/>
  <c r="D1239" i="22"/>
  <c r="D1238" i="22"/>
  <c r="D1237" i="22"/>
  <c r="D1236" i="22"/>
  <c r="D1235" i="22"/>
  <c r="D1234" i="22"/>
  <c r="D1233" i="22"/>
  <c r="D1232" i="22"/>
  <c r="D1231" i="22"/>
  <c r="D1230" i="22"/>
  <c r="D1229" i="22"/>
  <c r="D1228" i="22"/>
  <c r="D1227" i="22"/>
  <c r="D1226" i="22"/>
  <c r="D1225" i="22"/>
  <c r="D1224" i="22"/>
  <c r="D1223" i="22"/>
  <c r="D1222" i="22"/>
  <c r="D1221" i="22"/>
  <c r="D1220" i="22"/>
  <c r="D1219" i="22"/>
  <c r="D1218" i="22"/>
  <c r="D1217" i="22"/>
  <c r="D1216" i="22"/>
  <c r="D1215" i="22"/>
  <c r="D1214" i="22"/>
  <c r="D1213" i="22"/>
  <c r="D1212" i="22"/>
  <c r="D1211" i="22"/>
  <c r="D1210" i="22"/>
  <c r="D1209" i="22"/>
  <c r="D1208" i="22"/>
  <c r="D1207" i="22"/>
  <c r="D1206" i="22"/>
  <c r="D1205" i="22"/>
  <c r="D1204" i="22"/>
  <c r="D1203" i="22"/>
  <c r="D1202" i="22"/>
  <c r="D1201" i="22"/>
  <c r="D1200" i="22"/>
  <c r="D1199" i="22"/>
  <c r="D1198" i="22"/>
  <c r="D1197" i="22"/>
  <c r="D1196" i="22"/>
  <c r="D1195" i="22"/>
  <c r="D1194" i="22"/>
  <c r="D1193" i="22"/>
  <c r="D1192" i="22"/>
  <c r="D1191" i="22"/>
  <c r="D1190" i="22"/>
  <c r="D1189" i="22"/>
  <c r="D1188" i="22"/>
  <c r="D1187" i="22"/>
  <c r="D1186" i="22"/>
  <c r="D1185" i="22"/>
  <c r="D1184" i="22"/>
  <c r="D1183" i="22"/>
  <c r="D1182" i="22"/>
  <c r="D1181" i="22"/>
  <c r="D1180" i="22"/>
  <c r="D1179" i="22"/>
  <c r="D1178" i="22"/>
  <c r="D1177" i="22"/>
  <c r="D1176" i="22"/>
  <c r="D1175" i="22"/>
  <c r="D1174" i="22"/>
  <c r="D1173" i="22"/>
  <c r="D1172" i="22"/>
  <c r="D1171" i="22"/>
  <c r="D1170" i="22"/>
  <c r="D1169" i="22"/>
  <c r="D1168" i="22"/>
  <c r="D1167" i="22"/>
  <c r="D1166" i="22"/>
  <c r="D1165" i="22"/>
  <c r="D1164" i="22"/>
  <c r="D1163" i="22"/>
  <c r="D1162" i="22"/>
  <c r="D1161" i="22"/>
  <c r="D1160" i="22"/>
  <c r="D1159" i="22"/>
  <c r="D1158" i="22"/>
  <c r="D1157" i="22"/>
  <c r="D1156" i="22"/>
  <c r="D1155" i="22"/>
  <c r="D1154" i="22"/>
  <c r="D1153" i="22"/>
  <c r="D1152" i="22"/>
  <c r="D1151" i="22"/>
  <c r="D1150" i="22"/>
  <c r="D1149" i="22"/>
  <c r="D1148" i="22"/>
  <c r="D1147" i="22"/>
  <c r="D1146" i="22"/>
  <c r="D1145" i="22"/>
  <c r="D1144" i="22"/>
  <c r="D1143" i="22"/>
  <c r="D1142" i="22"/>
  <c r="D1141" i="22"/>
  <c r="D1140" i="22"/>
  <c r="D1139" i="22"/>
  <c r="D1138" i="22"/>
  <c r="D1137" i="22"/>
  <c r="D1136" i="22"/>
  <c r="D1135" i="22"/>
  <c r="D1134" i="22"/>
  <c r="D1133" i="22"/>
  <c r="D1132" i="22"/>
  <c r="D1131" i="22"/>
  <c r="D1130" i="22"/>
  <c r="D1129" i="22"/>
  <c r="D1128" i="22"/>
  <c r="D1127" i="22"/>
  <c r="D1126" i="22"/>
  <c r="D1125" i="22"/>
  <c r="D1124" i="22"/>
  <c r="D1123" i="22"/>
  <c r="D1122" i="22"/>
  <c r="D1121" i="22"/>
  <c r="D1120" i="22"/>
  <c r="D1119" i="22"/>
  <c r="D1118" i="22"/>
  <c r="D1117" i="22"/>
  <c r="D1116" i="22"/>
  <c r="D1115" i="22"/>
  <c r="D1114" i="22"/>
  <c r="D1113" i="22"/>
  <c r="D1112" i="22"/>
  <c r="D1111" i="22"/>
  <c r="D1110" i="22"/>
  <c r="D1109" i="22"/>
  <c r="D1108" i="22"/>
  <c r="D1107" i="22"/>
  <c r="D1106" i="22"/>
  <c r="D1105" i="22"/>
  <c r="D1104" i="22"/>
  <c r="D1103" i="22"/>
  <c r="D1102" i="22"/>
  <c r="D1101" i="22"/>
  <c r="D1100" i="22"/>
  <c r="D1099" i="22"/>
  <c r="D1098" i="22"/>
  <c r="D1097" i="22"/>
  <c r="D1096" i="22"/>
  <c r="D1095" i="22"/>
  <c r="D1094" i="22"/>
  <c r="D1093" i="22"/>
  <c r="D1092" i="22"/>
  <c r="D1091" i="22"/>
  <c r="D1090" i="22"/>
  <c r="D1089" i="22"/>
  <c r="D1088" i="22"/>
  <c r="D1087" i="22"/>
  <c r="D1086" i="22"/>
  <c r="D1085" i="22"/>
  <c r="D1084" i="22"/>
  <c r="D1083" i="22"/>
  <c r="D1082" i="22"/>
  <c r="D1081" i="22"/>
  <c r="D1080" i="22"/>
  <c r="D1079" i="22"/>
  <c r="D1078" i="22"/>
  <c r="D1077" i="22"/>
  <c r="D1076" i="22"/>
  <c r="D1075" i="22"/>
  <c r="D1074" i="22"/>
  <c r="D1073" i="22"/>
  <c r="D1072" i="22"/>
  <c r="D1071" i="22"/>
  <c r="D1070" i="22"/>
  <c r="D1069" i="22"/>
  <c r="D1068" i="22"/>
  <c r="D1067" i="22"/>
  <c r="D1066" i="22"/>
  <c r="D1065" i="22"/>
  <c r="D1064" i="22"/>
  <c r="D1063" i="22"/>
  <c r="D1062" i="22"/>
  <c r="D1061" i="22"/>
  <c r="D1060" i="22"/>
  <c r="D1059" i="22"/>
  <c r="D1058" i="22"/>
  <c r="D1057" i="22"/>
  <c r="D1056" i="22"/>
  <c r="D1055" i="22"/>
  <c r="D1054" i="22"/>
  <c r="D1053" i="22"/>
  <c r="D1052" i="22"/>
  <c r="D1051" i="22"/>
  <c r="D1050" i="22"/>
  <c r="D1049" i="22"/>
  <c r="D1048" i="22"/>
  <c r="D1047" i="22"/>
  <c r="D1046" i="22"/>
  <c r="D1045" i="22"/>
  <c r="D1044" i="22"/>
  <c r="D1043" i="22"/>
  <c r="D1042" i="22"/>
  <c r="D1041" i="22"/>
  <c r="D1040" i="22"/>
  <c r="D1039" i="22"/>
  <c r="D1038" i="22"/>
  <c r="D1037" i="22"/>
  <c r="D1036" i="22"/>
  <c r="D1035" i="22"/>
  <c r="D1034" i="22"/>
  <c r="D1033" i="22"/>
  <c r="D1032" i="22"/>
  <c r="D1031" i="22"/>
  <c r="D1030" i="22"/>
  <c r="D1029" i="22"/>
  <c r="D1028" i="22"/>
  <c r="D1027" i="22"/>
  <c r="D1026" i="22"/>
  <c r="D1025" i="22"/>
  <c r="D1024" i="22"/>
  <c r="D1023" i="22"/>
  <c r="D1022" i="22"/>
  <c r="D1021" i="22"/>
  <c r="D1020" i="22"/>
  <c r="D1019" i="22"/>
  <c r="D1018" i="22"/>
  <c r="D1017" i="22"/>
  <c r="D1016" i="22"/>
  <c r="D1015" i="22"/>
  <c r="D1014" i="22"/>
  <c r="D1013" i="22"/>
  <c r="D1012" i="22"/>
  <c r="D1011" i="22"/>
  <c r="D1010" i="22"/>
  <c r="D1009" i="22"/>
  <c r="D1008" i="22"/>
  <c r="D1007" i="22"/>
  <c r="D1006" i="22"/>
  <c r="D1005" i="22"/>
  <c r="D1004" i="22"/>
  <c r="D1003" i="22"/>
  <c r="D1002" i="22"/>
  <c r="D1001" i="22"/>
  <c r="D1000" i="22"/>
  <c r="D999" i="22"/>
  <c r="D998" i="22"/>
  <c r="D997" i="22"/>
  <c r="D996" i="22"/>
  <c r="D995" i="22"/>
  <c r="D994" i="22"/>
  <c r="D993" i="22"/>
  <c r="D992" i="22"/>
  <c r="D991" i="22"/>
  <c r="D990" i="22"/>
  <c r="D989" i="22"/>
  <c r="D988" i="22"/>
  <c r="D987" i="22"/>
  <c r="D986" i="22"/>
  <c r="D985" i="22"/>
  <c r="D984" i="22"/>
  <c r="D983" i="22"/>
  <c r="D982" i="22"/>
  <c r="D981" i="22"/>
  <c r="D980" i="22"/>
  <c r="D979" i="22"/>
  <c r="D978" i="22"/>
  <c r="D977" i="22"/>
  <c r="D976" i="22"/>
  <c r="D975" i="22"/>
  <c r="D974" i="22"/>
  <c r="D973" i="22"/>
  <c r="D972" i="22"/>
  <c r="D971" i="22"/>
  <c r="D970" i="22"/>
  <c r="D969" i="22"/>
  <c r="D968" i="22"/>
  <c r="D967" i="22"/>
  <c r="D966" i="22"/>
  <c r="D965" i="22"/>
  <c r="D964" i="22"/>
  <c r="D963" i="22"/>
  <c r="D962" i="22"/>
  <c r="D961" i="22"/>
  <c r="D960" i="22"/>
  <c r="D959" i="22"/>
  <c r="D958" i="22"/>
  <c r="D957" i="22"/>
  <c r="D956" i="22"/>
  <c r="D955" i="22"/>
  <c r="D954" i="22"/>
  <c r="D953" i="22"/>
  <c r="D952" i="22"/>
  <c r="D951" i="22"/>
  <c r="D950" i="22"/>
  <c r="D949" i="22"/>
  <c r="D948" i="22"/>
  <c r="D947" i="22"/>
  <c r="D946" i="22"/>
  <c r="D945" i="22"/>
  <c r="D944" i="22"/>
  <c r="D943" i="22"/>
  <c r="D942" i="22"/>
  <c r="D941" i="22"/>
  <c r="D940" i="22"/>
  <c r="D939" i="22"/>
  <c r="D938" i="22"/>
  <c r="D937" i="22"/>
  <c r="D936" i="22"/>
  <c r="D935" i="22"/>
  <c r="D934" i="22"/>
  <c r="D933" i="22"/>
  <c r="D932" i="22"/>
  <c r="D931" i="22"/>
  <c r="D930" i="22"/>
  <c r="D929" i="22"/>
  <c r="D928" i="22"/>
  <c r="D927" i="22"/>
  <c r="D926" i="22"/>
  <c r="D925" i="22"/>
  <c r="D924" i="22"/>
  <c r="D923" i="22"/>
  <c r="D922" i="22"/>
  <c r="D921" i="22"/>
  <c r="D920" i="22"/>
  <c r="D919" i="22"/>
  <c r="D918" i="22"/>
  <c r="D917" i="22"/>
  <c r="D916" i="22"/>
  <c r="D915" i="22"/>
  <c r="D914" i="22"/>
  <c r="D913" i="22"/>
  <c r="D912" i="22"/>
  <c r="D911" i="22"/>
  <c r="D910" i="22"/>
  <c r="D909" i="22"/>
  <c r="D908" i="22"/>
  <c r="D907" i="22"/>
  <c r="D906" i="22"/>
  <c r="D905" i="22"/>
  <c r="D904" i="22"/>
  <c r="D903" i="22"/>
  <c r="D902" i="22"/>
  <c r="D901" i="22"/>
  <c r="D900" i="22"/>
  <c r="D899" i="22"/>
  <c r="D898" i="22"/>
  <c r="D897" i="22"/>
  <c r="D896" i="22"/>
  <c r="D895" i="22"/>
  <c r="D894" i="22"/>
  <c r="D893" i="22"/>
  <c r="D892" i="22"/>
  <c r="D891" i="22"/>
  <c r="D890" i="22"/>
  <c r="D889" i="22"/>
  <c r="D888" i="22"/>
  <c r="D887" i="22"/>
  <c r="D886" i="22"/>
  <c r="D885" i="22"/>
  <c r="D884" i="22"/>
  <c r="D883" i="22"/>
  <c r="D882" i="22"/>
  <c r="D881" i="22"/>
  <c r="D880" i="22"/>
  <c r="D879" i="22"/>
  <c r="D878" i="22"/>
  <c r="D877" i="22"/>
  <c r="D876" i="22"/>
  <c r="D875" i="22"/>
  <c r="D874" i="22"/>
  <c r="D873" i="22"/>
  <c r="D872" i="22"/>
  <c r="D871" i="22"/>
  <c r="D870" i="22"/>
  <c r="D869" i="22"/>
  <c r="D868" i="22"/>
  <c r="D867" i="22"/>
  <c r="D866" i="22"/>
  <c r="D865" i="22"/>
  <c r="D864" i="22"/>
  <c r="D863" i="22"/>
  <c r="D862" i="22"/>
  <c r="D861" i="22"/>
  <c r="D860" i="22"/>
  <c r="D859" i="22"/>
  <c r="D858" i="22"/>
  <c r="D857" i="22"/>
  <c r="D856" i="22"/>
  <c r="D855" i="22"/>
  <c r="D854" i="22"/>
  <c r="D853" i="22"/>
  <c r="D852" i="22"/>
  <c r="D851" i="22"/>
  <c r="D850" i="22"/>
  <c r="D849" i="22"/>
  <c r="D848" i="22"/>
  <c r="D847" i="22"/>
  <c r="D846" i="22"/>
  <c r="D845" i="22"/>
  <c r="D844" i="22"/>
  <c r="D843" i="22"/>
  <c r="D842" i="22"/>
  <c r="D841" i="22"/>
  <c r="D840" i="22"/>
  <c r="D839" i="22"/>
  <c r="D838" i="22"/>
  <c r="D837" i="22"/>
  <c r="D836" i="22"/>
  <c r="D835" i="22"/>
  <c r="D834" i="22"/>
  <c r="D833" i="22"/>
  <c r="D832" i="22"/>
  <c r="D831" i="22"/>
  <c r="D830" i="22"/>
  <c r="D829" i="22"/>
  <c r="D828" i="22"/>
  <c r="D827" i="22"/>
  <c r="D826" i="22"/>
  <c r="D825" i="22"/>
  <c r="D824" i="22"/>
  <c r="D823" i="22"/>
  <c r="D822" i="22"/>
  <c r="D821" i="22"/>
  <c r="D820" i="22"/>
  <c r="D819" i="22"/>
  <c r="D818" i="22"/>
  <c r="D817" i="22"/>
  <c r="D816" i="22"/>
  <c r="D815" i="22"/>
  <c r="D814" i="22"/>
  <c r="D813" i="22"/>
  <c r="D812" i="22"/>
  <c r="D811" i="22"/>
  <c r="D810" i="22"/>
  <c r="D809" i="22"/>
  <c r="D808" i="22"/>
  <c r="D807" i="22"/>
  <c r="D806" i="22"/>
  <c r="D805" i="22"/>
  <c r="D804" i="22"/>
  <c r="D803" i="22"/>
  <c r="D802" i="22"/>
  <c r="D801" i="22"/>
  <c r="D800" i="22"/>
  <c r="D799" i="22"/>
  <c r="D798" i="22"/>
  <c r="D797" i="22"/>
  <c r="D796" i="22"/>
  <c r="D795" i="22"/>
  <c r="D794" i="22"/>
  <c r="D793" i="22"/>
  <c r="D792" i="22"/>
  <c r="D791" i="22"/>
  <c r="D790" i="22"/>
  <c r="D789" i="22"/>
  <c r="D788" i="22"/>
  <c r="D787" i="22"/>
  <c r="D786" i="22"/>
  <c r="D785" i="22"/>
  <c r="D784" i="22"/>
  <c r="D783" i="22"/>
  <c r="D782" i="22"/>
  <c r="D781" i="22"/>
  <c r="D780" i="22"/>
  <c r="D779" i="22"/>
  <c r="D778" i="22"/>
  <c r="D777" i="22"/>
  <c r="D776" i="22"/>
  <c r="D775" i="22"/>
  <c r="D774" i="22"/>
  <c r="D773" i="22"/>
  <c r="D772" i="22"/>
  <c r="D771" i="22"/>
  <c r="D770" i="22"/>
  <c r="D769" i="22"/>
  <c r="D768" i="22"/>
  <c r="D767" i="22"/>
  <c r="D766" i="22"/>
  <c r="D765" i="22"/>
  <c r="D764" i="22"/>
  <c r="D763" i="22"/>
  <c r="D762" i="22"/>
  <c r="D761" i="22"/>
  <c r="D760" i="22"/>
  <c r="D759" i="22"/>
  <c r="D758" i="22"/>
  <c r="D757" i="22"/>
  <c r="D756" i="22"/>
  <c r="D755" i="22"/>
  <c r="D754" i="22"/>
  <c r="D753" i="22"/>
  <c r="D752" i="22"/>
  <c r="D751" i="22"/>
  <c r="D750" i="22"/>
  <c r="D749" i="22"/>
  <c r="D748" i="22"/>
  <c r="D747" i="22"/>
  <c r="D746" i="22"/>
  <c r="D745" i="22"/>
  <c r="D744" i="22"/>
  <c r="D743" i="22"/>
  <c r="D742" i="22"/>
  <c r="D741" i="22"/>
  <c r="D740" i="22"/>
  <c r="D739" i="22"/>
  <c r="D738" i="22"/>
  <c r="D737" i="22"/>
  <c r="D736" i="22"/>
  <c r="D735" i="22"/>
  <c r="D734" i="22"/>
  <c r="D733" i="22"/>
  <c r="D732" i="22"/>
  <c r="D731" i="22"/>
  <c r="D730" i="22"/>
  <c r="D729" i="22"/>
  <c r="D728" i="22"/>
  <c r="D727" i="22"/>
  <c r="D726" i="22"/>
  <c r="D725" i="22"/>
  <c r="D724" i="22"/>
  <c r="D723" i="22"/>
  <c r="D722" i="22"/>
  <c r="D721" i="22"/>
  <c r="D720" i="22"/>
  <c r="D719" i="22"/>
  <c r="D718" i="22"/>
  <c r="D717" i="22"/>
  <c r="D716" i="22"/>
  <c r="D715" i="22"/>
  <c r="D714" i="22"/>
  <c r="D713" i="22"/>
  <c r="D712" i="22"/>
  <c r="D711" i="22"/>
  <c r="D710" i="22"/>
  <c r="D709" i="22"/>
  <c r="D708" i="22"/>
  <c r="D707" i="22"/>
  <c r="D706" i="22"/>
  <c r="D705" i="22"/>
  <c r="D704" i="22"/>
  <c r="D703" i="22"/>
  <c r="D702" i="22"/>
  <c r="D701" i="22"/>
  <c r="D700" i="22"/>
  <c r="D699" i="22"/>
  <c r="D698" i="22"/>
  <c r="D697" i="22"/>
  <c r="D696" i="22"/>
  <c r="D695" i="22"/>
  <c r="D694" i="22"/>
  <c r="D693" i="22"/>
  <c r="D692" i="22"/>
  <c r="D691" i="22"/>
  <c r="D690" i="22"/>
  <c r="D689" i="22"/>
  <c r="D688" i="22"/>
  <c r="D687" i="22"/>
  <c r="D686" i="22"/>
  <c r="D685" i="22"/>
  <c r="D684" i="22"/>
  <c r="D683" i="22"/>
  <c r="D682" i="22"/>
  <c r="D681" i="22"/>
  <c r="D680" i="22"/>
  <c r="D679" i="22"/>
  <c r="D678" i="22"/>
  <c r="D677" i="22"/>
  <c r="D676" i="22"/>
  <c r="D675" i="22"/>
  <c r="D674" i="22"/>
  <c r="D673" i="22"/>
  <c r="D672" i="22"/>
  <c r="D671" i="22"/>
  <c r="D670" i="22"/>
  <c r="D669" i="22"/>
  <c r="D668" i="22"/>
  <c r="D667" i="22"/>
  <c r="D666" i="22"/>
  <c r="D665" i="22"/>
  <c r="D664" i="22"/>
  <c r="D663" i="22"/>
  <c r="D662" i="22"/>
  <c r="D661" i="22"/>
  <c r="D660" i="22"/>
  <c r="D659" i="22"/>
  <c r="D658" i="22"/>
  <c r="D657" i="22"/>
  <c r="D656" i="22"/>
  <c r="D655" i="22"/>
  <c r="D654" i="22"/>
  <c r="D653" i="22"/>
  <c r="D652" i="22"/>
  <c r="D651" i="22"/>
  <c r="D650" i="22"/>
  <c r="D649" i="22"/>
  <c r="D648" i="22"/>
  <c r="D647" i="22"/>
  <c r="D646" i="22"/>
  <c r="D645" i="22"/>
  <c r="D644" i="22"/>
  <c r="D643" i="22"/>
  <c r="D642" i="22"/>
  <c r="D641" i="22"/>
  <c r="D640" i="22"/>
  <c r="D639" i="22"/>
  <c r="D638" i="22"/>
  <c r="D637" i="22"/>
  <c r="D636" i="22"/>
  <c r="D635" i="22"/>
  <c r="D634" i="22"/>
  <c r="D633" i="22"/>
  <c r="D632" i="22"/>
  <c r="D631" i="22"/>
  <c r="D630" i="22"/>
  <c r="D629" i="22"/>
  <c r="D628" i="22"/>
  <c r="D627" i="22"/>
  <c r="D626" i="22"/>
  <c r="D625" i="22"/>
  <c r="D624" i="22"/>
  <c r="D623" i="22"/>
  <c r="D622" i="22"/>
  <c r="D621" i="22"/>
  <c r="D620" i="22"/>
  <c r="D619" i="22"/>
  <c r="D618" i="22"/>
  <c r="D617" i="22"/>
  <c r="D616" i="22"/>
  <c r="D615" i="22"/>
  <c r="D614" i="22"/>
  <c r="D613" i="22"/>
  <c r="D612" i="22"/>
  <c r="D611" i="22"/>
  <c r="D610" i="22"/>
  <c r="D609" i="22"/>
  <c r="D608" i="22"/>
  <c r="D607" i="22"/>
  <c r="D606" i="22"/>
  <c r="D605" i="22"/>
  <c r="D604" i="22"/>
  <c r="D603" i="22"/>
  <c r="D602" i="22"/>
  <c r="D601" i="22"/>
  <c r="D600" i="22"/>
  <c r="D599" i="22"/>
  <c r="D598" i="22"/>
  <c r="D597" i="22"/>
  <c r="D596" i="22"/>
  <c r="D595" i="22"/>
  <c r="D594" i="22"/>
  <c r="D593" i="22"/>
  <c r="D592" i="22"/>
  <c r="D591" i="22"/>
  <c r="D590" i="22"/>
  <c r="D589" i="22"/>
  <c r="D588" i="22"/>
  <c r="D587" i="22"/>
  <c r="D586" i="22"/>
  <c r="D585" i="22"/>
  <c r="D584" i="22"/>
  <c r="D583" i="22"/>
  <c r="D582" i="22"/>
  <c r="D581" i="22"/>
  <c r="D580" i="22"/>
  <c r="D579" i="22"/>
  <c r="D578" i="22"/>
  <c r="D577" i="22"/>
  <c r="D576" i="22"/>
  <c r="D575" i="22"/>
  <c r="D574" i="22"/>
  <c r="D573" i="22"/>
  <c r="D572" i="22"/>
  <c r="D571" i="22"/>
  <c r="D570" i="22"/>
  <c r="D569" i="22"/>
  <c r="D568" i="22"/>
  <c r="D567" i="22"/>
  <c r="D566" i="22"/>
  <c r="D565" i="22"/>
  <c r="D564" i="22"/>
  <c r="D563" i="22"/>
  <c r="D562" i="22"/>
  <c r="D561" i="22"/>
  <c r="D560" i="22"/>
  <c r="D559" i="22"/>
  <c r="D558" i="22"/>
  <c r="D557" i="22"/>
  <c r="D556" i="22"/>
  <c r="D555" i="22"/>
  <c r="D554" i="22"/>
  <c r="D553" i="22"/>
  <c r="D552" i="22"/>
  <c r="D551" i="22"/>
  <c r="D550" i="22"/>
  <c r="D549" i="22"/>
  <c r="D548" i="22"/>
  <c r="D547" i="22"/>
  <c r="D546" i="22"/>
  <c r="D545" i="22"/>
  <c r="D544" i="22"/>
  <c r="D543" i="22"/>
  <c r="D542" i="22"/>
  <c r="D541" i="22"/>
  <c r="D540" i="22"/>
  <c r="D539" i="22"/>
  <c r="D538" i="22"/>
  <c r="D537" i="22"/>
  <c r="D536" i="22"/>
  <c r="D535" i="22"/>
  <c r="D534" i="22"/>
  <c r="D533" i="22"/>
  <c r="D532" i="22"/>
  <c r="D531" i="22"/>
  <c r="D530" i="22"/>
  <c r="D529" i="22"/>
  <c r="D528" i="22"/>
  <c r="D527" i="22"/>
  <c r="D526" i="22"/>
  <c r="D525" i="22"/>
  <c r="D524" i="22"/>
  <c r="D523" i="22"/>
  <c r="D522" i="22"/>
  <c r="D521" i="22"/>
  <c r="D520" i="22"/>
  <c r="D519" i="22"/>
  <c r="D518" i="22"/>
  <c r="D517" i="22"/>
  <c r="D516" i="22"/>
  <c r="D515" i="22"/>
  <c r="D514" i="22"/>
  <c r="D513" i="22"/>
  <c r="D512" i="22"/>
  <c r="D511" i="22"/>
  <c r="D510" i="22"/>
  <c r="D509" i="22"/>
  <c r="D508" i="22"/>
  <c r="D507" i="22"/>
  <c r="D506" i="22"/>
  <c r="D505" i="22"/>
  <c r="D504" i="22"/>
  <c r="D503" i="22"/>
  <c r="D502" i="22"/>
  <c r="D501" i="22"/>
  <c r="D500" i="22"/>
  <c r="D499" i="22"/>
  <c r="D498" i="22"/>
  <c r="D497" i="22"/>
  <c r="D496" i="22"/>
  <c r="D495" i="22"/>
  <c r="D494" i="22"/>
  <c r="D493" i="22"/>
  <c r="D492" i="22"/>
  <c r="D491" i="22"/>
  <c r="D490" i="22"/>
  <c r="D489" i="22"/>
  <c r="D488" i="22"/>
  <c r="D487" i="22"/>
  <c r="D486" i="22"/>
  <c r="D485" i="22"/>
  <c r="D484" i="22"/>
  <c r="D483" i="22"/>
  <c r="D482" i="22"/>
  <c r="D481" i="22"/>
  <c r="D480" i="22"/>
  <c r="D479" i="22"/>
  <c r="D478" i="22"/>
  <c r="D477" i="22"/>
  <c r="D476" i="22"/>
  <c r="D475" i="22"/>
  <c r="D474" i="22"/>
  <c r="D473" i="22"/>
  <c r="D472" i="22"/>
  <c r="D471" i="22"/>
  <c r="D470" i="22"/>
  <c r="D469" i="22"/>
  <c r="D468" i="22"/>
  <c r="D467" i="22"/>
  <c r="D466" i="22"/>
  <c r="D465" i="22"/>
  <c r="D464" i="22"/>
  <c r="D463" i="22"/>
  <c r="D462" i="22"/>
  <c r="D461" i="22"/>
  <c r="D460" i="22"/>
  <c r="D459" i="22"/>
  <c r="D458" i="22"/>
  <c r="D457" i="22"/>
  <c r="D456" i="22"/>
  <c r="D455" i="22"/>
  <c r="D454" i="22"/>
  <c r="D453" i="22"/>
  <c r="D452" i="22"/>
  <c r="D451" i="22"/>
  <c r="D450" i="22"/>
  <c r="D449" i="22"/>
  <c r="D448" i="22"/>
  <c r="D447" i="22"/>
  <c r="D446" i="22"/>
  <c r="D445" i="22"/>
  <c r="D444" i="22"/>
  <c r="D443" i="22"/>
  <c r="D442" i="22"/>
  <c r="D441" i="22"/>
  <c r="D440" i="22"/>
  <c r="D439" i="22"/>
  <c r="D438" i="22"/>
  <c r="D437" i="22"/>
  <c r="D436" i="22"/>
  <c r="D435" i="22"/>
  <c r="D434" i="22"/>
  <c r="D433" i="22"/>
  <c r="D432" i="22"/>
  <c r="D431" i="22"/>
  <c r="D430" i="22"/>
  <c r="D429" i="22"/>
  <c r="D428" i="22"/>
  <c r="D427" i="22"/>
  <c r="D426" i="22"/>
  <c r="D425" i="22"/>
  <c r="D424" i="22"/>
  <c r="D423" i="22"/>
  <c r="D422" i="22"/>
  <c r="D421" i="22"/>
  <c r="D420" i="22"/>
  <c r="D419" i="22"/>
  <c r="D418" i="22"/>
  <c r="D417" i="22"/>
  <c r="D416" i="22"/>
  <c r="D415" i="22"/>
  <c r="D414" i="22"/>
  <c r="D413" i="22"/>
  <c r="D412" i="22"/>
  <c r="D411" i="22"/>
  <c r="D410" i="22"/>
  <c r="D409" i="22"/>
  <c r="D408" i="22"/>
  <c r="D407" i="22"/>
  <c r="D406" i="22"/>
  <c r="D405" i="22"/>
  <c r="D404" i="22"/>
  <c r="D403" i="22"/>
  <c r="D402" i="22"/>
  <c r="D401" i="22"/>
  <c r="D400" i="22"/>
  <c r="D399" i="22"/>
  <c r="D398" i="22"/>
  <c r="D397" i="22"/>
  <c r="D396" i="22"/>
  <c r="D395" i="22"/>
  <c r="D394" i="22"/>
  <c r="D393" i="22"/>
  <c r="D392" i="22"/>
  <c r="D391" i="22"/>
  <c r="D390" i="22"/>
  <c r="D389" i="22"/>
  <c r="D388" i="22"/>
  <c r="D387" i="22"/>
  <c r="D386" i="22"/>
  <c r="D385" i="22"/>
  <c r="D384" i="22"/>
  <c r="D383" i="22"/>
  <c r="D382" i="22"/>
  <c r="D381" i="22"/>
  <c r="D380" i="22"/>
  <c r="D379" i="22"/>
  <c r="D378" i="22"/>
  <c r="D377" i="22"/>
  <c r="D376" i="22"/>
  <c r="D375" i="22"/>
  <c r="D374" i="22"/>
  <c r="D373" i="22"/>
  <c r="D372" i="22"/>
  <c r="D371" i="22"/>
  <c r="D370" i="22"/>
  <c r="D369" i="22"/>
  <c r="D368" i="22"/>
  <c r="D367" i="22"/>
  <c r="D366" i="22"/>
  <c r="D365" i="22"/>
  <c r="D364" i="22"/>
  <c r="D363" i="22"/>
  <c r="D362" i="22"/>
  <c r="D361" i="22"/>
  <c r="D360" i="22"/>
  <c r="D359" i="22"/>
  <c r="D358" i="22"/>
  <c r="D357" i="22"/>
  <c r="D356" i="22"/>
  <c r="D355" i="22"/>
  <c r="D354" i="22"/>
  <c r="D353" i="22"/>
  <c r="D352" i="22"/>
  <c r="D351" i="22"/>
  <c r="D350" i="22"/>
  <c r="D349" i="22"/>
  <c r="D348" i="22"/>
  <c r="D347" i="22"/>
  <c r="D346" i="22"/>
  <c r="D345" i="22"/>
  <c r="D344" i="22"/>
  <c r="D343" i="22"/>
  <c r="D342" i="22"/>
  <c r="D341" i="22"/>
  <c r="D340" i="22"/>
  <c r="D339" i="22"/>
  <c r="D338" i="22"/>
  <c r="D337" i="22"/>
  <c r="D336" i="22"/>
  <c r="D335" i="22"/>
  <c r="D334" i="22"/>
  <c r="D333" i="22"/>
  <c r="D332" i="22"/>
  <c r="D331" i="22"/>
  <c r="D330" i="22"/>
  <c r="D329" i="22"/>
  <c r="D328" i="22"/>
  <c r="D327" i="22"/>
  <c r="D326" i="22"/>
  <c r="D325" i="22"/>
  <c r="D324" i="22"/>
  <c r="D323" i="22"/>
  <c r="D322" i="22"/>
  <c r="D321" i="22"/>
  <c r="D320" i="22"/>
  <c r="D319" i="22"/>
  <c r="D318" i="22"/>
  <c r="D317" i="22"/>
  <c r="D316" i="22"/>
  <c r="D315" i="22"/>
  <c r="D314" i="22"/>
  <c r="D313" i="22"/>
  <c r="D312" i="22"/>
  <c r="D311" i="22"/>
  <c r="D310" i="22"/>
  <c r="D309" i="22"/>
  <c r="D308" i="22"/>
  <c r="D307" i="22"/>
  <c r="D306" i="22"/>
  <c r="D305" i="22"/>
  <c r="D304" i="22"/>
  <c r="D303" i="22"/>
  <c r="D302" i="22"/>
  <c r="D301" i="22"/>
  <c r="D300" i="22"/>
  <c r="D299" i="22"/>
  <c r="D298" i="22"/>
  <c r="D297" i="22"/>
  <c r="D296" i="22"/>
  <c r="D295" i="22"/>
  <c r="D294" i="22"/>
  <c r="D293" i="22"/>
  <c r="D292" i="22"/>
  <c r="D291" i="22"/>
  <c r="D290" i="22"/>
  <c r="D289" i="22"/>
  <c r="D288" i="22"/>
  <c r="D287" i="22"/>
  <c r="D286" i="22"/>
  <c r="D285" i="22"/>
  <c r="D284" i="22"/>
  <c r="D283" i="22"/>
  <c r="D282" i="22"/>
  <c r="D281" i="22"/>
  <c r="D280" i="22"/>
  <c r="D279" i="22"/>
  <c r="D278" i="22"/>
  <c r="D277" i="22"/>
  <c r="D276" i="22"/>
  <c r="D275" i="22"/>
  <c r="D274" i="22"/>
  <c r="D273" i="22"/>
  <c r="D272" i="22"/>
  <c r="D271" i="22"/>
  <c r="D270" i="22"/>
  <c r="D269" i="22"/>
  <c r="D268" i="22"/>
  <c r="D267" i="22"/>
  <c r="D266" i="22"/>
  <c r="D265" i="22"/>
  <c r="D264" i="22"/>
  <c r="D263" i="22"/>
  <c r="D262" i="22"/>
  <c r="D261" i="22"/>
  <c r="D260" i="22"/>
  <c r="D259" i="22"/>
  <c r="D258" i="22"/>
  <c r="D257" i="22"/>
  <c r="D256" i="22"/>
  <c r="D255" i="22"/>
  <c r="D254" i="22"/>
  <c r="D253" i="22"/>
  <c r="D252" i="22"/>
  <c r="D251" i="22"/>
  <c r="D250" i="22"/>
  <c r="D249" i="22"/>
  <c r="D248" i="22"/>
  <c r="D247" i="22"/>
  <c r="D246" i="22"/>
  <c r="D245" i="22"/>
  <c r="D244" i="22"/>
  <c r="D243" i="22"/>
  <c r="D242" i="22"/>
  <c r="D241" i="22"/>
  <c r="D240" i="22"/>
  <c r="D239" i="22"/>
  <c r="D238" i="22"/>
  <c r="D237" i="22"/>
  <c r="D236" i="22"/>
  <c r="D235" i="22"/>
  <c r="D234" i="22"/>
  <c r="D233" i="22"/>
  <c r="D232" i="22"/>
  <c r="D231" i="22"/>
  <c r="D230" i="22"/>
  <c r="D229" i="22"/>
  <c r="D228" i="22"/>
  <c r="D227" i="22"/>
  <c r="D226" i="22"/>
  <c r="D225" i="22"/>
  <c r="D224" i="22"/>
  <c r="D223" i="22"/>
  <c r="D222" i="22"/>
  <c r="D221" i="22"/>
  <c r="D220" i="22"/>
  <c r="D219" i="22"/>
  <c r="D218" i="22"/>
  <c r="D217" i="22"/>
  <c r="D216" i="22"/>
  <c r="D215" i="22"/>
  <c r="D214" i="22"/>
  <c r="D213" i="22"/>
  <c r="D212" i="22"/>
  <c r="D211" i="22"/>
  <c r="D210" i="22"/>
  <c r="D209" i="22"/>
  <c r="D208" i="22"/>
  <c r="D207" i="22"/>
  <c r="D206" i="22"/>
  <c r="D205" i="22"/>
  <c r="D204" i="22"/>
  <c r="D203" i="22"/>
  <c r="D202" i="22"/>
  <c r="D201" i="22"/>
  <c r="D200" i="22"/>
  <c r="D199" i="22"/>
  <c r="D198" i="22"/>
  <c r="D197" i="22"/>
  <c r="D196" i="22"/>
  <c r="D195" i="22"/>
  <c r="D194" i="22"/>
  <c r="D193" i="22"/>
  <c r="D192" i="22"/>
  <c r="D191" i="22"/>
  <c r="D190" i="22"/>
  <c r="D189" i="22"/>
  <c r="D188" i="22"/>
  <c r="D187" i="22"/>
  <c r="D186" i="22"/>
  <c r="D185" i="22"/>
  <c r="D184" i="22"/>
  <c r="D183" i="22"/>
  <c r="D182" i="22"/>
  <c r="D181" i="22"/>
  <c r="D180" i="22"/>
  <c r="D179" i="22"/>
  <c r="D178" i="22"/>
  <c r="D177" i="22"/>
  <c r="D176" i="22"/>
  <c r="D175" i="22"/>
  <c r="D174" i="22"/>
  <c r="D173" i="22"/>
  <c r="D172" i="22"/>
  <c r="D171" i="22"/>
  <c r="D170" i="22"/>
  <c r="D169" i="22"/>
  <c r="D168" i="22"/>
  <c r="D167" i="22"/>
  <c r="D166" i="22"/>
  <c r="D165" i="22"/>
  <c r="D164" i="22"/>
  <c r="D163" i="22"/>
  <c r="D162" i="22"/>
  <c r="D161" i="22"/>
  <c r="D160" i="22"/>
  <c r="D159" i="22"/>
  <c r="D158" i="22"/>
  <c r="D157" i="22"/>
  <c r="D156" i="22"/>
  <c r="D155" i="22"/>
  <c r="D154" i="22"/>
  <c r="D153" i="22"/>
  <c r="D152" i="22"/>
  <c r="D151" i="22"/>
  <c r="D150" i="22"/>
  <c r="D149" i="22"/>
  <c r="D148" i="22"/>
  <c r="D147" i="22"/>
  <c r="D146" i="22"/>
  <c r="D145" i="22"/>
  <c r="D144" i="22"/>
  <c r="D143" i="22"/>
  <c r="D142" i="22"/>
  <c r="D141" i="22"/>
  <c r="D140" i="22"/>
  <c r="D139" i="22"/>
  <c r="D138" i="22"/>
  <c r="D137" i="22"/>
  <c r="D136" i="22"/>
  <c r="D135" i="22"/>
  <c r="D134" i="22"/>
  <c r="D133" i="22"/>
  <c r="D132" i="22"/>
  <c r="D131" i="22"/>
  <c r="D130" i="22"/>
  <c r="D129" i="22"/>
  <c r="D128" i="22"/>
  <c r="D127" i="22"/>
  <c r="D126" i="22"/>
  <c r="D125" i="22"/>
  <c r="D124" i="22"/>
  <c r="D123" i="22"/>
  <c r="D122" i="22"/>
  <c r="D121" i="22"/>
  <c r="D120" i="22"/>
  <c r="D119" i="22"/>
  <c r="D118" i="22"/>
  <c r="D117" i="22"/>
  <c r="D116" i="22"/>
  <c r="D115" i="22"/>
  <c r="D114" i="22"/>
  <c r="D113" i="22"/>
  <c r="D112" i="22"/>
  <c r="D111" i="22"/>
  <c r="D110" i="22"/>
  <c r="D109" i="22"/>
  <c r="D108" i="22"/>
  <c r="D107" i="22"/>
  <c r="D106" i="22"/>
  <c r="D105" i="22"/>
  <c r="D104" i="22"/>
  <c r="D103" i="22"/>
  <c r="D102" i="22"/>
  <c r="D101" i="22"/>
  <c r="D100" i="22"/>
  <c r="D99" i="22"/>
  <c r="D98" i="22"/>
  <c r="D97" i="22"/>
  <c r="D96" i="22"/>
  <c r="D95" i="22"/>
  <c r="D94" i="22"/>
  <c r="D93" i="22"/>
  <c r="D92" i="22"/>
  <c r="D91" i="22"/>
  <c r="D90" i="22"/>
  <c r="D89" i="22"/>
  <c r="D88" i="22"/>
  <c r="D87" i="22"/>
  <c r="D86" i="22"/>
  <c r="D85" i="22"/>
  <c r="D84" i="22"/>
  <c r="D83" i="22"/>
  <c r="D82" i="22"/>
  <c r="D81" i="22"/>
  <c r="D80" i="22"/>
  <c r="D79" i="22"/>
  <c r="D78" i="22"/>
  <c r="D77" i="22"/>
  <c r="D76" i="22"/>
  <c r="D75" i="22"/>
  <c r="D74" i="22"/>
  <c r="D73" i="22"/>
  <c r="D72" i="22"/>
  <c r="D71" i="22"/>
  <c r="D70" i="22"/>
  <c r="D69" i="22"/>
  <c r="D68" i="22"/>
  <c r="D67" i="22"/>
  <c r="D66" i="22"/>
  <c r="D65" i="22"/>
  <c r="D64" i="22"/>
  <c r="D63" i="22"/>
  <c r="D62" i="22"/>
  <c r="D61" i="22"/>
  <c r="D60" i="22"/>
  <c r="D59" i="22"/>
  <c r="D58" i="22"/>
  <c r="D57" i="22"/>
  <c r="D56" i="22"/>
  <c r="D55" i="22"/>
  <c r="D54" i="22"/>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17" i="22"/>
  <c r="D16" i="22"/>
  <c r="D15" i="22"/>
  <c r="D14" i="22"/>
  <c r="K21" i="22"/>
  <c r="D13" i="22"/>
  <c r="K20" i="22"/>
  <c r="D12" i="22"/>
  <c r="K19" i="22"/>
  <c r="D11" i="22"/>
  <c r="D10" i="22"/>
  <c r="D9" i="22"/>
  <c r="D8" i="22"/>
  <c r="N8" i="22"/>
  <c r="D7" i="22"/>
  <c r="N7" i="22"/>
  <c r="D6" i="22"/>
  <c r="N6" i="22"/>
  <c r="D5" i="22"/>
  <c r="N5" i="22"/>
  <c r="D4" i="22"/>
  <c r="D3" i="22"/>
  <c r="J2" i="22"/>
  <c r="H12" i="21"/>
  <c r="H13" i="21"/>
  <c r="H11" i="21"/>
  <c r="K7" i="21"/>
  <c r="K6" i="21"/>
  <c r="K5" i="21"/>
  <c r="K4" i="21"/>
  <c r="F2" i="21"/>
  <c r="D7417" i="21"/>
  <c r="D7316" i="21"/>
  <c r="D989" i="21"/>
  <c r="D6735" i="21"/>
  <c r="D7286" i="21"/>
  <c r="D4508" i="21"/>
  <c r="D4648" i="21"/>
  <c r="D2679" i="21"/>
  <c r="D1905" i="21"/>
  <c r="D5977" i="21"/>
  <c r="D4598" i="21"/>
  <c r="D3962" i="21"/>
  <c r="D6189" i="21"/>
  <c r="D7463" i="21"/>
  <c r="D5410" i="21"/>
  <c r="D7547" i="21"/>
  <c r="D7462" i="21"/>
  <c r="D5925" i="21"/>
  <c r="D3929" i="21"/>
  <c r="D103" i="21"/>
  <c r="D78" i="21"/>
  <c r="D7410" i="21"/>
  <c r="D79" i="21"/>
  <c r="D4" i="21"/>
  <c r="D125" i="21"/>
  <c r="D5816" i="21"/>
  <c r="D6438" i="21"/>
  <c r="D7" i="21"/>
  <c r="D363" i="21"/>
  <c r="D7301" i="21"/>
  <c r="D693" i="21"/>
  <c r="D407" i="21"/>
  <c r="D1914" i="21"/>
  <c r="D7259" i="21"/>
  <c r="D4000" i="21"/>
  <c r="D7469" i="21"/>
  <c r="D3928" i="21"/>
  <c r="D654" i="21"/>
  <c r="D6236" i="21"/>
  <c r="D3264" i="21"/>
  <c r="D4601" i="21"/>
  <c r="D5149" i="21"/>
  <c r="D7553" i="21"/>
  <c r="D1121" i="21"/>
  <c r="D2930" i="21"/>
  <c r="D3927" i="21"/>
  <c r="D4184" i="21"/>
  <c r="D6207" i="21"/>
  <c r="D6427" i="21"/>
  <c r="D7190" i="21"/>
  <c r="D7243" i="21"/>
  <c r="D38" i="21"/>
  <c r="D5349" i="21"/>
  <c r="D6142" i="21"/>
  <c r="D7569" i="21"/>
  <c r="D7051" i="21"/>
  <c r="D3926" i="21"/>
  <c r="D499" i="21"/>
  <c r="D7534" i="21"/>
  <c r="D7562" i="21"/>
  <c r="D375" i="21"/>
  <c r="D1414" i="21"/>
  <c r="D121" i="21"/>
  <c r="D6770" i="21"/>
  <c r="D1439" i="21"/>
  <c r="D312" i="21"/>
  <c r="D4012" i="21"/>
  <c r="D602" i="21"/>
  <c r="D3925" i="21"/>
  <c r="D162" i="21"/>
  <c r="D1098" i="21"/>
  <c r="D7248" i="21"/>
  <c r="D5719" i="21"/>
  <c r="D2200" i="21"/>
  <c r="D3573" i="21"/>
  <c r="D814" i="21"/>
  <c r="D137" i="21"/>
  <c r="D408" i="21"/>
  <c r="D5057" i="21"/>
  <c r="D7075" i="21"/>
  <c r="D1245" i="21"/>
  <c r="D244" i="21"/>
  <c r="D7466" i="21"/>
  <c r="D1193" i="21"/>
  <c r="D2721" i="21"/>
  <c r="D5881" i="21"/>
  <c r="D1402" i="21"/>
  <c r="D4040" i="21"/>
  <c r="D5689" i="21"/>
  <c r="D7439" i="21"/>
  <c r="D2996" i="21"/>
  <c r="D1559" i="21"/>
  <c r="D6621" i="21"/>
  <c r="D2598" i="21"/>
  <c r="D155" i="21"/>
  <c r="D119" i="21"/>
  <c r="D5755" i="21"/>
  <c r="D3037" i="21"/>
  <c r="D6380" i="21"/>
  <c r="D7512" i="21"/>
  <c r="D6738" i="21"/>
  <c r="D923" i="21"/>
  <c r="D5583" i="21"/>
  <c r="D1447" i="21"/>
  <c r="D7137" i="21"/>
  <c r="D4505" i="21"/>
  <c r="D169" i="21"/>
  <c r="D6195" i="21"/>
  <c r="D3207" i="21"/>
  <c r="D397" i="21"/>
  <c r="D6722" i="21"/>
  <c r="D4003" i="21"/>
  <c r="D425" i="21"/>
  <c r="D579" i="21"/>
  <c r="D4289" i="21"/>
  <c r="D805" i="21"/>
  <c r="D531" i="21"/>
  <c r="D1030" i="21"/>
  <c r="D179" i="21"/>
  <c r="D7496" i="21"/>
  <c r="D6594" i="21"/>
  <c r="D7511" i="21"/>
  <c r="D288" i="21"/>
  <c r="D934" i="21"/>
  <c r="D141" i="21"/>
  <c r="D5507" i="21"/>
  <c r="D6704" i="21"/>
  <c r="D2275" i="21"/>
  <c r="D5580" i="21"/>
  <c r="D7041" i="21"/>
  <c r="D6225" i="21"/>
  <c r="D6033" i="21"/>
  <c r="D4438" i="21"/>
  <c r="D506" i="21"/>
  <c r="D2185" i="21"/>
  <c r="D6633" i="21"/>
  <c r="D628" i="21"/>
  <c r="D937" i="21"/>
  <c r="D4791" i="21"/>
  <c r="D3686" i="21"/>
  <c r="D6100" i="21"/>
  <c r="D1786" i="21"/>
  <c r="D1863" i="21"/>
  <c r="D5501" i="21"/>
  <c r="D4451" i="21"/>
  <c r="D4730" i="21"/>
  <c r="D6252" i="21"/>
  <c r="D4365" i="21"/>
  <c r="D5824" i="21"/>
  <c r="D7370" i="21"/>
  <c r="D7317" i="21"/>
  <c r="D80" i="21"/>
  <c r="D2175" i="21"/>
  <c r="D4335" i="21"/>
  <c r="D1867" i="21"/>
  <c r="D4877" i="21"/>
  <c r="D4467" i="21"/>
  <c r="D6823" i="21"/>
  <c r="D2243" i="21"/>
  <c r="D1804" i="21"/>
  <c r="D1686" i="21"/>
  <c r="D6483" i="21"/>
  <c r="D3924" i="21"/>
  <c r="D6220" i="21"/>
  <c r="D7522" i="21"/>
  <c r="D2555" i="21"/>
  <c r="D1592" i="21"/>
  <c r="D6498" i="21"/>
  <c r="D1896" i="21"/>
  <c r="D6878" i="21"/>
  <c r="D1877" i="21"/>
  <c r="D1837" i="21"/>
  <c r="D2990" i="21"/>
  <c r="D2877" i="21"/>
  <c r="D684" i="21"/>
  <c r="D3089" i="21"/>
  <c r="D5700" i="21"/>
  <c r="D1697" i="21"/>
  <c r="D2577" i="21"/>
  <c r="D6310" i="21"/>
  <c r="D4624" i="21"/>
  <c r="D7192" i="21"/>
  <c r="D3642" i="21"/>
  <c r="D5156" i="21"/>
  <c r="D6721" i="21"/>
  <c r="D430" i="21"/>
  <c r="D221" i="21"/>
  <c r="D7141" i="21"/>
  <c r="D2793" i="21"/>
  <c r="D4350" i="21"/>
  <c r="D690" i="21"/>
  <c r="D4861" i="21"/>
  <c r="D5599" i="21"/>
  <c r="D3445" i="21"/>
  <c r="D1003" i="21"/>
  <c r="D1777" i="21"/>
  <c r="D3923" i="21"/>
  <c r="D949" i="21"/>
  <c r="D6124" i="21"/>
  <c r="D6671" i="21"/>
  <c r="D174" i="21"/>
  <c r="D6783" i="21"/>
  <c r="D246" i="21"/>
  <c r="D2595" i="21"/>
  <c r="D6614" i="21"/>
  <c r="D4317" i="21"/>
  <c r="D7063" i="21"/>
  <c r="D6855" i="21"/>
  <c r="D5229" i="21"/>
  <c r="D3922" i="21"/>
  <c r="D1340" i="21"/>
  <c r="D206" i="21"/>
  <c r="D7134" i="21"/>
  <c r="D2374" i="21"/>
  <c r="D1815" i="21"/>
  <c r="D942" i="21"/>
  <c r="D3921" i="21"/>
  <c r="D7564" i="21"/>
  <c r="D4401" i="21"/>
  <c r="D7321" i="21"/>
  <c r="D7529" i="21"/>
  <c r="D7566" i="21"/>
  <c r="D7238" i="21"/>
  <c r="D345" i="21"/>
  <c r="D2221" i="21"/>
  <c r="D3920" i="21"/>
  <c r="D220" i="21"/>
  <c r="D7035" i="21"/>
  <c r="D1945" i="21"/>
  <c r="D68" i="21"/>
  <c r="D2003" i="21"/>
  <c r="D7503" i="21"/>
  <c r="D1757" i="21"/>
  <c r="D4446" i="21"/>
  <c r="D4041" i="21"/>
  <c r="D173" i="21"/>
  <c r="D7492" i="21"/>
  <c r="D2208" i="21"/>
  <c r="D3600" i="21"/>
  <c r="D1642" i="21"/>
  <c r="D7059" i="21"/>
  <c r="D7339" i="21"/>
  <c r="D857" i="21"/>
  <c r="D1186" i="21"/>
  <c r="D1761" i="21"/>
  <c r="D5172" i="21"/>
  <c r="D190" i="21"/>
  <c r="D5996" i="21"/>
  <c r="D5947" i="21"/>
  <c r="D1146" i="21"/>
  <c r="D4881" i="21"/>
  <c r="D2488" i="21"/>
  <c r="D3388" i="21"/>
  <c r="D257" i="21"/>
  <c r="D660" i="21"/>
  <c r="D728" i="21"/>
  <c r="D3919" i="21"/>
  <c r="D60" i="21"/>
  <c r="D3918" i="21"/>
  <c r="D3917" i="21"/>
  <c r="D2966" i="21"/>
  <c r="D336" i="21"/>
  <c r="D6468" i="21"/>
  <c r="D4634" i="21"/>
  <c r="D7408" i="21"/>
  <c r="D6450" i="21"/>
  <c r="D2277" i="21"/>
  <c r="D1799" i="21"/>
  <c r="D89" i="21"/>
  <c r="D235" i="21"/>
  <c r="D72" i="21"/>
  <c r="D57" i="21"/>
  <c r="D7482" i="21"/>
  <c r="D1803" i="21"/>
  <c r="D3199" i="21"/>
  <c r="D6639" i="21"/>
  <c r="D236" i="21"/>
  <c r="D3916" i="21"/>
  <c r="D7369" i="21"/>
  <c r="D1070" i="21"/>
  <c r="D3036" i="21"/>
  <c r="D365" i="21"/>
  <c r="D6981" i="21"/>
  <c r="D7404" i="21"/>
  <c r="D7332" i="21"/>
  <c r="D863" i="21"/>
  <c r="D4267" i="21"/>
  <c r="D4067" i="21"/>
  <c r="D197" i="21"/>
  <c r="D2213" i="21"/>
  <c r="D1616" i="21"/>
  <c r="D297" i="21"/>
  <c r="D3687" i="21"/>
  <c r="D3317" i="21"/>
  <c r="D3640" i="21"/>
  <c r="D7280" i="21"/>
  <c r="D745" i="21"/>
  <c r="D5210" i="21"/>
  <c r="D6177" i="21"/>
  <c r="D7446" i="21"/>
  <c r="D6646" i="21"/>
  <c r="D4552" i="21"/>
  <c r="D920" i="21"/>
  <c r="D21" i="21"/>
  <c r="D1011" i="21"/>
  <c r="D178" i="21"/>
  <c r="D2980" i="21"/>
  <c r="D5946" i="21"/>
  <c r="D3915" i="21"/>
  <c r="D7471" i="21"/>
  <c r="D7067" i="21"/>
  <c r="D283" i="21"/>
  <c r="D7021" i="21"/>
  <c r="D1243" i="21"/>
  <c r="D5386" i="21"/>
  <c r="D6553" i="21"/>
  <c r="D7060" i="21"/>
  <c r="D3217" i="21"/>
  <c r="D541" i="21"/>
  <c r="D3914" i="21"/>
  <c r="D5721" i="21"/>
  <c r="D6626" i="21"/>
  <c r="D2541" i="21"/>
  <c r="D3913" i="21"/>
  <c r="D7598" i="21"/>
  <c r="D7026" i="21"/>
  <c r="D642" i="21"/>
  <c r="D1361" i="21"/>
  <c r="D6260" i="21"/>
  <c r="D7379" i="21"/>
  <c r="D3912" i="21"/>
  <c r="D59" i="21"/>
  <c r="D6565" i="21"/>
  <c r="D350" i="21"/>
  <c r="D3911" i="21"/>
  <c r="D153" i="21"/>
  <c r="D3910" i="21"/>
  <c r="D2021" i="21"/>
  <c r="D3909" i="21"/>
  <c r="D969" i="21"/>
  <c r="D6932" i="21"/>
  <c r="D2611" i="21"/>
  <c r="D6411" i="21"/>
  <c r="D1581" i="21"/>
  <c r="D5576" i="21"/>
  <c r="D6131" i="21"/>
  <c r="D852" i="21"/>
  <c r="D3908" i="21"/>
  <c r="D6585" i="21"/>
  <c r="D6933" i="21"/>
  <c r="D928" i="21"/>
  <c r="D4279" i="21"/>
  <c r="D3279" i="21"/>
  <c r="D5242" i="21"/>
  <c r="D6659" i="21"/>
  <c r="D4060" i="21"/>
  <c r="D1035" i="21"/>
  <c r="D191" i="21"/>
  <c r="D320" i="21"/>
  <c r="D627" i="21"/>
  <c r="D5193" i="21"/>
  <c r="D7554" i="21"/>
  <c r="D1965" i="21"/>
  <c r="D2971" i="21"/>
  <c r="D2589" i="21"/>
  <c r="D1630" i="21"/>
  <c r="D6198" i="21"/>
  <c r="D2098" i="21"/>
  <c r="D379" i="21"/>
  <c r="D71" i="21"/>
  <c r="D855" i="21"/>
  <c r="D6090" i="21"/>
  <c r="D1538" i="21"/>
  <c r="D4403" i="21"/>
  <c r="D2771" i="21"/>
  <c r="D3253" i="21"/>
  <c r="D932" i="21"/>
  <c r="D278" i="21"/>
  <c r="D254" i="21"/>
  <c r="D7567" i="21"/>
  <c r="D6449" i="21"/>
  <c r="D597" i="21"/>
  <c r="D1722" i="21"/>
  <c r="D5068" i="21"/>
  <c r="D6619" i="21"/>
  <c r="D3601" i="21"/>
  <c r="D5590" i="21"/>
  <c r="D240" i="21"/>
  <c r="D367" i="21"/>
  <c r="D212" i="21"/>
  <c r="D6032" i="21"/>
  <c r="D301" i="21"/>
  <c r="D4349" i="21"/>
  <c r="D5105" i="21"/>
  <c r="D5787" i="21"/>
  <c r="D3602" i="21"/>
  <c r="D6053" i="21"/>
  <c r="D5220" i="21"/>
  <c r="D4426" i="21"/>
  <c r="D7568" i="21"/>
  <c r="D1174" i="21"/>
  <c r="D6773" i="21"/>
  <c r="D1749" i="21"/>
  <c r="D3907" i="21"/>
  <c r="D5916" i="21"/>
  <c r="D2427" i="21"/>
  <c r="D1891" i="21"/>
  <c r="D3730" i="21"/>
  <c r="D6886" i="21"/>
  <c r="D7509" i="21"/>
  <c r="D1465" i="21"/>
  <c r="D7091" i="21"/>
  <c r="D58" i="21"/>
  <c r="D65" i="21"/>
  <c r="D1381" i="21"/>
  <c r="D90" i="21"/>
  <c r="D2998" i="21"/>
  <c r="D5691" i="21"/>
  <c r="D3458" i="21"/>
  <c r="D2479" i="21"/>
  <c r="D6882" i="21"/>
  <c r="D2478" i="21"/>
  <c r="D2925" i="21"/>
  <c r="D3906" i="21"/>
  <c r="D7535" i="21"/>
  <c r="D5869" i="21"/>
  <c r="D1160" i="21"/>
  <c r="D6769" i="21"/>
  <c r="D6934" i="21"/>
  <c r="D2511" i="21"/>
  <c r="D5214" i="21"/>
  <c r="D784" i="21"/>
  <c r="D7502" i="21"/>
  <c r="D7108" i="21"/>
  <c r="D709" i="21"/>
  <c r="D641" i="21"/>
  <c r="D772" i="21"/>
  <c r="D1633" i="21"/>
  <c r="D1666" i="21"/>
  <c r="D4972" i="21"/>
  <c r="D647" i="21"/>
  <c r="D5831" i="21"/>
  <c r="D1897" i="21"/>
  <c r="D5393" i="21"/>
  <c r="D324" i="21"/>
  <c r="D2741" i="21"/>
  <c r="D2788" i="21"/>
  <c r="D6008" i="21"/>
  <c r="D4142" i="21"/>
  <c r="D6295" i="21"/>
  <c r="D6634" i="21"/>
  <c r="D5659" i="21"/>
  <c r="D192" i="21"/>
  <c r="D4612" i="21"/>
  <c r="D317" i="21"/>
  <c r="D2316" i="21"/>
  <c r="D4770" i="21"/>
  <c r="D3905" i="21"/>
  <c r="D3904" i="21"/>
  <c r="D3903" i="21"/>
  <c r="D3902" i="21"/>
  <c r="D3901" i="21"/>
  <c r="D6250" i="21"/>
  <c r="D70" i="21"/>
  <c r="D7475" i="21"/>
  <c r="D7094" i="21"/>
  <c r="D781" i="21"/>
  <c r="D747" i="21"/>
  <c r="D2549" i="21"/>
  <c r="D76" i="21"/>
  <c r="D7340" i="21"/>
  <c r="D2099" i="21"/>
  <c r="D5995" i="21"/>
  <c r="D7540" i="21"/>
  <c r="D5479" i="21"/>
  <c r="D7595" i="21"/>
  <c r="D11" i="21"/>
  <c r="D7164" i="21"/>
  <c r="D3900" i="21"/>
  <c r="D1600" i="21"/>
  <c r="D3292" i="21"/>
  <c r="D6627" i="21"/>
  <c r="D1716" i="21"/>
  <c r="D5567" i="21"/>
  <c r="D4890" i="21"/>
  <c r="D1778" i="21"/>
  <c r="D6969" i="21"/>
  <c r="D6867" i="21"/>
  <c r="D3899" i="21"/>
  <c r="D4993" i="21"/>
  <c r="D7218" i="21"/>
  <c r="D7561" i="21"/>
  <c r="D383" i="21"/>
  <c r="D49" i="21"/>
  <c r="D5218" i="21"/>
  <c r="D255" i="21"/>
  <c r="D537" i="21"/>
  <c r="D342" i="21"/>
  <c r="D7289" i="21"/>
  <c r="D775" i="21"/>
  <c r="D1413" i="21"/>
  <c r="D114" i="21"/>
  <c r="D6724" i="21"/>
  <c r="D1454" i="21"/>
  <c r="D4607" i="21"/>
  <c r="D7596" i="21"/>
  <c r="D7204" i="21"/>
  <c r="D163" i="21"/>
  <c r="D7256" i="21"/>
  <c r="D1997" i="21"/>
  <c r="D2365" i="21"/>
  <c r="D134" i="21"/>
  <c r="D6896" i="21"/>
  <c r="D1168" i="21"/>
  <c r="D310" i="21"/>
  <c r="D1194" i="21"/>
  <c r="D6956" i="21"/>
  <c r="D3898" i="21"/>
  <c r="D1017" i="21"/>
  <c r="D3542" i="21"/>
  <c r="D6805" i="21"/>
  <c r="D550" i="21"/>
  <c r="D2503" i="21"/>
  <c r="D4731" i="21"/>
  <c r="D6015" i="21"/>
  <c r="D5217" i="21"/>
  <c r="D3010" i="21"/>
  <c r="D7240" i="21"/>
  <c r="D4734" i="21"/>
  <c r="D7217" i="21"/>
  <c r="D935" i="21"/>
  <c r="D6333" i="21"/>
  <c r="D1750" i="21"/>
  <c r="D2624" i="21"/>
  <c r="D1929" i="21"/>
  <c r="D5015" i="21"/>
  <c r="D4873" i="21"/>
  <c r="D6294" i="21"/>
  <c r="D2537" i="21"/>
  <c r="D3897" i="21"/>
  <c r="D5918" i="21"/>
  <c r="D7520" i="21"/>
  <c r="D2861" i="21"/>
  <c r="D1578" i="21"/>
  <c r="D927" i="21"/>
  <c r="D1031" i="21"/>
  <c r="D3931" i="21"/>
  <c r="D738" i="21"/>
  <c r="D4151" i="21"/>
  <c r="D5442" i="21"/>
  <c r="D5237" i="21"/>
  <c r="D1808" i="21"/>
  <c r="D4191" i="21"/>
  <c r="D646" i="21"/>
  <c r="D3896" i="21"/>
  <c r="D421" i="21"/>
  <c r="D6366" i="21"/>
  <c r="D1383" i="21"/>
  <c r="D5128" i="21"/>
  <c r="D2228" i="21"/>
  <c r="D1219" i="21"/>
  <c r="D1305" i="21"/>
  <c r="D4416" i="21"/>
  <c r="D313" i="21"/>
  <c r="D98" i="21"/>
  <c r="D3614" i="21"/>
  <c r="D3242" i="21"/>
  <c r="D6340" i="21"/>
  <c r="D2940" i="21"/>
  <c r="D252" i="21"/>
  <c r="D2293" i="21"/>
  <c r="D6652" i="21"/>
  <c r="D1720" i="21"/>
  <c r="D3895" i="21"/>
  <c r="D4775" i="21"/>
  <c r="D6990" i="21"/>
  <c r="D1647" i="21"/>
  <c r="D1462" i="21"/>
  <c r="D4360" i="21"/>
  <c r="D2118" i="21"/>
  <c r="D6718" i="21"/>
  <c r="D2162" i="21"/>
  <c r="D6734" i="21"/>
  <c r="D2760" i="21"/>
  <c r="D7096" i="21"/>
  <c r="D1088" i="21"/>
  <c r="D75" i="21"/>
  <c r="D1519" i="21"/>
  <c r="D907" i="21"/>
  <c r="D3697" i="21"/>
  <c r="D1959" i="21"/>
  <c r="D3894" i="21"/>
  <c r="D6673" i="21"/>
  <c r="D6129" i="21"/>
  <c r="D6536" i="21"/>
  <c r="D3893" i="21"/>
  <c r="D349" i="21"/>
  <c r="D6096" i="21"/>
  <c r="D810" i="21"/>
  <c r="D6658" i="21"/>
  <c r="D1509" i="21"/>
  <c r="D5385" i="21"/>
  <c r="D6203" i="21"/>
  <c r="D2810" i="21"/>
  <c r="D5266" i="21"/>
  <c r="D5699" i="21"/>
  <c r="D2902" i="21"/>
  <c r="D304" i="21"/>
  <c r="D3892" i="21"/>
  <c r="D800" i="21"/>
  <c r="D5955" i="21"/>
  <c r="D6385" i="21"/>
  <c r="D3891" i="21"/>
  <c r="D3629" i="21"/>
  <c r="D5283" i="21"/>
  <c r="D6318" i="21"/>
  <c r="D6924" i="21"/>
  <c r="D124" i="21"/>
  <c r="D2450" i="21"/>
  <c r="D3296" i="21"/>
  <c r="D4253" i="21"/>
  <c r="D438" i="21"/>
  <c r="D6047" i="21"/>
  <c r="D6170" i="21"/>
  <c r="D6264" i="21"/>
  <c r="D7061" i="21"/>
  <c r="D7590" i="21"/>
  <c r="D3100" i="21"/>
  <c r="D7401" i="21"/>
  <c r="D7232" i="21"/>
  <c r="D7465" i="21"/>
  <c r="D322" i="21"/>
  <c r="D5028" i="21"/>
  <c r="D7066" i="21"/>
  <c r="D7244" i="21"/>
  <c r="D331" i="21"/>
  <c r="D7483" i="21"/>
  <c r="D1265" i="21"/>
  <c r="D446" i="21"/>
  <c r="D7542" i="21"/>
  <c r="D1425" i="21"/>
  <c r="D10" i="21"/>
  <c r="D6223" i="21"/>
  <c r="D7556" i="21"/>
  <c r="D6083" i="21"/>
  <c r="D484" i="21"/>
  <c r="D749" i="21"/>
  <c r="D1256" i="21"/>
  <c r="D6798" i="21"/>
  <c r="D445" i="21"/>
  <c r="D5572" i="21"/>
  <c r="D7050" i="21"/>
  <c r="D4594" i="21"/>
  <c r="D7140" i="21"/>
  <c r="D187" i="21"/>
  <c r="D2494" i="21"/>
  <c r="D222" i="21"/>
  <c r="D1016" i="21"/>
  <c r="D1188" i="21"/>
  <c r="D7325" i="21"/>
  <c r="D1132" i="21"/>
  <c r="D5868" i="21"/>
  <c r="D106" i="21"/>
  <c r="D7310" i="21"/>
  <c r="D7245" i="21"/>
  <c r="D5564" i="21"/>
  <c r="D2008" i="21"/>
  <c r="D7433" i="21"/>
  <c r="D6582" i="21"/>
  <c r="D6435" i="21"/>
  <c r="D724" i="21"/>
  <c r="D804" i="21"/>
  <c r="D7424" i="21"/>
  <c r="D3081" i="21"/>
  <c r="D7532" i="21"/>
  <c r="D3950" i="21"/>
  <c r="D3144" i="21"/>
  <c r="D6055" i="21"/>
  <c r="D5080" i="21"/>
  <c r="D6893" i="21"/>
  <c r="D5954" i="21"/>
  <c r="D4230" i="21"/>
  <c r="D1005" i="21"/>
  <c r="D5231" i="21"/>
  <c r="D7130" i="21"/>
  <c r="D1924" i="21"/>
  <c r="D1238" i="21"/>
  <c r="D101" i="21"/>
  <c r="D6361" i="21"/>
  <c r="D1805" i="21"/>
  <c r="D598" i="21"/>
  <c r="D3890" i="21"/>
  <c r="D5503" i="21"/>
  <c r="D4066" i="21"/>
  <c r="D1835" i="21"/>
  <c r="D5336" i="21"/>
  <c r="D4850" i="21"/>
  <c r="D1372" i="21"/>
  <c r="D156" i="21"/>
  <c r="D4006" i="21"/>
  <c r="D565" i="21"/>
  <c r="D4411" i="21"/>
  <c r="D4281" i="21"/>
  <c r="D5426" i="21"/>
  <c r="D295" i="21"/>
  <c r="D6693" i="21"/>
  <c r="D4356" i="21"/>
  <c r="D5306" i="21"/>
  <c r="D7146" i="21"/>
  <c r="D4752" i="21"/>
  <c r="D1937" i="21"/>
  <c r="D4113" i="21"/>
  <c r="D54" i="21"/>
  <c r="D3278" i="21"/>
  <c r="D5927" i="21"/>
  <c r="D5227" i="21"/>
  <c r="D4526" i="21"/>
  <c r="D3889" i="21"/>
  <c r="D3888" i="21"/>
  <c r="D7584" i="21"/>
  <c r="D356" i="21"/>
  <c r="D123" i="21"/>
  <c r="D5806" i="21"/>
  <c r="D1226" i="21"/>
  <c r="D4398" i="21"/>
  <c r="D7456" i="21"/>
  <c r="D233" i="21"/>
  <c r="D5412" i="21"/>
  <c r="D2743" i="21"/>
  <c r="D5244" i="21"/>
  <c r="D7025" i="21"/>
  <c r="D3887" i="21"/>
  <c r="D429" i="21"/>
  <c r="D931" i="21"/>
  <c r="D1111" i="21"/>
  <c r="D3443" i="21"/>
  <c r="D5044" i="21"/>
  <c r="D4240" i="21"/>
  <c r="D6486" i="21"/>
  <c r="D3785" i="21"/>
  <c r="D5800" i="21"/>
  <c r="D3886" i="21"/>
  <c r="D3370" i="21"/>
  <c r="D2540" i="21"/>
  <c r="D1323" i="21"/>
  <c r="D3311" i="21"/>
  <c r="D1129" i="21"/>
  <c r="D2388" i="21"/>
  <c r="D5262" i="21"/>
  <c r="D6315" i="21"/>
  <c r="D3975" i="21"/>
  <c r="D1872" i="21"/>
  <c r="D6696" i="21"/>
  <c r="D5268" i="21"/>
  <c r="D6286" i="21"/>
  <c r="D4885" i="21"/>
  <c r="D3885" i="21"/>
  <c r="D6732" i="21"/>
  <c r="D4803" i="21"/>
  <c r="D3606" i="21"/>
  <c r="D4355" i="21"/>
  <c r="D5917" i="21"/>
  <c r="D3644" i="21"/>
  <c r="D143" i="21"/>
  <c r="D4167" i="21"/>
  <c r="D4893" i="21"/>
  <c r="D2130" i="21"/>
  <c r="D3423" i="21"/>
  <c r="D2206" i="21"/>
  <c r="D4759" i="21"/>
  <c r="D7142" i="21"/>
  <c r="D1316" i="21"/>
  <c r="D7128" i="21"/>
  <c r="D1671" i="21"/>
  <c r="D390" i="21"/>
  <c r="D5604" i="21"/>
  <c r="D6383" i="21"/>
  <c r="D3638" i="21"/>
  <c r="D3884" i="21"/>
  <c r="D149" i="21"/>
  <c r="D7070" i="21"/>
  <c r="D31" i="21"/>
  <c r="D7303" i="21"/>
  <c r="D1287" i="21"/>
  <c r="D707" i="21"/>
  <c r="D3118" i="21"/>
  <c r="D1058" i="21"/>
  <c r="D508" i="21"/>
  <c r="D644" i="21"/>
  <c r="D3702" i="21"/>
  <c r="D7464" i="21"/>
  <c r="D3287" i="21"/>
  <c r="D3029" i="21"/>
  <c r="D5055" i="21"/>
  <c r="D403" i="21"/>
  <c r="D7377" i="21"/>
  <c r="D3883" i="21"/>
  <c r="D525" i="21"/>
  <c r="D6566" i="21"/>
  <c r="D5613" i="21"/>
  <c r="D3882" i="21"/>
  <c r="D592" i="21"/>
  <c r="D7047" i="21"/>
  <c r="D2745" i="21"/>
  <c r="D5644" i="21"/>
  <c r="D5740" i="21"/>
  <c r="D516" i="21"/>
  <c r="D3086" i="21"/>
  <c r="D4129" i="21"/>
  <c r="D2342" i="21"/>
  <c r="D3022" i="21"/>
  <c r="D1081" i="21"/>
  <c r="D2671" i="21"/>
  <c r="D2169" i="21"/>
  <c r="D6155" i="21"/>
  <c r="D4125" i="21"/>
  <c r="D5819" i="21"/>
  <c r="D5919" i="21"/>
  <c r="D4593" i="21"/>
  <c r="D7011" i="21"/>
  <c r="D1477" i="21"/>
  <c r="D4409" i="21"/>
  <c r="D6441" i="21"/>
  <c r="D7352" i="21"/>
  <c r="D3" i="21"/>
  <c r="D3881" i="21"/>
  <c r="D442" i="21"/>
  <c r="D697" i="21"/>
  <c r="D1143" i="21"/>
  <c r="D136" i="21"/>
  <c r="D7302" i="21"/>
  <c r="D1264" i="21"/>
  <c r="D6185" i="21"/>
  <c r="D1444" i="21"/>
  <c r="D1542" i="21"/>
  <c r="D6868" i="21"/>
  <c r="D1317" i="21"/>
  <c r="D3111" i="21"/>
  <c r="D6006" i="21"/>
  <c r="D6689" i="21"/>
  <c r="D7297" i="21"/>
  <c r="D1677" i="21"/>
  <c r="D7493" i="21"/>
  <c r="D2273" i="21"/>
  <c r="D3880" i="21"/>
  <c r="D91" i="21"/>
  <c r="D6181" i="21"/>
  <c r="D6742" i="21"/>
  <c r="D3879" i="21"/>
  <c r="D7565" i="21"/>
  <c r="D37" i="21"/>
  <c r="D5122" i="21"/>
  <c r="D2917" i="21"/>
  <c r="D6426" i="21"/>
  <c r="D5335" i="21"/>
  <c r="D6817" i="21"/>
  <c r="D3878" i="21"/>
  <c r="D6334" i="21"/>
  <c r="D30" i="21"/>
  <c r="D7254" i="21"/>
  <c r="D3490" i="21"/>
  <c r="D1557" i="21"/>
  <c r="D7117" i="21"/>
  <c r="D1261" i="21"/>
  <c r="D7544" i="21"/>
  <c r="D3877" i="21"/>
  <c r="D227" i="21"/>
  <c r="D428" i="21"/>
  <c r="D2163" i="21"/>
  <c r="D4427" i="21"/>
  <c r="D84" i="21"/>
  <c r="D2573" i="21"/>
  <c r="D36" i="21"/>
  <c r="D5216" i="21"/>
  <c r="D3034" i="21"/>
  <c r="D6993" i="21"/>
  <c r="D6739" i="21"/>
  <c r="D465" i="21"/>
  <c r="D482" i="21"/>
  <c r="D6781" i="21"/>
  <c r="D5651" i="21"/>
  <c r="D3617" i="21"/>
  <c r="D6684" i="21"/>
  <c r="D604" i="21"/>
  <c r="D921" i="21"/>
  <c r="D7480" i="21"/>
  <c r="D3007" i="21"/>
  <c r="D7530" i="21"/>
  <c r="D2579" i="21"/>
  <c r="D239" i="21"/>
  <c r="D7344" i="21"/>
  <c r="D2775" i="21"/>
  <c r="D2399" i="21"/>
  <c r="D672" i="21"/>
  <c r="D1521" i="21"/>
  <c r="D5131" i="21"/>
  <c r="D4318" i="21"/>
  <c r="D4997" i="21"/>
  <c r="D7131" i="21"/>
  <c r="D6479" i="21"/>
  <c r="D6322" i="21"/>
  <c r="D359" i="21"/>
  <c r="D1156" i="21"/>
  <c r="D1040" i="21"/>
  <c r="D858" i="21"/>
  <c r="D2066" i="21"/>
  <c r="D6942" i="21"/>
  <c r="D1964" i="21"/>
  <c r="D5671" i="21"/>
  <c r="D2517" i="21"/>
  <c r="D2725" i="21"/>
  <c r="D2150" i="21"/>
  <c r="D5359" i="21"/>
  <c r="D3748" i="21"/>
  <c r="D1411" i="21"/>
  <c r="D5047" i="21"/>
  <c r="D6293" i="21"/>
  <c r="D6992" i="21"/>
  <c r="D6786" i="21"/>
  <c r="D355" i="21"/>
  <c r="D7184" i="21"/>
  <c r="D5078" i="21"/>
  <c r="D6072" i="21"/>
  <c r="D4294" i="21"/>
  <c r="D1072" i="21"/>
  <c r="D7485" i="21"/>
  <c r="D2310" i="21"/>
  <c r="D3429" i="21"/>
  <c r="D2322" i="21"/>
  <c r="D5855" i="21"/>
  <c r="D5390" i="21"/>
  <c r="D970" i="21"/>
  <c r="D3369" i="21"/>
  <c r="D5936" i="21"/>
  <c r="D5058" i="21"/>
  <c r="D6841" i="21"/>
  <c r="D873" i="21"/>
  <c r="D4979" i="21"/>
  <c r="D5600" i="21"/>
  <c r="D6703" i="21"/>
  <c r="D7342" i="21"/>
  <c r="D794" i="21"/>
  <c r="D5069" i="21"/>
  <c r="D6323" i="21"/>
  <c r="D2152" i="21"/>
  <c r="D4023" i="21"/>
  <c r="D74" i="21"/>
  <c r="D7040" i="21"/>
  <c r="D6249" i="21"/>
  <c r="D2048" i="21"/>
  <c r="D1232" i="21"/>
  <c r="D5822" i="21"/>
  <c r="D188" i="21"/>
  <c r="D521" i="21"/>
  <c r="D7225" i="21"/>
  <c r="D6067" i="21"/>
  <c r="D585" i="21"/>
  <c r="D7438" i="21"/>
  <c r="D6461" i="21"/>
  <c r="D3399" i="21"/>
  <c r="D6793" i="21"/>
  <c r="D1861" i="21"/>
  <c r="D4203" i="21"/>
  <c r="D5121" i="21"/>
  <c r="D3876" i="21"/>
  <c r="D6065" i="21"/>
  <c r="D5250" i="21"/>
  <c r="D6834" i="21"/>
  <c r="D6530" i="21"/>
  <c r="D6301" i="21"/>
  <c r="D7292" i="21"/>
  <c r="D413" i="21"/>
  <c r="D7371" i="21"/>
  <c r="D3735" i="21"/>
  <c r="D7425" i="21"/>
  <c r="D7037" i="21"/>
  <c r="D374" i="21"/>
  <c r="D6940" i="21"/>
  <c r="D5247" i="21"/>
  <c r="D7409" i="21"/>
  <c r="D5550" i="21"/>
  <c r="D437" i="21"/>
  <c r="D51" i="21"/>
  <c r="D6013" i="21"/>
  <c r="D7373" i="21"/>
  <c r="D7270" i="21"/>
  <c r="D1115" i="21"/>
  <c r="D32" i="21"/>
  <c r="D7579" i="21"/>
  <c r="D7138" i="21"/>
  <c r="D3875" i="21"/>
  <c r="D7191" i="21"/>
  <c r="D4895" i="21"/>
  <c r="D2647" i="21"/>
  <c r="D298" i="21"/>
  <c r="D7033" i="21"/>
  <c r="D3193" i="21"/>
  <c r="D7527" i="21"/>
  <c r="D7491" i="21"/>
  <c r="D7575" i="21"/>
  <c r="D299" i="21"/>
  <c r="D1280" i="21"/>
  <c r="D2481" i="21"/>
  <c r="D132" i="21"/>
  <c r="D3874" i="21"/>
  <c r="D4686" i="21"/>
  <c r="D4554" i="21"/>
  <c r="D64" i="21"/>
  <c r="D5056" i="21"/>
  <c r="D5826" i="21"/>
  <c r="D6915" i="21"/>
  <c r="D6471" i="21"/>
  <c r="D200" i="21"/>
  <c r="D1758" i="21"/>
  <c r="D6377" i="21"/>
  <c r="D3873" i="21"/>
  <c r="D6588" i="21"/>
  <c r="D2954" i="21"/>
  <c r="D7229" i="21"/>
  <c r="D7374" i="21"/>
  <c r="D5891" i="21"/>
  <c r="D929" i="21"/>
  <c r="D3597" i="21"/>
  <c r="D2997" i="21"/>
  <c r="D4855" i="21"/>
  <c r="D5907" i="21"/>
  <c r="D6842" i="21"/>
  <c r="D3732" i="21"/>
  <c r="D7168" i="21"/>
  <c r="D7283" i="21"/>
  <c r="D7479" i="21"/>
  <c r="D217" i="21"/>
  <c r="D7097" i="21"/>
  <c r="D7151" i="21"/>
  <c r="D4168" i="21"/>
  <c r="D22" i="21"/>
  <c r="D28" i="21"/>
  <c r="D481" i="21"/>
  <c r="D7524" i="21"/>
  <c r="D7427" i="21"/>
  <c r="D3696" i="21"/>
  <c r="D2392" i="21"/>
  <c r="D7053" i="21"/>
  <c r="D3872" i="21"/>
  <c r="D26" i="21"/>
  <c r="D2653" i="21"/>
  <c r="D948" i="21"/>
  <c r="D34" i="21"/>
  <c r="D33" i="21"/>
  <c r="D24" i="21"/>
  <c r="D7354" i="21"/>
  <c r="D2692" i="21"/>
  <c r="D5841" i="21"/>
  <c r="D2082" i="21"/>
  <c r="D7581" i="21"/>
  <c r="D2762" i="21"/>
  <c r="D2586" i="21"/>
  <c r="D7498" i="21"/>
  <c r="D95" i="21"/>
  <c r="D7488" i="21"/>
  <c r="D7582" i="21"/>
  <c r="D3871" i="21"/>
  <c r="D69" i="21"/>
  <c r="D7573" i="21"/>
  <c r="D7413" i="21"/>
  <c r="D1473" i="21"/>
  <c r="D1059" i="21"/>
  <c r="D5395" i="21"/>
  <c r="D6799" i="21"/>
  <c r="D45" i="21"/>
  <c r="D825" i="21"/>
  <c r="D23" i="21"/>
  <c r="D35" i="21"/>
  <c r="D27" i="21"/>
  <c r="D7268" i="21"/>
  <c r="D39" i="21"/>
  <c r="D5782" i="21"/>
  <c r="D362" i="21"/>
  <c r="D7571" i="21"/>
  <c r="D671" i="21"/>
  <c r="D7435" i="21"/>
  <c r="D7585" i="21"/>
  <c r="D7172" i="21"/>
  <c r="D7429" i="21"/>
  <c r="D5603" i="21"/>
  <c r="D7570" i="21"/>
  <c r="D2018" i="21"/>
  <c r="D7430" i="21"/>
  <c r="D7563" i="21"/>
  <c r="D25" i="21"/>
  <c r="D55" i="21"/>
  <c r="D325" i="21"/>
  <c r="D574" i="21"/>
  <c r="D1817" i="21"/>
  <c r="D5879" i="21"/>
  <c r="D290" i="21"/>
  <c r="D5653" i="21"/>
  <c r="D7576" i="21"/>
  <c r="D3870" i="21"/>
  <c r="D3869" i="21"/>
  <c r="D7574" i="21"/>
  <c r="D839" i="21"/>
  <c r="D7495" i="21"/>
  <c r="D704" i="21"/>
  <c r="D4210" i="21"/>
  <c r="D7127" i="21"/>
  <c r="D433" i="21"/>
  <c r="D4840" i="21"/>
  <c r="D453" i="21"/>
  <c r="D44" i="21"/>
  <c r="D7586" i="21"/>
  <c r="D7489" i="21"/>
  <c r="D7000" i="21"/>
  <c r="D53" i="21"/>
  <c r="D2400" i="21"/>
  <c r="D7129" i="21"/>
  <c r="D2421" i="21"/>
  <c r="D7507" i="21"/>
  <c r="D3868" i="21"/>
  <c r="D7587" i="21"/>
  <c r="D7583" i="21"/>
  <c r="D3237" i="21"/>
  <c r="D6044" i="21"/>
  <c r="D3867" i="21"/>
  <c r="D7577" i="21"/>
  <c r="D7330" i="21"/>
  <c r="D29" i="21"/>
  <c r="D282" i="21"/>
  <c r="D5886" i="21"/>
  <c r="D3866" i="21"/>
  <c r="D7572" i="21"/>
  <c r="D4852" i="21"/>
  <c r="D172" i="21"/>
  <c r="D515" i="21"/>
  <c r="D7578" i="21"/>
  <c r="D1147" i="21"/>
  <c r="D2321" i="21"/>
  <c r="D3691" i="21"/>
  <c r="D139" i="21"/>
  <c r="D266" i="21"/>
  <c r="D42" i="21"/>
  <c r="D6091" i="21"/>
  <c r="D6977" i="21"/>
  <c r="D698" i="21"/>
  <c r="D1296" i="21"/>
  <c r="D720" i="21"/>
  <c r="D7222" i="21"/>
  <c r="D154" i="21"/>
  <c r="D566" i="21"/>
  <c r="D4363" i="21"/>
  <c r="D8" i="21"/>
  <c r="D6748" i="21"/>
  <c r="D7454" i="21"/>
  <c r="D3523" i="21"/>
  <c r="D7476" i="21"/>
  <c r="D2890" i="21"/>
  <c r="D427" i="21"/>
  <c r="D502" i="21"/>
  <c r="D6074" i="21"/>
  <c r="D6562" i="21"/>
  <c r="D3280" i="21"/>
  <c r="D1696" i="21"/>
  <c r="D533" i="21"/>
  <c r="D1977" i="21"/>
  <c r="D995" i="21"/>
  <c r="D965" i="21"/>
  <c r="D7381" i="21"/>
  <c r="D1293" i="21"/>
  <c r="D2824" i="21"/>
  <c r="D6828" i="21"/>
  <c r="D2737" i="21"/>
  <c r="D160" i="21"/>
  <c r="D88" i="21"/>
  <c r="D5716" i="21"/>
  <c r="D384" i="21"/>
  <c r="D5765" i="21"/>
  <c r="D6357" i="21"/>
  <c r="D1443" i="21"/>
  <c r="D470" i="21"/>
  <c r="D2552" i="21"/>
  <c r="D434" i="21"/>
  <c r="D6892" i="21"/>
  <c r="D6406" i="21"/>
  <c r="D5906" i="21"/>
  <c r="D7516" i="21"/>
  <c r="D411" i="21"/>
  <c r="D7149" i="21"/>
  <c r="D6819" i="21"/>
  <c r="D6881" i="21"/>
  <c r="D6816" i="21"/>
  <c r="D759" i="21"/>
  <c r="D7298" i="21"/>
  <c r="D2524" i="21"/>
  <c r="D1270" i="21"/>
  <c r="D5593" i="21"/>
  <c r="D1507" i="21"/>
  <c r="D1890" i="21"/>
  <c r="D6229" i="21"/>
  <c r="D1283" i="21"/>
  <c r="D1012" i="21"/>
  <c r="D2962" i="21"/>
  <c r="D6212" i="21"/>
  <c r="D4252" i="21"/>
  <c r="D5555" i="21"/>
  <c r="D118" i="21"/>
  <c r="D3865" i="21"/>
  <c r="D834" i="21"/>
  <c r="D7018" i="21"/>
  <c r="D5547" i="21"/>
  <c r="D6549" i="21"/>
  <c r="D6778" i="21"/>
  <c r="D1470" i="21"/>
  <c r="D5774" i="21"/>
  <c r="D6146" i="21"/>
  <c r="D2786" i="21"/>
  <c r="D2944" i="21"/>
  <c r="D5899" i="21"/>
  <c r="D788" i="21"/>
  <c r="D3864" i="21"/>
  <c r="D5169" i="21"/>
  <c r="D3537" i="21"/>
  <c r="D5908" i="21"/>
  <c r="D4068" i="21"/>
  <c r="D4314" i="21"/>
  <c r="D4387" i="21"/>
  <c r="D13" i="21"/>
  <c r="D1610" i="21"/>
  <c r="D6853" i="21"/>
  <c r="D6975" i="21"/>
  <c r="D7315" i="21"/>
  <c r="D7329" i="21"/>
  <c r="D880" i="21"/>
  <c r="D2972" i="21"/>
  <c r="D7548" i="21"/>
  <c r="D2091" i="21"/>
  <c r="D3775" i="21"/>
  <c r="D3131" i="21"/>
  <c r="D7318" i="21"/>
  <c r="D2755" i="21"/>
  <c r="D3863" i="21"/>
  <c r="D3751" i="21"/>
  <c r="D1326" i="21"/>
  <c r="D3997" i="21"/>
  <c r="D774" i="21"/>
  <c r="D6661" i="21"/>
  <c r="D5817" i="21"/>
  <c r="D3653" i="21"/>
  <c r="D311" i="21"/>
  <c r="D615" i="21"/>
  <c r="D354" i="21"/>
  <c r="D7486" i="21"/>
  <c r="D6655" i="21"/>
  <c r="D1843" i="21"/>
  <c r="D3692" i="21"/>
  <c r="D4396" i="21"/>
  <c r="D1142" i="21"/>
  <c r="D2300" i="21"/>
  <c r="D3052" i="21"/>
  <c r="D6420" i="21"/>
  <c r="D5459" i="21"/>
  <c r="D1653" i="21"/>
  <c r="D570" i="21"/>
  <c r="D115" i="21"/>
  <c r="D6513" i="21"/>
  <c r="D4892" i="21"/>
  <c r="D2676" i="21"/>
  <c r="D7104" i="21"/>
  <c r="D6520" i="21"/>
  <c r="D6901" i="21"/>
  <c r="D5592" i="21"/>
  <c r="D1310" i="21"/>
  <c r="D2778" i="21"/>
  <c r="D6504" i="21"/>
  <c r="D1079" i="21"/>
  <c r="D4382" i="21"/>
  <c r="D1537" i="21"/>
  <c r="D2508" i="21"/>
  <c r="D5064" i="21"/>
  <c r="D2866" i="21"/>
  <c r="D2568" i="21"/>
  <c r="D1106" i="21"/>
  <c r="D925" i="21"/>
  <c r="D3780" i="21"/>
  <c r="D683" i="21"/>
  <c r="D1746" i="21"/>
  <c r="D587" i="21"/>
  <c r="D5632" i="21"/>
  <c r="D3333" i="21"/>
  <c r="D5103" i="21"/>
  <c r="D1104" i="21"/>
  <c r="D308" i="21"/>
  <c r="D1197" i="21"/>
  <c r="D5652" i="21"/>
  <c r="D1259" i="21"/>
  <c r="D4394" i="21"/>
  <c r="D5425" i="21"/>
  <c r="D6927" i="21"/>
  <c r="D1847" i="21"/>
  <c r="D6048" i="21"/>
  <c r="D3862" i="21"/>
  <c r="D7279" i="21"/>
  <c r="D3221" i="21"/>
  <c r="D650" i="21"/>
  <c r="D2848" i="21"/>
  <c r="D4474" i="21"/>
  <c r="D1324" i="21"/>
  <c r="D208" i="21"/>
  <c r="D6860" i="21"/>
  <c r="D1668" i="21"/>
  <c r="D7212" i="21"/>
  <c r="D2181" i="21"/>
  <c r="D5825" i="21"/>
  <c r="D6028" i="21"/>
  <c r="D7262" i="21"/>
  <c r="D5196" i="21"/>
  <c r="D4383" i="21"/>
  <c r="D1979" i="21"/>
  <c r="D512" i="21"/>
  <c r="D904" i="21"/>
  <c r="D4587" i="21"/>
  <c r="D4262" i="21"/>
  <c r="D4359" i="21"/>
  <c r="D5562" i="21"/>
  <c r="D3861" i="21"/>
  <c r="D6937" i="21"/>
  <c r="D676" i="21"/>
  <c r="D2361" i="21"/>
  <c r="D6794" i="21"/>
  <c r="D2344" i="21"/>
  <c r="D5682" i="21"/>
  <c r="D6581" i="21"/>
  <c r="D7599" i="21"/>
  <c r="D281" i="21"/>
  <c r="D5372" i="21"/>
  <c r="D3986" i="21"/>
  <c r="D6290" i="21"/>
  <c r="D2375" i="21"/>
  <c r="D1110" i="21"/>
  <c r="D5944" i="21"/>
  <c r="D6954" i="21"/>
  <c r="D6820" i="21"/>
  <c r="D1375" i="21"/>
  <c r="D270" i="21"/>
  <c r="D6309" i="21"/>
  <c r="D3053" i="21"/>
  <c r="D850" i="21"/>
  <c r="D7552" i="21"/>
  <c r="D6976" i="21"/>
  <c r="D5261" i="21"/>
  <c r="D7038" i="21"/>
  <c r="D3860" i="21"/>
  <c r="D1635" i="21"/>
  <c r="D62" i="21"/>
  <c r="D5236" i="21"/>
  <c r="D7351" i="21"/>
  <c r="D7588" i="21"/>
  <c r="D50" i="21"/>
  <c r="D526" i="21"/>
  <c r="D2108" i="21"/>
  <c r="D2727" i="21"/>
  <c r="D3930" i="21"/>
  <c r="D973" i="21"/>
  <c r="D1596" i="21"/>
  <c r="D3740" i="21"/>
  <c r="D2364" i="21"/>
  <c r="D3610" i="21"/>
  <c r="D485" i="21"/>
  <c r="D7326" i="21"/>
  <c r="D3235" i="21"/>
  <c r="D3547" i="21"/>
  <c r="D3056" i="21"/>
  <c r="D476" i="21"/>
  <c r="D3859" i="21"/>
  <c r="D4685" i="21"/>
  <c r="D2183" i="21"/>
  <c r="D1921" i="21"/>
  <c r="D6962" i="21"/>
  <c r="D7200" i="21"/>
  <c r="D3858" i="21"/>
  <c r="D1363" i="21"/>
  <c r="D4674" i="21"/>
  <c r="D1391" i="21"/>
  <c r="D1240" i="21"/>
  <c r="D612" i="21"/>
  <c r="D1525" i="21"/>
  <c r="D4767" i="21"/>
  <c r="D5101" i="21"/>
  <c r="D6931" i="21"/>
  <c r="D6529" i="21"/>
  <c r="D3517" i="21"/>
  <c r="D3857" i="21"/>
  <c r="D4465" i="21"/>
  <c r="D4264" i="21"/>
  <c r="D5256" i="21"/>
  <c r="D2627" i="21"/>
  <c r="D6023" i="21"/>
  <c r="D2046" i="21"/>
  <c r="D4845" i="21"/>
  <c r="D7194" i="21"/>
  <c r="D7455" i="21"/>
  <c r="D4784" i="21"/>
  <c r="D4099" i="21"/>
  <c r="D4082" i="21"/>
  <c r="D828" i="21"/>
  <c r="D6010" i="21"/>
  <c r="D5573" i="21"/>
  <c r="D2663" i="21"/>
  <c r="D5449" i="21"/>
  <c r="D4251" i="21"/>
  <c r="D2542" i="21"/>
  <c r="D2730" i="21"/>
  <c r="D3050" i="21"/>
  <c r="D864" i="21"/>
  <c r="D7271" i="21"/>
  <c r="D6509" i="21"/>
  <c r="D7052" i="21"/>
  <c r="D1772" i="21"/>
  <c r="D6313" i="21"/>
  <c r="D5843" i="21"/>
  <c r="D639" i="21"/>
  <c r="D4020" i="21"/>
  <c r="D3561" i="21"/>
  <c r="D5415" i="21"/>
  <c r="D7287" i="21"/>
  <c r="D341" i="21"/>
  <c r="D102" i="21"/>
  <c r="D6466" i="21"/>
  <c r="D2256" i="21"/>
  <c r="D3414" i="21"/>
  <c r="D7154" i="21"/>
  <c r="D168" i="21"/>
  <c r="D6779" i="21"/>
  <c r="D6382" i="21"/>
  <c r="D7020" i="21"/>
  <c r="D2561" i="21"/>
  <c r="D4156" i="21"/>
  <c r="D426" i="21"/>
  <c r="D6712" i="21"/>
  <c r="D3476" i="21"/>
  <c r="D6367" i="21"/>
  <c r="D1973" i="21"/>
  <c r="D3514" i="21"/>
  <c r="D3415" i="21"/>
  <c r="D352" i="21"/>
  <c r="D2094" i="21"/>
  <c r="D5711" i="21"/>
  <c r="D4245" i="21"/>
  <c r="D2032" i="21"/>
  <c r="D3137" i="21"/>
  <c r="D3570" i="21"/>
  <c r="D4074" i="21"/>
  <c r="D4410" i="21"/>
  <c r="D6197" i="21"/>
  <c r="D7305" i="21"/>
  <c r="D643" i="21"/>
  <c r="D601" i="21"/>
  <c r="D5454" i="21"/>
  <c r="D7087" i="21"/>
  <c r="D5863" i="21"/>
  <c r="D3779" i="21"/>
  <c r="D5112" i="21"/>
  <c r="D6379" i="21"/>
  <c r="D1327" i="21"/>
  <c r="D7003" i="21"/>
  <c r="D4324" i="21"/>
  <c r="D953" i="21"/>
  <c r="D3856" i="21"/>
  <c r="D7083" i="21"/>
  <c r="D7090" i="21"/>
  <c r="D882" i="21"/>
  <c r="D3736" i="21"/>
  <c r="D3855" i="21"/>
  <c r="D272" i="21"/>
  <c r="D6955" i="21"/>
  <c r="D6234" i="21"/>
  <c r="D4591" i="21"/>
  <c r="D4760" i="21"/>
  <c r="D5246" i="21"/>
  <c r="D4275" i="21"/>
  <c r="D3583" i="21"/>
  <c r="D4059" i="21"/>
  <c r="D183" i="21"/>
  <c r="D7597" i="21"/>
  <c r="D6610" i="21"/>
  <c r="D6561" i="21"/>
  <c r="D717" i="21"/>
  <c r="D3511" i="21"/>
  <c r="D6500" i="21"/>
  <c r="D7019" i="21"/>
  <c r="D7400" i="21"/>
  <c r="D400" i="21"/>
  <c r="D5596" i="21"/>
  <c r="D2422" i="21"/>
  <c r="D7525" i="21"/>
  <c r="D1794" i="21"/>
  <c r="D7375" i="21"/>
  <c r="D5779" i="21"/>
  <c r="D824" i="21"/>
  <c r="D7269" i="21"/>
  <c r="D524" i="21"/>
  <c r="D3854" i="21"/>
  <c r="D722" i="21"/>
  <c r="D5980" i="21"/>
  <c r="D3578" i="21"/>
  <c r="D6691" i="21"/>
  <c r="D694" i="21"/>
  <c r="D47" i="21"/>
  <c r="D4326" i="21"/>
  <c r="D6226" i="21"/>
  <c r="D1943" i="21"/>
  <c r="D3497" i="21"/>
  <c r="D99" i="21"/>
  <c r="D6110" i="21"/>
  <c r="D887" i="21"/>
  <c r="D7521" i="21"/>
  <c r="D1046" i="21"/>
  <c r="D1690" i="21"/>
  <c r="D3359" i="21"/>
  <c r="D3853" i="21"/>
  <c r="D5358" i="21"/>
  <c r="D4450" i="21"/>
  <c r="D719" i="21"/>
  <c r="D41" i="21"/>
  <c r="D7589" i="21"/>
  <c r="D7499" i="21"/>
  <c r="D892" i="21"/>
  <c r="D7089" i="21"/>
  <c r="D737" i="21"/>
  <c r="D6224" i="21"/>
  <c r="D1083" i="21"/>
  <c r="D4599" i="21"/>
  <c r="D3094" i="21"/>
  <c r="D353" i="21"/>
  <c r="D3852" i="21"/>
  <c r="D906" i="21"/>
  <c r="D5942" i="21"/>
  <c r="D894" i="21"/>
  <c r="D1692" i="21"/>
  <c r="D6311" i="21"/>
  <c r="D4676" i="21"/>
  <c r="D7039" i="21"/>
  <c r="D7029" i="21"/>
  <c r="D3676" i="21"/>
  <c r="D3851" i="21"/>
  <c r="D963" i="21"/>
  <c r="D399" i="21"/>
  <c r="D1394" i="21"/>
  <c r="D1618" i="21"/>
  <c r="D6602" i="21"/>
  <c r="D2282" i="21"/>
  <c r="D6336" i="21"/>
  <c r="D7158" i="21"/>
  <c r="D2202" i="21"/>
  <c r="D5304" i="21"/>
  <c r="D3850" i="21"/>
  <c r="D6135" i="21"/>
  <c r="D6051" i="21"/>
  <c r="D1651" i="21"/>
  <c r="D6865" i="21"/>
  <c r="D2566" i="21"/>
  <c r="D3849" i="21"/>
  <c r="D3331" i="21"/>
  <c r="D5280" i="21"/>
  <c r="D5549" i="21"/>
  <c r="D609" i="21"/>
  <c r="D1970" i="21"/>
  <c r="D334" i="21"/>
  <c r="D3680" i="21"/>
  <c r="D4198" i="21"/>
  <c r="D2428" i="21"/>
  <c r="D2216" i="21"/>
  <c r="D1205" i="21"/>
  <c r="D1614" i="21"/>
  <c r="D529" i="21"/>
  <c r="D5307" i="21"/>
  <c r="D7135" i="21"/>
  <c r="D5663" i="21"/>
  <c r="D539" i="21"/>
  <c r="D7065" i="21"/>
  <c r="D1315" i="21"/>
  <c r="D3786" i="21"/>
  <c r="D3084" i="21"/>
  <c r="D4247" i="21"/>
  <c r="D7024" i="21"/>
  <c r="D6987" i="21"/>
  <c r="D5610" i="21"/>
  <c r="D3527" i="21"/>
  <c r="D6145" i="21"/>
  <c r="D2312" i="21"/>
  <c r="D4740" i="21"/>
  <c r="D3031" i="21"/>
  <c r="D4149" i="21"/>
  <c r="D3435" i="21"/>
  <c r="D787" i="21"/>
  <c r="D4215" i="21"/>
  <c r="D6541" i="21"/>
  <c r="D4345" i="21"/>
  <c r="D1756" i="21"/>
  <c r="D705" i="21"/>
  <c r="D500" i="21"/>
  <c r="D2992" i="21"/>
  <c r="D7227" i="21"/>
  <c r="D1524" i="21"/>
  <c r="D1285" i="21"/>
  <c r="D7265" i="21"/>
  <c r="D4615" i="21"/>
  <c r="D2016" i="21"/>
  <c r="D1138" i="21"/>
  <c r="D896" i="21"/>
  <c r="D7387" i="21"/>
  <c r="D6973" i="21"/>
  <c r="D4921" i="21"/>
  <c r="D1227" i="21"/>
  <c r="D6331" i="21"/>
  <c r="D3000" i="21"/>
  <c r="D2613" i="21"/>
  <c r="D3998" i="21"/>
  <c r="D4827" i="21"/>
  <c r="D5536" i="21"/>
  <c r="D4764" i="21"/>
  <c r="D2938" i="21"/>
  <c r="D2423" i="21"/>
  <c r="D5852" i="21"/>
  <c r="D4378" i="21"/>
  <c r="D3848" i="21"/>
  <c r="D5203" i="21"/>
  <c r="D6567" i="21"/>
  <c r="D2385" i="21"/>
  <c r="D3847" i="21"/>
  <c r="D1442" i="21"/>
  <c r="D5993" i="21"/>
  <c r="D6398" i="21"/>
  <c r="D4456" i="21"/>
  <c r="D6926" i="21"/>
  <c r="D7403" i="21"/>
  <c r="D7338" i="21"/>
  <c r="D3947" i="21"/>
  <c r="D2013" i="21"/>
  <c r="D611" i="21"/>
  <c r="D5293" i="21"/>
  <c r="D6045" i="21"/>
  <c r="D3233" i="21"/>
  <c r="D2984" i="21"/>
  <c r="D5701" i="21"/>
  <c r="D1802" i="21"/>
  <c r="D5746" i="21"/>
  <c r="D2963" i="21"/>
  <c r="D7450" i="21"/>
  <c r="D1982" i="21"/>
  <c r="D6708" i="21"/>
  <c r="D291" i="21"/>
  <c r="D3846" i="21"/>
  <c r="D4933" i="21"/>
  <c r="D3241" i="21"/>
  <c r="D3198" i="21"/>
  <c r="D1403" i="21"/>
  <c r="D2380" i="21"/>
  <c r="D3121" i="21"/>
  <c r="D5017" i="21"/>
  <c r="D5708" i="21"/>
  <c r="D4823" i="21"/>
  <c r="D4424" i="21"/>
  <c r="D3946" i="21"/>
  <c r="D3965" i="21"/>
  <c r="D3766" i="21"/>
  <c r="D7349" i="21"/>
  <c r="D1711" i="21"/>
  <c r="D7543" i="21"/>
  <c r="D110" i="21"/>
  <c r="D4182" i="21"/>
  <c r="D7319" i="21"/>
  <c r="D3171" i="21"/>
  <c r="D701" i="21"/>
  <c r="D3255" i="21"/>
  <c r="D1071" i="21"/>
  <c r="D4225" i="21"/>
  <c r="D182" i="21"/>
  <c r="D7328" i="21"/>
  <c r="D4683" i="21"/>
  <c r="D4867" i="21"/>
  <c r="D5424" i="21"/>
  <c r="D5453" i="21"/>
  <c r="D4638" i="21"/>
  <c r="D2279" i="21"/>
  <c r="D1090" i="21"/>
  <c r="D4250" i="21"/>
  <c r="D6525" i="21"/>
  <c r="D6304" i="21"/>
  <c r="D613" i="21"/>
  <c r="D846" i="21"/>
  <c r="D5865" i="21"/>
  <c r="D3227" i="21"/>
  <c r="D1041" i="21"/>
  <c r="D3670" i="21"/>
  <c r="D184" i="21"/>
  <c r="D542" i="21"/>
  <c r="D7085" i="21"/>
  <c r="D159" i="21"/>
  <c r="D603" i="21"/>
  <c r="D7064" i="21"/>
  <c r="D2073" i="21"/>
  <c r="D6654" i="21"/>
  <c r="D2292" i="21"/>
  <c r="D1376" i="21"/>
  <c r="D2495" i="21"/>
  <c r="D4002" i="21"/>
  <c r="D4847" i="21"/>
  <c r="D5991" i="21"/>
  <c r="D7002" i="21"/>
  <c r="D7272" i="21"/>
  <c r="D5077" i="21"/>
  <c r="D7477" i="21"/>
  <c r="D4123" i="21"/>
  <c r="D715" i="21"/>
  <c r="D4158" i="21"/>
  <c r="D4080" i="21"/>
  <c r="D5480" i="21"/>
  <c r="D1318" i="21"/>
  <c r="D126" i="21"/>
  <c r="D462" i="21"/>
  <c r="D6835" i="21"/>
  <c r="D3546" i="21"/>
  <c r="D7324" i="21"/>
  <c r="D617" i="21"/>
  <c r="D5839" i="21"/>
  <c r="D1137" i="21"/>
  <c r="D997" i="21"/>
  <c r="D3845" i="21"/>
  <c r="D1474" i="21"/>
  <c r="D6136" i="21"/>
  <c r="D3499" i="21"/>
  <c r="D6216" i="21"/>
  <c r="D4968" i="21"/>
  <c r="D2341" i="21"/>
  <c r="D6337" i="21"/>
  <c r="D3588" i="21"/>
  <c r="D2210" i="21"/>
  <c r="D414" i="21"/>
  <c r="D4748" i="21"/>
  <c r="D6681" i="21"/>
  <c r="D6117" i="21"/>
  <c r="D4212" i="21"/>
  <c r="D1972" i="21"/>
  <c r="D7327" i="21"/>
  <c r="D5619" i="21"/>
  <c r="D3844" i="21"/>
  <c r="D2146" i="21"/>
  <c r="D406" i="21"/>
  <c r="D3323" i="21"/>
  <c r="D7036" i="21"/>
  <c r="D4070" i="21"/>
  <c r="D5114" i="21"/>
  <c r="D6007" i="21"/>
  <c r="D3643" i="21"/>
  <c r="D3444" i="21"/>
  <c r="D4726" i="21"/>
  <c r="D3843" i="21"/>
  <c r="D4727" i="21"/>
  <c r="D3500" i="21"/>
  <c r="D5388" i="21"/>
  <c r="D4007" i="21"/>
  <c r="D3842" i="21"/>
  <c r="D4613" i="21"/>
  <c r="D6825" i="21"/>
  <c r="D1603" i="21"/>
  <c r="D3784" i="21"/>
  <c r="D1928" i="21"/>
  <c r="D5972" i="21"/>
  <c r="D4487" i="21"/>
  <c r="D1938" i="21"/>
  <c r="D3841" i="21"/>
  <c r="D2910" i="21"/>
  <c r="D3465" i="21"/>
  <c r="D4538" i="21"/>
  <c r="D6078" i="21"/>
  <c r="D2445" i="21"/>
  <c r="D3107" i="21"/>
  <c r="D6725" i="21"/>
  <c r="D2734" i="21"/>
  <c r="D6329" i="21"/>
  <c r="D6600" i="21"/>
  <c r="D6125" i="21"/>
  <c r="D3257" i="21"/>
  <c r="D1919" i="21"/>
  <c r="D2905" i="21"/>
  <c r="D2306" i="21"/>
  <c r="D3840" i="21"/>
  <c r="D5815" i="21"/>
  <c r="D6011" i="21"/>
  <c r="D3141" i="21"/>
  <c r="D5146" i="21"/>
  <c r="D4860" i="21"/>
  <c r="D3519" i="21"/>
  <c r="D1832" i="21"/>
  <c r="D1492" i="21"/>
  <c r="D3839" i="21"/>
  <c r="D4322" i="21"/>
  <c r="D2468" i="21"/>
  <c r="D2190" i="21"/>
  <c r="D1213" i="21"/>
  <c r="D6389" i="21"/>
  <c r="D6653" i="21"/>
  <c r="D475" i="21"/>
  <c r="D6029" i="21"/>
  <c r="D686" i="21"/>
  <c r="D3964" i="21"/>
  <c r="D4720" i="21"/>
  <c r="D3158" i="21"/>
  <c r="D1568" i="21"/>
  <c r="D6077" i="21"/>
  <c r="D1237" i="21"/>
  <c r="D6551" i="21"/>
  <c r="D1898" i="21"/>
  <c r="D608" i="21"/>
  <c r="D2616" i="21"/>
  <c r="D7165" i="21"/>
  <c r="D469" i="21"/>
  <c r="D6206" i="21"/>
  <c r="D4069" i="21"/>
  <c r="D4454" i="21"/>
  <c r="D5545" i="21"/>
  <c r="D3838" i="21"/>
  <c r="D4092" i="21"/>
  <c r="D2576" i="21"/>
  <c r="D4901" i="21"/>
  <c r="D4507" i="21"/>
  <c r="D4460" i="21"/>
  <c r="D3321" i="21"/>
  <c r="D730" i="21"/>
  <c r="D5095" i="21"/>
  <c r="D2124" i="21"/>
  <c r="D2724" i="21"/>
  <c r="D5289" i="21"/>
  <c r="D2257" i="21"/>
  <c r="D4004" i="21"/>
  <c r="D6668" i="21"/>
  <c r="D1150" i="21"/>
  <c r="D3940" i="21"/>
  <c r="D4958" i="21"/>
  <c r="D3634" i="21"/>
  <c r="D7213" i="21"/>
  <c r="D5482" i="21"/>
  <c r="D4227" i="21"/>
  <c r="D4323" i="21"/>
  <c r="D6554" i="21"/>
  <c r="D2605" i="21"/>
  <c r="D6985" i="21"/>
  <c r="D4917" i="21"/>
  <c r="D1209" i="21"/>
  <c r="D902" i="21"/>
  <c r="D4953" i="21"/>
  <c r="D6316" i="21"/>
  <c r="D2913" i="21"/>
  <c r="D5455" i="21"/>
  <c r="D6016" i="21"/>
  <c r="D3212" i="21"/>
  <c r="D4831" i="21"/>
  <c r="D3837" i="21"/>
  <c r="D4009" i="21"/>
  <c r="D1932" i="21"/>
  <c r="D2434" i="21"/>
  <c r="D2835" i="21"/>
  <c r="D5945" i="21"/>
  <c r="D2529" i="21"/>
  <c r="D5885" i="21"/>
  <c r="D4853" i="21"/>
  <c r="D1582" i="21"/>
  <c r="D3151" i="21"/>
  <c r="D1242" i="21"/>
  <c r="D4499" i="21"/>
  <c r="D5707" i="21"/>
  <c r="D5111" i="21"/>
  <c r="D5502" i="21"/>
  <c r="D1956" i="21"/>
  <c r="D3989" i="21"/>
  <c r="D3179" i="21"/>
  <c r="D4602" i="21"/>
  <c r="D5801" i="21"/>
  <c r="D3836" i="21"/>
  <c r="D6604" i="21"/>
  <c r="D3835" i="21"/>
  <c r="D2765" i="21"/>
  <c r="D4358" i="21"/>
  <c r="D6636" i="21"/>
  <c r="D5314" i="21"/>
  <c r="D2759" i="21"/>
  <c r="D883" i="21"/>
  <c r="D3783" i="21"/>
  <c r="D2485" i="21"/>
  <c r="D4854" i="21"/>
  <c r="D4744" i="21"/>
  <c r="D3744" i="21"/>
  <c r="D1912" i="21"/>
  <c r="D2236" i="21"/>
  <c r="D385" i="21"/>
  <c r="D2588" i="21"/>
  <c r="D4970" i="21"/>
  <c r="D726" i="21"/>
  <c r="D3356" i="21"/>
  <c r="D4108" i="21"/>
  <c r="D1066" i="21"/>
  <c r="D4820" i="21"/>
  <c r="D3834" i="21"/>
  <c r="D6163" i="21"/>
  <c r="D6412" i="21"/>
  <c r="D4111" i="21"/>
  <c r="D4486" i="21"/>
  <c r="D3140" i="21"/>
  <c r="D790" i="21"/>
  <c r="D2636" i="21"/>
  <c r="D4107" i="21"/>
  <c r="D3833" i="21"/>
  <c r="D4713" i="21"/>
  <c r="D4238" i="21"/>
  <c r="D3258" i="21"/>
  <c r="D5517" i="21"/>
  <c r="D6914" i="21"/>
  <c r="D3125" i="21"/>
  <c r="D999" i="21"/>
  <c r="D5586" i="21"/>
  <c r="D4753" i="21"/>
  <c r="D2526" i="21"/>
  <c r="D213" i="21"/>
  <c r="D2844" i="21"/>
  <c r="D4584" i="21"/>
  <c r="D2245" i="21"/>
  <c r="D6716" i="21"/>
  <c r="D6864" i="21"/>
  <c r="D1622" i="21"/>
  <c r="D1764" i="21"/>
  <c r="D5209" i="21"/>
  <c r="D4883" i="21"/>
  <c r="D2187" i="21"/>
  <c r="D1595" i="21"/>
  <c r="D7182" i="21"/>
  <c r="D5153" i="21"/>
  <c r="D1244" i="21"/>
  <c r="D740" i="21"/>
  <c r="D1842" i="21"/>
  <c r="D5989" i="21"/>
  <c r="D5465" i="21"/>
  <c r="D1015" i="21"/>
  <c r="D4725" i="21"/>
  <c r="D5150" i="21"/>
  <c r="D1830" i="21"/>
  <c r="D856" i="21"/>
  <c r="D2442" i="21"/>
  <c r="D1490" i="21"/>
  <c r="D2911" i="21"/>
  <c r="D6801" i="21"/>
  <c r="D1390" i="21"/>
  <c r="D339" i="21"/>
  <c r="D5722" i="21"/>
  <c r="D2215" i="21"/>
  <c r="D6726" i="21"/>
  <c r="D2226" i="21"/>
  <c r="D4644" i="21"/>
  <c r="D1043" i="21"/>
  <c r="D5316" i="21"/>
  <c r="D1638" i="21"/>
  <c r="D4903" i="21"/>
  <c r="D5893" i="21"/>
  <c r="D5658" i="21"/>
  <c r="D991" i="21"/>
  <c r="D7084" i="21"/>
  <c r="D681" i="21"/>
  <c r="D4432" i="21"/>
  <c r="D5970" i="21"/>
  <c r="D7069" i="21"/>
  <c r="D5163" i="21"/>
  <c r="D2744" i="21"/>
  <c r="D712" i="21"/>
  <c r="D5920" i="21"/>
  <c r="D2464" i="21"/>
  <c r="D4339" i="21"/>
  <c r="D6686" i="21"/>
  <c r="D6123" i="21"/>
  <c r="D2987" i="21"/>
  <c r="D1576" i="21"/>
  <c r="D3091" i="21"/>
  <c r="D3752" i="21"/>
  <c r="D2097" i="21"/>
  <c r="D394" i="21"/>
  <c r="D2106" i="21"/>
  <c r="D2781" i="21"/>
  <c r="D4320" i="21"/>
  <c r="D5923" i="21"/>
  <c r="D3832" i="21"/>
  <c r="D1859" i="21"/>
  <c r="D4568" i="21"/>
  <c r="D5201" i="21"/>
  <c r="D536" i="21"/>
  <c r="D431" i="21"/>
  <c r="D7459" i="21"/>
  <c r="D622" i="21"/>
  <c r="D881" i="21"/>
  <c r="D2011" i="21"/>
  <c r="D1002" i="21"/>
  <c r="D507" i="21"/>
  <c r="D5343" i="21"/>
  <c r="D6829" i="21"/>
  <c r="D7207" i="21"/>
  <c r="D376" i="21"/>
  <c r="D1060" i="21"/>
  <c r="D7237" i="21"/>
  <c r="D1158" i="21"/>
  <c r="D7079" i="21"/>
  <c r="D6768" i="21"/>
  <c r="D6396" i="21"/>
  <c r="D2729" i="21"/>
  <c r="D6629" i="21"/>
  <c r="D6133" i="21"/>
  <c r="D553" i="21"/>
  <c r="D6755" i="21"/>
  <c r="D1587" i="21"/>
  <c r="D247" i="21"/>
  <c r="D5975" i="21"/>
  <c r="D1729" i="21"/>
  <c r="D5629" i="21"/>
  <c r="D6544" i="21"/>
  <c r="D1645" i="21"/>
  <c r="D3831" i="21"/>
  <c r="D4133" i="21"/>
  <c r="D292" i="21"/>
  <c r="D4097" i="21"/>
  <c r="D2574" i="21"/>
  <c r="D194" i="21"/>
  <c r="D1660" i="21"/>
  <c r="D1161" i="21"/>
  <c r="D7263" i="21"/>
  <c r="D2362" i="21"/>
  <c r="D1348" i="21"/>
  <c r="D6086" i="21"/>
  <c r="D5987" i="21"/>
  <c r="D4842" i="21"/>
  <c r="D2983" i="21"/>
  <c r="D7308" i="21"/>
  <c r="D1703" i="21"/>
  <c r="D2126" i="21"/>
  <c r="D2993" i="21"/>
  <c r="D5321" i="21"/>
  <c r="D4592" i="21"/>
  <c r="D2318" i="21"/>
  <c r="D739" i="21"/>
  <c r="D1284" i="21"/>
  <c r="D6218" i="21"/>
  <c r="D6268" i="21"/>
  <c r="D6478" i="21"/>
  <c r="D4347" i="21"/>
  <c r="D3033" i="21"/>
  <c r="D6609" i="21"/>
  <c r="D3073" i="21"/>
  <c r="D3464" i="21"/>
  <c r="D2691" i="21"/>
  <c r="D2738" i="21"/>
  <c r="D2438" i="21"/>
  <c r="D5842" i="21"/>
  <c r="D1405" i="21"/>
  <c r="D6499" i="21"/>
  <c r="D5035" i="21"/>
  <c r="D3830" i="21"/>
  <c r="D3936" i="21"/>
  <c r="D3239" i="21"/>
  <c r="D1149" i="21"/>
  <c r="D2606" i="21"/>
  <c r="D4328" i="21"/>
  <c r="D503" i="21"/>
  <c r="D1632" i="21"/>
  <c r="D3238" i="21"/>
  <c r="D219" i="21"/>
  <c r="D440" i="21"/>
  <c r="D5016" i="21"/>
  <c r="D5326" i="21"/>
  <c r="D477" i="21"/>
  <c r="D269" i="21"/>
  <c r="D6772" i="21"/>
  <c r="D7082" i="21"/>
  <c r="D3648" i="21"/>
  <c r="D4303" i="21"/>
  <c r="D6071" i="21"/>
  <c r="D3452" i="21"/>
  <c r="D3829" i="21"/>
  <c r="D4354" i="21"/>
  <c r="D872" i="21"/>
  <c r="D6050" i="21"/>
  <c r="D4001" i="21"/>
  <c r="D1706" i="21"/>
  <c r="D497" i="21"/>
  <c r="D271" i="21"/>
  <c r="D7121" i="21"/>
  <c r="D5643" i="21"/>
  <c r="D130" i="21"/>
  <c r="D2159" i="21"/>
  <c r="D580" i="21"/>
  <c r="D6085" i="21"/>
  <c r="D451" i="21"/>
  <c r="D3431" i="21"/>
  <c r="D6222" i="21"/>
  <c r="D1148" i="21"/>
  <c r="D6599" i="21"/>
  <c r="D6302" i="21"/>
  <c r="D7045" i="21"/>
  <c r="D7490" i="21"/>
  <c r="D3828" i="21"/>
  <c r="D677" i="21"/>
  <c r="D7357" i="21"/>
  <c r="D1774" i="21"/>
  <c r="D4737" i="21"/>
  <c r="D3827" i="21"/>
  <c r="D6324" i="21"/>
  <c r="D5790" i="21"/>
  <c r="D7162" i="21"/>
  <c r="D1253" i="21"/>
  <c r="D2614" i="21"/>
  <c r="D2037" i="21"/>
  <c r="D2821" i="21"/>
  <c r="D3729" i="21"/>
  <c r="D145" i="21"/>
  <c r="D1748" i="21"/>
  <c r="D2072" i="21"/>
  <c r="D4054" i="21"/>
  <c r="D4100" i="21"/>
  <c r="D1713" i="21"/>
  <c r="D4207" i="21"/>
  <c r="D859" i="21"/>
  <c r="D7331" i="21"/>
  <c r="D1350" i="21"/>
  <c r="D2199" i="21"/>
  <c r="D289" i="21"/>
  <c r="D3826" i="21"/>
  <c r="D441" i="21"/>
  <c r="D5660" i="21"/>
  <c r="D3421" i="21"/>
  <c r="D2191" i="21"/>
  <c r="D5284" i="21"/>
  <c r="D3285" i="21"/>
  <c r="D6847" i="21"/>
  <c r="D6149" i="21"/>
  <c r="D7250" i="21"/>
  <c r="D6994" i="21"/>
  <c r="D1368" i="21"/>
  <c r="D4987" i="21"/>
  <c r="D6433" i="21"/>
  <c r="D3329" i="21"/>
  <c r="D2533" i="21"/>
  <c r="D6018" i="21"/>
  <c r="D3383" i="21"/>
  <c r="D3328" i="21"/>
  <c r="D4769" i="21"/>
  <c r="D6517" i="21"/>
  <c r="D5405" i="21"/>
  <c r="D256" i="21"/>
  <c r="D3045" i="21"/>
  <c r="D3162" i="21"/>
  <c r="D5006" i="21"/>
  <c r="D2348" i="21"/>
  <c r="D4393" i="21"/>
  <c r="D3825" i="21"/>
  <c r="D6270" i="21"/>
  <c r="D1967" i="21"/>
  <c r="D3824" i="21"/>
  <c r="D3425" i="21"/>
  <c r="D4112" i="21"/>
  <c r="D3823" i="21"/>
  <c r="D5870" i="21"/>
  <c r="D3181" i="21"/>
  <c r="D3569" i="21"/>
  <c r="D3711" i="21"/>
  <c r="D6951" i="21"/>
  <c r="D3645" i="21"/>
  <c r="D2258" i="21"/>
  <c r="D1927" i="21"/>
  <c r="D4672" i="21"/>
  <c r="D5862" i="21"/>
  <c r="D5036" i="21"/>
  <c r="D5810" i="21"/>
  <c r="D6570" i="21"/>
  <c r="D7252" i="21"/>
  <c r="D7559" i="21"/>
  <c r="D4293" i="21"/>
  <c r="D866" i="21"/>
  <c r="D7412" i="21"/>
  <c r="D7594" i="21"/>
  <c r="D12" i="21"/>
  <c r="D5495" i="21"/>
  <c r="D6193" i="21"/>
  <c r="D1796" i="21"/>
  <c r="D662" i="21"/>
  <c r="D2662" i="21"/>
  <c r="D7406" i="21"/>
  <c r="D493" i="21"/>
  <c r="D7418" i="21"/>
  <c r="D4543" i="21"/>
  <c r="D491" i="21"/>
  <c r="D4391" i="21"/>
  <c r="D7152" i="21"/>
  <c r="D4232" i="21"/>
  <c r="D1254" i="21"/>
  <c r="D2812" i="21"/>
  <c r="D4169" i="21"/>
  <c r="D2851" i="21"/>
  <c r="D5608" i="21"/>
  <c r="D6346" i="21"/>
  <c r="D2373" i="21"/>
  <c r="D3432" i="21"/>
  <c r="D2281" i="21"/>
  <c r="D7202" i="21"/>
  <c r="D5866" i="21"/>
  <c r="D3216" i="21"/>
  <c r="D6523" i="21"/>
  <c r="D1204" i="21"/>
  <c r="D2346" i="21"/>
  <c r="D2791" i="21"/>
  <c r="D2477" i="21"/>
  <c r="D1710" i="21"/>
  <c r="D3951" i="21"/>
  <c r="D623" i="21"/>
  <c r="D2311" i="21"/>
  <c r="D679" i="21"/>
  <c r="D458" i="21"/>
  <c r="D1459" i="21"/>
  <c r="D46" i="21"/>
  <c r="D3293" i="21"/>
  <c r="D5686" i="21"/>
  <c r="D7386" i="21"/>
  <c r="D6283" i="21"/>
  <c r="D424" i="21"/>
  <c r="D1598" i="21"/>
  <c r="D6862" i="21"/>
  <c r="D4470" i="21"/>
  <c r="D5657" i="21"/>
  <c r="D1152" i="21"/>
  <c r="D127" i="21"/>
  <c r="D4164" i="21"/>
  <c r="D6447" i="21"/>
  <c r="D1762" i="21"/>
  <c r="D5679" i="21"/>
  <c r="D4798" i="21"/>
  <c r="D6863" i="21"/>
  <c r="D689" i="21"/>
  <c r="D2004" i="21"/>
  <c r="D4024" i="21"/>
  <c r="D3518" i="21"/>
  <c r="D5417" i="21"/>
  <c r="D2591" i="21"/>
  <c r="D4945" i="21"/>
  <c r="D6922" i="21"/>
  <c r="D1064" i="21"/>
  <c r="D6728" i="21"/>
  <c r="D6199" i="21"/>
  <c r="D517" i="21"/>
  <c r="D5695" i="21"/>
  <c r="D5628" i="21"/>
  <c r="D1540" i="21"/>
  <c r="D2856" i="21"/>
  <c r="D2025" i="21"/>
  <c r="D6757" i="21"/>
  <c r="D1187" i="21"/>
  <c r="D2628" i="21"/>
  <c r="D3675" i="21"/>
  <c r="D5634" i="21"/>
  <c r="D3788" i="21"/>
  <c r="D4630" i="21"/>
  <c r="D2430" i="21"/>
  <c r="D3673" i="21"/>
  <c r="D303" i="21"/>
  <c r="D682" i="21"/>
  <c r="D4464" i="21"/>
  <c r="D6455" i="21"/>
  <c r="D2969" i="21"/>
  <c r="D157" i="21"/>
  <c r="D487" i="21"/>
  <c r="D2324" i="21"/>
  <c r="D4959" i="21"/>
  <c r="D5888" i="21"/>
  <c r="D5009" i="21"/>
  <c r="D5391" i="21"/>
  <c r="D6092" i="21"/>
  <c r="D5814" i="21"/>
  <c r="D2140" i="21"/>
  <c r="D4025" i="21"/>
  <c r="D5496" i="21"/>
  <c r="D1294" i="21"/>
  <c r="D3726" i="21"/>
  <c r="D6647" i="21"/>
  <c r="D5003" i="21"/>
  <c r="D4608" i="21"/>
  <c r="D5302" i="21"/>
  <c r="D4696" i="21"/>
  <c r="D1821" i="21"/>
  <c r="D3822" i="21"/>
  <c r="D6277" i="21"/>
  <c r="D4754" i="21"/>
  <c r="D5511" i="21"/>
  <c r="D5129" i="21"/>
  <c r="D3821" i="21"/>
  <c r="D4841" i="21"/>
  <c r="D2201" i="21"/>
  <c r="D4572" i="21"/>
  <c r="D3649" i="21"/>
  <c r="D3488" i="21"/>
  <c r="D4285" i="21"/>
  <c r="D287" i="21"/>
  <c r="D1983" i="21"/>
  <c r="D6348" i="21"/>
  <c r="D2377" i="21"/>
  <c r="D4533" i="21"/>
  <c r="D3129" i="21"/>
  <c r="D1574" i="21"/>
  <c r="D2811" i="21"/>
  <c r="D3961" i="21"/>
  <c r="D3820" i="21"/>
  <c r="D3455" i="21"/>
  <c r="D5938" i="21"/>
  <c r="D5476" i="21"/>
  <c r="D1670" i="21"/>
  <c r="D2597" i="21"/>
  <c r="D277" i="21"/>
  <c r="D120" i="21"/>
  <c r="D1273" i="21"/>
  <c r="D3819" i="21"/>
  <c r="D1453" i="21"/>
  <c r="D4331" i="21"/>
  <c r="D3647" i="21"/>
  <c r="D4656" i="21"/>
  <c r="D4722" i="21"/>
  <c r="D6108" i="21"/>
  <c r="D2264" i="21"/>
  <c r="D5429" i="21"/>
  <c r="D2113" i="21"/>
  <c r="D5597" i="21"/>
  <c r="D3991" i="21"/>
  <c r="D1981" i="21"/>
  <c r="D3580" i="21"/>
  <c r="D4808" i="21"/>
  <c r="D6460" i="21"/>
  <c r="D2100" i="21"/>
  <c r="D294" i="21"/>
  <c r="D4928" i="21"/>
  <c r="D4891" i="21"/>
  <c r="D4122" i="21"/>
  <c r="D2147" i="21"/>
  <c r="D2289" i="21"/>
  <c r="D3382" i="21"/>
  <c r="D6919" i="21"/>
  <c r="D1558" i="21"/>
  <c r="D3374" i="21"/>
  <c r="D3568" i="21"/>
  <c r="D6307" i="21"/>
  <c r="D6507" i="21"/>
  <c r="D1025" i="21"/>
  <c r="D6844" i="21"/>
  <c r="D4455" i="21"/>
  <c r="D3973" i="21"/>
  <c r="D6913" i="21"/>
  <c r="D2405" i="21"/>
  <c r="D5587" i="21"/>
  <c r="D2580" i="21"/>
  <c r="D5520" i="21"/>
  <c r="D5" i="21"/>
  <c r="D7023" i="21"/>
  <c r="D2024" i="21"/>
  <c r="D1008" i="21"/>
  <c r="D1790" i="21"/>
  <c r="D7176" i="21"/>
  <c r="D5641" i="21"/>
  <c r="D6745" i="21"/>
  <c r="D3126" i="21"/>
  <c r="D2028" i="21"/>
  <c r="D5433" i="21"/>
  <c r="D5714" i="21"/>
  <c r="D2703" i="21"/>
  <c r="D3245" i="21"/>
  <c r="D3251" i="21"/>
  <c r="D6054" i="21"/>
  <c r="D4932" i="21"/>
  <c r="D5145" i="21"/>
  <c r="D4996" i="21"/>
  <c r="D6408" i="21"/>
  <c r="D6194" i="21"/>
  <c r="D1266" i="21"/>
  <c r="D3536" i="21"/>
  <c r="D2351" i="21"/>
  <c r="D5014" i="21"/>
  <c r="D2783" i="21"/>
  <c r="D326" i="21"/>
  <c r="D3400" i="21"/>
  <c r="D2863" i="21"/>
  <c r="D957" i="21"/>
  <c r="D4998" i="21"/>
  <c r="D2587" i="21"/>
  <c r="D4094" i="21"/>
  <c r="D2559" i="21"/>
  <c r="D7126" i="21"/>
  <c r="D5615" i="21"/>
  <c r="D3001" i="21"/>
  <c r="D4626" i="21"/>
  <c r="D4090" i="21"/>
  <c r="D6665" i="21"/>
  <c r="D6041" i="21"/>
  <c r="D6512" i="21"/>
  <c r="D2553" i="21"/>
  <c r="D455" i="21"/>
  <c r="D5275" i="21"/>
  <c r="D7251" i="21"/>
  <c r="D2695" i="21"/>
  <c r="D158" i="21"/>
  <c r="D2239" i="21"/>
  <c r="D4476" i="21"/>
  <c r="D3565" i="21"/>
  <c r="D1333" i="21"/>
  <c r="D3065" i="21"/>
  <c r="D1047" i="21"/>
  <c r="D4290" i="21"/>
  <c r="D2864" i="21"/>
  <c r="D1993" i="21"/>
  <c r="D7234" i="21"/>
  <c r="D3405" i="21"/>
  <c r="D4582" i="21"/>
  <c r="D4361" i="21"/>
  <c r="D950" i="21"/>
  <c r="D4780" i="21"/>
  <c r="D5299" i="21"/>
  <c r="D4479" i="21"/>
  <c r="D1331" i="21"/>
  <c r="D321" i="21"/>
  <c r="D5687" i="21"/>
  <c r="D6859" i="21"/>
  <c r="D3088" i="21"/>
  <c r="D2062" i="21"/>
  <c r="D5431" i="21"/>
  <c r="D1094" i="21"/>
  <c r="D468" i="21"/>
  <c r="D5466" i="21"/>
  <c r="D3186" i="21"/>
  <c r="D5279" i="21"/>
  <c r="D2077" i="21"/>
  <c r="D2772" i="21"/>
  <c r="D5148" i="21"/>
  <c r="D2836" i="21"/>
  <c r="D2071" i="21"/>
  <c r="D4087" i="21"/>
  <c r="D4768" i="21"/>
  <c r="D2363" i="21"/>
  <c r="D2069" i="21"/>
  <c r="D1844" i="21"/>
  <c r="D605" i="21"/>
  <c r="D5646" i="21"/>
  <c r="D545" i="21"/>
  <c r="D4965" i="21"/>
  <c r="D6807" i="21"/>
  <c r="D1435" i="21"/>
  <c r="D4085" i="21"/>
  <c r="D6836" i="21"/>
  <c r="D919" i="21"/>
  <c r="D4635" i="21"/>
  <c r="D5655" i="21"/>
  <c r="D2502" i="21"/>
  <c r="D4145" i="21"/>
  <c r="D4794" i="21"/>
  <c r="D5836" i="21"/>
  <c r="D4371" i="21"/>
  <c r="D5398" i="21"/>
  <c r="D3059" i="21"/>
  <c r="D783" i="21"/>
  <c r="D4132" i="21"/>
  <c r="D983" i="21"/>
  <c r="D833" i="21"/>
  <c r="D7180" i="21"/>
  <c r="D1416" i="21"/>
  <c r="D463" i="21"/>
  <c r="D2726" i="21"/>
  <c r="D2294" i="21"/>
  <c r="D5184" i="21"/>
  <c r="D3379" i="21"/>
  <c r="D3209" i="21"/>
  <c r="D1886" i="21"/>
  <c r="D2815" i="21"/>
  <c r="D748" i="21"/>
  <c r="D5709" i="21"/>
  <c r="D851" i="21"/>
  <c r="D3448" i="21"/>
  <c r="D3358" i="21"/>
  <c r="D7013" i="21"/>
  <c r="D6448" i="21"/>
  <c r="D6989" i="21"/>
  <c r="D2664" i="21"/>
  <c r="D1500" i="21"/>
  <c r="D1159" i="21"/>
  <c r="D4050" i="21"/>
  <c r="D817" i="21"/>
  <c r="D7161" i="21"/>
  <c r="D6126" i="21"/>
  <c r="D2742" i="21"/>
  <c r="D495" i="21"/>
  <c r="D1869" i="21"/>
  <c r="D3302" i="21"/>
  <c r="D5807" i="21"/>
  <c r="D6326" i="21"/>
  <c r="D808" i="21"/>
  <c r="D5207" i="21"/>
  <c r="D6831" i="21"/>
  <c r="D2803" i="21"/>
  <c r="D2631" i="21"/>
  <c r="D5718" i="21"/>
  <c r="D5240" i="21"/>
  <c r="D3072" i="21"/>
  <c r="D3353" i="21"/>
  <c r="D3348" i="21"/>
  <c r="D2424" i="21"/>
  <c r="D2773" i="21"/>
  <c r="D5635" i="21"/>
  <c r="D2942" i="21"/>
  <c r="D1498" i="21"/>
  <c r="D3787" i="21"/>
  <c r="D3753" i="21"/>
  <c r="D316" i="21"/>
  <c r="D955" i="21"/>
  <c r="D4834" i="21"/>
  <c r="D2655" i="21"/>
  <c r="D779" i="21"/>
  <c r="D1464" i="21"/>
  <c r="D6884" i="21"/>
  <c r="D1556" i="21"/>
  <c r="D4181" i="21"/>
  <c r="D361" i="21"/>
  <c r="D5087" i="21"/>
  <c r="D15" i="21"/>
  <c r="D7101" i="21"/>
  <c r="D2452" i="21"/>
  <c r="D214" i="21"/>
  <c r="D5808" i="21"/>
  <c r="D5529" i="21"/>
  <c r="D6574" i="21"/>
  <c r="D6140" i="21"/>
  <c r="D3551" i="21"/>
  <c r="D3714" i="21"/>
  <c r="D7442" i="21"/>
  <c r="D7242" i="21"/>
  <c r="D5912" i="21"/>
  <c r="D976" i="21"/>
  <c r="D5735" i="21"/>
  <c r="D2642" i="21"/>
  <c r="D7074" i="21"/>
  <c r="D5766" i="21"/>
  <c r="D2937" i="21"/>
  <c r="D7365" i="21"/>
  <c r="D7299" i="21"/>
  <c r="D205" i="21"/>
  <c r="D7362" i="21"/>
  <c r="D2136" i="21"/>
  <c r="D6401" i="21"/>
  <c r="D5318" i="21"/>
  <c r="D4402" i="21"/>
  <c r="D207" i="21"/>
  <c r="D202" i="21"/>
  <c r="D3818" i="21"/>
  <c r="D2290" i="21"/>
  <c r="D2951" i="21"/>
  <c r="D1166" i="21"/>
  <c r="D5736" i="21"/>
  <c r="D936" i="21"/>
  <c r="D6347" i="21"/>
  <c r="D1085" i="21"/>
  <c r="D4518" i="21"/>
  <c r="D2828" i="21"/>
  <c r="D7291" i="21"/>
  <c r="D6256" i="21"/>
  <c r="D327" i="21"/>
  <c r="D185" i="21"/>
  <c r="D1526" i="21"/>
  <c r="D1004" i="21"/>
  <c r="D6625" i="21"/>
  <c r="D6687" i="21"/>
  <c r="D1948" i="21"/>
  <c r="D1583" i="21"/>
  <c r="D7049" i="21"/>
  <c r="D4971" i="21"/>
  <c r="D1311" i="21"/>
  <c r="D4343" i="21"/>
  <c r="D1712" i="21"/>
  <c r="D1678" i="21"/>
  <c r="D714" i="21"/>
  <c r="D1133" i="21"/>
  <c r="D7136" i="21"/>
  <c r="D2674" i="21"/>
  <c r="D571" i="21"/>
  <c r="D5795" i="21"/>
  <c r="D6208" i="21"/>
  <c r="D3191" i="21"/>
  <c r="D6788" i="21"/>
  <c r="D6246" i="21"/>
  <c r="D561" i="21"/>
  <c r="D6822" i="21"/>
  <c r="D2407" i="21"/>
  <c r="D954" i="21"/>
  <c r="D6374" i="21"/>
  <c r="D819" i="21"/>
  <c r="D543" i="21"/>
  <c r="D5959" i="21"/>
  <c r="D3718" i="21"/>
  <c r="D4072" i="21"/>
  <c r="D6656" i="21"/>
  <c r="D1607" i="21"/>
  <c r="D2509" i="21"/>
  <c r="D5737" i="21"/>
  <c r="D6171" i="21"/>
  <c r="D5521" i="21"/>
  <c r="D1597" i="21"/>
  <c r="D519" i="21"/>
  <c r="D364" i="21"/>
  <c r="D1022" i="21"/>
  <c r="D926" i="21"/>
  <c r="D6417" i="21"/>
  <c r="D4224" i="21"/>
  <c r="D4564" i="21"/>
  <c r="D3424" i="21"/>
  <c r="D2906" i="21"/>
  <c r="D6908" i="21"/>
  <c r="D511" i="21"/>
  <c r="D547" i="21"/>
  <c r="D5963" i="21"/>
  <c r="D652" i="21"/>
  <c r="D4055" i="21"/>
  <c r="D3085" i="21"/>
  <c r="D171" i="21"/>
  <c r="D7163" i="21"/>
  <c r="D7179" i="21"/>
  <c r="D2467" i="21"/>
  <c r="D2129" i="21"/>
  <c r="D4789" i="21"/>
  <c r="D1343" i="21"/>
  <c r="D6464" i="21"/>
  <c r="D1231" i="21"/>
  <c r="D253" i="21"/>
  <c r="D2197" i="21"/>
  <c r="D1189" i="21"/>
  <c r="D6351" i="21"/>
  <c r="D692" i="21"/>
  <c r="D4597" i="21"/>
  <c r="D6982" i="21"/>
  <c r="D4810" i="21"/>
  <c r="D505" i="21"/>
  <c r="D6571" i="21"/>
  <c r="D2832" i="21"/>
  <c r="D6263" i="21"/>
  <c r="D1732" i="21"/>
  <c r="D1994" i="21"/>
  <c r="D2284" i="21"/>
  <c r="D5783" i="21"/>
  <c r="D1728" i="21"/>
  <c r="D273" i="21"/>
  <c r="D223" i="21"/>
  <c r="D3738" i="21"/>
  <c r="D3566" i="21"/>
  <c r="D248" i="21"/>
  <c r="D7181" i="21"/>
  <c r="D844" i="21"/>
  <c r="D673" i="21"/>
  <c r="D1963" i="21"/>
  <c r="D7288" i="21"/>
  <c r="D4535" i="21"/>
  <c r="D7368" i="21"/>
  <c r="D6679" i="21"/>
  <c r="D803" i="21"/>
  <c r="D624" i="21"/>
  <c r="D3200" i="21"/>
  <c r="D1724" i="21"/>
  <c r="D4146" i="21"/>
  <c r="D1272" i="21"/>
  <c r="D7276" i="21"/>
  <c r="D811" i="21"/>
  <c r="D2513" i="21"/>
  <c r="D5804" i="21"/>
  <c r="D369" i="21"/>
  <c r="D2425" i="21"/>
  <c r="D3262" i="21"/>
  <c r="D4907" i="21"/>
  <c r="D4606" i="21"/>
  <c r="D5403" i="21"/>
  <c r="D5286" i="21"/>
  <c r="D5297" i="21"/>
  <c r="D6026" i="21"/>
  <c r="D7514" i="21"/>
  <c r="D909" i="21"/>
  <c r="D144" i="21"/>
  <c r="D7558" i="21"/>
  <c r="D7539" i="21"/>
  <c r="D7484" i="21"/>
  <c r="D264" i="21"/>
  <c r="D6965" i="21"/>
  <c r="D195" i="21"/>
  <c r="D1906" i="21"/>
  <c r="D7235" i="21"/>
  <c r="D5589" i="21"/>
  <c r="D7551" i="21"/>
  <c r="D7309" i="21"/>
  <c r="D560" i="21"/>
  <c r="D7155" i="21"/>
  <c r="D7487" i="21"/>
  <c r="D4983" i="21"/>
  <c r="D7189" i="21"/>
  <c r="D17" i="21"/>
  <c r="D7421" i="21"/>
  <c r="D7518" i="21"/>
  <c r="D2297" i="21"/>
  <c r="D104" i="21"/>
  <c r="D142" i="21"/>
  <c r="D2174" i="21"/>
  <c r="D6698" i="21"/>
  <c r="D177" i="21"/>
  <c r="D1591" i="21"/>
  <c r="D3984" i="21"/>
  <c r="D7148" i="21"/>
  <c r="D94" i="21"/>
  <c r="D2504" i="21"/>
  <c r="D5416" i="21"/>
  <c r="D265" i="21"/>
  <c r="D1384" i="21"/>
  <c r="D7334" i="21"/>
  <c r="D380" i="21"/>
  <c r="D6613" i="21"/>
  <c r="D7383" i="21"/>
  <c r="D1225" i="21"/>
  <c r="D2717" i="21"/>
  <c r="D412" i="21"/>
  <c r="D4309" i="21"/>
  <c r="D7105" i="21"/>
  <c r="D7098" i="21"/>
  <c r="D6391" i="21"/>
  <c r="D6221" i="21"/>
  <c r="D165" i="21"/>
  <c r="D7472" i="21"/>
  <c r="D6699" i="21"/>
  <c r="D4286" i="21"/>
  <c r="D695" i="21"/>
  <c r="D5276" i="21"/>
  <c r="D6400" i="21"/>
  <c r="D1107" i="21"/>
  <c r="D1755" i="21"/>
  <c r="D651" i="21"/>
  <c r="D5636" i="21"/>
  <c r="D6958" i="21"/>
  <c r="D3534" i="21"/>
  <c r="D742" i="21"/>
  <c r="D258" i="21"/>
  <c r="D6365" i="21"/>
  <c r="D5206" i="21"/>
  <c r="D986" i="21"/>
  <c r="D1504" i="21"/>
  <c r="D3548" i="21"/>
  <c r="D5472" i="21"/>
  <c r="D2630" i="21"/>
  <c r="D2489" i="21"/>
  <c r="D6641" i="21"/>
  <c r="D2389" i="21"/>
  <c r="D3668" i="21"/>
  <c r="D3974" i="21"/>
  <c r="D619" i="21"/>
  <c r="D1346" i="21"/>
  <c r="D778" i="21"/>
  <c r="D5914" i="21"/>
  <c r="D3127" i="21"/>
  <c r="D6241" i="21"/>
  <c r="D2307" i="21"/>
  <c r="D6601" i="21"/>
  <c r="D1792" i="21"/>
  <c r="D7296" i="21"/>
  <c r="D4472" i="21"/>
  <c r="D2448" i="21"/>
  <c r="D3481" i="21"/>
  <c r="D4706" i="21"/>
  <c r="D568" i="21"/>
  <c r="D6618" i="21"/>
  <c r="D1102" i="21"/>
  <c r="D1057" i="21"/>
  <c r="D6358" i="21"/>
  <c r="D6780" i="21"/>
  <c r="D4750" i="21"/>
  <c r="D1841" i="21"/>
  <c r="D5447" i="21"/>
  <c r="D1020" i="21"/>
  <c r="D3623" i="21"/>
  <c r="D6451" i="21"/>
  <c r="D1689" i="21"/>
  <c r="D6381" i="21"/>
  <c r="D3557" i="21"/>
  <c r="D3365" i="21"/>
  <c r="D3313" i="21"/>
  <c r="D3168" i="21"/>
  <c r="D1357" i="21"/>
  <c r="D405" i="21"/>
  <c r="D4922" i="21"/>
  <c r="D2868" i="21"/>
  <c r="D6875" i="21"/>
  <c r="D6986" i="21"/>
  <c r="D5486" i="21"/>
  <c r="D4918" i="21"/>
  <c r="D943" i="21"/>
  <c r="D4243" i="21"/>
  <c r="D1466" i="21"/>
  <c r="D2901" i="21"/>
  <c r="D6160" i="21"/>
  <c r="D5238" i="21"/>
  <c r="D853" i="21"/>
  <c r="D6180" i="21"/>
  <c r="D6746" i="21"/>
  <c r="D2125" i="21"/>
  <c r="D5136" i="21"/>
  <c r="D4519" i="21"/>
  <c r="D5493" i="21"/>
  <c r="D2065" i="21"/>
  <c r="D4300" i="21"/>
  <c r="D6856" i="21"/>
  <c r="D6806" i="21"/>
  <c r="D402" i="21"/>
  <c r="D6319" i="21"/>
  <c r="D6127" i="21"/>
  <c r="D3298" i="21"/>
  <c r="D2349" i="21"/>
  <c r="D5436" i="21"/>
  <c r="D599" i="21"/>
  <c r="D2766" i="21"/>
  <c r="D1374" i="21"/>
  <c r="D2139" i="21"/>
  <c r="D2687" i="21"/>
  <c r="D5984" i="21"/>
  <c r="D5560" i="21"/>
  <c r="D5756" i="21"/>
  <c r="D7210" i="21"/>
  <c r="D7399" i="21"/>
  <c r="D3734" i="21"/>
  <c r="D961" i="21"/>
  <c r="D6172" i="21"/>
  <c r="D4681" i="21"/>
  <c r="D7323" i="21"/>
  <c r="D1655" i="21"/>
  <c r="D3339" i="21"/>
  <c r="D5374" i="21"/>
  <c r="D466" i="21"/>
  <c r="D1446" i="21"/>
  <c r="D2665" i="21"/>
  <c r="D5902" i="21"/>
  <c r="D2722" i="21"/>
  <c r="D5704" i="21"/>
  <c r="D7407" i="21"/>
  <c r="D6949" i="21"/>
  <c r="D6526" i="21"/>
  <c r="D4797" i="21"/>
  <c r="D2419" i="21"/>
  <c r="D274" i="21"/>
  <c r="D1733" i="21"/>
  <c r="D2693" i="21"/>
  <c r="D4376" i="21"/>
  <c r="D6202" i="21"/>
  <c r="D1229" i="21"/>
  <c r="D922" i="21"/>
  <c r="D971" i="21"/>
  <c r="D5818" i="21"/>
  <c r="D2617" i="21"/>
  <c r="D4417" i="21"/>
  <c r="D7367" i="21"/>
  <c r="D1140" i="21"/>
  <c r="D3472" i="21"/>
  <c r="D1506" i="21"/>
  <c r="D3243" i="21"/>
  <c r="D6399" i="21"/>
  <c r="D3017" i="21"/>
  <c r="D2892" i="21"/>
  <c r="D3979" i="21"/>
  <c r="D5205" i="21"/>
  <c r="D6178" i="21"/>
  <c r="D2879" i="21"/>
  <c r="D3398" i="21"/>
  <c r="D3609" i="21"/>
  <c r="D2164" i="21"/>
  <c r="D5558" i="21"/>
  <c r="D3817" i="21"/>
  <c r="D7458" i="21"/>
  <c r="D947" i="21"/>
  <c r="D7264" i="21"/>
  <c r="D230" i="21"/>
  <c r="D2813" i="21"/>
  <c r="D7346" i="21"/>
  <c r="D7188" i="21"/>
  <c r="D4057" i="21"/>
  <c r="D7043" i="21"/>
  <c r="D1754" i="21"/>
  <c r="D7397" i="21"/>
  <c r="D7392" i="21"/>
  <c r="D3267" i="21"/>
  <c r="D7452" i="21"/>
  <c r="D415" i="21"/>
  <c r="D6487" i="21"/>
  <c r="D6920" i="21"/>
  <c r="D5582" i="21"/>
  <c r="D556" i="21"/>
  <c r="D370" i="21"/>
  <c r="D7372" i="21"/>
  <c r="D6282" i="21"/>
  <c r="D2259" i="21"/>
  <c r="D625" i="21"/>
  <c r="D486" i="21"/>
  <c r="D7239" i="21"/>
  <c r="D1027" i="21"/>
  <c r="D5513" i="21"/>
  <c r="D4152" i="21"/>
  <c r="D148" i="21"/>
  <c r="D461" i="21"/>
  <c r="D2929" i="21"/>
  <c r="D7157" i="21"/>
  <c r="D6727" i="21"/>
  <c r="D366" i="21"/>
  <c r="D6502" i="21"/>
  <c r="D2649" i="21"/>
  <c r="D1415" i="21"/>
  <c r="D2192" i="21"/>
  <c r="D7110" i="21"/>
  <c r="D3590" i="21"/>
  <c r="D333" i="21"/>
  <c r="D4292" i="21"/>
  <c r="D5119" i="21"/>
  <c r="D4742" i="21"/>
  <c r="D1770" i="21"/>
  <c r="D4924" i="21"/>
  <c r="D3988" i="21"/>
  <c r="D5265" i="21"/>
  <c r="D2871" i="21"/>
  <c r="D1001" i="21"/>
  <c r="D5811" i="21"/>
  <c r="D4056" i="21"/>
  <c r="D3987" i="21"/>
  <c r="D2121" i="21"/>
  <c r="D1828" i="21"/>
  <c r="D1626" i="21"/>
  <c r="D757" i="21"/>
  <c r="D4119" i="21"/>
  <c r="D7139" i="21"/>
  <c r="D4126" i="21"/>
  <c r="D2900" i="21"/>
  <c r="D4457" i="21"/>
  <c r="D5642" i="21"/>
  <c r="D6576" i="21"/>
  <c r="D2017" i="21"/>
  <c r="D6612" i="21"/>
  <c r="D688" i="21"/>
  <c r="D6761" i="21"/>
  <c r="D7081" i="21"/>
  <c r="D6774" i="21"/>
  <c r="D7203" i="21"/>
  <c r="D791" i="21"/>
  <c r="D3993" i="21"/>
  <c r="D6107" i="21"/>
  <c r="D4578" i="21"/>
  <c r="D2689" i="21"/>
  <c r="D2959" i="21"/>
  <c r="D3721" i="21"/>
  <c r="D1514" i="21"/>
  <c r="D4844" i="21"/>
  <c r="D4495" i="21"/>
  <c r="D3582" i="21"/>
  <c r="D3816" i="21"/>
  <c r="D4709" i="21"/>
  <c r="D1936" i="21"/>
  <c r="D4491" i="21"/>
  <c r="D4904" i="21"/>
  <c r="D1291" i="21"/>
  <c r="D1857" i="21"/>
  <c r="D6415" i="21"/>
  <c r="D4141" i="21"/>
  <c r="D3587" i="21"/>
  <c r="D6204" i="21"/>
  <c r="D5478" i="21"/>
  <c r="D3288" i="21"/>
  <c r="D1218" i="21"/>
  <c r="D1431" i="21"/>
  <c r="D1992" i="21"/>
  <c r="D5926" i="21"/>
  <c r="D4143" i="21"/>
  <c r="D3175" i="21"/>
  <c r="D5039" i="21"/>
  <c r="D5759" i="21"/>
  <c r="D14" i="21"/>
  <c r="D1782" i="21"/>
  <c r="D504" i="21"/>
  <c r="D7236" i="21"/>
  <c r="D830" i="21"/>
  <c r="D7009" i="21"/>
  <c r="D2847" i="21"/>
  <c r="D1688" i="21"/>
  <c r="D1175" i="21"/>
  <c r="D7322" i="21"/>
  <c r="D3211" i="21"/>
  <c r="D6895" i="21"/>
  <c r="D4662" i="21"/>
  <c r="D2132" i="21"/>
  <c r="D3526" i="21"/>
  <c r="D7473" i="21"/>
  <c r="D7123" i="21"/>
  <c r="D1055" i="21"/>
  <c r="D7145" i="21"/>
  <c r="D224" i="21"/>
  <c r="D1467" i="21"/>
  <c r="D2253" i="21"/>
  <c r="D826" i="21"/>
  <c r="D1387" i="21"/>
  <c r="D2456" i="21"/>
  <c r="D1042" i="21"/>
  <c r="D4931" i="21"/>
  <c r="D1078" i="21"/>
  <c r="D5225" i="21"/>
  <c r="D4814" i="21"/>
  <c r="D1145" i="21"/>
  <c r="D1196" i="21"/>
  <c r="D242" i="21"/>
  <c r="D4919" i="21"/>
  <c r="D6941" i="21"/>
  <c r="D5001" i="21"/>
  <c r="D1776" i="21"/>
  <c r="D4044" i="21"/>
  <c r="D4649" i="21"/>
  <c r="D228" i="21"/>
  <c r="D293" i="21"/>
  <c r="D6592" i="21"/>
  <c r="D6637" i="21"/>
  <c r="D4513" i="21"/>
  <c r="D6356" i="21"/>
  <c r="D2768" i="21"/>
  <c r="D716" i="21"/>
  <c r="D6890" i="21"/>
  <c r="D2209" i="21"/>
  <c r="D5943" i="21"/>
  <c r="D7395" i="21"/>
  <c r="D4663" i="21"/>
  <c r="D260" i="21"/>
  <c r="D4862" i="21"/>
  <c r="D452" i="21"/>
  <c r="D6961" i="21"/>
  <c r="D1987" i="21"/>
  <c r="D5072" i="21"/>
  <c r="D5723" i="21"/>
  <c r="D5380" i="21"/>
  <c r="D7431" i="21"/>
  <c r="D2416" i="21"/>
  <c r="D167" i="21"/>
  <c r="D5082" i="21"/>
  <c r="D5504" i="21"/>
  <c r="D6410" i="21"/>
  <c r="D1518" i="21"/>
  <c r="D6606" i="21"/>
  <c r="D4723" i="21"/>
  <c r="D7447" i="21"/>
  <c r="D914" i="21"/>
  <c r="D6974" i="21"/>
  <c r="D1322" i="21"/>
  <c r="D6690" i="21"/>
  <c r="D4570" i="21"/>
  <c r="D128" i="21"/>
  <c r="D4950" i="21"/>
  <c r="D551" i="21"/>
  <c r="D279" i="21"/>
  <c r="D19" i="21"/>
  <c r="D7284" i="21"/>
  <c r="D5990" i="21"/>
  <c r="D7536" i="21"/>
  <c r="D4302" i="21"/>
  <c r="D4461" i="21"/>
  <c r="D1171" i="21"/>
  <c r="D5796" i="21"/>
  <c r="D2518" i="21"/>
  <c r="D5438" i="21"/>
  <c r="D1417" i="21"/>
  <c r="D1091" i="21"/>
  <c r="D3134" i="21"/>
  <c r="D3273" i="21"/>
  <c r="D3337" i="21"/>
  <c r="D7114" i="21"/>
  <c r="D5518" i="21"/>
  <c r="D2891" i="21"/>
  <c r="D1738" i="21"/>
  <c r="D300" i="21"/>
  <c r="D777" i="21"/>
  <c r="D7390" i="21"/>
  <c r="D847" i="21"/>
  <c r="D1779" i="21"/>
  <c r="D6557" i="21"/>
  <c r="D2241" i="21"/>
  <c r="D2045" i="21"/>
  <c r="D1013" i="21"/>
  <c r="D1336" i="21"/>
  <c r="D1412" i="21"/>
  <c r="D238" i="21"/>
  <c r="D1215" i="21"/>
  <c r="D7267" i="21"/>
  <c r="D743" i="21"/>
  <c r="D111" i="21"/>
  <c r="D4226" i="21"/>
  <c r="D6228" i="21"/>
  <c r="D7396" i="21"/>
  <c r="D3172" i="21"/>
  <c r="D1029" i="21"/>
  <c r="D7398" i="21"/>
  <c r="D7361" i="21"/>
  <c r="D193" i="21"/>
  <c r="D7027" i="21"/>
  <c r="D7510" i="21"/>
  <c r="D7592" i="21"/>
  <c r="D73" i="21"/>
  <c r="D7415" i="21"/>
  <c r="D92" i="21"/>
  <c r="D6034" i="21"/>
  <c r="D620" i="21"/>
  <c r="D5768" i="21"/>
  <c r="D6796" i="21"/>
  <c r="D140" i="21"/>
  <c r="D4316" i="21"/>
  <c r="D2622" i="21"/>
  <c r="D7241" i="21"/>
  <c r="D7436" i="21"/>
  <c r="D417" i="21"/>
  <c r="D7557" i="21"/>
  <c r="D3622" i="21"/>
  <c r="D96" i="21"/>
  <c r="D1288" i="21"/>
  <c r="D1048" i="21"/>
  <c r="D330" i="21"/>
  <c r="D6916" i="21"/>
  <c r="D6615" i="21"/>
  <c r="D4580" i="21"/>
  <c r="D5208" i="21"/>
  <c r="D2141" i="21"/>
  <c r="D4367" i="21"/>
  <c r="D2857" i="21"/>
  <c r="D4030" i="21"/>
  <c r="D3254" i="21"/>
  <c r="D7508" i="21"/>
  <c r="D7440" i="21"/>
  <c r="D122" i="21"/>
  <c r="D6826" i="21"/>
  <c r="D3496" i="21"/>
  <c r="D2460" i="21"/>
  <c r="D5757" i="21"/>
  <c r="D7124" i="21"/>
  <c r="D368" i="21"/>
  <c r="D7293" i="21"/>
  <c r="D6413" i="21"/>
  <c r="D723" i="21"/>
  <c r="D868" i="21"/>
  <c r="D3332" i="21"/>
  <c r="D938" i="21"/>
  <c r="D649" i="21"/>
  <c r="D386" i="21"/>
  <c r="D4200" i="21"/>
  <c r="D840" i="21"/>
  <c r="D6184" i="21"/>
  <c r="D3742" i="21"/>
  <c r="D7389" i="21"/>
  <c r="D146" i="21"/>
  <c r="D5669" i="21"/>
  <c r="D5109" i="21"/>
  <c r="D4721" i="21"/>
  <c r="D6211" i="21"/>
  <c r="D980" i="21"/>
  <c r="D1880" i="21"/>
  <c r="D2401" i="21"/>
  <c r="D6495" i="21"/>
  <c r="D653" i="21"/>
  <c r="D5345" i="21"/>
  <c r="D5772" i="21"/>
  <c r="D1410" i="21"/>
  <c r="D5239" i="21"/>
  <c r="D3099" i="21"/>
  <c r="D296" i="21"/>
  <c r="D2795" i="21"/>
  <c r="D4127" i="21"/>
  <c r="D1009" i="21"/>
  <c r="D2217" i="21"/>
  <c r="D7513" i="21"/>
  <c r="D1172" i="21"/>
  <c r="D680" i="21"/>
  <c r="D2398" i="21"/>
  <c r="D2899" i="21"/>
  <c r="D4015" i="21"/>
  <c r="D2948" i="21"/>
  <c r="D5204" i="21"/>
  <c r="D1781" i="21"/>
  <c r="D6921" i="21"/>
  <c r="D7468" i="21"/>
  <c r="D7419" i="21"/>
  <c r="D1092" i="21"/>
  <c r="D82" i="21"/>
  <c r="D7177" i="21"/>
  <c r="D2161" i="21"/>
  <c r="D1879" i="21"/>
  <c r="D3963" i="21"/>
  <c r="D6771" i="21"/>
  <c r="D410" i="21"/>
  <c r="D7453" i="21"/>
  <c r="D7230" i="21"/>
  <c r="D7216" i="21"/>
  <c r="D5910" i="21"/>
  <c r="D3295" i="21"/>
  <c r="D5742" i="21"/>
  <c r="D1136" i="21"/>
  <c r="D2114" i="21"/>
  <c r="D1491" i="21"/>
  <c r="D4086" i="21"/>
  <c r="D7391" i="21"/>
  <c r="D6469" i="21"/>
  <c r="D6857" i="21"/>
  <c r="D7150" i="21"/>
  <c r="D490" i="21"/>
  <c r="D7457" i="21"/>
  <c r="D766" i="21"/>
  <c r="D7109" i="21"/>
  <c r="D6630" i="21"/>
  <c r="D7541" i="21"/>
  <c r="D1735" i="21"/>
  <c r="D241" i="21"/>
  <c r="D7353" i="21"/>
  <c r="D56" i="21"/>
  <c r="D7111" i="21"/>
  <c r="D7120" i="21"/>
  <c r="D7356" i="21"/>
  <c r="D7497" i="21"/>
  <c r="D306" i="21"/>
  <c r="D435" i="21"/>
  <c r="D113" i="21"/>
  <c r="D1153" i="21"/>
  <c r="D87" i="21"/>
  <c r="D2023" i="21"/>
  <c r="D5157" i="21"/>
  <c r="D5422" i="21"/>
  <c r="D2232" i="21"/>
  <c r="D5104" i="21"/>
  <c r="D5387" i="21"/>
  <c r="D5559" i="21"/>
  <c r="D3427" i="21"/>
  <c r="D3012" i="21"/>
  <c r="D1585" i="21"/>
  <c r="D4233" i="21"/>
  <c r="D1787" i="21"/>
  <c r="D5832" i="21"/>
  <c r="D946" i="21"/>
  <c r="D1926" i="21"/>
  <c r="D4757" i="21"/>
  <c r="D6824" i="21"/>
  <c r="D6815" i="21"/>
  <c r="D6923" i="21"/>
  <c r="D4527" i="21"/>
  <c r="D4826" i="21"/>
  <c r="D3972" i="21"/>
  <c r="D1957" i="21"/>
  <c r="D2710" i="21"/>
  <c r="D5027" i="21"/>
  <c r="D4466" i="21"/>
  <c r="D494" i="21"/>
  <c r="D1117" i="21"/>
  <c r="D1551" i="21"/>
  <c r="D7175" i="21"/>
  <c r="D2950" i="21"/>
  <c r="D318" i="21"/>
  <c r="D5838" i="21"/>
  <c r="D3283" i="21"/>
  <c r="D6680" i="21"/>
  <c r="D4229" i="21"/>
  <c r="D5338" i="21"/>
  <c r="D762" i="21"/>
  <c r="D7505" i="21"/>
  <c r="D2769" i="21"/>
  <c r="D471" i="21"/>
  <c r="D860" i="21"/>
  <c r="D5311" i="21"/>
  <c r="D4766" i="21"/>
  <c r="D7115" i="21"/>
  <c r="D741" i="21"/>
  <c r="D5046" i="21"/>
  <c r="D6664" i="21"/>
  <c r="D727" i="21"/>
  <c r="D5905" i="21"/>
  <c r="D7526" i="21"/>
  <c r="D7281" i="21"/>
  <c r="D7506" i="21"/>
  <c r="D6439" i="21"/>
  <c r="D210" i="21"/>
  <c r="D5324" i="21"/>
  <c r="D7500" i="21"/>
  <c r="D2462" i="21"/>
  <c r="D6670" i="21"/>
  <c r="D226" i="21"/>
  <c r="D706" i="21"/>
  <c r="D1840" i="21"/>
  <c r="D6239" i="21"/>
  <c r="D7538" i="21"/>
  <c r="D7550" i="21"/>
  <c r="D523" i="21"/>
  <c r="D1483" i="21"/>
  <c r="D443" i="21"/>
  <c r="D63" i="21"/>
  <c r="D5117" i="21"/>
  <c r="D5328" i="21"/>
  <c r="D307" i="21"/>
  <c r="D6306" i="21"/>
  <c r="D3467" i="21"/>
  <c r="D6440" i="21"/>
  <c r="D4509" i="21"/>
  <c r="D7118" i="21"/>
  <c r="D7185" i="21"/>
  <c r="D532" i="21"/>
  <c r="D4528" i="21"/>
  <c r="D395" i="21"/>
  <c r="D1472" i="21"/>
  <c r="D6877" i="21"/>
  <c r="D771" i="21"/>
  <c r="D3815" i="21"/>
  <c r="D2393" i="21"/>
  <c r="D7494" i="21"/>
  <c r="D567" i="21"/>
  <c r="D5065" i="21"/>
  <c r="D391" i="21"/>
  <c r="D7174" i="21"/>
  <c r="D3109" i="21"/>
  <c r="D3222" i="21"/>
  <c r="D2808" i="21"/>
  <c r="D2338" i="21"/>
  <c r="D2484" i="21"/>
  <c r="D1076" i="21"/>
  <c r="D7044" i="21"/>
  <c r="D170" i="21"/>
  <c r="D5116" i="21"/>
  <c r="D2735" i="21"/>
  <c r="D6144" i="21"/>
  <c r="D7282" i="21"/>
  <c r="D5867" i="21"/>
  <c r="D3112" i="21"/>
  <c r="D2870" i="21"/>
  <c r="D4274" i="21"/>
  <c r="D1195" i="21"/>
  <c r="D5727" i="21"/>
  <c r="D2154" i="21"/>
  <c r="D7394" i="21"/>
  <c r="D2022" i="21"/>
  <c r="D7166" i="21"/>
  <c r="D798" i="21"/>
  <c r="D1657" i="21"/>
  <c r="D6244" i="21"/>
  <c r="D962" i="21"/>
  <c r="D5309" i="21"/>
  <c r="D3814" i="21"/>
  <c r="D3054" i="21"/>
  <c r="D4751" i="21"/>
  <c r="D4189" i="21"/>
  <c r="D3270" i="21"/>
  <c r="D492" i="21"/>
  <c r="D4179" i="21"/>
  <c r="D563" i="21"/>
  <c r="D5960" i="21"/>
  <c r="D1299" i="21"/>
  <c r="D3813" i="21"/>
  <c r="D3305" i="21"/>
  <c r="D2402" i="21"/>
  <c r="D3105" i="21"/>
  <c r="D6489" i="21"/>
  <c r="D4114" i="21"/>
  <c r="D5958" i="21"/>
  <c r="D2623" i="21"/>
  <c r="D1846" i="21"/>
  <c r="D4647" i="21"/>
  <c r="D4542" i="21"/>
  <c r="D2632" i="21"/>
  <c r="D4938" i="21"/>
  <c r="D3301" i="21"/>
  <c r="D2358" i="21"/>
  <c r="D1661" i="21"/>
  <c r="D5089" i="21"/>
  <c r="D6978" i="21"/>
  <c r="D7428" i="21"/>
  <c r="D1960" i="21"/>
  <c r="D7423" i="21"/>
  <c r="D6456" i="21"/>
  <c r="D7414" i="21"/>
  <c r="D780" i="21"/>
  <c r="D807" i="21"/>
  <c r="D479" i="21"/>
  <c r="D952" i="21"/>
  <c r="D6966" i="21"/>
  <c r="D3605" i="21"/>
  <c r="D4631" i="21"/>
  <c r="D416" i="21"/>
  <c r="D3130" i="21"/>
  <c r="D1222" i="21"/>
  <c r="D204" i="21"/>
  <c r="D2470" i="21"/>
  <c r="D7445" i="21"/>
  <c r="D348" i="21"/>
  <c r="D4522" i="21"/>
  <c r="D2715" i="21"/>
  <c r="D7257" i="21"/>
  <c r="D105" i="21"/>
  <c r="D6390" i="21"/>
  <c r="D4105" i="21"/>
  <c r="D5871" i="21"/>
  <c r="D305" i="21"/>
  <c r="D6632" i="21"/>
  <c r="D6850" i="21"/>
  <c r="D822" i="21"/>
  <c r="D1925" i="21"/>
  <c r="D4504" i="21"/>
  <c r="D3178" i="21"/>
  <c r="D1269" i="21"/>
  <c r="D7285" i="21"/>
  <c r="D2359" i="21"/>
  <c r="D4166" i="21"/>
  <c r="D16" i="21"/>
  <c r="D7422" i="21"/>
  <c r="D7159" i="21"/>
  <c r="D6004" i="21"/>
  <c r="D5983" i="21"/>
  <c r="D4453" i="21"/>
  <c r="D1044" i="21"/>
  <c r="D6663" i="21"/>
  <c r="D5355" i="21"/>
  <c r="D4804" i="21"/>
  <c r="D6" i="21"/>
  <c r="D7580" i="21"/>
  <c r="D6917" i="21"/>
  <c r="D7007" i="21"/>
  <c r="D2227" i="21"/>
  <c r="D343" i="21"/>
  <c r="D7273" i="21"/>
  <c r="D3737" i="21"/>
  <c r="D4171" i="21"/>
  <c r="D4249" i="21"/>
  <c r="D151" i="21"/>
  <c r="D4163" i="21"/>
  <c r="D100" i="21"/>
  <c r="D4412" i="21"/>
  <c r="D7531" i="21"/>
  <c r="D7451" i="21"/>
  <c r="D234" i="21"/>
  <c r="D711" i="21"/>
  <c r="D1669" i="21"/>
  <c r="D4963" i="21"/>
  <c r="D2880" i="21"/>
  <c r="D2536" i="21"/>
  <c r="D7076" i="21"/>
  <c r="D4434" i="21"/>
  <c r="D268" i="21"/>
  <c r="D1527" i="21"/>
  <c r="D7228" i="21"/>
  <c r="D2410" i="21"/>
  <c r="D7221" i="21"/>
  <c r="D1028" i="21"/>
  <c r="D6485" i="21"/>
  <c r="D6481" i="21"/>
  <c r="D3180" i="21"/>
  <c r="D3334" i="21"/>
  <c r="D3812" i="21"/>
  <c r="D404" i="21"/>
  <c r="D67" i="21"/>
  <c r="D5614" i="21"/>
  <c r="D982" i="21"/>
  <c r="D6271" i="21"/>
  <c r="D916" i="21"/>
  <c r="D2328" i="21"/>
  <c r="D744" i="21"/>
  <c r="D3694" i="21"/>
  <c r="D109" i="21"/>
  <c r="D6596" i="21"/>
  <c r="D7125" i="21"/>
  <c r="D5485" i="21"/>
  <c r="D112" i="21"/>
  <c r="D1801" i="21"/>
  <c r="D483" i="21"/>
  <c r="D2060" i="21"/>
  <c r="D6330" i="21"/>
  <c r="D843" i="21"/>
  <c r="D549" i="21"/>
  <c r="D4848" i="21"/>
  <c r="D5356" i="21"/>
  <c r="D6042" i="21"/>
  <c r="D7437" i="21"/>
  <c r="D6802" i="21"/>
  <c r="D7001" i="21"/>
  <c r="D2550" i="21"/>
  <c r="D1968" i="21"/>
  <c r="D129" i="21"/>
  <c r="D6750" i="21"/>
  <c r="D7517" i="21"/>
  <c r="D1950" i="21"/>
  <c r="D5607" i="21"/>
  <c r="D1845" i="21"/>
  <c r="D1141" i="21"/>
  <c r="D147" i="21"/>
  <c r="D3290" i="21"/>
  <c r="D5272" i="21"/>
  <c r="D3004" i="21"/>
  <c r="D6339" i="21"/>
  <c r="D7046" i="21"/>
  <c r="D4693" i="21"/>
  <c r="D5760" i="21"/>
  <c r="D5098" i="21"/>
  <c r="D488" i="21"/>
  <c r="D5809" i="21"/>
  <c r="D5941" i="21"/>
  <c r="D5439" i="21"/>
  <c r="D2051" i="21"/>
  <c r="D5661" i="21"/>
  <c r="D6376" i="21"/>
  <c r="D731" i="21"/>
  <c r="D2105" i="21"/>
  <c r="D5844" i="21"/>
  <c r="D5620" i="21"/>
  <c r="D489" i="21"/>
  <c r="D6175" i="21"/>
  <c r="D2078" i="21"/>
  <c r="D1813" i="21"/>
  <c r="D4618" i="21"/>
  <c r="D5020" i="21"/>
  <c r="D4399" i="21"/>
  <c r="D588" i="21"/>
  <c r="D262" i="21"/>
  <c r="D5952" i="21"/>
  <c r="D700" i="21"/>
  <c r="D4875" i="21"/>
  <c r="D315" i="21"/>
  <c r="D4817" i="21"/>
  <c r="D2651" i="21"/>
  <c r="D5728" i="21"/>
  <c r="D6516" i="21"/>
  <c r="D5523" i="21"/>
  <c r="D7171" i="21"/>
  <c r="D1126" i="21"/>
  <c r="D135" i="21"/>
  <c r="D1109" i="21"/>
  <c r="D6506" i="21"/>
  <c r="D5159" i="21"/>
  <c r="D3625" i="21"/>
  <c r="D6672" i="21"/>
  <c r="D7072" i="21"/>
  <c r="D659" i="21"/>
  <c r="D5830" i="21"/>
  <c r="D6265" i="21"/>
  <c r="D211" i="21"/>
  <c r="D5258" i="21"/>
  <c r="D4436" i="21"/>
  <c r="D6475" i="21"/>
  <c r="D2531" i="21"/>
  <c r="D2881" i="21"/>
  <c r="D4739" i="21"/>
  <c r="D1212" i="21"/>
  <c r="D5585" i="21"/>
  <c r="D1563" i="21"/>
  <c r="D332" i="21"/>
  <c r="D6767" i="21"/>
  <c r="D959" i="21"/>
  <c r="D7223" i="21"/>
  <c r="D6797" i="21"/>
  <c r="D3135" i="21"/>
  <c r="D3023" i="21"/>
  <c r="D4818" i="21"/>
  <c r="D5224" i="21"/>
  <c r="D2763" i="21"/>
  <c r="D5468" i="21"/>
  <c r="D1321" i="21"/>
  <c r="D5552" i="21"/>
  <c r="D5763" i="21"/>
  <c r="D5152" i="21"/>
  <c r="D5584" i="21"/>
  <c r="D3161" i="21"/>
  <c r="D5591" i="21"/>
  <c r="D4053" i="21"/>
  <c r="D5745" i="21"/>
  <c r="D5730" i="21"/>
  <c r="D2570" i="21"/>
  <c r="D448" i="21"/>
  <c r="D2080" i="21"/>
  <c r="D3479" i="21"/>
  <c r="D6939" i="21"/>
  <c r="D3704" i="21"/>
  <c r="D1721" i="21"/>
  <c r="D1916" i="21"/>
  <c r="D3272" i="21"/>
  <c r="D4605" i="21"/>
  <c r="D3315" i="21"/>
  <c r="D3706" i="21"/>
  <c r="D7107" i="21"/>
  <c r="D4880" i="21"/>
  <c r="D4627" i="21"/>
  <c r="D1010" i="21"/>
  <c r="D5693" i="21"/>
  <c r="D4496" i="21"/>
  <c r="D6049" i="21"/>
  <c r="D5956" i="21"/>
  <c r="D987" i="21"/>
  <c r="D674" i="21"/>
  <c r="D3132" i="21"/>
  <c r="D5322" i="21"/>
  <c r="D6563" i="21"/>
  <c r="D6421" i="21"/>
  <c r="D5664" i="21"/>
  <c r="D347" i="21"/>
  <c r="D3167" i="21"/>
  <c r="D6838" i="21"/>
  <c r="D6164" i="21"/>
  <c r="D5198" i="21"/>
  <c r="D3811" i="21"/>
  <c r="D1488" i="21"/>
  <c r="D2075" i="21"/>
  <c r="D3116" i="21"/>
  <c r="D2482" i="21"/>
  <c r="D6359" i="21"/>
  <c r="D3572" i="21"/>
  <c r="D4724" i="21"/>
  <c r="D2437" i="21"/>
  <c r="D5315" i="21"/>
  <c r="D3960" i="21"/>
  <c r="D7549" i="21"/>
  <c r="D198" i="21"/>
  <c r="D2353" i="21"/>
  <c r="D1952" i="21"/>
  <c r="D5059" i="21"/>
  <c r="D558" i="21"/>
  <c r="D4104" i="21"/>
  <c r="D1554" i="21"/>
  <c r="D2637" i="21"/>
  <c r="D1767" i="21"/>
  <c r="D3060" i="21"/>
  <c r="D3394" i="21"/>
  <c r="D1673" i="21"/>
  <c r="D5233" i="21"/>
  <c r="D3757" i="21"/>
  <c r="D3538" i="21"/>
  <c r="D4473" i="21"/>
  <c r="D1353" i="21"/>
  <c r="D4237" i="21"/>
  <c r="D1039" i="21"/>
  <c r="D4228" i="21"/>
  <c r="D6945" i="21"/>
  <c r="D3042" i="21"/>
  <c r="D3155" i="21"/>
  <c r="D2644" i="21"/>
  <c r="D1637" i="21"/>
  <c r="D5288" i="21"/>
  <c r="D2625" i="21"/>
  <c r="D2223" i="21"/>
  <c r="D5934" i="21"/>
  <c r="D6957" i="21"/>
  <c r="D670" i="21"/>
  <c r="D6534" i="21"/>
  <c r="D5269" i="21"/>
  <c r="D4556" i="21"/>
  <c r="D2408" i="21"/>
  <c r="D1862" i="21"/>
  <c r="D3408" i="21"/>
  <c r="D2211" i="21"/>
  <c r="D3454" i="21"/>
  <c r="D5940" i="21"/>
  <c r="D4973" i="21"/>
  <c r="D4669" i="21"/>
  <c r="D5887" i="21"/>
  <c r="D4047" i="21"/>
  <c r="D6120" i="21"/>
  <c r="D3708" i="21"/>
  <c r="D1858" i="21"/>
  <c r="D5674" i="21"/>
  <c r="D831" i="21"/>
  <c r="D2645" i="21"/>
  <c r="D2515" i="21"/>
  <c r="D5474" i="21"/>
  <c r="D1995" i="21"/>
  <c r="D7380" i="21"/>
  <c r="D1601" i="21"/>
  <c r="D340" i="21"/>
  <c r="D6150" i="21"/>
  <c r="D7220" i="21"/>
  <c r="D360" i="21"/>
  <c r="D618" i="21"/>
  <c r="D564" i="21"/>
  <c r="D3810" i="21"/>
  <c r="D4079" i="21"/>
  <c r="D5219" i="21"/>
  <c r="D1320" i="21"/>
  <c r="D994" i="21"/>
  <c r="D5992" i="21"/>
  <c r="D2396" i="21"/>
  <c r="D5249" i="21"/>
  <c r="D2095" i="21"/>
  <c r="D2670" i="21"/>
  <c r="D1207" i="21"/>
  <c r="D939" i="21"/>
  <c r="D4531" i="21"/>
  <c r="D1848" i="21"/>
  <c r="D3076" i="21"/>
  <c r="D1386" i="21"/>
  <c r="D2053" i="21"/>
  <c r="D3062" i="21"/>
  <c r="D1962" i="21"/>
  <c r="D6373" i="21"/>
  <c r="D6213" i="21"/>
  <c r="D4871" i="21"/>
  <c r="D418" i="21"/>
  <c r="D5568" i="21"/>
  <c r="D4282" i="21"/>
  <c r="D4236" i="21"/>
  <c r="D3250" i="21"/>
  <c r="D4581" i="21"/>
  <c r="D2995" i="21"/>
  <c r="D5781" i="21"/>
  <c r="D4242" i="21"/>
  <c r="D4551" i="21"/>
  <c r="D4372" i="21"/>
  <c r="D2669" i="21"/>
  <c r="D5178" i="21"/>
  <c r="D7030" i="21"/>
  <c r="D3719" i="21"/>
  <c r="D3142" i="21"/>
  <c r="D1033" i="21"/>
  <c r="D1493" i="21"/>
  <c r="D3061" i="21"/>
  <c r="D2718" i="21"/>
  <c r="D1866" i="21"/>
  <c r="D2070" i="21"/>
  <c r="D4869" i="21"/>
  <c r="D1510" i="21"/>
  <c r="D6230" i="21"/>
  <c r="D2581" i="21"/>
  <c r="D3115" i="21"/>
  <c r="D979" i="21"/>
  <c r="D3513" i="21"/>
  <c r="D5976" i="21"/>
  <c r="D6422" i="21"/>
  <c r="D6245" i="21"/>
  <c r="D809" i="21"/>
  <c r="D1547" i="21"/>
  <c r="D2184" i="21"/>
  <c r="D1014" i="21"/>
  <c r="D1116" i="21"/>
  <c r="D6527" i="21"/>
  <c r="D6833" i="21"/>
  <c r="D3307" i="21"/>
  <c r="D2928" i="21"/>
  <c r="D832" i="21"/>
  <c r="D6589" i="21"/>
  <c r="D6118" i="21"/>
  <c r="D669" i="21"/>
  <c r="D3809" i="21"/>
  <c r="D1406" i="21"/>
  <c r="D5705" i="21"/>
  <c r="D1763" i="21"/>
  <c r="D3259" i="21"/>
  <c r="D6073" i="21"/>
  <c r="D6132" i="21"/>
  <c r="D2700" i="21"/>
  <c r="D1606" i="21"/>
  <c r="D1329" i="21"/>
  <c r="D4283" i="21"/>
  <c r="D2607" i="21"/>
  <c r="D138" i="21"/>
  <c r="D6988" i="21"/>
  <c r="D1656" i="21"/>
  <c r="D1850" i="21"/>
  <c r="D1262" i="21"/>
  <c r="D4947" i="21"/>
  <c r="D3808" i="21"/>
  <c r="D7170" i="21"/>
  <c r="D540" i="21"/>
  <c r="D3351" i="21"/>
  <c r="D6791" i="21"/>
  <c r="D5611" i="21"/>
  <c r="D5037" i="21"/>
  <c r="D5165" i="21"/>
  <c r="D3119" i="21"/>
  <c r="D3177" i="21"/>
  <c r="D6089" i="21"/>
  <c r="D665" i="21"/>
  <c r="D3981" i="21"/>
  <c r="D6710" i="21"/>
  <c r="D4435" i="21"/>
  <c r="D5245" i="21"/>
  <c r="D6428" i="21"/>
  <c r="D261" i="21"/>
  <c r="D6736" i="21"/>
  <c r="D6148" i="21"/>
  <c r="D1282" i="21"/>
  <c r="D6991" i="21"/>
  <c r="D4956" i="21"/>
  <c r="D640" i="21"/>
  <c r="D2999" i="21"/>
  <c r="D2056" i="21"/>
  <c r="D1593" i="21"/>
  <c r="D2176" i="21"/>
  <c r="D5509" i="21"/>
  <c r="D1609" i="21"/>
  <c r="D4899" i="21"/>
  <c r="D5794" i="21"/>
  <c r="D5668" i="21"/>
  <c r="D2304" i="21"/>
  <c r="D7258" i="21"/>
  <c r="D1672" i="21"/>
  <c r="D5175" i="21"/>
  <c r="D474" i="21"/>
  <c r="D6813" i="21"/>
  <c r="D2394" i="21"/>
  <c r="D7005" i="21"/>
  <c r="D6165" i="21"/>
  <c r="D2610" i="21"/>
  <c r="D940" i="21"/>
  <c r="D4566" i="21"/>
  <c r="D4567" i="21"/>
  <c r="D3274" i="21"/>
  <c r="D6274" i="21"/>
  <c r="D5005" i="21"/>
  <c r="D5677" i="21"/>
  <c r="D3102" i="21"/>
  <c r="D1053" i="21"/>
  <c r="D6762" i="21"/>
  <c r="D2303" i="21"/>
  <c r="D5623" i="21"/>
  <c r="D2498" i="21"/>
  <c r="D5342" i="21"/>
  <c r="D3530" i="21"/>
  <c r="D3450" i="21"/>
  <c r="D4583" i="21"/>
  <c r="D1050" i="21"/>
  <c r="D4120" i="21"/>
  <c r="D2135" i="21"/>
  <c r="D1089" i="21"/>
  <c r="D3345" i="21"/>
  <c r="D3666" i="21"/>
  <c r="D3611" i="21"/>
  <c r="D1275" i="21"/>
  <c r="D1528" i="21"/>
  <c r="D5002" i="21"/>
  <c r="D7388" i="21"/>
  <c r="D6024" i="21"/>
  <c r="D4571" i="21"/>
  <c r="D816" i="21"/>
  <c r="D4688" i="21"/>
  <c r="D6459" i="21"/>
  <c r="D2186" i="21"/>
  <c r="D655" i="21"/>
  <c r="D4793" i="21"/>
  <c r="D6952" i="21"/>
  <c r="D6556" i="21"/>
  <c r="D3535" i="21"/>
  <c r="D5333" i="21"/>
  <c r="D4194" i="21"/>
  <c r="D3335" i="21"/>
  <c r="D7335" i="21"/>
  <c r="D6758" i="21"/>
  <c r="D4745" i="21"/>
  <c r="D3190" i="21"/>
  <c r="D7449" i="21"/>
  <c r="D548" i="21"/>
  <c r="D5303" i="21"/>
  <c r="D6378" i="21"/>
  <c r="D1347" i="21"/>
  <c r="D5371" i="21"/>
  <c r="D1271" i="21"/>
  <c r="D4481" i="21"/>
  <c r="D4220" i="21"/>
  <c r="D1915" i="21"/>
  <c r="D6640" i="21"/>
  <c r="D1246" i="21"/>
  <c r="D5813" i="21"/>
  <c r="D5409" i="21"/>
  <c r="D7311" i="21"/>
  <c r="D267" i="21"/>
  <c r="D20" i="21"/>
  <c r="D535" i="21"/>
  <c r="D3983" i="21"/>
  <c r="D5350" i="21"/>
  <c r="D3468" i="21"/>
  <c r="D4815" i="21"/>
  <c r="D4187" i="21"/>
  <c r="D4500" i="21"/>
  <c r="D3731" i="21"/>
  <c r="D1605" i="21"/>
  <c r="D6812" i="21"/>
  <c r="D2473" i="21"/>
  <c r="D6752" i="21"/>
  <c r="D4051" i="21"/>
  <c r="D3985" i="21"/>
  <c r="D1545" i="21"/>
  <c r="D1740" i="21"/>
  <c r="D2534" i="21"/>
  <c r="D593" i="21"/>
  <c r="D2379" i="21"/>
  <c r="D3145" i="21"/>
  <c r="D5773" i="21"/>
  <c r="D616" i="21"/>
  <c r="D3306" i="21"/>
  <c r="D1535" i="21"/>
  <c r="D4703" i="21"/>
  <c r="D5381" i="21"/>
  <c r="D4406" i="21"/>
  <c r="D2455" i="21"/>
  <c r="D2418" i="21"/>
  <c r="D520" i="21"/>
  <c r="D2323" i="21"/>
  <c r="D5382" i="21"/>
  <c r="D6386" i="21"/>
  <c r="D1170" i="21"/>
  <c r="D4443" i="21"/>
  <c r="D3674" i="21"/>
  <c r="D2326" i="21"/>
  <c r="D1822" i="21"/>
  <c r="D5788" i="21"/>
  <c r="D3229" i="21"/>
  <c r="D5274" i="21"/>
  <c r="D6983" i="21"/>
  <c r="D3971" i="21"/>
  <c r="D7004" i="21"/>
  <c r="D2548" i="21"/>
  <c r="D2820" i="21"/>
  <c r="D2507" i="21"/>
  <c r="D2936" i="21"/>
  <c r="D6328" i="21"/>
  <c r="D496" i="21"/>
  <c r="D6493" i="21"/>
  <c r="D1991" i="21"/>
  <c r="D2578" i="21"/>
  <c r="D3672" i="21"/>
  <c r="D6284" i="21"/>
  <c r="D941" i="21"/>
  <c r="D6645" i="21"/>
  <c r="D1702" i="21"/>
  <c r="D6035" i="21"/>
  <c r="D1823" i="21"/>
  <c r="D5430" i="21"/>
  <c r="D419" i="21"/>
  <c r="D3236" i="21"/>
  <c r="D2302" i="21"/>
  <c r="D5812" i="21"/>
  <c r="D4664" i="21"/>
  <c r="D2975" i="21"/>
  <c r="D2352" i="21"/>
  <c r="D3739" i="21"/>
  <c r="D2436" i="21"/>
  <c r="D4777" i="21"/>
  <c r="D1274" i="21"/>
  <c r="D3437" i="21"/>
  <c r="D4096" i="21"/>
  <c r="D6094" i="21"/>
  <c r="D7199" i="21"/>
  <c r="D5672" i="21"/>
  <c r="D3366" i="21"/>
  <c r="D344" i="21"/>
  <c r="D972" i="21"/>
  <c r="D5512" i="21"/>
  <c r="D3503" i="21"/>
  <c r="D459" i="21"/>
  <c r="D1125" i="21"/>
  <c r="D5392" i="21"/>
  <c r="D6354" i="21"/>
  <c r="D6515" i="21"/>
  <c r="D2668" i="21"/>
  <c r="D337" i="21"/>
  <c r="D6370" i="21"/>
  <c r="D1860" i="21"/>
  <c r="D4935" i="21"/>
  <c r="D1683" i="21"/>
  <c r="D4981" i="21"/>
  <c r="D5255" i="21"/>
  <c r="D4032" i="21"/>
  <c r="D1620" i="21"/>
  <c r="D2207" i="21"/>
  <c r="D2457" i="21"/>
  <c r="D3469" i="21"/>
  <c r="D5835" i="21"/>
  <c r="D6964" i="21"/>
  <c r="D3807" i="21"/>
  <c r="D555" i="21"/>
  <c r="D1870" i="21"/>
  <c r="D3225" i="21"/>
  <c r="D6846" i="21"/>
  <c r="D1855" i="21"/>
  <c r="D7343" i="21"/>
  <c r="D6715" i="21"/>
  <c r="D5428" i="21"/>
  <c r="D656" i="21"/>
  <c r="D6288" i="21"/>
  <c r="D2157" i="21"/>
  <c r="D4747" i="21"/>
  <c r="D1567" i="21"/>
  <c r="D996" i="21"/>
  <c r="D4366" i="21"/>
  <c r="D6997" i="21"/>
  <c r="D1409" i="21"/>
  <c r="D2567" i="21"/>
  <c r="D5253" i="21"/>
  <c r="D3347" i="21"/>
  <c r="D7183" i="21"/>
  <c r="D583" i="21"/>
  <c r="D5837" i="21"/>
  <c r="D1198" i="21"/>
  <c r="D4469" i="21"/>
  <c r="D3741" i="21"/>
  <c r="D6314" i="21"/>
  <c r="D4898" i="21"/>
  <c r="D5488" i="21"/>
  <c r="D5458" i="21"/>
  <c r="D2876" i="21"/>
  <c r="D1617" i="21"/>
  <c r="D3969" i="21"/>
  <c r="D5446" i="21"/>
  <c r="D6273" i="21"/>
  <c r="D1210" i="21"/>
  <c r="D4905" i="21"/>
  <c r="D7347" i="21"/>
  <c r="D3028" i="21"/>
  <c r="D6584" i="21"/>
  <c r="D569" i="21"/>
  <c r="D981" i="21"/>
  <c r="D576" i="21"/>
  <c r="D6918" i="21"/>
  <c r="D6756" i="21"/>
  <c r="D6355" i="21"/>
  <c r="D1550" i="21"/>
  <c r="D581" i="21"/>
  <c r="D2797" i="21"/>
  <c r="D4534" i="21"/>
  <c r="D768" i="21"/>
  <c r="D5930" i="21"/>
  <c r="D1192" i="21"/>
  <c r="D3215" i="21"/>
  <c r="D5451" i="21"/>
  <c r="D1428" i="21"/>
  <c r="D5872" i="21"/>
  <c r="D5019" i="21"/>
  <c r="D1360" i="21"/>
  <c r="D913" i="21"/>
  <c r="D842" i="21"/>
  <c r="D6003" i="21"/>
  <c r="D6995" i="21"/>
  <c r="D2731" i="21"/>
  <c r="D2932" i="21"/>
  <c r="D3637" i="21"/>
  <c r="D3316" i="21"/>
  <c r="D2602" i="21"/>
  <c r="D3149" i="21"/>
  <c r="D5086" i="21"/>
  <c r="D4806" i="21"/>
  <c r="D2014" i="21"/>
  <c r="D6998" i="21"/>
  <c r="D7233" i="21"/>
  <c r="D6102" i="21"/>
  <c r="D6572" i="21"/>
  <c r="D6442" i="21"/>
  <c r="D5034" i="21"/>
  <c r="D3970" i="21"/>
  <c r="D795" i="21"/>
  <c r="D2317" i="21"/>
  <c r="D1400" i="21"/>
  <c r="D1341" i="21"/>
  <c r="D1418" i="21"/>
  <c r="D6066" i="21"/>
  <c r="D2965" i="21"/>
  <c r="D7246" i="21"/>
  <c r="D5789" i="21"/>
  <c r="D5179" i="21"/>
  <c r="D2404" i="21"/>
  <c r="D1562" i="21"/>
  <c r="D4211" i="21"/>
  <c r="D6792" i="21"/>
  <c r="D2115" i="21"/>
  <c r="D1955" i="21"/>
  <c r="D1378" i="21"/>
  <c r="D2313" i="21"/>
  <c r="D3520" i="21"/>
  <c r="D2814" i="21"/>
  <c r="D3682" i="21"/>
  <c r="D6423" i="21"/>
  <c r="D5360" i="21"/>
  <c r="D3164" i="21"/>
  <c r="D6280" i="21"/>
  <c r="D2133" i="21"/>
  <c r="D4796" i="21"/>
  <c r="D3516" i="21"/>
  <c r="D1699" i="21"/>
  <c r="D4031" i="21"/>
  <c r="D1260" i="21"/>
  <c r="D5744" i="21"/>
  <c r="D2198" i="21"/>
  <c r="D1856" i="21"/>
  <c r="D1913" i="21"/>
  <c r="D4661" i="21"/>
  <c r="D2429" i="21"/>
  <c r="D4557" i="21"/>
  <c r="D7416" i="21"/>
  <c r="D1190" i="21"/>
  <c r="D2449" i="21"/>
  <c r="D3685" i="21"/>
  <c r="D6897" i="21"/>
  <c r="D4939" i="21"/>
  <c r="D1277" i="21"/>
  <c r="D6082" i="21"/>
  <c r="D6215" i="21"/>
  <c r="D2212" i="21"/>
  <c r="D2110" i="21"/>
  <c r="D1263" i="21"/>
  <c r="D5075" i="21"/>
  <c r="D4520" i="21"/>
  <c r="D4029" i="21"/>
  <c r="D4982" i="21"/>
  <c r="D4206" i="21"/>
  <c r="D3170" i="21"/>
  <c r="D2957" i="21"/>
  <c r="D2327" i="21"/>
  <c r="D1974" i="21"/>
  <c r="D2634" i="21"/>
  <c r="D3745" i="21"/>
  <c r="D2986" i="21"/>
  <c r="D1438" i="21"/>
  <c r="D5489" i="21"/>
  <c r="D6409" i="21"/>
  <c r="D4763" i="21"/>
  <c r="D5524" i="21"/>
  <c r="D2138" i="21"/>
  <c r="D1185" i="21"/>
  <c r="D4397" i="21"/>
  <c r="D5581" i="21"/>
  <c r="D5400" i="21"/>
  <c r="D1780" i="21"/>
  <c r="D1173" i="21"/>
  <c r="D6631" i="21"/>
  <c r="D319" i="21"/>
  <c r="D895" i="21"/>
  <c r="D1408" i="21"/>
  <c r="D3545" i="21"/>
  <c r="D6763" i="21"/>
  <c r="D1584" i="21"/>
  <c r="D3544" i="21"/>
  <c r="D1308" i="21"/>
  <c r="D3098" i="21"/>
  <c r="D5873" i="21"/>
  <c r="D1820" i="21"/>
  <c r="D3749" i="21"/>
  <c r="D3646" i="21"/>
  <c r="D3493" i="21"/>
  <c r="D6434" i="21"/>
  <c r="D702" i="21"/>
  <c r="D3393" i="21"/>
  <c r="D799" i="21"/>
  <c r="D2483" i="21"/>
  <c r="D884" i="21"/>
  <c r="D823" i="21"/>
  <c r="D6737" i="21"/>
  <c r="D1971" i="21"/>
  <c r="D2805" i="21"/>
  <c r="D4340" i="21"/>
  <c r="D3521" i="21"/>
  <c r="D3026" i="21"/>
  <c r="D1573" i="21"/>
  <c r="D6261" i="21"/>
  <c r="D4202" i="21"/>
  <c r="D4729" i="21"/>
  <c r="D6128" i="21"/>
  <c r="D6429" i="21"/>
  <c r="D5494" i="21"/>
  <c r="D7444" i="21"/>
  <c r="D97" i="21"/>
  <c r="D4523" i="21"/>
  <c r="D6910" i="21"/>
  <c r="D3560" i="21"/>
  <c r="D6511" i="21"/>
  <c r="D6496" i="21"/>
  <c r="D371" i="21"/>
  <c r="D874" i="21"/>
  <c r="D6830" i="21"/>
  <c r="D5738" i="21"/>
  <c r="D4902" i="21"/>
  <c r="D2367" i="21"/>
  <c r="D5317" i="21"/>
  <c r="D1441" i="21"/>
  <c r="D6701" i="21"/>
  <c r="D2878" i="21"/>
  <c r="D6021" i="21"/>
  <c r="D933" i="21"/>
  <c r="D6559" i="21"/>
  <c r="D6743" i="21"/>
  <c r="D250" i="21"/>
  <c r="D2271" i="21"/>
  <c r="D1631" i="21"/>
  <c r="D769" i="21"/>
  <c r="D1445" i="21"/>
  <c r="D2922" i="21"/>
  <c r="D3218" i="21"/>
  <c r="D1475" i="21"/>
  <c r="D6814" i="21"/>
  <c r="D606" i="21"/>
  <c r="D6303" i="21"/>
  <c r="D801" i="21"/>
  <c r="D4710" i="21"/>
  <c r="D4333" i="21"/>
  <c r="D6153" i="21"/>
  <c r="D3153" i="21"/>
  <c r="D1404" i="21"/>
  <c r="D432" i="21"/>
  <c r="D7360" i="21"/>
  <c r="D6387" i="21"/>
  <c r="D4260" i="21"/>
  <c r="D1045" i="21"/>
  <c r="D2131" i="21"/>
  <c r="D4868" i="21"/>
  <c r="D546" i="21"/>
  <c r="D6839" i="21"/>
  <c r="D5290" i="21"/>
  <c r="D2330" i="21"/>
  <c r="D5200" i="21"/>
  <c r="D1456" i="21"/>
  <c r="D4400" i="21"/>
  <c r="D4655" i="21"/>
  <c r="D4985" i="21"/>
  <c r="D6262" i="21"/>
  <c r="D3160" i="21"/>
  <c r="D1062" i="21"/>
  <c r="D6905" i="21"/>
  <c r="D785" i="21"/>
  <c r="D1553" i="21"/>
  <c r="D3958" i="21"/>
  <c r="D3058" i="21"/>
  <c r="D2012" i="21"/>
  <c r="D5571" i="21"/>
  <c r="D4728" i="21"/>
  <c r="D1734" i="21"/>
  <c r="D3591" i="21"/>
  <c r="D1268" i="21"/>
  <c r="D2204" i="21"/>
  <c r="D4616" i="21"/>
  <c r="D3087" i="21"/>
  <c r="D7382" i="21"/>
  <c r="D1356" i="21"/>
  <c r="D5030" i="21"/>
  <c r="D3069" i="21"/>
  <c r="D1904" i="21"/>
  <c r="D3074" i="21"/>
  <c r="D3630" i="21"/>
  <c r="D1810" i="21"/>
  <c r="D2852" i="21"/>
  <c r="D2818" i="21"/>
  <c r="D6002" i="21"/>
  <c r="D3956" i="21"/>
  <c r="D4830" i="21"/>
  <c r="D2809" i="21"/>
  <c r="D7186" i="21"/>
  <c r="D2093" i="21"/>
  <c r="D2354" i="21"/>
  <c r="D1894" i="21"/>
  <c r="D2301" i="21"/>
  <c r="D3501" i="21"/>
  <c r="D5043" i="21"/>
  <c r="D7528" i="21"/>
  <c r="D3203" i="21"/>
  <c r="D2088" i="21"/>
  <c r="D901" i="21"/>
  <c r="D6967" i="21"/>
  <c r="D956" i="21"/>
  <c r="D1700" i="21"/>
  <c r="D1650" i="21"/>
  <c r="D876" i="21"/>
  <c r="D3136" i="21"/>
  <c r="D6017" i="21"/>
  <c r="D998" i="21"/>
  <c r="D3509" i="21"/>
  <c r="D2285" i="21"/>
  <c r="D2172" i="21"/>
  <c r="D3079" i="21"/>
  <c r="D2076" i="21"/>
  <c r="D3806" i="21"/>
  <c r="D1709" i="21"/>
  <c r="D4165" i="21"/>
  <c r="D2500" i="21"/>
  <c r="D1687" i="21"/>
  <c r="D889" i="21"/>
  <c r="D6114" i="21"/>
  <c r="D6320" i="21"/>
  <c r="D2372" i="21"/>
  <c r="D6255" i="21"/>
  <c r="D6403" i="21"/>
  <c r="D5091" i="21"/>
  <c r="D6080" i="21"/>
  <c r="D1427" i="21"/>
  <c r="D964" i="21"/>
  <c r="D3397" i="21"/>
  <c r="D3202" i="21"/>
  <c r="D4640" i="21"/>
  <c r="D4573" i="21"/>
  <c r="D6467" i="21"/>
  <c r="D7133" i="21"/>
  <c r="D5334" i="21"/>
  <c r="D596" i="21"/>
  <c r="D4822" i="21"/>
  <c r="D918" i="21"/>
  <c r="D1874" i="21"/>
  <c r="D5621" i="21"/>
  <c r="D3392" i="21"/>
  <c r="D637" i="21"/>
  <c r="D1555" i="21"/>
  <c r="D3412" i="21"/>
  <c r="D5546" i="21"/>
  <c r="D4667" i="21"/>
  <c r="D2007" i="21"/>
  <c r="D1693" i="21"/>
  <c r="D3679" i="21"/>
  <c r="D3451" i="21"/>
  <c r="D2854" i="21"/>
  <c r="D2104" i="21"/>
  <c r="D7376" i="21"/>
  <c r="D3265" i="21"/>
  <c r="D5856" i="21"/>
  <c r="D3764" i="21"/>
  <c r="D5922" i="21"/>
  <c r="D5937" i="21"/>
  <c r="D3952" i="21"/>
  <c r="D3805" i="21"/>
  <c r="D1636" i="21"/>
  <c r="D5443" i="21"/>
  <c r="D3064" i="21"/>
  <c r="D5739" i="21"/>
  <c r="D3436" i="21"/>
  <c r="D5319" i="21"/>
  <c r="D5330" i="21"/>
  <c r="D4816" i="21"/>
  <c r="D6130" i="21"/>
  <c r="D691" i="21"/>
  <c r="D6953" i="21"/>
  <c r="D2667" i="21"/>
  <c r="D7178" i="21"/>
  <c r="D1181" i="21"/>
  <c r="D767" i="21"/>
  <c r="D3999" i="21"/>
  <c r="D2831" i="21"/>
  <c r="D2295" i="21"/>
  <c r="D1382" i="21"/>
  <c r="D5606" i="21"/>
  <c r="D1590" i="21"/>
  <c r="D1217" i="21"/>
  <c r="D2260" i="21"/>
  <c r="D3096" i="21"/>
  <c r="D1345" i="21"/>
  <c r="D4604" i="21"/>
  <c r="D1725" i="21"/>
  <c r="D2604" i="21"/>
  <c r="D5396" i="21"/>
  <c r="D6518" i="21"/>
  <c r="D2230" i="21"/>
  <c r="D4502" i="21"/>
  <c r="D5497" i="21"/>
  <c r="D5676" i="21"/>
  <c r="D3159" i="21"/>
  <c r="D3575" i="21"/>
  <c r="D3489" i="21"/>
  <c r="D4034" i="21"/>
  <c r="D4147" i="21"/>
  <c r="D2845" i="21"/>
  <c r="D5094" i="21"/>
  <c r="D6060" i="21"/>
  <c r="D6508" i="21"/>
  <c r="D3299" i="21"/>
  <c r="D5252" i="21"/>
  <c r="D1468" i="21"/>
  <c r="D3804" i="21"/>
  <c r="D6158" i="21"/>
  <c r="D2889" i="21"/>
  <c r="D3720" i="21"/>
  <c r="D6785" i="21"/>
  <c r="D1018" i="21"/>
  <c r="D1034" i="21"/>
  <c r="D4036" i="21"/>
  <c r="D2872" i="21"/>
  <c r="D1999" i="21"/>
  <c r="D3616" i="21"/>
  <c r="D3803" i="21"/>
  <c r="D2255" i="21"/>
  <c r="D2426" i="21"/>
  <c r="D3173" i="21"/>
  <c r="D5435" i="21"/>
  <c r="D3350" i="21"/>
  <c r="D5951" i="21"/>
  <c r="D1515" i="21"/>
  <c r="D1876" i="21"/>
  <c r="D5445" i="21"/>
  <c r="D3949" i="21"/>
  <c r="D3463" i="21"/>
  <c r="D7144" i="21"/>
  <c r="D7195" i="21"/>
  <c r="D2678" i="21"/>
  <c r="D6809" i="21"/>
  <c r="D5598" i="21"/>
  <c r="D3433" i="21"/>
  <c r="D554" i="21"/>
  <c r="D675" i="21"/>
  <c r="D552" i="21"/>
  <c r="D1154" i="21"/>
  <c r="D2384" i="21"/>
  <c r="D2660" i="21"/>
  <c r="D3367" i="21"/>
  <c r="D2370" i="21"/>
  <c r="D4579" i="21"/>
  <c r="D1049" i="21"/>
  <c r="D1530" i="21"/>
  <c r="D1379" i="21"/>
  <c r="D5667" i="21"/>
  <c r="D6321" i="21"/>
  <c r="D509" i="21"/>
  <c r="D760" i="21"/>
  <c r="D2750" i="21"/>
  <c r="D626" i="21"/>
  <c r="D7501" i="21"/>
  <c r="D3769" i="21"/>
  <c r="D930" i="21"/>
  <c r="D6545" i="21"/>
  <c r="D5270" i="21"/>
  <c r="D4089" i="21"/>
  <c r="D6005" i="21"/>
  <c r="D1448" i="21"/>
  <c r="D5754" i="21"/>
  <c r="D5537" i="21"/>
  <c r="D1625" i="21"/>
  <c r="D1037" i="21"/>
  <c r="D2252" i="21"/>
  <c r="D338" i="21"/>
  <c r="D7116" i="21"/>
  <c r="D6058" i="21"/>
  <c r="D3015" i="21"/>
  <c r="D5854" i="21"/>
  <c r="D3213" i="21"/>
  <c r="D4611" i="21"/>
  <c r="D1988" i="21"/>
  <c r="D5544" i="21"/>
  <c r="D5889" i="21"/>
  <c r="D6166" i="21"/>
  <c r="D1355" i="21"/>
  <c r="D3727" i="21"/>
  <c r="D5022" i="21"/>
  <c r="D4093" i="21"/>
  <c r="D6959" i="21"/>
  <c r="D4170" i="21"/>
  <c r="D7077" i="21"/>
  <c r="D1144" i="21"/>
  <c r="D1871" i="21"/>
  <c r="D4765" i="21"/>
  <c r="D2182" i="21"/>
  <c r="D2754" i="21"/>
  <c r="D4666" i="21"/>
  <c r="D2825" i="21"/>
  <c r="D249" i="21"/>
  <c r="D1752" i="21"/>
  <c r="D1646" i="21"/>
  <c r="D3312" i="21"/>
  <c r="D5093" i="21"/>
  <c r="D746" i="21"/>
  <c r="D5551" i="21"/>
  <c r="D2600" i="21"/>
  <c r="D835" i="21"/>
  <c r="D729" i="21"/>
  <c r="D3620" i="21"/>
  <c r="D3555" i="21"/>
  <c r="D4071" i="21"/>
  <c r="D984" i="21"/>
  <c r="D3778" i="21"/>
  <c r="D7474" i="21"/>
  <c r="D590" i="21"/>
  <c r="D7201" i="21"/>
  <c r="D6887" i="21"/>
  <c r="D7103" i="21"/>
  <c r="D5373" i="21"/>
  <c r="D6787" i="21"/>
  <c r="D2325" i="21"/>
  <c r="D6494" i="21"/>
  <c r="D7078" i="21"/>
  <c r="D1882" i="21"/>
  <c r="D392" i="21"/>
  <c r="D4859" i="21"/>
  <c r="D3355" i="21"/>
  <c r="D7461" i="21"/>
  <c r="D6874" i="21"/>
  <c r="D2859" i="21"/>
  <c r="D7481" i="21"/>
  <c r="D708" i="21"/>
  <c r="D3380" i="21"/>
  <c r="D4632" i="21"/>
  <c r="D7300" i="21"/>
  <c r="D3571" i="21"/>
  <c r="D645" i="21"/>
  <c r="D1849" i="21"/>
  <c r="D259" i="21"/>
  <c r="D7545" i="21"/>
  <c r="D4549" i="21"/>
  <c r="D209" i="21"/>
  <c r="D1463" i="21"/>
  <c r="D81" i="21"/>
  <c r="D6711" i="21"/>
  <c r="D912" i="21"/>
  <c r="D6490" i="21"/>
  <c r="D2246" i="21"/>
  <c r="D1388" i="21"/>
  <c r="D1373" i="21"/>
  <c r="D323" i="21"/>
  <c r="D4011" i="21"/>
  <c r="D6492" i="21"/>
  <c r="D4490" i="21"/>
  <c r="D6157" i="21"/>
  <c r="D1501" i="21"/>
  <c r="D4802" i="21"/>
  <c r="D6944" i="21"/>
  <c r="D2278" i="21"/>
  <c r="D6187" i="21"/>
  <c r="D3110" i="21"/>
  <c r="D3662" i="21"/>
  <c r="D763" i="21"/>
  <c r="D3234" i="21"/>
  <c r="D4805" i="21"/>
  <c r="D6393" i="21"/>
  <c r="D5408" i="21"/>
  <c r="D3663" i="21"/>
  <c r="D1203" i="21"/>
  <c r="D573" i="21"/>
  <c r="D7206" i="21"/>
  <c r="D5762" i="21"/>
  <c r="D3770" i="21"/>
  <c r="D3090" i="21"/>
  <c r="D5548" i="21"/>
  <c r="D7384" i="21"/>
  <c r="D3943" i="21"/>
  <c r="D1235" i="21"/>
  <c r="D2599" i="21"/>
  <c r="D6902" i="21"/>
  <c r="D7197" i="21"/>
  <c r="D4136" i="21"/>
  <c r="D2640" i="21"/>
  <c r="D4547" i="21"/>
  <c r="D5751" i="21"/>
  <c r="D1854" i="21"/>
  <c r="D6731" i="21"/>
  <c r="D3592" i="21"/>
  <c r="D275" i="21"/>
  <c r="D5563" i="21"/>
  <c r="D5654" i="21"/>
  <c r="D7062" i="21"/>
  <c r="D6317" i="21"/>
  <c r="D661" i="21"/>
  <c r="D6662" i="21"/>
  <c r="D1769" i="21"/>
  <c r="D4380" i="21"/>
  <c r="D786" i="21"/>
  <c r="D3070" i="21"/>
  <c r="D5432" i="21"/>
  <c r="D6848" i="21"/>
  <c r="D6267" i="21"/>
  <c r="D2308" i="21"/>
  <c r="D2476" i="21"/>
  <c r="D1267" i="21"/>
  <c r="D2010" i="21"/>
  <c r="D6214" i="21"/>
  <c r="D4946" i="21"/>
  <c r="D5553" i="21"/>
  <c r="D2219" i="21"/>
  <c r="D3624" i="21"/>
  <c r="D5221" i="21"/>
  <c r="D2753" i="21"/>
  <c r="D1560" i="21"/>
  <c r="D4022" i="21"/>
  <c r="D3005" i="21"/>
  <c r="D2406" i="21"/>
  <c r="D3945" i="21"/>
  <c r="D4315" i="21"/>
  <c r="D3404" i="21"/>
  <c r="D7010" i="21"/>
  <c r="D4063" i="21"/>
  <c r="D3185" i="21"/>
  <c r="D3097" i="21"/>
  <c r="D3688" i="21"/>
  <c r="D4785" i="21"/>
  <c r="D773" i="21"/>
  <c r="D2090" i="21"/>
  <c r="D4596" i="21"/>
  <c r="D1471" i="21"/>
  <c r="D5915" i="21"/>
  <c r="D4370" i="21"/>
  <c r="D1179" i="21"/>
  <c r="D4698" i="21"/>
  <c r="D5032" i="21"/>
  <c r="D2764" i="21"/>
  <c r="D6395" i="21"/>
  <c r="D3944" i="21"/>
  <c r="D2291" i="21"/>
  <c r="D5008" i="21"/>
  <c r="D4204" i="21"/>
  <c r="D3439" i="21"/>
  <c r="D6436" i="21"/>
  <c r="D1367" i="21"/>
  <c r="D6747" i="21"/>
  <c r="D1080" i="21"/>
  <c r="D4671" i="21"/>
  <c r="D2790" i="21"/>
  <c r="D3725" i="21"/>
  <c r="D6368" i="21"/>
  <c r="D6068" i="21"/>
  <c r="D2034" i="21"/>
  <c r="D3594" i="21"/>
  <c r="D5883" i="21"/>
  <c r="D4102" i="21"/>
  <c r="D6472" i="21"/>
  <c r="D1021" i="21"/>
  <c r="D2263" i="21"/>
  <c r="D2569" i="21"/>
  <c r="D837" i="21"/>
  <c r="D4660" i="21"/>
  <c r="D2802" i="21"/>
  <c r="D2309" i="21"/>
  <c r="D2746" i="21"/>
  <c r="D3009" i="21"/>
  <c r="D1791" i="21"/>
  <c r="D5492" i="21"/>
  <c r="D4957" i="21"/>
  <c r="D845" i="21"/>
  <c r="D2382" i="21"/>
  <c r="D1753" i="21"/>
  <c r="D629" i="21"/>
  <c r="D1798" i="21"/>
  <c r="D5994" i="21"/>
  <c r="D2677" i="21"/>
  <c r="D2179" i="21"/>
  <c r="D2563" i="21"/>
  <c r="D5935" i="21"/>
  <c r="D3266" i="21"/>
  <c r="D4811" i="21"/>
  <c r="D6519" i="21"/>
  <c r="D4484" i="21"/>
  <c r="D6948" i="21"/>
  <c r="D2843" i="21"/>
  <c r="D4652" i="21"/>
  <c r="D3343" i="21"/>
  <c r="D2350" i="21"/>
  <c r="D6115" i="21"/>
  <c r="D4154" i="21"/>
  <c r="D5469" i="21"/>
  <c r="D1314" i="21"/>
  <c r="D854" i="21"/>
  <c r="D3699" i="21"/>
  <c r="D5481" i="21"/>
  <c r="D2390" i="21"/>
  <c r="D3802" i="21"/>
  <c r="D7198" i="21"/>
  <c r="D4849" i="21"/>
  <c r="D4992" i="21"/>
  <c r="D3492" i="21"/>
  <c r="D4278" i="21"/>
  <c r="D1513" i="21"/>
  <c r="D1989" i="21"/>
  <c r="D4743" i="21"/>
  <c r="D6253" i="21"/>
  <c r="D1903" i="21"/>
  <c r="D229" i="21"/>
  <c r="D2801" i="21"/>
  <c r="D1489" i="21"/>
  <c r="D2411" i="21"/>
  <c r="D7274" i="21"/>
  <c r="D7519" i="21"/>
  <c r="D2194" i="21"/>
  <c r="D3271" i="21"/>
  <c r="D1621" i="21"/>
  <c r="D5535" i="21"/>
  <c r="D2841" i="21"/>
  <c r="D4471" i="21"/>
  <c r="D4537" i="21"/>
  <c r="D4155" i="21"/>
  <c r="D4408" i="21"/>
  <c r="D6454" i="21"/>
  <c r="D2055" i="21"/>
  <c r="D5462" i="21"/>
  <c r="D2145" i="21"/>
  <c r="D2089" i="21"/>
  <c r="D3018" i="21"/>
  <c r="D4329" i="21"/>
  <c r="D6154" i="21"/>
  <c r="D3261" i="21"/>
  <c r="D4897" i="21"/>
  <c r="D1785" i="21"/>
  <c r="D4016" i="21"/>
  <c r="D5778" i="21"/>
  <c r="D1909" i="21"/>
  <c r="D4306" i="21"/>
  <c r="D7546" i="21"/>
  <c r="D1075" i="21"/>
  <c r="D6353" i="21"/>
  <c r="D3650" i="21"/>
  <c r="D1751" i="21"/>
  <c r="D1167" i="21"/>
  <c r="D3693" i="21"/>
  <c r="D1552" i="21"/>
  <c r="D2538" i="21"/>
  <c r="D2516" i="21"/>
  <c r="D2904" i="21"/>
  <c r="D3165" i="21"/>
  <c r="D1131" i="21"/>
  <c r="D3364" i="21"/>
  <c r="D1765" i="21"/>
  <c r="D4532" i="21"/>
  <c r="D5490" i="21"/>
  <c r="D2657" i="21"/>
  <c r="D3773" i="21"/>
  <c r="D4014" i="21"/>
  <c r="D1157" i="21"/>
  <c r="D2111" i="21"/>
  <c r="D3320" i="21"/>
  <c r="D2233" i="21"/>
  <c r="D3263" i="21"/>
  <c r="D3976" i="21"/>
  <c r="D2594" i="21"/>
  <c r="D5731" i="21"/>
  <c r="D6744" i="21"/>
  <c r="D1399" i="21"/>
  <c r="D2898" i="21"/>
  <c r="D7214" i="21"/>
  <c r="D3665" i="21"/>
  <c r="D2443" i="21"/>
  <c r="D4462" i="21"/>
  <c r="D4351" i="21"/>
  <c r="D454" i="21"/>
  <c r="D4217" i="21"/>
  <c r="D6675" i="21"/>
  <c r="D5183" i="21"/>
  <c r="D5950" i="21"/>
  <c r="D3063" i="21"/>
  <c r="D5441" i="21"/>
  <c r="D1183" i="21"/>
  <c r="D2058" i="21"/>
  <c r="D3980" i="21"/>
  <c r="D2156" i="21"/>
  <c r="D6299" i="21"/>
  <c r="D1659" i="21"/>
  <c r="D6575" i="21"/>
  <c r="D2887" i="21"/>
  <c r="D3539" i="21"/>
  <c r="D2063" i="21"/>
  <c r="D1640" i="21"/>
  <c r="D6858" i="21"/>
  <c r="D3698" i="21"/>
  <c r="D1561" i="21"/>
  <c r="D6036" i="21"/>
  <c r="D2919" i="21"/>
  <c r="D2837" i="21"/>
  <c r="D1744" i="21"/>
  <c r="D3354" i="21"/>
  <c r="D396" i="21"/>
  <c r="D3777" i="21"/>
  <c r="D1114" i="21"/>
  <c r="D4276" i="21"/>
  <c r="D6276" i="21"/>
  <c r="D6465" i="21"/>
  <c r="D1739" i="21"/>
  <c r="D6591" i="21"/>
  <c r="D4738" i="21"/>
  <c r="D2195" i="21"/>
  <c r="D4042" i="21"/>
  <c r="D7350" i="21"/>
  <c r="D5440" i="21"/>
  <c r="D5903" i="21"/>
  <c r="D3801" i="21"/>
  <c r="D1248" i="21"/>
  <c r="D2894" i="21"/>
  <c r="D5106" i="21"/>
  <c r="D4344" i="21"/>
  <c r="D5363" i="21"/>
  <c r="D3434" i="21"/>
  <c r="D3402" i="21"/>
  <c r="D1604" i="21"/>
  <c r="D3510" i="21"/>
  <c r="D3615" i="21"/>
  <c r="D3641" i="21"/>
  <c r="D1825" i="21"/>
  <c r="D5846" i="21"/>
  <c r="D164" i="21"/>
  <c r="D6883" i="21"/>
  <c r="D1328" i="21"/>
  <c r="D4603" i="21"/>
  <c r="D3286" i="21"/>
  <c r="D3210" i="21"/>
  <c r="D3776" i="21"/>
  <c r="D5331" i="21"/>
  <c r="D2558" i="21"/>
  <c r="D1177" i="21"/>
  <c r="D4617" i="21"/>
  <c r="D7515" i="21"/>
  <c r="D754" i="21"/>
  <c r="D5516" i="21"/>
  <c r="D2371" i="21"/>
  <c r="D2943" i="21"/>
  <c r="D3104" i="21"/>
  <c r="D5402" i="21"/>
  <c r="D108" i="21"/>
  <c r="D820" i="21"/>
  <c r="D1178" i="21"/>
  <c r="D5683" i="21"/>
  <c r="D3417" i="21"/>
  <c r="D2935" i="21"/>
  <c r="D4421" i="21"/>
  <c r="D5557" i="21"/>
  <c r="D7275" i="21"/>
  <c r="D7014" i="21"/>
  <c r="D2188" i="21"/>
  <c r="D6564" i="21"/>
  <c r="D1365" i="21"/>
  <c r="D3462" i="21"/>
  <c r="D5684" i="21"/>
  <c r="D5785" i="21"/>
  <c r="D2711" i="21"/>
  <c r="D4843" i="21"/>
  <c r="D3554" i="21"/>
  <c r="D4846" i="21"/>
  <c r="D3133" i="21"/>
  <c r="D2958" i="21"/>
  <c r="D7122" i="21"/>
  <c r="D6766" i="21"/>
  <c r="D630" i="21"/>
  <c r="D6473" i="21"/>
  <c r="D3219" i="21"/>
  <c r="D2499" i="21"/>
  <c r="D7359" i="21"/>
  <c r="D472" i="21"/>
  <c r="D2523" i="21"/>
  <c r="D4719" i="21"/>
  <c r="D329" i="21"/>
  <c r="D7504" i="21"/>
  <c r="D5174" i="21"/>
  <c r="D4678" i="21"/>
  <c r="D422" i="21"/>
  <c r="D2560" i="21"/>
  <c r="D797" i="21"/>
  <c r="D4894" i="21"/>
  <c r="D6936" i="21"/>
  <c r="D1312" i="21"/>
  <c r="D2897" i="21"/>
  <c r="D3051" i="21"/>
  <c r="D1589" i="21"/>
  <c r="D6457" i="21"/>
  <c r="D2652" i="21"/>
  <c r="D3083" i="21"/>
  <c r="D4375" i="21"/>
  <c r="D862" i="21"/>
  <c r="D423" i="21"/>
  <c r="D2000" i="21"/>
  <c r="D5911" i="21"/>
  <c r="D1097" i="21"/>
  <c r="D6425" i="21"/>
  <c r="D1426" i="21"/>
  <c r="D1878" i="21"/>
  <c r="D5904" i="21"/>
  <c r="D4986" i="21"/>
  <c r="D7604" i="21"/>
  <c r="D4989" i="21"/>
  <c r="D2237" i="21"/>
  <c r="D2584" i="21"/>
  <c r="D6999" i="21"/>
  <c r="D3661" i="21"/>
  <c r="D4162" i="21"/>
  <c r="D634" i="21"/>
  <c r="D6912" i="21"/>
  <c r="D6116" i="21"/>
  <c r="D1452" i="21"/>
  <c r="D5864" i="21"/>
  <c r="D5859" i="21"/>
  <c r="D6707" i="21"/>
  <c r="D3942" i="21"/>
  <c r="D4497" i="21"/>
  <c r="D3657" i="21"/>
  <c r="D6291" i="21"/>
  <c r="D6476" i="21"/>
  <c r="D393" i="21"/>
  <c r="D5041" i="21"/>
  <c r="D888" i="21"/>
  <c r="D594" i="21"/>
  <c r="D4190" i="21"/>
  <c r="D1165" i="21"/>
  <c r="D3230" i="21"/>
  <c r="D4268" i="21"/>
  <c r="D1419" i="21"/>
  <c r="D1923" i="21"/>
  <c r="D6325" i="21"/>
  <c r="D2739" i="21"/>
  <c r="D7224" i="21"/>
  <c r="D3771" i="21"/>
  <c r="D2896" i="21"/>
  <c r="D4749" i="21"/>
  <c r="D1122" i="21"/>
  <c r="D5733" i="21"/>
  <c r="D6928" i="21"/>
  <c r="D7211" i="21"/>
  <c r="D6702" i="21"/>
  <c r="D657" i="21"/>
  <c r="D6147" i="21"/>
  <c r="D7057" i="21"/>
  <c r="D1502" i="21"/>
  <c r="D1139" i="21"/>
  <c r="D4942" i="21"/>
  <c r="D5375" i="21"/>
  <c r="D1747" i="21"/>
  <c r="D5828" i="21"/>
  <c r="D2699" i="21"/>
  <c r="D891" i="21"/>
  <c r="D4248" i="21"/>
  <c r="D4336" i="21"/>
  <c r="D6332" i="21"/>
  <c r="D2673" i="21"/>
  <c r="D7411" i="21"/>
  <c r="D5720" i="21"/>
  <c r="D1667" i="21"/>
  <c r="D1662" i="21"/>
  <c r="D1077" i="21"/>
  <c r="D1302" i="21"/>
  <c r="D7448" i="21"/>
  <c r="D7086" i="21"/>
  <c r="D5769" i="21"/>
  <c r="D2068" i="21"/>
  <c r="D3765" i="21"/>
  <c r="D6183" i="21"/>
  <c r="D3413" i="21"/>
  <c r="D6305" i="21"/>
  <c r="D3409" i="21"/>
  <c r="D3120" i="21"/>
  <c r="D3447" i="21"/>
  <c r="D2360" i="21"/>
  <c r="D3220" i="21"/>
  <c r="D1853" i="21"/>
  <c r="D1067" i="21"/>
  <c r="D1485" i="21"/>
  <c r="D4559" i="21"/>
  <c r="D4837" i="21"/>
  <c r="D6375" i="21"/>
  <c r="D2466" i="21"/>
  <c r="D1151" i="21"/>
  <c r="D4984" i="21"/>
  <c r="D2822" i="21"/>
  <c r="D3391" i="21"/>
  <c r="D2081" i="21"/>
  <c r="D4645" i="21"/>
  <c r="D6350" i="21"/>
  <c r="D5484" i="21"/>
  <c r="D4420" i="21"/>
  <c r="D1298" i="21"/>
  <c r="D5452" i="21"/>
  <c r="D2650" i="21"/>
  <c r="D1575" i="21"/>
  <c r="D1457" i="21"/>
  <c r="D5126" i="21"/>
  <c r="D6971" i="21"/>
  <c r="D3055" i="21"/>
  <c r="D3361" i="21"/>
  <c r="D4319" i="21"/>
  <c r="D5777" i="21"/>
  <c r="D4270" i="21"/>
  <c r="D7017" i="21"/>
  <c r="D231" i="21"/>
  <c r="D389" i="21"/>
  <c r="D1127" i="21"/>
  <c r="D4994" i="21"/>
  <c r="D2593" i="21"/>
  <c r="D6607" i="21"/>
  <c r="D5110" i="21"/>
  <c r="D5988" i="21"/>
  <c r="D4510" i="21"/>
  <c r="D5949" i="21"/>
  <c r="D4219" i="21"/>
  <c r="D2603" i="21"/>
  <c r="D4779" i="21"/>
  <c r="D5325" i="21"/>
  <c r="D2465" i="21"/>
  <c r="D232" i="21"/>
  <c r="D2895" i="21"/>
  <c r="D7312" i="21"/>
  <c r="D4135" i="21"/>
  <c r="D5411" i="21"/>
  <c r="D614" i="21"/>
  <c r="D2945" i="21"/>
  <c r="D5142" i="21"/>
  <c r="D7261" i="21"/>
  <c r="D1335" i="21"/>
  <c r="D3990" i="21"/>
  <c r="D5749" i="21"/>
  <c r="D6081" i="21"/>
  <c r="D4321" i="21"/>
  <c r="D2789" i="21"/>
  <c r="D4658" i="21"/>
  <c r="D3507" i="21"/>
  <c r="D3992" i="21"/>
  <c r="D1784" i="21"/>
  <c r="D1214" i="21"/>
  <c r="D6240" i="21"/>
  <c r="D6119" i="21"/>
  <c r="D5361" i="21"/>
  <c r="D1565" i="21"/>
  <c r="D878" i="21"/>
  <c r="D5921" i="21"/>
  <c r="D3044" i="21"/>
  <c r="D572" i="21"/>
  <c r="D3941" i="21"/>
  <c r="D3294" i="21"/>
  <c r="D216" i="21"/>
  <c r="D1541" i="21"/>
  <c r="D7031" i="21"/>
  <c r="D1543" i="21"/>
  <c r="D5543" i="21"/>
  <c r="D1946" i="21"/>
  <c r="D3772" i="21"/>
  <c r="D1279" i="21"/>
  <c r="D4295" i="21"/>
  <c r="D2521" i="21"/>
  <c r="D5366" i="21"/>
  <c r="D3982" i="21"/>
  <c r="D501" i="21"/>
  <c r="D5031" i="21"/>
  <c r="D4257" i="21"/>
  <c r="D4419" i="21"/>
  <c r="D6424" i="21"/>
  <c r="D7467" i="21"/>
  <c r="D2283" i="21"/>
  <c r="D5401" i="21"/>
  <c r="D3244" i="21"/>
  <c r="D2882" i="21"/>
  <c r="D3420" i="21"/>
  <c r="D1236" i="21"/>
  <c r="D6749" i="21"/>
  <c r="D6898" i="21"/>
  <c r="D591" i="21"/>
  <c r="D387" i="21"/>
  <c r="D4711" i="21"/>
  <c r="D1629" i="21"/>
  <c r="D6947" i="21"/>
  <c r="D6911" i="21"/>
  <c r="D4801" i="21"/>
  <c r="D869" i="21"/>
  <c r="D2840" i="21"/>
  <c r="D2702" i="21"/>
  <c r="D3733" i="21"/>
  <c r="D2042" i="21"/>
  <c r="D6669" i="21"/>
  <c r="D6943" i="21"/>
  <c r="D7560" i="21"/>
  <c r="D2989" i="21"/>
  <c r="D2149" i="21"/>
  <c r="D1623" i="21"/>
  <c r="D4098" i="21"/>
  <c r="D4546" i="21"/>
  <c r="D2074" i="21"/>
  <c r="D6076" i="21"/>
  <c r="D2967" i="21"/>
  <c r="D5968" i="21"/>
  <c r="D449" i="21"/>
  <c r="D6810" i="21"/>
  <c r="D2970" i="21"/>
  <c r="D2409" i="21"/>
  <c r="D2261" i="21"/>
  <c r="D4835" i="21"/>
  <c r="D2701" i="21"/>
  <c r="D2988" i="21"/>
  <c r="D4128" i="21"/>
  <c r="D5457" i="21"/>
  <c r="D4095" i="21"/>
  <c r="D7266" i="21"/>
  <c r="D6683" i="21"/>
  <c r="D1512" i="21"/>
  <c r="D2274" i="21"/>
  <c r="D4555" i="21"/>
  <c r="D3363" i="21"/>
  <c r="D2799" i="21"/>
  <c r="D5961" i="21"/>
  <c r="D2794" i="21"/>
  <c r="D4856" i="21"/>
  <c r="D6569" i="21"/>
  <c r="D5609" i="21"/>
  <c r="D2272" i="21"/>
  <c r="D3327" i="21"/>
  <c r="D1707" i="21"/>
  <c r="D1056" i="21"/>
  <c r="D2709" i="21"/>
  <c r="D1389" i="21"/>
  <c r="D4291" i="21"/>
  <c r="D5423" i="21"/>
  <c r="D4019" i="21"/>
  <c r="D2435" i="21"/>
  <c r="D7167" i="21"/>
  <c r="D5747" i="21"/>
  <c r="D5999" i="21"/>
  <c r="D7348" i="21"/>
  <c r="D2707" i="21"/>
  <c r="D1643" i="21"/>
  <c r="D7173" i="21"/>
  <c r="D1339" i="21"/>
  <c r="D1000" i="21"/>
  <c r="D4575" i="21"/>
  <c r="D6501" i="21"/>
  <c r="D6872" i="21"/>
  <c r="D6925" i="21"/>
  <c r="D4974" i="21"/>
  <c r="D1164" i="21"/>
  <c r="D1208" i="21"/>
  <c r="D9" i="21"/>
  <c r="D6719" i="21"/>
  <c r="D4874" i="21"/>
  <c r="D5784" i="21"/>
  <c r="D1220" i="21"/>
  <c r="D4172" i="21"/>
  <c r="D6137" i="21"/>
  <c r="D1182" i="21"/>
  <c r="D1681" i="21"/>
  <c r="D7147" i="21"/>
  <c r="D1086" i="21"/>
  <c r="D2748" i="21"/>
  <c r="D3077" i="21"/>
  <c r="D865" i="21"/>
  <c r="D7093" i="21"/>
  <c r="D3075" i="21"/>
  <c r="D5115" i="21"/>
  <c r="D5505" i="21"/>
  <c r="D733" i="21"/>
  <c r="D3205" i="21"/>
  <c r="D696" i="21"/>
  <c r="D6546" i="21"/>
  <c r="D6238" i="21"/>
  <c r="D4313" i="21"/>
  <c r="D6843" i="21"/>
  <c r="D2643" i="21"/>
  <c r="D985" i="21"/>
  <c r="D6445" i="21"/>
  <c r="D528" i="21"/>
  <c r="D1580" i="21"/>
  <c r="D3728" i="21"/>
  <c r="D6593" i="21"/>
  <c r="D6210" i="21"/>
  <c r="D6446" i="21"/>
  <c r="D899" i="21"/>
  <c r="D990" i="21"/>
  <c r="D7313" i="21"/>
  <c r="D2492" i="21"/>
  <c r="D6106" i="21"/>
  <c r="D6540" i="21"/>
  <c r="D5982" i="21"/>
  <c r="D1224" i="21"/>
  <c r="D3767" i="21"/>
  <c r="D764" i="21"/>
  <c r="D4800" i="21"/>
  <c r="D6635" i="21"/>
  <c r="D3651" i="21"/>
  <c r="D3041" i="21"/>
  <c r="D401" i="21"/>
  <c r="D3093" i="21"/>
  <c r="D2439" i="21"/>
  <c r="D7034" i="21"/>
  <c r="D1134" i="21"/>
  <c r="D133" i="21"/>
  <c r="D3066" i="21"/>
  <c r="D732" i="21"/>
  <c r="D1051" i="21"/>
  <c r="D5688" i="21"/>
  <c r="D1120" i="21"/>
  <c r="D6488" i="21"/>
  <c r="D457" i="21"/>
  <c r="D5805" i="21"/>
  <c r="D6075" i="21"/>
  <c r="D2785" i="21"/>
  <c r="D897" i="21"/>
  <c r="D3774" i="21"/>
  <c r="D7048" i="21"/>
  <c r="D5827" i="21"/>
  <c r="D4422" i="21"/>
  <c r="D1944" i="21"/>
  <c r="D1068" i="21"/>
  <c r="D6248" i="21"/>
  <c r="D1429" i="21"/>
  <c r="D5000" i="21"/>
  <c r="D3515" i="21"/>
  <c r="D5967" i="21"/>
  <c r="D1252" i="21"/>
  <c r="D6643" i="21"/>
  <c r="D1455" i="21"/>
  <c r="D557" i="21"/>
  <c r="D5212" i="21"/>
  <c r="D2596" i="21"/>
  <c r="D527" i="21"/>
  <c r="D7253" i="21"/>
  <c r="D5108" i="21"/>
  <c r="D1397" i="21"/>
  <c r="D4929" i="21"/>
  <c r="D1480" i="21"/>
  <c r="D4590" i="21"/>
  <c r="D5052" i="21"/>
  <c r="D2472" i="21"/>
  <c r="D3659" i="21"/>
  <c r="D3754" i="21"/>
  <c r="D3660" i="21"/>
  <c r="D2780" i="21"/>
  <c r="D3475" i="21"/>
  <c r="D4586" i="21"/>
  <c r="D2287" i="21"/>
  <c r="D3800" i="21"/>
  <c r="D6666" i="21"/>
  <c r="D510" i="21"/>
  <c r="D5448" i="21"/>
  <c r="D5456" i="21"/>
  <c r="D215" i="21"/>
  <c r="D7294" i="21"/>
  <c r="D4449" i="21"/>
  <c r="D3381" i="21"/>
  <c r="D5931" i="21"/>
  <c r="D5771" i="21"/>
  <c r="D4926" i="21"/>
  <c r="D849" i="21"/>
  <c r="D1942" i="21"/>
  <c r="D2961" i="21"/>
  <c r="D5102" i="21"/>
  <c r="D5241" i="21"/>
  <c r="D4954" i="21"/>
  <c r="D1577" i="21"/>
  <c r="D5971" i="21"/>
  <c r="D4914" i="21"/>
  <c r="D1548" i="21"/>
  <c r="D3477" i="21"/>
  <c r="D4783" i="21"/>
  <c r="D1061" i="21"/>
  <c r="D1797" i="21"/>
  <c r="D3035" i="21"/>
  <c r="D2343" i="21"/>
  <c r="D4180" i="21"/>
  <c r="D3628" i="21"/>
  <c r="D2220" i="21"/>
  <c r="D7088" i="21"/>
  <c r="D7028" i="21"/>
  <c r="D4297" i="21"/>
  <c r="D1216" i="21"/>
  <c r="D1101" i="21"/>
  <c r="D5160" i="21"/>
  <c r="D5460" i="21"/>
  <c r="D6237" i="21"/>
  <c r="D2496" i="21"/>
  <c r="D5413" i="21"/>
  <c r="D6930" i="21"/>
  <c r="D5725" i="21"/>
  <c r="D2853" i="21"/>
  <c r="D5010" i="21"/>
  <c r="D6709" i="21"/>
  <c r="D2960" i="21"/>
  <c r="D4908" i="21"/>
  <c r="D4838" i="21"/>
  <c r="D6104" i="21"/>
  <c r="D2463" i="21"/>
  <c r="D2784" i="21"/>
  <c r="D4961" i="21"/>
  <c r="D2949" i="21"/>
  <c r="D3176" i="21"/>
  <c r="D770" i="21"/>
  <c r="D7153" i="21"/>
  <c r="D4010" i="21"/>
  <c r="D3092" i="21"/>
  <c r="D2740" i="21"/>
  <c r="D5985" i="21"/>
  <c r="D3799" i="21"/>
  <c r="D1038" i="21"/>
  <c r="D3798" i="21"/>
  <c r="D6251" i="21"/>
  <c r="D6027" i="21"/>
  <c r="D1566" i="21"/>
  <c r="D285" i="21"/>
  <c r="D444" i="21"/>
  <c r="D4702" i="21"/>
  <c r="D7249" i="21"/>
  <c r="D1679" i="21"/>
  <c r="D7320" i="21"/>
  <c r="D6980" i="21"/>
  <c r="D7209" i="21"/>
  <c r="D3231" i="21"/>
  <c r="D6531" i="21"/>
  <c r="D6555" i="21"/>
  <c r="D2144" i="21"/>
  <c r="D5313" i="21"/>
  <c r="D5018" i="21"/>
  <c r="D699" i="21"/>
  <c r="D818" i="21"/>
  <c r="D6061" i="21"/>
  <c r="D2501" i="21"/>
  <c r="D2885" i="21"/>
  <c r="D6935" i="21"/>
  <c r="D1065" i="21"/>
  <c r="D5900" i="21"/>
  <c r="D6259" i="21"/>
  <c r="D544" i="21"/>
  <c r="D1612" i="21"/>
  <c r="D6573" i="21"/>
  <c r="D1362" i="21"/>
  <c r="D5969" i="21"/>
  <c r="D6444" i="21"/>
  <c r="D6418" i="21"/>
  <c r="D3182" i="21"/>
  <c r="D1520" i="21"/>
  <c r="D6539" i="21"/>
  <c r="D2635" i="21"/>
  <c r="D6201" i="21"/>
  <c r="D3487" i="21"/>
  <c r="D218" i="21"/>
  <c r="D2557" i="21"/>
  <c r="D3277" i="21"/>
  <c r="D685" i="21"/>
  <c r="D4563" i="21"/>
  <c r="D1901" i="21"/>
  <c r="D2123" i="21"/>
  <c r="D2684" i="21"/>
  <c r="D6580" i="21"/>
  <c r="D1523" i="21"/>
  <c r="D1571" i="21"/>
  <c r="D5138" i="21"/>
  <c r="D6109" i="21"/>
  <c r="D875" i="21"/>
  <c r="D4675" i="21"/>
  <c r="D1564" i="21"/>
  <c r="D4870" i="21"/>
  <c r="D1505" i="21"/>
  <c r="D2756" i="21"/>
  <c r="D1162" i="21"/>
  <c r="D3626" i="21"/>
  <c r="D802" i="21"/>
  <c r="D7278" i="21"/>
  <c r="D5007" i="21"/>
  <c r="D2249" i="21"/>
  <c r="D166" i="21"/>
  <c r="D1124" i="21"/>
  <c r="D4910" i="21"/>
  <c r="D1449" i="21"/>
  <c r="D3556" i="21"/>
  <c r="D5618" i="21"/>
  <c r="D1836" i="21"/>
  <c r="D6505" i="21"/>
  <c r="D5895" i="21"/>
  <c r="D3633" i="21"/>
  <c r="D1958" i="21"/>
  <c r="D7080" i="21"/>
  <c r="D2619" i="21"/>
  <c r="D5540" i="21"/>
  <c r="D6001" i="21"/>
  <c r="D3541" i="21"/>
  <c r="D2160" i="21"/>
  <c r="D4787" i="21"/>
  <c r="D5750" i="21"/>
  <c r="D678" i="21"/>
  <c r="D6364" i="21"/>
  <c r="D6168" i="21"/>
  <c r="D1939" i="21"/>
  <c r="D3667" i="21"/>
  <c r="D4005" i="21"/>
  <c r="D3156" i="21"/>
  <c r="D5143" i="21"/>
  <c r="D1437" i="21"/>
  <c r="D2921" i="21"/>
  <c r="D3595" i="21"/>
  <c r="D150" i="21"/>
  <c r="D3284" i="21"/>
  <c r="D827" i="21"/>
  <c r="D7215" i="21"/>
  <c r="D5574" i="21"/>
  <c r="D1608" i="21"/>
  <c r="D3319" i="21"/>
  <c r="D4776" i="21"/>
  <c r="D1954" i="21"/>
  <c r="D4298" i="21"/>
  <c r="D5680" i="21"/>
  <c r="D2860" i="21"/>
  <c r="D5780" i="21"/>
  <c r="D6676" i="21"/>
  <c r="D5062" i="21"/>
  <c r="D3101" i="21"/>
  <c r="D409" i="21"/>
  <c r="D4039" i="21"/>
  <c r="D5848" i="21"/>
  <c r="D3954" i="21"/>
  <c r="D3953" i="21"/>
  <c r="D4213" i="21"/>
  <c r="D3183" i="21"/>
  <c r="D6754" i="21"/>
  <c r="D2103" i="21"/>
  <c r="D1184" i="21"/>
  <c r="D335" i="21"/>
  <c r="D6688" i="21"/>
  <c r="D7187" i="21"/>
  <c r="D2883" i="21"/>
  <c r="D5404" i="21"/>
  <c r="D1385" i="21"/>
  <c r="D6404" i="21"/>
  <c r="D6470" i="21"/>
  <c r="D5066" i="21"/>
  <c r="D2054" i="21"/>
  <c r="D1917" i="21"/>
  <c r="D5251" i="21"/>
  <c r="D1773" i="21"/>
  <c r="D917" i="21"/>
  <c r="D5300" i="21"/>
  <c r="D6292" i="21"/>
  <c r="D447" i="21"/>
  <c r="D86" i="21"/>
  <c r="D6064" i="21"/>
  <c r="D4115" i="21"/>
  <c r="D3678" i="21"/>
  <c r="D436" i="21"/>
  <c r="D796" i="21"/>
  <c r="D6360" i="21"/>
  <c r="D3543" i="21"/>
  <c r="D2266" i="21"/>
  <c r="D1230" i="21"/>
  <c r="D1875" i="21"/>
  <c r="D6871" i="21"/>
  <c r="D2981" i="21"/>
  <c r="D4385" i="21"/>
  <c r="D6730" i="21"/>
  <c r="D5050" i="21"/>
  <c r="D3197" i="21"/>
  <c r="D6705" i="21"/>
  <c r="D2412" i="21"/>
  <c r="D1200" i="21"/>
  <c r="D1486" i="21"/>
  <c r="D5421" i="21"/>
  <c r="D3621" i="21"/>
  <c r="D2286" i="21"/>
  <c r="D4140" i="21"/>
  <c r="D2875" i="21"/>
  <c r="D6232" i="21"/>
  <c r="D1811" i="21"/>
  <c r="D245" i="21"/>
  <c r="D93" i="21"/>
  <c r="D6491" i="21"/>
  <c r="D6751" i="21"/>
  <c r="D1036" i="21"/>
  <c r="D5622" i="21"/>
  <c r="D4585" i="21"/>
  <c r="D5692" i="21"/>
  <c r="D4936" i="21"/>
  <c r="D439" i="21"/>
  <c r="D4941" i="21"/>
  <c r="D7385" i="21"/>
  <c r="D7603" i="21"/>
  <c r="D666" i="21"/>
  <c r="D5365" i="21"/>
  <c r="D4381" i="21"/>
  <c r="D1306" i="21"/>
  <c r="D5287" i="21"/>
  <c r="D2262" i="21"/>
  <c r="D6674" i="21"/>
  <c r="D1829" i="21"/>
  <c r="D6950" i="21"/>
  <c r="D2040" i="21"/>
  <c r="D5626" i="21"/>
  <c r="D6384" i="21"/>
  <c r="D4431" i="21"/>
  <c r="D4623" i="21"/>
  <c r="D6880" i="21"/>
  <c r="D4948" i="21"/>
  <c r="D3598" i="21"/>
  <c r="D5185" i="21"/>
  <c r="D4131" i="21"/>
  <c r="D460" i="21"/>
  <c r="D3184" i="21"/>
  <c r="D2447" i="21"/>
  <c r="D4124" i="21"/>
  <c r="D2826" i="21"/>
  <c r="D4208" i="21"/>
  <c r="D4773" i="21"/>
  <c r="D3048" i="21"/>
  <c r="D5531" i="21"/>
  <c r="D2505" i="21"/>
  <c r="D3603" i="21"/>
  <c r="D2792" i="21"/>
  <c r="D4325" i="21"/>
  <c r="D4121" i="21"/>
  <c r="D7099" i="21"/>
  <c r="D6803" i="21"/>
  <c r="D2357" i="21"/>
  <c r="D2830" i="21"/>
  <c r="D1332" i="21"/>
  <c r="D6970" i="21"/>
  <c r="D3372" i="21"/>
  <c r="D5874" i="21"/>
  <c r="D5665" i="21"/>
  <c r="D3122" i="21"/>
  <c r="D1440" i="21"/>
  <c r="D5464" i="21"/>
  <c r="D4821" i="21"/>
  <c r="D7008" i="21"/>
  <c r="D3627" i="21"/>
  <c r="D6463" i="21"/>
  <c r="D1665" i="21"/>
  <c r="D6191" i="21"/>
  <c r="D1641" i="21"/>
  <c r="D735" i="21"/>
  <c r="D5575" i="21"/>
  <c r="D3078" i="21"/>
  <c r="D2397" i="21"/>
  <c r="D5368" i="21"/>
  <c r="D4588" i="21"/>
  <c r="D2547" i="21"/>
  <c r="D4781" i="21"/>
  <c r="D2582" i="21"/>
  <c r="D4134" i="21"/>
  <c r="D1691" i="21"/>
  <c r="D4494" i="21"/>
  <c r="D5834" i="21"/>
  <c r="D3957" i="21"/>
  <c r="D2148" i="21"/>
  <c r="D4614" i="21"/>
  <c r="D3049" i="21"/>
  <c r="D6514" i="21"/>
  <c r="D3338" i="21"/>
  <c r="D1258" i="21"/>
  <c r="D6510" i="21"/>
  <c r="D4137" i="21"/>
  <c r="D4352" i="21"/>
  <c r="D3446" i="21"/>
  <c r="D3709" i="21"/>
  <c r="D6870" i="21"/>
  <c r="D2493" i="21"/>
  <c r="D6254" i="21"/>
  <c r="D5379" i="21"/>
  <c r="D6219" i="21"/>
  <c r="D2368" i="21"/>
  <c r="D1719" i="21"/>
  <c r="D2817" i="21"/>
  <c r="D6269" i="21"/>
  <c r="D2026" i="21"/>
  <c r="D3797" i="21"/>
  <c r="D1885" i="21"/>
  <c r="D5158" i="21"/>
  <c r="D5685" i="21"/>
  <c r="D2927" i="21"/>
  <c r="D5528" i="21"/>
  <c r="D4650" i="21"/>
  <c r="D4008" i="21"/>
  <c r="D4980" i="21"/>
  <c r="D5724" i="21"/>
  <c r="D2395" i="21"/>
  <c r="D314" i="21"/>
  <c r="D1276" i="21"/>
  <c r="D6700" i="21"/>
  <c r="D5847" i="21"/>
  <c r="D886" i="21"/>
  <c r="D3491" i="21"/>
  <c r="D5063" i="21"/>
  <c r="D2947" i="21"/>
  <c r="D4716" i="21"/>
  <c r="D4138" i="21"/>
  <c r="D3758" i="21"/>
  <c r="D2946" i="21"/>
  <c r="D5499" i="21"/>
  <c r="D4183" i="21"/>
  <c r="D2672" i="21"/>
  <c r="D4717" i="21"/>
  <c r="D5197" i="21"/>
  <c r="D3441" i="21"/>
  <c r="D3442" i="21"/>
  <c r="D2713" i="21"/>
  <c r="D1852" i="21"/>
  <c r="D1006" i="21"/>
  <c r="D4851" i="21"/>
  <c r="D3453" i="21"/>
  <c r="D5627" i="21"/>
  <c r="D3760" i="21"/>
  <c r="D6968" i="21"/>
  <c r="D1163" i="21"/>
  <c r="D518" i="21"/>
  <c r="D2903" i="21"/>
  <c r="D4641" i="21"/>
  <c r="D1788" i="21"/>
  <c r="D1087" i="21"/>
  <c r="D4081" i="21"/>
  <c r="D6852" i="21"/>
  <c r="D4304" i="21"/>
  <c r="D6344" i="21"/>
  <c r="D1366" i="21"/>
  <c r="D3762" i="21"/>
  <c r="D1398" i="21"/>
  <c r="D6894" i="21"/>
  <c r="D2546" i="21"/>
  <c r="D4755" i="21"/>
  <c r="D5890" i="21"/>
  <c r="D5113" i="21"/>
  <c r="D6190" i="21"/>
  <c r="D2551" i="21"/>
  <c r="D5254" i="21"/>
  <c r="D5715" i="21"/>
  <c r="D4629" i="21"/>
  <c r="D988" i="21"/>
  <c r="D4828" i="21"/>
  <c r="D2339" i="21"/>
  <c r="D5786" i="21"/>
  <c r="D4046" i="21"/>
  <c r="D5012" i="21"/>
  <c r="D4790" i="21"/>
  <c r="D6388" i="21"/>
  <c r="D6405" i="21"/>
  <c r="D1494" i="21"/>
  <c r="D4813" i="21"/>
  <c r="D3438" i="21"/>
  <c r="D196" i="21"/>
  <c r="D4458" i="21"/>
  <c r="D5045" i="21"/>
  <c r="D5797" i="21"/>
  <c r="D6790" i="21"/>
  <c r="D5040" i="21"/>
  <c r="D3756" i="21"/>
  <c r="D4049" i="21"/>
  <c r="D4562" i="21"/>
  <c r="D5729" i="21"/>
  <c r="D2189" i="21"/>
  <c r="D3138" i="21"/>
  <c r="D6272" i="21"/>
  <c r="D1789" i="21"/>
  <c r="D3585" i="21"/>
  <c r="D3707" i="21"/>
  <c r="D2931" i="21"/>
  <c r="D2823" i="21"/>
  <c r="D977" i="21"/>
  <c r="D3082" i="21"/>
  <c r="D5173" i="21"/>
  <c r="D6161" i="21"/>
  <c r="D4916" i="21"/>
  <c r="D1393" i="21"/>
  <c r="D1654" i="21"/>
  <c r="D473" i="21"/>
  <c r="D2345" i="21"/>
  <c r="D4839" i="21"/>
  <c r="D4480" i="21"/>
  <c r="D3378" i="21"/>
  <c r="D5389" i="21"/>
  <c r="D1301" i="21"/>
  <c r="D2916" i="21"/>
  <c r="D2334" i="21"/>
  <c r="D867" i="21"/>
  <c r="D5541" i="21"/>
  <c r="D7196" i="21"/>
  <c r="D1026" i="21"/>
  <c r="D3430" i="21"/>
  <c r="D4259" i="21"/>
  <c r="D5508" i="21"/>
  <c r="D1588" i="21"/>
  <c r="D2933" i="21"/>
  <c r="D5939" i="21"/>
  <c r="D1392" i="21"/>
  <c r="D7055" i="21"/>
  <c r="D1639" i="21"/>
  <c r="D3763" i="21"/>
  <c r="D6227" i="21"/>
  <c r="D6789" i="21"/>
  <c r="D2719" i="21"/>
  <c r="D1834" i="21"/>
  <c r="D1759" i="21"/>
  <c r="D4909" i="21"/>
  <c r="D5542" i="21"/>
  <c r="D4130" i="21"/>
  <c r="D5278" i="21"/>
  <c r="D4772" i="21"/>
  <c r="D5048" i="21"/>
  <c r="D1783" i="21"/>
  <c r="D3260" i="21"/>
  <c r="D6097" i="21"/>
  <c r="D2732" i="21"/>
  <c r="D3016" i="21"/>
  <c r="D5726" i="21"/>
  <c r="D4415" i="21"/>
  <c r="D5929" i="21"/>
  <c r="D3759" i="21"/>
  <c r="D2608" i="21"/>
  <c r="D5678" i="21"/>
  <c r="D6020" i="21"/>
  <c r="D1176" i="21"/>
  <c r="D5829" i="21"/>
  <c r="D2155" i="21"/>
  <c r="D5525" i="21"/>
  <c r="D5670" i="21"/>
  <c r="D793" i="21"/>
  <c r="D6121" i="21"/>
  <c r="D2039" i="21"/>
  <c r="D4788" i="21"/>
  <c r="D420" i="21"/>
  <c r="D3669" i="21"/>
  <c r="D2480" i="21"/>
  <c r="D1951" i="21"/>
  <c r="D4937" i="21"/>
  <c r="D2694" i="21"/>
  <c r="D7073" i="21"/>
  <c r="D2862" i="21"/>
  <c r="D5320" i="21"/>
  <c r="D4966" i="21"/>
  <c r="D1069" i="21"/>
  <c r="D3240" i="21"/>
  <c r="D276" i="21"/>
  <c r="D2688" i="21"/>
  <c r="D3390" i="21"/>
  <c r="D3027" i="21"/>
  <c r="D116" i="21"/>
  <c r="D4990" i="21"/>
  <c r="D6039" i="21"/>
  <c r="D1511" i="21"/>
  <c r="D5556" i="21"/>
  <c r="D1233" i="21"/>
  <c r="D5420" i="21"/>
  <c r="D4433" i="21"/>
  <c r="D4033" i="21"/>
  <c r="D2716" i="21"/>
  <c r="D2288" i="21"/>
  <c r="D3002" i="21"/>
  <c r="D2486" i="21"/>
  <c r="D4277" i="21"/>
  <c r="D871" i="21"/>
  <c r="D4265" i="21"/>
  <c r="D4223" i="21"/>
  <c r="D4560" i="21"/>
  <c r="D5024" i="21"/>
  <c r="D1949" i="21"/>
  <c r="D5125" i="21"/>
  <c r="D3025" i="21"/>
  <c r="D753" i="21"/>
  <c r="D3796" i="21"/>
  <c r="D6903" i="21"/>
  <c r="D6079" i="21"/>
  <c r="D3330" i="21"/>
  <c r="D3385" i="21"/>
  <c r="D4177" i="21"/>
  <c r="D6209" i="21"/>
  <c r="D7277" i="21"/>
  <c r="D377" i="21"/>
  <c r="D3540" i="21"/>
  <c r="D6611" i="21"/>
  <c r="D2914" i="21"/>
  <c r="D6134" i="21"/>
  <c r="D1369" i="21"/>
  <c r="D6840" i="21"/>
  <c r="D1793" i="21"/>
  <c r="D7160" i="21"/>
  <c r="D3677" i="21"/>
  <c r="D1297" i="21"/>
  <c r="D4405" i="21"/>
  <c r="D5305" i="21"/>
  <c r="D7193" i="21"/>
  <c r="D7405" i="21"/>
  <c r="D6141" i="21"/>
  <c r="D6657" i="21"/>
  <c r="D2564" i="21"/>
  <c r="D6740" i="21"/>
  <c r="D263" i="21"/>
  <c r="D562" i="21"/>
  <c r="D3671" i="21"/>
  <c r="D1478" i="21"/>
  <c r="D1819" i="21"/>
  <c r="D4642" i="21"/>
  <c r="D5681" i="21"/>
  <c r="D2532" i="21"/>
  <c r="D4073" i="21"/>
  <c r="D7016" i="21"/>
  <c r="D2015" i="21"/>
  <c r="D6560" i="21"/>
  <c r="D2920" i="21"/>
  <c r="D5833" i="21"/>
  <c r="D841" i="21"/>
  <c r="D6243" i="21"/>
  <c r="D5605" i="21"/>
  <c r="D1908" i="21"/>
  <c r="D5884" i="21"/>
  <c r="D6179" i="21"/>
  <c r="D1766" i="21"/>
  <c r="D4272" i="21"/>
  <c r="D5414" i="21"/>
  <c r="D2305" i="21"/>
  <c r="D478" i="21"/>
  <c r="D4423" i="21"/>
  <c r="D5467" i="21"/>
  <c r="D4887" i="21"/>
  <c r="D1032" i="21"/>
  <c r="D4545" i="21"/>
  <c r="D5792" i="21"/>
  <c r="D978" i="21"/>
  <c r="D5232" i="21"/>
  <c r="D5880" i="21"/>
  <c r="D4771" i="21"/>
  <c r="D7006" i="21"/>
  <c r="D5633" i="21"/>
  <c r="D3030" i="21"/>
  <c r="D6275" i="21"/>
  <c r="D1247" i="21"/>
  <c r="D2757" i="21"/>
  <c r="D4525" i="21"/>
  <c r="D3418" i="21"/>
  <c r="D1325" i="21"/>
  <c r="D5230" i="21"/>
  <c r="D974" i="21"/>
  <c r="D4548" i="21"/>
  <c r="D6909" i="21"/>
  <c r="D4524" i="21"/>
  <c r="D3268" i="21"/>
  <c r="D1330" i="21"/>
  <c r="D2675" i="21"/>
  <c r="D4395" i="21"/>
  <c r="D3014" i="21"/>
  <c r="D5471" i="21"/>
  <c r="D5273" i="21"/>
  <c r="D2296" i="21"/>
  <c r="D3249" i="21"/>
  <c r="D2020" i="21"/>
  <c r="D806" i="21"/>
  <c r="D4536" i="21"/>
  <c r="D911" i="21"/>
  <c r="D4707" i="21"/>
  <c r="D2276" i="21"/>
  <c r="D5645" i="21"/>
  <c r="D3995" i="21"/>
  <c r="D5656" i="21"/>
  <c r="D5067" i="21"/>
  <c r="D4038" i="21"/>
  <c r="D7460" i="21"/>
  <c r="D2590" i="21"/>
  <c r="D3558" i="21"/>
  <c r="D6548" i="21"/>
  <c r="D1476" i="21"/>
  <c r="D5966" i="21"/>
  <c r="D1714" i="21"/>
  <c r="D2240" i="21"/>
  <c r="D6296" i="21"/>
  <c r="D5973" i="21"/>
  <c r="D1529" i="21"/>
  <c r="D2001" i="21"/>
  <c r="D6648" i="21"/>
  <c r="D2585" i="21"/>
  <c r="D5332" i="21"/>
  <c r="D1986" i="21"/>
  <c r="D2234" i="21"/>
  <c r="D6808" i="21"/>
  <c r="D2873" i="21"/>
  <c r="D3955" i="21"/>
  <c r="D4565" i="21"/>
  <c r="D4529" i="21"/>
  <c r="D2102" i="21"/>
  <c r="D4866" i="21"/>
  <c r="D4273" i="21"/>
  <c r="D3068" i="21"/>
  <c r="D2254" i="21"/>
  <c r="D1255" i="21"/>
  <c r="D1726" i="21"/>
  <c r="D1295" i="21"/>
  <c r="D2459" i="21"/>
  <c r="D3108" i="21"/>
  <c r="D2685" i="21"/>
  <c r="D3483" i="21"/>
  <c r="D3342" i="21"/>
  <c r="D6542" i="21"/>
  <c r="D1984" i="21"/>
  <c r="D898" i="21"/>
  <c r="D4341" i="21"/>
  <c r="D4439" i="21"/>
  <c r="D5962" i="21"/>
  <c r="D5127" i="21"/>
  <c r="D4157" i="21"/>
  <c r="D713" i="21"/>
  <c r="D5764" i="21"/>
  <c r="D3308" i="21"/>
  <c r="D5188" i="21"/>
  <c r="D4911" i="21"/>
  <c r="D4116" i="21"/>
  <c r="D5243" i="21"/>
  <c r="D1624" i="21"/>
  <c r="D5084" i="21"/>
  <c r="D2592" i="21"/>
  <c r="D398" i="21"/>
  <c r="D4109" i="21"/>
  <c r="D2629" i="21"/>
  <c r="D5758" i="21"/>
  <c r="D5666" i="21"/>
  <c r="D2683" i="21"/>
  <c r="D1887" i="21"/>
  <c r="D5483" i="21"/>
  <c r="D3495" i="21"/>
  <c r="D5953" i="21"/>
  <c r="D1627" i="21"/>
  <c r="D4468" i="21"/>
  <c r="D2050" i="21"/>
  <c r="D6598" i="21"/>
  <c r="D4836" i="21"/>
  <c r="D4512" i="21"/>
  <c r="D5407" i="21"/>
  <c r="D7226" i="21"/>
  <c r="D1099" i="21"/>
  <c r="D2029" i="21"/>
  <c r="D5526" i="21"/>
  <c r="D750" i="21"/>
  <c r="D1007" i="21"/>
  <c r="D4712" i="21"/>
  <c r="D4052" i="21"/>
  <c r="D7426" i="21"/>
  <c r="D2251" i="21"/>
  <c r="D3478" i="21"/>
  <c r="D5367" i="21"/>
  <c r="D4541" i="21"/>
  <c r="D3360" i="21"/>
  <c r="D7378" i="21"/>
  <c r="D3795" i="21"/>
  <c r="D3247" i="21"/>
  <c r="D6205" i="21"/>
  <c r="D4338" i="21"/>
  <c r="D1304" i="21"/>
  <c r="D3426" i="21"/>
  <c r="D3717" i="21"/>
  <c r="D3282" i="21"/>
  <c r="D5753" i="21"/>
  <c r="D6014" i="21"/>
  <c r="D3715" i="21"/>
  <c r="D2280" i="21"/>
  <c r="D4083" i="21"/>
  <c r="D5875" i="21"/>
  <c r="D2340" i="21"/>
  <c r="D2193" i="21"/>
  <c r="D4786" i="21"/>
  <c r="D6372" i="21"/>
  <c r="D3506" i="21"/>
  <c r="D2939" i="21"/>
  <c r="D4799" i="21"/>
  <c r="D1826" i="21"/>
  <c r="D3071" i="21"/>
  <c r="D2469" i="21"/>
  <c r="D5434" i="21"/>
  <c r="D6522" i="21"/>
  <c r="D3761" i="21"/>
  <c r="D2033" i="21"/>
  <c r="D4404" i="21"/>
  <c r="D6452" i="21"/>
  <c r="D3024" i="21"/>
  <c r="D3057" i="21"/>
  <c r="D3713" i="21"/>
  <c r="D6660" i="21"/>
  <c r="D6414" i="21"/>
  <c r="D703" i="21"/>
  <c r="D3632" i="21"/>
  <c r="D6031" i="21"/>
  <c r="D1969" i="21"/>
  <c r="D5857" i="21"/>
  <c r="D2888" i="21"/>
  <c r="D2777" i="21"/>
  <c r="D5860" i="21"/>
  <c r="D6070" i="21"/>
  <c r="D6717" i="21"/>
  <c r="D4695" i="21"/>
  <c r="D6873" i="21"/>
  <c r="D1206" i="21"/>
  <c r="D6343" i="21"/>
  <c r="D7295" i="21"/>
  <c r="D1902" i="21"/>
  <c r="D1123" i="21"/>
  <c r="D5155" i="21"/>
  <c r="D6861" i="21"/>
  <c r="D6885" i="21"/>
  <c r="D5168" i="21"/>
  <c r="D6587" i="21"/>
  <c r="D538" i="21"/>
  <c r="D1599" i="21"/>
  <c r="D3373" i="21"/>
  <c r="D6811" i="21"/>
  <c r="D1019" i="21"/>
  <c r="D6603" i="21"/>
  <c r="D2383" i="21"/>
  <c r="D2924" i="21"/>
  <c r="D4263" i="21"/>
  <c r="D2458" i="21"/>
  <c r="D5427" i="21"/>
  <c r="D6182" i="21"/>
  <c r="D4704" i="21"/>
  <c r="D4386" i="21"/>
  <c r="D5767" i="21"/>
  <c r="D2120" i="21"/>
  <c r="D5974" i="21"/>
  <c r="D2601" i="21"/>
  <c r="D52" i="21"/>
  <c r="D2842" i="21"/>
  <c r="D7336" i="21"/>
  <c r="D1698" i="21"/>
  <c r="D1868" i="21"/>
  <c r="D534" i="21"/>
  <c r="D6477" i="21"/>
  <c r="D756" i="21"/>
  <c r="D6617" i="21"/>
  <c r="D6904" i="21"/>
  <c r="D6795" i="21"/>
  <c r="D6532" i="21"/>
  <c r="D3143" i="21"/>
  <c r="D3656" i="21"/>
  <c r="D1371" i="21"/>
  <c r="D6550" i="21"/>
  <c r="D2052" i="21"/>
  <c r="D3223" i="21"/>
  <c r="D1941" i="21"/>
  <c r="D2122" i="21"/>
  <c r="D5561" i="21"/>
  <c r="D5088" i="21"/>
  <c r="D1775" i="21"/>
  <c r="D1718" i="21"/>
  <c r="D663" i="21"/>
  <c r="D5376" i="21"/>
  <c r="D1395" i="21"/>
  <c r="D4392" i="21"/>
  <c r="D2180" i="21"/>
  <c r="D5194" i="21"/>
  <c r="D1118" i="21"/>
  <c r="D6866" i="21"/>
  <c r="D4812" i="21"/>
  <c r="D6946" i="21"/>
  <c r="D3755" i="21"/>
  <c r="D6231" i="21"/>
  <c r="D3705" i="21"/>
  <c r="D5164" i="21"/>
  <c r="D2621" i="21"/>
  <c r="D6854" i="21"/>
  <c r="D2229" i="21"/>
  <c r="D3703" i="21"/>
  <c r="D2615" i="21"/>
  <c r="D5717" i="21"/>
  <c r="D4153" i="21"/>
  <c r="D4201" i="21"/>
  <c r="D5190" i="21"/>
  <c r="D4732" i="21"/>
  <c r="D4736" i="21"/>
  <c r="D1257" i="21"/>
  <c r="D6416" i="21"/>
  <c r="D5534" i="21"/>
  <c r="D7058" i="21"/>
  <c r="D2142" i="21"/>
  <c r="D2941" i="21"/>
  <c r="D1549" i="21"/>
  <c r="D6821" i="21"/>
  <c r="D1093" i="21"/>
  <c r="D1128" i="21"/>
  <c r="D4637" i="21"/>
  <c r="D6266" i="21"/>
  <c r="D5799" i="21"/>
  <c r="D4061" i="21"/>
  <c r="D5595" i="21"/>
  <c r="D3700" i="21"/>
  <c r="D2641" i="21"/>
  <c r="D4388" i="21"/>
  <c r="D3410" i="21"/>
  <c r="D2331" i="21"/>
  <c r="D5140" i="21"/>
  <c r="D6392" i="21"/>
  <c r="D3562" i="21"/>
  <c r="D4976" i="21"/>
  <c r="D2413" i="21"/>
  <c r="D2006" i="21"/>
  <c r="D2696" i="21"/>
  <c r="D1155" i="21"/>
  <c r="D4699" i="21"/>
  <c r="D5383" i="21"/>
  <c r="D4651" i="21"/>
  <c r="D2196" i="21"/>
  <c r="D6394" i="21"/>
  <c r="D4311" i="21"/>
  <c r="D4062" i="21"/>
  <c r="D3563" i="21"/>
  <c r="D6453" i="21"/>
  <c r="D6579" i="21"/>
  <c r="D600" i="21"/>
  <c r="D6019" i="21"/>
  <c r="D2807" i="21"/>
  <c r="D7601" i="21"/>
  <c r="D243" i="21"/>
  <c r="D3020" i="21"/>
  <c r="D6300" i="21"/>
  <c r="D4077" i="21"/>
  <c r="D6298" i="21"/>
  <c r="D1940" i="21"/>
  <c r="D3325" i="21"/>
  <c r="D5083" i="21"/>
  <c r="D6845" i="21"/>
  <c r="D6362" i="21"/>
  <c r="D4925" i="21"/>
  <c r="D1421" i="21"/>
  <c r="D3038" i="21"/>
  <c r="D6938" i="21"/>
  <c r="D5199" i="21"/>
  <c r="D6537" i="21"/>
  <c r="D5061" i="21"/>
  <c r="D3794" i="21"/>
  <c r="D6069" i="21"/>
  <c r="D5470" i="21"/>
  <c r="D7333" i="21"/>
  <c r="D3174" i="21"/>
  <c r="D7345" i="21"/>
  <c r="D7092" i="21"/>
  <c r="D5703" i="21"/>
  <c r="D7600" i="21"/>
  <c r="D203" i="21"/>
  <c r="D7591" i="21"/>
  <c r="D1532" i="21"/>
  <c r="D1831" i="21"/>
  <c r="D48" i="21"/>
  <c r="D18" i="21"/>
  <c r="D7602" i="21"/>
  <c r="D7260" i="21"/>
  <c r="D6524" i="21"/>
  <c r="D83" i="21"/>
  <c r="D180" i="21"/>
  <c r="D7071" i="21"/>
  <c r="D40" i="21"/>
  <c r="D7290" i="21"/>
  <c r="D61" i="21"/>
  <c r="D870" i="21"/>
  <c r="D6552" i="21"/>
  <c r="D280" i="21"/>
  <c r="D6837" i="21"/>
  <c r="D186" i="21"/>
  <c r="D6535" i="21"/>
  <c r="D1996" i="21"/>
  <c r="D7434" i="21"/>
  <c r="D5235" i="21"/>
  <c r="D1334" i="21"/>
  <c r="D5798" i="21"/>
  <c r="D4540" i="21"/>
  <c r="D4173" i="21"/>
  <c r="D4414" i="21"/>
  <c r="D1307" i="21"/>
  <c r="D4043" i="21"/>
  <c r="D7470" i="21"/>
  <c r="D4118" i="21"/>
  <c r="D7537" i="21"/>
  <c r="D6706" i="21"/>
  <c r="D6644" i="21"/>
  <c r="D3512" i="21"/>
  <c r="D201" i="21"/>
  <c r="D3324" i="21"/>
  <c r="D5840" i="21"/>
  <c r="D2708" i="21"/>
  <c r="D3658" i="21"/>
  <c r="D284" i="21"/>
  <c r="D464" i="21"/>
  <c r="D43" i="21"/>
  <c r="D6341" i="21"/>
  <c r="D480" i="21"/>
  <c r="D3269" i="21"/>
  <c r="D5533" i="21"/>
  <c r="D309" i="21"/>
  <c r="D1201" i="21"/>
  <c r="D6586" i="21"/>
  <c r="D4544" i="21"/>
  <c r="D1084" i="21"/>
  <c r="D4091" i="21"/>
  <c r="D6112" i="21"/>
  <c r="D2886" i="21"/>
  <c r="D3201" i="21"/>
  <c r="D7054" i="21"/>
  <c r="D4334" i="21"/>
  <c r="D7366" i="21"/>
  <c r="D6113" i="21"/>
  <c r="D6888" i="21"/>
  <c r="D450" i="21"/>
  <c r="D6327" i="21"/>
  <c r="D2712" i="21"/>
  <c r="D2829" i="21"/>
  <c r="D378" i="21"/>
  <c r="D117" i="21"/>
  <c r="D7358" i="21"/>
  <c r="D1816" i="21"/>
  <c r="D6281" i="21"/>
  <c r="D189" i="21"/>
  <c r="D1354" i="21"/>
  <c r="D2177" i="21"/>
  <c r="D1396" i="21"/>
  <c r="D7205" i="21"/>
  <c r="D1809" i="21"/>
  <c r="D4863" i="21"/>
  <c r="D5139" i="21"/>
  <c r="D1180" i="21"/>
  <c r="D5631" i="21"/>
  <c r="D1377" i="21"/>
  <c r="D7068" i="21"/>
  <c r="D3567" i="21"/>
  <c r="D5399" i="21"/>
  <c r="D4437" i="21"/>
  <c r="D761" i="21"/>
  <c r="D838" i="21"/>
  <c r="D5097" i="21"/>
  <c r="D6558" i="21"/>
  <c r="D5013" i="21"/>
  <c r="D2441" i="21"/>
  <c r="D6638" i="21"/>
  <c r="D2915" i="21"/>
  <c r="D5565" i="21"/>
  <c r="D2648" i="21"/>
  <c r="D4876" i="21"/>
  <c r="D1497" i="21"/>
  <c r="D3046" i="21"/>
  <c r="D1380" i="21"/>
  <c r="D836" i="21"/>
  <c r="D2612" i="21"/>
  <c r="D6308" i="21"/>
  <c r="D7095" i="21"/>
  <c r="D1648" i="21"/>
  <c r="D4150" i="21"/>
  <c r="D4035" i="21"/>
  <c r="D6297" i="21"/>
  <c r="D2723" i="21"/>
  <c r="D4037" i="21"/>
  <c r="D5347" i="21"/>
  <c r="D4430" i="21"/>
  <c r="D4714" i="21"/>
  <c r="D2432" i="21"/>
  <c r="D6996" i="21"/>
  <c r="D4940" i="21"/>
  <c r="D2544" i="21"/>
  <c r="D3498" i="21"/>
  <c r="D7112" i="21"/>
  <c r="D1539" i="21"/>
  <c r="D5004" i="21"/>
  <c r="D7012" i="21"/>
  <c r="D2556" i="21"/>
  <c r="D5026" i="21"/>
  <c r="D4636" i="21"/>
  <c r="D5648" i="21"/>
  <c r="D5292" i="21"/>
  <c r="D6062" i="21"/>
  <c r="D3195" i="21"/>
  <c r="D6776" i="21"/>
  <c r="D5713" i="21"/>
  <c r="D5849" i="21"/>
  <c r="D7363" i="21"/>
  <c r="D621" i="21"/>
  <c r="D1319" i="21"/>
  <c r="D6984" i="21"/>
  <c r="D1469" i="21"/>
  <c r="D4988" i="21"/>
  <c r="D5802" i="21"/>
  <c r="D2982" i="21"/>
  <c r="D4441" i="21"/>
  <c r="D6349" i="21"/>
  <c r="D2907" i="21"/>
  <c r="D582" i="21"/>
  <c r="D6139" i="21"/>
  <c r="D6345" i="21"/>
  <c r="D6578" i="21"/>
  <c r="D2956" i="21"/>
  <c r="D1281" i="21"/>
  <c r="D4951" i="21"/>
  <c r="D3531" i="21"/>
  <c r="D2666" i="21"/>
  <c r="D1517" i="21"/>
  <c r="D6242" i="21"/>
  <c r="D5566" i="21"/>
  <c r="D5909" i="21"/>
  <c r="D5877" i="21"/>
  <c r="D2134" i="21"/>
  <c r="D2047" i="21"/>
  <c r="D900" i="21"/>
  <c r="D4327" i="21"/>
  <c r="D467" i="21"/>
  <c r="D4915" i="21"/>
  <c r="D5348" i="21"/>
  <c r="D382" i="21"/>
  <c r="D237" i="21"/>
  <c r="D1352" i="21"/>
  <c r="D4960" i="21"/>
  <c r="D2214" i="21"/>
  <c r="D5351" i="21"/>
  <c r="D6697" i="21"/>
  <c r="D848" i="21"/>
  <c r="D890" i="21"/>
  <c r="D4886" i="21"/>
  <c r="D648" i="21"/>
  <c r="D5690" i="21"/>
  <c r="D2761" i="21"/>
  <c r="D5195" i="21"/>
  <c r="D2978" i="21"/>
  <c r="D2224" i="21"/>
  <c r="D3508" i="21"/>
  <c r="D1865" i="21"/>
  <c r="D635" i="21"/>
  <c r="D4684" i="21"/>
  <c r="D1351" i="21"/>
  <c r="D302" i="21"/>
  <c r="D1135" i="21"/>
  <c r="D4346" i="21"/>
  <c r="D6000" i="21"/>
  <c r="D3326" i="21"/>
  <c r="D4889" i="21"/>
  <c r="D2417" i="21"/>
  <c r="D7523" i="21"/>
  <c r="D3304" i="21"/>
  <c r="D821" i="21"/>
  <c r="D2926" i="21"/>
  <c r="D2884" i="21"/>
  <c r="D1930" i="21"/>
  <c r="D4353" i="21"/>
  <c r="D5913" i="21"/>
  <c r="D725" i="21"/>
  <c r="D4390" i="21"/>
  <c r="D5761" i="21"/>
  <c r="D7231" i="21"/>
  <c r="D6217" i="21"/>
  <c r="D5312" i="21"/>
  <c r="D2749" i="21"/>
  <c r="D944" i="21"/>
  <c r="D721" i="21"/>
  <c r="D1450" i="21"/>
  <c r="D1112" i="21"/>
  <c r="D2109" i="21"/>
  <c r="D4825" i="21"/>
  <c r="D5099" i="21"/>
  <c r="D6741" i="21"/>
  <c r="D6371" i="21"/>
  <c r="D6342" i="21"/>
  <c r="D1451" i="21"/>
  <c r="D6804" i="21"/>
  <c r="D6568" i="21"/>
  <c r="D77" i="21"/>
  <c r="D1824" i="21"/>
  <c r="D5354" i="21"/>
  <c r="D85" i="21"/>
  <c r="D968" i="21"/>
  <c r="D5070" i="21"/>
  <c r="D6694" i="21"/>
  <c r="D5294" i="21"/>
  <c r="D4969" i="21"/>
  <c r="D7441" i="21"/>
  <c r="D2686" i="21"/>
  <c r="D4299" i="21"/>
  <c r="D4425" i="21"/>
  <c r="D2728" i="21"/>
  <c r="D6287" i="21"/>
  <c r="D6695" i="21"/>
  <c r="D2386" i="21"/>
  <c r="D3411" i="21"/>
  <c r="D3471" i="21"/>
  <c r="D7102" i="21"/>
  <c r="D1313" i="21"/>
  <c r="D1358" i="21"/>
  <c r="D3747" i="21"/>
  <c r="D4195" i="21"/>
  <c r="D5100" i="21"/>
  <c r="D4506" i="21"/>
  <c r="D4139" i="21"/>
  <c r="D5277" i="21"/>
  <c r="D5285" i="21"/>
  <c r="D3525" i="21"/>
  <c r="D1680" i="21"/>
  <c r="D1496" i="21"/>
  <c r="D351" i="21"/>
  <c r="D658" i="21"/>
  <c r="D1458" i="21"/>
  <c r="D6616" i="21"/>
  <c r="D7219" i="21"/>
  <c r="D6869" i="21"/>
  <c r="D4646" i="21"/>
  <c r="D1108" i="21"/>
  <c r="D1024" i="21"/>
  <c r="D2369" i="21"/>
  <c r="D7355" i="21"/>
  <c r="D3690" i="21"/>
  <c r="D2656" i="21"/>
  <c r="D4488" i="21"/>
  <c r="D4078" i="21"/>
  <c r="D7402" i="21"/>
  <c r="D1169" i="21"/>
  <c r="D5823" i="21"/>
  <c r="D2543" i="21"/>
  <c r="D6057" i="21"/>
  <c r="D5878" i="21"/>
  <c r="D1695" i="21"/>
  <c r="D4515" i="21"/>
  <c r="D3967" i="21"/>
  <c r="D3683" i="21"/>
  <c r="D3684" i="21"/>
  <c r="D5182" i="21"/>
  <c r="D5625" i="21"/>
  <c r="D5588" i="21"/>
  <c r="D5369" i="21"/>
  <c r="D2057" i="21"/>
  <c r="D2431" i="21"/>
  <c r="D1544" i="21"/>
  <c r="D3581" i="21"/>
  <c r="D5491" i="21"/>
  <c r="D4733" i="21"/>
  <c r="D176" i="21"/>
  <c r="D3416" i="21"/>
  <c r="D6151" i="21"/>
  <c r="D6012" i="21"/>
  <c r="D4718" i="21"/>
  <c r="D1911" i="21"/>
  <c r="D1675" i="21"/>
  <c r="D4553" i="21"/>
  <c r="D4261" i="21"/>
  <c r="D3228" i="21"/>
  <c r="D2168" i="21"/>
  <c r="D1103" i="21"/>
  <c r="D5271" i="21"/>
  <c r="D7247" i="21"/>
  <c r="D3746" i="21"/>
  <c r="D4266" i="21"/>
  <c r="D1531" i="21"/>
  <c r="D1827" i="21"/>
  <c r="D5081" i="21"/>
  <c r="D1481" i="21"/>
  <c r="D5364" i="21"/>
  <c r="D4561" i="21"/>
  <c r="D4199" i="21"/>
  <c r="D2979" i="21"/>
  <c r="D5965" i="21"/>
  <c r="D5074" i="21"/>
  <c r="D4028" i="21"/>
  <c r="D3124" i="21"/>
  <c r="D5135" i="21"/>
  <c r="D4680" i="21"/>
  <c r="D2085" i="21"/>
  <c r="D5419" i="21"/>
  <c r="D4280" i="21"/>
  <c r="D4576" i="21"/>
  <c r="D3456" i="21"/>
  <c r="D4577" i="21"/>
  <c r="D2519" i="21"/>
  <c r="D5141" i="21"/>
  <c r="D2520" i="21"/>
  <c r="D5673" i="21"/>
  <c r="D4628" i="21"/>
  <c r="D4209" i="21"/>
  <c r="D3013" i="21"/>
  <c r="D1742" i="21"/>
  <c r="D1814" i="21"/>
  <c r="D2218" i="21"/>
  <c r="D4084" i="21"/>
  <c r="D4913" i="21"/>
  <c r="D3586" i="21"/>
  <c r="D577" i="21"/>
  <c r="D5191" i="21"/>
  <c r="D6122" i="21"/>
  <c r="D3314" i="21"/>
  <c r="D6419" i="21"/>
  <c r="D5071" i="21"/>
  <c r="D1708" i="21"/>
  <c r="D1579" i="21"/>
  <c r="D5260" i="21"/>
  <c r="D388" i="21"/>
  <c r="D4927" i="21"/>
  <c r="D4389" i="21"/>
  <c r="D6759" i="21"/>
  <c r="D5154" i="21"/>
  <c r="D3529" i="21"/>
  <c r="D1615" i="21"/>
  <c r="D4498" i="21"/>
  <c r="D5579" i="21"/>
  <c r="D4196" i="21"/>
  <c r="D3966" i="21"/>
  <c r="D6192" i="21"/>
  <c r="D4514" i="21"/>
  <c r="D3128" i="21"/>
  <c r="D5698" i="21"/>
  <c r="D2491" i="21"/>
  <c r="D1864" i="21"/>
  <c r="D1234" i="21"/>
  <c r="D5662" i="21"/>
  <c r="D3532" i="21"/>
  <c r="D2934" i="21"/>
  <c r="D5257" i="21"/>
  <c r="D1676" i="21"/>
  <c r="D4444" i="21"/>
  <c r="D2444" i="21"/>
  <c r="D2376" i="21"/>
  <c r="D2041" i="21"/>
  <c r="D4018" i="21"/>
  <c r="D66" i="21"/>
  <c r="D3395" i="21"/>
  <c r="D1730" i="21"/>
  <c r="D358" i="21"/>
  <c r="D2170" i="21"/>
  <c r="D4829" i="21"/>
  <c r="D6605" i="21"/>
  <c r="D3564" i="21"/>
  <c r="D4795" i="21"/>
  <c r="D3461" i="21"/>
  <c r="D5601" i="21"/>
  <c r="D4670" i="21"/>
  <c r="D2680" i="21"/>
  <c r="D5570" i="21"/>
  <c r="D6432" i="21"/>
  <c r="D2329" i="21"/>
  <c r="D5079" i="21"/>
  <c r="D530" i="21"/>
  <c r="D1460" i="21"/>
  <c r="D372" i="21"/>
  <c r="D456" i="21"/>
  <c r="D718" i="21"/>
  <c r="D7555" i="21"/>
  <c r="D3224" i="21"/>
  <c r="D5515" i="21"/>
  <c r="D7337" i="21"/>
  <c r="D6312" i="21"/>
  <c r="D1401" i="21"/>
  <c r="D2315" i="21"/>
  <c r="D7533" i="21"/>
  <c r="D5647" i="21"/>
  <c r="D1191" i="21"/>
  <c r="D5107" i="21"/>
  <c r="D6363" i="21"/>
  <c r="D1023" i="21"/>
  <c r="D1370" i="21"/>
  <c r="D4912" i="21"/>
  <c r="D2027" i="21"/>
  <c r="D4735" i="21"/>
  <c r="D1572" i="21"/>
  <c r="D765" i="21"/>
  <c r="D6040" i="21"/>
  <c r="D1119" i="21"/>
  <c r="D5630" i="21"/>
  <c r="D7208" i="21"/>
  <c r="D3154" i="21"/>
  <c r="D6620" i="21"/>
  <c r="D1239" i="21"/>
  <c r="D7304" i="21"/>
  <c r="D6043" i="21"/>
  <c r="D4296" i="21"/>
  <c r="D3080" i="21"/>
  <c r="D1223" i="21"/>
  <c r="D6622" i="21"/>
  <c r="D6628" i="21"/>
  <c r="D1569" i="21"/>
  <c r="D945" i="21"/>
  <c r="D161" i="21"/>
  <c r="D3166" i="21"/>
  <c r="D5301" i="21"/>
  <c r="D7113" i="21"/>
  <c r="D6851" i="21"/>
  <c r="D5025" i="21"/>
  <c r="D6972" i="21"/>
  <c r="D7106" i="21"/>
  <c r="D3689" i="21"/>
  <c r="D4440" i="21"/>
  <c r="D633" i="21"/>
  <c r="D3113" i="21"/>
  <c r="D4379" i="21"/>
  <c r="D1705" i="21"/>
  <c r="D6458" i="21"/>
  <c r="D4690" i="21"/>
  <c r="D1975" i="21"/>
  <c r="D2782" i="21"/>
  <c r="D2697" i="21"/>
  <c r="D3482" i="21"/>
  <c r="D5639" i="21"/>
  <c r="D4254" i="21"/>
  <c r="D758" i="21"/>
  <c r="D5226" i="21"/>
  <c r="D3043" i="21"/>
  <c r="D2661" i="21"/>
  <c r="D5223" i="21"/>
  <c r="D2061" i="21"/>
  <c r="D6650" i="21"/>
  <c r="D4337" i="21"/>
  <c r="D5444" i="21"/>
  <c r="D5530" i="21"/>
  <c r="D7056" i="21"/>
  <c r="D1663" i="21"/>
  <c r="D3474" i="21"/>
  <c r="D1423" i="21"/>
  <c r="D1649" i="21"/>
  <c r="D328" i="21"/>
  <c r="D960" i="21"/>
  <c r="D1910" i="21"/>
  <c r="D4065" i="21"/>
  <c r="D6685" i="21"/>
  <c r="D2833" i="21"/>
  <c r="D4952" i="21"/>
  <c r="D2038" i="21"/>
  <c r="D3608" i="21"/>
  <c r="D7341" i="21"/>
  <c r="D1202" i="21"/>
  <c r="D4175" i="21"/>
  <c r="D4017" i="21"/>
  <c r="D4665" i="21"/>
  <c r="D6692" i="21"/>
  <c r="D6407" i="21"/>
  <c r="D2720" i="21"/>
  <c r="D7364" i="21"/>
  <c r="D575" i="21"/>
  <c r="D2079" i="21"/>
  <c r="D4483" i="21"/>
  <c r="D975" i="21"/>
  <c r="D513" i="21"/>
  <c r="D4463" i="21"/>
  <c r="D2116" i="21"/>
  <c r="D1839" i="21"/>
  <c r="D1644" i="21"/>
  <c r="D993" i="21"/>
  <c r="D1736" i="21"/>
  <c r="D4964" i="21"/>
  <c r="D905" i="21"/>
  <c r="D1978" i="21"/>
  <c r="D4305" i="21"/>
  <c r="D815" i="21"/>
  <c r="D2059" i="21"/>
  <c r="D1727" i="21"/>
  <c r="D5192" i="21"/>
  <c r="D1349" i="21"/>
  <c r="D5821" i="21"/>
  <c r="D6929" i="21"/>
  <c r="D2583" i="21"/>
  <c r="D1807" i="21"/>
  <c r="D2143" i="21"/>
  <c r="D1251" i="21"/>
  <c r="D3664" i="21"/>
  <c r="D6063" i="21"/>
  <c r="D181" i="21"/>
  <c r="D4174" i="21"/>
  <c r="D5897" i="21"/>
  <c r="D1052" i="21"/>
  <c r="D3341" i="21"/>
  <c r="D7306" i="21"/>
  <c r="D5510" i="21"/>
  <c r="D3106" i="21"/>
  <c r="D3214" i="21"/>
  <c r="D6979" i="21"/>
  <c r="D1359" i="21"/>
  <c r="D5132" i="21"/>
  <c r="D1422" i="21"/>
  <c r="D5202" i="21"/>
  <c r="D1436" i="21"/>
  <c r="D6247" i="21"/>
  <c r="D2086" i="21"/>
  <c r="D1082" i="21"/>
  <c r="D6352" i="21"/>
  <c r="D6173" i="21"/>
  <c r="D6533" i="21"/>
  <c r="D5981" i="21"/>
  <c r="D752" i="21"/>
  <c r="D6677" i="21"/>
  <c r="D199" i="21"/>
  <c r="D2231" i="21"/>
  <c r="D357" i="21"/>
  <c r="D1241" i="21"/>
  <c r="D6832" i="21"/>
  <c r="D6289" i="21"/>
  <c r="D2414" i="21"/>
  <c r="D3371" i="21"/>
  <c r="D1998" i="21"/>
  <c r="D4045" i="21"/>
  <c r="D2565" i="21"/>
  <c r="D2865" i="21"/>
  <c r="D2539" i="21"/>
  <c r="D4569" i="21"/>
  <c r="D2265" i="21"/>
  <c r="D4639" i="21"/>
  <c r="D6963" i="21"/>
  <c r="D1760" i="21"/>
  <c r="D4492" i="21"/>
  <c r="D6879" i="21"/>
  <c r="D3157" i="21"/>
  <c r="D5522" i="21"/>
  <c r="D5924" i="21"/>
  <c r="D1899" i="21"/>
  <c r="D3152" i="21"/>
  <c r="D789" i="21"/>
  <c r="D6642" i="21"/>
  <c r="D3631" i="21"/>
  <c r="D3494" i="21"/>
  <c r="D1278" i="21"/>
  <c r="D2381" i="21"/>
  <c r="D2205" i="21"/>
  <c r="D4373" i="21"/>
  <c r="D225" i="21"/>
  <c r="D559" i="21"/>
  <c r="D6649" i="21"/>
  <c r="D2158" i="21"/>
  <c r="D2031" i="21"/>
  <c r="D3003" i="21"/>
  <c r="D2440" i="21"/>
  <c r="D5532" i="21"/>
  <c r="D2827" i="21"/>
  <c r="D5998" i="21"/>
  <c r="D2009" i="21"/>
  <c r="D2562" i="21"/>
  <c r="D4447" i="21"/>
  <c r="D1611" i="21"/>
  <c r="D2839" i="21"/>
  <c r="D3095" i="21"/>
  <c r="D3375" i="21"/>
  <c r="D2849" i="21"/>
  <c r="D2620" i="21"/>
  <c r="D4429" i="21"/>
  <c r="D4234" i="21"/>
  <c r="D1342" i="21"/>
  <c r="D2225" i="21"/>
  <c r="D5170" i="21"/>
  <c r="D2869" i="21"/>
  <c r="D2874" i="21"/>
  <c r="D2314" i="21"/>
  <c r="D5267" i="21"/>
  <c r="D6543" i="21"/>
  <c r="D2298" i="21"/>
  <c r="D2471" i="21"/>
  <c r="D2474" i="21"/>
  <c r="D1907" i="21"/>
  <c r="D6088" i="21"/>
  <c r="D2267" i="21"/>
  <c r="D2796" i="21"/>
  <c r="D5151" i="21"/>
  <c r="D5120" i="21"/>
  <c r="D3386" i="21"/>
  <c r="D3336" i="21"/>
  <c r="D776" i="21"/>
  <c r="D5748" i="21"/>
  <c r="D1096" i="21"/>
  <c r="D1074" i="21"/>
  <c r="D5033" i="21"/>
  <c r="D4625" i="21"/>
  <c r="D1684" i="21"/>
  <c r="D3376" i="21"/>
  <c r="D3528" i="21"/>
  <c r="D1806" i="21"/>
  <c r="D3188" i="21"/>
  <c r="D4741" i="21"/>
  <c r="D5638" i="21"/>
  <c r="D1522" i="21"/>
  <c r="D3533" i="21"/>
  <c r="D1338" i="21"/>
  <c r="D1634" i="21"/>
  <c r="D2968" i="21"/>
  <c r="D7443" i="21"/>
  <c r="D2420" i="21"/>
  <c r="D7255" i="21"/>
  <c r="D636" i="21"/>
  <c r="D4485" i="21"/>
  <c r="D7032" i="21"/>
  <c r="D578" i="21"/>
  <c r="D1715" i="21"/>
  <c r="D5500" i="21"/>
  <c r="D6777" i="21"/>
  <c r="D4943" i="21"/>
  <c r="D1685" i="21"/>
  <c r="D4878" i="21"/>
  <c r="D1818" i="21"/>
  <c r="D3695" i="21"/>
  <c r="D667" i="21"/>
  <c r="D1063" i="21"/>
  <c r="D1947" i="21"/>
  <c r="D6111" i="21"/>
  <c r="D2535" i="21"/>
  <c r="D4809" i="21"/>
  <c r="D4271" i="21"/>
  <c r="D3793" i="21"/>
  <c r="D2153" i="21"/>
  <c r="D3289" i="21"/>
  <c r="D1337" i="21"/>
  <c r="D4517" i="21"/>
  <c r="D3978" i="21"/>
  <c r="D3977" i="21"/>
  <c r="D879" i="21"/>
  <c r="D6258" i="21"/>
  <c r="D3579" i="21"/>
  <c r="D7119" i="21"/>
  <c r="D5137" i="21"/>
  <c r="D4654" i="21"/>
  <c r="D4185" i="21"/>
  <c r="D5519" i="21"/>
  <c r="D6056" i="21"/>
  <c r="D2049" i="21"/>
  <c r="D4239" i="21"/>
  <c r="D3196" i="21"/>
  <c r="D4235" i="21"/>
  <c r="D4088" i="21"/>
  <c r="D2446" i="21"/>
  <c r="D5370" i="21"/>
  <c r="D4241" i="21"/>
  <c r="D5418" i="21"/>
  <c r="D4193" i="21"/>
  <c r="D3419" i="21"/>
  <c r="D2167" i="21"/>
  <c r="D4999" i="21"/>
  <c r="D2083" i="21"/>
  <c r="D2690" i="21"/>
  <c r="D2387" i="21"/>
  <c r="D4048" i="21"/>
  <c r="D6784" i="21"/>
  <c r="D6030" i="21"/>
  <c r="D1211" i="21"/>
  <c r="D4160" i="21"/>
  <c r="D6431" i="21"/>
  <c r="D5578" i="21"/>
  <c r="D6667" i="21"/>
  <c r="D668" i="21"/>
  <c r="D4864" i="21"/>
  <c r="D3008" i="21"/>
  <c r="D3187" i="21"/>
  <c r="D6059" i="21"/>
  <c r="D2964" i="21"/>
  <c r="D5054" i="21"/>
  <c r="D6186" i="21"/>
  <c r="D924" i="21"/>
  <c r="D2787" i="21"/>
  <c r="D2067" i="21"/>
  <c r="D6338" i="21"/>
  <c r="D4962" i="21"/>
  <c r="D5189" i="21"/>
  <c r="D4657" i="21"/>
  <c r="D2867" i="21"/>
  <c r="D2510" i="21"/>
  <c r="D2356" i="21"/>
  <c r="D5477" i="21"/>
  <c r="D2320" i="21"/>
  <c r="D1990" i="21"/>
  <c r="D3047" i="21"/>
  <c r="D3604" i="21"/>
  <c r="D908" i="21"/>
  <c r="D4697" i="21"/>
  <c r="D792" i="21"/>
  <c r="D595" i="21"/>
  <c r="D152" i="21"/>
  <c r="D2654" i="21"/>
  <c r="D2355" i="21"/>
  <c r="D7156" i="21"/>
  <c r="D2522" i="21"/>
  <c r="D4692" i="21"/>
  <c r="D5527" i="21"/>
  <c r="D2270" i="21"/>
  <c r="D373" i="21"/>
  <c r="D2704" i="21"/>
  <c r="D3599" i="21"/>
  <c r="D3300" i="21"/>
  <c r="D3407" i="21"/>
  <c r="D4934" i="21"/>
  <c r="D2909" i="21"/>
  <c r="D1933" i="21"/>
  <c r="D5323" i="21"/>
  <c r="D5487" i="21"/>
  <c r="D6402" i="21"/>
  <c r="D2681" i="21"/>
  <c r="D5624" i="21"/>
  <c r="D631" i="21"/>
  <c r="D2165" i="21"/>
  <c r="D1768" i="21"/>
  <c r="D6196" i="21"/>
  <c r="D3504" i="21"/>
  <c r="D6052" i="21"/>
  <c r="D5932" i="21"/>
  <c r="D4103" i="21"/>
  <c r="D2658" i="21"/>
  <c r="D6503" i="21"/>
  <c r="D2119" i="21"/>
  <c r="D4975" i="21"/>
  <c r="D3322" i="21"/>
  <c r="D2269" i="21"/>
  <c r="D5021" i="21"/>
  <c r="D2952" i="21"/>
  <c r="D4192" i="21"/>
  <c r="D2238" i="21"/>
  <c r="D3352" i="21"/>
  <c r="D6152" i="21"/>
  <c r="D915" i="21"/>
  <c r="D3256" i="21"/>
  <c r="D3139" i="21"/>
  <c r="D966" i="21"/>
  <c r="D5259" i="21"/>
  <c r="D2705" i="21"/>
  <c r="D1701" i="21"/>
  <c r="D4832" i="21"/>
  <c r="D3652" i="21"/>
  <c r="D2976" i="21"/>
  <c r="D910" i="21"/>
  <c r="D3550" i="21"/>
  <c r="D2391" i="21"/>
  <c r="D3406" i="21"/>
  <c r="D2043" i="21"/>
  <c r="D734" i="21"/>
  <c r="D4493" i="21"/>
  <c r="D2490" i="21"/>
  <c r="D5211" i="21"/>
  <c r="D1931" i="21"/>
  <c r="D2497" i="21"/>
  <c r="D6714" i="21"/>
  <c r="D3032" i="21"/>
  <c r="D6101" i="21"/>
  <c r="D3782" i="21"/>
  <c r="D1095" i="21"/>
  <c r="D5741" i="21"/>
  <c r="D2128" i="21"/>
  <c r="D6760" i="21"/>
  <c r="D3716" i="21"/>
  <c r="D1682" i="21"/>
  <c r="D1838" i="21"/>
  <c r="D1873" i="21"/>
  <c r="D1073" i="21"/>
  <c r="D2633" i="21"/>
  <c r="D1594" i="21"/>
  <c r="D664" i="21"/>
  <c r="D5853" i="21"/>
  <c r="D6257" i="21"/>
  <c r="D2151" i="21"/>
  <c r="D5264" i="21"/>
  <c r="D2767" i="21"/>
  <c r="D3232" i="21"/>
  <c r="D4445" i="21"/>
  <c r="D5894" i="21"/>
  <c r="D4677" i="21"/>
  <c r="D958" i="21"/>
  <c r="D4374" i="21"/>
  <c r="D2203" i="21"/>
  <c r="D1741" i="21"/>
  <c r="D3549" i="21"/>
  <c r="D4308" i="21"/>
  <c r="D6233" i="21"/>
  <c r="D3485" i="21"/>
  <c r="D5329" i="21"/>
  <c r="D3318" i="21"/>
  <c r="D4246" i="21"/>
  <c r="D1966" i="21"/>
  <c r="D2736" i="21"/>
  <c r="D589" i="21"/>
  <c r="D2433" i="21"/>
  <c r="D992" i="21"/>
  <c r="D4478" i="21"/>
  <c r="D6095" i="21"/>
  <c r="D5090" i="21"/>
  <c r="D1250" i="21"/>
  <c r="D4332" i="21"/>
  <c r="D4064" i="21"/>
  <c r="D3362" i="21"/>
  <c r="D4186" i="21"/>
  <c r="D3722" i="21"/>
  <c r="D1479" i="21"/>
  <c r="D514" i="21"/>
  <c r="D4689" i="21"/>
  <c r="D7432" i="21"/>
  <c r="D6800" i="21"/>
  <c r="D812" i="21"/>
  <c r="D6484" i="21"/>
  <c r="D2337" i="21"/>
  <c r="D5187" i="21"/>
  <c r="D4362" i="21"/>
  <c r="D5901" i="21"/>
  <c r="D5710" i="21"/>
  <c r="D4459" i="21"/>
  <c r="D3934" i="21"/>
  <c r="D5134" i="21"/>
  <c r="D1432" i="21"/>
  <c r="D6462" i="21"/>
  <c r="D5353" i="21"/>
  <c r="D3574" i="21"/>
  <c r="D3276" i="21"/>
  <c r="D6889" i="21"/>
  <c r="D3460" i="21"/>
  <c r="D1433" i="21"/>
  <c r="D1364" i="21"/>
  <c r="D5637" i="21"/>
  <c r="D3576" i="21"/>
  <c r="D6608" i="21"/>
  <c r="D4879" i="21"/>
  <c r="D4574" i="21"/>
  <c r="D2525" i="21"/>
  <c r="D5406" i="21"/>
  <c r="D3146" i="21"/>
  <c r="D5577" i="21"/>
  <c r="D1546" i="21"/>
  <c r="D1922" i="21"/>
  <c r="D4694" i="21"/>
  <c r="D5450" i="21"/>
  <c r="D1851" i="21"/>
  <c r="D2092" i="21"/>
  <c r="D2706" i="21"/>
  <c r="D5539" i="21"/>
  <c r="D4708" i="21"/>
  <c r="D2178" i="21"/>
  <c r="D3346" i="21"/>
  <c r="D6156" i="21"/>
  <c r="D5861" i="21"/>
  <c r="D4178" i="21"/>
  <c r="D3994" i="21"/>
  <c r="D1300" i="21"/>
  <c r="D6775" i="21"/>
  <c r="D2171" i="21"/>
  <c r="D5948" i="21"/>
  <c r="D5617" i="21"/>
  <c r="D3935" i="21"/>
  <c r="D1420" i="21"/>
  <c r="D4761" i="21"/>
  <c r="D2064" i="21"/>
  <c r="D2117" i="21"/>
  <c r="D2646" i="21"/>
  <c r="D5049" i="21"/>
  <c r="D3486" i="21"/>
  <c r="D1892" i="21"/>
  <c r="D4792" i="21"/>
  <c r="D4539" i="21"/>
  <c r="D7169" i="21"/>
  <c r="D5096" i="21"/>
  <c r="D5461" i="21"/>
  <c r="D2994" i="21"/>
  <c r="D4256" i="21"/>
  <c r="D5506" i="21"/>
  <c r="D4955" i="21"/>
  <c r="D4076" i="21"/>
  <c r="D2366" i="21"/>
  <c r="D2770" i="21"/>
  <c r="D2774" i="21"/>
  <c r="D5234" i="21"/>
  <c r="D1920" i="21"/>
  <c r="D5180" i="21"/>
  <c r="D2752" i="21"/>
  <c r="D4218" i="21"/>
  <c r="D1461" i="21"/>
  <c r="D5475" i="21"/>
  <c r="D3480" i="21"/>
  <c r="D5123" i="21"/>
  <c r="D4216" i="21"/>
  <c r="D2235" i="21"/>
  <c r="D3457" i="21"/>
  <c r="D5166" i="21"/>
  <c r="D5177" i="21"/>
  <c r="D2850" i="21"/>
  <c r="D4620" i="21"/>
  <c r="D381" i="21"/>
  <c r="D1985" i="21"/>
  <c r="D5011" i="21"/>
  <c r="D607" i="21"/>
  <c r="D6038" i="21"/>
  <c r="D6827" i="21"/>
  <c r="D2332" i="21"/>
  <c r="D3470" i="21"/>
  <c r="D2618" i="21"/>
  <c r="D1935" i="21"/>
  <c r="D4833" i="21"/>
  <c r="D6397" i="21"/>
  <c r="D1918" i="21"/>
  <c r="D6046" i="21"/>
  <c r="D3577" i="21"/>
  <c r="D2166" i="21"/>
  <c r="D3206" i="21"/>
  <c r="D3473" i="21"/>
  <c r="D1286" i="21"/>
  <c r="D4858" i="21"/>
  <c r="D1536" i="21"/>
  <c r="D2758" i="21"/>
  <c r="D1344" i="21"/>
  <c r="D4330" i="21"/>
  <c r="D5029" i="21"/>
  <c r="D6720" i="21"/>
  <c r="D4377" i="21"/>
  <c r="D4521" i="21"/>
  <c r="D4258" i="21"/>
  <c r="D2101" i="21"/>
  <c r="D3357" i="21"/>
  <c r="D1888" i="21"/>
  <c r="D6162" i="21"/>
  <c r="D4442" i="21"/>
  <c r="D1533" i="21"/>
  <c r="D7132" i="21"/>
  <c r="D2002" i="21"/>
  <c r="D6651" i="21"/>
  <c r="D6235" i="21"/>
  <c r="D7143" i="21"/>
  <c r="D2222" i="21"/>
  <c r="D3150" i="21"/>
  <c r="D5291" i="21"/>
  <c r="D4930" i="21"/>
  <c r="D6474" i="21"/>
  <c r="D3596" i="21"/>
  <c r="D7100" i="21"/>
  <c r="D3291" i="21"/>
  <c r="D6906" i="21"/>
  <c r="D3968" i="21"/>
  <c r="D1664" i="21"/>
  <c r="D6765" i="21"/>
  <c r="D3396" i="21"/>
  <c r="D1704" i="21"/>
  <c r="D5514" i="21"/>
  <c r="D5378" i="21"/>
  <c r="D522" i="21"/>
  <c r="D5463" i="21"/>
  <c r="D5073" i="21"/>
  <c r="D2798" i="21"/>
  <c r="D5394" i="21"/>
  <c r="D4978" i="21"/>
  <c r="D2242" i="21"/>
  <c r="D4144" i="21"/>
  <c r="D5437" i="21"/>
  <c r="D2908" i="21"/>
  <c r="D1424" i="21"/>
  <c r="D5892" i="21"/>
  <c r="D6169" i="21"/>
  <c r="D175" i="21"/>
  <c r="D5352" i="21"/>
  <c r="D4231" i="21"/>
  <c r="D4782" i="21"/>
  <c r="D6782" i="21"/>
  <c r="D1309" i="21"/>
  <c r="D1487" i="21"/>
  <c r="D1100" i="21"/>
  <c r="D4413" i="21"/>
  <c r="D3618" i="21"/>
  <c r="D3619" i="21"/>
  <c r="D4762" i="21"/>
  <c r="D4369" i="21"/>
  <c r="D4287" i="21"/>
  <c r="D5161" i="21"/>
  <c r="D1723" i="21"/>
  <c r="D3039" i="21"/>
  <c r="D5310" i="21"/>
  <c r="D638" i="21"/>
  <c r="D6521" i="21"/>
  <c r="D5851" i="21"/>
  <c r="D3792" i="21"/>
  <c r="D6595" i="21"/>
  <c r="D1407" i="21"/>
  <c r="D3502" i="21"/>
  <c r="D2030" i="21"/>
  <c r="D4075" i="21"/>
  <c r="D893" i="21"/>
  <c r="D2626" i="21"/>
  <c r="D4824" i="21"/>
  <c r="D5176" i="21"/>
  <c r="D2268" i="21"/>
  <c r="D5171" i="21"/>
  <c r="D4774" i="21"/>
  <c r="D1534" i="21"/>
  <c r="D3459" i="21"/>
  <c r="D7393" i="21"/>
  <c r="D951" i="21"/>
  <c r="D4691" i="21"/>
  <c r="D4995" i="21"/>
  <c r="D4884" i="21"/>
  <c r="D2137" i="21"/>
  <c r="D1731" i="21"/>
  <c r="D4682" i="21"/>
  <c r="D1674" i="21"/>
  <c r="D3103" i="21"/>
  <c r="D6105" i="21"/>
  <c r="D5986" i="21"/>
  <c r="D5167" i="21"/>
  <c r="D2834" i="21"/>
  <c r="D6590" i="21"/>
  <c r="D2527" i="21"/>
  <c r="D2035" i="21"/>
  <c r="D6678" i="21"/>
  <c r="D286" i="21"/>
  <c r="D1658" i="21"/>
  <c r="D2127" i="21"/>
  <c r="D5023" i="21"/>
  <c r="D5734" i="21"/>
  <c r="D4301" i="21"/>
  <c r="D4923" i="21"/>
  <c r="D3349" i="21"/>
  <c r="D5118" i="21"/>
  <c r="D6138" i="21"/>
  <c r="D4110" i="21"/>
  <c r="D5702" i="21"/>
  <c r="D2096" i="21"/>
  <c r="D3791" i="21"/>
  <c r="D3440" i="21"/>
  <c r="D2974" i="21"/>
  <c r="D4307" i="21"/>
  <c r="D1934" i="21"/>
  <c r="D5612" i="21"/>
  <c r="D2453" i="21"/>
  <c r="D3389" i="21"/>
  <c r="D1795" i="21"/>
  <c r="D736" i="21"/>
  <c r="D885" i="21"/>
  <c r="D4482" i="21"/>
  <c r="D1228" i="21"/>
  <c r="D3607" i="21"/>
  <c r="D1980" i="21"/>
  <c r="D2819" i="21"/>
  <c r="D1881" i="21"/>
  <c r="D2036" i="21"/>
  <c r="D6623" i="21"/>
  <c r="D107" i="21"/>
  <c r="D3006" i="21"/>
  <c r="D5616" i="21"/>
  <c r="D632" i="21"/>
  <c r="D6176" i="21"/>
  <c r="D6188" i="21"/>
  <c r="D1745" i="21"/>
  <c r="D4653" i="21"/>
  <c r="D5793" i="21"/>
  <c r="D5296" i="21"/>
  <c r="D3655" i="21"/>
  <c r="D1516" i="21"/>
  <c r="D2893" i="21"/>
  <c r="D3281" i="21"/>
  <c r="D4501" i="21"/>
  <c r="D5791" i="21"/>
  <c r="D2846" i="21"/>
  <c r="D829" i="21"/>
  <c r="D4452" i="21"/>
  <c r="D5060" i="21"/>
  <c r="D1495" i="21"/>
  <c r="D4312" i="21"/>
  <c r="D3252" i="21"/>
  <c r="D3959" i="21"/>
  <c r="D5896" i="21"/>
  <c r="D5346" i="21"/>
  <c r="D1249" i="21"/>
  <c r="D5295" i="21"/>
  <c r="D1199" i="21"/>
  <c r="D4221" i="21"/>
  <c r="D5215" i="21"/>
  <c r="D1961" i="21"/>
  <c r="D6764" i="21"/>
  <c r="D903" i="21"/>
  <c r="D3040" i="21"/>
  <c r="D3466" i="21"/>
  <c r="D1895" i="21"/>
  <c r="D5997" i="21"/>
  <c r="D5076" i="21"/>
  <c r="D5344" i="21"/>
  <c r="D4101" i="21"/>
  <c r="D3384" i="21"/>
  <c r="D1628" i="21"/>
  <c r="D2751" i="21"/>
  <c r="D4643" i="21"/>
  <c r="D2858" i="21"/>
  <c r="D1889" i="21"/>
  <c r="D3932" i="21"/>
  <c r="D5694" i="21"/>
  <c r="D4746" i="21"/>
  <c r="D5362" i="21"/>
  <c r="D6729" i="21"/>
  <c r="D1499" i="21"/>
  <c r="D4882" i="21"/>
  <c r="D7314" i="21"/>
  <c r="D3639" i="21"/>
  <c r="D5538" i="21"/>
  <c r="D1054" i="21"/>
  <c r="D3114" i="21"/>
  <c r="D5979" i="21"/>
  <c r="D5697" i="21"/>
  <c r="D4900" i="21"/>
  <c r="D5281" i="21"/>
  <c r="D4756" i="21"/>
  <c r="D4589" i="21"/>
  <c r="D6733" i="21"/>
  <c r="D755" i="21"/>
  <c r="D2985" i="21"/>
  <c r="D2244" i="21"/>
  <c r="D2319" i="21"/>
  <c r="D5130" i="21"/>
  <c r="D3147" i="21"/>
  <c r="D6098" i="21"/>
  <c r="D5752" i="21"/>
  <c r="D3368" i="21"/>
  <c r="D5357" i="21"/>
  <c r="D3723" i="21"/>
  <c r="D4428" i="21"/>
  <c r="D5675" i="21"/>
  <c r="D4255" i="21"/>
  <c r="D6285" i="21"/>
  <c r="D3505" i="21"/>
  <c r="D3403" i="21"/>
  <c r="D6960" i="21"/>
  <c r="D251" i="21"/>
  <c r="D2838" i="21"/>
  <c r="D3701" i="21"/>
  <c r="D3933" i="21"/>
  <c r="D4857" i="21"/>
  <c r="D2973" i="21"/>
  <c r="D3593" i="21"/>
  <c r="D5845" i="21"/>
  <c r="D6084" i="21"/>
  <c r="D3612" i="21"/>
  <c r="D2250" i="21"/>
  <c r="D6279" i="21"/>
  <c r="D3559" i="21"/>
  <c r="D4013" i="21"/>
  <c r="D5882" i="21"/>
  <c r="D877" i="21"/>
  <c r="D3750" i="21"/>
  <c r="D4188" i="21"/>
  <c r="D3344" i="21"/>
  <c r="D5640" i="21"/>
  <c r="D4819" i="21"/>
  <c r="D861" i="21"/>
  <c r="D2084" i="21"/>
  <c r="D4610" i="21"/>
  <c r="D3067" i="21"/>
  <c r="D4659" i="21"/>
  <c r="D1430" i="21"/>
  <c r="D3654" i="21"/>
  <c r="D1812" i="21"/>
  <c r="D6482" i="21"/>
  <c r="D7478" i="21"/>
  <c r="D4700" i="21"/>
  <c r="D967" i="21"/>
  <c r="D3522" i="21"/>
  <c r="D6087" i="21"/>
  <c r="D6278" i="21"/>
  <c r="D5124" i="21"/>
  <c r="D3401" i="21"/>
  <c r="D5928" i="21"/>
  <c r="D1130" i="21"/>
  <c r="D5147" i="21"/>
  <c r="D3996" i="21"/>
  <c r="D4214" i="21"/>
  <c r="D2335" i="21"/>
  <c r="D3123" i="21"/>
  <c r="D4673" i="21"/>
  <c r="D5964" i="21"/>
  <c r="D4967" i="21"/>
  <c r="D2454" i="21"/>
  <c r="D584" i="21"/>
  <c r="D346" i="21"/>
  <c r="D6713" i="21"/>
  <c r="D3387" i="21"/>
  <c r="D6497" i="21"/>
  <c r="D6528" i="21"/>
  <c r="D7022" i="21"/>
  <c r="D5650" i="21"/>
  <c r="D6907" i="21"/>
  <c r="D4920" i="21"/>
  <c r="D4027" i="21"/>
  <c r="D3484" i="21"/>
  <c r="D4807" i="21"/>
  <c r="D5602" i="21"/>
  <c r="D3189" i="21"/>
  <c r="D5978" i="21"/>
  <c r="D4558" i="21"/>
  <c r="D3248" i="21"/>
  <c r="D2333" i="21"/>
  <c r="D5569" i="21"/>
  <c r="D6583" i="21"/>
  <c r="D2512" i="21"/>
  <c r="D5340" i="21"/>
  <c r="D586" i="21"/>
  <c r="D3428" i="21"/>
  <c r="D4888" i="21"/>
  <c r="D3208" i="21"/>
  <c r="D3169" i="21"/>
  <c r="D1290" i="21"/>
  <c r="D4117" i="21"/>
  <c r="D5876" i="21"/>
  <c r="D3192" i="21"/>
  <c r="D6443" i="21"/>
  <c r="D3297" i="21"/>
  <c r="D2953" i="21"/>
  <c r="D1503" i="21"/>
  <c r="D4516" i="21"/>
  <c r="D5213" i="21"/>
  <c r="D2714" i="21"/>
  <c r="D3636" i="21"/>
  <c r="D5498" i="21"/>
  <c r="D2575" i="21"/>
  <c r="D3613" i="21"/>
  <c r="D3635" i="21"/>
  <c r="D5732" i="21"/>
  <c r="D1221" i="21"/>
  <c r="D2044" i="21"/>
  <c r="D1570" i="21"/>
  <c r="D4530" i="21"/>
  <c r="D1953" i="21"/>
  <c r="D2451" i="21"/>
  <c r="D5933" i="21"/>
  <c r="D610" i="21"/>
  <c r="D5298" i="21"/>
  <c r="D4348" i="21"/>
  <c r="D5051" i="21"/>
  <c r="D3275" i="21"/>
  <c r="D5337" i="21"/>
  <c r="D4021" i="21"/>
  <c r="D2112" i="21"/>
  <c r="D1105" i="21"/>
  <c r="D4621" i="21"/>
  <c r="D5898" i="21"/>
  <c r="D4222" i="21"/>
  <c r="D6577" i="21"/>
  <c r="D498" i="21"/>
  <c r="D6682" i="21"/>
  <c r="D3194" i="21"/>
  <c r="D2173" i="21"/>
  <c r="D2378" i="21"/>
  <c r="D4106" i="21"/>
  <c r="D4161" i="21"/>
  <c r="D4872" i="21"/>
  <c r="D6547" i="21"/>
  <c r="D687" i="21"/>
  <c r="D1303" i="21"/>
  <c r="D6876" i="21"/>
  <c r="D6335" i="21"/>
  <c r="D4687" i="21"/>
  <c r="D4310" i="21"/>
  <c r="D3163" i="21"/>
  <c r="D5133" i="21"/>
  <c r="D3781" i="21"/>
  <c r="D2733" i="21"/>
  <c r="D2816" i="21"/>
  <c r="D2800" i="21"/>
  <c r="D2005" i="21"/>
  <c r="D4368" i="21"/>
  <c r="D6167" i="21"/>
  <c r="D6624" i="21"/>
  <c r="D1833" i="21"/>
  <c r="D4357" i="21"/>
  <c r="D4715" i="21"/>
  <c r="D3743" i="21"/>
  <c r="D2530" i="21"/>
  <c r="D6037" i="21"/>
  <c r="D3553" i="21"/>
  <c r="D2779" i="21"/>
  <c r="D1976" i="21"/>
  <c r="D4778" i="21"/>
  <c r="D5053" i="21"/>
  <c r="D4633" i="21"/>
  <c r="D5038" i="21"/>
  <c r="D3584" i="21"/>
  <c r="D4364" i="21"/>
  <c r="D2107" i="21"/>
  <c r="D3246" i="21"/>
  <c r="D2659" i="21"/>
  <c r="D5263" i="21"/>
  <c r="D3937" i="21"/>
  <c r="D2506" i="21"/>
  <c r="D2475" i="21"/>
  <c r="D2571" i="21"/>
  <c r="D4288" i="21"/>
  <c r="D4550" i="21"/>
  <c r="D5282" i="21"/>
  <c r="D5850" i="21"/>
  <c r="D4477" i="21"/>
  <c r="D6159" i="21"/>
  <c r="D4244" i="21"/>
  <c r="D3524" i="21"/>
  <c r="D4705" i="21"/>
  <c r="D4384" i="21"/>
  <c r="D1800" i="21"/>
  <c r="D1771" i="21"/>
  <c r="D3589" i="21"/>
  <c r="D5327" i="21"/>
  <c r="D5042" i="21"/>
  <c r="D2977" i="21"/>
  <c r="D3310" i="21"/>
  <c r="D2609" i="21"/>
  <c r="D4197" i="21"/>
  <c r="D5085" i="21"/>
  <c r="D5308" i="21"/>
  <c r="D6200" i="21"/>
  <c r="D2403" i="21"/>
  <c r="D5473" i="21"/>
  <c r="D4205" i="21"/>
  <c r="D6723" i="21"/>
  <c r="D3226" i="21"/>
  <c r="D1893" i="21"/>
  <c r="D5228" i="21"/>
  <c r="D782" i="21"/>
  <c r="D5820" i="21"/>
  <c r="D3303" i="21"/>
  <c r="D1602" i="21"/>
  <c r="D1884" i="21"/>
  <c r="D6891" i="21"/>
  <c r="D3681" i="21"/>
  <c r="D2528" i="21"/>
  <c r="D2336" i="21"/>
  <c r="D2776" i="21"/>
  <c r="D4609" i="21"/>
  <c r="D4511" i="21"/>
  <c r="D3552" i="21"/>
  <c r="D5770" i="21"/>
  <c r="D2639" i="21"/>
  <c r="D4407" i="21"/>
  <c r="D5743" i="21"/>
  <c r="D5776" i="21"/>
  <c r="D5092" i="21"/>
  <c r="D4418" i="21"/>
  <c r="D1586" i="21"/>
  <c r="D2682" i="21"/>
  <c r="D6369" i="21"/>
  <c r="D1883" i="21"/>
  <c r="D4622" i="21"/>
  <c r="D5706" i="21"/>
  <c r="D4448" i="21"/>
  <c r="D3939" i="21"/>
  <c r="D3710" i="21"/>
  <c r="D2347" i="21"/>
  <c r="D5712" i="21"/>
  <c r="D5248" i="21"/>
  <c r="D2248" i="21"/>
  <c r="D1508" i="21"/>
  <c r="D1113" i="21"/>
  <c r="D3309" i="21"/>
  <c r="D4026" i="21"/>
  <c r="D2299" i="21"/>
  <c r="D3340" i="21"/>
  <c r="D2019" i="21"/>
  <c r="D5339" i="21"/>
  <c r="D2087" i="21"/>
  <c r="D5377" i="21"/>
  <c r="D2991" i="21"/>
  <c r="D6480" i="21"/>
  <c r="D6174" i="21"/>
  <c r="D4679" i="21"/>
  <c r="D5649" i="21"/>
  <c r="D3019" i="21"/>
  <c r="D3117" i="21"/>
  <c r="D3712" i="21"/>
  <c r="D4619" i="21"/>
  <c r="D2545" i="21"/>
  <c r="D4489" i="21"/>
  <c r="D4595" i="21"/>
  <c r="D5144" i="21"/>
  <c r="D2806" i="21"/>
  <c r="D2572" i="21"/>
  <c r="D5957" i="21"/>
  <c r="D5384" i="21"/>
  <c r="D3011" i="21"/>
  <c r="D2747" i="21"/>
  <c r="D3938" i="21"/>
  <c r="D3790" i="21"/>
  <c r="D5594" i="21"/>
  <c r="D4176" i="21"/>
  <c r="D2487" i="21"/>
  <c r="D2804" i="21"/>
  <c r="D5341" i="21"/>
  <c r="D4600" i="21"/>
  <c r="D2698" i="21"/>
  <c r="D4058" i="21"/>
  <c r="D5397" i="21"/>
  <c r="D2638" i="21"/>
  <c r="D4284" i="21"/>
  <c r="D4944" i="21"/>
  <c r="D3449" i="21"/>
  <c r="D3422" i="21"/>
  <c r="D2923" i="21"/>
  <c r="D1694" i="21"/>
  <c r="D4342" i="21"/>
  <c r="D5222" i="21"/>
  <c r="D4758" i="21"/>
  <c r="D4991" i="21"/>
  <c r="D2554" i="21"/>
  <c r="D7593" i="21"/>
  <c r="D7420" i="21"/>
  <c r="D4148" i="21"/>
  <c r="D6900" i="21"/>
  <c r="D4701" i="21"/>
  <c r="D4159" i="21"/>
  <c r="D6022" i="21"/>
  <c r="D3021" i="21"/>
  <c r="D6009" i="21"/>
  <c r="D3768" i="21"/>
  <c r="D3789" i="21"/>
  <c r="D6597" i="21"/>
  <c r="D1619" i="21"/>
  <c r="D6899" i="21"/>
  <c r="D4949" i="21"/>
  <c r="D3724" i="21"/>
  <c r="D4896" i="21"/>
  <c r="D6430" i="21"/>
  <c r="D2247" i="21"/>
  <c r="D5554" i="21"/>
  <c r="D1743" i="21"/>
  <c r="D7015" i="21"/>
  <c r="D2514" i="21"/>
  <c r="D1652" i="21"/>
  <c r="D6099" i="21"/>
  <c r="D131" i="21"/>
  <c r="D5775" i="21"/>
  <c r="D4865" i="21"/>
  <c r="D5858" i="21"/>
  <c r="D4475" i="21"/>
  <c r="D6103" i="21"/>
  <c r="D1484" i="21"/>
  <c r="D710" i="21"/>
  <c r="D813" i="21"/>
  <c r="D6818" i="21"/>
  <c r="D3148" i="21"/>
  <c r="D4977" i="21"/>
  <c r="D5181" i="21"/>
  <c r="D6093" i="21"/>
  <c r="D4906" i="21"/>
  <c r="D6437" i="21"/>
  <c r="D2912" i="21"/>
  <c r="D5803" i="21"/>
  <c r="D4269" i="21"/>
  <c r="D5162" i="21"/>
  <c r="D6143" i="21"/>
  <c r="D1900" i="21"/>
  <c r="D3948" i="21"/>
  <c r="D6538" i="21"/>
  <c r="D5696" i="21"/>
  <c r="D751" i="21"/>
  <c r="D6025" i="21"/>
  <c r="D4503" i="21"/>
  <c r="D6849" i="21"/>
  <c r="D2461" i="21"/>
  <c r="D7307" i="21"/>
  <c r="D3204" i="21"/>
  <c r="D1289" i="21"/>
  <c r="D4668" i="21"/>
  <c r="D7042" i="21"/>
  <c r="D1434" i="21"/>
  <c r="D2955" i="21"/>
  <c r="D2415" i="21"/>
  <c r="D1613" i="21"/>
  <c r="D1482" i="21"/>
  <c r="D3377" i="21"/>
  <c r="D2918" i="21"/>
  <c r="D6753" i="21"/>
  <c r="D1717" i="21"/>
  <c r="D2855" i="21"/>
  <c r="D1737" i="21"/>
  <c r="D5186" i="21"/>
  <c r="D1292" i="21"/>
  <c r="C9" i="18"/>
  <c r="C10" i="18"/>
  <c r="C11" i="18"/>
  <c r="C12" i="18"/>
  <c r="C13" i="18"/>
  <c r="C14" i="18"/>
  <c r="C15" i="18"/>
  <c r="C16" i="18"/>
  <c r="C17" i="18"/>
  <c r="C8" i="18"/>
  <c r="B9" i="18"/>
  <c r="B10" i="18"/>
  <c r="B11" i="18"/>
  <c r="B12" i="18"/>
  <c r="B13" i="18"/>
  <c r="B14" i="18"/>
  <c r="B15" i="18"/>
  <c r="B16" i="18"/>
  <c r="B17" i="18"/>
  <c r="B8" i="18"/>
  <c r="L17" i="18"/>
  <c r="K17" i="18"/>
  <c r="L16" i="18"/>
  <c r="K16" i="18"/>
  <c r="L15" i="18"/>
  <c r="K15" i="18"/>
  <c r="L14" i="18"/>
  <c r="K14" i="18"/>
  <c r="L13" i="18"/>
  <c r="K13" i="18"/>
  <c r="L12" i="18"/>
  <c r="K12" i="18"/>
  <c r="L11" i="18"/>
  <c r="K11" i="18"/>
  <c r="L10" i="18"/>
  <c r="K10" i="18"/>
  <c r="L9" i="18"/>
  <c r="K9" i="18"/>
  <c r="J9" i="18"/>
  <c r="J10" i="18"/>
  <c r="J11" i="18"/>
  <c r="J12" i="18"/>
  <c r="J13" i="18"/>
  <c r="J14" i="18"/>
  <c r="J15" i="18"/>
  <c r="J16" i="18"/>
  <c r="J17" i="18"/>
  <c r="E9" i="18"/>
  <c r="E10" i="18"/>
  <c r="E11" i="18"/>
  <c r="E12" i="18"/>
  <c r="E13" i="18"/>
  <c r="E14" i="18"/>
  <c r="E15" i="18"/>
  <c r="E16" i="18"/>
  <c r="E17" i="18"/>
  <c r="E8" i="18"/>
  <c r="O31" i="18" s="1"/>
  <c r="D9" i="18"/>
  <c r="D10" i="18"/>
  <c r="D11" i="18"/>
  <c r="D12" i="18"/>
  <c r="D13" i="18"/>
  <c r="D14" i="18"/>
  <c r="D15" i="18"/>
  <c r="D16" i="18"/>
  <c r="D17" i="18"/>
  <c r="D8" i="18"/>
  <c r="H12" i="19"/>
  <c r="G17" i="18" s="1"/>
  <c r="G12" i="19"/>
  <c r="H11" i="19"/>
  <c r="G16" i="18" s="1"/>
  <c r="G11" i="19"/>
  <c r="H10" i="19"/>
  <c r="G15" i="18" s="1"/>
  <c r="G10" i="19"/>
  <c r="H9" i="19"/>
  <c r="G14" i="18" s="1"/>
  <c r="G9" i="19"/>
  <c r="H8" i="19"/>
  <c r="G13" i="18" s="1"/>
  <c r="G8" i="19"/>
  <c r="H7" i="19"/>
  <c r="G12" i="18" s="1"/>
  <c r="G7" i="19"/>
  <c r="H6" i="19"/>
  <c r="G11" i="18" s="1"/>
  <c r="G6" i="19"/>
  <c r="H5" i="19"/>
  <c r="G10" i="18" s="1"/>
  <c r="G5" i="19"/>
  <c r="H3" i="19"/>
  <c r="G8" i="18" s="1"/>
  <c r="P29" i="18" s="1"/>
  <c r="G3" i="19"/>
  <c r="H4" i="19"/>
  <c r="G9" i="18" s="1"/>
  <c r="G4" i="19"/>
  <c r="E16" i="23" l="1"/>
  <c r="J6" i="19"/>
  <c r="G30" i="23"/>
  <c r="K7" i="23"/>
  <c r="K15" i="23"/>
  <c r="C24" i="23"/>
  <c r="I6" i="23"/>
  <c r="C30" i="23"/>
  <c r="D27" i="23"/>
  <c r="K5" i="23"/>
  <c r="C20" i="27"/>
  <c r="D19" i="27" s="1"/>
  <c r="J5" i="19"/>
  <c r="G9" i="25"/>
  <c r="J9" i="19"/>
  <c r="H27" i="23"/>
  <c r="J10" i="19"/>
  <c r="E38" i="23"/>
  <c r="F10" i="18"/>
  <c r="P10" i="18" s="1"/>
  <c r="F9" i="18"/>
  <c r="P9" i="18" s="1"/>
  <c r="G23" i="23"/>
  <c r="G6" i="25"/>
  <c r="I14" i="23"/>
  <c r="F30" i="23"/>
  <c r="F27" i="23"/>
  <c r="F32" i="23"/>
  <c r="F38" i="23"/>
  <c r="G38" i="23"/>
  <c r="H38" i="23"/>
  <c r="I8" i="23"/>
  <c r="I38" i="23"/>
  <c r="G12" i="23"/>
  <c r="G7" i="25"/>
  <c r="K11" i="23"/>
  <c r="K31" i="23"/>
  <c r="C36" i="23"/>
  <c r="D36" i="23"/>
  <c r="F13" i="18"/>
  <c r="P13" i="18" s="1"/>
  <c r="D32" i="23"/>
  <c r="D38" i="23"/>
  <c r="F16" i="18"/>
  <c r="H16" i="18" s="1"/>
  <c r="F15" i="18"/>
  <c r="P15" i="18" s="1"/>
  <c r="F12" i="18"/>
  <c r="H12" i="18" s="1"/>
  <c r="E8" i="23"/>
  <c r="D6" i="23"/>
  <c r="D29" i="23"/>
  <c r="H32" i="23"/>
  <c r="E35" i="23"/>
  <c r="I27" i="23"/>
  <c r="J39" i="23"/>
  <c r="E33" i="23"/>
  <c r="E27" i="23"/>
  <c r="G27" i="23"/>
  <c r="G11" i="25"/>
  <c r="G33" i="23"/>
  <c r="E6" i="23"/>
  <c r="H12" i="23"/>
  <c r="E29" i="23"/>
  <c r="F35" i="23"/>
  <c r="G35" i="23"/>
  <c r="E10" i="23"/>
  <c r="I29" i="23"/>
  <c r="J35" i="23"/>
  <c r="E36" i="23"/>
  <c r="C27" i="23"/>
  <c r="I10" i="23"/>
  <c r="G14" i="23"/>
  <c r="E24" i="23"/>
  <c r="D26" i="23"/>
  <c r="E30" i="23"/>
  <c r="D8" i="23"/>
  <c r="H14" i="23"/>
  <c r="F23" i="23"/>
  <c r="E26" i="23"/>
  <c r="G32" i="23"/>
  <c r="G10" i="25"/>
  <c r="F6" i="23"/>
  <c r="J8" i="23"/>
  <c r="I12" i="23"/>
  <c r="G16" i="23"/>
  <c r="F29" i="23"/>
  <c r="N31" i="18"/>
  <c r="I35" i="23"/>
  <c r="F10" i="23"/>
  <c r="J16" i="23"/>
  <c r="J29" i="23"/>
  <c r="E14" i="23"/>
  <c r="J10" i="23"/>
  <c r="F26" i="23"/>
  <c r="K37" i="23"/>
  <c r="H6" i="23"/>
  <c r="D10" i="23"/>
  <c r="J12" i="23"/>
  <c r="I16" i="23"/>
  <c r="H29" i="23"/>
  <c r="I33" i="23"/>
  <c r="P31" i="18"/>
  <c r="J33" i="23"/>
  <c r="F8" i="18"/>
  <c r="H8" i="18" s="1"/>
  <c r="G10" i="23"/>
  <c r="J6" i="23"/>
  <c r="H10" i="23"/>
  <c r="F14" i="23"/>
  <c r="D23" i="23"/>
  <c r="J26" i="23"/>
  <c r="J38" i="23"/>
  <c r="F8" i="23"/>
  <c r="K13" i="23"/>
  <c r="H23" i="23"/>
  <c r="G26" i="23"/>
  <c r="H30" i="23"/>
  <c r="I32" i="23"/>
  <c r="J4" i="19"/>
  <c r="F11" i="18"/>
  <c r="H11" i="18" s="1"/>
  <c r="G8" i="23"/>
  <c r="D12" i="23"/>
  <c r="J14" i="23"/>
  <c r="I23" i="23"/>
  <c r="H26" i="23"/>
  <c r="J30" i="23"/>
  <c r="J32" i="23"/>
  <c r="G39" i="23"/>
  <c r="D30" i="23"/>
  <c r="H8" i="23"/>
  <c r="E12" i="23"/>
  <c r="C39" i="23"/>
  <c r="K22" i="23"/>
  <c r="I26" i="23"/>
  <c r="C33" i="23"/>
  <c r="H39" i="23"/>
  <c r="G6" i="23"/>
  <c r="H16" i="23"/>
  <c r="G29" i="23"/>
  <c r="H33" i="23"/>
  <c r="H35" i="23"/>
  <c r="D14" i="23"/>
  <c r="E32" i="23"/>
  <c r="J3" i="19"/>
  <c r="F33" i="23"/>
  <c r="D16" i="23"/>
  <c r="J23" i="23"/>
  <c r="D33" i="23"/>
  <c r="D35" i="23"/>
  <c r="I39" i="23"/>
  <c r="F24" i="23"/>
  <c r="G36" i="23"/>
  <c r="G24" i="23"/>
  <c r="H36" i="23"/>
  <c r="H24" i="23"/>
  <c r="I30" i="23"/>
  <c r="I36" i="23"/>
  <c r="J27" i="23"/>
  <c r="I24" i="23"/>
  <c r="D39" i="23"/>
  <c r="E39" i="23"/>
  <c r="E23" i="23"/>
  <c r="F12" i="23"/>
  <c r="F16" i="23"/>
  <c r="D24" i="23"/>
  <c r="K34" i="23"/>
  <c r="K25" i="23"/>
  <c r="F36" i="23"/>
  <c r="J36" i="23"/>
  <c r="J24" i="23"/>
  <c r="H1022" i="22"/>
  <c r="J7" i="19"/>
  <c r="J8" i="19"/>
  <c r="H9876" i="22"/>
  <c r="H9463" i="22"/>
  <c r="H8993" i="22"/>
  <c r="H8481" i="22"/>
  <c r="H7930" i="22"/>
  <c r="H7247" i="22"/>
  <c r="H5992" i="22"/>
  <c r="H9850" i="22"/>
  <c r="H9434" i="22"/>
  <c r="H8963" i="22"/>
  <c r="H8452" i="22"/>
  <c r="H7886" i="22"/>
  <c r="H5867" i="22"/>
  <c r="H7140" i="22"/>
  <c r="H9827" i="22"/>
  <c r="H9378" i="22"/>
  <c r="H8900" i="22"/>
  <c r="H8383" i="22"/>
  <c r="H7812" i="22"/>
  <c r="H7084" i="22"/>
  <c r="H5651" i="22"/>
  <c r="H9802" i="22"/>
  <c r="H9350" i="22"/>
  <c r="H8870" i="22"/>
  <c r="H8350" i="22"/>
  <c r="H7765" i="22"/>
  <c r="H7035" i="22"/>
  <c r="H5547" i="22"/>
  <c r="H9775" i="22"/>
  <c r="H9318" i="22"/>
  <c r="H8836" i="22"/>
  <c r="H8315" i="22"/>
  <c r="H7726" i="22"/>
  <c r="H6972" i="22"/>
  <c r="H5442" i="22"/>
  <c r="H9748" i="22"/>
  <c r="H9286" i="22"/>
  <c r="H8806" i="22"/>
  <c r="H8285" i="22"/>
  <c r="H7684" i="22"/>
  <c r="H6909" i="22"/>
  <c r="H5307" i="22"/>
  <c r="H9723" i="22"/>
  <c r="H9261" i="22"/>
  <c r="H8774" i="22"/>
  <c r="H8253" i="22"/>
  <c r="H7644" i="22"/>
  <c r="H6840" i="22"/>
  <c r="H5183" i="22"/>
  <c r="H9692" i="22"/>
  <c r="H9229" i="22"/>
  <c r="H8746" i="22"/>
  <c r="H8215" i="22"/>
  <c r="H7606" i="22"/>
  <c r="H6781" i="22"/>
  <c r="H5015" i="22"/>
  <c r="H9665" i="22"/>
  <c r="H9201" i="22"/>
  <c r="H8714" i="22"/>
  <c r="H8185" i="22"/>
  <c r="H7558" i="22"/>
  <c r="H6693" i="22"/>
  <c r="H4877" i="22"/>
  <c r="H9638" i="22"/>
  <c r="H9175" i="22"/>
  <c r="H8684" i="22"/>
  <c r="H8149" i="22"/>
  <c r="H7523" i="22"/>
  <c r="H6614" i="22"/>
  <c r="H4688" i="22"/>
  <c r="H9996" i="22"/>
  <c r="H9609" i="22"/>
  <c r="H9143" i="22"/>
  <c r="H8647" i="22"/>
  <c r="H8115" i="22"/>
  <c r="H7485" i="22"/>
  <c r="H6501" i="22"/>
  <c r="H4487" i="22"/>
  <c r="H7199" i="22"/>
  <c r="H9842" i="22"/>
  <c r="H9404" i="22"/>
  <c r="H8932" i="22"/>
  <c r="H8418" i="22"/>
  <c r="H7845" i="22"/>
  <c r="H5768" i="22"/>
  <c r="H1450" i="22"/>
  <c r="H9968" i="22"/>
  <c r="H9579" i="22"/>
  <c r="H9116" i="22"/>
  <c r="H8619" i="22"/>
  <c r="H8077" i="22"/>
  <c r="H7435" i="22"/>
  <c r="H6411" i="22"/>
  <c r="H4163" i="22"/>
  <c r="H9946" i="22"/>
  <c r="H9553" i="22"/>
  <c r="H9084" i="22"/>
  <c r="H8586" i="22"/>
  <c r="H8038" i="22"/>
  <c r="H7394" i="22"/>
  <c r="H6315" i="22"/>
  <c r="H3827" i="22"/>
  <c r="H9921" i="22"/>
  <c r="H9521" i="22"/>
  <c r="H9053" i="22"/>
  <c r="H8549" i="22"/>
  <c r="H8002" i="22"/>
  <c r="H7345" i="22"/>
  <c r="H6208" i="22"/>
  <c r="H3243" i="22"/>
  <c r="H9899" i="22"/>
  <c r="H9491" i="22"/>
  <c r="H9023" i="22"/>
  <c r="H8516" i="22"/>
  <c r="H7964" i="22"/>
  <c r="H7300" i="22"/>
  <c r="H6097" i="22"/>
  <c r="H2161" i="22"/>
  <c r="H9818" i="22"/>
  <c r="H9789" i="22"/>
  <c r="H9762" i="22"/>
  <c r="H9733" i="22"/>
  <c r="H9709" i="22"/>
  <c r="H9682" i="22"/>
  <c r="H9654" i="22"/>
  <c r="H9627" i="22"/>
  <c r="H9595" i="22"/>
  <c r="H9567" i="22"/>
  <c r="H9537" i="22"/>
  <c r="H9509" i="22"/>
  <c r="H9482" i="22"/>
  <c r="H9452" i="22"/>
  <c r="H9422" i="22"/>
  <c r="H9392" i="22"/>
  <c r="H9362" i="22"/>
  <c r="H9334" i="22"/>
  <c r="H9305" i="22"/>
  <c r="H9277" i="22"/>
  <c r="H9247" i="22"/>
  <c r="H9219" i="22"/>
  <c r="H9185" i="22"/>
  <c r="H9159" i="22"/>
  <c r="H9130" i="22"/>
  <c r="H9102" i="22"/>
  <c r="H9072" i="22"/>
  <c r="H9042" i="22"/>
  <c r="H9012" i="22"/>
  <c r="H8976" i="22"/>
  <c r="H8946" i="22"/>
  <c r="H8917" i="22"/>
  <c r="H8883" i="22"/>
  <c r="H8855" i="22"/>
  <c r="H8826" i="22"/>
  <c r="H8794" i="22"/>
  <c r="H8757" i="22"/>
  <c r="H8731" i="22"/>
  <c r="H8701" i="22"/>
  <c r="H8667" i="22"/>
  <c r="H8639" i="22"/>
  <c r="H8605" i="22"/>
  <c r="H8567" i="22"/>
  <c r="H8537" i="22"/>
  <c r="H8501" i="22"/>
  <c r="H8469" i="22"/>
  <c r="H8434" i="22"/>
  <c r="H8401" i="22"/>
  <c r="H8371" i="22"/>
  <c r="H8335" i="22"/>
  <c r="H8302" i="22"/>
  <c r="H8267" i="22"/>
  <c r="H8236" i="22"/>
  <c r="H8205" i="22"/>
  <c r="H8169" i="22"/>
  <c r="H8133" i="22"/>
  <c r="H8099" i="22"/>
  <c r="H8063" i="22"/>
  <c r="H8022" i="22"/>
  <c r="H7984" i="22"/>
  <c r="H7949" i="22"/>
  <c r="H7910" i="22"/>
  <c r="H7870" i="22"/>
  <c r="H7835" i="22"/>
  <c r="H7787" i="22"/>
  <c r="H7748" i="22"/>
  <c r="H7708" i="22"/>
  <c r="H7665" i="22"/>
  <c r="H7623" i="22"/>
  <c r="H7586" i="22"/>
  <c r="H7547" i="22"/>
  <c r="H7504" i="22"/>
  <c r="H7460" i="22"/>
  <c r="H7415" i="22"/>
  <c r="H7373" i="22"/>
  <c r="H7327" i="22"/>
  <c r="H7275" i="22"/>
  <c r="H7222" i="22"/>
  <c r="H7171" i="22"/>
  <c r="H7118" i="22"/>
  <c r="H7066" i="22"/>
  <c r="H7003" i="22"/>
  <c r="H6948" i="22"/>
  <c r="H6883" i="22"/>
  <c r="H6821" i="22"/>
  <c r="H6734" i="22"/>
  <c r="H6657" i="22"/>
  <c r="H6576" i="22"/>
  <c r="H6480" i="22"/>
  <c r="H6366" i="22"/>
  <c r="H6259" i="22"/>
  <c r="H6159" i="22"/>
  <c r="H6056" i="22"/>
  <c r="H5942" i="22"/>
  <c r="H5816" i="22"/>
  <c r="H5713" i="22"/>
  <c r="H5610" i="22"/>
  <c r="H5500" i="22"/>
  <c r="H5363" i="22"/>
  <c r="H5249" i="22"/>
  <c r="H5118" i="22"/>
  <c r="H4951" i="22"/>
  <c r="H4823" i="22"/>
  <c r="H4571" i="22"/>
  <c r="H4368" i="22"/>
  <c r="H4020" i="22"/>
  <c r="H3568" i="22"/>
  <c r="H2743" i="22"/>
  <c r="H1586" i="22"/>
  <c r="H4152" i="22"/>
  <c r="H8348" i="22"/>
  <c r="H8544" i="22"/>
  <c r="H7637" i="22"/>
  <c r="H4988" i="22"/>
  <c r="H4098" i="22"/>
  <c r="H3567" i="22"/>
  <c r="H2640" i="22"/>
  <c r="H3400" i="22"/>
  <c r="H10001" i="22"/>
  <c r="H9979" i="22"/>
  <c r="H9954" i="22"/>
  <c r="H9930" i="22"/>
  <c r="H9907" i="22"/>
  <c r="H9883" i="22"/>
  <c r="H9859" i="22"/>
  <c r="H9833" i="22"/>
  <c r="H9809" i="22"/>
  <c r="H9782" i="22"/>
  <c r="H9756" i="22"/>
  <c r="H9729" i="22"/>
  <c r="H9703" i="22"/>
  <c r="H9675" i="22"/>
  <c r="H9646" i="22"/>
  <c r="H9618" i="22"/>
  <c r="H9588" i="22"/>
  <c r="H9558" i="22"/>
  <c r="H9533" i="22"/>
  <c r="H9505" i="22"/>
  <c r="H9473" i="22"/>
  <c r="H9441" i="22"/>
  <c r="H9415" i="22"/>
  <c r="H9383" i="22"/>
  <c r="H9356" i="22"/>
  <c r="H9330" i="22"/>
  <c r="H9298" i="22"/>
  <c r="H9270" i="22"/>
  <c r="H9238" i="22"/>
  <c r="H9209" i="22"/>
  <c r="H9181" i="22"/>
  <c r="H9153" i="22"/>
  <c r="H9125" i="22"/>
  <c r="H9095" i="22"/>
  <c r="H9065" i="22"/>
  <c r="H9036" i="22"/>
  <c r="H9002" i="22"/>
  <c r="H8972" i="22"/>
  <c r="H8940" i="22"/>
  <c r="H8910" i="22"/>
  <c r="H8878" i="22"/>
  <c r="H8849" i="22"/>
  <c r="H8813" i="22"/>
  <c r="H8785" i="22"/>
  <c r="H8753" i="22"/>
  <c r="H8725" i="22"/>
  <c r="H8691" i="22"/>
  <c r="H8662" i="22"/>
  <c r="H8629" i="22"/>
  <c r="H8592" i="22"/>
  <c r="H8563" i="22"/>
  <c r="H8528" i="22"/>
  <c r="H8496" i="22"/>
  <c r="H8459" i="22"/>
  <c r="H8426" i="22"/>
  <c r="H8397" i="22"/>
  <c r="H8361" i="22"/>
  <c r="H8327" i="22"/>
  <c r="H8292" i="22"/>
  <c r="H8259" i="22"/>
  <c r="H8227" i="22"/>
  <c r="H8192" i="22"/>
  <c r="H8161" i="22"/>
  <c r="H8126" i="22"/>
  <c r="H8091" i="22"/>
  <c r="H8055" i="22"/>
  <c r="H8014" i="22"/>
  <c r="H7974" i="22"/>
  <c r="H7936" i="22"/>
  <c r="H7900" i="22"/>
  <c r="H7861" i="22"/>
  <c r="H7818" i="22"/>
  <c r="H7780" i="22"/>
  <c r="H7735" i="22"/>
  <c r="H7700" i="22"/>
  <c r="H7659" i="22"/>
  <c r="H7616" i="22"/>
  <c r="H7578" i="22"/>
  <c r="H7534" i="22"/>
  <c r="H7490" i="22"/>
  <c r="H7453" i="22"/>
  <c r="H7407" i="22"/>
  <c r="H7365" i="22"/>
  <c r="H7309" i="22"/>
  <c r="H7264" i="22"/>
  <c r="H7211" i="22"/>
  <c r="H7156" i="22"/>
  <c r="H7108" i="22"/>
  <c r="H7044" i="22"/>
  <c r="H6993" i="22"/>
  <c r="H6932" i="22"/>
  <c r="H6868" i="22"/>
  <c r="H6791" i="22"/>
  <c r="H6712" i="22"/>
  <c r="H6630" i="22"/>
  <c r="H6541" i="22"/>
  <c r="H6447" i="22"/>
  <c r="H6343" i="22"/>
  <c r="H6243" i="22"/>
  <c r="H6125" i="22"/>
  <c r="H6019" i="22"/>
  <c r="H5904" i="22"/>
  <c r="H5804" i="22"/>
  <c r="H5701" i="22"/>
  <c r="H5589" i="22"/>
  <c r="H5461" i="22"/>
  <c r="H5352" i="22"/>
  <c r="H5231" i="22"/>
  <c r="H5074" i="22"/>
  <c r="H4897" i="22"/>
  <c r="H4762" i="22"/>
  <c r="H4558" i="22"/>
  <c r="H4298" i="22"/>
  <c r="H3988" i="22"/>
  <c r="H3357" i="22"/>
  <c r="H2612" i="22"/>
  <c r="H1083" i="22"/>
  <c r="H9897" i="22"/>
  <c r="H9845" i="22"/>
  <c r="H6717" i="22"/>
  <c r="H2613" i="22"/>
  <c r="H10000" i="22"/>
  <c r="H9978" i="22"/>
  <c r="H9953" i="22"/>
  <c r="H9929" i="22"/>
  <c r="H9904" i="22"/>
  <c r="H9881" i="22"/>
  <c r="H9858" i="22"/>
  <c r="H9831" i="22"/>
  <c r="H9808" i="22"/>
  <c r="H9781" i="22"/>
  <c r="H9755" i="22"/>
  <c r="H9728" i="22"/>
  <c r="H9702" i="22"/>
  <c r="H9674" i="22"/>
  <c r="H9645" i="22"/>
  <c r="H9617" i="22"/>
  <c r="H9587" i="22"/>
  <c r="H9557" i="22"/>
  <c r="H9532" i="22"/>
  <c r="H9500" i="22"/>
  <c r="H9472" i="22"/>
  <c r="H9440" i="22"/>
  <c r="H9412" i="22"/>
  <c r="H9382" i="22"/>
  <c r="H9355" i="22"/>
  <c r="H9327" i="22"/>
  <c r="H9297" i="22"/>
  <c r="H9267" i="22"/>
  <c r="H9237" i="22"/>
  <c r="H9207" i="22"/>
  <c r="H9180" i="22"/>
  <c r="H9150" i="22"/>
  <c r="H9122" i="22"/>
  <c r="H9092" i="22"/>
  <c r="H9063" i="22"/>
  <c r="H9027" i="22"/>
  <c r="H9001" i="22"/>
  <c r="H8969" i="22"/>
  <c r="H8939" i="22"/>
  <c r="H8907" i="22"/>
  <c r="H8877" i="22"/>
  <c r="H8848" i="22"/>
  <c r="H8811" i="22"/>
  <c r="H8782" i="22"/>
  <c r="H8752" i="22"/>
  <c r="H8718" i="22"/>
  <c r="H8690" i="22"/>
  <c r="H8661" i="22"/>
  <c r="H8623" i="22"/>
  <c r="H8591" i="22"/>
  <c r="H8562" i="22"/>
  <c r="H8526" i="22"/>
  <c r="H8495" i="22"/>
  <c r="H8458" i="22"/>
  <c r="H8425" i="22"/>
  <c r="H8394" i="22"/>
  <c r="H8357" i="22"/>
  <c r="H8324" i="22"/>
  <c r="H8291" i="22"/>
  <c r="H8258" i="22"/>
  <c r="H8226" i="22"/>
  <c r="H8189" i="22"/>
  <c r="H8156" i="22"/>
  <c r="H8125" i="22"/>
  <c r="H8089" i="22"/>
  <c r="H8053" i="22"/>
  <c r="H8013" i="22"/>
  <c r="H7973" i="22"/>
  <c r="H7935" i="22"/>
  <c r="H7899" i="22"/>
  <c r="H7855" i="22"/>
  <c r="H7817" i="22"/>
  <c r="H7779" i="22"/>
  <c r="H7734" i="22"/>
  <c r="H7691" i="22"/>
  <c r="H7653" i="22"/>
  <c r="H7612" i="22"/>
  <c r="H7573" i="22"/>
  <c r="H7530" i="22"/>
  <c r="H7489" i="22"/>
  <c r="H7444" i="22"/>
  <c r="H7406" i="22"/>
  <c r="H7364" i="22"/>
  <c r="H7308" i="22"/>
  <c r="H7259" i="22"/>
  <c r="H7206" i="22"/>
  <c r="H7154" i="22"/>
  <c r="H7101" i="22"/>
  <c r="H7042" i="22"/>
  <c r="H6988" i="22"/>
  <c r="H6927" i="22"/>
  <c r="H6867" i="22"/>
  <c r="H6790" i="22"/>
  <c r="H6711" i="22"/>
  <c r="H6624" i="22"/>
  <c r="H6540" i="22"/>
  <c r="H6445" i="22"/>
  <c r="H6341" i="22"/>
  <c r="H6242" i="22"/>
  <c r="H6124" i="22"/>
  <c r="H6011" i="22"/>
  <c r="H5903" i="22"/>
  <c r="H5800" i="22"/>
  <c r="H5688" i="22"/>
  <c r="H5569" i="22"/>
  <c r="H5460" i="22"/>
  <c r="H5347" i="22"/>
  <c r="H5203" i="22"/>
  <c r="H5073" i="22"/>
  <c r="H4893" i="22"/>
  <c r="H4742" i="22"/>
  <c r="H4557" i="22"/>
  <c r="H4296" i="22"/>
  <c r="H3904" i="22"/>
  <c r="H3351" i="22"/>
  <c r="H2572" i="22"/>
  <c r="H1040" i="22"/>
  <c r="H9945" i="22"/>
  <c r="H9873" i="22"/>
  <c r="H9746" i="22"/>
  <c r="H9607" i="22"/>
  <c r="H9460" i="22"/>
  <c r="H9260" i="22"/>
  <c r="H9083" i="22"/>
  <c r="H8867" i="22"/>
  <c r="H8615" i="22"/>
  <c r="H8314" i="22"/>
  <c r="H7963" i="22"/>
  <c r="H7555" i="22"/>
  <c r="H7031" i="22"/>
  <c r="H2142" i="22"/>
  <c r="H9988" i="22"/>
  <c r="H9943" i="22"/>
  <c r="H9847" i="22"/>
  <c r="H9773" i="22"/>
  <c r="H9714" i="22"/>
  <c r="H9663" i="22"/>
  <c r="H9606" i="22"/>
  <c r="H9517" i="22"/>
  <c r="H9431" i="22"/>
  <c r="H9344" i="22"/>
  <c r="H9254" i="22"/>
  <c r="H9169" i="22"/>
  <c r="H9047" i="22"/>
  <c r="H8927" i="22"/>
  <c r="H8772" i="22"/>
  <c r="H8582" i="22"/>
  <c r="H8379" i="22"/>
  <c r="H8111" i="22"/>
  <c r="H7882" i="22"/>
  <c r="H7680" i="22"/>
  <c r="H7554" i="22"/>
  <c r="H7385" i="22"/>
  <c r="H7186" i="22"/>
  <c r="H7029" i="22"/>
  <c r="H6836" i="22"/>
  <c r="H6496" i="22"/>
  <c r="H6196" i="22"/>
  <c r="H5644" i="22"/>
  <c r="H3073" i="22"/>
  <c r="H9987" i="22"/>
  <c r="H9942" i="22"/>
  <c r="H9918" i="22"/>
  <c r="H9846" i="22"/>
  <c r="H9824" i="22"/>
  <c r="H9772" i="22"/>
  <c r="H9713" i="22"/>
  <c r="H9689" i="22"/>
  <c r="H9662" i="22"/>
  <c r="H9575" i="22"/>
  <c r="H9543" i="22"/>
  <c r="H9488" i="22"/>
  <c r="H9430" i="22"/>
  <c r="H9373" i="22"/>
  <c r="H9339" i="22"/>
  <c r="H9253" i="22"/>
  <c r="H9226" i="22"/>
  <c r="H9136" i="22"/>
  <c r="H9108" i="22"/>
  <c r="H9046" i="22"/>
  <c r="H9020" i="22"/>
  <c r="H8922" i="22"/>
  <c r="H8894" i="22"/>
  <c r="H8831" i="22"/>
  <c r="H8771" i="22"/>
  <c r="H8707" i="22"/>
  <c r="H8676" i="22"/>
  <c r="H8579" i="22"/>
  <c r="H8478" i="22"/>
  <c r="H8444" i="22"/>
  <c r="H8375" i="22"/>
  <c r="H8311" i="22"/>
  <c r="H8240" i="22"/>
  <c r="H8209" i="22"/>
  <c r="H8144" i="22"/>
  <c r="H8108" i="22"/>
  <c r="H7997" i="22"/>
  <c r="H7956" i="22"/>
  <c r="H7842" i="22"/>
  <c r="H7718" i="22"/>
  <c r="H7638" i="22"/>
  <c r="H7517" i="22"/>
  <c r="H7377" i="22"/>
  <c r="H7291" i="22"/>
  <c r="H7130" i="22"/>
  <c r="H7021" i="22"/>
  <c r="H6835" i="22"/>
  <c r="H6677" i="22"/>
  <c r="H6298" i="22"/>
  <c r="H5748" i="22"/>
  <c r="H3072" i="22"/>
  <c r="H9986" i="22"/>
  <c r="H9964" i="22"/>
  <c r="H9917" i="22"/>
  <c r="H9868" i="22"/>
  <c r="H9823" i="22"/>
  <c r="H9767" i="22"/>
  <c r="H9741" i="22"/>
  <c r="H9687" i="22"/>
  <c r="H9661" i="22"/>
  <c r="H9604" i="22"/>
  <c r="H9540" i="22"/>
  <c r="H9487" i="22"/>
  <c r="H9399" i="22"/>
  <c r="H9338" i="22"/>
  <c r="H9252" i="22"/>
  <c r="H9165" i="22"/>
  <c r="H9045" i="22"/>
  <c r="H8955" i="22"/>
  <c r="H8859" i="22"/>
  <c r="H8736" i="22"/>
  <c r="H8610" i="22"/>
  <c r="H8477" i="22"/>
  <c r="H8343" i="22"/>
  <c r="H8208" i="22"/>
  <c r="H8068" i="22"/>
  <c r="H7918" i="22"/>
  <c r="H7757" i="22"/>
  <c r="H7590" i="22"/>
  <c r="H7424" i="22"/>
  <c r="H7284" i="22"/>
  <c r="H7127" i="22"/>
  <c r="H6955" i="22"/>
  <c r="H6753" i="22"/>
  <c r="H6488" i="22"/>
  <c r="H6069" i="22"/>
  <c r="H5740" i="22"/>
  <c r="H5269" i="22"/>
  <c r="H3066" i="22"/>
  <c r="H9985" i="22"/>
  <c r="H9938" i="22"/>
  <c r="H9891" i="22"/>
  <c r="H9844" i="22"/>
  <c r="H9794" i="22"/>
  <c r="H9740" i="22"/>
  <c r="H9686" i="22"/>
  <c r="H9629" i="22"/>
  <c r="H9571" i="22"/>
  <c r="H9511" i="22"/>
  <c r="H9486" i="22"/>
  <c r="H9426" i="22"/>
  <c r="H9364" i="22"/>
  <c r="H9337" i="22"/>
  <c r="H9311" i="22"/>
  <c r="H9251" i="22"/>
  <c r="H9196" i="22"/>
  <c r="H9162" i="22"/>
  <c r="H9134" i="22"/>
  <c r="H9106" i="22"/>
  <c r="H9044" i="22"/>
  <c r="H9018" i="22"/>
  <c r="H8951" i="22"/>
  <c r="H8919" i="22"/>
  <c r="H8892" i="22"/>
  <c r="H8858" i="22"/>
  <c r="H8799" i="22"/>
  <c r="H8767" i="22"/>
  <c r="H8703" i="22"/>
  <c r="H8671" i="22"/>
  <c r="H8642" i="22"/>
  <c r="H8608" i="22"/>
  <c r="H8540" i="22"/>
  <c r="H8507" i="22"/>
  <c r="H8476" i="22"/>
  <c r="H8442" i="22"/>
  <c r="H8373" i="22"/>
  <c r="H8338" i="22"/>
  <c r="H8308" i="22"/>
  <c r="H8238" i="22"/>
  <c r="H8207" i="22"/>
  <c r="H8171" i="22"/>
  <c r="H8142" i="22"/>
  <c r="H8106" i="22"/>
  <c r="H8033" i="22"/>
  <c r="H7951" i="22"/>
  <c r="H7915" i="22"/>
  <c r="H7878" i="22"/>
  <c r="H7837" i="22"/>
  <c r="H7793" i="22"/>
  <c r="H7714" i="22"/>
  <c r="H7676" i="22"/>
  <c r="H7589" i="22"/>
  <c r="H7510" i="22"/>
  <c r="H7468" i="22"/>
  <c r="H7375" i="22"/>
  <c r="H7335" i="22"/>
  <c r="H7227" i="22"/>
  <c r="H7182" i="22"/>
  <c r="H7013" i="22"/>
  <c r="H6950" i="22"/>
  <c r="H6831" i="22"/>
  <c r="H6752" i="22"/>
  <c r="H6578" i="22"/>
  <c r="H6384" i="22"/>
  <c r="H6164" i="22"/>
  <c r="H5959" i="22"/>
  <c r="H5853" i="22"/>
  <c r="H5508" i="22"/>
  <c r="H5131" i="22"/>
  <c r="H4383" i="22"/>
  <c r="H3059" i="22"/>
  <c r="H9685" i="22"/>
  <c r="H9161" i="22"/>
  <c r="H8502" i="22"/>
  <c r="H7753" i="22"/>
  <c r="H2813" i="22"/>
  <c r="H9911" i="22"/>
  <c r="H9999" i="22"/>
  <c r="H9977" i="22"/>
  <c r="H9950" i="22"/>
  <c r="H9927" i="22"/>
  <c r="H9902" i="22"/>
  <c r="H9879" i="22"/>
  <c r="H9857" i="22"/>
  <c r="H9830" i="22"/>
  <c r="H9807" i="22"/>
  <c r="H9780" i="22"/>
  <c r="H9754" i="22"/>
  <c r="H9727" i="22"/>
  <c r="H9699" i="22"/>
  <c r="H9670" i="22"/>
  <c r="H9644" i="22"/>
  <c r="H9614" i="22"/>
  <c r="H9586" i="22"/>
  <c r="H9556" i="22"/>
  <c r="H9529" i="22"/>
  <c r="H9499" i="22"/>
  <c r="H9469" i="22"/>
  <c r="H9439" i="22"/>
  <c r="H9409" i="22"/>
  <c r="H9381" i="22"/>
  <c r="H9354" i="22"/>
  <c r="H9324" i="22"/>
  <c r="H9296" i="22"/>
  <c r="H9264" i="22"/>
  <c r="H9236" i="22"/>
  <c r="H9204" i="22"/>
  <c r="H9179" i="22"/>
  <c r="H9149" i="22"/>
  <c r="H9119" i="22"/>
  <c r="H9091" i="22"/>
  <c r="H9060" i="22"/>
  <c r="H9026" i="22"/>
  <c r="H8998" i="22"/>
  <c r="H8967" i="22"/>
  <c r="H8938" i="22"/>
  <c r="H8903" i="22"/>
  <c r="H8876" i="22"/>
  <c r="H8842" i="22"/>
  <c r="H8810" i="22"/>
  <c r="H8781" i="22"/>
  <c r="H8751" i="22"/>
  <c r="H8717" i="22"/>
  <c r="H8689" i="22"/>
  <c r="H8660" i="22"/>
  <c r="H8622" i="22"/>
  <c r="H8589" i="22"/>
  <c r="H8561" i="22"/>
  <c r="H8525" i="22"/>
  <c r="H8490" i="22"/>
  <c r="H8457" i="22"/>
  <c r="H8423" i="22"/>
  <c r="H8391" i="22"/>
  <c r="H8356" i="22"/>
  <c r="H8321" i="22"/>
  <c r="H8290" i="22"/>
  <c r="H8257" i="22"/>
  <c r="H8225" i="22"/>
  <c r="H8188" i="22"/>
  <c r="H8155" i="22"/>
  <c r="H8124" i="22"/>
  <c r="H8087" i="22"/>
  <c r="H8042" i="22"/>
  <c r="H8012" i="22"/>
  <c r="H7972" i="22"/>
  <c r="H7933" i="22"/>
  <c r="H7898" i="22"/>
  <c r="H7854" i="22"/>
  <c r="H7815" i="22"/>
  <c r="H7777" i="22"/>
  <c r="H7733" i="22"/>
  <c r="H7690" i="22"/>
  <c r="H7650" i="22"/>
  <c r="H7611" i="22"/>
  <c r="H7572" i="22"/>
  <c r="H7526" i="22"/>
  <c r="H7488" i="22"/>
  <c r="H7443" i="22"/>
  <c r="H7399" i="22"/>
  <c r="H7358" i="22"/>
  <c r="H7304" i="22"/>
  <c r="H7254" i="22"/>
  <c r="H7205" i="22"/>
  <c r="H7151" i="22"/>
  <c r="H7095" i="22"/>
  <c r="H7040" i="22"/>
  <c r="H6984" i="22"/>
  <c r="H6926" i="22"/>
  <c r="H6856" i="22"/>
  <c r="H6789" i="22"/>
  <c r="H6709" i="22"/>
  <c r="H6620" i="22"/>
  <c r="H6533" i="22"/>
  <c r="H6438" i="22"/>
  <c r="H6340" i="22"/>
  <c r="H6222" i="22"/>
  <c r="H6118" i="22"/>
  <c r="H6005" i="22"/>
  <c r="H5902" i="22"/>
  <c r="H5798" i="22"/>
  <c r="H5670" i="22"/>
  <c r="H5555" i="22"/>
  <c r="H5458" i="22"/>
  <c r="H5341" i="22"/>
  <c r="H5191" i="22"/>
  <c r="H5068" i="22"/>
  <c r="H4891" i="22"/>
  <c r="H4741" i="22"/>
  <c r="H4504" i="22"/>
  <c r="H4258" i="22"/>
  <c r="H3892" i="22"/>
  <c r="H3347" i="22"/>
  <c r="H2566" i="22"/>
  <c r="H1023" i="22"/>
  <c r="H9994" i="22"/>
  <c r="H9920" i="22"/>
  <c r="H9849" i="22"/>
  <c r="H9774" i="22"/>
  <c r="H9664" i="22"/>
  <c r="H9518" i="22"/>
  <c r="H9375" i="22"/>
  <c r="H9174" i="22"/>
  <c r="H8930" i="22"/>
  <c r="H8548" i="22"/>
  <c r="H8074" i="22"/>
  <c r="H7643" i="22"/>
  <c r="H7295" i="22"/>
  <c r="H6758" i="22"/>
  <c r="H3109" i="22"/>
  <c r="H9966" i="22"/>
  <c r="H9919" i="22"/>
  <c r="H9870" i="22"/>
  <c r="H9825" i="22"/>
  <c r="H9799" i="22"/>
  <c r="H9745" i="22"/>
  <c r="H9690" i="22"/>
  <c r="H9634" i="22"/>
  <c r="H9577" i="22"/>
  <c r="H9551" i="22"/>
  <c r="H9489" i="22"/>
  <c r="H9459" i="22"/>
  <c r="H9402" i="22"/>
  <c r="H9374" i="22"/>
  <c r="H9314" i="22"/>
  <c r="H9284" i="22"/>
  <c r="H9227" i="22"/>
  <c r="H9199" i="22"/>
  <c r="H9141" i="22"/>
  <c r="H9109" i="22"/>
  <c r="H9082" i="22"/>
  <c r="H9021" i="22"/>
  <c r="H8989" i="22"/>
  <c r="H8957" i="22"/>
  <c r="H8895" i="22"/>
  <c r="H8861" i="22"/>
  <c r="H8834" i="22"/>
  <c r="H8802" i="22"/>
  <c r="H8738" i="22"/>
  <c r="H8711" i="22"/>
  <c r="H8677" i="22"/>
  <c r="H8645" i="22"/>
  <c r="H8612" i="22"/>
  <c r="H8547" i="22"/>
  <c r="H8514" i="22"/>
  <c r="H8479" i="22"/>
  <c r="H8446" i="22"/>
  <c r="H8416" i="22"/>
  <c r="H8313" i="22"/>
  <c r="H8278" i="22"/>
  <c r="H8243" i="22"/>
  <c r="H8210" i="22"/>
  <c r="H8182" i="22"/>
  <c r="H8145" i="22"/>
  <c r="H8070" i="22"/>
  <c r="H8036" i="22"/>
  <c r="H7999" i="22"/>
  <c r="H7957" i="22"/>
  <c r="H7920" i="22"/>
  <c r="H7843" i="22"/>
  <c r="H7802" i="22"/>
  <c r="H7759" i="22"/>
  <c r="H7722" i="22"/>
  <c r="H7639" i="22"/>
  <c r="H7602" i="22"/>
  <c r="H7520" i="22"/>
  <c r="H7474" i="22"/>
  <c r="H7433" i="22"/>
  <c r="H7341" i="22"/>
  <c r="H7292" i="22"/>
  <c r="H7242" i="22"/>
  <c r="H7134" i="22"/>
  <c r="H7080" i="22"/>
  <c r="H6967" i="22"/>
  <c r="H6907" i="22"/>
  <c r="H6757" i="22"/>
  <c r="H6678" i="22"/>
  <c r="H6582" i="22"/>
  <c r="H6402" i="22"/>
  <c r="H6300" i="22"/>
  <c r="H6074" i="22"/>
  <c r="H5969" i="22"/>
  <c r="H5862" i="22"/>
  <c r="H5757" i="22"/>
  <c r="H5541" i="22"/>
  <c r="H5420" i="22"/>
  <c r="H5299" i="22"/>
  <c r="H5141" i="22"/>
  <c r="H5011" i="22"/>
  <c r="H4872" i="22"/>
  <c r="H4673" i="22"/>
  <c r="H4421" i="22"/>
  <c r="H4149" i="22"/>
  <c r="H2100" i="22"/>
  <c r="H9965" i="22"/>
  <c r="H9869" i="22"/>
  <c r="H9742" i="22"/>
  <c r="H9605" i="22"/>
  <c r="H9458" i="22"/>
  <c r="H9313" i="22"/>
  <c r="H9168" i="22"/>
  <c r="H8988" i="22"/>
  <c r="H8801" i="22"/>
  <c r="H8611" i="22"/>
  <c r="H8345" i="22"/>
  <c r="H8069" i="22"/>
  <c r="H7919" i="22"/>
  <c r="H7758" i="22"/>
  <c r="H7591" i="22"/>
  <c r="H7472" i="22"/>
  <c r="H7238" i="22"/>
  <c r="H6959" i="22"/>
  <c r="H6580" i="22"/>
  <c r="H6070" i="22"/>
  <c r="H5640" i="22"/>
  <c r="H3779" i="22"/>
  <c r="H9941" i="22"/>
  <c r="H9892" i="22"/>
  <c r="H9797" i="22"/>
  <c r="H9712" i="22"/>
  <c r="H9630" i="22"/>
  <c r="H9574" i="22"/>
  <c r="H9515" i="22"/>
  <c r="H9455" i="22"/>
  <c r="H9429" i="22"/>
  <c r="H9372" i="22"/>
  <c r="H9312" i="22"/>
  <c r="H9282" i="22"/>
  <c r="H9225" i="22"/>
  <c r="H9197" i="22"/>
  <c r="H9135" i="22"/>
  <c r="H9107" i="22"/>
  <c r="H9077" i="22"/>
  <c r="H9019" i="22"/>
  <c r="H8987" i="22"/>
  <c r="H8921" i="22"/>
  <c r="H8893" i="22"/>
  <c r="H8830" i="22"/>
  <c r="H8800" i="22"/>
  <c r="H8768" i="22"/>
  <c r="H8706" i="22"/>
  <c r="H8672" i="22"/>
  <c r="H8643" i="22"/>
  <c r="H8576" i="22"/>
  <c r="H8543" i="22"/>
  <c r="H8510" i="22"/>
  <c r="H8443" i="22"/>
  <c r="H8405" i="22"/>
  <c r="H8374" i="22"/>
  <c r="H8309" i="22"/>
  <c r="H8276" i="22"/>
  <c r="H8239" i="22"/>
  <c r="H8175" i="22"/>
  <c r="H8143" i="22"/>
  <c r="H8107" i="22"/>
  <c r="H8034" i="22"/>
  <c r="H7991" i="22"/>
  <c r="H7953" i="22"/>
  <c r="H7879" i="22"/>
  <c r="H7838" i="22"/>
  <c r="H7796" i="22"/>
  <c r="H7717" i="22"/>
  <c r="H7678" i="22"/>
  <c r="H7552" i="22"/>
  <c r="H7511" i="22"/>
  <c r="H7469" i="22"/>
  <c r="H7376" i="22"/>
  <c r="H7336" i="22"/>
  <c r="H7235" i="22"/>
  <c r="H7183" i="22"/>
  <c r="H7078" i="22"/>
  <c r="H7016" i="22"/>
  <c r="H6893" i="22"/>
  <c r="H6834" i="22"/>
  <c r="H6661" i="22"/>
  <c r="H6579" i="22"/>
  <c r="H6396" i="22"/>
  <c r="H6295" i="22"/>
  <c r="H6165" i="22"/>
  <c r="H5962" i="22"/>
  <c r="H5854" i="22"/>
  <c r="H5616" i="22"/>
  <c r="H5510" i="22"/>
  <c r="H5402" i="22"/>
  <c r="H5134" i="22"/>
  <c r="H4992" i="22"/>
  <c r="H4829" i="22"/>
  <c r="H4669" i="22"/>
  <c r="H4386" i="22"/>
  <c r="H4134" i="22"/>
  <c r="H1779" i="22"/>
  <c r="H9963" i="22"/>
  <c r="H9867" i="22"/>
  <c r="H9764" i="22"/>
  <c r="H9657" i="22"/>
  <c r="H9539" i="22"/>
  <c r="H9398" i="22"/>
  <c r="H9221" i="22"/>
  <c r="H8986" i="22"/>
  <c r="H8733" i="22"/>
  <c r="H8404" i="22"/>
  <c r="H8067" i="22"/>
  <c r="H7632" i="22"/>
  <c r="H7075" i="22"/>
  <c r="H6263" i="22"/>
  <c r="H1761" i="22"/>
  <c r="H9962" i="22"/>
  <c r="H9937" i="22"/>
  <c r="H9890" i="22"/>
  <c r="H9866" i="22"/>
  <c r="H9843" i="22"/>
  <c r="H9793" i="22"/>
  <c r="H9763" i="22"/>
  <c r="H9737" i="22"/>
  <c r="H9655" i="22"/>
  <c r="H9628" i="22"/>
  <c r="H9600" i="22"/>
  <c r="H9538" i="22"/>
  <c r="H9510" i="22"/>
  <c r="H9483" i="22"/>
  <c r="H9453" i="22"/>
  <c r="H9397" i="22"/>
  <c r="H9363" i="22"/>
  <c r="H9335" i="22"/>
  <c r="H9306" i="22"/>
  <c r="H9248" i="22"/>
  <c r="H9220" i="22"/>
  <c r="H9195" i="22"/>
  <c r="H9131" i="22"/>
  <c r="H9073" i="22"/>
  <c r="H9043" i="22"/>
  <c r="H9015" i="22"/>
  <c r="H8981" i="22"/>
  <c r="H8918" i="22"/>
  <c r="H8884" i="22"/>
  <c r="H8857" i="22"/>
  <c r="H8827" i="22"/>
  <c r="H8798" i="22"/>
  <c r="H8732" i="22"/>
  <c r="H8702" i="22"/>
  <c r="H8670" i="22"/>
  <c r="H8640" i="22"/>
  <c r="H8606" i="22"/>
  <c r="H8538" i="22"/>
  <c r="H8474" i="22"/>
  <c r="H8441" i="22"/>
  <c r="H8403" i="22"/>
  <c r="H8372" i="22"/>
  <c r="H8307" i="22"/>
  <c r="H8270" i="22"/>
  <c r="H8237" i="22"/>
  <c r="H8206" i="22"/>
  <c r="H8170" i="22"/>
  <c r="H8100" i="22"/>
  <c r="H8066" i="22"/>
  <c r="H8026" i="22"/>
  <c r="H7989" i="22"/>
  <c r="H7950" i="22"/>
  <c r="H7876" i="22"/>
  <c r="H7836" i="22"/>
  <c r="H7790" i="22"/>
  <c r="H7709" i="22"/>
  <c r="H7629" i="22"/>
  <c r="H7587" i="22"/>
  <c r="H7548" i="22"/>
  <c r="H7466" i="22"/>
  <c r="H7422" i="22"/>
  <c r="H7374" i="22"/>
  <c r="H7276" i="22"/>
  <c r="H7223" i="22"/>
  <c r="H7176" i="22"/>
  <c r="H7121" i="22"/>
  <c r="H7004" i="22"/>
  <c r="H6949" i="22"/>
  <c r="H6887" i="22"/>
  <c r="H6828" i="22"/>
  <c r="H6658" i="22"/>
  <c r="H6577" i="22"/>
  <c r="H6485" i="22"/>
  <c r="H6383" i="22"/>
  <c r="H6260" i="22"/>
  <c r="H6160" i="22"/>
  <c r="H5950" i="22"/>
  <c r="H5820" i="22"/>
  <c r="H5718" i="22"/>
  <c r="H5614" i="22"/>
  <c r="H5505" i="22"/>
  <c r="H5397" i="22"/>
  <c r="H5252" i="22"/>
  <c r="H5130" i="22"/>
  <c r="H4967" i="22"/>
  <c r="H4824" i="22"/>
  <c r="H4607" i="22"/>
  <c r="H4381" i="22"/>
  <c r="H3580" i="22"/>
  <c r="H9983" i="22"/>
  <c r="H9961" i="22"/>
  <c r="H9936" i="22"/>
  <c r="H9887" i="22"/>
  <c r="H2656" i="22"/>
  <c r="H9998" i="22"/>
  <c r="H9975" i="22"/>
  <c r="H9949" i="22"/>
  <c r="H9925" i="22"/>
  <c r="H9901" i="22"/>
  <c r="H9878" i="22"/>
  <c r="H9852" i="22"/>
  <c r="H9829" i="22"/>
  <c r="H9806" i="22"/>
  <c r="H9779" i="22"/>
  <c r="H9750" i="22"/>
  <c r="H9725" i="22"/>
  <c r="H9696" i="22"/>
  <c r="H9669" i="22"/>
  <c r="H9643" i="22"/>
  <c r="H9611" i="22"/>
  <c r="H9585" i="22"/>
  <c r="H9555" i="22"/>
  <c r="H9527" i="22"/>
  <c r="H9498" i="22"/>
  <c r="H9468" i="22"/>
  <c r="H9438" i="22"/>
  <c r="H9408" i="22"/>
  <c r="H9380" i="22"/>
  <c r="H9353" i="22"/>
  <c r="H9321" i="22"/>
  <c r="H9295" i="22"/>
  <c r="H9263" i="22"/>
  <c r="H9233" i="22"/>
  <c r="H9203" i="22"/>
  <c r="H9178" i="22"/>
  <c r="H9148" i="22"/>
  <c r="H9118" i="22"/>
  <c r="H9090" i="22"/>
  <c r="H9059" i="22"/>
  <c r="H9025" i="22"/>
  <c r="H8997" i="22"/>
  <c r="H8966" i="22"/>
  <c r="H8934" i="22"/>
  <c r="H8902" i="22"/>
  <c r="H8875" i="22"/>
  <c r="H8838" i="22"/>
  <c r="H8809" i="22"/>
  <c r="H8780" i="22"/>
  <c r="H8750" i="22"/>
  <c r="H8716" i="22"/>
  <c r="H8688" i="22"/>
  <c r="H8656" i="22"/>
  <c r="H8621" i="22"/>
  <c r="H8588" i="22"/>
  <c r="H8558" i="22"/>
  <c r="H8521" i="22"/>
  <c r="H8489" i="22"/>
  <c r="H8455" i="22"/>
  <c r="H8422" i="22"/>
  <c r="H8386" i="22"/>
  <c r="H8353" i="22"/>
  <c r="H8320" i="22"/>
  <c r="H8289" i="22"/>
  <c r="H8255" i="22"/>
  <c r="H8220" i="22"/>
  <c r="H8187" i="22"/>
  <c r="H8154" i="22"/>
  <c r="H8121" i="22"/>
  <c r="H8086" i="22"/>
  <c r="H8041" i="22"/>
  <c r="H8009" i="22"/>
  <c r="H7971" i="22"/>
  <c r="H7932" i="22"/>
  <c r="H7892" i="22"/>
  <c r="H7853" i="22"/>
  <c r="H7814" i="22"/>
  <c r="H7774" i="22"/>
  <c r="H7730" i="22"/>
  <c r="H7689" i="22"/>
  <c r="H7649" i="22"/>
  <c r="H7610" i="22"/>
  <c r="H7571" i="22"/>
  <c r="H7525" i="22"/>
  <c r="H7487" i="22"/>
  <c r="H7442" i="22"/>
  <c r="H7398" i="22"/>
  <c r="H7348" i="22"/>
  <c r="H7302" i="22"/>
  <c r="H7253" i="22"/>
  <c r="H7202" i="22"/>
  <c r="H7150" i="22"/>
  <c r="H7086" i="22"/>
  <c r="H7038" i="22"/>
  <c r="H6983" i="22"/>
  <c r="H6915" i="22"/>
  <c r="H6855" i="22"/>
  <c r="H6783" i="22"/>
  <c r="H6708" i="22"/>
  <c r="H6619" i="22"/>
  <c r="H6526" i="22"/>
  <c r="H6426" i="22"/>
  <c r="H6317" i="22"/>
  <c r="H6212" i="22"/>
  <c r="H6112" i="22"/>
  <c r="H6004" i="22"/>
  <c r="H5896" i="22"/>
  <c r="H5797" i="22"/>
  <c r="H5666" i="22"/>
  <c r="H5552" i="22"/>
  <c r="H5453" i="22"/>
  <c r="H5339" i="22"/>
  <c r="H5190" i="22"/>
  <c r="H5027" i="22"/>
  <c r="H4883" i="22"/>
  <c r="H4736" i="22"/>
  <c r="H4501" i="22"/>
  <c r="H4251" i="22"/>
  <c r="H3839" i="22"/>
  <c r="H3283" i="22"/>
  <c r="H2319" i="22"/>
  <c r="H9967" i="22"/>
  <c r="H9898" i="22"/>
  <c r="H9826" i="22"/>
  <c r="H9801" i="22"/>
  <c r="H9715" i="22"/>
  <c r="H9691" i="22"/>
  <c r="H9637" i="22"/>
  <c r="H9578" i="22"/>
  <c r="H9552" i="22"/>
  <c r="H9490" i="22"/>
  <c r="H9433" i="22"/>
  <c r="H9403" i="22"/>
  <c r="H9349" i="22"/>
  <c r="H9315" i="22"/>
  <c r="H9285" i="22"/>
  <c r="H9228" i="22"/>
  <c r="H9200" i="22"/>
  <c r="H9142" i="22"/>
  <c r="H9110" i="22"/>
  <c r="H9049" i="22"/>
  <c r="H9022" i="22"/>
  <c r="H8992" i="22"/>
  <c r="H8962" i="22"/>
  <c r="H8896" i="22"/>
  <c r="H8835" i="22"/>
  <c r="H8805" i="22"/>
  <c r="H8773" i="22"/>
  <c r="H8745" i="22"/>
  <c r="H8713" i="22"/>
  <c r="H8681" i="22"/>
  <c r="H8646" i="22"/>
  <c r="H8585" i="22"/>
  <c r="H8515" i="22"/>
  <c r="H8480" i="22"/>
  <c r="H8447" i="22"/>
  <c r="H8417" i="22"/>
  <c r="H8380" i="22"/>
  <c r="H8349" i="22"/>
  <c r="H8279" i="22"/>
  <c r="H8252" i="22"/>
  <c r="H8211" i="22"/>
  <c r="H8183" i="22"/>
  <c r="H8148" i="22"/>
  <c r="H8114" i="22"/>
  <c r="H8037" i="22"/>
  <c r="H8000" i="22"/>
  <c r="H7921" i="22"/>
  <c r="H7883" i="22"/>
  <c r="H7844" i="22"/>
  <c r="H7808" i="22"/>
  <c r="H7764" i="22"/>
  <c r="H7723" i="22"/>
  <c r="H7681" i="22"/>
  <c r="H7603" i="22"/>
  <c r="H7522" i="22"/>
  <c r="H7475" i="22"/>
  <c r="H7434" i="22"/>
  <c r="H7389" i="22"/>
  <c r="H7344" i="22"/>
  <c r="H7243" i="22"/>
  <c r="H7195" i="22"/>
  <c r="H7139" i="22"/>
  <c r="H7082" i="22"/>
  <c r="H6968" i="22"/>
  <c r="H6908" i="22"/>
  <c r="H6838" i="22"/>
  <c r="H6679" i="22"/>
  <c r="H6583" i="22"/>
  <c r="H6499" i="22"/>
  <c r="H6408" i="22"/>
  <c r="H6301" i="22"/>
  <c r="H6207" i="22"/>
  <c r="H6091" i="22"/>
  <c r="H5970" i="22"/>
  <c r="H5864" i="22"/>
  <c r="H5760" i="22"/>
  <c r="H5650" i="22"/>
  <c r="H5542" i="22"/>
  <c r="H5441" i="22"/>
  <c r="H5306" i="22"/>
  <c r="H5146" i="22"/>
  <c r="H5012" i="22"/>
  <c r="H4875" i="22"/>
  <c r="H4674" i="22"/>
  <c r="H4481" i="22"/>
  <c r="H3826" i="22"/>
  <c r="H3780" i="22"/>
  <c r="H9895" i="22"/>
  <c r="H9798" i="22"/>
  <c r="H9631" i="22"/>
  <c r="H9516" i="22"/>
  <c r="H9401" i="22"/>
  <c r="H9283" i="22"/>
  <c r="H9198" i="22"/>
  <c r="H9081" i="22"/>
  <c r="H8956" i="22"/>
  <c r="H8860" i="22"/>
  <c r="H8737" i="22"/>
  <c r="H8644" i="22"/>
  <c r="H8511" i="22"/>
  <c r="H8411" i="22"/>
  <c r="H8277" i="22"/>
  <c r="H8178" i="22"/>
  <c r="H8035" i="22"/>
  <c r="H7881" i="22"/>
  <c r="H7801" i="22"/>
  <c r="H7679" i="22"/>
  <c r="H7553" i="22"/>
  <c r="H7431" i="22"/>
  <c r="H7338" i="22"/>
  <c r="H7184" i="22"/>
  <c r="H7079" i="22"/>
  <c r="H6895" i="22"/>
  <c r="H6754" i="22"/>
  <c r="H6491" i="22"/>
  <c r="H6401" i="22"/>
  <c r="H6171" i="22"/>
  <c r="H5968" i="22"/>
  <c r="H5855" i="22"/>
  <c r="H5512" i="22"/>
  <c r="H5408" i="22"/>
  <c r="H5296" i="22"/>
  <c r="H5137" i="22"/>
  <c r="H5004" i="22"/>
  <c r="H4835" i="22"/>
  <c r="H4670" i="22"/>
  <c r="H4403" i="22"/>
  <c r="H4135" i="22"/>
  <c r="H1795" i="22"/>
  <c r="H3660" i="22"/>
  <c r="H9916" i="22"/>
  <c r="H9822" i="22"/>
  <c r="H9711" i="22"/>
  <c r="H9603" i="22"/>
  <c r="H9454" i="22"/>
  <c r="H9281" i="22"/>
  <c r="H9076" i="22"/>
  <c r="H8828" i="22"/>
  <c r="H8572" i="22"/>
  <c r="H8273" i="22"/>
  <c r="H7990" i="22"/>
  <c r="H7756" i="22"/>
  <c r="H7551" i="22"/>
  <c r="H7423" i="22"/>
  <c r="H7279" i="22"/>
  <c r="H7122" i="22"/>
  <c r="H6892" i="22"/>
  <c r="H6660" i="22"/>
  <c r="H6487" i="22"/>
  <c r="H6068" i="22"/>
  <c r="H5719" i="22"/>
  <c r="H5615" i="22"/>
  <c r="H5398" i="22"/>
  <c r="H5260" i="22"/>
  <c r="H4826" i="22"/>
  <c r="H4609" i="22"/>
  <c r="H4099" i="22"/>
  <c r="H3642" i="22"/>
  <c r="H9984" i="22"/>
  <c r="H9915" i="22"/>
  <c r="H9819" i="22"/>
  <c r="H9710" i="22"/>
  <c r="H9568" i="22"/>
  <c r="H9423" i="22"/>
  <c r="H9278" i="22"/>
  <c r="H9105" i="22"/>
  <c r="H8947" i="22"/>
  <c r="H8766" i="22"/>
  <c r="H8569" i="22"/>
  <c r="H8337" i="22"/>
  <c r="H8134" i="22"/>
  <c r="H7911" i="22"/>
  <c r="H7667" i="22"/>
  <c r="H7505" i="22"/>
  <c r="H7331" i="22"/>
  <c r="H7067" i="22"/>
  <c r="H6749" i="22"/>
  <c r="H6060" i="22"/>
  <c r="H1699" i="22"/>
  <c r="H9865" i="22"/>
  <c r="H9982" i="22"/>
  <c r="H9959" i="22"/>
  <c r="H9935" i="22"/>
  <c r="H9910" i="22"/>
  <c r="H9886" i="22"/>
  <c r="H9863" i="22"/>
  <c r="H9841" i="22"/>
  <c r="H9817" i="22"/>
  <c r="H9788" i="22"/>
  <c r="H9761" i="22"/>
  <c r="H9732" i="22"/>
  <c r="H9708" i="22"/>
  <c r="H9680" i="22"/>
  <c r="H9653" i="22"/>
  <c r="H9626" i="22"/>
  <c r="H9594" i="22"/>
  <c r="H9566" i="22"/>
  <c r="H9536" i="22"/>
  <c r="H9508" i="22"/>
  <c r="H9476" i="22"/>
  <c r="H9451" i="22"/>
  <c r="H9421" i="22"/>
  <c r="H9389" i="22"/>
  <c r="H9361" i="22"/>
  <c r="H9333" i="22"/>
  <c r="H9303" i="22"/>
  <c r="H9276" i="22"/>
  <c r="H9246" i="22"/>
  <c r="H9218" i="22"/>
  <c r="H9184" i="22"/>
  <c r="H9158" i="22"/>
  <c r="H9129" i="22"/>
  <c r="H9099" i="22"/>
  <c r="H9071" i="22"/>
  <c r="H9041" i="22"/>
  <c r="H9009" i="22"/>
  <c r="H8975" i="22"/>
  <c r="H8945" i="22"/>
  <c r="H8916" i="22"/>
  <c r="H8882" i="22"/>
  <c r="H8854" i="22"/>
  <c r="H8822" i="22"/>
  <c r="H8790" i="22"/>
  <c r="H8756" i="22"/>
  <c r="H8730" i="22"/>
  <c r="H8695" i="22"/>
  <c r="H8666" i="22"/>
  <c r="H8635" i="22"/>
  <c r="H8602" i="22"/>
  <c r="H8566" i="22"/>
  <c r="H8535" i="22"/>
  <c r="H8500" i="22"/>
  <c r="H8466" i="22"/>
  <c r="H8433" i="22"/>
  <c r="H8400" i="22"/>
  <c r="H8370" i="22"/>
  <c r="H8333" i="22"/>
  <c r="H8298" i="22"/>
  <c r="H8265" i="22"/>
  <c r="H8235" i="22"/>
  <c r="H8203" i="22"/>
  <c r="H8167" i="22"/>
  <c r="H8132" i="22"/>
  <c r="H8098" i="22"/>
  <c r="H8060" i="22"/>
  <c r="H8021" i="22"/>
  <c r="H7981" i="22"/>
  <c r="H7946" i="22"/>
  <c r="H7905" i="22"/>
  <c r="H7867" i="22"/>
  <c r="H7821" i="22"/>
  <c r="H7786" i="22"/>
  <c r="H7746" i="22"/>
  <c r="H7706" i="22"/>
  <c r="H7664" i="22"/>
  <c r="H7622" i="22"/>
  <c r="H7585" i="22"/>
  <c r="H7546" i="22"/>
  <c r="H7503" i="22"/>
  <c r="H7456" i="22"/>
  <c r="H7411" i="22"/>
  <c r="H7372" i="22"/>
  <c r="H7323" i="22"/>
  <c r="H7268" i="22"/>
  <c r="H7221" i="22"/>
  <c r="H7170" i="22"/>
  <c r="H7116" i="22"/>
  <c r="H7063" i="22"/>
  <c r="H6999" i="22"/>
  <c r="H6946" i="22"/>
  <c r="H6880" i="22"/>
  <c r="H6820" i="22"/>
  <c r="H6718" i="22"/>
  <c r="H6656" i="22"/>
  <c r="H6566" i="22"/>
  <c r="H6459" i="22"/>
  <c r="H6354" i="22"/>
  <c r="H6258" i="22"/>
  <c r="H6158" i="22"/>
  <c r="H6044" i="22"/>
  <c r="H5941" i="22"/>
  <c r="H5815" i="22"/>
  <c r="H5712" i="22"/>
  <c r="H5608" i="22"/>
  <c r="H5499" i="22"/>
  <c r="H5362" i="22"/>
  <c r="H5242" i="22"/>
  <c r="H5117" i="22"/>
  <c r="H4941" i="22"/>
  <c r="H4781" i="22"/>
  <c r="H4570" i="22"/>
  <c r="H4366" i="22"/>
  <c r="H4002" i="22"/>
  <c r="H1579" i="22"/>
  <c r="H3" i="22"/>
  <c r="H9981" i="22"/>
  <c r="H9958" i="22"/>
  <c r="H9934" i="22"/>
  <c r="H9909" i="22"/>
  <c r="H9885" i="22"/>
  <c r="H9862" i="22"/>
  <c r="H9840" i="22"/>
  <c r="H9811" i="22"/>
  <c r="H9785" i="22"/>
  <c r="H9760" i="22"/>
  <c r="H9731" i="22"/>
  <c r="H9707" i="22"/>
  <c r="H9677" i="22"/>
  <c r="H9652" i="22"/>
  <c r="H9622" i="22"/>
  <c r="H9593" i="22"/>
  <c r="H9563" i="22"/>
  <c r="H9535" i="22"/>
  <c r="H9507" i="22"/>
  <c r="H9475" i="22"/>
  <c r="H9450" i="22"/>
  <c r="H9418" i="22"/>
  <c r="H9388" i="22"/>
  <c r="H9358" i="22"/>
  <c r="H9332" i="22"/>
  <c r="H9302" i="22"/>
  <c r="H9273" i="22"/>
  <c r="H9245" i="22"/>
  <c r="H9215" i="22"/>
  <c r="H9183" i="22"/>
  <c r="H9157" i="22"/>
  <c r="H9127" i="22"/>
  <c r="H9098" i="22"/>
  <c r="H9067" i="22"/>
  <c r="H9040" i="22"/>
  <c r="H9004" i="22"/>
  <c r="H8974" i="22"/>
  <c r="H8944" i="22"/>
  <c r="H8915" i="22"/>
  <c r="H8881" i="22"/>
  <c r="H8853" i="22"/>
  <c r="H8821" i="22"/>
  <c r="H8787" i="22"/>
  <c r="H8755" i="22"/>
  <c r="H8729" i="22"/>
  <c r="H8694" i="22"/>
  <c r="H8665" i="22"/>
  <c r="H8634" i="22"/>
  <c r="H8598" i="22"/>
  <c r="H8565" i="22"/>
  <c r="H8534" i="22"/>
  <c r="H8498" i="22"/>
  <c r="H8465" i="22"/>
  <c r="H8430" i="22"/>
  <c r="H8399" i="22"/>
  <c r="H8369" i="22"/>
  <c r="H8332" i="22"/>
  <c r="H8297" i="22"/>
  <c r="H8263" i="22"/>
  <c r="H8234" i="22"/>
  <c r="H8196" i="22"/>
  <c r="H8164" i="22"/>
  <c r="H8131" i="22"/>
  <c r="H8097" i="22"/>
  <c r="H8058" i="22"/>
  <c r="H8018" i="22"/>
  <c r="H7980" i="22"/>
  <c r="H7945" i="22"/>
  <c r="H7904" i="22"/>
  <c r="H7866" i="22"/>
  <c r="H7820" i="22"/>
  <c r="H7785" i="22"/>
  <c r="H7745" i="22"/>
  <c r="H7705" i="22"/>
  <c r="H7661" i="22"/>
  <c r="H7620" i="22"/>
  <c r="H7580" i="22"/>
  <c r="H7542" i="22"/>
  <c r="H7502" i="22"/>
  <c r="H7455" i="22"/>
  <c r="H7409" i="22"/>
  <c r="H7371" i="22"/>
  <c r="H7320" i="22"/>
  <c r="H7267" i="22"/>
  <c r="H7220" i="22"/>
  <c r="H7169" i="22"/>
  <c r="H7114" i="22"/>
  <c r="H7054" i="22"/>
  <c r="H6998" i="22"/>
  <c r="H6934" i="22"/>
  <c r="H6871" i="22"/>
  <c r="H6801" i="22"/>
  <c r="H6637" i="22"/>
  <c r="H6565" i="22"/>
  <c r="H6455" i="22"/>
  <c r="H6352" i="22"/>
  <c r="H6257" i="22"/>
  <c r="H6156" i="22"/>
  <c r="H6043" i="22"/>
  <c r="H5916" i="22"/>
  <c r="H5814" i="22"/>
  <c r="H5709" i="22"/>
  <c r="H5595" i="22"/>
  <c r="H5494" i="22"/>
  <c r="H5358" i="22"/>
  <c r="H5239" i="22"/>
  <c r="H5090" i="22"/>
  <c r="H4938" i="22"/>
  <c r="H4773" i="22"/>
  <c r="H4568" i="22"/>
  <c r="H4364" i="22"/>
  <c r="H3992" i="22"/>
  <c r="H3409" i="22"/>
  <c r="H1461" i="22"/>
  <c r="H10002" i="22"/>
  <c r="H9980" i="22"/>
  <c r="H9955" i="22"/>
  <c r="H9931" i="22"/>
  <c r="H9908" i="22"/>
  <c r="H9884" i="22"/>
  <c r="H9861" i="22"/>
  <c r="H9836" i="22"/>
  <c r="H9810" i="22"/>
  <c r="H9783" i="22"/>
  <c r="H9759" i="22"/>
  <c r="H9730" i="22"/>
  <c r="H9706" i="22"/>
  <c r="H9676" i="22"/>
  <c r="H9651" i="22"/>
  <c r="H9619" i="22"/>
  <c r="H9589" i="22"/>
  <c r="H9559" i="22"/>
  <c r="H9534" i="22"/>
  <c r="H9506" i="22"/>
  <c r="H9474" i="22"/>
  <c r="H9449" i="22"/>
  <c r="H9417" i="22"/>
  <c r="H9385" i="22"/>
  <c r="H9357" i="22"/>
  <c r="H9331" i="22"/>
  <c r="H9299" i="22"/>
  <c r="H9271" i="22"/>
  <c r="H9244" i="22"/>
  <c r="H9210" i="22"/>
  <c r="H9182" i="22"/>
  <c r="H9156" i="22"/>
  <c r="H9126" i="22"/>
  <c r="H9097" i="22"/>
  <c r="H9066" i="22"/>
  <c r="H9039" i="22"/>
  <c r="H9003" i="22"/>
  <c r="H8973" i="22"/>
  <c r="H8943" i="22"/>
  <c r="H8911" i="22"/>
  <c r="H8879" i="22"/>
  <c r="H8852" i="22"/>
  <c r="H8820" i="22"/>
  <c r="H8786" i="22"/>
  <c r="H8754" i="22"/>
  <c r="H8727" i="22"/>
  <c r="H8693" i="22"/>
  <c r="H8663" i="22"/>
  <c r="H8630" i="22"/>
  <c r="H8593" i="22"/>
  <c r="H8564" i="22"/>
  <c r="H8529" i="22"/>
  <c r="H8497" i="22"/>
  <c r="H8462" i="22"/>
  <c r="H8427" i="22"/>
  <c r="H8398" i="22"/>
  <c r="H8362" i="22"/>
  <c r="H8331" i="22"/>
  <c r="H8295" i="22"/>
  <c r="H8260" i="22"/>
  <c r="H8229" i="22"/>
  <c r="H8193" i="22"/>
  <c r="H8162" i="22"/>
  <c r="H8130" i="22"/>
  <c r="H8092" i="22"/>
  <c r="H8057" i="22"/>
  <c r="H8015" i="22"/>
  <c r="H7979" i="22"/>
  <c r="H7943" i="22"/>
  <c r="H7902" i="22"/>
  <c r="H7865" i="22"/>
  <c r="H7819" i="22"/>
  <c r="H7783" i="22"/>
  <c r="H7744" i="22"/>
  <c r="H7701" i="22"/>
  <c r="H7660" i="22"/>
  <c r="H7619" i="22"/>
  <c r="H7579" i="22"/>
  <c r="H7535" i="22"/>
  <c r="H7494" i="22"/>
  <c r="H7454" i="22"/>
  <c r="H7408" i="22"/>
  <c r="H7366" i="22"/>
  <c r="H7314" i="22"/>
  <c r="H7266" i="22"/>
  <c r="H7219" i="22"/>
  <c r="H7165" i="22"/>
  <c r="H7109" i="22"/>
  <c r="H7053" i="22"/>
  <c r="H6995" i="22"/>
  <c r="H6933" i="22"/>
  <c r="H6870" i="22"/>
  <c r="H6796" i="22"/>
  <c r="H6715" i="22"/>
  <c r="H6635" i="22"/>
  <c r="H6544" i="22"/>
  <c r="H6450" i="22"/>
  <c r="H6344" i="22"/>
  <c r="H6248" i="22"/>
  <c r="H6152" i="22"/>
  <c r="H6020" i="22"/>
  <c r="H5909" i="22"/>
  <c r="H5805" i="22"/>
  <c r="H5706" i="22"/>
  <c r="H5590" i="22"/>
  <c r="H5462" i="22"/>
  <c r="H5355" i="22"/>
  <c r="H5232" i="22"/>
  <c r="H5077" i="22"/>
  <c r="H4936" i="22"/>
  <c r="H4763" i="22"/>
  <c r="H4566" i="22"/>
  <c r="H4304" i="22"/>
  <c r="H3989" i="22"/>
  <c r="H4" i="22"/>
  <c r="H20" i="22"/>
  <c r="H36" i="22"/>
  <c r="H52" i="22"/>
  <c r="H68" i="22"/>
  <c r="H84" i="22"/>
  <c r="H100" i="22"/>
  <c r="H116" i="22"/>
  <c r="H132" i="22"/>
  <c r="H148" i="22"/>
  <c r="H164" i="22"/>
  <c r="H180" i="22"/>
  <c r="H196" i="22"/>
  <c r="H212" i="22"/>
  <c r="H228" i="22"/>
  <c r="H244" i="22"/>
  <c r="H260" i="22"/>
  <c r="H276" i="22"/>
  <c r="H292" i="22"/>
  <c r="H308" i="22"/>
  <c r="H324" i="22"/>
  <c r="H340" i="22"/>
  <c r="H356" i="22"/>
  <c r="H372" i="22"/>
  <c r="H388" i="22"/>
  <c r="H404" i="22"/>
  <c r="H420" i="22"/>
  <c r="H436" i="22"/>
  <c r="H452" i="22"/>
  <c r="H468" i="22"/>
  <c r="H484" i="22"/>
  <c r="H500" i="22"/>
  <c r="H516" i="22"/>
  <c r="H532" i="22"/>
  <c r="H548" i="22"/>
  <c r="H564" i="22"/>
  <c r="H580" i="22"/>
  <c r="H596" i="22"/>
  <c r="H612" i="22"/>
  <c r="H628" i="22"/>
  <c r="H644" i="22"/>
  <c r="H660" i="22"/>
  <c r="H676" i="22"/>
  <c r="H692" i="22"/>
  <c r="H708" i="22"/>
  <c r="H724" i="22"/>
  <c r="H740" i="22"/>
  <c r="H756" i="22"/>
  <c r="H772" i="22"/>
  <c r="H788" i="22"/>
  <c r="H804" i="22"/>
  <c r="H820" i="22"/>
  <c r="H836" i="22"/>
  <c r="H852" i="22"/>
  <c r="H868" i="22"/>
  <c r="H884" i="22"/>
  <c r="H900" i="22"/>
  <c r="H916" i="22"/>
  <c r="H932" i="22"/>
  <c r="H948" i="22"/>
  <c r="H964" i="22"/>
  <c r="H980" i="22"/>
  <c r="H996" i="22"/>
  <c r="H1012" i="22"/>
  <c r="H1028" i="22"/>
  <c r="H1044" i="22"/>
  <c r="H1060" i="22"/>
  <c r="H1076" i="22"/>
  <c r="H1092" i="22"/>
  <c r="H1108" i="22"/>
  <c r="H1124" i="22"/>
  <c r="H1140" i="22"/>
  <c r="H1156" i="22"/>
  <c r="H1172" i="22"/>
  <c r="H1188" i="22"/>
  <c r="H1204" i="22"/>
  <c r="H1220" i="22"/>
  <c r="H1236" i="22"/>
  <c r="H1252" i="22"/>
  <c r="H1268" i="22"/>
  <c r="H1284" i="22"/>
  <c r="H1300" i="22"/>
  <c r="H1316" i="22"/>
  <c r="H1332" i="22"/>
  <c r="H1348" i="22"/>
  <c r="H5" i="22"/>
  <c r="H21" i="22"/>
  <c r="H37" i="22"/>
  <c r="H53" i="22"/>
  <c r="H69" i="22"/>
  <c r="H85" i="22"/>
  <c r="H6" i="22"/>
  <c r="H24" i="22"/>
  <c r="H42" i="22"/>
  <c r="H60" i="22"/>
  <c r="H78" i="22"/>
  <c r="H96" i="22"/>
  <c r="H113" i="22"/>
  <c r="H130" i="22"/>
  <c r="H147" i="22"/>
  <c r="H165" i="22"/>
  <c r="H182" i="22"/>
  <c r="H199" i="22"/>
  <c r="H216" i="22"/>
  <c r="H233" i="22"/>
  <c r="H250" i="22"/>
  <c r="H267" i="22"/>
  <c r="H284" i="22"/>
  <c r="H301" i="22"/>
  <c r="H318" i="22"/>
  <c r="H335" i="22"/>
  <c r="H352" i="22"/>
  <c r="H369" i="22"/>
  <c r="H386" i="22"/>
  <c r="H403" i="22"/>
  <c r="H421" i="22"/>
  <c r="H438" i="22"/>
  <c r="H455" i="22"/>
  <c r="H472" i="22"/>
  <c r="H489" i="22"/>
  <c r="H506" i="22"/>
  <c r="H523" i="22"/>
  <c r="H540" i="22"/>
  <c r="H557" i="22"/>
  <c r="H574" i="22"/>
  <c r="H591" i="22"/>
  <c r="H608" i="22"/>
  <c r="H625" i="22"/>
  <c r="H642" i="22"/>
  <c r="H659" i="22"/>
  <c r="H677" i="22"/>
  <c r="H694" i="22"/>
  <c r="H711" i="22"/>
  <c r="H728" i="22"/>
  <c r="H745" i="22"/>
  <c r="H762" i="22"/>
  <c r="H779" i="22"/>
  <c r="H796" i="22"/>
  <c r="H813" i="22"/>
  <c r="H830" i="22"/>
  <c r="H847" i="22"/>
  <c r="H7" i="22"/>
  <c r="H25" i="22"/>
  <c r="H43" i="22"/>
  <c r="H61" i="22"/>
  <c r="H79" i="22"/>
  <c r="H97" i="22"/>
  <c r="H114" i="22"/>
  <c r="H131" i="22"/>
  <c r="H149" i="22"/>
  <c r="H166" i="22"/>
  <c r="H183" i="22"/>
  <c r="H200" i="22"/>
  <c r="H217" i="22"/>
  <c r="H234" i="22"/>
  <c r="H251" i="22"/>
  <c r="H268" i="22"/>
  <c r="H285" i="22"/>
  <c r="H302" i="22"/>
  <c r="H319" i="22"/>
  <c r="H336" i="22"/>
  <c r="H353" i="22"/>
  <c r="H370" i="22"/>
  <c r="H387" i="22"/>
  <c r="H405" i="22"/>
  <c r="H422" i="22"/>
  <c r="H439" i="22"/>
  <c r="H456" i="22"/>
  <c r="H473" i="22"/>
  <c r="H490" i="22"/>
  <c r="H507" i="22"/>
  <c r="H524" i="22"/>
  <c r="H541" i="22"/>
  <c r="H558" i="22"/>
  <c r="H575" i="22"/>
  <c r="H592" i="22"/>
  <c r="H609" i="22"/>
  <c r="H626" i="22"/>
  <c r="H643" i="22"/>
  <c r="H661" i="22"/>
  <c r="H678" i="22"/>
  <c r="H695" i="22"/>
  <c r="H712" i="22"/>
  <c r="H729" i="22"/>
  <c r="H746" i="22"/>
  <c r="H763" i="22"/>
  <c r="H780" i="22"/>
  <c r="H797" i="22"/>
  <c r="H814" i="22"/>
  <c r="H831" i="22"/>
  <c r="H848" i="22"/>
  <c r="H865" i="22"/>
  <c r="H882" i="22"/>
  <c r="H899" i="22"/>
  <c r="H917" i="22"/>
  <c r="H934" i="22"/>
  <c r="H951" i="22"/>
  <c r="H968" i="22"/>
  <c r="H985" i="22"/>
  <c r="H1002" i="22"/>
  <c r="H1019" i="22"/>
  <c r="H1036" i="22"/>
  <c r="H1053" i="22"/>
  <c r="H1070" i="22"/>
  <c r="H1087" i="22"/>
  <c r="H1104" i="22"/>
  <c r="H1121" i="22"/>
  <c r="H1138" i="22"/>
  <c r="H1155" i="22"/>
  <c r="H1173" i="22"/>
  <c r="H1190" i="22"/>
  <c r="H1207" i="22"/>
  <c r="H1224" i="22"/>
  <c r="H1241" i="22"/>
  <c r="H1258" i="22"/>
  <c r="H1275" i="22"/>
  <c r="H1292" i="22"/>
  <c r="H1309" i="22"/>
  <c r="H1326" i="22"/>
  <c r="H1343" i="22"/>
  <c r="H1360" i="22"/>
  <c r="H1376" i="22"/>
  <c r="H1392" i="22"/>
  <c r="H1408" i="22"/>
  <c r="H1424" i="22"/>
  <c r="H1440" i="22"/>
  <c r="H8" i="22"/>
  <c r="H18" i="22"/>
  <c r="H9" i="22"/>
  <c r="H30" i="22"/>
  <c r="H50" i="22"/>
  <c r="H72" i="22"/>
  <c r="H92" i="22"/>
  <c r="H111" i="22"/>
  <c r="H133" i="22"/>
  <c r="H152" i="22"/>
  <c r="H171" i="22"/>
  <c r="H190" i="22"/>
  <c r="H209" i="22"/>
  <c r="H229" i="22"/>
  <c r="H248" i="22"/>
  <c r="H269" i="22"/>
  <c r="H288" i="22"/>
  <c r="H307" i="22"/>
  <c r="H327" i="22"/>
  <c r="H346" i="22"/>
  <c r="H365" i="22"/>
  <c r="H384" i="22"/>
  <c r="H406" i="22"/>
  <c r="H425" i="22"/>
  <c r="H444" i="22"/>
  <c r="H463" i="22"/>
  <c r="H482" i="22"/>
  <c r="H502" i="22"/>
  <c r="H521" i="22"/>
  <c r="H542" i="22"/>
  <c r="H561" i="22"/>
  <c r="H581" i="22"/>
  <c r="H600" i="22"/>
  <c r="H619" i="22"/>
  <c r="H638" i="22"/>
  <c r="H657" i="22"/>
  <c r="H679" i="22"/>
  <c r="H698" i="22"/>
  <c r="H717" i="22"/>
  <c r="H736" i="22"/>
  <c r="H755" i="22"/>
  <c r="H775" i="22"/>
  <c r="H794" i="22"/>
  <c r="H815" i="22"/>
  <c r="H834" i="22"/>
  <c r="H854" i="22"/>
  <c r="H872" i="22"/>
  <c r="H890" i="22"/>
  <c r="H908" i="22"/>
  <c r="H926" i="22"/>
  <c r="H944" i="22"/>
  <c r="H962" i="22"/>
  <c r="H981" i="22"/>
  <c r="H999" i="22"/>
  <c r="H1017" i="22"/>
  <c r="H1035" i="22"/>
  <c r="H1054" i="22"/>
  <c r="H1072" i="22"/>
  <c r="H1090" i="22"/>
  <c r="H1109" i="22"/>
  <c r="H1127" i="22"/>
  <c r="H1145" i="22"/>
  <c r="H1163" i="22"/>
  <c r="H1181" i="22"/>
  <c r="H1199" i="22"/>
  <c r="H1217" i="22"/>
  <c r="H1235" i="22"/>
  <c r="H1254" i="22"/>
  <c r="H1272" i="22"/>
  <c r="H1290" i="22"/>
  <c r="H1308" i="22"/>
  <c r="H1327" i="22"/>
  <c r="H1345" i="22"/>
  <c r="H1363" i="22"/>
  <c r="H1380" i="22"/>
  <c r="H1397" i="22"/>
  <c r="H1414" i="22"/>
  <c r="H1431" i="22"/>
  <c r="H1448" i="22"/>
  <c r="H1464" i="22"/>
  <c r="H1480" i="22"/>
  <c r="H1496" i="22"/>
  <c r="H1512" i="22"/>
  <c r="H1528" i="22"/>
  <c r="H1544" i="22"/>
  <c r="H1560" i="22"/>
  <c r="H1576" i="22"/>
  <c r="H1592" i="22"/>
  <c r="H1608" i="22"/>
  <c r="H1624" i="22"/>
  <c r="H1640" i="22"/>
  <c r="H1656" i="22"/>
  <c r="H1672" i="22"/>
  <c r="H1688" i="22"/>
  <c r="H1704" i="22"/>
  <c r="H1720" i="22"/>
  <c r="H1736" i="22"/>
  <c r="H1752" i="22"/>
  <c r="H1768" i="22"/>
  <c r="H1784" i="22"/>
  <c r="H1800" i="22"/>
  <c r="H1816" i="22"/>
  <c r="H1832" i="22"/>
  <c r="H1848" i="22"/>
  <c r="H1864" i="22"/>
  <c r="H1880" i="22"/>
  <c r="H1896" i="22"/>
  <c r="H1912" i="22"/>
  <c r="H1928" i="22"/>
  <c r="H1944" i="22"/>
  <c r="H1960" i="22"/>
  <c r="H1976" i="22"/>
  <c r="H1992" i="22"/>
  <c r="H2008" i="22"/>
  <c r="H2024" i="22"/>
  <c r="H2040" i="22"/>
  <c r="H2056" i="22"/>
  <c r="H2072" i="22"/>
  <c r="H2088" i="22"/>
  <c r="H2104" i="22"/>
  <c r="H2120" i="22"/>
  <c r="H2136" i="22"/>
  <c r="H2152" i="22"/>
  <c r="H2168" i="22"/>
  <c r="H2184" i="22"/>
  <c r="H2200" i="22"/>
  <c r="H2216" i="22"/>
  <c r="H2232" i="22"/>
  <c r="H2248" i="22"/>
  <c r="H2264" i="22"/>
  <c r="H2280" i="22"/>
  <c r="H2296" i="22"/>
  <c r="H2312" i="22"/>
  <c r="H2328" i="22"/>
  <c r="H2344" i="22"/>
  <c r="H2360" i="22"/>
  <c r="H2376" i="22"/>
  <c r="H2392" i="22"/>
  <c r="H2408" i="22"/>
  <c r="H2424" i="22"/>
  <c r="H2440" i="22"/>
  <c r="H2456" i="22"/>
  <c r="H2472" i="22"/>
  <c r="H2488" i="22"/>
  <c r="H2504" i="22"/>
  <c r="H2520" i="22"/>
  <c r="H2536" i="22"/>
  <c r="H2552" i="22"/>
  <c r="H2568" i="22"/>
  <c r="H2584" i="22"/>
  <c r="H2600" i="22"/>
  <c r="H2616" i="22"/>
  <c r="H2632" i="22"/>
  <c r="H2648" i="22"/>
  <c r="H2664" i="22"/>
  <c r="H2680" i="22"/>
  <c r="H2696" i="22"/>
  <c r="H2712" i="22"/>
  <c r="H2728" i="22"/>
  <c r="H2744" i="22"/>
  <c r="H2760" i="22"/>
  <c r="H2776" i="22"/>
  <c r="H2792" i="22"/>
  <c r="H2808" i="22"/>
  <c r="H2824" i="22"/>
  <c r="H2840" i="22"/>
  <c r="H2856" i="22"/>
  <c r="H2872" i="22"/>
  <c r="H2888" i="22"/>
  <c r="H2904" i="22"/>
  <c r="H2920" i="22"/>
  <c r="H2936" i="22"/>
  <c r="H10" i="22"/>
  <c r="H31" i="22"/>
  <c r="H51" i="22"/>
  <c r="H73" i="22"/>
  <c r="H93" i="22"/>
  <c r="H112" i="22"/>
  <c r="H134" i="22"/>
  <c r="H153" i="22"/>
  <c r="H172" i="22"/>
  <c r="H191" i="22"/>
  <c r="H210" i="22"/>
  <c r="H230" i="22"/>
  <c r="H249" i="22"/>
  <c r="H270" i="22"/>
  <c r="H289" i="22"/>
  <c r="H309" i="22"/>
  <c r="H328" i="22"/>
  <c r="H347" i="22"/>
  <c r="H366" i="22"/>
  <c r="H385" i="22"/>
  <c r="H407" i="22"/>
  <c r="H426" i="22"/>
  <c r="H445" i="22"/>
  <c r="H464" i="22"/>
  <c r="H483" i="22"/>
  <c r="H503" i="22"/>
  <c r="H522" i="22"/>
  <c r="H543" i="22"/>
  <c r="H562" i="22"/>
  <c r="H582" i="22"/>
  <c r="H601" i="22"/>
  <c r="H620" i="22"/>
  <c r="H639" i="22"/>
  <c r="H658" i="22"/>
  <c r="H680" i="22"/>
  <c r="H699" i="22"/>
  <c r="H718" i="22"/>
  <c r="H737" i="22"/>
  <c r="H757" i="22"/>
  <c r="H776" i="22"/>
  <c r="H795" i="22"/>
  <c r="H816" i="22"/>
  <c r="H835" i="22"/>
  <c r="H855" i="22"/>
  <c r="H873" i="22"/>
  <c r="H891" i="22"/>
  <c r="H909" i="22"/>
  <c r="H927" i="22"/>
  <c r="H945" i="22"/>
  <c r="H963" i="22"/>
  <c r="H982" i="22"/>
  <c r="H1000" i="22"/>
  <c r="H1018" i="22"/>
  <c r="H1037" i="22"/>
  <c r="H1055" i="22"/>
  <c r="H1073" i="22"/>
  <c r="H1091" i="22"/>
  <c r="H1110" i="22"/>
  <c r="H1128" i="22"/>
  <c r="H1146" i="22"/>
  <c r="H1164" i="22"/>
  <c r="H1182" i="22"/>
  <c r="H1200" i="22"/>
  <c r="H1218" i="22"/>
  <c r="H1237" i="22"/>
  <c r="H1255" i="22"/>
  <c r="H1273" i="22"/>
  <c r="H1291" i="22"/>
  <c r="H1310" i="22"/>
  <c r="H1328" i="22"/>
  <c r="H1346" i="22"/>
  <c r="H1364" i="22"/>
  <c r="H1381" i="22"/>
  <c r="H1398" i="22"/>
  <c r="H1415" i="22"/>
  <c r="H1432" i="22"/>
  <c r="H1449" i="22"/>
  <c r="H1465" i="22"/>
  <c r="H1481" i="22"/>
  <c r="H1497" i="22"/>
  <c r="H1513" i="22"/>
  <c r="H1529" i="22"/>
  <c r="H1545" i="22"/>
  <c r="H1561" i="22"/>
  <c r="H1577" i="22"/>
  <c r="H1593" i="22"/>
  <c r="H1609" i="22"/>
  <c r="H1625" i="22"/>
  <c r="H1641" i="22"/>
  <c r="H1657" i="22"/>
  <c r="H1673" i="22"/>
  <c r="H1689" i="22"/>
  <c r="H1705" i="22"/>
  <c r="H1721" i="22"/>
  <c r="H1737" i="22"/>
  <c r="H1753" i="22"/>
  <c r="H1769" i="22"/>
  <c r="H1785" i="22"/>
  <c r="H1801" i="22"/>
  <c r="H1817" i="22"/>
  <c r="H1833" i="22"/>
  <c r="H1849" i="22"/>
  <c r="H1865" i="22"/>
  <c r="H1881" i="22"/>
  <c r="H1897" i="22"/>
  <c r="H1913" i="22"/>
  <c r="H1929" i="22"/>
  <c r="H1945" i="22"/>
  <c r="H1961" i="22"/>
  <c r="H1977" i="22"/>
  <c r="H1993" i="22"/>
  <c r="H2009" i="22"/>
  <c r="H2025" i="22"/>
  <c r="H2041" i="22"/>
  <c r="H2057" i="22"/>
  <c r="H2073" i="22"/>
  <c r="H2089" i="22"/>
  <c r="H2105" i="22"/>
  <c r="H2121" i="22"/>
  <c r="H2137" i="22"/>
  <c r="H2153" i="22"/>
  <c r="H2169" i="22"/>
  <c r="H2185" i="22"/>
  <c r="H2201" i="22"/>
  <c r="H2217" i="22"/>
  <c r="H2233" i="22"/>
  <c r="H2249" i="22"/>
  <c r="H2265" i="22"/>
  <c r="H2281" i="22"/>
  <c r="H2297" i="22"/>
  <c r="H2313" i="22"/>
  <c r="H2329" i="22"/>
  <c r="H2345" i="22"/>
  <c r="H2361" i="22"/>
  <c r="H2377" i="22"/>
  <c r="H2393" i="22"/>
  <c r="H2409" i="22"/>
  <c r="H2425" i="22"/>
  <c r="H2441" i="22"/>
  <c r="H2457" i="22"/>
  <c r="H2473" i="22"/>
  <c r="H2489" i="22"/>
  <c r="H2505" i="22"/>
  <c r="H2521" i="22"/>
  <c r="H2537" i="22"/>
  <c r="H2553" i="22"/>
  <c r="H2569" i="22"/>
  <c r="H2585" i="22"/>
  <c r="H2601" i="22"/>
  <c r="H2617" i="22"/>
  <c r="H2633" i="22"/>
  <c r="H2649" i="22"/>
  <c r="H2665" i="22"/>
  <c r="H2681" i="22"/>
  <c r="H2697" i="22"/>
  <c r="H2713" i="22"/>
  <c r="H2729" i="22"/>
  <c r="H2745" i="22"/>
  <c r="H2761" i="22"/>
  <c r="H2777" i="22"/>
  <c r="H2793" i="22"/>
  <c r="H2809" i="22"/>
  <c r="H2825" i="22"/>
  <c r="H2841" i="22"/>
  <c r="H2857" i="22"/>
  <c r="H2873" i="22"/>
  <c r="H2889" i="22"/>
  <c r="H2905" i="22"/>
  <c r="H2921" i="22"/>
  <c r="H2937" i="22"/>
  <c r="H17" i="22"/>
  <c r="H40" i="22"/>
  <c r="H62" i="22"/>
  <c r="H82" i="22"/>
  <c r="H103" i="22"/>
  <c r="H122" i="22"/>
  <c r="H141" i="22"/>
  <c r="H160" i="22"/>
  <c r="H179" i="22"/>
  <c r="H201" i="22"/>
  <c r="H220" i="22"/>
  <c r="H239" i="22"/>
  <c r="H258" i="22"/>
  <c r="H278" i="22"/>
  <c r="H297" i="22"/>
  <c r="H316" i="22"/>
  <c r="H337" i="22"/>
  <c r="H357" i="22"/>
  <c r="H376" i="22"/>
  <c r="H395" i="22"/>
  <c r="H26" i="22"/>
  <c r="H46" i="22"/>
  <c r="H66" i="22"/>
  <c r="H88" i="22"/>
  <c r="H107" i="22"/>
  <c r="H126" i="22"/>
  <c r="H145" i="22"/>
  <c r="H167" i="22"/>
  <c r="H186" i="22"/>
  <c r="H205" i="22"/>
  <c r="H224" i="22"/>
  <c r="H243" i="22"/>
  <c r="H263" i="22"/>
  <c r="H282" i="22"/>
  <c r="H303" i="22"/>
  <c r="H322" i="22"/>
  <c r="H342" i="22"/>
  <c r="H361" i="22"/>
  <c r="H380" i="22"/>
  <c r="H399" i="22"/>
  <c r="H418" i="22"/>
  <c r="H440" i="22"/>
  <c r="H459" i="22"/>
  <c r="H478" i="22"/>
  <c r="H497" i="22"/>
  <c r="H517" i="22"/>
  <c r="H536" i="22"/>
  <c r="H555" i="22"/>
  <c r="H576" i="22"/>
  <c r="H595" i="22"/>
  <c r="H615" i="22"/>
  <c r="H634" i="22"/>
  <c r="H653" i="22"/>
  <c r="H672" i="22"/>
  <c r="H691" i="22"/>
  <c r="H713" i="22"/>
  <c r="H732" i="22"/>
  <c r="H751" i="22"/>
  <c r="H770" i="22"/>
  <c r="H790" i="22"/>
  <c r="H809" i="22"/>
  <c r="H11" i="22"/>
  <c r="H38" i="22"/>
  <c r="H65" i="22"/>
  <c r="H94" i="22"/>
  <c r="H120" i="22"/>
  <c r="H144" i="22"/>
  <c r="H173" i="22"/>
  <c r="H197" i="22"/>
  <c r="H223" i="22"/>
  <c r="H252" i="22"/>
  <c r="H275" i="22"/>
  <c r="H300" i="22"/>
  <c r="H329" i="22"/>
  <c r="H354" i="22"/>
  <c r="H379" i="22"/>
  <c r="H408" i="22"/>
  <c r="H430" i="22"/>
  <c r="H453" i="22"/>
  <c r="H477" i="22"/>
  <c r="H501" i="22"/>
  <c r="H527" i="22"/>
  <c r="H550" i="22"/>
  <c r="H572" i="22"/>
  <c r="H598" i="22"/>
  <c r="H622" i="22"/>
  <c r="H647" i="22"/>
  <c r="H669" i="22"/>
  <c r="H693" i="22"/>
  <c r="H719" i="22"/>
  <c r="H742" i="22"/>
  <c r="H766" i="22"/>
  <c r="H789" i="22"/>
  <c r="H812" i="22"/>
  <c r="H838" i="22"/>
  <c r="H859" i="22"/>
  <c r="H879" i="22"/>
  <c r="H901" i="22"/>
  <c r="H921" i="22"/>
  <c r="H941" i="22"/>
  <c r="H961" i="22"/>
  <c r="H984" i="22"/>
  <c r="H1005" i="22"/>
  <c r="H1025" i="22"/>
  <c r="H1046" i="22"/>
  <c r="H1066" i="22"/>
  <c r="H1086" i="22"/>
  <c r="H1107" i="22"/>
  <c r="H1130" i="22"/>
  <c r="H1150" i="22"/>
  <c r="H1170" i="22"/>
  <c r="H1192" i="22"/>
  <c r="H1212" i="22"/>
  <c r="H1232" i="22"/>
  <c r="H1253" i="22"/>
  <c r="H1276" i="22"/>
  <c r="H1296" i="22"/>
  <c r="H1317" i="22"/>
  <c r="H1337" i="22"/>
  <c r="H1357" i="22"/>
  <c r="H1377" i="22"/>
  <c r="H1396" i="22"/>
  <c r="H1417" i="22"/>
  <c r="H1436" i="22"/>
  <c r="H1455" i="22"/>
  <c r="H1473" i="22"/>
  <c r="H1491" i="22"/>
  <c r="H1509" i="22"/>
  <c r="H1527" i="22"/>
  <c r="H1547" i="22"/>
  <c r="H1565" i="22"/>
  <c r="H1583" i="22"/>
  <c r="H1601" i="22"/>
  <c r="H1619" i="22"/>
  <c r="H1637" i="22"/>
  <c r="H1655" i="22"/>
  <c r="H1675" i="22"/>
  <c r="H1693" i="22"/>
  <c r="H1711" i="22"/>
  <c r="H1729" i="22"/>
  <c r="H1747" i="22"/>
  <c r="H1765" i="22"/>
  <c r="H1783" i="22"/>
  <c r="H1803" i="22"/>
  <c r="H1821" i="22"/>
  <c r="H1839" i="22"/>
  <c r="H1857" i="22"/>
  <c r="H1875" i="22"/>
  <c r="H1893" i="22"/>
  <c r="H1911" i="22"/>
  <c r="H1931" i="22"/>
  <c r="H1949" i="22"/>
  <c r="H1967" i="22"/>
  <c r="H1985" i="22"/>
  <c r="H2003" i="22"/>
  <c r="H2021" i="22"/>
  <c r="H2039" i="22"/>
  <c r="H2059" i="22"/>
  <c r="H2077" i="22"/>
  <c r="H2095" i="22"/>
  <c r="H2113" i="22"/>
  <c r="H2131" i="22"/>
  <c r="H2149" i="22"/>
  <c r="H2167" i="22"/>
  <c r="H2187" i="22"/>
  <c r="H2205" i="22"/>
  <c r="H2223" i="22"/>
  <c r="H2241" i="22"/>
  <c r="H2259" i="22"/>
  <c r="H2277" i="22"/>
  <c r="H2295" i="22"/>
  <c r="H2315" i="22"/>
  <c r="H2333" i="22"/>
  <c r="H2351" i="22"/>
  <c r="H2369" i="22"/>
  <c r="H2387" i="22"/>
  <c r="H2405" i="22"/>
  <c r="H2423" i="22"/>
  <c r="H2443" i="22"/>
  <c r="H2461" i="22"/>
  <c r="H2479" i="22"/>
  <c r="H2497" i="22"/>
  <c r="H2515" i="22"/>
  <c r="H2533" i="22"/>
  <c r="H2551" i="22"/>
  <c r="H2571" i="22"/>
  <c r="H2589" i="22"/>
  <c r="H2607" i="22"/>
  <c r="H2625" i="22"/>
  <c r="H2643" i="22"/>
  <c r="H2661" i="22"/>
  <c r="H2679" i="22"/>
  <c r="H2699" i="22"/>
  <c r="H2717" i="22"/>
  <c r="H2735" i="22"/>
  <c r="H2753" i="22"/>
  <c r="H2771" i="22"/>
  <c r="H2789" i="22"/>
  <c r="H2807" i="22"/>
  <c r="H2827" i="22"/>
  <c r="H2845" i="22"/>
  <c r="H2863" i="22"/>
  <c r="H2881" i="22"/>
  <c r="H2899" i="22"/>
  <c r="H2917" i="22"/>
  <c r="H2935" i="22"/>
  <c r="H12" i="22"/>
  <c r="H39" i="22"/>
  <c r="H67" i="22"/>
  <c r="H95" i="22"/>
  <c r="H121" i="22"/>
  <c r="H146" i="22"/>
  <c r="H174" i="22"/>
  <c r="H198" i="22"/>
  <c r="H225" i="22"/>
  <c r="H253" i="22"/>
  <c r="H277" i="22"/>
  <c r="H304" i="22"/>
  <c r="H330" i="22"/>
  <c r="H355" i="22"/>
  <c r="H381" i="22"/>
  <c r="H409" i="22"/>
  <c r="H431" i="22"/>
  <c r="H454" i="22"/>
  <c r="H479" i="22"/>
  <c r="H504" i="22"/>
  <c r="H528" i="22"/>
  <c r="H551" i="22"/>
  <c r="H573" i="22"/>
  <c r="H599" i="22"/>
  <c r="H623" i="22"/>
  <c r="H648" i="22"/>
  <c r="H670" i="22"/>
  <c r="H696" i="22"/>
  <c r="H720" i="22"/>
  <c r="H743" i="22"/>
  <c r="H767" i="22"/>
  <c r="H791" i="22"/>
  <c r="H817" i="22"/>
  <c r="H839" i="22"/>
  <c r="H860" i="22"/>
  <c r="H880" i="22"/>
  <c r="H902" i="22"/>
  <c r="H922" i="22"/>
  <c r="H942" i="22"/>
  <c r="H965" i="22"/>
  <c r="H986" i="22"/>
  <c r="H1006" i="22"/>
  <c r="H1026" i="22"/>
  <c r="H1047" i="22"/>
  <c r="H1067" i="22"/>
  <c r="H1088" i="22"/>
  <c r="H1111" i="22"/>
  <c r="H1131" i="22"/>
  <c r="H1151" i="22"/>
  <c r="H1171" i="22"/>
  <c r="H1193" i="22"/>
  <c r="H1213" i="22"/>
  <c r="H1233" i="22"/>
  <c r="H1256" i="22"/>
  <c r="H1277" i="22"/>
  <c r="H1297" i="22"/>
  <c r="H1318" i="22"/>
  <c r="H1338" i="22"/>
  <c r="H1358" i="22"/>
  <c r="H1378" i="22"/>
  <c r="H1399" i="22"/>
  <c r="H1418" i="22"/>
  <c r="H1437" i="22"/>
  <c r="H1456" i="22"/>
  <c r="H1474" i="22"/>
  <c r="H1492" i="22"/>
  <c r="H1510" i="22"/>
  <c r="H1530" i="22"/>
  <c r="H1548" i="22"/>
  <c r="H1566" i="22"/>
  <c r="H1584" i="22"/>
  <c r="H1602" i="22"/>
  <c r="H1620" i="22"/>
  <c r="H1638" i="22"/>
  <c r="H1658" i="22"/>
  <c r="H1676" i="22"/>
  <c r="H1694" i="22"/>
  <c r="H1712" i="22"/>
  <c r="H1730" i="22"/>
  <c r="H1748" i="22"/>
  <c r="H1766" i="22"/>
  <c r="H1786" i="22"/>
  <c r="H1804" i="22"/>
  <c r="H1822" i="22"/>
  <c r="H1840" i="22"/>
  <c r="H1858" i="22"/>
  <c r="H1876" i="22"/>
  <c r="H1894" i="22"/>
  <c r="H13" i="22"/>
  <c r="H41" i="22"/>
  <c r="H70" i="22"/>
  <c r="H98" i="22"/>
  <c r="H123" i="22"/>
  <c r="H150" i="22"/>
  <c r="H175" i="22"/>
  <c r="H202" i="22"/>
  <c r="H226" i="22"/>
  <c r="H254" i="22"/>
  <c r="H279" i="22"/>
  <c r="H305" i="22"/>
  <c r="H331" i="22"/>
  <c r="H358" i="22"/>
  <c r="H382" i="22"/>
  <c r="H410" i="22"/>
  <c r="H432" i="22"/>
  <c r="H457" i="22"/>
  <c r="H480" i="22"/>
  <c r="H505" i="22"/>
  <c r="H529" i="22"/>
  <c r="H552" i="22"/>
  <c r="H577" i="22"/>
  <c r="H602" i="22"/>
  <c r="H624" i="22"/>
  <c r="H649" i="22"/>
  <c r="H671" i="22"/>
  <c r="H697" i="22"/>
  <c r="H721" i="22"/>
  <c r="H744" i="22"/>
  <c r="H768" i="22"/>
  <c r="H792" i="22"/>
  <c r="H818" i="22"/>
  <c r="H840" i="22"/>
  <c r="H861" i="22"/>
  <c r="H881" i="22"/>
  <c r="H903" i="22"/>
  <c r="H923" i="22"/>
  <c r="H943" i="22"/>
  <c r="H966" i="22"/>
  <c r="H987" i="22"/>
  <c r="H1007" i="22"/>
  <c r="H1027" i="22"/>
  <c r="H1048" i="22"/>
  <c r="H1068" i="22"/>
  <c r="H1089" i="22"/>
  <c r="H1112" i="22"/>
  <c r="H1132" i="22"/>
  <c r="H1152" i="22"/>
  <c r="H1174" i="22"/>
  <c r="H1194" i="22"/>
  <c r="H1214" i="22"/>
  <c r="H1234" i="22"/>
  <c r="H1257" i="22"/>
  <c r="H1278" i="22"/>
  <c r="H1298" i="22"/>
  <c r="H1319" i="22"/>
  <c r="H1339" i="22"/>
  <c r="H1359" i="22"/>
  <c r="H1379" i="22"/>
  <c r="H1400" i="22"/>
  <c r="H1419" i="22"/>
  <c r="H1438" i="22"/>
  <c r="H1457" i="22"/>
  <c r="H1475" i="22"/>
  <c r="H1493" i="22"/>
  <c r="H1511" i="22"/>
  <c r="H1531" i="22"/>
  <c r="H1549" i="22"/>
  <c r="H1567" i="22"/>
  <c r="H1585" i="22"/>
  <c r="H1603" i="22"/>
  <c r="H1621" i="22"/>
  <c r="H1639" i="22"/>
  <c r="H1659" i="22"/>
  <c r="H1677" i="22"/>
  <c r="H1695" i="22"/>
  <c r="H1713" i="22"/>
  <c r="H1731" i="22"/>
  <c r="H1749" i="22"/>
  <c r="H1767" i="22"/>
  <c r="H1787" i="22"/>
  <c r="H1805" i="22"/>
  <c r="H1823" i="22"/>
  <c r="H1841" i="22"/>
  <c r="H23" i="22"/>
  <c r="H54" i="22"/>
  <c r="H80" i="22"/>
  <c r="H106" i="22"/>
  <c r="H135" i="22"/>
  <c r="H158" i="22"/>
  <c r="H185" i="22"/>
  <c r="H211" i="22"/>
  <c r="H237" i="22"/>
  <c r="H262" i="22"/>
  <c r="H290" i="22"/>
  <c r="H314" i="22"/>
  <c r="H341" i="22"/>
  <c r="H367" i="22"/>
  <c r="H393" i="22"/>
  <c r="H416" i="22"/>
  <c r="H442" i="22"/>
  <c r="H466" i="22"/>
  <c r="H491" i="22"/>
  <c r="H513" i="22"/>
  <c r="H537" i="22"/>
  <c r="H563" i="22"/>
  <c r="H586" i="22"/>
  <c r="H610" i="22"/>
  <c r="H633" i="22"/>
  <c r="H656" i="22"/>
  <c r="H683" i="22"/>
  <c r="H705" i="22"/>
  <c r="H32" i="22"/>
  <c r="H58" i="22"/>
  <c r="H87" i="22"/>
  <c r="H115" i="22"/>
  <c r="H139" i="22"/>
  <c r="H163" i="22"/>
  <c r="H192" i="22"/>
  <c r="H218" i="22"/>
  <c r="H242" i="22"/>
  <c r="H271" i="22"/>
  <c r="H295" i="22"/>
  <c r="H321" i="22"/>
  <c r="H348" i="22"/>
  <c r="H374" i="22"/>
  <c r="H398" i="22"/>
  <c r="H424" i="22"/>
  <c r="H448" i="22"/>
  <c r="H471" i="22"/>
  <c r="H495" i="22"/>
  <c r="H519" i="22"/>
  <c r="H545" i="22"/>
  <c r="H14" i="22"/>
  <c r="H55" i="22"/>
  <c r="H91" i="22"/>
  <c r="H129" i="22"/>
  <c r="H169" i="22"/>
  <c r="H207" i="22"/>
  <c r="H245" i="22"/>
  <c r="H283" i="22"/>
  <c r="H320" i="22"/>
  <c r="H360" i="22"/>
  <c r="H396" i="22"/>
  <c r="H433" i="22"/>
  <c r="H467" i="22"/>
  <c r="H499" i="22"/>
  <c r="H535" i="22"/>
  <c r="H569" i="22"/>
  <c r="H604" i="22"/>
  <c r="H635" i="22"/>
  <c r="H666" i="22"/>
  <c r="H701" i="22"/>
  <c r="H730" i="22"/>
  <c r="H759" i="22"/>
  <c r="H786" i="22"/>
  <c r="H821" i="22"/>
  <c r="H845" i="22"/>
  <c r="H871" i="22"/>
  <c r="H896" i="22"/>
  <c r="H924" i="22"/>
  <c r="H950" i="22"/>
  <c r="H974" i="22"/>
  <c r="H998" i="22"/>
  <c r="H1024" i="22"/>
  <c r="H1051" i="22"/>
  <c r="H1078" i="22"/>
  <c r="H1101" i="22"/>
  <c r="H1126" i="22"/>
  <c r="H1154" i="22"/>
  <c r="H1179" i="22"/>
  <c r="H1205" i="22"/>
  <c r="H1229" i="22"/>
  <c r="H1259" i="22"/>
  <c r="H1282" i="22"/>
  <c r="H1306" i="22"/>
  <c r="H1333" i="22"/>
  <c r="H1356" i="22"/>
  <c r="H1384" i="22"/>
  <c r="H1406" i="22"/>
  <c r="H1429" i="22"/>
  <c r="H1453" i="22"/>
  <c r="H1477" i="22"/>
  <c r="H1500" i="22"/>
  <c r="H1521" i="22"/>
  <c r="H1542" i="22"/>
  <c r="H1568" i="22"/>
  <c r="H1589" i="22"/>
  <c r="H1612" i="22"/>
  <c r="H1633" i="22"/>
  <c r="H1654" i="22"/>
  <c r="H1680" i="22"/>
  <c r="H1701" i="22"/>
  <c r="H1724" i="22"/>
  <c r="H1745" i="22"/>
  <c r="H1771" i="22"/>
  <c r="H1792" i="22"/>
  <c r="H1813" i="22"/>
  <c r="H1836" i="22"/>
  <c r="H1859" i="22"/>
  <c r="H1879" i="22"/>
  <c r="H1901" i="22"/>
  <c r="H1920" i="22"/>
  <c r="H1939" i="22"/>
  <c r="H1958" i="22"/>
  <c r="H1979" i="22"/>
  <c r="H1998" i="22"/>
  <c r="H2017" i="22"/>
  <c r="H2036" i="22"/>
  <c r="H2055" i="22"/>
  <c r="H2076" i="22"/>
  <c r="H2096" i="22"/>
  <c r="H2115" i="22"/>
  <c r="H2134" i="22"/>
  <c r="H2155" i="22"/>
  <c r="H2174" i="22"/>
  <c r="H2193" i="22"/>
  <c r="H2212" i="22"/>
  <c r="H2231" i="22"/>
  <c r="H2252" i="22"/>
  <c r="H2271" i="22"/>
  <c r="H2290" i="22"/>
  <c r="H2309" i="22"/>
  <c r="H2330" i="22"/>
  <c r="H2349" i="22"/>
  <c r="H2368" i="22"/>
  <c r="H2388" i="22"/>
  <c r="H2407" i="22"/>
  <c r="H2428" i="22"/>
  <c r="H2447" i="22"/>
  <c r="H2466" i="22"/>
  <c r="H2485" i="22"/>
  <c r="H2506" i="22"/>
  <c r="H2525" i="22"/>
  <c r="H2544" i="22"/>
  <c r="H2563" i="22"/>
  <c r="H2582" i="22"/>
  <c r="H2603" i="22"/>
  <c r="H2622" i="22"/>
  <c r="H2641" i="22"/>
  <c r="H2660" i="22"/>
  <c r="H2682" i="22"/>
  <c r="H2701" i="22"/>
  <c r="H2720" i="22"/>
  <c r="H2739" i="22"/>
  <c r="H2758" i="22"/>
  <c r="H2779" i="22"/>
  <c r="H2798" i="22"/>
  <c r="H2817" i="22"/>
  <c r="H2836" i="22"/>
  <c r="H2855" i="22"/>
  <c r="H2876" i="22"/>
  <c r="H2895" i="22"/>
  <c r="H2914" i="22"/>
  <c r="H2933" i="22"/>
  <c r="H2952" i="22"/>
  <c r="H2968" i="22"/>
  <c r="H2984" i="22"/>
  <c r="H3000" i="22"/>
  <c r="H3016" i="22"/>
  <c r="H3032" i="22"/>
  <c r="H3048" i="22"/>
  <c r="H3064" i="22"/>
  <c r="H3080" i="22"/>
  <c r="H3096" i="22"/>
  <c r="H3112" i="22"/>
  <c r="H3128" i="22"/>
  <c r="H3144" i="22"/>
  <c r="H3160" i="22"/>
  <c r="H3176" i="22"/>
  <c r="H3192" i="22"/>
  <c r="H3208" i="22"/>
  <c r="H3224" i="22"/>
  <c r="H3240" i="22"/>
  <c r="H3256" i="22"/>
  <c r="H3272" i="22"/>
  <c r="H3288" i="22"/>
  <c r="H3304" i="22"/>
  <c r="H3320" i="22"/>
  <c r="H15" i="22"/>
  <c r="H56" i="22"/>
  <c r="H99" i="22"/>
  <c r="H136" i="22"/>
  <c r="H170" i="22"/>
  <c r="H208" i="22"/>
  <c r="H246" i="22"/>
  <c r="H286" i="22"/>
  <c r="H323" i="22"/>
  <c r="H362" i="22"/>
  <c r="H397" i="22"/>
  <c r="H434" i="22"/>
  <c r="H469" i="22"/>
  <c r="H508" i="22"/>
  <c r="H538" i="22"/>
  <c r="H570" i="22"/>
  <c r="H605" i="22"/>
  <c r="H636" i="22"/>
  <c r="H667" i="22"/>
  <c r="H702" i="22"/>
  <c r="H731" i="22"/>
  <c r="H760" i="22"/>
  <c r="H787" i="22"/>
  <c r="H822" i="22"/>
  <c r="H846" i="22"/>
  <c r="H874" i="22"/>
  <c r="H897" i="22"/>
  <c r="H925" i="22"/>
  <c r="H952" i="22"/>
  <c r="H975" i="22"/>
  <c r="H1001" i="22"/>
  <c r="H1029" i="22"/>
  <c r="H1052" i="22"/>
  <c r="H1079" i="22"/>
  <c r="H1102" i="22"/>
  <c r="H1129" i="22"/>
  <c r="H1157" i="22"/>
  <c r="H1180" i="22"/>
  <c r="H1206" i="22"/>
  <c r="H1230" i="22"/>
  <c r="H1260" i="22"/>
  <c r="H1283" i="22"/>
  <c r="H1307" i="22"/>
  <c r="H1334" i="22"/>
  <c r="H1361" i="22"/>
  <c r="H1385" i="22"/>
  <c r="H1407" i="22"/>
  <c r="H1430" i="22"/>
  <c r="H1454" i="22"/>
  <c r="H1478" i="22"/>
  <c r="H1501" i="22"/>
  <c r="H1522" i="22"/>
  <c r="H1543" i="22"/>
  <c r="H1569" i="22"/>
  <c r="H1590" i="22"/>
  <c r="H1613" i="22"/>
  <c r="H1634" i="22"/>
  <c r="H1660" i="22"/>
  <c r="H1681" i="22"/>
  <c r="H1702" i="22"/>
  <c r="H1725" i="22"/>
  <c r="H1746" i="22"/>
  <c r="H1772" i="22"/>
  <c r="H1793" i="22"/>
  <c r="H1814" i="22"/>
  <c r="H1837" i="22"/>
  <c r="H1860" i="22"/>
  <c r="H1882" i="22"/>
  <c r="H1902" i="22"/>
  <c r="H1921" i="22"/>
  <c r="H1940" i="22"/>
  <c r="H1959" i="22"/>
  <c r="H1980" i="22"/>
  <c r="H1999" i="22"/>
  <c r="H2018" i="22"/>
  <c r="H2037" i="22"/>
  <c r="H2058" i="22"/>
  <c r="H2078" i="22"/>
  <c r="H2097" i="22"/>
  <c r="H2116" i="22"/>
  <c r="H2135" i="22"/>
  <c r="H2156" i="22"/>
  <c r="H2175" i="22"/>
  <c r="H2194" i="22"/>
  <c r="H2213" i="22"/>
  <c r="H2234" i="22"/>
  <c r="H2253" i="22"/>
  <c r="H2272" i="22"/>
  <c r="H2291" i="22"/>
  <c r="H2310" i="22"/>
  <c r="H2331" i="22"/>
  <c r="H2350" i="22"/>
  <c r="H2370" i="22"/>
  <c r="H2389" i="22"/>
  <c r="H2410" i="22"/>
  <c r="H2429" i="22"/>
  <c r="H2448" i="22"/>
  <c r="H2467" i="22"/>
  <c r="H2486" i="22"/>
  <c r="H2507" i="22"/>
  <c r="H2526" i="22"/>
  <c r="H2545" i="22"/>
  <c r="H2564" i="22"/>
  <c r="H2583" i="22"/>
  <c r="H2604" i="22"/>
  <c r="H2623" i="22"/>
  <c r="H2642" i="22"/>
  <c r="H2662" i="22"/>
  <c r="H2683" i="22"/>
  <c r="H2702" i="22"/>
  <c r="H2721" i="22"/>
  <c r="H2740" i="22"/>
  <c r="H2759" i="22"/>
  <c r="H2780" i="22"/>
  <c r="H2799" i="22"/>
  <c r="H2818" i="22"/>
  <c r="H2837" i="22"/>
  <c r="H2858" i="22"/>
  <c r="H2877" i="22"/>
  <c r="H2896" i="22"/>
  <c r="H2915" i="22"/>
  <c r="H2934" i="22"/>
  <c r="H2953" i="22"/>
  <c r="H2969" i="22"/>
  <c r="H2985" i="22"/>
  <c r="H3001" i="22"/>
  <c r="H3017" i="22"/>
  <c r="H3033" i="22"/>
  <c r="H3049" i="22"/>
  <c r="H3065" i="22"/>
  <c r="H3081" i="22"/>
  <c r="H3097" i="22"/>
  <c r="H3113" i="22"/>
  <c r="H3129" i="22"/>
  <c r="H3145" i="22"/>
  <c r="H3161" i="22"/>
  <c r="H3177" i="22"/>
  <c r="H3193" i="22"/>
  <c r="H3209" i="22"/>
  <c r="H3225" i="22"/>
  <c r="H3241" i="22"/>
  <c r="H3257" i="22"/>
  <c r="H3273" i="22"/>
  <c r="H3289" i="22"/>
  <c r="H3305" i="22"/>
  <c r="H3321" i="22"/>
  <c r="H3337" i="22"/>
  <c r="H3353" i="22"/>
  <c r="H3369" i="22"/>
  <c r="H3385" i="22"/>
  <c r="H3401" i="22"/>
  <c r="H3417" i="22"/>
  <c r="H3433" i="22"/>
  <c r="H3449" i="22"/>
  <c r="H3465" i="22"/>
  <c r="H3481" i="22"/>
  <c r="H3497" i="22"/>
  <c r="H3513" i="22"/>
  <c r="H3529" i="22"/>
  <c r="H3545" i="22"/>
  <c r="H3561" i="22"/>
  <c r="H3577" i="22"/>
  <c r="H3593" i="22"/>
  <c r="H3609" i="22"/>
  <c r="H3625" i="22"/>
  <c r="H3641" i="22"/>
  <c r="H3657" i="22"/>
  <c r="H3673" i="22"/>
  <c r="H3689" i="22"/>
  <c r="H3705" i="22"/>
  <c r="H3721" i="22"/>
  <c r="H3737" i="22"/>
  <c r="H3753" i="22"/>
  <c r="H3769" i="22"/>
  <c r="H3785" i="22"/>
  <c r="H3801" i="22"/>
  <c r="H3817" i="22"/>
  <c r="H3833" i="22"/>
  <c r="H3849" i="22"/>
  <c r="H3865" i="22"/>
  <c r="H3881" i="22"/>
  <c r="H3897" i="22"/>
  <c r="H3913" i="22"/>
  <c r="H3929" i="22"/>
  <c r="H3945" i="22"/>
  <c r="H3961" i="22"/>
  <c r="H3977" i="22"/>
  <c r="H3993" i="22"/>
  <c r="H4009" i="22"/>
  <c r="H4025" i="22"/>
  <c r="H4041" i="22"/>
  <c r="H4057" i="22"/>
  <c r="H4073" i="22"/>
  <c r="H4089" i="22"/>
  <c r="H4105" i="22"/>
  <c r="H4121" i="22"/>
  <c r="H4137" i="22"/>
  <c r="H4153" i="22"/>
  <c r="H4169" i="22"/>
  <c r="H4185" i="22"/>
  <c r="H4201" i="22"/>
  <c r="H4217" i="22"/>
  <c r="H4233" i="22"/>
  <c r="H4249" i="22"/>
  <c r="H4265" i="22"/>
  <c r="H4281" i="22"/>
  <c r="H4297" i="22"/>
  <c r="H4313" i="22"/>
  <c r="H4329" i="22"/>
  <c r="H4345" i="22"/>
  <c r="H4361" i="22"/>
  <c r="H4377" i="22"/>
  <c r="H4393" i="22"/>
  <c r="H4409" i="22"/>
  <c r="H4425" i="22"/>
  <c r="H4441" i="22"/>
  <c r="H4457" i="22"/>
  <c r="H4473" i="22"/>
  <c r="H4489" i="22"/>
  <c r="H4505" i="22"/>
  <c r="H4521" i="22"/>
  <c r="H4537" i="22"/>
  <c r="H4553" i="22"/>
  <c r="H4569" i="22"/>
  <c r="H4585" i="22"/>
  <c r="H4601" i="22"/>
  <c r="H4617" i="22"/>
  <c r="H4633" i="22"/>
  <c r="H4649" i="22"/>
  <c r="H4665" i="22"/>
  <c r="H4681" i="22"/>
  <c r="H4697" i="22"/>
  <c r="H4713" i="22"/>
  <c r="H4729" i="22"/>
  <c r="H4745" i="22"/>
  <c r="H4761" i="22"/>
  <c r="H4777" i="22"/>
  <c r="H4793" i="22"/>
  <c r="H4809" i="22"/>
  <c r="H4825" i="22"/>
  <c r="H4841" i="22"/>
  <c r="H4857" i="22"/>
  <c r="H4873" i="22"/>
  <c r="H4889" i="22"/>
  <c r="H4905" i="22"/>
  <c r="H4921" i="22"/>
  <c r="H4937" i="22"/>
  <c r="H4953" i="22"/>
  <c r="H4969" i="22"/>
  <c r="H4985" i="22"/>
  <c r="H5001" i="22"/>
  <c r="H5017" i="22"/>
  <c r="H5033" i="22"/>
  <c r="H5049" i="22"/>
  <c r="H5065" i="22"/>
  <c r="H5081" i="22"/>
  <c r="H5097" i="22"/>
  <c r="H5113" i="22"/>
  <c r="H5129" i="22"/>
  <c r="H5145" i="22"/>
  <c r="H5161" i="22"/>
  <c r="H5177" i="22"/>
  <c r="H5193" i="22"/>
  <c r="H5209" i="22"/>
  <c r="H5225" i="22"/>
  <c r="H5241" i="22"/>
  <c r="H5257" i="22"/>
  <c r="H5273" i="22"/>
  <c r="H5289" i="22"/>
  <c r="H5305" i="22"/>
  <c r="H5321" i="22"/>
  <c r="H5337" i="22"/>
  <c r="H5353" i="22"/>
  <c r="H5369" i="22"/>
  <c r="H5385" i="22"/>
  <c r="H5401" i="22"/>
  <c r="H5417" i="22"/>
  <c r="H5433" i="22"/>
  <c r="H5449" i="22"/>
  <c r="H5465" i="22"/>
  <c r="H5481" i="22"/>
  <c r="H5497" i="22"/>
  <c r="H5513" i="22"/>
  <c r="H5529" i="22"/>
  <c r="H5545" i="22"/>
  <c r="H5561" i="22"/>
  <c r="H5577" i="22"/>
  <c r="H5593" i="22"/>
  <c r="H5609" i="22"/>
  <c r="H5625" i="22"/>
  <c r="H5641" i="22"/>
  <c r="H5657" i="22"/>
  <c r="H5673" i="22"/>
  <c r="H5689" i="22"/>
  <c r="H5705" i="22"/>
  <c r="H5721" i="22"/>
  <c r="H5737" i="22"/>
  <c r="H5753" i="22"/>
  <c r="H5769" i="22"/>
  <c r="H5785" i="22"/>
  <c r="H5801" i="22"/>
  <c r="H5817" i="22"/>
  <c r="H5833" i="22"/>
  <c r="H5849" i="22"/>
  <c r="H5865" i="22"/>
  <c r="H5881" i="22"/>
  <c r="H5897" i="22"/>
  <c r="H5913" i="22"/>
  <c r="H5929" i="22"/>
  <c r="H5945" i="22"/>
  <c r="H5961" i="22"/>
  <c r="H5977" i="22"/>
  <c r="H5993" i="22"/>
  <c r="H6009" i="22"/>
  <c r="H6025" i="22"/>
  <c r="H6041" i="22"/>
  <c r="H6057" i="22"/>
  <c r="H6073" i="22"/>
  <c r="H6089" i="22"/>
  <c r="H6105" i="22"/>
  <c r="H6121" i="22"/>
  <c r="H6137" i="22"/>
  <c r="H6153" i="22"/>
  <c r="H6169" i="22"/>
  <c r="H6185" i="22"/>
  <c r="H6201" i="22"/>
  <c r="H6217" i="22"/>
  <c r="H6233" i="22"/>
  <c r="H6249" i="22"/>
  <c r="H6265" i="22"/>
  <c r="H6281" i="22"/>
  <c r="H6297" i="22"/>
  <c r="H6313" i="22"/>
  <c r="H6329" i="22"/>
  <c r="H6345" i="22"/>
  <c r="H6361" i="22"/>
  <c r="H6377" i="22"/>
  <c r="H6393" i="22"/>
  <c r="H6409" i="22"/>
  <c r="H6425" i="22"/>
  <c r="H6441" i="22"/>
  <c r="H16" i="22"/>
  <c r="H57" i="22"/>
  <c r="H101" i="22"/>
  <c r="H137" i="22"/>
  <c r="H176" i="22"/>
  <c r="H213" i="22"/>
  <c r="H247" i="22"/>
  <c r="H287" i="22"/>
  <c r="H325" i="22"/>
  <c r="H363" i="22"/>
  <c r="H400" i="22"/>
  <c r="H435" i="22"/>
  <c r="H470" i="22"/>
  <c r="H509" i="22"/>
  <c r="H539" i="22"/>
  <c r="H571" i="22"/>
  <c r="H606" i="22"/>
  <c r="H637" i="22"/>
  <c r="H668" i="22"/>
  <c r="H703" i="22"/>
  <c r="H733" i="22"/>
  <c r="H761" i="22"/>
  <c r="H793" i="22"/>
  <c r="H823" i="22"/>
  <c r="H849" i="22"/>
  <c r="H875" i="22"/>
  <c r="H898" i="22"/>
  <c r="H928" i="22"/>
  <c r="H953" i="22"/>
  <c r="H976" i="22"/>
  <c r="H1003" i="22"/>
  <c r="H1030" i="22"/>
  <c r="H1056" i="22"/>
  <c r="H1080" i="22"/>
  <c r="H1103" i="22"/>
  <c r="H1133" i="22"/>
  <c r="H1158" i="22"/>
  <c r="H1183" i="22"/>
  <c r="H1208" i="22"/>
  <c r="H1231" i="22"/>
  <c r="H1261" i="22"/>
  <c r="H1285" i="22"/>
  <c r="H1311" i="22"/>
  <c r="H1335" i="22"/>
  <c r="H1362" i="22"/>
  <c r="H1386" i="22"/>
  <c r="H1409" i="22"/>
  <c r="H1433" i="22"/>
  <c r="H1458" i="22"/>
  <c r="H1479" i="22"/>
  <c r="H1502" i="22"/>
  <c r="H1523" i="22"/>
  <c r="H1546" i="22"/>
  <c r="H1570" i="22"/>
  <c r="H1591" i="22"/>
  <c r="H1614" i="22"/>
  <c r="H1635" i="22"/>
  <c r="H1661" i="22"/>
  <c r="H1682" i="22"/>
  <c r="H1703" i="22"/>
  <c r="H1726" i="22"/>
  <c r="H1750" i="22"/>
  <c r="H1773" i="22"/>
  <c r="H1794" i="22"/>
  <c r="H1815" i="22"/>
  <c r="H1838" i="22"/>
  <c r="H1861" i="22"/>
  <c r="H1883" i="22"/>
  <c r="H1903" i="22"/>
  <c r="H1922" i="22"/>
  <c r="H1941" i="22"/>
  <c r="H1962" i="22"/>
  <c r="H1981" i="22"/>
  <c r="H2000" i="22"/>
  <c r="H2019" i="22"/>
  <c r="H2038" i="22"/>
  <c r="H2060" i="22"/>
  <c r="H2079" i="22"/>
  <c r="H2098" i="22"/>
  <c r="H2117" i="22"/>
  <c r="H2138" i="22"/>
  <c r="H2157" i="22"/>
  <c r="H2176" i="22"/>
  <c r="H2195" i="22"/>
  <c r="H2214" i="22"/>
  <c r="H2235" i="22"/>
  <c r="H2254" i="22"/>
  <c r="H2273" i="22"/>
  <c r="H2292" i="22"/>
  <c r="H2311" i="22"/>
  <c r="H2332" i="22"/>
  <c r="H2352" i="22"/>
  <c r="H2371" i="22"/>
  <c r="H2390" i="22"/>
  <c r="H2411" i="22"/>
  <c r="H2430" i="22"/>
  <c r="H2449" i="22"/>
  <c r="H2468" i="22"/>
  <c r="H2487" i="22"/>
  <c r="H2508" i="22"/>
  <c r="H2527" i="22"/>
  <c r="H2546" i="22"/>
  <c r="H2565" i="22"/>
  <c r="H2586" i="22"/>
  <c r="H2605" i="22"/>
  <c r="H2624" i="22"/>
  <c r="H2644" i="22"/>
  <c r="H2663" i="22"/>
  <c r="H2684" i="22"/>
  <c r="H2703" i="22"/>
  <c r="H2722" i="22"/>
  <c r="H2741" i="22"/>
  <c r="H2762" i="22"/>
  <c r="H2781" i="22"/>
  <c r="H2800" i="22"/>
  <c r="H2819" i="22"/>
  <c r="H2838" i="22"/>
  <c r="H2859" i="22"/>
  <c r="H2878" i="22"/>
  <c r="H2897" i="22"/>
  <c r="H2916" i="22"/>
  <c r="H2938" i="22"/>
  <c r="H2954" i="22"/>
  <c r="H2970" i="22"/>
  <c r="H45" i="22"/>
  <c r="H83" i="22"/>
  <c r="H124" i="22"/>
  <c r="H159" i="22"/>
  <c r="H195" i="22"/>
  <c r="H236" i="22"/>
  <c r="H273" i="22"/>
  <c r="H312" i="22"/>
  <c r="H349" i="22"/>
  <c r="H390" i="22"/>
  <c r="H423" i="22"/>
  <c r="H460" i="22"/>
  <c r="H493" i="22"/>
  <c r="H530" i="22"/>
  <c r="H565" i="22"/>
  <c r="H593" i="22"/>
  <c r="H629" i="22"/>
  <c r="H662" i="22"/>
  <c r="H688" i="22"/>
  <c r="H723" i="22"/>
  <c r="H752" i="22"/>
  <c r="H782" i="22"/>
  <c r="H808" i="22"/>
  <c r="H841" i="22"/>
  <c r="H866" i="22"/>
  <c r="H892" i="22"/>
  <c r="H915" i="22"/>
  <c r="H940" i="22"/>
  <c r="H970" i="22"/>
  <c r="H993" i="22"/>
  <c r="H1020" i="22"/>
  <c r="H1043" i="22"/>
  <c r="H1071" i="22"/>
  <c r="H1097" i="22"/>
  <c r="H1120" i="22"/>
  <c r="H1147" i="22"/>
  <c r="H1175" i="22"/>
  <c r="H1198" i="22"/>
  <c r="H1225" i="22"/>
  <c r="H1248" i="22"/>
  <c r="H1274" i="22"/>
  <c r="H1302" i="22"/>
  <c r="H1325" i="22"/>
  <c r="H1352" i="22"/>
  <c r="H1374" i="22"/>
  <c r="H1402" i="22"/>
  <c r="H1425" i="22"/>
  <c r="H1447" i="22"/>
  <c r="H1470" i="22"/>
  <c r="H1494" i="22"/>
  <c r="H1517" i="22"/>
  <c r="H1538" i="22"/>
  <c r="H1559" i="22"/>
  <c r="H1582" i="22"/>
  <c r="H1606" i="22"/>
  <c r="H1629" i="22"/>
  <c r="H1650" i="22"/>
  <c r="H1671" i="22"/>
  <c r="H1697" i="22"/>
  <c r="H1718" i="22"/>
  <c r="H1741" i="22"/>
  <c r="H1762" i="22"/>
  <c r="H1788" i="22"/>
  <c r="H1809" i="22"/>
  <c r="H1830" i="22"/>
  <c r="H1853" i="22"/>
  <c r="H1873" i="22"/>
  <c r="H1895" i="22"/>
  <c r="H1916" i="22"/>
  <c r="H19" i="22"/>
  <c r="H74" i="22"/>
  <c r="H119" i="22"/>
  <c r="H177" i="22"/>
  <c r="H222" i="22"/>
  <c r="H272" i="22"/>
  <c r="H326" i="22"/>
  <c r="H375" i="22"/>
  <c r="H419" i="22"/>
  <c r="H474" i="22"/>
  <c r="H515" i="22"/>
  <c r="H560" i="22"/>
  <c r="H607" i="22"/>
  <c r="H650" i="22"/>
  <c r="H687" i="22"/>
  <c r="H734" i="22"/>
  <c r="H773" i="22"/>
  <c r="H807" i="22"/>
  <c r="H850" i="22"/>
  <c r="H885" i="22"/>
  <c r="H914" i="22"/>
  <c r="H954" i="22"/>
  <c r="H988" i="22"/>
  <c r="H1016" i="22"/>
  <c r="H1057" i="22"/>
  <c r="H1085" i="22"/>
  <c r="H1119" i="22"/>
  <c r="H1159" i="22"/>
  <c r="H1189" i="22"/>
  <c r="H1223" i="22"/>
  <c r="H1262" i="22"/>
  <c r="H1293" i="22"/>
  <c r="H1324" i="22"/>
  <c r="H1365" i="22"/>
  <c r="H1391" i="22"/>
  <c r="H1423" i="22"/>
  <c r="H1459" i="22"/>
  <c r="H1486" i="22"/>
  <c r="H1516" i="22"/>
  <c r="H1550" i="22"/>
  <c r="H1575" i="22"/>
  <c r="H1605" i="22"/>
  <c r="H1636" i="22"/>
  <c r="H1666" i="22"/>
  <c r="H1696" i="22"/>
  <c r="H1727" i="22"/>
  <c r="H1757" i="22"/>
  <c r="H1782" i="22"/>
  <c r="H1818" i="22"/>
  <c r="H1846" i="22"/>
  <c r="H1872" i="22"/>
  <c r="H1904" i="22"/>
  <c r="H1927" i="22"/>
  <c r="H1952" i="22"/>
  <c r="H1974" i="22"/>
  <c r="H2001" i="22"/>
  <c r="H2026" i="22"/>
  <c r="H2048" i="22"/>
  <c r="H2070" i="22"/>
  <c r="H2094" i="22"/>
  <c r="H2122" i="22"/>
  <c r="H2144" i="22"/>
  <c r="H2166" i="22"/>
  <c r="H2191" i="22"/>
  <c r="H2218" i="22"/>
  <c r="H2240" i="22"/>
  <c r="H2263" i="22"/>
  <c r="H2287" i="22"/>
  <c r="H2314" i="22"/>
  <c r="H2337" i="22"/>
  <c r="H2359" i="22"/>
  <c r="H2383" i="22"/>
  <c r="H2406" i="22"/>
  <c r="H2433" i="22"/>
  <c r="H2455" i="22"/>
  <c r="H2480" i="22"/>
  <c r="H2502" i="22"/>
  <c r="H2529" i="22"/>
  <c r="H2554" i="22"/>
  <c r="H2576" i="22"/>
  <c r="H2598" i="22"/>
  <c r="H2626" i="22"/>
  <c r="H2650" i="22"/>
  <c r="H2672" i="22"/>
  <c r="H2694" i="22"/>
  <c r="H2719" i="22"/>
  <c r="H2746" i="22"/>
  <c r="H2768" i="22"/>
  <c r="H2791" i="22"/>
  <c r="H2815" i="22"/>
  <c r="H2842" i="22"/>
  <c r="H2865" i="22"/>
  <c r="H2887" i="22"/>
  <c r="H2911" i="22"/>
  <c r="H2939" i="22"/>
  <c r="H2958" i="22"/>
  <c r="H2977" i="22"/>
  <c r="H2995" i="22"/>
  <c r="H3013" i="22"/>
  <c r="H3031" i="22"/>
  <c r="H3051" i="22"/>
  <c r="H3069" i="22"/>
  <c r="H3087" i="22"/>
  <c r="H3105" i="22"/>
  <c r="H3123" i="22"/>
  <c r="H3141" i="22"/>
  <c r="H3159" i="22"/>
  <c r="H3179" i="22"/>
  <c r="H3197" i="22"/>
  <c r="H3215" i="22"/>
  <c r="H3233" i="22"/>
  <c r="H3251" i="22"/>
  <c r="H3269" i="22"/>
  <c r="H3287" i="22"/>
  <c r="H3307" i="22"/>
  <c r="H3325" i="22"/>
  <c r="H3342" i="22"/>
  <c r="H3359" i="22"/>
  <c r="H3376" i="22"/>
  <c r="H3393" i="22"/>
  <c r="H3410" i="22"/>
  <c r="H3427" i="22"/>
  <c r="H3444" i="22"/>
  <c r="H3461" i="22"/>
  <c r="H3478" i="22"/>
  <c r="H3495" i="22"/>
  <c r="H3512" i="22"/>
  <c r="H3530" i="22"/>
  <c r="H3547" i="22"/>
  <c r="H3564" i="22"/>
  <c r="H3581" i="22"/>
  <c r="H3598" i="22"/>
  <c r="H3615" i="22"/>
  <c r="H3632" i="22"/>
  <c r="H3649" i="22"/>
  <c r="H3666" i="22"/>
  <c r="H3683" i="22"/>
  <c r="H3700" i="22"/>
  <c r="H3717" i="22"/>
  <c r="H3734" i="22"/>
  <c r="H3751" i="22"/>
  <c r="H3768" i="22"/>
  <c r="H3786" i="22"/>
  <c r="H3803" i="22"/>
  <c r="H3820" i="22"/>
  <c r="H3837" i="22"/>
  <c r="H3854" i="22"/>
  <c r="H3871" i="22"/>
  <c r="H3888" i="22"/>
  <c r="H3905" i="22"/>
  <c r="H3922" i="22"/>
  <c r="H3939" i="22"/>
  <c r="H3956" i="22"/>
  <c r="H3973" i="22"/>
  <c r="H3990" i="22"/>
  <c r="H4007" i="22"/>
  <c r="H4024" i="22"/>
  <c r="H4042" i="22"/>
  <c r="H4059" i="22"/>
  <c r="H4076" i="22"/>
  <c r="H4093" i="22"/>
  <c r="H4110" i="22"/>
  <c r="H4127" i="22"/>
  <c r="H4144" i="22"/>
  <c r="H4161" i="22"/>
  <c r="H4178" i="22"/>
  <c r="H4195" i="22"/>
  <c r="H4212" i="22"/>
  <c r="H4229" i="22"/>
  <c r="H4246" i="22"/>
  <c r="H22" i="22"/>
  <c r="H75" i="22"/>
  <c r="H125" i="22"/>
  <c r="H178" i="22"/>
  <c r="H227" i="22"/>
  <c r="H274" i="22"/>
  <c r="H332" i="22"/>
  <c r="H377" i="22"/>
  <c r="H427" i="22"/>
  <c r="H475" i="22"/>
  <c r="H518" i="22"/>
  <c r="H566" i="22"/>
  <c r="H611" i="22"/>
  <c r="H651" i="22"/>
  <c r="H689" i="22"/>
  <c r="H735" i="22"/>
  <c r="H774" i="22"/>
  <c r="H810" i="22"/>
  <c r="H851" i="22"/>
  <c r="H886" i="22"/>
  <c r="H918" i="22"/>
  <c r="H955" i="22"/>
  <c r="H989" i="22"/>
  <c r="H1021" i="22"/>
  <c r="H1058" i="22"/>
  <c r="H1093" i="22"/>
  <c r="H1122" i="22"/>
  <c r="H1160" i="22"/>
  <c r="H1191" i="22"/>
  <c r="H1226" i="22"/>
  <c r="H1263" i="22"/>
  <c r="H1294" i="22"/>
  <c r="H1329" i="22"/>
  <c r="H1366" i="22"/>
  <c r="H1393" i="22"/>
  <c r="H1426" i="22"/>
  <c r="H1460" i="22"/>
  <c r="H1487" i="22"/>
  <c r="H1518" i="22"/>
  <c r="H1551" i="22"/>
  <c r="H1578" i="22"/>
  <c r="H1607" i="22"/>
  <c r="H1642" i="22"/>
  <c r="H1667" i="22"/>
  <c r="H1698" i="22"/>
  <c r="H1728" i="22"/>
  <c r="H1758" i="22"/>
  <c r="H1789" i="22"/>
  <c r="H1819" i="22"/>
  <c r="H1847" i="22"/>
  <c r="H1874" i="22"/>
  <c r="H1905" i="22"/>
  <c r="H1930" i="22"/>
  <c r="H1953" i="22"/>
  <c r="H1975" i="22"/>
  <c r="H2002" i="22"/>
  <c r="H2027" i="22"/>
  <c r="H2049" i="22"/>
  <c r="H2071" i="22"/>
  <c r="H2099" i="22"/>
  <c r="H2123" i="22"/>
  <c r="H2145" i="22"/>
  <c r="H2170" i="22"/>
  <c r="H2192" i="22"/>
  <c r="H2219" i="22"/>
  <c r="H2242" i="22"/>
  <c r="H2266" i="22"/>
  <c r="H2288" i="22"/>
  <c r="H2316" i="22"/>
  <c r="H2338" i="22"/>
  <c r="H2362" i="22"/>
  <c r="H2384" i="22"/>
  <c r="H2412" i="22"/>
  <c r="H2434" i="22"/>
  <c r="H2458" i="22"/>
  <c r="H2481" i="22"/>
  <c r="H2503" i="22"/>
  <c r="H2530" i="22"/>
  <c r="H2555" i="22"/>
  <c r="H2577" i="22"/>
  <c r="H2599" i="22"/>
  <c r="H2627" i="22"/>
  <c r="H2651" i="22"/>
  <c r="H2673" i="22"/>
  <c r="H2695" i="22"/>
  <c r="H2723" i="22"/>
  <c r="H2747" i="22"/>
  <c r="H2769" i="22"/>
  <c r="H2794" i="22"/>
  <c r="H2816" i="22"/>
  <c r="H2843" i="22"/>
  <c r="H2866" i="22"/>
  <c r="H2890" i="22"/>
  <c r="H2912" i="22"/>
  <c r="H2940" i="22"/>
  <c r="H2959" i="22"/>
  <c r="H2978" i="22"/>
  <c r="H2996" i="22"/>
  <c r="H3014" i="22"/>
  <c r="H3034" i="22"/>
  <c r="H3052" i="22"/>
  <c r="H3070" i="22"/>
  <c r="H3088" i="22"/>
  <c r="H3106" i="22"/>
  <c r="H3124" i="22"/>
  <c r="H3142" i="22"/>
  <c r="H3162" i="22"/>
  <c r="H3180" i="22"/>
  <c r="H3198" i="22"/>
  <c r="H3216" i="22"/>
  <c r="H3234" i="22"/>
  <c r="H3252" i="22"/>
  <c r="H3270" i="22"/>
  <c r="H3290" i="22"/>
  <c r="H3308" i="22"/>
  <c r="H3326" i="22"/>
  <c r="H3343" i="22"/>
  <c r="H3360" i="22"/>
  <c r="H3377" i="22"/>
  <c r="H3394" i="22"/>
  <c r="H3411" i="22"/>
  <c r="H3428" i="22"/>
  <c r="H3445" i="22"/>
  <c r="H3462" i="22"/>
  <c r="H3479" i="22"/>
  <c r="H3496" i="22"/>
  <c r="H3514" i="22"/>
  <c r="H3531" i="22"/>
  <c r="H3548" i="22"/>
  <c r="H3565" i="22"/>
  <c r="H3582" i="22"/>
  <c r="H3599" i="22"/>
  <c r="H3616" i="22"/>
  <c r="H3633" i="22"/>
  <c r="H3650" i="22"/>
  <c r="H3667" i="22"/>
  <c r="H3684" i="22"/>
  <c r="H3701" i="22"/>
  <c r="H3718" i="22"/>
  <c r="H3735" i="22"/>
  <c r="H3752" i="22"/>
  <c r="H3770" i="22"/>
  <c r="H3787" i="22"/>
  <c r="H3804" i="22"/>
  <c r="H3821" i="22"/>
  <c r="H3838" i="22"/>
  <c r="H3855" i="22"/>
  <c r="H3872" i="22"/>
  <c r="H3889" i="22"/>
  <c r="H3906" i="22"/>
  <c r="H3923" i="22"/>
  <c r="H3940" i="22"/>
  <c r="H3957" i="22"/>
  <c r="H3974" i="22"/>
  <c r="H3991" i="22"/>
  <c r="H4008" i="22"/>
  <c r="H4026" i="22"/>
  <c r="H4043" i="22"/>
  <c r="H44" i="22"/>
  <c r="H102" i="22"/>
  <c r="H151" i="22"/>
  <c r="H194" i="22"/>
  <c r="H255" i="22"/>
  <c r="H298" i="22"/>
  <c r="H345" i="22"/>
  <c r="H401" i="22"/>
  <c r="H447" i="22"/>
  <c r="H492" i="22"/>
  <c r="H544" i="22"/>
  <c r="H585" i="22"/>
  <c r="H627" i="22"/>
  <c r="H673" i="22"/>
  <c r="H710" i="22"/>
  <c r="H750" i="22"/>
  <c r="H798" i="22"/>
  <c r="H828" i="22"/>
  <c r="H864" i="22"/>
  <c r="H904" i="22"/>
  <c r="H935" i="22"/>
  <c r="H969" i="22"/>
  <c r="H1004" i="22"/>
  <c r="H1038" i="22"/>
  <c r="H1069" i="22"/>
  <c r="H1105" i="22"/>
  <c r="H1139" i="22"/>
  <c r="H1169" i="22"/>
  <c r="H1209" i="22"/>
  <c r="H1243" i="22"/>
  <c r="H1271" i="22"/>
  <c r="H1312" i="22"/>
  <c r="H1344" i="22"/>
  <c r="H1373" i="22"/>
  <c r="H1410" i="22"/>
  <c r="H1442" i="22"/>
  <c r="H59" i="22"/>
  <c r="H109" i="22"/>
  <c r="H157" i="22"/>
  <c r="H214" i="22"/>
  <c r="H261" i="22"/>
  <c r="H311" i="22"/>
  <c r="H364" i="22"/>
  <c r="H413" i="22"/>
  <c r="H458" i="22"/>
  <c r="H510" i="22"/>
  <c r="H553" i="22"/>
  <c r="H590" i="22"/>
  <c r="H640" i="22"/>
  <c r="H682" i="22"/>
  <c r="H722" i="22"/>
  <c r="H764" i="22"/>
  <c r="H802" i="22"/>
  <c r="H837" i="22"/>
  <c r="H876" i="22"/>
  <c r="H910" i="22"/>
  <c r="H939" i="22"/>
  <c r="H977" i="22"/>
  <c r="H1011" i="22"/>
  <c r="H1042" i="22"/>
  <c r="H1081" i="22"/>
  <c r="H1115" i="22"/>
  <c r="H1144" i="22"/>
  <c r="H1184" i="22"/>
  <c r="H1216" i="22"/>
  <c r="H27" i="22"/>
  <c r="H89" i="22"/>
  <c r="H156" i="22"/>
  <c r="H231" i="22"/>
  <c r="H294" i="22"/>
  <c r="H359" i="22"/>
  <c r="H428" i="22"/>
  <c r="H487" i="22"/>
  <c r="H549" i="22"/>
  <c r="H613" i="22"/>
  <c r="H664" i="22"/>
  <c r="H716" i="22"/>
  <c r="H777" i="22"/>
  <c r="H826" i="22"/>
  <c r="H870" i="22"/>
  <c r="H919" i="22"/>
  <c r="H960" i="22"/>
  <c r="H1010" i="22"/>
  <c r="H1059" i="22"/>
  <c r="H1099" i="22"/>
  <c r="H1143" i="22"/>
  <c r="H1195" i="22"/>
  <c r="H1240" i="22"/>
  <c r="H1280" i="22"/>
  <c r="H1321" i="22"/>
  <c r="H1367" i="22"/>
  <c r="H1403" i="22"/>
  <c r="H1443" i="22"/>
  <c r="H1476" i="22"/>
  <c r="H1508" i="22"/>
  <c r="H1541" i="22"/>
  <c r="H1580" i="22"/>
  <c r="H1616" i="22"/>
  <c r="H1648" i="22"/>
  <c r="H1684" i="22"/>
  <c r="H1716" i="22"/>
  <c r="H1754" i="22"/>
  <c r="H1781" i="22"/>
  <c r="H1824" i="22"/>
  <c r="H1854" i="22"/>
  <c r="H1887" i="22"/>
  <c r="H1917" i="22"/>
  <c r="H1946" i="22"/>
  <c r="H1971" i="22"/>
  <c r="H1997" i="22"/>
  <c r="H2029" i="22"/>
  <c r="H2053" i="22"/>
  <c r="H2083" i="22"/>
  <c r="H2109" i="22"/>
  <c r="H2139" i="22"/>
  <c r="H2163" i="22"/>
  <c r="H2190" i="22"/>
  <c r="H2221" i="22"/>
  <c r="H2246" i="22"/>
  <c r="H2275" i="22"/>
  <c r="H2302" i="22"/>
  <c r="H2326" i="22"/>
  <c r="H2356" i="22"/>
  <c r="H2382" i="22"/>
  <c r="H2414" i="22"/>
  <c r="H2438" i="22"/>
  <c r="H2465" i="22"/>
  <c r="H2494" i="22"/>
  <c r="H2519" i="22"/>
  <c r="H2548" i="22"/>
  <c r="H2575" i="22"/>
  <c r="H2606" i="22"/>
  <c r="H2631" i="22"/>
  <c r="H2657" i="22"/>
  <c r="H2687" i="22"/>
  <c r="H2711" i="22"/>
  <c r="H2738" i="22"/>
  <c r="H2767" i="22"/>
  <c r="H2796" i="22"/>
  <c r="H2823" i="22"/>
  <c r="H2850" i="22"/>
  <c r="H2879" i="22"/>
  <c r="H2906" i="22"/>
  <c r="H2930" i="22"/>
  <c r="H2957" i="22"/>
  <c r="H2980" i="22"/>
  <c r="H3002" i="22"/>
  <c r="H3022" i="22"/>
  <c r="H3042" i="22"/>
  <c r="H3062" i="22"/>
  <c r="H3084" i="22"/>
  <c r="H3104" i="22"/>
  <c r="H3126" i="22"/>
  <c r="H3148" i="22"/>
  <c r="H3168" i="22"/>
  <c r="H3188" i="22"/>
  <c r="H3210" i="22"/>
  <c r="H3230" i="22"/>
  <c r="H3250" i="22"/>
  <c r="H3274" i="22"/>
  <c r="H3294" i="22"/>
  <c r="H3314" i="22"/>
  <c r="H3334" i="22"/>
  <c r="H3354" i="22"/>
  <c r="H3373" i="22"/>
  <c r="H3392" i="22"/>
  <c r="H3413" i="22"/>
  <c r="H3432" i="22"/>
  <c r="H3452" i="22"/>
  <c r="H3471" i="22"/>
  <c r="H3490" i="22"/>
  <c r="H3509" i="22"/>
  <c r="H3528" i="22"/>
  <c r="H3550" i="22"/>
  <c r="H3569" i="22"/>
  <c r="H3588" i="22"/>
  <c r="H3607" i="22"/>
  <c r="H3627" i="22"/>
  <c r="H3646" i="22"/>
  <c r="H3665" i="22"/>
  <c r="H3686" i="22"/>
  <c r="H3706" i="22"/>
  <c r="H3725" i="22"/>
  <c r="H3744" i="22"/>
  <c r="H3763" i="22"/>
  <c r="H3782" i="22"/>
  <c r="H3802" i="22"/>
  <c r="H3823" i="22"/>
  <c r="H3842" i="22"/>
  <c r="H3861" i="22"/>
  <c r="H3880" i="22"/>
  <c r="H3900" i="22"/>
  <c r="H3919" i="22"/>
  <c r="H3938" i="22"/>
  <c r="H3959" i="22"/>
  <c r="H3979" i="22"/>
  <c r="H3998" i="22"/>
  <c r="H4017" i="22"/>
  <c r="H4036" i="22"/>
  <c r="H4055" i="22"/>
  <c r="H4074" i="22"/>
  <c r="H4092" i="22"/>
  <c r="H4111" i="22"/>
  <c r="H4129" i="22"/>
  <c r="H4147" i="22"/>
  <c r="H4165" i="22"/>
  <c r="H4183" i="22"/>
  <c r="H4202" i="22"/>
  <c r="H4220" i="22"/>
  <c r="H4238" i="22"/>
  <c r="H4256" i="22"/>
  <c r="H4273" i="22"/>
  <c r="H4290" i="22"/>
  <c r="H4307" i="22"/>
  <c r="H4324" i="22"/>
  <c r="H4341" i="22"/>
  <c r="H4358" i="22"/>
  <c r="H4375" i="22"/>
  <c r="H4392" i="22"/>
  <c r="H4410" i="22"/>
  <c r="H4427" i="22"/>
  <c r="H4444" i="22"/>
  <c r="H4461" i="22"/>
  <c r="H4478" i="22"/>
  <c r="H4495" i="22"/>
  <c r="H4512" i="22"/>
  <c r="H4529" i="22"/>
  <c r="H4546" i="22"/>
  <c r="H4563" i="22"/>
  <c r="H4580" i="22"/>
  <c r="H4597" i="22"/>
  <c r="H4614" i="22"/>
  <c r="H4631" i="22"/>
  <c r="H4648" i="22"/>
  <c r="H4666" i="22"/>
  <c r="H4683" i="22"/>
  <c r="H4700" i="22"/>
  <c r="H4717" i="22"/>
  <c r="H4734" i="22"/>
  <c r="H4751" i="22"/>
  <c r="H4768" i="22"/>
  <c r="H4785" i="22"/>
  <c r="H4802" i="22"/>
  <c r="H4819" i="22"/>
  <c r="H4836" i="22"/>
  <c r="H4853" i="22"/>
  <c r="H4870" i="22"/>
  <c r="H4887" i="22"/>
  <c r="H4904" i="22"/>
  <c r="H4922" i="22"/>
  <c r="H4939" i="22"/>
  <c r="H4956" i="22"/>
  <c r="H4973" i="22"/>
  <c r="H4990" i="22"/>
  <c r="H5007" i="22"/>
  <c r="H5024" i="22"/>
  <c r="H5041" i="22"/>
  <c r="H5058" i="22"/>
  <c r="H5075" i="22"/>
  <c r="H5092" i="22"/>
  <c r="H5109" i="22"/>
  <c r="H5126" i="22"/>
  <c r="H5143" i="22"/>
  <c r="H5160" i="22"/>
  <c r="H5178" i="22"/>
  <c r="H5195" i="22"/>
  <c r="H5212" i="22"/>
  <c r="H5229" i="22"/>
  <c r="H5246" i="22"/>
  <c r="H5263" i="22"/>
  <c r="H5280" i="22"/>
  <c r="H5297" i="22"/>
  <c r="H5314" i="22"/>
  <c r="H5331" i="22"/>
  <c r="H5348" i="22"/>
  <c r="H5365" i="22"/>
  <c r="H5382" i="22"/>
  <c r="H5399" i="22"/>
  <c r="H5416" i="22"/>
  <c r="H5434" i="22"/>
  <c r="H5451" i="22"/>
  <c r="H5468" i="22"/>
  <c r="H5485" i="22"/>
  <c r="H5502" i="22"/>
  <c r="H5519" i="22"/>
  <c r="H5536" i="22"/>
  <c r="H5553" i="22"/>
  <c r="H5570" i="22"/>
  <c r="H5587" i="22"/>
  <c r="H5604" i="22"/>
  <c r="H5621" i="22"/>
  <c r="H5638" i="22"/>
  <c r="H5655" i="22"/>
  <c r="H5672" i="22"/>
  <c r="H5690" i="22"/>
  <c r="H5707" i="22"/>
  <c r="H5724" i="22"/>
  <c r="H5741" i="22"/>
  <c r="H5758" i="22"/>
  <c r="H5775" i="22"/>
  <c r="H5792" i="22"/>
  <c r="H5809" i="22"/>
  <c r="H5826" i="22"/>
  <c r="H5843" i="22"/>
  <c r="H5860" i="22"/>
  <c r="H5877" i="22"/>
  <c r="H5894" i="22"/>
  <c r="H5911" i="22"/>
  <c r="H5928" i="22"/>
  <c r="H5946" i="22"/>
  <c r="H5963" i="22"/>
  <c r="H5980" i="22"/>
  <c r="H5997" i="22"/>
  <c r="H6014" i="22"/>
  <c r="H6031" i="22"/>
  <c r="H6048" i="22"/>
  <c r="H6065" i="22"/>
  <c r="H6082" i="22"/>
  <c r="H6099" i="22"/>
  <c r="H6116" i="22"/>
  <c r="H6133" i="22"/>
  <c r="H6150" i="22"/>
  <c r="H6167" i="22"/>
  <c r="H6184" i="22"/>
  <c r="H6202" i="22"/>
  <c r="H6219" i="22"/>
  <c r="H6236" i="22"/>
  <c r="H6253" i="22"/>
  <c r="H6270" i="22"/>
  <c r="H6287" i="22"/>
  <c r="H6304" i="22"/>
  <c r="H6321" i="22"/>
  <c r="H6338" i="22"/>
  <c r="H6355" i="22"/>
  <c r="H6372" i="22"/>
  <c r="H6389" i="22"/>
  <c r="H6406" i="22"/>
  <c r="H6423" i="22"/>
  <c r="H6440" i="22"/>
  <c r="H6457" i="22"/>
  <c r="H6473" i="22"/>
  <c r="H6489" i="22"/>
  <c r="H6505" i="22"/>
  <c r="H6521" i="22"/>
  <c r="H6537" i="22"/>
  <c r="H6553" i="22"/>
  <c r="H6569" i="22"/>
  <c r="H6585" i="22"/>
  <c r="H6601" i="22"/>
  <c r="H6617" i="22"/>
  <c r="H6633" i="22"/>
  <c r="H6649" i="22"/>
  <c r="H6665" i="22"/>
  <c r="H6681" i="22"/>
  <c r="H6697" i="22"/>
  <c r="H6713" i="22"/>
  <c r="H6729" i="22"/>
  <c r="H6745" i="22"/>
  <c r="H6761" i="22"/>
  <c r="H6777" i="22"/>
  <c r="H6793" i="22"/>
  <c r="H6809" i="22"/>
  <c r="H6825" i="22"/>
  <c r="H6841" i="22"/>
  <c r="H6857" i="22"/>
  <c r="H6873" i="22"/>
  <c r="H6889" i="22"/>
  <c r="H6905" i="22"/>
  <c r="H6921" i="22"/>
  <c r="H6937" i="22"/>
  <c r="H6953" i="22"/>
  <c r="H6969" i="22"/>
  <c r="H6985" i="22"/>
  <c r="H7001" i="22"/>
  <c r="H7017" i="22"/>
  <c r="H7033" i="22"/>
  <c r="H7049" i="22"/>
  <c r="H7065" i="22"/>
  <c r="H7081" i="22"/>
  <c r="H7097" i="22"/>
  <c r="H7113" i="22"/>
  <c r="H7129" i="22"/>
  <c r="H7145" i="22"/>
  <c r="H7161" i="22"/>
  <c r="H7177" i="22"/>
  <c r="H7193" i="22"/>
  <c r="H7209" i="22"/>
  <c r="H7225" i="22"/>
  <c r="H7241" i="22"/>
  <c r="H7257" i="22"/>
  <c r="H7273" i="22"/>
  <c r="H7289" i="22"/>
  <c r="H7305" i="22"/>
  <c r="H7321" i="22"/>
  <c r="H7337" i="22"/>
  <c r="H7353" i="22"/>
  <c r="H7369" i="22"/>
  <c r="H28" i="22"/>
  <c r="H90" i="22"/>
  <c r="H161" i="22"/>
  <c r="H232" i="22"/>
  <c r="H296" i="22"/>
  <c r="H368" i="22"/>
  <c r="H429" i="22"/>
  <c r="H488" i="22"/>
  <c r="H554" i="22"/>
  <c r="H614" i="22"/>
  <c r="H665" i="22"/>
  <c r="H725" i="22"/>
  <c r="H778" i="22"/>
  <c r="H827" i="22"/>
  <c r="H877" i="22"/>
  <c r="H920" i="22"/>
  <c r="H967" i="22"/>
  <c r="H1013" i="22"/>
  <c r="H1061" i="22"/>
  <c r="H1100" i="22"/>
  <c r="H1148" i="22"/>
  <c r="H1196" i="22"/>
  <c r="H1242" i="22"/>
  <c r="H1281" i="22"/>
  <c r="H1322" i="22"/>
  <c r="H1368" i="22"/>
  <c r="H1404" i="22"/>
  <c r="H1444" i="22"/>
  <c r="H1482" i="22"/>
  <c r="H1514" i="22"/>
  <c r="H1552" i="22"/>
  <c r="H1581" i="22"/>
  <c r="H1617" i="22"/>
  <c r="H1649" i="22"/>
  <c r="H1685" i="22"/>
  <c r="H1717" i="22"/>
  <c r="H1755" i="22"/>
  <c r="H1790" i="22"/>
  <c r="H1825" i="22"/>
  <c r="H1855" i="22"/>
  <c r="H1888" i="22"/>
  <c r="H1918" i="22"/>
  <c r="H1947" i="22"/>
  <c r="H1972" i="22"/>
  <c r="H2004" i="22"/>
  <c r="H2030" i="22"/>
  <c r="H2054" i="22"/>
  <c r="H2084" i="22"/>
  <c r="H2110" i="22"/>
  <c r="H2140" i="22"/>
  <c r="H2164" i="22"/>
  <c r="H2196" i="22"/>
  <c r="H2222" i="22"/>
  <c r="H2247" i="22"/>
  <c r="H2276" i="22"/>
  <c r="H2303" i="22"/>
  <c r="H2327" i="22"/>
  <c r="H2357" i="22"/>
  <c r="H2385" i="22"/>
  <c r="H2415" i="22"/>
  <c r="H2439" i="22"/>
  <c r="H2469" i="22"/>
  <c r="H2495" i="22"/>
  <c r="H2522" i="22"/>
  <c r="H2549" i="22"/>
  <c r="H2578" i="22"/>
  <c r="H2608" i="22"/>
  <c r="H2634" i="22"/>
  <c r="H2658" i="22"/>
  <c r="H2688" i="22"/>
  <c r="H2714" i="22"/>
  <c r="H2742" i="22"/>
  <c r="H2770" i="22"/>
  <c r="H2797" i="22"/>
  <c r="H2826" i="22"/>
  <c r="H2851" i="22"/>
  <c r="H2880" i="22"/>
  <c r="H2907" i="22"/>
  <c r="H2931" i="22"/>
  <c r="H2960" i="22"/>
  <c r="H2981" i="22"/>
  <c r="H3003" i="22"/>
  <c r="H3023" i="22"/>
  <c r="H3043" i="22"/>
  <c r="H3063" i="22"/>
  <c r="H3085" i="22"/>
  <c r="H3107" i="22"/>
  <c r="H3127" i="22"/>
  <c r="H3149" i="22"/>
  <c r="H3169" i="22"/>
  <c r="H3189" i="22"/>
  <c r="H3211" i="22"/>
  <c r="H3231" i="22"/>
  <c r="H3253" i="22"/>
  <c r="H3275" i="22"/>
  <c r="H3295" i="22"/>
  <c r="H3315" i="22"/>
  <c r="H3335" i="22"/>
  <c r="H3355" i="22"/>
  <c r="H3374" i="22"/>
  <c r="H3395" i="22"/>
  <c r="H3414" i="22"/>
  <c r="H3434" i="22"/>
  <c r="H3453" i="22"/>
  <c r="H3472" i="22"/>
  <c r="H3491" i="22"/>
  <c r="H3510" i="22"/>
  <c r="H3532" i="22"/>
  <c r="H3551" i="22"/>
  <c r="H3570" i="22"/>
  <c r="H3589" i="22"/>
  <c r="H3608" i="22"/>
  <c r="H3628" i="22"/>
  <c r="H3647" i="22"/>
  <c r="H3668" i="22"/>
  <c r="H3687" i="22"/>
  <c r="H3707" i="22"/>
  <c r="H3726" i="22"/>
  <c r="H3745" i="22"/>
  <c r="H3764" i="22"/>
  <c r="H3783" i="22"/>
  <c r="H3805" i="22"/>
  <c r="H3824" i="22"/>
  <c r="H3843" i="22"/>
  <c r="H3862" i="22"/>
  <c r="H3882" i="22"/>
  <c r="H3901" i="22"/>
  <c r="H3920" i="22"/>
  <c r="H3941" i="22"/>
  <c r="H3960" i="22"/>
  <c r="H3980" i="22"/>
  <c r="H3999" i="22"/>
  <c r="H4018" i="22"/>
  <c r="H4037" i="22"/>
  <c r="H4056" i="22"/>
  <c r="H4075" i="22"/>
  <c r="H4094" i="22"/>
  <c r="H4112" i="22"/>
  <c r="H4130" i="22"/>
  <c r="H4148" i="22"/>
  <c r="H4166" i="22"/>
  <c r="H4184" i="22"/>
  <c r="H4203" i="22"/>
  <c r="H4221" i="22"/>
  <c r="H4239" i="22"/>
  <c r="H4257" i="22"/>
  <c r="H4274" i="22"/>
  <c r="H4291" i="22"/>
  <c r="H4308" i="22"/>
  <c r="H4325" i="22"/>
  <c r="H4342" i="22"/>
  <c r="H4359" i="22"/>
  <c r="H4376" i="22"/>
  <c r="H4394" i="22"/>
  <c r="H4411" i="22"/>
  <c r="H4428" i="22"/>
  <c r="H4445" i="22"/>
  <c r="H4462" i="22"/>
  <c r="H4479" i="22"/>
  <c r="H4496" i="22"/>
  <c r="H4513" i="22"/>
  <c r="H4530" i="22"/>
  <c r="H4547" i="22"/>
  <c r="H4564" i="22"/>
  <c r="H4581" i="22"/>
  <c r="H4598" i="22"/>
  <c r="H4615" i="22"/>
  <c r="H4632" i="22"/>
  <c r="H4650" i="22"/>
  <c r="H4667" i="22"/>
  <c r="H4684" i="22"/>
  <c r="H4701" i="22"/>
  <c r="H4718" i="22"/>
  <c r="H4735" i="22"/>
  <c r="H4752" i="22"/>
  <c r="H4769" i="22"/>
  <c r="H4786" i="22"/>
  <c r="H4803" i="22"/>
  <c r="H4820" i="22"/>
  <c r="H4837" i="22"/>
  <c r="H4854" i="22"/>
  <c r="H4871" i="22"/>
  <c r="H4888" i="22"/>
  <c r="H4906" i="22"/>
  <c r="H4923" i="22"/>
  <c r="H4940" i="22"/>
  <c r="H4957" i="22"/>
  <c r="H4974" i="22"/>
  <c r="H4991" i="22"/>
  <c r="H5008" i="22"/>
  <c r="H5025" i="22"/>
  <c r="H5042" i="22"/>
  <c r="H5059" i="22"/>
  <c r="H5076" i="22"/>
  <c r="H5093" i="22"/>
  <c r="H5110" i="22"/>
  <c r="H5127" i="22"/>
  <c r="H5144" i="22"/>
  <c r="H5162" i="22"/>
  <c r="H5179" i="22"/>
  <c r="H5196" i="22"/>
  <c r="H5213" i="22"/>
  <c r="H5230" i="22"/>
  <c r="H5247" i="22"/>
  <c r="H5264" i="22"/>
  <c r="H5281" i="22"/>
  <c r="H5298" i="22"/>
  <c r="H5315" i="22"/>
  <c r="H5332" i="22"/>
  <c r="H5349" i="22"/>
  <c r="H5366" i="22"/>
  <c r="H5383" i="22"/>
  <c r="H5400" i="22"/>
  <c r="H5418" i="22"/>
  <c r="H5435" i="22"/>
  <c r="H5452" i="22"/>
  <c r="H5469" i="22"/>
  <c r="H5486" i="22"/>
  <c r="H5503" i="22"/>
  <c r="H5520" i="22"/>
  <c r="H5537" i="22"/>
  <c r="H5554" i="22"/>
  <c r="H5571" i="22"/>
  <c r="H5588" i="22"/>
  <c r="H5605" i="22"/>
  <c r="H5622" i="22"/>
  <c r="H5639" i="22"/>
  <c r="H5656" i="22"/>
  <c r="H5674" i="22"/>
  <c r="H5691" i="22"/>
  <c r="H5708" i="22"/>
  <c r="H5725" i="22"/>
  <c r="H5742" i="22"/>
  <c r="H5759" i="22"/>
  <c r="H5776" i="22"/>
  <c r="H5793" i="22"/>
  <c r="H5810" i="22"/>
  <c r="H5827" i="22"/>
  <c r="H5844" i="22"/>
  <c r="H5861" i="22"/>
  <c r="H5878" i="22"/>
  <c r="H5895" i="22"/>
  <c r="H5912" i="22"/>
  <c r="H5930" i="22"/>
  <c r="H5947" i="22"/>
  <c r="H5964" i="22"/>
  <c r="H5981" i="22"/>
  <c r="H5998" i="22"/>
  <c r="H6015" i="22"/>
  <c r="H6032" i="22"/>
  <c r="H6049" i="22"/>
  <c r="H6066" i="22"/>
  <c r="H6083" i="22"/>
  <c r="H6100" i="22"/>
  <c r="H6117" i="22"/>
  <c r="H6134" i="22"/>
  <c r="H6151" i="22"/>
  <c r="H6168" i="22"/>
  <c r="H6186" i="22"/>
  <c r="H6203" i="22"/>
  <c r="H6220" i="22"/>
  <c r="H6237" i="22"/>
  <c r="H6254" i="22"/>
  <c r="H6271" i="22"/>
  <c r="H6288" i="22"/>
  <c r="H6305" i="22"/>
  <c r="H6322" i="22"/>
  <c r="H6339" i="22"/>
  <c r="H6356" i="22"/>
  <c r="H6373" i="22"/>
  <c r="H6390" i="22"/>
  <c r="H6407" i="22"/>
  <c r="H6424" i="22"/>
  <c r="H6442" i="22"/>
  <c r="H6458" i="22"/>
  <c r="H6474" i="22"/>
  <c r="H6490" i="22"/>
  <c r="H6506" i="22"/>
  <c r="H6522" i="22"/>
  <c r="H6538" i="22"/>
  <c r="H6554" i="22"/>
  <c r="H6570" i="22"/>
  <c r="H6586" i="22"/>
  <c r="H6602" i="22"/>
  <c r="H6618" i="22"/>
  <c r="H6634" i="22"/>
  <c r="H6650" i="22"/>
  <c r="H6666" i="22"/>
  <c r="H6682" i="22"/>
  <c r="H6698" i="22"/>
  <c r="H6714" i="22"/>
  <c r="H6730" i="22"/>
  <c r="H6746" i="22"/>
  <c r="H6762" i="22"/>
  <c r="H6778" i="22"/>
  <c r="H6794" i="22"/>
  <c r="H6810" i="22"/>
  <c r="H6826" i="22"/>
  <c r="H6842" i="22"/>
  <c r="H6858" i="22"/>
  <c r="H6874" i="22"/>
  <c r="H6890" i="22"/>
  <c r="H6906" i="22"/>
  <c r="H6922" i="22"/>
  <c r="H6938" i="22"/>
  <c r="H6954" i="22"/>
  <c r="H49" i="22"/>
  <c r="H127" i="22"/>
  <c r="H189" i="22"/>
  <c r="H259" i="22"/>
  <c r="H333" i="22"/>
  <c r="H392" i="22"/>
  <c r="H451" i="22"/>
  <c r="H520" i="22"/>
  <c r="H583" i="22"/>
  <c r="H632" i="22"/>
  <c r="H690" i="22"/>
  <c r="H748" i="22"/>
  <c r="H801" i="22"/>
  <c r="H853" i="22"/>
  <c r="H894" i="22"/>
  <c r="H938" i="22"/>
  <c r="H990" i="22"/>
  <c r="H1033" i="22"/>
  <c r="H1077" i="22"/>
  <c r="H1123" i="22"/>
  <c r="H1167" i="22"/>
  <c r="H1215" i="22"/>
  <c r="H1251" i="22"/>
  <c r="H1301" i="22"/>
  <c r="H1342" i="22"/>
  <c r="H1383" i="22"/>
  <c r="H1421" i="22"/>
  <c r="H1462" i="22"/>
  <c r="H1495" i="22"/>
  <c r="H1532" i="22"/>
  <c r="H1562" i="22"/>
  <c r="H1597" i="22"/>
  <c r="H1630" i="22"/>
  <c r="H1665" i="22"/>
  <c r="H1700" i="22"/>
  <c r="H1735" i="22"/>
  <c r="H1770" i="22"/>
  <c r="H1802" i="22"/>
  <c r="H1835" i="22"/>
  <c r="H1869" i="22"/>
  <c r="H1900" i="22"/>
  <c r="H1933" i="22"/>
  <c r="H1957" i="22"/>
  <c r="H1987" i="22"/>
  <c r="H2013" i="22"/>
  <c r="H2043" i="22"/>
  <c r="H2067" i="22"/>
  <c r="H2093" i="22"/>
  <c r="H2125" i="22"/>
  <c r="H2150" i="22"/>
  <c r="H2179" i="22"/>
  <c r="H2206" i="22"/>
  <c r="H2230" i="22"/>
  <c r="H2260" i="22"/>
  <c r="H2286" i="22"/>
  <c r="H2318" i="22"/>
  <c r="H2342" i="22"/>
  <c r="H2372" i="22"/>
  <c r="H2398" i="22"/>
  <c r="H2422" i="22"/>
  <c r="H2452" i="22"/>
  <c r="H2478" i="22"/>
  <c r="H2510" i="22"/>
  <c r="H2535" i="22"/>
  <c r="H2561" i="22"/>
  <c r="H2591" i="22"/>
  <c r="H2615" i="22"/>
  <c r="H2645" i="22"/>
  <c r="H2671" i="22"/>
  <c r="H2700" i="22"/>
  <c r="H2727" i="22"/>
  <c r="H2754" i="22"/>
  <c r="H2783" i="22"/>
  <c r="H2810" i="22"/>
  <c r="H2834" i="22"/>
  <c r="H2864" i="22"/>
  <c r="H2892" i="22"/>
  <c r="H2922" i="22"/>
  <c r="H2946" i="22"/>
  <c r="H2967" i="22"/>
  <c r="H2990" i="22"/>
  <c r="H3010" i="22"/>
  <c r="H3030" i="22"/>
  <c r="H3054" i="22"/>
  <c r="H3074" i="22"/>
  <c r="H76" i="22"/>
  <c r="H142" i="22"/>
  <c r="H206" i="22"/>
  <c r="H280" i="22"/>
  <c r="H343" i="22"/>
  <c r="H412" i="22"/>
  <c r="H476" i="22"/>
  <c r="H533" i="22"/>
  <c r="H589" i="22"/>
  <c r="H652" i="22"/>
  <c r="H707" i="22"/>
  <c r="H758" i="22"/>
  <c r="H811" i="22"/>
  <c r="H862" i="22"/>
  <c r="H907" i="22"/>
  <c r="H956" i="22"/>
  <c r="H995" i="22"/>
  <c r="H1041" i="22"/>
  <c r="H1094" i="22"/>
  <c r="H1136" i="22"/>
  <c r="H1178" i="22"/>
  <c r="H1227" i="22"/>
  <c r="H1267" i="22"/>
  <c r="H1313" i="22"/>
  <c r="H1351" i="22"/>
  <c r="H1390" i="22"/>
  <c r="H1434" i="22"/>
  <c r="H1468" i="22"/>
  <c r="H1504" i="22"/>
  <c r="H1536" i="22"/>
  <c r="H1572" i="22"/>
  <c r="H1604" i="22"/>
  <c r="H1644" i="22"/>
  <c r="H1674" i="22"/>
  <c r="H1709" i="22"/>
  <c r="H1742" i="22"/>
  <c r="H1777" i="22"/>
  <c r="H1810" i="22"/>
  <c r="H1845" i="22"/>
  <c r="H1878" i="22"/>
  <c r="H1909" i="22"/>
  <c r="H1937" i="22"/>
  <c r="H1966" i="22"/>
  <c r="H1991" i="22"/>
  <c r="H2020" i="22"/>
  <c r="H2047" i="22"/>
  <c r="H2075" i="22"/>
  <c r="H2103" i="22"/>
  <c r="H2129" i="22"/>
  <c r="H2159" i="22"/>
  <c r="H2183" i="22"/>
  <c r="H2210" i="22"/>
  <c r="H2239" i="22"/>
  <c r="H2268" i="22"/>
  <c r="H2298" i="22"/>
  <c r="H2322" i="22"/>
  <c r="H2348" i="22"/>
  <c r="H2378" i="22"/>
  <c r="H2402" i="22"/>
  <c r="H2432" i="22"/>
  <c r="H2460" i="22"/>
  <c r="H2490" i="22"/>
  <c r="H2514" i="22"/>
  <c r="H2541" i="22"/>
  <c r="H2570" i="22"/>
  <c r="H2595" i="22"/>
  <c r="H2621" i="22"/>
  <c r="H2653" i="22"/>
  <c r="H2677" i="22"/>
  <c r="H2707" i="22"/>
  <c r="H2733" i="22"/>
  <c r="H2763" i="22"/>
  <c r="H2787" i="22"/>
  <c r="H2814" i="22"/>
  <c r="H2846" i="22"/>
  <c r="H29" i="22"/>
  <c r="H117" i="22"/>
  <c r="H204" i="22"/>
  <c r="H299" i="22"/>
  <c r="H389" i="22"/>
  <c r="H465" i="22"/>
  <c r="H556" i="22"/>
  <c r="H630" i="22"/>
  <c r="H706" i="22"/>
  <c r="H781" i="22"/>
  <c r="H843" i="22"/>
  <c r="H906" i="22"/>
  <c r="H971" i="22"/>
  <c r="H1031" i="22"/>
  <c r="H1084" i="22"/>
  <c r="H1149" i="22"/>
  <c r="H1210" i="22"/>
  <c r="H1266" i="22"/>
  <c r="H1323" i="22"/>
  <c r="H1375" i="22"/>
  <c r="H1428" i="22"/>
  <c r="H1483" i="22"/>
  <c r="H1525" i="22"/>
  <c r="H1571" i="22"/>
  <c r="H1618" i="22"/>
  <c r="H1663" i="22"/>
  <c r="H1708" i="22"/>
  <c r="H1756" i="22"/>
  <c r="H1798" i="22"/>
  <c r="H1844" i="22"/>
  <c r="H1889" i="22"/>
  <c r="H1926" i="22"/>
  <c r="H1965" i="22"/>
  <c r="H2005" i="22"/>
  <c r="H2035" i="22"/>
  <c r="H2074" i="22"/>
  <c r="H2111" i="22"/>
  <c r="H2147" i="22"/>
  <c r="H2182" i="22"/>
  <c r="H2224" i="22"/>
  <c r="H2257" i="22"/>
  <c r="H2294" i="22"/>
  <c r="H2334" i="22"/>
  <c r="H2366" i="22"/>
  <c r="H2401" i="22"/>
  <c r="H2442" i="22"/>
  <c r="H2476" i="22"/>
  <c r="H2513" i="22"/>
  <c r="H2550" i="22"/>
  <c r="H2588" i="22"/>
  <c r="H2620" i="22"/>
  <c r="H2659" i="22"/>
  <c r="H2693" i="22"/>
  <c r="H2732" i="22"/>
  <c r="H2772" i="22"/>
  <c r="H2805" i="22"/>
  <c r="H2844" i="22"/>
  <c r="H2875" i="22"/>
  <c r="H2910" i="22"/>
  <c r="H2945" i="22"/>
  <c r="H2973" i="22"/>
  <c r="H2998" i="22"/>
  <c r="H3025" i="22"/>
  <c r="H3050" i="22"/>
  <c r="H3076" i="22"/>
  <c r="H3100" i="22"/>
  <c r="H3122" i="22"/>
  <c r="H3150" i="22"/>
  <c r="H3172" i="22"/>
  <c r="H3196" i="22"/>
  <c r="H3220" i="22"/>
  <c r="H3244" i="22"/>
  <c r="H3266" i="22"/>
  <c r="H3292" i="22"/>
  <c r="H3316" i="22"/>
  <c r="H3339" i="22"/>
  <c r="H3362" i="22"/>
  <c r="H3383" i="22"/>
  <c r="H3405" i="22"/>
  <c r="H3426" i="22"/>
  <c r="H3450" i="22"/>
  <c r="H3473" i="22"/>
  <c r="H3494" i="22"/>
  <c r="H3518" i="22"/>
  <c r="H3539" i="22"/>
  <c r="H33" i="22"/>
  <c r="H118" i="22"/>
  <c r="H215" i="22"/>
  <c r="H306" i="22"/>
  <c r="H391" i="22"/>
  <c r="H481" i="22"/>
  <c r="H559" i="22"/>
  <c r="H631" i="22"/>
  <c r="H709" i="22"/>
  <c r="H783" i="22"/>
  <c r="H844" i="22"/>
  <c r="H911" i="22"/>
  <c r="H972" i="22"/>
  <c r="H1032" i="22"/>
  <c r="H1095" i="22"/>
  <c r="H1153" i="22"/>
  <c r="H1211" i="22"/>
  <c r="H1269" i="22"/>
  <c r="H1330" i="22"/>
  <c r="H1382" i="22"/>
  <c r="H1435" i="22"/>
  <c r="H1484" i="22"/>
  <c r="H1526" i="22"/>
  <c r="H1573" i="22"/>
  <c r="H1622" i="22"/>
  <c r="H1664" i="22"/>
  <c r="H1710" i="22"/>
  <c r="H1759" i="22"/>
  <c r="H1799" i="22"/>
  <c r="H1850" i="22"/>
  <c r="H1890" i="22"/>
  <c r="H1932" i="22"/>
  <c r="H1968" i="22"/>
  <c r="H2006" i="22"/>
  <c r="H2042" i="22"/>
  <c r="H2080" i="22"/>
  <c r="H2112" i="22"/>
  <c r="H2148" i="22"/>
  <c r="H2186" i="22"/>
  <c r="H2225" i="22"/>
  <c r="H2258" i="22"/>
  <c r="H2299" i="22"/>
  <c r="H2335" i="22"/>
  <c r="H2367" i="22"/>
  <c r="H2403" i="22"/>
  <c r="H2444" i="22"/>
  <c r="H2477" i="22"/>
  <c r="H2516" i="22"/>
  <c r="H2556" i="22"/>
  <c r="H2590" i="22"/>
  <c r="H2628" i="22"/>
  <c r="H2666" i="22"/>
  <c r="H2698" i="22"/>
  <c r="H2734" i="22"/>
  <c r="H2773" i="22"/>
  <c r="H2806" i="22"/>
  <c r="H2847" i="22"/>
  <c r="H2882" i="22"/>
  <c r="H2913" i="22"/>
  <c r="H2947" i="22"/>
  <c r="H2974" i="22"/>
  <c r="H2999" i="22"/>
  <c r="H3026" i="22"/>
  <c r="H3053" i="22"/>
  <c r="H3077" i="22"/>
  <c r="H3101" i="22"/>
  <c r="H3125" i="22"/>
  <c r="H3151" i="22"/>
  <c r="H3173" i="22"/>
  <c r="H3199" i="22"/>
  <c r="H3221" i="22"/>
  <c r="H3245" i="22"/>
  <c r="H3267" i="22"/>
  <c r="H3293" i="22"/>
  <c r="H3317" i="22"/>
  <c r="H3340" i="22"/>
  <c r="H3363" i="22"/>
  <c r="H3384" i="22"/>
  <c r="H3406" i="22"/>
  <c r="H3429" i="22"/>
  <c r="H3451" i="22"/>
  <c r="H3474" i="22"/>
  <c r="H3498" i="22"/>
  <c r="H3519" i="22"/>
  <c r="H3540" i="22"/>
  <c r="H3562" i="22"/>
  <c r="H3585" i="22"/>
  <c r="H3606" i="22"/>
  <c r="H3630" i="22"/>
  <c r="H3653" i="22"/>
  <c r="H3675" i="22"/>
  <c r="H3696" i="22"/>
  <c r="H3719" i="22"/>
  <c r="H3741" i="22"/>
  <c r="H3762" i="22"/>
  <c r="H3788" i="22"/>
  <c r="H3809" i="22"/>
  <c r="H3830" i="22"/>
  <c r="H3852" i="22"/>
  <c r="H3875" i="22"/>
  <c r="H3896" i="22"/>
  <c r="H3918" i="22"/>
  <c r="H3943" i="22"/>
  <c r="H3965" i="22"/>
  <c r="H3986" i="22"/>
  <c r="H4010" i="22"/>
  <c r="H4031" i="22"/>
  <c r="H4052" i="22"/>
  <c r="H4072" i="22"/>
  <c r="H4096" i="22"/>
  <c r="H4116" i="22"/>
  <c r="H4136" i="22"/>
  <c r="H4157" i="22"/>
  <c r="H4177" i="22"/>
  <c r="H4198" i="22"/>
  <c r="H4219" i="22"/>
  <c r="H4241" i="22"/>
  <c r="H4261" i="22"/>
  <c r="H4280" i="22"/>
  <c r="H4300" i="22"/>
  <c r="H4319" i="22"/>
  <c r="H4338" i="22"/>
  <c r="H4357" i="22"/>
  <c r="H4379" i="22"/>
  <c r="H4398" i="22"/>
  <c r="H4417" i="22"/>
  <c r="H4436" i="22"/>
  <c r="H4455" i="22"/>
  <c r="H4475" i="22"/>
  <c r="H4494" i="22"/>
  <c r="H4515" i="22"/>
  <c r="H4534" i="22"/>
  <c r="H4554" i="22"/>
  <c r="H4573" i="22"/>
  <c r="H4592" i="22"/>
  <c r="H4611" i="22"/>
  <c r="H4630" i="22"/>
  <c r="H4652" i="22"/>
  <c r="H4671" i="22"/>
  <c r="H4690" i="22"/>
  <c r="H4709" i="22"/>
  <c r="H4728" i="22"/>
  <c r="H4748" i="22"/>
  <c r="H4767" i="22"/>
  <c r="H4788" i="22"/>
  <c r="H4807" i="22"/>
  <c r="H4827" i="22"/>
  <c r="H4846" i="22"/>
  <c r="H4865" i="22"/>
  <c r="H4884" i="22"/>
  <c r="H4903" i="22"/>
  <c r="H4925" i="22"/>
  <c r="H4944" i="22"/>
  <c r="H4963" i="22"/>
  <c r="H4982" i="22"/>
  <c r="H5002" i="22"/>
  <c r="H5021" i="22"/>
  <c r="H5040" i="22"/>
  <c r="H5061" i="22"/>
  <c r="H5080" i="22"/>
  <c r="H5100" i="22"/>
  <c r="H5119" i="22"/>
  <c r="H5138" i="22"/>
  <c r="H5157" i="22"/>
  <c r="H5176" i="22"/>
  <c r="H5198" i="22"/>
  <c r="H5217" i="22"/>
  <c r="H5236" i="22"/>
  <c r="H5255" i="22"/>
  <c r="H5275" i="22"/>
  <c r="H5294" i="22"/>
  <c r="H5313" i="22"/>
  <c r="H5334" i="22"/>
  <c r="H5354" i="22"/>
  <c r="H5373" i="22"/>
  <c r="H5392" i="22"/>
  <c r="H5411" i="22"/>
  <c r="H5430" i="22"/>
  <c r="H5450" i="22"/>
  <c r="H5471" i="22"/>
  <c r="H5490" i="22"/>
  <c r="H5509" i="22"/>
  <c r="H5528" i="22"/>
  <c r="H5548" i="22"/>
  <c r="H5567" i="22"/>
  <c r="H5586" i="22"/>
  <c r="H5607" i="22"/>
  <c r="H5627" i="22"/>
  <c r="H5646" i="22"/>
  <c r="H5665" i="22"/>
  <c r="H5684" i="22"/>
  <c r="H5703" i="22"/>
  <c r="H5723" i="22"/>
  <c r="H5744" i="22"/>
  <c r="H5763" i="22"/>
  <c r="H5782" i="22"/>
  <c r="H5802" i="22"/>
  <c r="H5821" i="22"/>
  <c r="H5840" i="22"/>
  <c r="H5859" i="22"/>
  <c r="H5880" i="22"/>
  <c r="H5900" i="22"/>
  <c r="H5919" i="22"/>
  <c r="H5938" i="22"/>
  <c r="H5957" i="22"/>
  <c r="H5976" i="22"/>
  <c r="H5996" i="22"/>
  <c r="H6017" i="22"/>
  <c r="H6036" i="22"/>
  <c r="H6055" i="22"/>
  <c r="H6075" i="22"/>
  <c r="H6094" i="22"/>
  <c r="H6113" i="22"/>
  <c r="H6132" i="22"/>
  <c r="H6154" i="22"/>
  <c r="H6173" i="22"/>
  <c r="H6192" i="22"/>
  <c r="H6211" i="22"/>
  <c r="H6230" i="22"/>
  <c r="H6250" i="22"/>
  <c r="H6269" i="22"/>
  <c r="H6290" i="22"/>
  <c r="H6309" i="22"/>
  <c r="H6328" i="22"/>
  <c r="H6348" i="22"/>
  <c r="H6367" i="22"/>
  <c r="H6386" i="22"/>
  <c r="H6405" i="22"/>
  <c r="H6427" i="22"/>
  <c r="H6446" i="22"/>
  <c r="H6464" i="22"/>
  <c r="H6482" i="22"/>
  <c r="H6500" i="22"/>
  <c r="H6518" i="22"/>
  <c r="H6536" i="22"/>
  <c r="H6556" i="22"/>
  <c r="H6574" i="22"/>
  <c r="H6592" i="22"/>
  <c r="H6610" i="22"/>
  <c r="H6628" i="22"/>
  <c r="H6646" i="22"/>
  <c r="H6664" i="22"/>
  <c r="H6684" i="22"/>
  <c r="H6702" i="22"/>
  <c r="H6720" i="22"/>
  <c r="H6738" i="22"/>
  <c r="H6756" i="22"/>
  <c r="H6774" i="22"/>
  <c r="H6792" i="22"/>
  <c r="H6812" i="22"/>
  <c r="H6830" i="22"/>
  <c r="H6848" i="22"/>
  <c r="H6866" i="22"/>
  <c r="H6884" i="22"/>
  <c r="H6902" i="22"/>
  <c r="H6920" i="22"/>
  <c r="H6940" i="22"/>
  <c r="H6958" i="22"/>
  <c r="H6975" i="22"/>
  <c r="H6992" i="22"/>
  <c r="H7009" i="22"/>
  <c r="H7026" i="22"/>
  <c r="H7043" i="22"/>
  <c r="H7060" i="22"/>
  <c r="H7077" i="22"/>
  <c r="H7094" i="22"/>
  <c r="H7111" i="22"/>
  <c r="H7128" i="22"/>
  <c r="H7146" i="22"/>
  <c r="H7163" i="22"/>
  <c r="H7180" i="22"/>
  <c r="H7197" i="22"/>
  <c r="H7214" i="22"/>
  <c r="H7231" i="22"/>
  <c r="H7248" i="22"/>
  <c r="H7265" i="22"/>
  <c r="H7282" i="22"/>
  <c r="H7299" i="22"/>
  <c r="H7316" i="22"/>
  <c r="H7333" i="22"/>
  <c r="H7350" i="22"/>
  <c r="H7367" i="22"/>
  <c r="H7384" i="22"/>
  <c r="H7400" i="22"/>
  <c r="H7416" i="22"/>
  <c r="H7432" i="22"/>
  <c r="H7448" i="22"/>
  <c r="H7464" i="22"/>
  <c r="H7480" i="22"/>
  <c r="H7496" i="22"/>
  <c r="H7512" i="22"/>
  <c r="H7528" i="22"/>
  <c r="H7544" i="22"/>
  <c r="H7560" i="22"/>
  <c r="H7576" i="22"/>
  <c r="H7592" i="22"/>
  <c r="H7608" i="22"/>
  <c r="H7624" i="22"/>
  <c r="H7640" i="22"/>
  <c r="H7656" i="22"/>
  <c r="H7672" i="22"/>
  <c r="H7688" i="22"/>
  <c r="H7704" i="22"/>
  <c r="H7720" i="22"/>
  <c r="H7736" i="22"/>
  <c r="H7752" i="22"/>
  <c r="H7768" i="22"/>
  <c r="H7784" i="22"/>
  <c r="H7800" i="22"/>
  <c r="H7816" i="22"/>
  <c r="H7832" i="22"/>
  <c r="H7848" i="22"/>
  <c r="H7864" i="22"/>
  <c r="H7880" i="22"/>
  <c r="H7896" i="22"/>
  <c r="H7912" i="22"/>
  <c r="H7928" i="22"/>
  <c r="H7944" i="22"/>
  <c r="H7960" i="22"/>
  <c r="H7976" i="22"/>
  <c r="H7992" i="22"/>
  <c r="H8008" i="22"/>
  <c r="H8024" i="22"/>
  <c r="H8040" i="22"/>
  <c r="H8056" i="22"/>
  <c r="H8072" i="22"/>
  <c r="H8088" i="22"/>
  <c r="H8104" i="22"/>
  <c r="H8120" i="22"/>
  <c r="H8136" i="22"/>
  <c r="H8152" i="22"/>
  <c r="H8168" i="22"/>
  <c r="H8184" i="22"/>
  <c r="H8200" i="22"/>
  <c r="H8216" i="22"/>
  <c r="H8232" i="22"/>
  <c r="H8248" i="22"/>
  <c r="H8264" i="22"/>
  <c r="H8280" i="22"/>
  <c r="H8296" i="22"/>
  <c r="H8312" i="22"/>
  <c r="H8328" i="22"/>
  <c r="H8344" i="22"/>
  <c r="H8360" i="22"/>
  <c r="H8376" i="22"/>
  <c r="H8392" i="22"/>
  <c r="H8408" i="22"/>
  <c r="H8424" i="22"/>
  <c r="H8440" i="22"/>
  <c r="H8456" i="22"/>
  <c r="H8472" i="22"/>
  <c r="H8488" i="22"/>
  <c r="H8504" i="22"/>
  <c r="H8520" i="22"/>
  <c r="H8536" i="22"/>
  <c r="H8552" i="22"/>
  <c r="H8568" i="22"/>
  <c r="H8584" i="22"/>
  <c r="H8600" i="22"/>
  <c r="H8616" i="22"/>
  <c r="H8632" i="22"/>
  <c r="H8648" i="22"/>
  <c r="H8664" i="22"/>
  <c r="H8680" i="22"/>
  <c r="H8696" i="22"/>
  <c r="H8712" i="22"/>
  <c r="H8728" i="22"/>
  <c r="H8744" i="22"/>
  <c r="H8760" i="22"/>
  <c r="H8776" i="22"/>
  <c r="H8792" i="22"/>
  <c r="H8808" i="22"/>
  <c r="H8824" i="22"/>
  <c r="H8840" i="22"/>
  <c r="H8856" i="22"/>
  <c r="H8872" i="22"/>
  <c r="H8888" i="22"/>
  <c r="H8904" i="22"/>
  <c r="H8920" i="22"/>
  <c r="H8936" i="22"/>
  <c r="H8952" i="22"/>
  <c r="H8968" i="22"/>
  <c r="H8984" i="22"/>
  <c r="H9000" i="22"/>
  <c r="H9016" i="22"/>
  <c r="H9032" i="22"/>
  <c r="H9048" i="22"/>
  <c r="H9064" i="22"/>
  <c r="H9080" i="22"/>
  <c r="H9096" i="22"/>
  <c r="H9112" i="22"/>
  <c r="H9128" i="22"/>
  <c r="H9144" i="22"/>
  <c r="H9160" i="22"/>
  <c r="H9176" i="22"/>
  <c r="H9192" i="22"/>
  <c r="H9208" i="22"/>
  <c r="H9224" i="22"/>
  <c r="H9240" i="22"/>
  <c r="H9256" i="22"/>
  <c r="H9272" i="22"/>
  <c r="H9288" i="22"/>
  <c r="H9304" i="22"/>
  <c r="H9320" i="22"/>
  <c r="H9336" i="22"/>
  <c r="H9352" i="22"/>
  <c r="H9368" i="22"/>
  <c r="H9384" i="22"/>
  <c r="H9400" i="22"/>
  <c r="H9416" i="22"/>
  <c r="H9432" i="22"/>
  <c r="H9448" i="22"/>
  <c r="H9464" i="22"/>
  <c r="H9480" i="22"/>
  <c r="H9496" i="22"/>
  <c r="H9512" i="22"/>
  <c r="H9528" i="22"/>
  <c r="H9544" i="22"/>
  <c r="H9560" i="22"/>
  <c r="H9576" i="22"/>
  <c r="H9592" i="22"/>
  <c r="H9608" i="22"/>
  <c r="H9624" i="22"/>
  <c r="H9640" i="22"/>
  <c r="H9656" i="22"/>
  <c r="H9672" i="22"/>
  <c r="H9688" i="22"/>
  <c r="H9704" i="22"/>
  <c r="H9720" i="22"/>
  <c r="H9736" i="22"/>
  <c r="H9752" i="22"/>
  <c r="H9768" i="22"/>
  <c r="H9784" i="22"/>
  <c r="H9800" i="22"/>
  <c r="H9816" i="22"/>
  <c r="H9832" i="22"/>
  <c r="H9848" i="22"/>
  <c r="H9864" i="22"/>
  <c r="H9880" i="22"/>
  <c r="H9896" i="22"/>
  <c r="H9912" i="22"/>
  <c r="H9928" i="22"/>
  <c r="H9944" i="22"/>
  <c r="H9960" i="22"/>
  <c r="H9976" i="22"/>
  <c r="H9992" i="22"/>
  <c r="H34" i="22"/>
  <c r="H128" i="22"/>
  <c r="H219" i="22"/>
  <c r="H310" i="22"/>
  <c r="H394" i="22"/>
  <c r="H485" i="22"/>
  <c r="H567" i="22"/>
  <c r="H641" i="22"/>
  <c r="H714" i="22"/>
  <c r="H784" i="22"/>
  <c r="H856" i="22"/>
  <c r="H912" i="22"/>
  <c r="H973" i="22"/>
  <c r="H1034" i="22"/>
  <c r="H1096" i="22"/>
  <c r="H1161" i="22"/>
  <c r="H1219" i="22"/>
  <c r="H1270" i="22"/>
  <c r="H1331" i="22"/>
  <c r="H1387" i="22"/>
  <c r="H1439" i="22"/>
  <c r="H1485" i="22"/>
  <c r="H1533" i="22"/>
  <c r="H1574" i="22"/>
  <c r="H1623" i="22"/>
  <c r="H1668" i="22"/>
  <c r="H1714" i="22"/>
  <c r="H1760" i="22"/>
  <c r="H1806" i="22"/>
  <c r="H1851" i="22"/>
  <c r="H1891" i="22"/>
  <c r="H1934" i="22"/>
  <c r="H1969" i="22"/>
  <c r="H2007" i="22"/>
  <c r="H2044" i="22"/>
  <c r="H2081" i="22"/>
  <c r="H2114" i="22"/>
  <c r="H2151" i="22"/>
  <c r="H2188" i="22"/>
  <c r="H2226" i="22"/>
  <c r="H2261" i="22"/>
  <c r="H2300" i="22"/>
  <c r="H2336" i="22"/>
  <c r="H2373" i="22"/>
  <c r="H2404" i="22"/>
  <c r="H2445" i="22"/>
  <c r="H2482" i="22"/>
  <c r="H2517" i="22"/>
  <c r="H2557" i="22"/>
  <c r="H2592" i="22"/>
  <c r="H2629" i="22"/>
  <c r="H2667" i="22"/>
  <c r="H2704" i="22"/>
  <c r="H2736" i="22"/>
  <c r="H2774" i="22"/>
  <c r="H2811" i="22"/>
  <c r="H2848" i="22"/>
  <c r="H2883" i="22"/>
  <c r="H2918" i="22"/>
  <c r="H2948" i="22"/>
  <c r="H2975" i="22"/>
  <c r="H3004" i="22"/>
  <c r="H3027" i="22"/>
  <c r="H3055" i="22"/>
  <c r="H3078" i="22"/>
  <c r="H3102" i="22"/>
  <c r="H3130" i="22"/>
  <c r="H3152" i="22"/>
  <c r="H3174" i="22"/>
  <c r="H3200" i="22"/>
  <c r="H3222" i="22"/>
  <c r="H3246" i="22"/>
  <c r="H3268" i="22"/>
  <c r="H3296" i="22"/>
  <c r="H3318" i="22"/>
  <c r="H3341" i="22"/>
  <c r="H3364" i="22"/>
  <c r="H3386" i="22"/>
  <c r="H3407" i="22"/>
  <c r="H3430" i="22"/>
  <c r="H3454" i="22"/>
  <c r="H3475" i="22"/>
  <c r="H3499" i="22"/>
  <c r="H3520" i="22"/>
  <c r="H3541" i="22"/>
  <c r="H3563" i="22"/>
  <c r="H3586" i="22"/>
  <c r="H3610" i="22"/>
  <c r="H3631" i="22"/>
  <c r="H3654" i="22"/>
  <c r="H3676" i="22"/>
  <c r="H3697" i="22"/>
  <c r="H3720" i="22"/>
  <c r="H3742" i="22"/>
  <c r="H3765" i="22"/>
  <c r="H3789" i="22"/>
  <c r="H3810" i="22"/>
  <c r="H3831" i="22"/>
  <c r="H3853" i="22"/>
  <c r="H3876" i="22"/>
  <c r="H3898" i="22"/>
  <c r="H3921" i="22"/>
  <c r="H3944" i="22"/>
  <c r="H3966" i="22"/>
  <c r="H3987" i="22"/>
  <c r="H4011" i="22"/>
  <c r="H4032" i="22"/>
  <c r="H4053" i="22"/>
  <c r="H4077" i="22"/>
  <c r="H4097" i="22"/>
  <c r="H4117" i="22"/>
  <c r="H4138" i="22"/>
  <c r="H4158" i="22"/>
  <c r="H4179" i="22"/>
  <c r="H4199" i="22"/>
  <c r="H4222" i="22"/>
  <c r="H4242" i="22"/>
  <c r="H4262" i="22"/>
  <c r="H4282" i="22"/>
  <c r="H4301" i="22"/>
  <c r="H4320" i="22"/>
  <c r="H4339" i="22"/>
  <c r="H4360" i="22"/>
  <c r="H4380" i="22"/>
  <c r="H4399" i="22"/>
  <c r="H4418" i="22"/>
  <c r="H4437" i="22"/>
  <c r="H4456" i="22"/>
  <c r="H4476" i="22"/>
  <c r="H4497" i="22"/>
  <c r="H4516" i="22"/>
  <c r="H4535" i="22"/>
  <c r="H4555" i="22"/>
  <c r="H4574" i="22"/>
  <c r="H4593" i="22"/>
  <c r="H4612" i="22"/>
  <c r="H4634" i="22"/>
  <c r="H4653" i="22"/>
  <c r="H4672" i="22"/>
  <c r="H4691" i="22"/>
  <c r="H4710" i="22"/>
  <c r="H4730" i="22"/>
  <c r="H4749" i="22"/>
  <c r="H4770" i="22"/>
  <c r="H4789" i="22"/>
  <c r="H4808" i="22"/>
  <c r="H4828" i="22"/>
  <c r="H4847" i="22"/>
  <c r="H4866" i="22"/>
  <c r="H4885" i="22"/>
  <c r="H4907" i="22"/>
  <c r="H4926" i="22"/>
  <c r="H4945" i="22"/>
  <c r="H4964" i="22"/>
  <c r="H4983" i="22"/>
  <c r="H5003" i="22"/>
  <c r="H5022" i="22"/>
  <c r="H5043" i="22"/>
  <c r="H5062" i="22"/>
  <c r="H5082" i="22"/>
  <c r="H5101" i="22"/>
  <c r="H5120" i="22"/>
  <c r="H5139" i="22"/>
  <c r="H5158" i="22"/>
  <c r="H5180" i="22"/>
  <c r="H5199" i="22"/>
  <c r="H5218" i="22"/>
  <c r="H5237" i="22"/>
  <c r="H5256" i="22"/>
  <c r="H5276" i="22"/>
  <c r="H71" i="22"/>
  <c r="H162" i="22"/>
  <c r="H256" i="22"/>
  <c r="H339" i="22"/>
  <c r="H437" i="22"/>
  <c r="H512" i="22"/>
  <c r="H588" i="22"/>
  <c r="H674" i="22"/>
  <c r="H741" i="22"/>
  <c r="H806" i="22"/>
  <c r="H878" i="22"/>
  <c r="H936" i="22"/>
  <c r="H994" i="22"/>
  <c r="H1062" i="22"/>
  <c r="H1117" i="22"/>
  <c r="H1177" i="22"/>
  <c r="H1244" i="22"/>
  <c r="H1295" i="22"/>
  <c r="H1350" i="22"/>
  <c r="H1405" i="22"/>
  <c r="H1452" i="22"/>
  <c r="H1503" i="22"/>
  <c r="H1553" i="22"/>
  <c r="H1595" i="22"/>
  <c r="H1643" i="22"/>
  <c r="H1686" i="22"/>
  <c r="H1733" i="22"/>
  <c r="H1776" i="22"/>
  <c r="H1826" i="22"/>
  <c r="H1867" i="22"/>
  <c r="H1908" i="22"/>
  <c r="H1948" i="22"/>
  <c r="H1984" i="22"/>
  <c r="H2016" i="22"/>
  <c r="H2061" i="22"/>
  <c r="H2091" i="22"/>
  <c r="H2128" i="22"/>
  <c r="H2165" i="22"/>
  <c r="H2203" i="22"/>
  <c r="H2238" i="22"/>
  <c r="H2278" i="22"/>
  <c r="H2308" i="22"/>
  <c r="H2347" i="22"/>
  <c r="H2386" i="22"/>
  <c r="H2420" i="22"/>
  <c r="H2459" i="22"/>
  <c r="H2496" i="22"/>
  <c r="H2532" i="22"/>
  <c r="H2567" i="22"/>
  <c r="H2609" i="22"/>
  <c r="H2639" i="22"/>
  <c r="H2676" i="22"/>
  <c r="H2715" i="22"/>
  <c r="H2751" i="22"/>
  <c r="H2786" i="22"/>
  <c r="H2828" i="22"/>
  <c r="H2861" i="22"/>
  <c r="H2894" i="22"/>
  <c r="H2927" i="22"/>
  <c r="H2961" i="22"/>
  <c r="H2987" i="22"/>
  <c r="H3011" i="22"/>
  <c r="H3038" i="22"/>
  <c r="H3061" i="22"/>
  <c r="H3090" i="22"/>
  <c r="H3114" i="22"/>
  <c r="H3136" i="22"/>
  <c r="H3158" i="22"/>
  <c r="H3184" i="22"/>
  <c r="H3206" i="22"/>
  <c r="H3232" i="22"/>
  <c r="H3258" i="22"/>
  <c r="H3280" i="22"/>
  <c r="H3302" i="22"/>
  <c r="H3328" i="22"/>
  <c r="H3349" i="22"/>
  <c r="H3371" i="22"/>
  <c r="H3396" i="22"/>
  <c r="H3418" i="22"/>
  <c r="H3439" i="22"/>
  <c r="H3460" i="22"/>
  <c r="H3484" i="22"/>
  <c r="H3505" i="22"/>
  <c r="H3526" i="22"/>
  <c r="H3552" i="22"/>
  <c r="H3573" i="22"/>
  <c r="H3595" i="22"/>
  <c r="H3618" i="22"/>
  <c r="H3639" i="22"/>
  <c r="H3661" i="22"/>
  <c r="H3682" i="22"/>
  <c r="H3708" i="22"/>
  <c r="H3729" i="22"/>
  <c r="H3750" i="22"/>
  <c r="H3774" i="22"/>
  <c r="H3795" i="22"/>
  <c r="H3816" i="22"/>
  <c r="H3840" i="22"/>
  <c r="H3863" i="22"/>
  <c r="H3885" i="22"/>
  <c r="H3908" i="22"/>
  <c r="H3930" i="22"/>
  <c r="H3951" i="22"/>
  <c r="H3972" i="22"/>
  <c r="H3996" i="22"/>
  <c r="H4019" i="22"/>
  <c r="H4040" i="22"/>
  <c r="H4063" i="22"/>
  <c r="H4083" i="22"/>
  <c r="H4103" i="22"/>
  <c r="H4124" i="22"/>
  <c r="H4145" i="22"/>
  <c r="H4167" i="22"/>
  <c r="H4188" i="22"/>
  <c r="H35" i="22"/>
  <c r="H155" i="22"/>
  <c r="H266" i="22"/>
  <c r="H402" i="22"/>
  <c r="H511" i="22"/>
  <c r="H616" i="22"/>
  <c r="H715" i="22"/>
  <c r="H805" i="22"/>
  <c r="H889" i="22"/>
  <c r="H978" i="22"/>
  <c r="H1050" i="22"/>
  <c r="H1135" i="22"/>
  <c r="H1221" i="22"/>
  <c r="H1289" i="22"/>
  <c r="H1369" i="22"/>
  <c r="H1441" i="22"/>
  <c r="H1499" i="22"/>
  <c r="H1557" i="22"/>
  <c r="H1626" i="22"/>
  <c r="H1683" i="22"/>
  <c r="H1740" i="22"/>
  <c r="H1807" i="22"/>
  <c r="H1866" i="22"/>
  <c r="H1919" i="22"/>
  <c r="H1970" i="22"/>
  <c r="H2015" i="22"/>
  <c r="H2065" i="22"/>
  <c r="H2118" i="22"/>
  <c r="H2162" i="22"/>
  <c r="H2209" i="22"/>
  <c r="H2262" i="22"/>
  <c r="H2307" i="22"/>
  <c r="H2358" i="22"/>
  <c r="H2413" i="22"/>
  <c r="H2454" i="22"/>
  <c r="H2501" i="22"/>
  <c r="H2558" i="22"/>
  <c r="H2602" i="22"/>
  <c r="H2652" i="22"/>
  <c r="H2705" i="22"/>
  <c r="H2750" i="22"/>
  <c r="H2801" i="22"/>
  <c r="H2849" i="22"/>
  <c r="H2893" i="22"/>
  <c r="H2941" i="22"/>
  <c r="H2976" i="22"/>
  <c r="H3009" i="22"/>
  <c r="H3044" i="22"/>
  <c r="H3079" i="22"/>
  <c r="H3111" i="22"/>
  <c r="H3140" i="22"/>
  <c r="H3175" i="22"/>
  <c r="H3205" i="22"/>
  <c r="H3238" i="22"/>
  <c r="H3271" i="22"/>
  <c r="H3301" i="22"/>
  <c r="H3332" i="22"/>
  <c r="H3365" i="22"/>
  <c r="H3391" i="22"/>
  <c r="H3422" i="22"/>
  <c r="H3455" i="22"/>
  <c r="H3483" i="22"/>
  <c r="H3511" i="22"/>
  <c r="H3542" i="22"/>
  <c r="H3571" i="22"/>
  <c r="H3597" i="22"/>
  <c r="H3623" i="22"/>
  <c r="H3652" i="22"/>
  <c r="H3679" i="22"/>
  <c r="H3709" i="22"/>
  <c r="H3733" i="22"/>
  <c r="H3760" i="22"/>
  <c r="H3791" i="22"/>
  <c r="H3815" i="22"/>
  <c r="H3845" i="22"/>
  <c r="H3870" i="22"/>
  <c r="H3899" i="22"/>
  <c r="H3927" i="22"/>
  <c r="H3953" i="22"/>
  <c r="H3982" i="22"/>
  <c r="H4006" i="22"/>
  <c r="H4035" i="22"/>
  <c r="H4064" i="22"/>
  <c r="H4087" i="22"/>
  <c r="H4114" i="22"/>
  <c r="H4140" i="22"/>
  <c r="H4164" i="22"/>
  <c r="H4191" i="22"/>
  <c r="H4214" i="22"/>
  <c r="H4237" i="22"/>
  <c r="H4263" i="22"/>
  <c r="H4285" i="22"/>
  <c r="H4306" i="22"/>
  <c r="H4330" i="22"/>
  <c r="H4351" i="22"/>
  <c r="H4372" i="22"/>
  <c r="H4396" i="22"/>
  <c r="H4419" i="22"/>
  <c r="H4440" i="22"/>
  <c r="H4464" i="22"/>
  <c r="H4485" i="22"/>
  <c r="H4507" i="22"/>
  <c r="H4528" i="22"/>
  <c r="H4551" i="22"/>
  <c r="H4575" i="22"/>
  <c r="H4596" i="22"/>
  <c r="H4620" i="22"/>
  <c r="H4641" i="22"/>
  <c r="H4662" i="22"/>
  <c r="H4686" i="22"/>
  <c r="H4707" i="22"/>
  <c r="H4731" i="22"/>
  <c r="H4754" i="22"/>
  <c r="H4775" i="22"/>
  <c r="H4797" i="22"/>
  <c r="H4818" i="22"/>
  <c r="H4842" i="22"/>
  <c r="H4863" i="22"/>
  <c r="H4886" i="22"/>
  <c r="H4910" i="22"/>
  <c r="H4931" i="22"/>
  <c r="H4952" i="22"/>
  <c r="H4976" i="22"/>
  <c r="H4997" i="22"/>
  <c r="H5019" i="22"/>
  <c r="H5044" i="22"/>
  <c r="H5066" i="22"/>
  <c r="H5087" i="22"/>
  <c r="H5108" i="22"/>
  <c r="H5132" i="22"/>
  <c r="H5153" i="22"/>
  <c r="H5174" i="22"/>
  <c r="H5200" i="22"/>
  <c r="H5221" i="22"/>
  <c r="H5243" i="22"/>
  <c r="H5266" i="22"/>
  <c r="H5287" i="22"/>
  <c r="H5308" i="22"/>
  <c r="H5328" i="22"/>
  <c r="H5350" i="22"/>
  <c r="H5371" i="22"/>
  <c r="H5391" i="22"/>
  <c r="H5412" i="22"/>
  <c r="H5432" i="22"/>
  <c r="H5455" i="22"/>
  <c r="H5475" i="22"/>
  <c r="H5495" i="22"/>
  <c r="H5516" i="22"/>
  <c r="H5538" i="22"/>
  <c r="H5558" i="22"/>
  <c r="H5579" i="22"/>
  <c r="H5599" i="22"/>
  <c r="H5619" i="22"/>
  <c r="H5642" i="22"/>
  <c r="H5662" i="22"/>
  <c r="H5682" i="22"/>
  <c r="H5702" i="22"/>
  <c r="H5726" i="22"/>
  <c r="H5746" i="22"/>
  <c r="H5766" i="22"/>
  <c r="H5787" i="22"/>
  <c r="H5807" i="22"/>
  <c r="H5829" i="22"/>
  <c r="H5850" i="22"/>
  <c r="H5870" i="22"/>
  <c r="H5890" i="22"/>
  <c r="H5910" i="22"/>
  <c r="H5933" i="22"/>
  <c r="H5953" i="22"/>
  <c r="H5973" i="22"/>
  <c r="H5994" i="22"/>
  <c r="H6016" i="22"/>
  <c r="H6037" i="22"/>
  <c r="H6058" i="22"/>
  <c r="H6078" i="22"/>
  <c r="H6098" i="22"/>
  <c r="H6120" i="22"/>
  <c r="H6141" i="22"/>
  <c r="H6161" i="22"/>
  <c r="H6181" i="22"/>
  <c r="H6204" i="22"/>
  <c r="H6224" i="22"/>
  <c r="H6244" i="22"/>
  <c r="H6264" i="22"/>
  <c r="H6285" i="22"/>
  <c r="H6307" i="22"/>
  <c r="H6327" i="22"/>
  <c r="H6349" i="22"/>
  <c r="H6369" i="22"/>
  <c r="H6391" i="22"/>
  <c r="H6412" i="22"/>
  <c r="H6432" i="22"/>
  <c r="H6452" i="22"/>
  <c r="H6471" i="22"/>
  <c r="H6492" i="22"/>
  <c r="H6511" i="22"/>
  <c r="H6530" i="22"/>
  <c r="H6549" i="22"/>
  <c r="H6568" i="22"/>
  <c r="H6589" i="22"/>
  <c r="H6608" i="22"/>
  <c r="H6627" i="22"/>
  <c r="H6647" i="22"/>
  <c r="H6668" i="22"/>
  <c r="H6687" i="22"/>
  <c r="H6706" i="22"/>
  <c r="H6725" i="22"/>
  <c r="H6744" i="22"/>
  <c r="H6765" i="22"/>
  <c r="H6784" i="22"/>
  <c r="H6803" i="22"/>
  <c r="H6822" i="22"/>
  <c r="H6843" i="22"/>
  <c r="H6862" i="22"/>
  <c r="H6881" i="22"/>
  <c r="H6900" i="22"/>
  <c r="H6919" i="22"/>
  <c r="H6941" i="22"/>
  <c r="H6960" i="22"/>
  <c r="H6978" i="22"/>
  <c r="H6996" i="22"/>
  <c r="H7014" i="22"/>
  <c r="H7032" i="22"/>
  <c r="H7051" i="22"/>
  <c r="H7069" i="22"/>
  <c r="H7087" i="22"/>
  <c r="H7105" i="22"/>
  <c r="H7123" i="22"/>
  <c r="H7141" i="22"/>
  <c r="H7159" i="22"/>
  <c r="H7178" i="22"/>
  <c r="H7196" i="22"/>
  <c r="H7215" i="22"/>
  <c r="H7233" i="22"/>
  <c r="H7251" i="22"/>
  <c r="H7269" i="22"/>
  <c r="H7287" i="22"/>
  <c r="H7306" i="22"/>
  <c r="H7324" i="22"/>
  <c r="H7342" i="22"/>
  <c r="H7360" i="22"/>
  <c r="H7378" i="22"/>
  <c r="H7395" i="22"/>
  <c r="H7412" i="22"/>
  <c r="H7429" i="22"/>
  <c r="H7446" i="22"/>
  <c r="H7463" i="22"/>
  <c r="H7481" i="22"/>
  <c r="H7498" i="22"/>
  <c r="H7515" i="22"/>
  <c r="H7532" i="22"/>
  <c r="H7549" i="22"/>
  <c r="H7566" i="22"/>
  <c r="H7583" i="22"/>
  <c r="H7600" i="22"/>
  <c r="H7617" i="22"/>
  <c r="H7634" i="22"/>
  <c r="H7651" i="22"/>
  <c r="H7668" i="22"/>
  <c r="H7685" i="22"/>
  <c r="H7702" i="22"/>
  <c r="H7719" i="22"/>
  <c r="H7737" i="22"/>
  <c r="H7754" i="22"/>
  <c r="H7771" i="22"/>
  <c r="H7788" i="22"/>
  <c r="H7805" i="22"/>
  <c r="H7822" i="22"/>
  <c r="H7839" i="22"/>
  <c r="H7856" i="22"/>
  <c r="H7873" i="22"/>
  <c r="H7890" i="22"/>
  <c r="H7907" i="22"/>
  <c r="H7924" i="22"/>
  <c r="H7941" i="22"/>
  <c r="H7958" i="22"/>
  <c r="H7975" i="22"/>
  <c r="H7993" i="22"/>
  <c r="H8010" i="22"/>
  <c r="H8027" i="22"/>
  <c r="H8044" i="22"/>
  <c r="H8061" i="22"/>
  <c r="H8078" i="22"/>
  <c r="H8095" i="22"/>
  <c r="H8112" i="22"/>
  <c r="H8129" i="22"/>
  <c r="H8146" i="22"/>
  <c r="H8163" i="22"/>
  <c r="H8180" i="22"/>
  <c r="H8197" i="22"/>
  <c r="H8214" i="22"/>
  <c r="H8231" i="22"/>
  <c r="H8249" i="22"/>
  <c r="H8266" i="22"/>
  <c r="H8283" i="22"/>
  <c r="H8300" i="22"/>
  <c r="H8317" i="22"/>
  <c r="H8334" i="22"/>
  <c r="H8351" i="22"/>
  <c r="H8368" i="22"/>
  <c r="H8385" i="22"/>
  <c r="H8402" i="22"/>
  <c r="H8419" i="22"/>
  <c r="H8436" i="22"/>
  <c r="H8453" i="22"/>
  <c r="H8470" i="22"/>
  <c r="H8487" i="22"/>
  <c r="H8505" i="22"/>
  <c r="H8522" i="22"/>
  <c r="H8539" i="22"/>
  <c r="H8556" i="22"/>
  <c r="H8573" i="22"/>
  <c r="H8590" i="22"/>
  <c r="H8607" i="22"/>
  <c r="H8624" i="22"/>
  <c r="H8641" i="22"/>
  <c r="H8658" i="22"/>
  <c r="H8675" i="22"/>
  <c r="H8692" i="22"/>
  <c r="H8709" i="22"/>
  <c r="H8726" i="22"/>
  <c r="H8743" i="22"/>
  <c r="H8761" i="22"/>
  <c r="H8778" i="22"/>
  <c r="H8795" i="22"/>
  <c r="H8812" i="22"/>
  <c r="H8829" i="22"/>
  <c r="H8846" i="22"/>
  <c r="H8863" i="22"/>
  <c r="H8880" i="22"/>
  <c r="H8897" i="22"/>
  <c r="H8914" i="22"/>
  <c r="H8931" i="22"/>
  <c r="H8948" i="22"/>
  <c r="H8965" i="22"/>
  <c r="H8982" i="22"/>
  <c r="H8999" i="22"/>
  <c r="H9017" i="22"/>
  <c r="H9034" i="22"/>
  <c r="H9051" i="22"/>
  <c r="H9068" i="22"/>
  <c r="H47" i="22"/>
  <c r="H168" i="22"/>
  <c r="H281" i="22"/>
  <c r="H411" i="22"/>
  <c r="H514" i="22"/>
  <c r="H617" i="22"/>
  <c r="H726" i="22"/>
  <c r="H819" i="22"/>
  <c r="H893" i="22"/>
  <c r="H979" i="22"/>
  <c r="H1063" i="22"/>
  <c r="H1137" i="22"/>
  <c r="H1222" i="22"/>
  <c r="H1299" i="22"/>
  <c r="H1370" i="22"/>
  <c r="H1445" i="22"/>
  <c r="H1505" i="22"/>
  <c r="H1558" i="22"/>
  <c r="H1627" i="22"/>
  <c r="H1687" i="22"/>
  <c r="H1743" i="22"/>
  <c r="H1808" i="22"/>
  <c r="H1868" i="22"/>
  <c r="H1923" i="22"/>
  <c r="H1973" i="22"/>
  <c r="H2022" i="22"/>
  <c r="H2066" i="22"/>
  <c r="H2119" i="22"/>
  <c r="H2171" i="22"/>
  <c r="H2211" i="22"/>
  <c r="H2267" i="22"/>
  <c r="H2317" i="22"/>
  <c r="H2363" i="22"/>
  <c r="H2416" i="22"/>
  <c r="H2462" i="22"/>
  <c r="H2509" i="22"/>
  <c r="H2559" i="22"/>
  <c r="H2610" i="22"/>
  <c r="H2654" i="22"/>
  <c r="H2706" i="22"/>
  <c r="H2752" i="22"/>
  <c r="H2802" i="22"/>
  <c r="H2852" i="22"/>
  <c r="H2898" i="22"/>
  <c r="H2942" i="22"/>
  <c r="H2979" i="22"/>
  <c r="H3012" i="22"/>
  <c r="H3045" i="22"/>
  <c r="H3082" i="22"/>
  <c r="H3115" i="22"/>
  <c r="H3143" i="22"/>
  <c r="H3178" i="22"/>
  <c r="H3207" i="22"/>
  <c r="H3239" i="22"/>
  <c r="H3276" i="22"/>
  <c r="H3303" i="22"/>
  <c r="H3333" i="22"/>
  <c r="H3366" i="22"/>
  <c r="H3397" i="22"/>
  <c r="H3423" i="22"/>
  <c r="H3456" i="22"/>
  <c r="H3485" i="22"/>
  <c r="H3515" i="22"/>
  <c r="H3543" i="22"/>
  <c r="H3572" i="22"/>
  <c r="H3600" i="22"/>
  <c r="H3624" i="22"/>
  <c r="H3655" i="22"/>
  <c r="H3680" i="22"/>
  <c r="H3710" i="22"/>
  <c r="H3736" i="22"/>
  <c r="H3761" i="22"/>
  <c r="H3792" i="22"/>
  <c r="H3818" i="22"/>
  <c r="H3846" i="22"/>
  <c r="H3873" i="22"/>
  <c r="H3902" i="22"/>
  <c r="H3928" i="22"/>
  <c r="H3954" i="22"/>
  <c r="H3983" i="22"/>
  <c r="H4012" i="22"/>
  <c r="H4038" i="22"/>
  <c r="H4065" i="22"/>
  <c r="H4088" i="22"/>
  <c r="H4115" i="22"/>
  <c r="H4141" i="22"/>
  <c r="H4168" i="22"/>
  <c r="H4192" i="22"/>
  <c r="H4215" i="22"/>
  <c r="H4240" i="22"/>
  <c r="H4264" i="22"/>
  <c r="H4286" i="22"/>
  <c r="H4309" i="22"/>
  <c r="H4331" i="22"/>
  <c r="H4352" i="22"/>
  <c r="H4373" i="22"/>
  <c r="H4397" i="22"/>
  <c r="H4420" i="22"/>
  <c r="H4442" i="22"/>
  <c r="H4465" i="22"/>
  <c r="H4486" i="22"/>
  <c r="H4508" i="22"/>
  <c r="H4531" i="22"/>
  <c r="H4552" i="22"/>
  <c r="H4576" i="22"/>
  <c r="H4599" i="22"/>
  <c r="H4621" i="22"/>
  <c r="H4642" i="22"/>
  <c r="H4663" i="22"/>
  <c r="H4687" i="22"/>
  <c r="H4708" i="22"/>
  <c r="H4732" i="22"/>
  <c r="H4755" i="22"/>
  <c r="H4776" i="22"/>
  <c r="H4798" i="22"/>
  <c r="H4821" i="22"/>
  <c r="H4843" i="22"/>
  <c r="H4864" i="22"/>
  <c r="H4890" i="22"/>
  <c r="H4911" i="22"/>
  <c r="H4932" i="22"/>
  <c r="H4954" i="22"/>
  <c r="H4977" i="22"/>
  <c r="H4998" i="22"/>
  <c r="H5020" i="22"/>
  <c r="H5045" i="22"/>
  <c r="H5067" i="22"/>
  <c r="H5088" i="22"/>
  <c r="H5111" i="22"/>
  <c r="H5133" i="22"/>
  <c r="H5154" i="22"/>
  <c r="H5175" i="22"/>
  <c r="H5201" i="22"/>
  <c r="H5222" i="22"/>
  <c r="H5244" i="22"/>
  <c r="H5267" i="22"/>
  <c r="H5288" i="22"/>
  <c r="H5309" i="22"/>
  <c r="H5329" i="22"/>
  <c r="H5351" i="22"/>
  <c r="H5372" i="22"/>
  <c r="H5393" i="22"/>
  <c r="H5413" i="22"/>
  <c r="H5436" i="22"/>
  <c r="H5456" i="22"/>
  <c r="H5476" i="22"/>
  <c r="H5496" i="22"/>
  <c r="H5517" i="22"/>
  <c r="H5539" i="22"/>
  <c r="H5559" i="22"/>
  <c r="H5580" i="22"/>
  <c r="H5600" i="22"/>
  <c r="H5620" i="22"/>
  <c r="H5643" i="22"/>
  <c r="H5663" i="22"/>
  <c r="H5683" i="22"/>
  <c r="H5704" i="22"/>
  <c r="H5727" i="22"/>
  <c r="H5747" i="22"/>
  <c r="H5767" i="22"/>
  <c r="H5788" i="22"/>
  <c r="H5808" i="22"/>
  <c r="H5830" i="22"/>
  <c r="H5851" i="22"/>
  <c r="H5871" i="22"/>
  <c r="H5891" i="22"/>
  <c r="H5914" i="22"/>
  <c r="H5934" i="22"/>
  <c r="H5954" i="22"/>
  <c r="H5974" i="22"/>
  <c r="H5995" i="22"/>
  <c r="H6018" i="22"/>
  <c r="H6038" i="22"/>
  <c r="H6059" i="22"/>
  <c r="H6079" i="22"/>
  <c r="H6101" i="22"/>
  <c r="H6122" i="22"/>
  <c r="H6142" i="22"/>
  <c r="H6162" i="22"/>
  <c r="H6182" i="22"/>
  <c r="H6205" i="22"/>
  <c r="H6225" i="22"/>
  <c r="H6245" i="22"/>
  <c r="H6266" i="22"/>
  <c r="H6286" i="22"/>
  <c r="H6308" i="22"/>
  <c r="H6330" i="22"/>
  <c r="H6350" i="22"/>
  <c r="H6370" i="22"/>
  <c r="H6392" i="22"/>
  <c r="H6413" i="22"/>
  <c r="H6433" i="22"/>
  <c r="H6453" i="22"/>
  <c r="H6472" i="22"/>
  <c r="H6493" i="22"/>
  <c r="H6512" i="22"/>
  <c r="H6531" i="22"/>
  <c r="H6550" i="22"/>
  <c r="H6571" i="22"/>
  <c r="H6590" i="22"/>
  <c r="H6609" i="22"/>
  <c r="H6629" i="22"/>
  <c r="H6648" i="22"/>
  <c r="H6669" i="22"/>
  <c r="H6688" i="22"/>
  <c r="H6707" i="22"/>
  <c r="H6726" i="22"/>
  <c r="H6747" i="22"/>
  <c r="H6766" i="22"/>
  <c r="H6785" i="22"/>
  <c r="H6804" i="22"/>
  <c r="H6823" i="22"/>
  <c r="H6844" i="22"/>
  <c r="H6863" i="22"/>
  <c r="H6882" i="22"/>
  <c r="H6901" i="22"/>
  <c r="H6923" i="22"/>
  <c r="H6942" i="22"/>
  <c r="H6961" i="22"/>
  <c r="H6979" i="22"/>
  <c r="H6997" i="22"/>
  <c r="H7015" i="22"/>
  <c r="H7034" i="22"/>
  <c r="H7052" i="22"/>
  <c r="H7070" i="22"/>
  <c r="H7088" i="22"/>
  <c r="H7106" i="22"/>
  <c r="H7124" i="22"/>
  <c r="H7142" i="22"/>
  <c r="H7160" i="22"/>
  <c r="H7179" i="22"/>
  <c r="H7198" i="22"/>
  <c r="H7216" i="22"/>
  <c r="H7234" i="22"/>
  <c r="H7252" i="22"/>
  <c r="H7270" i="22"/>
  <c r="H7288" i="22"/>
  <c r="H7307" i="22"/>
  <c r="H7325" i="22"/>
  <c r="H7343" i="22"/>
  <c r="H7361" i="22"/>
  <c r="H7379" i="22"/>
  <c r="H7396" i="22"/>
  <c r="H7413" i="22"/>
  <c r="H7430" i="22"/>
  <c r="H7447" i="22"/>
  <c r="H7465" i="22"/>
  <c r="H7482" i="22"/>
  <c r="H7499" i="22"/>
  <c r="H7516" i="22"/>
  <c r="H7533" i="22"/>
  <c r="H7550" i="22"/>
  <c r="H7567" i="22"/>
  <c r="H7584" i="22"/>
  <c r="H7601" i="22"/>
  <c r="H7618" i="22"/>
  <c r="H7635" i="22"/>
  <c r="H7652" i="22"/>
  <c r="H7669" i="22"/>
  <c r="H7686" i="22"/>
  <c r="H7703" i="22"/>
  <c r="H7721" i="22"/>
  <c r="H7738" i="22"/>
  <c r="H7755" i="22"/>
  <c r="H7772" i="22"/>
  <c r="H7789" i="22"/>
  <c r="H7806" i="22"/>
  <c r="H7823" i="22"/>
  <c r="H7840" i="22"/>
  <c r="H7857" i="22"/>
  <c r="H7874" i="22"/>
  <c r="H7891" i="22"/>
  <c r="H7908" i="22"/>
  <c r="H7925" i="22"/>
  <c r="H7942" i="22"/>
  <c r="H7959" i="22"/>
  <c r="H7977" i="22"/>
  <c r="H7994" i="22"/>
  <c r="H8011" i="22"/>
  <c r="H8028" i="22"/>
  <c r="H8045" i="22"/>
  <c r="H8062" i="22"/>
  <c r="H8079" i="22"/>
  <c r="H8096" i="22"/>
  <c r="H8113" i="22"/>
  <c r="H104" i="22"/>
  <c r="H221" i="22"/>
  <c r="H338" i="22"/>
  <c r="H449" i="22"/>
  <c r="H568" i="22"/>
  <c r="H663" i="22"/>
  <c r="H754" i="22"/>
  <c r="H857" i="22"/>
  <c r="H933" i="22"/>
  <c r="H1014" i="22"/>
  <c r="H1098" i="22"/>
  <c r="H1176" i="22"/>
  <c r="H1249" i="22"/>
  <c r="H1336" i="22"/>
  <c r="H1401" i="22"/>
  <c r="H1467" i="22"/>
  <c r="H1534" i="22"/>
  <c r="H1594" i="22"/>
  <c r="H1651" i="22"/>
  <c r="H1715" i="22"/>
  <c r="H1775" i="22"/>
  <c r="H1831" i="22"/>
  <c r="H1892" i="22"/>
  <c r="H1943" i="22"/>
  <c r="H1990" i="22"/>
  <c r="H2045" i="22"/>
  <c r="H2090" i="22"/>
  <c r="H2141" i="22"/>
  <c r="H2189" i="22"/>
  <c r="H2237" i="22"/>
  <c r="H2284" i="22"/>
  <c r="H2339" i="22"/>
  <c r="H2381" i="22"/>
  <c r="H2431" i="22"/>
  <c r="H2483" i="22"/>
  <c r="H2531" i="22"/>
  <c r="H2579" i="22"/>
  <c r="H2630" i="22"/>
  <c r="H2675" i="22"/>
  <c r="H2725" i="22"/>
  <c r="H2775" i="22"/>
  <c r="H2822" i="22"/>
  <c r="H2869" i="22"/>
  <c r="H2919" i="22"/>
  <c r="H2956" i="22"/>
  <c r="H2992" i="22"/>
  <c r="H3028" i="22"/>
  <c r="H3060" i="22"/>
  <c r="H3094" i="22"/>
  <c r="H3131" i="22"/>
  <c r="H3157" i="22"/>
  <c r="H3190" i="22"/>
  <c r="H3223" i="22"/>
  <c r="H3255" i="22"/>
  <c r="H3284" i="22"/>
  <c r="H3319" i="22"/>
  <c r="H3348" i="22"/>
  <c r="H3379" i="22"/>
  <c r="H3408" i="22"/>
  <c r="H3438" i="22"/>
  <c r="H3467" i="22"/>
  <c r="H3500" i="22"/>
  <c r="H3525" i="22"/>
  <c r="H3556" i="22"/>
  <c r="H3583" i="22"/>
  <c r="H3612" i="22"/>
  <c r="H3638" i="22"/>
  <c r="H3664" i="22"/>
  <c r="H3693" i="22"/>
  <c r="H3722" i="22"/>
  <c r="H3748" i="22"/>
  <c r="H3776" i="22"/>
  <c r="H3800" i="22"/>
  <c r="H3829" i="22"/>
  <c r="H138" i="22"/>
  <c r="H241" i="22"/>
  <c r="H371" i="22"/>
  <c r="H486" i="22"/>
  <c r="H587" i="22"/>
  <c r="H685" i="22"/>
  <c r="H785" i="22"/>
  <c r="H869" i="22"/>
  <c r="H949" i="22"/>
  <c r="H1039" i="22"/>
  <c r="H1116" i="22"/>
  <c r="H1197" i="22"/>
  <c r="H1279" i="22"/>
  <c r="H1349" i="22"/>
  <c r="H1416" i="22"/>
  <c r="H1488" i="22"/>
  <c r="H1540" i="22"/>
  <c r="H1600" i="22"/>
  <c r="H1669" i="22"/>
  <c r="H1732" i="22"/>
  <c r="H1791" i="22"/>
  <c r="H1852" i="22"/>
  <c r="H1907" i="22"/>
  <c r="H1955" i="22"/>
  <c r="H2010" i="22"/>
  <c r="H2052" i="22"/>
  <c r="H2102" i="22"/>
  <c r="H2154" i="22"/>
  <c r="H2202" i="22"/>
  <c r="H2250" i="22"/>
  <c r="H2301" i="22"/>
  <c r="H2346" i="22"/>
  <c r="H2396" i="22"/>
  <c r="H2446" i="22"/>
  <c r="H2493" i="22"/>
  <c r="H2540" i="22"/>
  <c r="H2593" i="22"/>
  <c r="H2638" i="22"/>
  <c r="H2689" i="22"/>
  <c r="H2737" i="22"/>
  <c r="H2785" i="22"/>
  <c r="H2832" i="22"/>
  <c r="H2884" i="22"/>
  <c r="H2926" i="22"/>
  <c r="H2965" i="22"/>
  <c r="H3005" i="22"/>
  <c r="H3037" i="22"/>
  <c r="H3071" i="22"/>
  <c r="H3103" i="22"/>
  <c r="H3135" i="22"/>
  <c r="H3166" i="22"/>
  <c r="H3201" i="22"/>
  <c r="H3229" i="22"/>
  <c r="H3262" i="22"/>
  <c r="H3297" i="22"/>
  <c r="H3327" i="22"/>
  <c r="H3356" i="22"/>
  <c r="H3387" i="22"/>
  <c r="H3416" i="22"/>
  <c r="H3443" i="22"/>
  <c r="H3476" i="22"/>
  <c r="H3504" i="22"/>
  <c r="H3535" i="22"/>
  <c r="H3560" i="22"/>
  <c r="H3591" i="22"/>
  <c r="H3619" i="22"/>
  <c r="H3644" i="22"/>
  <c r="H3672" i="22"/>
  <c r="H3699" i="22"/>
  <c r="H48" i="22"/>
  <c r="H193" i="22"/>
  <c r="H351" i="22"/>
  <c r="H525" i="22"/>
  <c r="H654" i="22"/>
  <c r="H771" i="22"/>
  <c r="H895" i="22"/>
  <c r="H1008" i="22"/>
  <c r="H1114" i="22"/>
  <c r="H1228" i="22"/>
  <c r="H1315" i="22"/>
  <c r="H1413" i="22"/>
  <c r="H1506" i="22"/>
  <c r="H1587" i="22"/>
  <c r="H1662" i="22"/>
  <c r="H1744" i="22"/>
  <c r="H1828" i="22"/>
  <c r="H1906" i="22"/>
  <c r="H1978" i="22"/>
  <c r="H2033" i="22"/>
  <c r="H2101" i="22"/>
  <c r="H2172" i="22"/>
  <c r="H2229" i="22"/>
  <c r="H2293" i="22"/>
  <c r="H2364" i="22"/>
  <c r="H2426" i="22"/>
  <c r="H2492" i="22"/>
  <c r="H2560" i="22"/>
  <c r="H2618" i="22"/>
  <c r="H2686" i="22"/>
  <c r="H2755" i="22"/>
  <c r="H2820" i="22"/>
  <c r="H2874" i="22"/>
  <c r="H2943" i="22"/>
  <c r="H2989" i="22"/>
  <c r="H3036" i="22"/>
  <c r="H3083" i="22"/>
  <c r="H3120" i="22"/>
  <c r="H3165" i="22"/>
  <c r="H3212" i="22"/>
  <c r="H3249" i="22"/>
  <c r="H3291" i="22"/>
  <c r="H3336" i="22"/>
  <c r="H3375" i="22"/>
  <c r="H3415" i="22"/>
  <c r="H3457" i="22"/>
  <c r="H3492" i="22"/>
  <c r="H3534" i="22"/>
  <c r="H3574" i="22"/>
  <c r="H3605" i="22"/>
  <c r="H3643" i="22"/>
  <c r="H3681" i="22"/>
  <c r="H3715" i="22"/>
  <c r="H3754" i="22"/>
  <c r="H3781" i="22"/>
  <c r="H3819" i="22"/>
  <c r="H3851" i="22"/>
  <c r="H3884" i="22"/>
  <c r="H3914" i="22"/>
  <c r="H3947" i="22"/>
  <c r="H3976" i="22"/>
  <c r="H4005" i="22"/>
  <c r="H4044" i="22"/>
  <c r="H4069" i="22"/>
  <c r="H4100" i="22"/>
  <c r="H4128" i="22"/>
  <c r="H4156" i="22"/>
  <c r="H4187" i="22"/>
  <c r="H4213" i="22"/>
  <c r="H4244" i="22"/>
  <c r="H4269" i="22"/>
  <c r="H4294" i="22"/>
  <c r="H4318" i="22"/>
  <c r="H4346" i="22"/>
  <c r="H4369" i="22"/>
  <c r="H4395" i="22"/>
  <c r="H4422" i="22"/>
  <c r="H4448" i="22"/>
  <c r="H4471" i="22"/>
  <c r="H4499" i="22"/>
  <c r="H4523" i="22"/>
  <c r="H4548" i="22"/>
  <c r="H4572" i="22"/>
  <c r="H4602" i="22"/>
  <c r="H4625" i="22"/>
  <c r="H4651" i="22"/>
  <c r="H4676" i="22"/>
  <c r="H4702" i="22"/>
  <c r="H4725" i="22"/>
  <c r="H4753" i="22"/>
  <c r="H4779" i="22"/>
  <c r="H4804" i="22"/>
  <c r="H4830" i="22"/>
  <c r="H4855" i="22"/>
  <c r="H4879" i="22"/>
  <c r="H4902" i="22"/>
  <c r="H4930" i="22"/>
  <c r="H4958" i="22"/>
  <c r="H4981" i="22"/>
  <c r="H5009" i="22"/>
  <c r="H5032" i="22"/>
  <c r="H5056" i="22"/>
  <c r="H5084" i="22"/>
  <c r="H5107" i="22"/>
  <c r="H5135" i="22"/>
  <c r="H5163" i="22"/>
  <c r="H5186" i="22"/>
  <c r="H5210" i="22"/>
  <c r="H5235" i="22"/>
  <c r="H5261" i="22"/>
  <c r="H5286" i="22"/>
  <c r="H5311" i="22"/>
  <c r="H5336" i="22"/>
  <c r="H5359" i="22"/>
  <c r="H5381" i="22"/>
  <c r="H5406" i="22"/>
  <c r="H5428" i="22"/>
  <c r="H5454" i="22"/>
  <c r="H5478" i="22"/>
  <c r="H5501" i="22"/>
  <c r="H5525" i="22"/>
  <c r="H5549" i="22"/>
  <c r="H5573" i="22"/>
  <c r="H5596" i="22"/>
  <c r="H5618" i="22"/>
  <c r="H5645" i="22"/>
  <c r="H5668" i="22"/>
  <c r="H5693" i="22"/>
  <c r="H5715" i="22"/>
  <c r="H5738" i="22"/>
  <c r="H5762" i="22"/>
  <c r="H5786" i="22"/>
  <c r="H5812" i="22"/>
  <c r="H5835" i="22"/>
  <c r="H5857" i="22"/>
  <c r="H5883" i="22"/>
  <c r="H5905" i="22"/>
  <c r="H5927" i="22"/>
  <c r="H5952" i="22"/>
  <c r="H5978" i="22"/>
  <c r="H6002" i="22"/>
  <c r="H6024" i="22"/>
  <c r="H6047" i="22"/>
  <c r="H6071" i="22"/>
  <c r="H6095" i="22"/>
  <c r="H6119" i="22"/>
  <c r="H6144" i="22"/>
  <c r="H6166" i="22"/>
  <c r="H6191" i="22"/>
  <c r="H6214" i="22"/>
  <c r="H6239" i="22"/>
  <c r="H6261" i="22"/>
  <c r="H6284" i="22"/>
  <c r="H6311" i="22"/>
  <c r="H6334" i="22"/>
  <c r="H6358" i="22"/>
  <c r="H6381" i="22"/>
  <c r="H6403" i="22"/>
  <c r="H6429" i="22"/>
  <c r="H6451" i="22"/>
  <c r="H6476" i="22"/>
  <c r="H6497" i="22"/>
  <c r="H6519" i="22"/>
  <c r="H6542" i="22"/>
  <c r="H6563" i="22"/>
  <c r="H6584" i="22"/>
  <c r="H6607" i="22"/>
  <c r="H6631" i="22"/>
  <c r="H6654" i="22"/>
  <c r="H6675" i="22"/>
  <c r="H6696" i="22"/>
  <c r="H6719" i="22"/>
  <c r="H6741" i="22"/>
  <c r="H6764" i="22"/>
  <c r="H6787" i="22"/>
  <c r="H6808" i="22"/>
  <c r="H6832" i="22"/>
  <c r="H6853" i="22"/>
  <c r="H6876" i="22"/>
  <c r="H6897" i="22"/>
  <c r="H6918" i="22"/>
  <c r="H6944" i="22"/>
  <c r="H6965" i="22"/>
  <c r="H6986" i="22"/>
  <c r="H7006" i="22"/>
  <c r="H7027" i="22"/>
  <c r="H7047" i="22"/>
  <c r="H7068" i="22"/>
  <c r="H7090" i="22"/>
  <c r="H7110" i="22"/>
  <c r="H7132" i="22"/>
  <c r="H7152" i="22"/>
  <c r="H7172" i="22"/>
  <c r="H7192" i="22"/>
  <c r="H7213" i="22"/>
  <c r="H7236" i="22"/>
  <c r="H7256" i="22"/>
  <c r="H7277" i="22"/>
  <c r="H7297" i="22"/>
  <c r="H7318" i="22"/>
  <c r="H7339" i="22"/>
  <c r="H7359" i="22"/>
  <c r="H7381" i="22"/>
  <c r="H7401" i="22"/>
  <c r="H7420" i="22"/>
  <c r="H7439" i="22"/>
  <c r="H7458" i="22"/>
  <c r="H7477" i="22"/>
  <c r="H7497" i="22"/>
  <c r="H7518" i="22"/>
  <c r="H7537" i="22"/>
  <c r="H7556" i="22"/>
  <c r="H7575" i="22"/>
  <c r="H7595" i="22"/>
  <c r="H7614" i="22"/>
  <c r="H7633" i="22"/>
  <c r="H7654" i="22"/>
  <c r="H7674" i="22"/>
  <c r="H7693" i="22"/>
  <c r="H7712" i="22"/>
  <c r="H7731" i="22"/>
  <c r="H7750" i="22"/>
  <c r="H7770" i="22"/>
  <c r="H7791" i="22"/>
  <c r="H7810" i="22"/>
  <c r="H7829" i="22"/>
  <c r="H7849" i="22"/>
  <c r="H7868" i="22"/>
  <c r="H7887" i="22"/>
  <c r="H7906" i="22"/>
  <c r="H7927" i="22"/>
  <c r="H7947" i="22"/>
  <c r="H7966" i="22"/>
  <c r="H7985" i="22"/>
  <c r="H8004" i="22"/>
  <c r="H8023" i="22"/>
  <c r="H8043" i="22"/>
  <c r="H8064" i="22"/>
  <c r="H8083" i="22"/>
  <c r="H8102" i="22"/>
  <c r="H8122" i="22"/>
  <c r="H8140" i="22"/>
  <c r="H8158" i="22"/>
  <c r="H8176" i="22"/>
  <c r="H8194" i="22"/>
  <c r="H8212" i="22"/>
  <c r="H8230" i="22"/>
  <c r="H8250" i="22"/>
  <c r="H8268" i="22"/>
  <c r="H8286" i="22"/>
  <c r="H8304" i="22"/>
  <c r="H8322" i="22"/>
  <c r="H8340" i="22"/>
  <c r="H8358" i="22"/>
  <c r="H8377" i="22"/>
  <c r="H8395" i="22"/>
  <c r="H8413" i="22"/>
  <c r="H8431" i="22"/>
  <c r="H8449" i="22"/>
  <c r="H8467" i="22"/>
  <c r="H8485" i="22"/>
  <c r="H8503" i="22"/>
  <c r="H8523" i="22"/>
  <c r="H8541" i="22"/>
  <c r="H8559" i="22"/>
  <c r="H8577" i="22"/>
  <c r="H8595" i="22"/>
  <c r="H8613" i="22"/>
  <c r="H8631" i="22"/>
  <c r="H8650" i="22"/>
  <c r="H8668" i="22"/>
  <c r="H8686" i="22"/>
  <c r="H8704" i="22"/>
  <c r="H8722" i="22"/>
  <c r="H8740" i="22"/>
  <c r="H8758" i="22"/>
  <c r="H8777" i="22"/>
  <c r="H8796" i="22"/>
  <c r="H8814" i="22"/>
  <c r="H8832" i="22"/>
  <c r="H8850" i="22"/>
  <c r="H8868" i="22"/>
  <c r="H8886" i="22"/>
  <c r="H8905" i="22"/>
  <c r="H8923" i="22"/>
  <c r="H8941" i="22"/>
  <c r="H8959" i="22"/>
  <c r="H8977" i="22"/>
  <c r="H8995" i="22"/>
  <c r="H9013" i="22"/>
  <c r="H9031" i="22"/>
  <c r="H9050" i="22"/>
  <c r="H9069" i="22"/>
  <c r="H9086" i="22"/>
  <c r="H9103" i="22"/>
  <c r="H9120" i="22"/>
  <c r="H9137" i="22"/>
  <c r="H9154" i="22"/>
  <c r="H9171" i="22"/>
  <c r="H9188" i="22"/>
  <c r="H9205" i="22"/>
  <c r="H9222" i="22"/>
  <c r="H9239" i="22"/>
  <c r="H9257" i="22"/>
  <c r="H9274" i="22"/>
  <c r="H9291" i="22"/>
  <c r="H9308" i="22"/>
  <c r="H9325" i="22"/>
  <c r="H9342" i="22"/>
  <c r="H9359" i="22"/>
  <c r="H9376" i="22"/>
  <c r="H9393" i="22"/>
  <c r="H9410" i="22"/>
  <c r="H9427" i="22"/>
  <c r="H9444" i="22"/>
  <c r="H9461" i="22"/>
  <c r="H9478" i="22"/>
  <c r="H9495" i="22"/>
  <c r="H9513" i="22"/>
  <c r="H9530" i="22"/>
  <c r="H9547" i="22"/>
  <c r="H9564" i="22"/>
  <c r="H9581" i="22"/>
  <c r="H9598" i="22"/>
  <c r="H9615" i="22"/>
  <c r="H9632" i="22"/>
  <c r="H9649" i="22"/>
  <c r="H9666" i="22"/>
  <c r="H9683" i="22"/>
  <c r="H9700" i="22"/>
  <c r="H9717" i="22"/>
  <c r="H9734" i="22"/>
  <c r="H9751" i="22"/>
  <c r="H9769" i="22"/>
  <c r="H9786" i="22"/>
  <c r="H9803" i="22"/>
  <c r="H9820" i="22"/>
  <c r="H9837" i="22"/>
  <c r="H9854" i="22"/>
  <c r="H9871" i="22"/>
  <c r="H9888" i="22"/>
  <c r="H9905" i="22"/>
  <c r="H9922" i="22"/>
  <c r="H9939" i="22"/>
  <c r="H9956" i="22"/>
  <c r="H9973" i="22"/>
  <c r="H9990" i="22"/>
  <c r="H63" i="22"/>
  <c r="H203" i="22"/>
  <c r="H373" i="22"/>
  <c r="H526" i="22"/>
  <c r="H655" i="22"/>
  <c r="H799" i="22"/>
  <c r="H905" i="22"/>
  <c r="H1009" i="22"/>
  <c r="H1118" i="22"/>
  <c r="H1238" i="22"/>
  <c r="H1320" i="22"/>
  <c r="H1420" i="22"/>
  <c r="H1507" i="22"/>
  <c r="H1588" i="22"/>
  <c r="H1670" i="22"/>
  <c r="H1751" i="22"/>
  <c r="H1829" i="22"/>
  <c r="H1910" i="22"/>
  <c r="H1982" i="22"/>
  <c r="H2034" i="22"/>
  <c r="H2106" i="22"/>
  <c r="H2173" i="22"/>
  <c r="H2236" i="22"/>
  <c r="H2304" i="22"/>
  <c r="H2365" i="22"/>
  <c r="H2427" i="22"/>
  <c r="H2498" i="22"/>
  <c r="H2562" i="22"/>
  <c r="H2619" i="22"/>
  <c r="H2690" i="22"/>
  <c r="H2756" i="22"/>
  <c r="H2821" i="22"/>
  <c r="H2885" i="22"/>
  <c r="H2944" i="22"/>
  <c r="H2991" i="22"/>
  <c r="H3039" i="22"/>
  <c r="H3086" i="22"/>
  <c r="H3121" i="22"/>
  <c r="H3167" i="22"/>
  <c r="H3213" i="22"/>
  <c r="H3254" i="22"/>
  <c r="H3298" i="22"/>
  <c r="H3338" i="22"/>
  <c r="H3378" i="22"/>
  <c r="H3419" i="22"/>
  <c r="H3458" i="22"/>
  <c r="H3493" i="22"/>
  <c r="H3536" i="22"/>
  <c r="H3575" i="22"/>
  <c r="H3611" i="22"/>
  <c r="H3645" i="22"/>
  <c r="H3685" i="22"/>
  <c r="H3716" i="22"/>
  <c r="H3755" i="22"/>
  <c r="H3784" i="22"/>
  <c r="H3822" i="22"/>
  <c r="H3856" i="22"/>
  <c r="H3886" i="22"/>
  <c r="H3915" i="22"/>
  <c r="H3948" i="22"/>
  <c r="H3978" i="22"/>
  <c r="H4013" i="22"/>
  <c r="H4045" i="22"/>
  <c r="H4070" i="22"/>
  <c r="H4101" i="22"/>
  <c r="H4131" i="22"/>
  <c r="H4159" i="22"/>
  <c r="H4189" i="22"/>
  <c r="H4216" i="22"/>
  <c r="H4245" i="22"/>
  <c r="H4270" i="22"/>
  <c r="H4295" i="22"/>
  <c r="H4321" i="22"/>
  <c r="H4347" i="22"/>
  <c r="H4370" i="22"/>
  <c r="H4400" i="22"/>
  <c r="H4423" i="22"/>
  <c r="H4449" i="22"/>
  <c r="H4472" i="22"/>
  <c r="H4500" i="22"/>
  <c r="H4524" i="22"/>
  <c r="H4549" i="22"/>
  <c r="H4577" i="22"/>
  <c r="H4603" i="22"/>
  <c r="H4626" i="22"/>
  <c r="H4654" i="22"/>
  <c r="H4677" i="22"/>
  <c r="H4703" i="22"/>
  <c r="H4726" i="22"/>
  <c r="H4756" i="22"/>
  <c r="H4780" i="22"/>
  <c r="H4805" i="22"/>
  <c r="H4831" i="22"/>
  <c r="H4856" i="22"/>
  <c r="H4880" i="22"/>
  <c r="H4908" i="22"/>
  <c r="H4933" i="22"/>
  <c r="H4959" i="22"/>
  <c r="H4984" i="22"/>
  <c r="H5010" i="22"/>
  <c r="H5034" i="22"/>
  <c r="H5057" i="22"/>
  <c r="H5085" i="22"/>
  <c r="H5112" i="22"/>
  <c r="H5136" i="22"/>
  <c r="H5164" i="22"/>
  <c r="H5187" i="22"/>
  <c r="H5211" i="22"/>
  <c r="H5238" i="22"/>
  <c r="H5262" i="22"/>
  <c r="H5290" i="22"/>
  <c r="H5312" i="22"/>
  <c r="H5338" i="22"/>
  <c r="H5360" i="22"/>
  <c r="H5384" i="22"/>
  <c r="H5407" i="22"/>
  <c r="H5429" i="22"/>
  <c r="H5457" i="22"/>
  <c r="H5479" i="22"/>
  <c r="H5504" i="22"/>
  <c r="H5526" i="22"/>
  <c r="H5550" i="22"/>
  <c r="H5574" i="22"/>
  <c r="H5597" i="22"/>
  <c r="H5623" i="22"/>
  <c r="H5647" i="22"/>
  <c r="H5669" i="22"/>
  <c r="H5694" i="22"/>
  <c r="H5716" i="22"/>
  <c r="H5739" i="22"/>
  <c r="H5764" i="22"/>
  <c r="H5789" i="22"/>
  <c r="H5813" i="22"/>
  <c r="H5836" i="22"/>
  <c r="H5858" i="22"/>
  <c r="H5884" i="22"/>
  <c r="H5906" i="22"/>
  <c r="H5931" i="22"/>
  <c r="H5955" i="22"/>
  <c r="H5979" i="22"/>
  <c r="H6003" i="22"/>
  <c r="H6026" i="22"/>
  <c r="H6050" i="22"/>
  <c r="H6072" i="22"/>
  <c r="H6096" i="22"/>
  <c r="H6123" i="22"/>
  <c r="H6145" i="22"/>
  <c r="H6170" i="22"/>
  <c r="H6193" i="22"/>
  <c r="H6215" i="22"/>
  <c r="H6240" i="22"/>
  <c r="H6262" i="22"/>
  <c r="H6289" i="22"/>
  <c r="H6312" i="22"/>
  <c r="H6335" i="22"/>
  <c r="H6359" i="22"/>
  <c r="H6382" i="22"/>
  <c r="H6404" i="22"/>
  <c r="H6430" i="22"/>
  <c r="H6454" i="22"/>
  <c r="H6477" i="22"/>
  <c r="H6498" i="22"/>
  <c r="H6520" i="22"/>
  <c r="H6543" i="22"/>
  <c r="H6564" i="22"/>
  <c r="H6587" i="22"/>
  <c r="H6611" i="22"/>
  <c r="H6632" i="22"/>
  <c r="H6655" i="22"/>
  <c r="H6676" i="22"/>
  <c r="H6699" i="22"/>
  <c r="H6721" i="22"/>
  <c r="H6742" i="22"/>
  <c r="H6767" i="22"/>
  <c r="H6788" i="22"/>
  <c r="H6811" i="22"/>
  <c r="H6833" i="22"/>
  <c r="H6854" i="22"/>
  <c r="H6877" i="22"/>
  <c r="H6898" i="22"/>
  <c r="H6924" i="22"/>
  <c r="H6945" i="22"/>
  <c r="H6966" i="22"/>
  <c r="H6987" i="22"/>
  <c r="H7007" i="22"/>
  <c r="H7028" i="22"/>
  <c r="H7048" i="22"/>
  <c r="H7071" i="22"/>
  <c r="H7091" i="22"/>
  <c r="H7112" i="22"/>
  <c r="H7133" i="22"/>
  <c r="H7153" i="22"/>
  <c r="H7173" i="22"/>
  <c r="H7194" i="22"/>
  <c r="H7217" i="22"/>
  <c r="H7237" i="22"/>
  <c r="H7258" i="22"/>
  <c r="H7278" i="22"/>
  <c r="H7298" i="22"/>
  <c r="H7319" i="22"/>
  <c r="H7340" i="22"/>
  <c r="H7362" i="22"/>
  <c r="H7382" i="22"/>
  <c r="H7402" i="22"/>
  <c r="H7421" i="22"/>
  <c r="H7440" i="22"/>
  <c r="H7459" i="22"/>
  <c r="H7478" i="22"/>
  <c r="H7500" i="22"/>
  <c r="H7519" i="22"/>
  <c r="H7538" i="22"/>
  <c r="H7557" i="22"/>
  <c r="H7577" i="22"/>
  <c r="H7596" i="22"/>
  <c r="H7615" i="22"/>
  <c r="H7636" i="22"/>
  <c r="H7655" i="22"/>
  <c r="H7675" i="22"/>
  <c r="H7694" i="22"/>
  <c r="H7713" i="22"/>
  <c r="H7732" i="22"/>
  <c r="H7751" i="22"/>
  <c r="H7773" i="22"/>
  <c r="H7792" i="22"/>
  <c r="H7811" i="22"/>
  <c r="H7830" i="22"/>
  <c r="H7850" i="22"/>
  <c r="H7869" i="22"/>
  <c r="H7888" i="22"/>
  <c r="H7909" i="22"/>
  <c r="H7929" i="22"/>
  <c r="H7948" i="22"/>
  <c r="H7967" i="22"/>
  <c r="H7986" i="22"/>
  <c r="H8005" i="22"/>
  <c r="H8025" i="22"/>
  <c r="H8046" i="22"/>
  <c r="H8065" i="22"/>
  <c r="H8084" i="22"/>
  <c r="H8103" i="22"/>
  <c r="H8123" i="22"/>
  <c r="H8141" i="22"/>
  <c r="H8159" i="22"/>
  <c r="H8177" i="22"/>
  <c r="H8195" i="22"/>
  <c r="H8213" i="22"/>
  <c r="H8233" i="22"/>
  <c r="H8251" i="22"/>
  <c r="H8269" i="22"/>
  <c r="H8287" i="22"/>
  <c r="H8305" i="22"/>
  <c r="H8323" i="22"/>
  <c r="H8341" i="22"/>
  <c r="H8359" i="22"/>
  <c r="H8378" i="22"/>
  <c r="H8396" i="22"/>
  <c r="H8414" i="22"/>
  <c r="H8432" i="22"/>
  <c r="H8450" i="22"/>
  <c r="H8468" i="22"/>
  <c r="H8486" i="22"/>
  <c r="H8506" i="22"/>
  <c r="H8524" i="22"/>
  <c r="H8542" i="22"/>
  <c r="H8560" i="22"/>
  <c r="H8578" i="22"/>
  <c r="H8596" i="22"/>
  <c r="H8614" i="22"/>
  <c r="H8633" i="22"/>
  <c r="H8651" i="22"/>
  <c r="H8669" i="22"/>
  <c r="H8687" i="22"/>
  <c r="H8705" i="22"/>
  <c r="H8723" i="22"/>
  <c r="H8741" i="22"/>
  <c r="H8759" i="22"/>
  <c r="H8779" i="22"/>
  <c r="H8797" i="22"/>
  <c r="H8815" i="22"/>
  <c r="H8833" i="22"/>
  <c r="H8851" i="22"/>
  <c r="H8869" i="22"/>
  <c r="H8887" i="22"/>
  <c r="H8906" i="22"/>
  <c r="H8924" i="22"/>
  <c r="H8942" i="22"/>
  <c r="H8960" i="22"/>
  <c r="H8978" i="22"/>
  <c r="H8996" i="22"/>
  <c r="H9014" i="22"/>
  <c r="H9033" i="22"/>
  <c r="H9052" i="22"/>
  <c r="H9070" i="22"/>
  <c r="H9087" i="22"/>
  <c r="H9104" i="22"/>
  <c r="H9121" i="22"/>
  <c r="H9138" i="22"/>
  <c r="H9155" i="22"/>
  <c r="H9172" i="22"/>
  <c r="H9189" i="22"/>
  <c r="H9206" i="22"/>
  <c r="H9223" i="22"/>
  <c r="H9241" i="22"/>
  <c r="H9258" i="22"/>
  <c r="H9275" i="22"/>
  <c r="H9292" i="22"/>
  <c r="H9309" i="22"/>
  <c r="H9326" i="22"/>
  <c r="H9343" i="22"/>
  <c r="H9360" i="22"/>
  <c r="H9377" i="22"/>
  <c r="H9394" i="22"/>
  <c r="H9411" i="22"/>
  <c r="H9428" i="22"/>
  <c r="H9445" i="22"/>
  <c r="H9462" i="22"/>
  <c r="H9479" i="22"/>
  <c r="H9497" i="22"/>
  <c r="H9514" i="22"/>
  <c r="H9531" i="22"/>
  <c r="H9548" i="22"/>
  <c r="H9565" i="22"/>
  <c r="H9582" i="22"/>
  <c r="H9599" i="22"/>
  <c r="H9616" i="22"/>
  <c r="H9633" i="22"/>
  <c r="H9650" i="22"/>
  <c r="H9667" i="22"/>
  <c r="H9684" i="22"/>
  <c r="H9701" i="22"/>
  <c r="H9718" i="22"/>
  <c r="H9735" i="22"/>
  <c r="H9753" i="22"/>
  <c r="H9770" i="22"/>
  <c r="H9787" i="22"/>
  <c r="H9804" i="22"/>
  <c r="H9821" i="22"/>
  <c r="H9838" i="22"/>
  <c r="H9855" i="22"/>
  <c r="H9872" i="22"/>
  <c r="H9889" i="22"/>
  <c r="H9906" i="22"/>
  <c r="H9923" i="22"/>
  <c r="H9940" i="22"/>
  <c r="H9957" i="22"/>
  <c r="H9974" i="22"/>
  <c r="H9991" i="22"/>
  <c r="H110" i="22"/>
  <c r="H291" i="22"/>
  <c r="H443" i="22"/>
  <c r="H584" i="22"/>
  <c r="H727" i="22"/>
  <c r="H833" i="22"/>
  <c r="H947" i="22"/>
  <c r="H1064" i="22"/>
  <c r="H1166" i="22"/>
  <c r="H1265" i="22"/>
  <c r="H1371" i="22"/>
  <c r="H1463" i="22"/>
  <c r="H1539" i="22"/>
  <c r="H1628" i="22"/>
  <c r="H1706" i="22"/>
  <c r="H1780" i="22"/>
  <c r="H1870" i="22"/>
  <c r="H1938" i="22"/>
  <c r="H1996" i="22"/>
  <c r="H2068" i="22"/>
  <c r="H2132" i="22"/>
  <c r="H2199" i="22"/>
  <c r="H2269" i="22"/>
  <c r="H2324" i="22"/>
  <c r="H2395" i="22"/>
  <c r="H2463" i="22"/>
  <c r="H2524" i="22"/>
  <c r="H2587" i="22"/>
  <c r="H2655" i="22"/>
  <c r="H2718" i="22"/>
  <c r="H2784" i="22"/>
  <c r="H2853" i="22"/>
  <c r="H2908" i="22"/>
  <c r="H2964" i="22"/>
  <c r="H3015" i="22"/>
  <c r="H3058" i="22"/>
  <c r="H3099" i="22"/>
  <c r="H3146" i="22"/>
  <c r="H3186" i="22"/>
  <c r="H3228" i="22"/>
  <c r="H3277" i="22"/>
  <c r="H3312" i="22"/>
  <c r="H3352" i="22"/>
  <c r="H3398" i="22"/>
  <c r="H3436" i="22"/>
  <c r="H3470" i="22"/>
  <c r="H3516" i="22"/>
  <c r="H3554" i="22"/>
  <c r="H3590" i="22"/>
  <c r="H3626" i="22"/>
  <c r="H3662" i="22"/>
  <c r="H3698" i="22"/>
  <c r="H3732" i="22"/>
  <c r="H3771" i="22"/>
  <c r="H3799" i="22"/>
  <c r="H3835" i="22"/>
  <c r="H3867" i="22"/>
  <c r="H3895" i="22"/>
  <c r="H3932" i="22"/>
  <c r="H3963" i="22"/>
  <c r="H3994" i="22"/>
  <c r="H4023" i="22"/>
  <c r="H4054" i="22"/>
  <c r="H4084" i="22"/>
  <c r="H4113" i="22"/>
  <c r="H4143" i="22"/>
  <c r="H4173" i="22"/>
  <c r="H4204" i="22"/>
  <c r="H4228" i="22"/>
  <c r="H4254" i="22"/>
  <c r="H4279" i="22"/>
  <c r="H4305" i="22"/>
  <c r="H4333" i="22"/>
  <c r="H4356" i="22"/>
  <c r="H4384" i="22"/>
  <c r="H4407" i="22"/>
  <c r="H4433" i="22"/>
  <c r="H4459" i="22"/>
  <c r="H4484" i="22"/>
  <c r="H4510" i="22"/>
  <c r="H4538" i="22"/>
  <c r="H4561" i="22"/>
  <c r="H4587" i="22"/>
  <c r="H4610" i="22"/>
  <c r="H4638" i="22"/>
  <c r="H4661" i="22"/>
  <c r="H4689" i="22"/>
  <c r="H4715" i="22"/>
  <c r="H4740" i="22"/>
  <c r="H4764" i="22"/>
  <c r="H4791" i="22"/>
  <c r="H4815" i="22"/>
  <c r="H4840" i="22"/>
  <c r="H4868" i="22"/>
  <c r="H4894" i="22"/>
  <c r="H4917" i="22"/>
  <c r="H4943" i="22"/>
  <c r="H4968" i="22"/>
  <c r="H4994" i="22"/>
  <c r="H5018" i="22"/>
  <c r="H5047" i="22"/>
  <c r="H5071" i="22"/>
  <c r="H181" i="22"/>
  <c r="H317" i="22"/>
  <c r="H462" i="22"/>
  <c r="H618" i="22"/>
  <c r="H749" i="22"/>
  <c r="H867" i="22"/>
  <c r="H983" i="22"/>
  <c r="H1082" i="22"/>
  <c r="H1187" i="22"/>
  <c r="H1303" i="22"/>
  <c r="H1394" i="22"/>
  <c r="H1472" i="22"/>
  <c r="H1563" i="22"/>
  <c r="H1646" i="22"/>
  <c r="H1723" i="22"/>
  <c r="H1811" i="22"/>
  <c r="H1885" i="22"/>
  <c r="H1954" i="22"/>
  <c r="H2023" i="22"/>
  <c r="H2086" i="22"/>
  <c r="H2146" i="22"/>
  <c r="H2215" i="22"/>
  <c r="H2282" i="22"/>
  <c r="H2343" i="22"/>
  <c r="H2417" i="22"/>
  <c r="H2474" i="22"/>
  <c r="H2539" i="22"/>
  <c r="H2611" i="22"/>
  <c r="H2670" i="22"/>
  <c r="H2731" i="22"/>
  <c r="H2803" i="22"/>
  <c r="H2867" i="22"/>
  <c r="H2925" i="22"/>
  <c r="H2982" i="22"/>
  <c r="H3021" i="22"/>
  <c r="H3068" i="22"/>
  <c r="H3116" i="22"/>
  <c r="H3155" i="22"/>
  <c r="H3195" i="22"/>
  <c r="H3242" i="22"/>
  <c r="H3282" i="22"/>
  <c r="H3324" i="22"/>
  <c r="H3367" i="22"/>
  <c r="H3403" i="22"/>
  <c r="H3442" i="22"/>
  <c r="H3486" i="22"/>
  <c r="H3523" i="22"/>
  <c r="H3559" i="22"/>
  <c r="H3601" i="22"/>
  <c r="H3636" i="22"/>
  <c r="H3671" i="22"/>
  <c r="H3711" i="22"/>
  <c r="H3743" i="22"/>
  <c r="H3777" i="22"/>
  <c r="H3811" i="22"/>
  <c r="H3844" i="22"/>
  <c r="H3877" i="22"/>
  <c r="H3909" i="22"/>
  <c r="H3936" i="22"/>
  <c r="H3969" i="22"/>
  <c r="H4001" i="22"/>
  <c r="H4030" i="22"/>
  <c r="H4062" i="22"/>
  <c r="H4091" i="22"/>
  <c r="H4122" i="22"/>
  <c r="H4151" i="22"/>
  <c r="H4180" i="22"/>
  <c r="H4208" i="22"/>
  <c r="H4234" i="22"/>
  <c r="H4260" i="22"/>
  <c r="H4288" i="22"/>
  <c r="H4314" i="22"/>
  <c r="H4337" i="22"/>
  <c r="H4365" i="22"/>
  <c r="H4388" i="22"/>
  <c r="H4414" i="22"/>
  <c r="H4439" i="22"/>
  <c r="H4467" i="22"/>
  <c r="H4491" i="22"/>
  <c r="H4518" i="22"/>
  <c r="H4542" i="22"/>
  <c r="H4567" i="22"/>
  <c r="H4591" i="22"/>
  <c r="H4619" i="22"/>
  <c r="H4644" i="22"/>
  <c r="H64" i="22"/>
  <c r="H264" i="22"/>
  <c r="H461" i="22"/>
  <c r="H675" i="22"/>
  <c r="H829" i="22"/>
  <c r="H959" i="22"/>
  <c r="H1125" i="22"/>
  <c r="H1250" i="22"/>
  <c r="H1389" i="22"/>
  <c r="H1515" i="22"/>
  <c r="H1611" i="22"/>
  <c r="H1722" i="22"/>
  <c r="H1834" i="22"/>
  <c r="H1935" i="22"/>
  <c r="H2014" i="22"/>
  <c r="H2107" i="22"/>
  <c r="H2197" i="22"/>
  <c r="H2279" i="22"/>
  <c r="H2374" i="22"/>
  <c r="H2451" i="22"/>
  <c r="H2538" i="22"/>
  <c r="H2635" i="22"/>
  <c r="H2710" i="22"/>
  <c r="H2795" i="22"/>
  <c r="H2886" i="22"/>
  <c r="H2962" i="22"/>
  <c r="H3020" i="22"/>
  <c r="H3089" i="22"/>
  <c r="H3138" i="22"/>
  <c r="H3194" i="22"/>
  <c r="H3259" i="22"/>
  <c r="H3310" i="22"/>
  <c r="H3361" i="22"/>
  <c r="H3420" i="22"/>
  <c r="H3468" i="22"/>
  <c r="H3522" i="22"/>
  <c r="H3576" i="22"/>
  <c r="H3621" i="22"/>
  <c r="H3670" i="22"/>
  <c r="H3723" i="22"/>
  <c r="H3766" i="22"/>
  <c r="H3808" i="22"/>
  <c r="H3857" i="22"/>
  <c r="H3893" i="22"/>
  <c r="H3935" i="22"/>
  <c r="H3981" i="22"/>
  <c r="H4021" i="22"/>
  <c r="H4061" i="22"/>
  <c r="H4102" i="22"/>
  <c r="H4139" i="22"/>
  <c r="H4176" i="22"/>
  <c r="H4218" i="22"/>
  <c r="H4252" i="22"/>
  <c r="H4287" i="22"/>
  <c r="H4322" i="22"/>
  <c r="H4354" i="22"/>
  <c r="H4387" i="22"/>
  <c r="H4424" i="22"/>
  <c r="H4454" i="22"/>
  <c r="H4490" i="22"/>
  <c r="H4525" i="22"/>
  <c r="H4559" i="22"/>
  <c r="H4590" i="22"/>
  <c r="H4627" i="22"/>
  <c r="H4659" i="22"/>
  <c r="H4693" i="22"/>
  <c r="H4722" i="22"/>
  <c r="H4757" i="22"/>
  <c r="H4784" i="22"/>
  <c r="H4816" i="22"/>
  <c r="H4849" i="22"/>
  <c r="H4878" i="22"/>
  <c r="H4913" i="22"/>
  <c r="H4942" i="22"/>
  <c r="H4972" i="22"/>
  <c r="H5005" i="22"/>
  <c r="H5036" i="22"/>
  <c r="H5069" i="22"/>
  <c r="H5098" i="22"/>
  <c r="H5125" i="22"/>
  <c r="H5155" i="22"/>
  <c r="H5185" i="22"/>
  <c r="H5215" i="22"/>
  <c r="H5245" i="22"/>
  <c r="H5272" i="22"/>
  <c r="H5301" i="22"/>
  <c r="H5326" i="22"/>
  <c r="H5356" i="22"/>
  <c r="H5380" i="22"/>
  <c r="H5409" i="22"/>
  <c r="H5439" i="22"/>
  <c r="H5463" i="22"/>
  <c r="H5491" i="22"/>
  <c r="H5518" i="22"/>
  <c r="H5544" i="22"/>
  <c r="H5572" i="22"/>
  <c r="H5601" i="22"/>
  <c r="H5629" i="22"/>
  <c r="H5653" i="22"/>
  <c r="H5680" i="22"/>
  <c r="H5710" i="22"/>
  <c r="H5734" i="22"/>
  <c r="H5761" i="22"/>
  <c r="H5791" i="22"/>
  <c r="H5818" i="22"/>
  <c r="H5845" i="22"/>
  <c r="H5872" i="22"/>
  <c r="H5899" i="22"/>
  <c r="H5924" i="22"/>
  <c r="H5951" i="22"/>
  <c r="H5983" i="22"/>
  <c r="H6007" i="22"/>
  <c r="H6034" i="22"/>
  <c r="H6062" i="22"/>
  <c r="H6088" i="22"/>
  <c r="H6114" i="22"/>
  <c r="H6143" i="22"/>
  <c r="H6172" i="22"/>
  <c r="H6197" i="22"/>
  <c r="H6226" i="22"/>
  <c r="H6252" i="22"/>
  <c r="H6278" i="22"/>
  <c r="H6303" i="22"/>
  <c r="H6333" i="22"/>
  <c r="H6362" i="22"/>
  <c r="H6387" i="22"/>
  <c r="H6416" i="22"/>
  <c r="H6443" i="22"/>
  <c r="H6467" i="22"/>
  <c r="H6494" i="22"/>
  <c r="H6517" i="22"/>
  <c r="H6545" i="22"/>
  <c r="H6572" i="22"/>
  <c r="H6596" i="22"/>
  <c r="H6621" i="22"/>
  <c r="H6644" i="22"/>
  <c r="H6672" i="22"/>
  <c r="H6695" i="22"/>
  <c r="H6723" i="22"/>
  <c r="H6750" i="22"/>
  <c r="H6773" i="22"/>
  <c r="H6799" i="22"/>
  <c r="H6824" i="22"/>
  <c r="H6850" i="22"/>
  <c r="H6875" i="22"/>
  <c r="H6903" i="22"/>
  <c r="H6928" i="22"/>
  <c r="H6951" i="22"/>
  <c r="H6976" i="22"/>
  <c r="H7000" i="22"/>
  <c r="H7023" i="22"/>
  <c r="H7046" i="22"/>
  <c r="H7073" i="22"/>
  <c r="H7096" i="22"/>
  <c r="H7119" i="22"/>
  <c r="H7143" i="22"/>
  <c r="H7167" i="22"/>
  <c r="H7189" i="22"/>
  <c r="H7212" i="22"/>
  <c r="H7239" i="22"/>
  <c r="H7262" i="22"/>
  <c r="H7285" i="22"/>
  <c r="H7310" i="22"/>
  <c r="H7332" i="22"/>
  <c r="H7356" i="22"/>
  <c r="H7380" i="22"/>
  <c r="H7404" i="22"/>
  <c r="H7425" i="22"/>
  <c r="H7449" i="22"/>
  <c r="H7470" i="22"/>
  <c r="H7491" i="22"/>
  <c r="H7513" i="22"/>
  <c r="H7536" i="22"/>
  <c r="H7559" i="22"/>
  <c r="H7581" i="22"/>
  <c r="H7604" i="22"/>
  <c r="H7626" i="22"/>
  <c r="H7647" i="22"/>
  <c r="H7670" i="22"/>
  <c r="H7692" i="22"/>
  <c r="H7715" i="22"/>
  <c r="H7739" i="22"/>
  <c r="H7760" i="22"/>
  <c r="H7781" i="22"/>
  <c r="H7803" i="22"/>
  <c r="H7826" i="22"/>
  <c r="H7847" i="22"/>
  <c r="H7871" i="22"/>
  <c r="H7894" i="22"/>
  <c r="H7916" i="22"/>
  <c r="H7937" i="22"/>
  <c r="H7961" i="22"/>
  <c r="H7982" i="22"/>
  <c r="H8003" i="22"/>
  <c r="H8029" i="22"/>
  <c r="H8050" i="22"/>
  <c r="H8071" i="22"/>
  <c r="H8093" i="22"/>
  <c r="H8116" i="22"/>
  <c r="H8137" i="22"/>
  <c r="H8157" i="22"/>
  <c r="H8179" i="22"/>
  <c r="H8201" i="22"/>
  <c r="H8221" i="22"/>
  <c r="H8241" i="22"/>
  <c r="H8261" i="22"/>
  <c r="H8282" i="22"/>
  <c r="H8303" i="22"/>
  <c r="H8325" i="22"/>
  <c r="H8346" i="22"/>
  <c r="H8366" i="22"/>
  <c r="H8387" i="22"/>
  <c r="H8407" i="22"/>
  <c r="H8428" i="22"/>
  <c r="H8448" i="22"/>
  <c r="H8471" i="22"/>
  <c r="H8492" i="22"/>
  <c r="H8512" i="22"/>
  <c r="H8532" i="22"/>
  <c r="H8553" i="22"/>
  <c r="H8574" i="22"/>
  <c r="H8594" i="22"/>
  <c r="H8617" i="22"/>
  <c r="H8637" i="22"/>
  <c r="H8657" i="22"/>
  <c r="H8678" i="22"/>
  <c r="H8699" i="22"/>
  <c r="H8719" i="22"/>
  <c r="H8739" i="22"/>
  <c r="H8763" i="22"/>
  <c r="H8783" i="22"/>
  <c r="H8803" i="22"/>
  <c r="H8823" i="22"/>
  <c r="H8844" i="22"/>
  <c r="H8865" i="22"/>
  <c r="H8885" i="22"/>
  <c r="H8908" i="22"/>
  <c r="H8928" i="22"/>
  <c r="H8949" i="22"/>
  <c r="H8970" i="22"/>
  <c r="H8990" i="22"/>
  <c r="H9010" i="22"/>
  <c r="H9030" i="22"/>
  <c r="H9054" i="22"/>
  <c r="H9074" i="22"/>
  <c r="H9093" i="22"/>
  <c r="H9113" i="22"/>
  <c r="H9132" i="22"/>
  <c r="H9151" i="22"/>
  <c r="H9170" i="22"/>
  <c r="H9191" i="22"/>
  <c r="H9211" i="22"/>
  <c r="H9230" i="22"/>
  <c r="H9249" i="22"/>
  <c r="H9268" i="22"/>
  <c r="H9287" i="22"/>
  <c r="H9307" i="22"/>
  <c r="H9328" i="22"/>
  <c r="H9347" i="22"/>
  <c r="H9366" i="22"/>
  <c r="H9386" i="22"/>
  <c r="H9405" i="22"/>
  <c r="H9424" i="22"/>
  <c r="H9443" i="22"/>
  <c r="H9465" i="22"/>
  <c r="H9484" i="22"/>
  <c r="H9503" i="22"/>
  <c r="H9522" i="22"/>
  <c r="H9541" i="22"/>
  <c r="H9561" i="22"/>
  <c r="H9580" i="22"/>
  <c r="H9601" i="22"/>
  <c r="H9620" i="22"/>
  <c r="H9639" i="22"/>
  <c r="H9659" i="22"/>
  <c r="H9678" i="22"/>
  <c r="H9697" i="22"/>
  <c r="H9716" i="22"/>
  <c r="H9738" i="22"/>
  <c r="H9757" i="22"/>
  <c r="H9776" i="22"/>
  <c r="H9795" i="22"/>
  <c r="H9814" i="22"/>
  <c r="H9834" i="22"/>
  <c r="H9853" i="22"/>
  <c r="H9874" i="22"/>
  <c r="H9893" i="22"/>
  <c r="H9913" i="22"/>
  <c r="H9932" i="22"/>
  <c r="H9951" i="22"/>
  <c r="H9970" i="22"/>
  <c r="H9989" i="22"/>
  <c r="H77" i="22"/>
  <c r="H265" i="22"/>
  <c r="H494" i="22"/>
  <c r="H681" i="22"/>
  <c r="H832" i="22"/>
  <c r="H991" i="22"/>
  <c r="H1134" i="22"/>
  <c r="H1264" i="22"/>
  <c r="H1395" i="22"/>
  <c r="H1519" i="22"/>
  <c r="H1615" i="22"/>
  <c r="H1734" i="22"/>
  <c r="H1842" i="22"/>
  <c r="H1936" i="22"/>
  <c r="H2028" i="22"/>
  <c r="H2108" i="22"/>
  <c r="H2198" i="22"/>
  <c r="H2283" i="22"/>
  <c r="H2375" i="22"/>
  <c r="H2453" i="22"/>
  <c r="H2542" i="22"/>
  <c r="H2636" i="22"/>
  <c r="H2716" i="22"/>
  <c r="H2804" i="22"/>
  <c r="H2891" i="22"/>
  <c r="H2963" i="22"/>
  <c r="H3024" i="22"/>
  <c r="H3091" i="22"/>
  <c r="H3139" i="22"/>
  <c r="H3202" i="22"/>
  <c r="H3260" i="22"/>
  <c r="H3311" i="22"/>
  <c r="H3368" i="22"/>
  <c r="H3421" i="22"/>
  <c r="H3469" i="22"/>
  <c r="H3524" i="22"/>
  <c r="H3578" i="22"/>
  <c r="H3622" i="22"/>
  <c r="H3674" i="22"/>
  <c r="H3724" i="22"/>
  <c r="H3767" i="22"/>
  <c r="H3812" i="22"/>
  <c r="H3858" i="22"/>
  <c r="H3894" i="22"/>
  <c r="H3937" i="22"/>
  <c r="H3984" i="22"/>
  <c r="H4022" i="22"/>
  <c r="H4066" i="22"/>
  <c r="H4104" i="22"/>
  <c r="H4142" i="22"/>
  <c r="H4181" i="22"/>
  <c r="H4223" i="22"/>
  <c r="H4253" i="22"/>
  <c r="H4289" i="22"/>
  <c r="H4323" i="22"/>
  <c r="H4355" i="22"/>
  <c r="H4389" i="22"/>
  <c r="H4426" i="22"/>
  <c r="H4458" i="22"/>
  <c r="H4492" i="22"/>
  <c r="H4526" i="22"/>
  <c r="H4560" i="22"/>
  <c r="H4594" i="22"/>
  <c r="H4628" i="22"/>
  <c r="H4660" i="22"/>
  <c r="H4694" i="22"/>
  <c r="H4723" i="22"/>
  <c r="H4758" i="22"/>
  <c r="H4787" i="22"/>
  <c r="H4817" i="22"/>
  <c r="H4850" i="22"/>
  <c r="H4881" i="22"/>
  <c r="H4914" i="22"/>
  <c r="H4946" i="22"/>
  <c r="H4975" i="22"/>
  <c r="H5006" i="22"/>
  <c r="H5037" i="22"/>
  <c r="H5070" i="22"/>
  <c r="H5099" i="22"/>
  <c r="H5128" i="22"/>
  <c r="H5156" i="22"/>
  <c r="H5188" i="22"/>
  <c r="H5216" i="22"/>
  <c r="H5248" i="22"/>
  <c r="H5274" i="22"/>
  <c r="H5302" i="22"/>
  <c r="H5327" i="22"/>
  <c r="H5357" i="22"/>
  <c r="H5386" i="22"/>
  <c r="H5410" i="22"/>
  <c r="H5440" i="22"/>
  <c r="H5464" i="22"/>
  <c r="H5492" i="22"/>
  <c r="H5521" i="22"/>
  <c r="H5546" i="22"/>
  <c r="H5575" i="22"/>
  <c r="H5602" i="22"/>
  <c r="H5630" i="22"/>
  <c r="H5654" i="22"/>
  <c r="H5681" i="22"/>
  <c r="H5711" i="22"/>
  <c r="H5735" i="22"/>
  <c r="H5765" i="22"/>
  <c r="H5794" i="22"/>
  <c r="H5819" i="22"/>
  <c r="H5846" i="22"/>
  <c r="H5873" i="22"/>
  <c r="H5901" i="22"/>
  <c r="H5925" i="22"/>
  <c r="H5956" i="22"/>
  <c r="H5984" i="22"/>
  <c r="H6008" i="22"/>
  <c r="H6035" i="22"/>
  <c r="H6063" i="22"/>
  <c r="H6090" i="22"/>
  <c r="H6115" i="22"/>
  <c r="H6146" i="22"/>
  <c r="H6174" i="22"/>
  <c r="H6198" i="22"/>
  <c r="H6227" i="22"/>
  <c r="H6255" i="22"/>
  <c r="H6279" i="22"/>
  <c r="H6306" i="22"/>
  <c r="H6336" i="22"/>
  <c r="H6363" i="22"/>
  <c r="H6388" i="22"/>
  <c r="H6417" i="22"/>
  <c r="H6444" i="22"/>
  <c r="H6468" i="22"/>
  <c r="H6495" i="22"/>
  <c r="H6523" i="22"/>
  <c r="H6546" i="22"/>
  <c r="H6573" i="22"/>
  <c r="H6597" i="22"/>
  <c r="H6622" i="22"/>
  <c r="H6645" i="22"/>
  <c r="H6673" i="22"/>
  <c r="H6700" i="22"/>
  <c r="H6724" i="22"/>
  <c r="H6751" i="22"/>
  <c r="H6775" i="22"/>
  <c r="H6800" i="22"/>
  <c r="H6827" i="22"/>
  <c r="H6851" i="22"/>
  <c r="H6878" i="22"/>
  <c r="H6904" i="22"/>
  <c r="H6929" i="22"/>
  <c r="H6952" i="22"/>
  <c r="H6977" i="22"/>
  <c r="H7002" i="22"/>
  <c r="H7024" i="22"/>
  <c r="H7050" i="22"/>
  <c r="H7074" i="22"/>
  <c r="H7098" i="22"/>
  <c r="H7120" i="22"/>
  <c r="H7144" i="22"/>
  <c r="H7168" i="22"/>
  <c r="H7190" i="22"/>
  <c r="H7218" i="22"/>
  <c r="H7240" i="22"/>
  <c r="H7263" i="22"/>
  <c r="H7286" i="22"/>
  <c r="H7311" i="22"/>
  <c r="H7334" i="22"/>
  <c r="H7357" i="22"/>
  <c r="H7383" i="22"/>
  <c r="H7405" i="22"/>
  <c r="H7426" i="22"/>
  <c r="H7450" i="22"/>
  <c r="H7471" i="22"/>
  <c r="H7492" i="22"/>
  <c r="H7514" i="22"/>
  <c r="H7539" i="22"/>
  <c r="H7561" i="22"/>
  <c r="H7582" i="22"/>
  <c r="H7605" i="22"/>
  <c r="H7627" i="22"/>
  <c r="H7648" i="22"/>
  <c r="H7671" i="22"/>
  <c r="H7695" i="22"/>
  <c r="H7716" i="22"/>
  <c r="H7740" i="22"/>
  <c r="H7761" i="22"/>
  <c r="H7782" i="22"/>
  <c r="H7804" i="22"/>
  <c r="H7827" i="22"/>
  <c r="H7851" i="22"/>
  <c r="H7872" i="22"/>
  <c r="H7895" i="22"/>
  <c r="H7917" i="22"/>
  <c r="H7938" i="22"/>
  <c r="H7962" i="22"/>
  <c r="H7983" i="22"/>
  <c r="H8006" i="22"/>
  <c r="H8030" i="22"/>
  <c r="H8051" i="22"/>
  <c r="H8073" i="22"/>
  <c r="H8094" i="22"/>
  <c r="H8117" i="22"/>
  <c r="H8138" i="22"/>
  <c r="H8160" i="22"/>
  <c r="H8181" i="22"/>
  <c r="H8202" i="22"/>
  <c r="H8222" i="22"/>
  <c r="H8242" i="22"/>
  <c r="H8262" i="22"/>
  <c r="H8284" i="22"/>
  <c r="H8306" i="22"/>
  <c r="H8326" i="22"/>
  <c r="H8347" i="22"/>
  <c r="H8367" i="22"/>
  <c r="H8388" i="22"/>
  <c r="H8409" i="22"/>
  <c r="H8429" i="22"/>
  <c r="H8451" i="22"/>
  <c r="H8473" i="22"/>
  <c r="H8493" i="22"/>
  <c r="H8513" i="22"/>
  <c r="H8533" i="22"/>
  <c r="H8554" i="22"/>
  <c r="H8575" i="22"/>
  <c r="H8597" i="22"/>
  <c r="H8618" i="22"/>
  <c r="H8638" i="22"/>
  <c r="H8659" i="22"/>
  <c r="H8679" i="22"/>
  <c r="H8700" i="22"/>
  <c r="H8720" i="22"/>
  <c r="H8742" i="22"/>
  <c r="H8764" i="22"/>
  <c r="H8784" i="22"/>
  <c r="H8804" i="22"/>
  <c r="H8825" i="22"/>
  <c r="H8845" i="22"/>
  <c r="H8866" i="22"/>
  <c r="H8889" i="22"/>
  <c r="H8909" i="22"/>
  <c r="H8929" i="22"/>
  <c r="H8950" i="22"/>
  <c r="H8971" i="22"/>
  <c r="H8991" i="22"/>
  <c r="H9011" i="22"/>
  <c r="H9035" i="22"/>
  <c r="H9055" i="22"/>
  <c r="H9075" i="22"/>
  <c r="H9094" i="22"/>
  <c r="H9114" i="22"/>
  <c r="H9133" i="22"/>
  <c r="H9152" i="22"/>
  <c r="H9173" i="22"/>
  <c r="H9193" i="22"/>
  <c r="H9212" i="22"/>
  <c r="H9231" i="22"/>
  <c r="H9250" i="22"/>
  <c r="H9269" i="22"/>
  <c r="H9289" i="22"/>
  <c r="H9310" i="22"/>
  <c r="H9329" i="22"/>
  <c r="H9348" i="22"/>
  <c r="H9367" i="22"/>
  <c r="H9387" i="22"/>
  <c r="H9406" i="22"/>
  <c r="H9425" i="22"/>
  <c r="H9446" i="22"/>
  <c r="H9466" i="22"/>
  <c r="H9485" i="22"/>
  <c r="H9504" i="22"/>
  <c r="H9523" i="22"/>
  <c r="H9542" i="22"/>
  <c r="H9562" i="22"/>
  <c r="H9583" i="22"/>
  <c r="H9602" i="22"/>
  <c r="H9621" i="22"/>
  <c r="H9641" i="22"/>
  <c r="H9660" i="22"/>
  <c r="H9679" i="22"/>
  <c r="H9698" i="22"/>
  <c r="H9719" i="22"/>
  <c r="H9739" i="22"/>
  <c r="H9758" i="22"/>
  <c r="H9777" i="22"/>
  <c r="H9796" i="22"/>
  <c r="H9815" i="22"/>
  <c r="H9835" i="22"/>
  <c r="H9856" i="22"/>
  <c r="H9875" i="22"/>
  <c r="H9894" i="22"/>
  <c r="H9914" i="22"/>
  <c r="H9933" i="22"/>
  <c r="H9952" i="22"/>
  <c r="H9971" i="22"/>
  <c r="H9993" i="22"/>
  <c r="H81" i="22"/>
  <c r="H293" i="22"/>
  <c r="H496" i="22"/>
  <c r="H684" i="22"/>
  <c r="H842" i="22"/>
  <c r="H992" i="22"/>
  <c r="H1141" i="22"/>
  <c r="H1286" i="22"/>
  <c r="H1411" i="22"/>
  <c r="H1520" i="22"/>
  <c r="H1631" i="22"/>
  <c r="H1738" i="22"/>
  <c r="H1843" i="22"/>
  <c r="H1942" i="22"/>
  <c r="H2031" i="22"/>
  <c r="H2124" i="22"/>
  <c r="H2204" i="22"/>
  <c r="H2285" i="22"/>
  <c r="H2379" i="22"/>
  <c r="H2464" i="22"/>
  <c r="H2543" i="22"/>
  <c r="H2637" i="22"/>
  <c r="H2724" i="22"/>
  <c r="H2812" i="22"/>
  <c r="H2900" i="22"/>
  <c r="H2966" i="22"/>
  <c r="H3029" i="22"/>
  <c r="H3092" i="22"/>
  <c r="H3147" i="22"/>
  <c r="H3203" i="22"/>
  <c r="H3261" i="22"/>
  <c r="H3313" i="22"/>
  <c r="H3370" i="22"/>
  <c r="H3424" i="22"/>
  <c r="H3477" i="22"/>
  <c r="H3527" i="22"/>
  <c r="H3579" i="22"/>
  <c r="H3629" i="22"/>
  <c r="H3677" i="22"/>
  <c r="H3727" i="22"/>
  <c r="H3772" i="22"/>
  <c r="H3813" i="22"/>
  <c r="H3859" i="22"/>
  <c r="H3903" i="22"/>
  <c r="H3942" i="22"/>
  <c r="H3985" i="22"/>
  <c r="H4027" i="22"/>
  <c r="H4067" i="22"/>
  <c r="H4106" i="22"/>
  <c r="H4146" i="22"/>
  <c r="H4182" i="22"/>
  <c r="H4224" i="22"/>
  <c r="H4255" i="22"/>
  <c r="H4292" i="22"/>
  <c r="H4326" i="22"/>
  <c r="H4362" i="22"/>
  <c r="H4390" i="22"/>
  <c r="H154" i="22"/>
  <c r="H378" i="22"/>
  <c r="H578" i="22"/>
  <c r="H747" i="22"/>
  <c r="H913" i="22"/>
  <c r="H1045" i="22"/>
  <c r="H1186" i="22"/>
  <c r="H1340" i="22"/>
  <c r="H1451" i="22"/>
  <c r="H1556" i="22"/>
  <c r="H1678" i="22"/>
  <c r="H1778" i="22"/>
  <c r="H1884" i="22"/>
  <c r="H1983" i="22"/>
  <c r="H2063" i="22"/>
  <c r="H2143" i="22"/>
  <c r="H2243" i="22"/>
  <c r="H2321" i="22"/>
  <c r="H2400" i="22"/>
  <c r="H2499" i="22"/>
  <c r="H2580" i="22"/>
  <c r="H2669" i="22"/>
  <c r="H2757" i="22"/>
  <c r="H2835" i="22"/>
  <c r="H2924" i="22"/>
  <c r="H2993" i="22"/>
  <c r="H3056" i="22"/>
  <c r="H3110" i="22"/>
  <c r="H3170" i="22"/>
  <c r="H3226" i="22"/>
  <c r="H3281" i="22"/>
  <c r="H3344" i="22"/>
  <c r="H3389" i="22"/>
  <c r="H3441" i="22"/>
  <c r="H3501" i="22"/>
  <c r="H3549" i="22"/>
  <c r="H3596" i="22"/>
  <c r="H3648" i="22"/>
  <c r="H3694" i="22"/>
  <c r="H3740" i="22"/>
  <c r="H3790" i="22"/>
  <c r="H3832" i="22"/>
  <c r="H3874" i="22"/>
  <c r="H3916" i="22"/>
  <c r="H3958" i="22"/>
  <c r="H4000" i="22"/>
  <c r="H4046" i="22"/>
  <c r="H4081" i="22"/>
  <c r="H4120" i="22"/>
  <c r="H4160" i="22"/>
  <c r="H4197" i="22"/>
  <c r="H4232" i="22"/>
  <c r="H4271" i="22"/>
  <c r="H4303" i="22"/>
  <c r="H4336" i="22"/>
  <c r="H4371" i="22"/>
  <c r="H4405" i="22"/>
  <c r="H4438" i="22"/>
  <c r="H4474" i="22"/>
  <c r="H4506" i="22"/>
  <c r="H4541" i="22"/>
  <c r="H4578" i="22"/>
  <c r="H4608" i="22"/>
  <c r="H4643" i="22"/>
  <c r="H4675" i="22"/>
  <c r="H4706" i="22"/>
  <c r="H4739" i="22"/>
  <c r="H4771" i="22"/>
  <c r="H4800" i="22"/>
  <c r="H4833" i="22"/>
  <c r="H4862" i="22"/>
  <c r="H4896" i="22"/>
  <c r="H4927" i="22"/>
  <c r="H4960" i="22"/>
  <c r="H4989" i="22"/>
  <c r="H5023" i="22"/>
  <c r="H5052" i="22"/>
  <c r="H5083" i="22"/>
  <c r="H5115" i="22"/>
  <c r="H5142" i="22"/>
  <c r="H5170" i="22"/>
  <c r="H5202" i="22"/>
  <c r="H5228" i="22"/>
  <c r="H5258" i="22"/>
  <c r="H5285" i="22"/>
  <c r="H5317" i="22"/>
  <c r="H5342" i="22"/>
  <c r="H5368" i="22"/>
  <c r="H5396" i="22"/>
  <c r="H5423" i="22"/>
  <c r="H5447" i="22"/>
  <c r="H5477" i="22"/>
  <c r="H5506" i="22"/>
  <c r="H5532" i="22"/>
  <c r="H5560" i="22"/>
  <c r="H5585" i="22"/>
  <c r="H5613" i="22"/>
  <c r="H5637" i="22"/>
  <c r="H5667" i="22"/>
  <c r="H5696" i="22"/>
  <c r="H5720" i="22"/>
  <c r="H5750" i="22"/>
  <c r="H5777" i="22"/>
  <c r="H5803" i="22"/>
  <c r="H5831" i="22"/>
  <c r="H5856" i="22"/>
  <c r="H5886" i="22"/>
  <c r="H5915" i="22"/>
  <c r="H5940" i="22"/>
  <c r="H5967" i="22"/>
  <c r="H5991" i="22"/>
  <c r="H6021" i="22"/>
  <c r="H6046" i="22"/>
  <c r="H6076" i="22"/>
  <c r="H6104" i="22"/>
  <c r="H6129" i="22"/>
  <c r="H6157" i="22"/>
  <c r="H6183" i="22"/>
  <c r="H6210" i="22"/>
  <c r="H6238" i="22"/>
  <c r="H6267" i="22"/>
  <c r="H6294" i="22"/>
  <c r="H6319" i="22"/>
  <c r="H6346" i="22"/>
  <c r="H6375" i="22"/>
  <c r="H6400" i="22"/>
  <c r="H6428" i="22"/>
  <c r="H6456" i="22"/>
  <c r="H6481" i="22"/>
  <c r="H6507" i="22"/>
  <c r="H6532" i="22"/>
  <c r="H6558" i="22"/>
  <c r="H6581" i="22"/>
  <c r="H6606" i="22"/>
  <c r="H6636" i="22"/>
  <c r="H6659" i="22"/>
  <c r="H6685" i="22"/>
  <c r="H6710" i="22"/>
  <c r="H6735" i="22"/>
  <c r="H6759" i="22"/>
  <c r="H6786" i="22"/>
  <c r="H6814" i="22"/>
  <c r="H6837" i="22"/>
  <c r="H6864" i="22"/>
  <c r="H6888" i="22"/>
  <c r="H6913" i="22"/>
  <c r="H6936" i="22"/>
  <c r="H6964" i="22"/>
  <c r="H6989" i="22"/>
  <c r="H7012" i="22"/>
  <c r="H7037" i="22"/>
  <c r="H7059" i="22"/>
  <c r="H7083" i="22"/>
  <c r="H7107" i="22"/>
  <c r="H7131" i="22"/>
  <c r="H7155" i="22"/>
  <c r="H7181" i="22"/>
  <c r="H7203" i="22"/>
  <c r="H7226" i="22"/>
  <c r="H7249" i="22"/>
  <c r="H7274" i="22"/>
  <c r="H7296" i="22"/>
  <c r="H7322" i="22"/>
  <c r="H7346" i="22"/>
  <c r="H7370" i="22"/>
  <c r="H7391" i="22"/>
  <c r="H7414" i="22"/>
  <c r="H7436" i="22"/>
  <c r="H7457" i="22"/>
  <c r="H7483" i="22"/>
  <c r="H235" i="22"/>
  <c r="H417" i="22"/>
  <c r="H603" i="22"/>
  <c r="H800" i="22"/>
  <c r="H937" i="22"/>
  <c r="H1075" i="22"/>
  <c r="H1239" i="22"/>
  <c r="H1354" i="22"/>
  <c r="H1471" i="22"/>
  <c r="H1596" i="22"/>
  <c r="H1692" i="22"/>
  <c r="H1797" i="22"/>
  <c r="H1914" i="22"/>
  <c r="H1994" i="22"/>
  <c r="H2085" i="22"/>
  <c r="H2177" i="22"/>
  <c r="H2255" i="22"/>
  <c r="H2341" i="22"/>
  <c r="H2435" i="22"/>
  <c r="H2518" i="22"/>
  <c r="H2597" i="22"/>
  <c r="H2691" i="22"/>
  <c r="H2778" i="22"/>
  <c r="H2862" i="22"/>
  <c r="H2949" i="22"/>
  <c r="H3007" i="22"/>
  <c r="H3067" i="22"/>
  <c r="H3132" i="22"/>
  <c r="H3183" i="22"/>
  <c r="H3237" i="22"/>
  <c r="H3299" i="22"/>
  <c r="H3350" i="22"/>
  <c r="H3402" i="22"/>
  <c r="H3459" i="22"/>
  <c r="H3507" i="22"/>
  <c r="H3558" i="22"/>
  <c r="H3613" i="22"/>
  <c r="H3659" i="22"/>
  <c r="H3704" i="22"/>
  <c r="H3756" i="22"/>
  <c r="H3797" i="22"/>
  <c r="H3841" i="22"/>
  <c r="H3887" i="22"/>
  <c r="H3926" i="22"/>
  <c r="H3968" i="22"/>
  <c r="H4014" i="22"/>
  <c r="H4050" i="22"/>
  <c r="H4090" i="22"/>
  <c r="H4132" i="22"/>
  <c r="H4171" i="22"/>
  <c r="H4207" i="22"/>
  <c r="H4247" i="22"/>
  <c r="H4277" i="22"/>
  <c r="H4312" i="22"/>
  <c r="H4348" i="22"/>
  <c r="H4382" i="22"/>
  <c r="H4413" i="22"/>
  <c r="H4450" i="22"/>
  <c r="H4482" i="22"/>
  <c r="H4517" i="22"/>
  <c r="H4550" i="22"/>
  <c r="H4584" i="22"/>
  <c r="H4618" i="22"/>
  <c r="H4655" i="22"/>
  <c r="H4682" i="22"/>
  <c r="H4716" i="22"/>
  <c r="H4744" i="22"/>
  <c r="H4778" i="22"/>
  <c r="H4811" i="22"/>
  <c r="H4839" i="22"/>
  <c r="H4874" i="22"/>
  <c r="H4900" i="22"/>
  <c r="H4935" i="22"/>
  <c r="H4966" i="22"/>
  <c r="H4996" i="22"/>
  <c r="H5029" i="22"/>
  <c r="H5060" i="22"/>
  <c r="H5091" i="22"/>
  <c r="H5121" i="22"/>
  <c r="H5149" i="22"/>
  <c r="H5181" i="22"/>
  <c r="H5206" i="22"/>
  <c r="H5234" i="22"/>
  <c r="H5268" i="22"/>
  <c r="H5295" i="22"/>
  <c r="H5322" i="22"/>
  <c r="H5346" i="22"/>
  <c r="H5376" i="22"/>
  <c r="H5403" i="22"/>
  <c r="H5427" i="22"/>
  <c r="H5459" i="22"/>
  <c r="H5484" i="22"/>
  <c r="H5511" i="22"/>
  <c r="H5540" i="22"/>
  <c r="H5565" i="22"/>
  <c r="H5592" i="22"/>
  <c r="H5617" i="22"/>
  <c r="H5649" i="22"/>
  <c r="H5676" i="22"/>
  <c r="H5700" i="22"/>
  <c r="H5730" i="22"/>
  <c r="H5755" i="22"/>
  <c r="H5781" i="22"/>
  <c r="H5811" i="22"/>
  <c r="H5838" i="22"/>
  <c r="H5866" i="22"/>
  <c r="H5892" i="22"/>
  <c r="H5920" i="22"/>
  <c r="H5944" i="22"/>
  <c r="H5971" i="22"/>
  <c r="H6001" i="22"/>
  <c r="H6028" i="22"/>
  <c r="H6054" i="22"/>
  <c r="H6084" i="22"/>
  <c r="H6109" i="22"/>
  <c r="H6136" i="22"/>
  <c r="H6163" i="22"/>
  <c r="H6190" i="22"/>
  <c r="H6218" i="22"/>
  <c r="H6246" i="22"/>
  <c r="H6274" i="22"/>
  <c r="H6299" i="22"/>
  <c r="H6325" i="22"/>
  <c r="H6353" i="22"/>
  <c r="H6380" i="22"/>
  <c r="H6410" i="22"/>
  <c r="H6436" i="22"/>
  <c r="H6462" i="22"/>
  <c r="H6486" i="22"/>
  <c r="H6513" i="22"/>
  <c r="H6539" i="22"/>
  <c r="H6562" i="22"/>
  <c r="H6591" i="22"/>
  <c r="H6615" i="22"/>
  <c r="H6640" i="22"/>
  <c r="H6663" i="22"/>
  <c r="H6691" i="22"/>
  <c r="H6716" i="22"/>
  <c r="H6740" i="22"/>
  <c r="H6769" i="22"/>
  <c r="H6795" i="22"/>
  <c r="H6818" i="22"/>
  <c r="H6845" i="22"/>
  <c r="H6869" i="22"/>
  <c r="H6894" i="22"/>
  <c r="H6917" i="22"/>
  <c r="H6947" i="22"/>
  <c r="H6971" i="22"/>
  <c r="H6994" i="22"/>
  <c r="H7019" i="22"/>
  <c r="H7041" i="22"/>
  <c r="H7064" i="22"/>
  <c r="H7089" i="22"/>
  <c r="H7115" i="22"/>
  <c r="H7137" i="22"/>
  <c r="H7162" i="22"/>
  <c r="H7185" i="22"/>
  <c r="H7207" i="22"/>
  <c r="H7230" i="22"/>
  <c r="H7255" i="22"/>
  <c r="H7280" i="22"/>
  <c r="H7303" i="22"/>
  <c r="H7328" i="22"/>
  <c r="H86" i="22"/>
  <c r="H383" i="22"/>
  <c r="H646" i="22"/>
  <c r="H888" i="22"/>
  <c r="H1106" i="22"/>
  <c r="H1305" i="22"/>
  <c r="H1489" i="22"/>
  <c r="H1647" i="22"/>
  <c r="H1796" i="22"/>
  <c r="H1951" i="22"/>
  <c r="H2069" i="22"/>
  <c r="H2207" i="22"/>
  <c r="H2323" i="22"/>
  <c r="H2450" i="22"/>
  <c r="H2574" i="22"/>
  <c r="H2708" i="22"/>
  <c r="H2831" i="22"/>
  <c r="H2950" i="22"/>
  <c r="H3041" i="22"/>
  <c r="H3119" i="22"/>
  <c r="H3214" i="22"/>
  <c r="H3285" i="22"/>
  <c r="H3372" i="22"/>
  <c r="H3446" i="22"/>
  <c r="H3521" i="22"/>
  <c r="H3594" i="22"/>
  <c r="H3663" i="22"/>
  <c r="H3738" i="22"/>
  <c r="H3798" i="22"/>
  <c r="H105" i="22"/>
  <c r="H414" i="22"/>
  <c r="H686" i="22"/>
  <c r="H929" i="22"/>
  <c r="H1113" i="22"/>
  <c r="H1314" i="22"/>
  <c r="H1490" i="22"/>
  <c r="H1652" i="22"/>
  <c r="H1812" i="22"/>
  <c r="H1956" i="22"/>
  <c r="H2082" i="22"/>
  <c r="H2208" i="22"/>
  <c r="H2325" i="22"/>
  <c r="H2470" i="22"/>
  <c r="H2581" i="22"/>
  <c r="H2709" i="22"/>
  <c r="H2833" i="22"/>
  <c r="H2951" i="22"/>
  <c r="H3046" i="22"/>
  <c r="H3133" i="22"/>
  <c r="H3217" i="22"/>
  <c r="H3286" i="22"/>
  <c r="H3380" i="22"/>
  <c r="H3447" i="22"/>
  <c r="H3533" i="22"/>
  <c r="H3602" i="22"/>
  <c r="H3669" i="22"/>
  <c r="H3739" i="22"/>
  <c r="H3806" i="22"/>
  <c r="H108" i="22"/>
  <c r="H415" i="22"/>
  <c r="H700" i="22"/>
  <c r="H930" i="22"/>
  <c r="H1142" i="22"/>
  <c r="H1341" i="22"/>
  <c r="H1498" i="22"/>
  <c r="H1653" i="22"/>
  <c r="H1820" i="22"/>
  <c r="H1963" i="22"/>
  <c r="H2087" i="22"/>
  <c r="H2220" i="22"/>
  <c r="H2340" i="22"/>
  <c r="H2471" i="22"/>
  <c r="H2594" i="22"/>
  <c r="H2726" i="22"/>
  <c r="H2839" i="22"/>
  <c r="H2955" i="22"/>
  <c r="H3047" i="22"/>
  <c r="H3134" i="22"/>
  <c r="H3218" i="22"/>
  <c r="H3300" i="22"/>
  <c r="H3381" i="22"/>
  <c r="H3448" i="22"/>
  <c r="H3537" i="22"/>
  <c r="H3603" i="22"/>
  <c r="H3678" i="22"/>
  <c r="H3746" i="22"/>
  <c r="H3807" i="22"/>
  <c r="H3869" i="22"/>
  <c r="H3933" i="22"/>
  <c r="H3995" i="22"/>
  <c r="H4051" i="22"/>
  <c r="H4109" i="22"/>
  <c r="H4170" i="22"/>
  <c r="H4226" i="22"/>
  <c r="H4275" i="22"/>
  <c r="H4327" i="22"/>
  <c r="H4374" i="22"/>
  <c r="H140" i="22"/>
  <c r="H441" i="22"/>
  <c r="H704" i="22"/>
  <c r="H931" i="22"/>
  <c r="H1162" i="22"/>
  <c r="H1347" i="22"/>
  <c r="H1524" i="22"/>
  <c r="H1679" i="22"/>
  <c r="H1827" i="22"/>
  <c r="H1964" i="22"/>
  <c r="H2092" i="22"/>
  <c r="H2227" i="22"/>
  <c r="H2353" i="22"/>
  <c r="H2475" i="22"/>
  <c r="H2596" i="22"/>
  <c r="H2730" i="22"/>
  <c r="H2854" i="22"/>
  <c r="H2971" i="22"/>
  <c r="H3057" i="22"/>
  <c r="H3137" i="22"/>
  <c r="H3219" i="22"/>
  <c r="H3306" i="22"/>
  <c r="H3382" i="22"/>
  <c r="H3463" i="22"/>
  <c r="H3538" i="22"/>
  <c r="H3604" i="22"/>
  <c r="H3688" i="22"/>
  <c r="H3747" i="22"/>
  <c r="H3814" i="22"/>
  <c r="H3878" i="22"/>
  <c r="H3934" i="22"/>
  <c r="H3997" i="22"/>
  <c r="H4058" i="22"/>
  <c r="H4118" i="22"/>
  <c r="H4172" i="22"/>
  <c r="H4227" i="22"/>
  <c r="H4276" i="22"/>
  <c r="H4328" i="22"/>
  <c r="H4378" i="22"/>
  <c r="H4429" i="22"/>
  <c r="H4469" i="22"/>
  <c r="H4514" i="22"/>
  <c r="H4562" i="22"/>
  <c r="H4606" i="22"/>
  <c r="H4647" i="22"/>
  <c r="H4695" i="22"/>
  <c r="H4737" i="22"/>
  <c r="H4774" i="22"/>
  <c r="H4822" i="22"/>
  <c r="H4860" i="22"/>
  <c r="H4899" i="22"/>
  <c r="H4947" i="22"/>
  <c r="H4987" i="22"/>
  <c r="H5028" i="22"/>
  <c r="H5072" i="22"/>
  <c r="H5106" i="22"/>
  <c r="H5148" i="22"/>
  <c r="H5189" i="22"/>
  <c r="H5226" i="22"/>
  <c r="H5265" i="22"/>
  <c r="H5303" i="22"/>
  <c r="H5340" i="22"/>
  <c r="H5375" i="22"/>
  <c r="H5414" i="22"/>
  <c r="H5445" i="22"/>
  <c r="H5483" i="22"/>
  <c r="H5522" i="22"/>
  <c r="H5556" i="22"/>
  <c r="H5591" i="22"/>
  <c r="H5631" i="22"/>
  <c r="H5664" i="22"/>
  <c r="H5699" i="22"/>
  <c r="H5736" i="22"/>
  <c r="H5773" i="22"/>
  <c r="H5806" i="22"/>
  <c r="H5847" i="22"/>
  <c r="H5882" i="22"/>
  <c r="H5918" i="22"/>
  <c r="H5958" i="22"/>
  <c r="H5989" i="22"/>
  <c r="H6027" i="22"/>
  <c r="H6064" i="22"/>
  <c r="H6102" i="22"/>
  <c r="H6135" i="22"/>
  <c r="H6175" i="22"/>
  <c r="H238" i="22"/>
  <c r="H534" i="22"/>
  <c r="H769" i="22"/>
  <c r="H1015" i="22"/>
  <c r="H1202" i="22"/>
  <c r="H1412" i="22"/>
  <c r="H1564" i="22"/>
  <c r="H1719" i="22"/>
  <c r="H1877" i="22"/>
  <c r="H2011" i="22"/>
  <c r="H2133" i="22"/>
  <c r="H2256" i="22"/>
  <c r="H2394" i="22"/>
  <c r="H2512" i="22"/>
  <c r="H2646" i="22"/>
  <c r="H2765" i="22"/>
  <c r="H2901" i="22"/>
  <c r="H2994" i="22"/>
  <c r="H3075" i="22"/>
  <c r="H3164" i="22"/>
  <c r="H3247" i="22"/>
  <c r="H3330" i="22"/>
  <c r="H3404" i="22"/>
  <c r="H3487" i="22"/>
  <c r="H3557" i="22"/>
  <c r="H3635" i="22"/>
  <c r="H3702" i="22"/>
  <c r="H3773" i="22"/>
  <c r="H3834" i="22"/>
  <c r="H143" i="22"/>
  <c r="H547" i="22"/>
  <c r="H887" i="22"/>
  <c r="H1203" i="22"/>
  <c r="H1466" i="22"/>
  <c r="H1707" i="22"/>
  <c r="H1924" i="22"/>
  <c r="H2127" i="22"/>
  <c r="H2305" i="22"/>
  <c r="H2491" i="22"/>
  <c r="H2668" i="22"/>
  <c r="H2860" i="22"/>
  <c r="H184" i="22"/>
  <c r="H579" i="22"/>
  <c r="H946" i="22"/>
  <c r="H1245" i="22"/>
  <c r="H1469" i="22"/>
  <c r="H1739" i="22"/>
  <c r="H1925" i="22"/>
  <c r="H2130" i="22"/>
  <c r="H2306" i="22"/>
  <c r="H2500" i="22"/>
  <c r="H2674" i="22"/>
  <c r="H2868" i="22"/>
  <c r="H3008" i="22"/>
  <c r="H3153" i="22"/>
  <c r="H3263" i="22"/>
  <c r="H3358" i="22"/>
  <c r="H3488" i="22"/>
  <c r="H3587" i="22"/>
  <c r="H3695" i="22"/>
  <c r="H3793" i="22"/>
  <c r="H3879" i="22"/>
  <c r="H3950" i="22"/>
  <c r="H4016" i="22"/>
  <c r="H4082" i="22"/>
  <c r="H4150" i="22"/>
  <c r="H4209" i="22"/>
  <c r="H4268" i="22"/>
  <c r="H4332" i="22"/>
  <c r="H4385" i="22"/>
  <c r="H4434" i="22"/>
  <c r="H4483" i="22"/>
  <c r="H4533" i="22"/>
  <c r="H4582" i="22"/>
  <c r="H4629" i="22"/>
  <c r="H188" i="22"/>
  <c r="H597" i="22"/>
  <c r="H958" i="22"/>
  <c r="H1247" i="22"/>
  <c r="H1537" i="22"/>
  <c r="H1763" i="22"/>
  <c r="H1986" i="22"/>
  <c r="H2158" i="22"/>
  <c r="H2320" i="22"/>
  <c r="H2523" i="22"/>
  <c r="H2685" i="22"/>
  <c r="H2871" i="22"/>
  <c r="H3019" i="22"/>
  <c r="H3156" i="22"/>
  <c r="H3265" i="22"/>
  <c r="H3390" i="22"/>
  <c r="H3502" i="22"/>
  <c r="H3614" i="22"/>
  <c r="H3712" i="22"/>
  <c r="H3796" i="22"/>
  <c r="H3890" i="22"/>
  <c r="H3955" i="22"/>
  <c r="H4028" i="22"/>
  <c r="H4086" i="22"/>
  <c r="H4154" i="22"/>
  <c r="H4211" i="22"/>
  <c r="H4278" i="22"/>
  <c r="H4335" i="22"/>
  <c r="H4391" i="22"/>
  <c r="H4443" i="22"/>
  <c r="H4488" i="22"/>
  <c r="H4539" i="22"/>
  <c r="H4586" i="22"/>
  <c r="H4636" i="22"/>
  <c r="H4679" i="22"/>
  <c r="H4724" i="22"/>
  <c r="H4766" i="22"/>
  <c r="H4813" i="22"/>
  <c r="H4859" i="22"/>
  <c r="H4901" i="22"/>
  <c r="H4949" i="22"/>
  <c r="H4993" i="22"/>
  <c r="H5038" i="22"/>
  <c r="H5079" i="22"/>
  <c r="H5123" i="22"/>
  <c r="H5167" i="22"/>
  <c r="H5205" i="22"/>
  <c r="H5250" i="22"/>
  <c r="H5291" i="22"/>
  <c r="H5325" i="22"/>
  <c r="H5364" i="22"/>
  <c r="H5404" i="22"/>
  <c r="H5443" i="22"/>
  <c r="H5482" i="22"/>
  <c r="H5523" i="22"/>
  <c r="H5562" i="22"/>
  <c r="H5598" i="22"/>
  <c r="H5635" i="22"/>
  <c r="H5677" i="22"/>
  <c r="H5714" i="22"/>
  <c r="H5752" i="22"/>
  <c r="H5795" i="22"/>
  <c r="H5828" i="22"/>
  <c r="H5868" i="22"/>
  <c r="H5907" i="22"/>
  <c r="H5943" i="22"/>
  <c r="H5986" i="22"/>
  <c r="H6022" i="22"/>
  <c r="H6061" i="22"/>
  <c r="H6103" i="22"/>
  <c r="H6139" i="22"/>
  <c r="H6178" i="22"/>
  <c r="H6213" i="22"/>
  <c r="H6251" i="22"/>
  <c r="H6291" i="22"/>
  <c r="H6323" i="22"/>
  <c r="H6360" i="22"/>
  <c r="H6397" i="22"/>
  <c r="H6434" i="22"/>
  <c r="H6466" i="22"/>
  <c r="H6502" i="22"/>
  <c r="H6534" i="22"/>
  <c r="H6567" i="22"/>
  <c r="H6603" i="22"/>
  <c r="H6638" i="22"/>
  <c r="H6671" i="22"/>
  <c r="H6705" i="22"/>
  <c r="H6737" i="22"/>
  <c r="H6772" i="22"/>
  <c r="H6806" i="22"/>
  <c r="H6839" i="22"/>
  <c r="H6872" i="22"/>
  <c r="H6910" i="22"/>
  <c r="H6943" i="22"/>
  <c r="H6974" i="22"/>
  <c r="H7008" i="22"/>
  <c r="H7039" i="22"/>
  <c r="H7072" i="22"/>
  <c r="H7102" i="22"/>
  <c r="H7135" i="22"/>
  <c r="H7166" i="22"/>
  <c r="H7200" i="22"/>
  <c r="H7228" i="22"/>
  <c r="H7261" i="22"/>
  <c r="H7293" i="22"/>
  <c r="H7326" i="22"/>
  <c r="H7354" i="22"/>
  <c r="H7386" i="22"/>
  <c r="H7410" i="22"/>
  <c r="H7438" i="22"/>
  <c r="H7467" i="22"/>
  <c r="H7493" i="22"/>
  <c r="H7521" i="22"/>
  <c r="H7545" i="22"/>
  <c r="H7570" i="22"/>
  <c r="H7594" i="22"/>
  <c r="H7621" i="22"/>
  <c r="H7645" i="22"/>
  <c r="H7673" i="22"/>
  <c r="H7698" i="22"/>
  <c r="H7724" i="22"/>
  <c r="H7747" i="22"/>
  <c r="H7775" i="22"/>
  <c r="H7798" i="22"/>
  <c r="H7824" i="22"/>
  <c r="H7852" i="22"/>
  <c r="H7877" i="22"/>
  <c r="H7901" i="22"/>
  <c r="H7926" i="22"/>
  <c r="H7952" i="22"/>
  <c r="H7978" i="22"/>
  <c r="H8001" i="22"/>
  <c r="H8031" i="22"/>
  <c r="H8054" i="22"/>
  <c r="H8080" i="22"/>
  <c r="H240" i="22"/>
  <c r="H621" i="22"/>
  <c r="H997" i="22"/>
  <c r="H1287" i="22"/>
  <c r="H1554" i="22"/>
  <c r="H1764" i="22"/>
  <c r="H1988" i="22"/>
  <c r="H2160" i="22"/>
  <c r="H2354" i="22"/>
  <c r="H2528" i="22"/>
  <c r="H2692" i="22"/>
  <c r="H2902" i="22"/>
  <c r="H3035" i="22"/>
  <c r="H3163" i="22"/>
  <c r="H3278" i="22"/>
  <c r="H3399" i="22"/>
  <c r="H3503" i="22"/>
  <c r="H3617" i="22"/>
  <c r="H3713" i="22"/>
  <c r="H3825" i="22"/>
  <c r="H3891" i="22"/>
  <c r="H3962" i="22"/>
  <c r="H4029" i="22"/>
  <c r="H4095" i="22"/>
  <c r="H4155" i="22"/>
  <c r="H4225" i="22"/>
  <c r="H4283" i="22"/>
  <c r="H4340" i="22"/>
  <c r="H4401" i="22"/>
  <c r="H4446" i="22"/>
  <c r="H4493" i="22"/>
  <c r="H4540" i="22"/>
  <c r="H4588" i="22"/>
  <c r="H4637" i="22"/>
  <c r="H4680" i="22"/>
  <c r="H4727" i="22"/>
  <c r="H4772" i="22"/>
  <c r="H4814" i="22"/>
  <c r="H4861" i="22"/>
  <c r="H4909" i="22"/>
  <c r="H4950" i="22"/>
  <c r="H4995" i="22"/>
  <c r="H5039" i="22"/>
  <c r="H5086" i="22"/>
  <c r="H5124" i="22"/>
  <c r="H5168" i="22"/>
  <c r="H5207" i="22"/>
  <c r="H5251" i="22"/>
  <c r="H5292" i="22"/>
  <c r="H5330" i="22"/>
  <c r="H5367" i="22"/>
  <c r="H5405" i="22"/>
  <c r="H5444" i="22"/>
  <c r="H5487" i="22"/>
  <c r="H5524" i="22"/>
  <c r="H5563" i="22"/>
  <c r="H5603" i="22"/>
  <c r="H5636" i="22"/>
  <c r="H5678" i="22"/>
  <c r="H5717" i="22"/>
  <c r="H5754" i="22"/>
  <c r="H5796" i="22"/>
  <c r="H5832" i="22"/>
  <c r="H5869" i="22"/>
  <c r="H5908" i="22"/>
  <c r="H5948" i="22"/>
  <c r="H5987" i="22"/>
  <c r="H6023" i="22"/>
  <c r="H6067" i="22"/>
  <c r="H6106" i="22"/>
  <c r="H6140" i="22"/>
  <c r="H6179" i="22"/>
  <c r="H6216" i="22"/>
  <c r="H6256" i="22"/>
  <c r="H6292" i="22"/>
  <c r="H6324" i="22"/>
  <c r="H6364" i="22"/>
  <c r="H6398" i="22"/>
  <c r="H6435" i="22"/>
  <c r="H6469" i="22"/>
  <c r="H6503" i="22"/>
  <c r="H6535" i="22"/>
  <c r="H6575" i="22"/>
  <c r="H6604" i="22"/>
  <c r="H6639" i="22"/>
  <c r="H450" i="22"/>
  <c r="H825" i="22"/>
  <c r="H1165" i="22"/>
  <c r="H1427" i="22"/>
  <c r="H1645" i="22"/>
  <c r="H1886" i="22"/>
  <c r="H2062" i="22"/>
  <c r="H2251" i="22"/>
  <c r="H2421" i="22"/>
  <c r="H2614" i="22"/>
  <c r="H2790" i="22"/>
  <c r="H2983" i="22"/>
  <c r="H3098" i="22"/>
  <c r="H3227" i="22"/>
  <c r="H3345" i="22"/>
  <c r="H3440" i="22"/>
  <c r="H3566" i="22"/>
  <c r="H3658" i="22"/>
  <c r="H3759" i="22"/>
  <c r="H3850" i="22"/>
  <c r="H187" i="22"/>
  <c r="H765" i="22"/>
  <c r="H1201" i="22"/>
  <c r="H1598" i="22"/>
  <c r="H1899" i="22"/>
  <c r="H2180" i="22"/>
  <c r="H2436" i="22"/>
  <c r="H2748" i="22"/>
  <c r="H2972" i="22"/>
  <c r="H3118" i="22"/>
  <c r="H3309" i="22"/>
  <c r="H3437" i="22"/>
  <c r="H3584" i="22"/>
  <c r="H3730" i="22"/>
  <c r="H3848" i="22"/>
  <c r="H3946" i="22"/>
  <c r="H4033" i="22"/>
  <c r="H4108" i="22"/>
  <c r="H4193" i="22"/>
  <c r="H4259" i="22"/>
  <c r="H4334" i="22"/>
  <c r="H4404" i="22"/>
  <c r="H4463" i="22"/>
  <c r="H4520" i="22"/>
  <c r="H4579" i="22"/>
  <c r="H4640" i="22"/>
  <c r="H4696" i="22"/>
  <c r="H4743" i="22"/>
  <c r="H4795" i="22"/>
  <c r="H4845" i="22"/>
  <c r="H4895" i="22"/>
  <c r="H4948" i="22"/>
  <c r="H5000" i="22"/>
  <c r="H5051" i="22"/>
  <c r="H5102" i="22"/>
  <c r="H5147" i="22"/>
  <c r="H5192" i="22"/>
  <c r="H5240" i="22"/>
  <c r="H257" i="22"/>
  <c r="H803" i="22"/>
  <c r="H1246" i="22"/>
  <c r="H1599" i="22"/>
  <c r="H1915" i="22"/>
  <c r="H2181" i="22"/>
  <c r="H2437" i="22"/>
  <c r="H2749" i="22"/>
  <c r="H2986" i="22"/>
  <c r="H3154" i="22"/>
  <c r="H3322" i="22"/>
  <c r="H3464" i="22"/>
  <c r="H3592" i="22"/>
  <c r="H3731" i="22"/>
  <c r="H3860" i="22"/>
  <c r="H3949" i="22"/>
  <c r="H4034" i="22"/>
  <c r="H4119" i="22"/>
  <c r="H4194" i="22"/>
  <c r="H4266" i="22"/>
  <c r="H4343" i="22"/>
  <c r="H4406" i="22"/>
  <c r="H4466" i="22"/>
  <c r="H4522" i="22"/>
  <c r="H4583" i="22"/>
  <c r="H4645" i="22"/>
  <c r="H4698" i="22"/>
  <c r="H4746" i="22"/>
  <c r="H313" i="22"/>
  <c r="H824" i="22"/>
  <c r="H1288" i="22"/>
  <c r="H1610" i="22"/>
  <c r="H1950" i="22"/>
  <c r="H2228" i="22"/>
  <c r="H2484" i="22"/>
  <c r="H2764" i="22"/>
  <c r="H2988" i="22"/>
  <c r="H3171" i="22"/>
  <c r="H3323" i="22"/>
  <c r="H3466" i="22"/>
  <c r="H3620" i="22"/>
  <c r="H3749" i="22"/>
  <c r="H3864" i="22"/>
  <c r="H3952" i="22"/>
  <c r="H4039" i="22"/>
  <c r="H4123" i="22"/>
  <c r="H4196" i="22"/>
  <c r="H4267" i="22"/>
  <c r="H4344" i="22"/>
  <c r="H4408" i="22"/>
  <c r="H4468" i="22"/>
  <c r="H4527" i="22"/>
  <c r="H4589" i="22"/>
  <c r="H4646" i="22"/>
  <c r="H4699" i="22"/>
  <c r="H4747" i="22"/>
  <c r="H315" i="22"/>
  <c r="H858" i="22"/>
  <c r="H1304" i="22"/>
  <c r="H1632" i="22"/>
  <c r="H1989" i="22"/>
  <c r="H2244" i="22"/>
  <c r="H2511" i="22"/>
  <c r="H2766" i="22"/>
  <c r="H2997" i="22"/>
  <c r="H3181" i="22"/>
  <c r="H3329" i="22"/>
  <c r="H3480" i="22"/>
  <c r="H3634" i="22"/>
  <c r="H3757" i="22"/>
  <c r="H3866" i="22"/>
  <c r="H3964" i="22"/>
  <c r="H4047" i="22"/>
  <c r="H4125" i="22"/>
  <c r="H4200" i="22"/>
  <c r="H4272" i="22"/>
  <c r="H4349" i="22"/>
  <c r="H4412" i="22"/>
  <c r="H4470" i="22"/>
  <c r="H4532" i="22"/>
  <c r="H4595" i="22"/>
  <c r="H4656" i="22"/>
  <c r="H4704" i="22"/>
  <c r="H4750" i="22"/>
  <c r="H334" i="22"/>
  <c r="H863" i="22"/>
  <c r="H1353" i="22"/>
  <c r="H1690" i="22"/>
  <c r="H1995" i="22"/>
  <c r="H2245" i="22"/>
  <c r="H2534" i="22"/>
  <c r="H2782" i="22"/>
  <c r="H3006" i="22"/>
  <c r="H3182" i="22"/>
  <c r="H3331" i="22"/>
  <c r="H3482" i="22"/>
  <c r="H3637" i="22"/>
  <c r="H3758" i="22"/>
  <c r="H3868" i="22"/>
  <c r="H3967" i="22"/>
  <c r="H4048" i="22"/>
  <c r="H4126" i="22"/>
  <c r="H4205" i="22"/>
  <c r="H4284" i="22"/>
  <c r="H4350" i="22"/>
  <c r="H4415" i="22"/>
  <c r="H4477" i="22"/>
  <c r="H4536" i="22"/>
  <c r="H4600" i="22"/>
  <c r="H4657" i="22"/>
  <c r="H4705" i="22"/>
  <c r="H4759" i="22"/>
  <c r="H4806" i="22"/>
  <c r="H4858" i="22"/>
  <c r="H4915" i="22"/>
  <c r="H4962" i="22"/>
  <c r="H5013" i="22"/>
  <c r="H5063" i="22"/>
  <c r="H5114" i="22"/>
  <c r="H5159" i="22"/>
  <c r="H5204" i="22"/>
  <c r="H5253" i="22"/>
  <c r="H5300" i="22"/>
  <c r="H5344" i="22"/>
  <c r="H5389" i="22"/>
  <c r="H5431" i="22"/>
  <c r="H5473" i="22"/>
  <c r="H5515" i="22"/>
  <c r="H5566" i="22"/>
  <c r="H5611" i="22"/>
  <c r="H5652" i="22"/>
  <c r="H5697" i="22"/>
  <c r="H5743" i="22"/>
  <c r="H5783" i="22"/>
  <c r="H5825" i="22"/>
  <c r="H5875" i="22"/>
  <c r="H5921" i="22"/>
  <c r="H5965" i="22"/>
  <c r="H6006" i="22"/>
  <c r="H6051" i="22"/>
  <c r="H6092" i="22"/>
  <c r="H6138" i="22"/>
  <c r="H6187" i="22"/>
  <c r="H6228" i="22"/>
  <c r="H6268" i="22"/>
  <c r="H6310" i="22"/>
  <c r="H6347" i="22"/>
  <c r="H6394" i="22"/>
  <c r="H6431" i="22"/>
  <c r="H6475" i="22"/>
  <c r="H6510" i="22"/>
  <c r="H6551" i="22"/>
  <c r="H6588" i="22"/>
  <c r="H6625" i="22"/>
  <c r="H6662" i="22"/>
  <c r="H6703" i="22"/>
  <c r="H6736" i="22"/>
  <c r="H6776" i="22"/>
  <c r="H6813" i="22"/>
  <c r="H6847" i="22"/>
  <c r="H6885" i="22"/>
  <c r="H6916" i="22"/>
  <c r="H6956" i="22"/>
  <c r="H6990" i="22"/>
  <c r="H7022" i="22"/>
  <c r="H7057" i="22"/>
  <c r="H7092" i="22"/>
  <c r="H7125" i="22"/>
  <c r="H7157" i="22"/>
  <c r="H7191" i="22"/>
  <c r="H7224" i="22"/>
  <c r="H7260" i="22"/>
  <c r="H7294" i="22"/>
  <c r="H7329" i="22"/>
  <c r="H7363" i="22"/>
  <c r="H7390" i="22"/>
  <c r="H7419" i="22"/>
  <c r="H7451" i="22"/>
  <c r="H7476" i="22"/>
  <c r="H7506" i="22"/>
  <c r="H7531" i="22"/>
  <c r="H7562" i="22"/>
  <c r="H7588" i="22"/>
  <c r="H7613" i="22"/>
  <c r="H7642" i="22"/>
  <c r="H7666" i="22"/>
  <c r="H7697" i="22"/>
  <c r="H7725" i="22"/>
  <c r="H7749" i="22"/>
  <c r="H7778" i="22"/>
  <c r="H7807" i="22"/>
  <c r="H7834" i="22"/>
  <c r="H7860" i="22"/>
  <c r="H344" i="22"/>
  <c r="H883" i="22"/>
  <c r="H1355" i="22"/>
  <c r="H1691" i="22"/>
  <c r="H2012" i="22"/>
  <c r="H2270" i="22"/>
  <c r="H2547" i="22"/>
  <c r="H2788" i="22"/>
  <c r="H3018" i="22"/>
  <c r="H3185" i="22"/>
  <c r="H3346" i="22"/>
  <c r="H3489" i="22"/>
  <c r="H3640" i="22"/>
  <c r="H3775" i="22"/>
  <c r="H3883" i="22"/>
  <c r="H3970" i="22"/>
  <c r="H4049" i="22"/>
  <c r="H4133" i="22"/>
  <c r="H4206" i="22"/>
  <c r="H4293" i="22"/>
  <c r="H4353" i="22"/>
  <c r="H4416" i="22"/>
  <c r="H4480" i="22"/>
  <c r="H4543" i="22"/>
  <c r="H4604" i="22"/>
  <c r="H4658" i="22"/>
  <c r="H4711" i="22"/>
  <c r="H4760" i="22"/>
  <c r="H4810" i="22"/>
  <c r="H4867" i="22"/>
  <c r="H4916" i="22"/>
  <c r="H4965" i="22"/>
  <c r="H5014" i="22"/>
  <c r="H5064" i="22"/>
  <c r="H5116" i="22"/>
  <c r="H5165" i="22"/>
  <c r="H5208" i="22"/>
  <c r="H5254" i="22"/>
  <c r="H5304" i="22"/>
  <c r="H5345" i="22"/>
  <c r="H5390" i="22"/>
  <c r="H5437" i="22"/>
  <c r="H5474" i="22"/>
  <c r="H5527" i="22"/>
  <c r="H5568" i="22"/>
  <c r="H5612" i="22"/>
  <c r="H5658" i="22"/>
  <c r="H5698" i="22"/>
  <c r="H5745" i="22"/>
  <c r="H5784" i="22"/>
  <c r="H5834" i="22"/>
  <c r="H5876" i="22"/>
  <c r="H5922" i="22"/>
  <c r="H5966" i="22"/>
  <c r="H6010" i="22"/>
  <c r="H6052" i="22"/>
  <c r="H6093" i="22"/>
  <c r="H6147" i="22"/>
  <c r="H6188" i="22"/>
  <c r="H6229" i="22"/>
  <c r="H6272" i="22"/>
  <c r="H6314" i="22"/>
  <c r="H6351" i="22"/>
  <c r="H6395" i="22"/>
  <c r="H6437" i="22"/>
  <c r="H6478" i="22"/>
  <c r="H6514" i="22"/>
  <c r="H6552" i="22"/>
  <c r="H6593" i="22"/>
  <c r="H6626" i="22"/>
  <c r="H6667" i="22"/>
  <c r="H6704" i="22"/>
  <c r="H6739" i="22"/>
  <c r="H6779" i="22"/>
  <c r="H6815" i="22"/>
  <c r="H6849" i="22"/>
  <c r="H6886" i="22"/>
  <c r="H6925" i="22"/>
  <c r="H6957" i="22"/>
  <c r="H6991" i="22"/>
  <c r="H7025" i="22"/>
  <c r="H7058" i="22"/>
  <c r="H7093" i="22"/>
  <c r="H7126" i="22"/>
  <c r="H7158" i="22"/>
  <c r="H645" i="22"/>
  <c r="H1074" i="22"/>
  <c r="H1535" i="22"/>
  <c r="H1862" i="22"/>
  <c r="H2126" i="22"/>
  <c r="H2397" i="22"/>
  <c r="H2647" i="22"/>
  <c r="H2923" i="22"/>
  <c r="H3095" i="22"/>
  <c r="H3248" i="22"/>
  <c r="H3412" i="22"/>
  <c r="H3555" i="22"/>
  <c r="H3692" i="22"/>
  <c r="H3828" i="22"/>
  <c r="H3917" i="22"/>
  <c r="H4003" i="22"/>
  <c r="H4085" i="22"/>
  <c r="H4174" i="22"/>
  <c r="H4248" i="22"/>
  <c r="H350" i="22"/>
  <c r="H1168" i="22"/>
  <c r="H1856" i="22"/>
  <c r="H2355" i="22"/>
  <c r="H2829" i="22"/>
  <c r="H3117" i="22"/>
  <c r="H3425" i="22"/>
  <c r="H3690" i="22"/>
  <c r="H3907" i="22"/>
  <c r="H4060" i="22"/>
  <c r="H4186" i="22"/>
  <c r="H4310" i="22"/>
  <c r="H4430" i="22"/>
  <c r="H4509" i="22"/>
  <c r="H4613" i="22"/>
  <c r="H4692" i="22"/>
  <c r="H4782" i="22"/>
  <c r="H4838" i="22"/>
  <c r="H4898" i="22"/>
  <c r="H4970" i="22"/>
  <c r="H5030" i="22"/>
  <c r="H5094" i="22"/>
  <c r="H5150" i="22"/>
  <c r="H5214" i="22"/>
  <c r="H5270" i="22"/>
  <c r="H5319" i="22"/>
  <c r="H5370" i="22"/>
  <c r="H5421" i="22"/>
  <c r="H5467" i="22"/>
  <c r="H5514" i="22"/>
  <c r="H5576" i="22"/>
  <c r="H5624" i="22"/>
  <c r="H5671" i="22"/>
  <c r="H5722" i="22"/>
  <c r="H5772" i="22"/>
  <c r="H5822" i="22"/>
  <c r="H5874" i="22"/>
  <c r="H5926" i="22"/>
  <c r="H5972" i="22"/>
  <c r="H6029" i="22"/>
  <c r="H6077" i="22"/>
  <c r="H6126" i="22"/>
  <c r="H6176" i="22"/>
  <c r="H6223" i="22"/>
  <c r="H6275" i="22"/>
  <c r="H6318" i="22"/>
  <c r="H6368" i="22"/>
  <c r="H6415" i="22"/>
  <c r="H6460" i="22"/>
  <c r="H6504" i="22"/>
  <c r="H6548" i="22"/>
  <c r="H6595" i="22"/>
  <c r="H6641" i="22"/>
  <c r="H6680" i="22"/>
  <c r="H6722" i="22"/>
  <c r="H6760" i="22"/>
  <c r="H6802" i="22"/>
  <c r="H6846" i="22"/>
  <c r="H6891" i="22"/>
  <c r="H6931" i="22"/>
  <c r="H6970" i="22"/>
  <c r="H7010" i="22"/>
  <c r="H7045" i="22"/>
  <c r="H446" i="22"/>
  <c r="H1185" i="22"/>
  <c r="H1863" i="22"/>
  <c r="H2380" i="22"/>
  <c r="H2830" i="22"/>
  <c r="H3187" i="22"/>
  <c r="H3431" i="22"/>
  <c r="H3691" i="22"/>
  <c r="H3910" i="22"/>
  <c r="H4068" i="22"/>
  <c r="H4190" i="22"/>
  <c r="H4311" i="22"/>
  <c r="H4431" i="22"/>
  <c r="H4511" i="22"/>
  <c r="H4616" i="22"/>
  <c r="H4712" i="22"/>
  <c r="H4783" i="22"/>
  <c r="H4844" i="22"/>
  <c r="H4912" i="22"/>
  <c r="H4971" i="22"/>
  <c r="H5031" i="22"/>
  <c r="H5095" i="22"/>
  <c r="H5151" i="22"/>
  <c r="H5219" i="22"/>
  <c r="H5271" i="22"/>
  <c r="H5320" i="22"/>
  <c r="H5374" i="22"/>
  <c r="H5422" i="22"/>
  <c r="H5470" i="22"/>
  <c r="H5530" i="22"/>
  <c r="H5578" i="22"/>
  <c r="H5626" i="22"/>
  <c r="H5675" i="22"/>
  <c r="H5728" i="22"/>
  <c r="H5774" i="22"/>
  <c r="H5823" i="22"/>
  <c r="H5879" i="22"/>
  <c r="H5932" i="22"/>
  <c r="H5975" i="22"/>
  <c r="H6030" i="22"/>
  <c r="H6080" i="22"/>
  <c r="H6127" i="22"/>
  <c r="H6177" i="22"/>
  <c r="H6231" i="22"/>
  <c r="H6276" i="22"/>
  <c r="H6320" i="22"/>
  <c r="H6371" i="22"/>
  <c r="H6418" i="22"/>
  <c r="H6461" i="22"/>
  <c r="H6508" i="22"/>
  <c r="H6555" i="22"/>
  <c r="H6598" i="22"/>
  <c r="H6642" i="22"/>
  <c r="H6683" i="22"/>
  <c r="H6727" i="22"/>
  <c r="H6763" i="22"/>
  <c r="H6805" i="22"/>
  <c r="H498" i="22"/>
  <c r="H1372" i="22"/>
  <c r="H1871" i="22"/>
  <c r="H2391" i="22"/>
  <c r="H2870" i="22"/>
  <c r="H3191" i="22"/>
  <c r="H3435" i="22"/>
  <c r="H3703" i="22"/>
  <c r="H3911" i="22"/>
  <c r="H4071" i="22"/>
  <c r="H4210" i="22"/>
  <c r="H4315" i="22"/>
  <c r="H4432" i="22"/>
  <c r="H4519" i="22"/>
  <c r="H4622" i="22"/>
  <c r="H4714" i="22"/>
  <c r="H4790" i="22"/>
  <c r="H4848" i="22"/>
  <c r="H4918" i="22"/>
  <c r="H4978" i="22"/>
  <c r="H5035" i="22"/>
  <c r="H5096" i="22"/>
  <c r="H5152" i="22"/>
  <c r="H5220" i="22"/>
  <c r="H5277" i="22"/>
  <c r="H5323" i="22"/>
  <c r="H5377" i="22"/>
  <c r="H5424" i="22"/>
  <c r="H5472" i="22"/>
  <c r="H5531" i="22"/>
  <c r="H5581" i="22"/>
  <c r="H5628" i="22"/>
  <c r="H5679" i="22"/>
  <c r="H5729" i="22"/>
  <c r="H5778" i="22"/>
  <c r="H5824" i="22"/>
  <c r="H5885" i="22"/>
  <c r="H5935" i="22"/>
  <c r="H5982" i="22"/>
  <c r="H6033" i="22"/>
  <c r="H6081" i="22"/>
  <c r="H6128" i="22"/>
  <c r="H6180" i="22"/>
  <c r="H6232" i="22"/>
  <c r="H6277" i="22"/>
  <c r="H6326" i="22"/>
  <c r="H6374" i="22"/>
  <c r="H6419" i="22"/>
  <c r="H6463" i="22"/>
  <c r="H6509" i="22"/>
  <c r="H6557" i="22"/>
  <c r="H6599" i="22"/>
  <c r="H6643" i="22"/>
  <c r="H6686" i="22"/>
  <c r="H6728" i="22"/>
  <c r="H6768" i="22"/>
  <c r="H6807" i="22"/>
  <c r="H531" i="22"/>
  <c r="H1388" i="22"/>
  <c r="H1898" i="22"/>
  <c r="H2399" i="22"/>
  <c r="H2903" i="22"/>
  <c r="H3204" i="22"/>
  <c r="H3506" i="22"/>
  <c r="H3714" i="22"/>
  <c r="H3912" i="22"/>
  <c r="H4078" i="22"/>
  <c r="H4230" i="22"/>
  <c r="H4316" i="22"/>
  <c r="H4435" i="22"/>
  <c r="H4544" i="22"/>
  <c r="H4623" i="22"/>
  <c r="H4719" i="22"/>
  <c r="H4792" i="22"/>
  <c r="H4851" i="22"/>
  <c r="H4919" i="22"/>
  <c r="H4979" i="22"/>
  <c r="H5046" i="22"/>
  <c r="H5103" i="22"/>
  <c r="H5166" i="22"/>
  <c r="H5223" i="22"/>
  <c r="H5278" i="22"/>
  <c r="H5324" i="22"/>
  <c r="H5378" i="22"/>
  <c r="H5425" i="22"/>
  <c r="H5480" i="22"/>
  <c r="H5533" i="22"/>
  <c r="H5582" i="22"/>
  <c r="H5632" i="22"/>
  <c r="H5685" i="22"/>
  <c r="H5731" i="22"/>
  <c r="H5779" i="22"/>
  <c r="H5837" i="22"/>
  <c r="H5887" i="22"/>
  <c r="H5936" i="22"/>
  <c r="H5985" i="22"/>
  <c r="H6039" i="22"/>
  <c r="H6085" i="22"/>
  <c r="H6130" i="22"/>
  <c r="H6189" i="22"/>
  <c r="H6234" i="22"/>
  <c r="H6280" i="22"/>
  <c r="H6331" i="22"/>
  <c r="H6376" i="22"/>
  <c r="H6420" i="22"/>
  <c r="H6465" i="22"/>
  <c r="H6515" i="22"/>
  <c r="H6559" i="22"/>
  <c r="H6600" i="22"/>
  <c r="H6651" i="22"/>
  <c r="H6689" i="22"/>
  <c r="H6731" i="22"/>
  <c r="H6770" i="22"/>
  <c r="H6816" i="22"/>
  <c r="H546" i="22"/>
  <c r="H1422" i="22"/>
  <c r="H2032" i="22"/>
  <c r="H2418" i="22"/>
  <c r="H2909" i="22"/>
  <c r="H3235" i="22"/>
  <c r="H3508" i="22"/>
  <c r="H3728" i="22"/>
  <c r="H3924" i="22"/>
  <c r="H4079" i="22"/>
  <c r="H4231" i="22"/>
  <c r="H4317" i="22"/>
  <c r="H4447" i="22"/>
  <c r="H4545" i="22"/>
  <c r="H4624" i="22"/>
  <c r="H4720" i="22"/>
  <c r="H4794" i="22"/>
  <c r="H4852" i="22"/>
  <c r="H4920" i="22"/>
  <c r="H4980" i="22"/>
  <c r="H5048" i="22"/>
  <c r="H5104" i="22"/>
  <c r="H5169" i="22"/>
  <c r="H5224" i="22"/>
  <c r="H5279" i="22"/>
  <c r="H5333" i="22"/>
  <c r="H5379" i="22"/>
  <c r="H5426" i="22"/>
  <c r="H5488" i="22"/>
  <c r="H5534" i="22"/>
  <c r="H5583" i="22"/>
  <c r="H5633" i="22"/>
  <c r="H5686" i="22"/>
  <c r="H5732" i="22"/>
  <c r="H5780" i="22"/>
  <c r="H5839" i="22"/>
  <c r="H5888" i="22"/>
  <c r="H5937" i="22"/>
  <c r="H5988" i="22"/>
  <c r="H6040" i="22"/>
  <c r="H6086" i="22"/>
  <c r="H6131" i="22"/>
  <c r="H6194" i="22"/>
  <c r="H6235" i="22"/>
  <c r="H6282" i="22"/>
  <c r="H6332" i="22"/>
  <c r="H6378" i="22"/>
  <c r="H6421" i="22"/>
  <c r="H6470" i="22"/>
  <c r="H6516" i="22"/>
  <c r="H6560" i="22"/>
  <c r="H6605" i="22"/>
  <c r="H6652" i="22"/>
  <c r="H6690" i="22"/>
  <c r="H6732" i="22"/>
  <c r="H6771" i="22"/>
  <c r="H6817" i="22"/>
  <c r="H6859" i="22"/>
  <c r="H6896" i="22"/>
  <c r="H6935" i="22"/>
  <c r="H6981" i="22"/>
  <c r="H7018" i="22"/>
  <c r="H7056" i="22"/>
  <c r="H7099" i="22"/>
  <c r="H7136" i="22"/>
  <c r="H7174" i="22"/>
  <c r="H7208" i="22"/>
  <c r="H7245" i="22"/>
  <c r="H7281" i="22"/>
  <c r="H7315" i="22"/>
  <c r="H7351" i="22"/>
  <c r="H7387" i="22"/>
  <c r="H7417" i="22"/>
  <c r="H7445" i="22"/>
  <c r="H7479" i="22"/>
  <c r="H7508" i="22"/>
  <c r="H7540" i="22"/>
  <c r="H7568" i="22"/>
  <c r="H7597" i="22"/>
  <c r="H7625" i="22"/>
  <c r="H7657" i="22"/>
  <c r="H7682" i="22"/>
  <c r="H7710" i="22"/>
  <c r="H7742" i="22"/>
  <c r="H7767" i="22"/>
  <c r="H7797" i="22"/>
  <c r="H7828" i="22"/>
  <c r="H7858" i="22"/>
  <c r="H7884" i="22"/>
  <c r="H7913" i="22"/>
  <c r="H7939" i="22"/>
  <c r="H7968" i="22"/>
  <c r="H7995" i="22"/>
  <c r="H8019" i="22"/>
  <c r="H8048" i="22"/>
  <c r="H8075" i="22"/>
  <c r="H8101" i="22"/>
  <c r="H8127" i="22"/>
  <c r="H8150" i="22"/>
  <c r="H8173" i="22"/>
  <c r="H8198" i="22"/>
  <c r="H8223" i="22"/>
  <c r="H8245" i="22"/>
  <c r="H8271" i="22"/>
  <c r="H8293" i="22"/>
  <c r="H8316" i="22"/>
  <c r="H8339" i="22"/>
  <c r="H8364" i="22"/>
  <c r="H8389" i="22"/>
  <c r="H8412" i="22"/>
  <c r="H8437" i="22"/>
  <c r="H8460" i="22"/>
  <c r="H8482" i="22"/>
  <c r="H8508" i="22"/>
  <c r="H8530" i="22"/>
  <c r="H8555" i="22"/>
  <c r="H8580" i="22"/>
  <c r="H8603" i="22"/>
  <c r="H8626" i="22"/>
  <c r="H8649" i="22"/>
  <c r="H8673" i="22"/>
  <c r="H8697" i="22"/>
  <c r="H8721" i="22"/>
  <c r="H8747" i="22"/>
  <c r="H8769" i="22"/>
  <c r="H8791" i="22"/>
  <c r="H8817" i="22"/>
  <c r="H8839" i="22"/>
  <c r="H8862" i="22"/>
  <c r="H8890" i="22"/>
  <c r="H8912" i="22"/>
  <c r="H8935" i="22"/>
  <c r="H8958" i="22"/>
  <c r="H8983" i="22"/>
  <c r="H9006" i="22"/>
  <c r="H9028" i="22"/>
  <c r="H9056" i="22"/>
  <c r="H9078" i="22"/>
  <c r="H9100" i="22"/>
  <c r="H9123" i="22"/>
  <c r="H9145" i="22"/>
  <c r="H9166" i="22"/>
  <c r="H9187" i="22"/>
  <c r="H9213" i="22"/>
  <c r="H9234" i="22"/>
  <c r="H9255" i="22"/>
  <c r="H9279" i="22"/>
  <c r="H9300" i="22"/>
  <c r="H9322" i="22"/>
  <c r="H9345" i="22"/>
  <c r="H9369" i="22"/>
  <c r="H9390" i="22"/>
  <c r="H9413" i="22"/>
  <c r="H9435" i="22"/>
  <c r="H9456" i="22"/>
  <c r="H9477" i="22"/>
  <c r="H9501" i="22"/>
  <c r="H9524" i="22"/>
  <c r="H9546" i="22"/>
  <c r="H9569" i="22"/>
  <c r="H9590" i="22"/>
  <c r="H9612" i="22"/>
  <c r="H9635" i="22"/>
  <c r="H594" i="22"/>
  <c r="H1446" i="22"/>
  <c r="H2046" i="22"/>
  <c r="H2419" i="22"/>
  <c r="H2928" i="22"/>
  <c r="H3236" i="22"/>
  <c r="H3517" i="22"/>
  <c r="H3778" i="22"/>
  <c r="H3925" i="22"/>
  <c r="H4080" i="22"/>
  <c r="H4235" i="22"/>
  <c r="H4363" i="22"/>
  <c r="H4451" i="22"/>
  <c r="H4556" i="22"/>
  <c r="H4635" i="22"/>
  <c r="H4721" i="22"/>
  <c r="H4796" i="22"/>
  <c r="H4869" i="22"/>
  <c r="H4924" i="22"/>
  <c r="H4986" i="22"/>
  <c r="H5050" i="22"/>
  <c r="H5105" i="22"/>
  <c r="H5171" i="22"/>
  <c r="H5227" i="22"/>
  <c r="H5282" i="22"/>
  <c r="H5335" i="22"/>
  <c r="H5387" i="22"/>
  <c r="H5438" i="22"/>
  <c r="H5489" i="22"/>
  <c r="H5535" i="22"/>
  <c r="H5584" i="22"/>
  <c r="H5634" i="22"/>
  <c r="H5687" i="22"/>
  <c r="H5733" i="22"/>
  <c r="H5790" i="22"/>
  <c r="H5841" i="22"/>
  <c r="H5889" i="22"/>
  <c r="H5939" i="22"/>
  <c r="H5990" i="22"/>
  <c r="H6042" i="22"/>
  <c r="H6087" i="22"/>
  <c r="H6148" i="22"/>
  <c r="H6195" i="22"/>
  <c r="H6241" i="22"/>
  <c r="H6283" i="22"/>
  <c r="H6337" i="22"/>
  <c r="H6379" i="22"/>
  <c r="H6422" i="22"/>
  <c r="H6479" i="22"/>
  <c r="H6524" i="22"/>
  <c r="H6561" i="22"/>
  <c r="H6612" i="22"/>
  <c r="H6653" i="22"/>
  <c r="H6692" i="22"/>
  <c r="H6733" i="22"/>
  <c r="H6780" i="22"/>
  <c r="H6819" i="22"/>
  <c r="H6860" i="22"/>
  <c r="H6899" i="22"/>
  <c r="H6939" i="22"/>
  <c r="H6982" i="22"/>
  <c r="H7020" i="22"/>
  <c r="H7061" i="22"/>
  <c r="H7100" i="22"/>
  <c r="H7138" i="22"/>
  <c r="H7175" i="22"/>
  <c r="H7210" i="22"/>
  <c r="H7246" i="22"/>
  <c r="H7283" i="22"/>
  <c r="H7317" i="22"/>
  <c r="H7352" i="22"/>
  <c r="H7388" i="22"/>
  <c r="H7418" i="22"/>
  <c r="H7452" i="22"/>
  <c r="H7484" i="22"/>
  <c r="H7509" i="22"/>
  <c r="H7541" i="22"/>
  <c r="H7569" i="22"/>
  <c r="H7598" i="22"/>
  <c r="H7628" i="22"/>
  <c r="H7658" i="22"/>
  <c r="H7683" i="22"/>
  <c r="H7711" i="22"/>
  <c r="H7743" i="22"/>
  <c r="H7769" i="22"/>
  <c r="H7799" i="22"/>
  <c r="H7831" i="22"/>
  <c r="H7859" i="22"/>
  <c r="H7885" i="22"/>
  <c r="H7914" i="22"/>
  <c r="H7940" i="22"/>
  <c r="H7969" i="22"/>
  <c r="H7996" i="22"/>
  <c r="H8020" i="22"/>
  <c r="H8049" i="22"/>
  <c r="H8076" i="22"/>
  <c r="H8105" i="22"/>
  <c r="H8128" i="22"/>
  <c r="H8151" i="22"/>
  <c r="H8174" i="22"/>
  <c r="H8199" i="22"/>
  <c r="H8224" i="22"/>
  <c r="H8246" i="22"/>
  <c r="H8272" i="22"/>
  <c r="H8294" i="22"/>
  <c r="H8318" i="22"/>
  <c r="H8342" i="22"/>
  <c r="H8365" i="22"/>
  <c r="H8390" i="22"/>
  <c r="H8415" i="22"/>
  <c r="H8438" i="22"/>
  <c r="H8461" i="22"/>
  <c r="H8483" i="22"/>
  <c r="H8509" i="22"/>
  <c r="H8531" i="22"/>
  <c r="H8557" i="22"/>
  <c r="H8581" i="22"/>
  <c r="H8604" i="22"/>
  <c r="H8627" i="22"/>
  <c r="H8652" i="22"/>
  <c r="H8674" i="22"/>
  <c r="H8698" i="22"/>
  <c r="H8724" i="22"/>
  <c r="H8748" i="22"/>
  <c r="H8770" i="22"/>
  <c r="H8793" i="22"/>
  <c r="H8818" i="22"/>
  <c r="H8841" i="22"/>
  <c r="H8864" i="22"/>
  <c r="H8891" i="22"/>
  <c r="H8913" i="22"/>
  <c r="H8937" i="22"/>
  <c r="H8961" i="22"/>
  <c r="H8985" i="22"/>
  <c r="H9007" i="22"/>
  <c r="H9029" i="22"/>
  <c r="H9057" i="22"/>
  <c r="H9079" i="22"/>
  <c r="H9101" i="22"/>
  <c r="H9124" i="22"/>
  <c r="H9146" i="22"/>
  <c r="H9167" i="22"/>
  <c r="H9190" i="22"/>
  <c r="H9214" i="22"/>
  <c r="H9235" i="22"/>
  <c r="H9259" i="22"/>
  <c r="H9280" i="22"/>
  <c r="H9301" i="22"/>
  <c r="H9323" i="22"/>
  <c r="H9346" i="22"/>
  <c r="H9370" i="22"/>
  <c r="H9391" i="22"/>
  <c r="H9414" i="22"/>
  <c r="H9436" i="22"/>
  <c r="H9457" i="22"/>
  <c r="H9481" i="22"/>
  <c r="H9502" i="22"/>
  <c r="H9525" i="22"/>
  <c r="H9549" i="22"/>
  <c r="H9570" i="22"/>
  <c r="H9591" i="22"/>
  <c r="H9613" i="22"/>
  <c r="H9636" i="22"/>
  <c r="H9658" i="22"/>
  <c r="H9681" i="22"/>
  <c r="H9705" i="22"/>
  <c r="H9726" i="22"/>
  <c r="H9747" i="22"/>
  <c r="H9771" i="22"/>
  <c r="H9792" i="22"/>
  <c r="H753" i="22"/>
  <c r="H1555" i="22"/>
  <c r="H2064" i="22"/>
  <c r="H2573" i="22"/>
  <c r="H3040" i="22"/>
  <c r="H3279" i="22"/>
  <c r="H3553" i="22"/>
  <c r="H3794" i="22"/>
  <c r="H3975" i="22"/>
  <c r="H4107" i="22"/>
  <c r="H4250" i="22"/>
  <c r="H4367" i="22"/>
  <c r="H4460" i="22"/>
  <c r="H4565" i="22"/>
  <c r="H4668" i="22"/>
  <c r="H4738" i="22"/>
  <c r="H4812" i="22"/>
  <c r="H4876" i="22"/>
  <c r="H4934" i="22"/>
  <c r="H4999" i="22"/>
  <c r="H5055" i="22"/>
  <c r="H5122" i="22"/>
  <c r="H5182" i="22"/>
  <c r="H5233" i="22"/>
  <c r="H5293" i="22"/>
  <c r="H5343" i="22"/>
  <c r="H5395" i="22"/>
  <c r="H5446" i="22"/>
  <c r="H5498" i="22"/>
  <c r="H5543" i="22"/>
  <c r="H5594" i="22"/>
  <c r="H5648" i="22"/>
  <c r="H5695" i="22"/>
  <c r="H5749" i="22"/>
  <c r="H5799" i="22"/>
  <c r="H5852" i="22"/>
  <c r="H5898" i="22"/>
  <c r="H5949" i="22"/>
  <c r="H6000" i="22"/>
  <c r="H6045" i="22"/>
  <c r="H6107" i="22"/>
  <c r="H6155" i="22"/>
  <c r="H6200" i="22"/>
  <c r="H6247" i="22"/>
  <c r="H6296" i="22"/>
  <c r="H6342" i="22"/>
  <c r="H6385" i="22"/>
  <c r="H6439" i="22"/>
  <c r="H6484" i="22"/>
  <c r="H6527" i="22"/>
  <c r="H1049" i="22"/>
  <c r="H1774" i="22"/>
  <c r="H2274" i="22"/>
  <c r="H2678" i="22"/>
  <c r="H3093" i="22"/>
  <c r="H3388" i="22"/>
  <c r="H3651" i="22"/>
  <c r="H3847" i="22"/>
  <c r="H4004" i="22"/>
  <c r="H4162" i="22"/>
  <c r="H4299" i="22"/>
  <c r="H4402" i="22"/>
  <c r="H4502" i="22"/>
  <c r="H4605" i="22"/>
  <c r="H4678" i="22"/>
  <c r="H4765" i="22"/>
  <c r="H4832" i="22"/>
  <c r="H4892" i="22"/>
  <c r="H4955" i="22"/>
  <c r="H5016" i="22"/>
  <c r="H5078" i="22"/>
  <c r="H5140" i="22"/>
  <c r="H5194" i="22"/>
  <c r="H5259" i="22"/>
  <c r="H5310" i="22"/>
  <c r="H5361" i="22"/>
  <c r="H5415" i="22"/>
  <c r="H738" i="22"/>
  <c r="H2050" i="22"/>
  <c r="H2929" i="22"/>
  <c r="H3544" i="22"/>
  <c r="H3931" i="22"/>
  <c r="H4236" i="22"/>
  <c r="H4452" i="22"/>
  <c r="H4639" i="22"/>
  <c r="H4799" i="22"/>
  <c r="H4928" i="22"/>
  <c r="H5053" i="22"/>
  <c r="H5172" i="22"/>
  <c r="H5283" i="22"/>
  <c r="H5388" i="22"/>
  <c r="H5466" i="22"/>
  <c r="H5557" i="22"/>
  <c r="H5659" i="22"/>
  <c r="H5751" i="22"/>
  <c r="H5842" i="22"/>
  <c r="H5917" i="22"/>
  <c r="H6012" i="22"/>
  <c r="H6110" i="22"/>
  <c r="H6199" i="22"/>
  <c r="H6273" i="22"/>
  <c r="H6357" i="22"/>
  <c r="H6448" i="22"/>
  <c r="H6528" i="22"/>
  <c r="H6594" i="22"/>
  <c r="H6670" i="22"/>
  <c r="H6743" i="22"/>
  <c r="H6797" i="22"/>
  <c r="H6861" i="22"/>
  <c r="H6911" i="22"/>
  <c r="H6962" i="22"/>
  <c r="H7005" i="22"/>
  <c r="H7055" i="22"/>
  <c r="H7103" i="22"/>
  <c r="H7148" i="22"/>
  <c r="H7187" i="22"/>
  <c r="H7229" i="22"/>
  <c r="H7271" i="22"/>
  <c r="H7312" i="22"/>
  <c r="H7349" i="22"/>
  <c r="H7392" i="22"/>
  <c r="H7427" i="22"/>
  <c r="H7461" i="22"/>
  <c r="H7495" i="22"/>
  <c r="H7527" i="22"/>
  <c r="H7563" i="22"/>
  <c r="H7593" i="22"/>
  <c r="H7630" i="22"/>
  <c r="H7662" i="22"/>
  <c r="H7696" i="22"/>
  <c r="H7728" i="22"/>
  <c r="H7762" i="22"/>
  <c r="H7794" i="22"/>
  <c r="H7825" i="22"/>
  <c r="H7862" i="22"/>
  <c r="H7893" i="22"/>
  <c r="H7922" i="22"/>
  <c r="H7954" i="22"/>
  <c r="H7987" i="22"/>
  <c r="H8016" i="22"/>
  <c r="H8047" i="22"/>
  <c r="H8081" i="22"/>
  <c r="H8109" i="22"/>
  <c r="H8135" i="22"/>
  <c r="H8165" i="22"/>
  <c r="H8190" i="22"/>
  <c r="H8218" i="22"/>
  <c r="H8244" i="22"/>
  <c r="H8274" i="22"/>
  <c r="H8299" i="22"/>
  <c r="H8329" i="22"/>
  <c r="H8354" i="22"/>
  <c r="H8381" i="22"/>
  <c r="H8406" i="22"/>
  <c r="H8435" i="22"/>
  <c r="H8463" i="22"/>
  <c r="H8491" i="22"/>
  <c r="H8517" i="22"/>
  <c r="H8545" i="22"/>
  <c r="H8570" i="22"/>
  <c r="H8599" i="22"/>
  <c r="H8625" i="22"/>
  <c r="H8654" i="22"/>
  <c r="H8682" i="22"/>
  <c r="H8708" i="22"/>
  <c r="H8734" i="22"/>
  <c r="H8762" i="22"/>
  <c r="H8788" i="22"/>
  <c r="H8816" i="22"/>
  <c r="H8843" i="22"/>
  <c r="H8873" i="22"/>
  <c r="H8898" i="22"/>
  <c r="H8925" i="22"/>
  <c r="H8953" i="22"/>
  <c r="H8979" i="22"/>
  <c r="H9005" i="22"/>
  <c r="H9037" i="22"/>
  <c r="H9061" i="22"/>
  <c r="H9088" i="22"/>
  <c r="H9111" i="22"/>
  <c r="H9139" i="22"/>
  <c r="H9163" i="22"/>
  <c r="H9186" i="22"/>
  <c r="H9216" i="22"/>
  <c r="H9242" i="22"/>
  <c r="H9265" i="22"/>
  <c r="H9293" i="22"/>
  <c r="H9316" i="22"/>
  <c r="H9340" i="22"/>
  <c r="H9365" i="22"/>
  <c r="H9395" i="22"/>
  <c r="H9419" i="22"/>
  <c r="H9442" i="22"/>
  <c r="H9470" i="22"/>
  <c r="H9493" i="22"/>
  <c r="H9519" i="22"/>
  <c r="H9545" i="22"/>
  <c r="H9572" i="22"/>
  <c r="H9596" i="22"/>
  <c r="H9623" i="22"/>
  <c r="H9647" i="22"/>
  <c r="H9671" i="22"/>
  <c r="H9694" i="22"/>
  <c r="H9721" i="22"/>
  <c r="H9743" i="22"/>
  <c r="H9765" i="22"/>
  <c r="H9790" i="22"/>
  <c r="H9812" i="22"/>
  <c r="H739" i="22"/>
  <c r="H2051" i="22"/>
  <c r="H2932" i="22"/>
  <c r="H3546" i="22"/>
  <c r="H3971" i="22"/>
  <c r="H4243" i="22"/>
  <c r="H4453" i="22"/>
  <c r="H4664" i="22"/>
  <c r="H4801" i="22"/>
  <c r="H4929" i="22"/>
  <c r="H5054" i="22"/>
  <c r="H5173" i="22"/>
  <c r="H5284" i="22"/>
  <c r="H5394" i="22"/>
  <c r="H5493" i="22"/>
  <c r="H5564" i="22"/>
  <c r="H5660" i="22"/>
  <c r="H5756" i="22"/>
  <c r="H5848" i="22"/>
  <c r="H5923" i="22"/>
  <c r="H6013" i="22"/>
  <c r="H6111" i="22"/>
  <c r="H6206" i="22"/>
  <c r="H6293" i="22"/>
  <c r="H6365" i="22"/>
  <c r="H6449" i="22"/>
  <c r="H6529" i="22"/>
  <c r="H6613" i="22"/>
  <c r="H6674" i="22"/>
  <c r="H6748" i="22"/>
  <c r="H6798" i="22"/>
  <c r="H6865" i="22"/>
  <c r="H6912" i="22"/>
  <c r="H6963" i="22"/>
  <c r="H7011" i="22"/>
  <c r="H7062" i="22"/>
  <c r="H7104" i="22"/>
  <c r="H7149" i="22"/>
  <c r="H7188" i="22"/>
  <c r="H7232" i="22"/>
  <c r="H7272" i="22"/>
  <c r="H7313" i="22"/>
  <c r="H7355" i="22"/>
  <c r="H7393" i="22"/>
  <c r="H7428" i="22"/>
  <c r="H7462" i="22"/>
  <c r="H7501" i="22"/>
  <c r="H7529" i="22"/>
  <c r="H7564" i="22"/>
  <c r="H7599" i="22"/>
  <c r="H7631" i="22"/>
  <c r="H7663" i="22"/>
  <c r="H7699" i="22"/>
  <c r="H7729" i="22"/>
  <c r="H7763" i="22"/>
  <c r="H7795" i="22"/>
  <c r="H7833" i="22"/>
  <c r="H7863" i="22"/>
  <c r="H7897" i="22"/>
  <c r="H7923" i="22"/>
  <c r="H7955" i="22"/>
  <c r="H7988" i="22"/>
  <c r="H8017" i="22"/>
  <c r="H8052" i="22"/>
  <c r="H8082" i="22"/>
  <c r="H8110" i="22"/>
  <c r="H8139" i="22"/>
  <c r="H8166" i="22"/>
  <c r="H8191" i="22"/>
  <c r="H8219" i="22"/>
  <c r="H8247" i="22"/>
  <c r="H8275" i="22"/>
  <c r="H8301" i="22"/>
  <c r="H8330" i="22"/>
  <c r="H8355" i="22"/>
  <c r="H8382" i="22"/>
  <c r="H8410" i="22"/>
  <c r="H8439" i="22"/>
  <c r="H8464" i="22"/>
  <c r="H8494" i="22"/>
  <c r="H8518" i="22"/>
  <c r="H8546" i="22"/>
  <c r="H8571" i="22"/>
  <c r="H8601" i="22"/>
  <c r="H8628" i="22"/>
  <c r="H8655" i="22"/>
  <c r="H8683" i="22"/>
  <c r="H8710" i="22"/>
  <c r="H8735" i="22"/>
  <c r="H8765" i="22"/>
  <c r="H8789" i="22"/>
  <c r="H8819" i="22"/>
  <c r="H8847" i="22"/>
  <c r="H8874" i="22"/>
  <c r="H8899" i="22"/>
  <c r="H8926" i="22"/>
  <c r="H8954" i="22"/>
  <c r="H8980" i="22"/>
  <c r="H9008" i="22"/>
  <c r="H9038" i="22"/>
  <c r="H9062" i="22"/>
  <c r="H9089" i="22"/>
  <c r="H9115" i="22"/>
  <c r="H9140" i="22"/>
  <c r="H9164" i="22"/>
  <c r="H9194" i="22"/>
  <c r="H9217" i="22"/>
  <c r="H9243" i="22"/>
  <c r="H9266" i="22"/>
  <c r="H9294" i="22"/>
  <c r="H9317" i="22"/>
  <c r="H9341" i="22"/>
  <c r="H9371" i="22"/>
  <c r="H9396" i="22"/>
  <c r="H9420" i="22"/>
  <c r="H9447" i="22"/>
  <c r="H9471" i="22"/>
  <c r="H9494" i="22"/>
  <c r="H9520" i="22"/>
  <c r="H9550" i="22"/>
  <c r="H9573" i="22"/>
  <c r="H9597" i="22"/>
  <c r="H9625" i="22"/>
  <c r="H9648" i="22"/>
  <c r="H9673" i="22"/>
  <c r="H9695" i="22"/>
  <c r="H9722" i="22"/>
  <c r="H9744" i="22"/>
  <c r="H9766" i="22"/>
  <c r="H9791" i="22"/>
  <c r="H9813" i="22"/>
  <c r="H9839" i="22"/>
  <c r="H9860" i="22"/>
  <c r="H9882" i="22"/>
  <c r="H9903" i="22"/>
  <c r="H9926" i="22"/>
  <c r="H9948" i="22"/>
  <c r="H9969" i="22"/>
  <c r="H9995" i="22"/>
  <c r="H1065" i="22"/>
  <c r="H2289" i="22"/>
  <c r="H3108" i="22"/>
  <c r="H3656" i="22"/>
  <c r="H4015" i="22"/>
  <c r="H4302" i="22"/>
  <c r="H4503" i="22"/>
  <c r="H4685" i="22"/>
  <c r="H4834" i="22"/>
  <c r="H4961" i="22"/>
  <c r="H5089" i="22"/>
  <c r="H5197" i="22"/>
  <c r="H5316" i="22"/>
  <c r="H5419" i="22"/>
  <c r="H5507" i="22"/>
  <c r="H5606" i="22"/>
  <c r="H5692" i="22"/>
  <c r="H5771" i="22"/>
  <c r="H5863" i="22"/>
  <c r="H5960" i="22"/>
  <c r="H6053" i="22"/>
  <c r="H6149" i="22"/>
  <c r="H6221" i="22"/>
  <c r="H6302" i="22"/>
  <c r="H6399" i="22"/>
  <c r="H6483" i="22"/>
  <c r="H6547" i="22"/>
  <c r="H6623" i="22"/>
  <c r="H6694" i="22"/>
  <c r="H6755" i="22"/>
  <c r="H6829" i="22"/>
  <c r="H6879" i="22"/>
  <c r="H6930" i="22"/>
  <c r="H6980" i="22"/>
  <c r="H7030" i="22"/>
  <c r="H7076" i="22"/>
  <c r="H7117" i="22"/>
  <c r="H7164" i="22"/>
  <c r="H7204" i="22"/>
  <c r="H7244" i="22"/>
  <c r="H7290" i="22"/>
  <c r="H7330" i="22"/>
  <c r="H7368" i="22"/>
  <c r="H7403" i="22"/>
  <c r="H7437" i="22"/>
  <c r="H7473" i="22"/>
  <c r="H7507" i="22"/>
  <c r="H7543" i="22"/>
  <c r="H7574" i="22"/>
  <c r="H7609" i="22"/>
  <c r="H7641" i="22"/>
  <c r="H7677" i="22"/>
  <c r="H7707" i="22"/>
  <c r="H7741" i="22"/>
  <c r="H7776" i="22"/>
  <c r="H7809" i="22"/>
  <c r="H7841" i="22"/>
  <c r="H7875" i="22"/>
  <c r="H7903" i="22"/>
  <c r="H7934" i="22"/>
  <c r="H7965" i="22"/>
  <c r="H7998" i="22"/>
  <c r="H8032" i="22"/>
  <c r="H8059" i="22"/>
  <c r="H8090" i="22"/>
  <c r="H8119" i="22"/>
  <c r="H8147" i="22"/>
  <c r="H8172" i="22"/>
  <c r="H8204" i="22"/>
  <c r="H8228" i="22"/>
  <c r="H8256" i="22"/>
  <c r="H8281" i="22"/>
  <c r="H8310" i="22"/>
  <c r="H8336" i="22"/>
  <c r="H8363" i="22"/>
  <c r="H8393" i="22"/>
  <c r="H8420" i="22"/>
  <c r="H8445" i="22"/>
  <c r="H8475" i="22"/>
  <c r="H8499" i="22"/>
  <c r="H8527" i="22"/>
  <c r="H8551" i="22"/>
  <c r="H8583" i="22"/>
  <c r="H8609" i="22"/>
  <c r="H8636" i="22"/>
  <c r="H9997" i="22"/>
  <c r="H9972" i="22"/>
  <c r="H9947" i="22"/>
  <c r="H9924" i="22"/>
  <c r="H9900" i="22"/>
  <c r="H9877" i="22"/>
  <c r="H9851" i="22"/>
  <c r="H9828" i="22"/>
  <c r="H9805" i="22"/>
  <c r="H9778" i="22"/>
  <c r="H9749" i="22"/>
  <c r="H9724" i="22"/>
  <c r="H9693" i="22"/>
  <c r="H9668" i="22"/>
  <c r="H9642" i="22"/>
  <c r="H9610" i="22"/>
  <c r="H9584" i="22"/>
  <c r="H9554" i="22"/>
  <c r="H9526" i="22"/>
  <c r="H9492" i="22"/>
  <c r="H9467" i="22"/>
  <c r="H9437" i="22"/>
  <c r="H9407" i="22"/>
  <c r="H9379" i="22"/>
  <c r="H9351" i="22"/>
  <c r="H9319" i="22"/>
  <c r="H9290" i="22"/>
  <c r="H9262" i="22"/>
  <c r="H9232" i="22"/>
  <c r="H9202" i="22"/>
  <c r="H9177" i="22"/>
  <c r="H9147" i="22"/>
  <c r="H9117" i="22"/>
  <c r="H9085" i="22"/>
  <c r="H9058" i="22"/>
  <c r="H9024" i="22"/>
  <c r="H8994" i="22"/>
  <c r="H8964" i="22"/>
  <c r="H8933" i="22"/>
  <c r="H8901" i="22"/>
  <c r="H8871" i="22"/>
  <c r="H8837" i="22"/>
  <c r="H8807" i="22"/>
  <c r="H8775" i="22"/>
  <c r="H8749" i="22"/>
  <c r="H8715" i="22"/>
  <c r="H8685" i="22"/>
  <c r="H8653" i="22"/>
  <c r="H8620" i="22"/>
  <c r="H8587" i="22"/>
  <c r="H8550" i="22"/>
  <c r="H8519" i="22"/>
  <c r="H8484" i="22"/>
  <c r="H8454" i="22"/>
  <c r="H8421" i="22"/>
  <c r="H8384" i="22"/>
  <c r="H8352" i="22"/>
  <c r="H8319" i="22"/>
  <c r="H8288" i="22"/>
  <c r="H8254" i="22"/>
  <c r="H8217" i="22"/>
  <c r="H8186" i="22"/>
  <c r="H8153" i="22"/>
  <c r="H8118" i="22"/>
  <c r="H8085" i="22"/>
  <c r="H8039" i="22"/>
  <c r="H8007" i="22"/>
  <c r="H7970" i="22"/>
  <c r="H7931" i="22"/>
  <c r="H7889" i="22"/>
  <c r="H7846" i="22"/>
  <c r="H7813" i="22"/>
  <c r="H7766" i="22"/>
  <c r="H7727" i="22"/>
  <c r="H7687" i="22"/>
  <c r="H7646" i="22"/>
  <c r="H7607" i="22"/>
  <c r="H7565" i="22"/>
  <c r="H7524" i="22"/>
  <c r="H7486" i="22"/>
  <c r="H7441" i="22"/>
  <c r="H7397" i="22"/>
  <c r="H7347" i="22"/>
  <c r="H7301" i="22"/>
  <c r="H7250" i="22"/>
  <c r="H7201" i="22"/>
  <c r="H7147" i="22"/>
  <c r="H7085" i="22"/>
  <c r="H7036" i="22"/>
  <c r="H6973" i="22"/>
  <c r="H6914" i="22"/>
  <c r="H6852" i="22"/>
  <c r="H6782" i="22"/>
  <c r="H6701" i="22"/>
  <c r="H6616" i="22"/>
  <c r="H6525" i="22"/>
  <c r="H6414" i="22"/>
  <c r="H6316" i="22"/>
  <c r="H6209" i="22"/>
  <c r="H6108" i="22"/>
  <c r="H5999" i="22"/>
  <c r="H5893" i="22"/>
  <c r="H5770" i="22"/>
  <c r="H5661" i="22"/>
  <c r="H5551" i="22"/>
  <c r="H5448" i="22"/>
  <c r="H5318" i="22"/>
  <c r="H5184" i="22"/>
  <c r="H5026" i="22"/>
  <c r="H4882" i="22"/>
  <c r="H4733" i="22"/>
  <c r="H4498" i="22"/>
  <c r="H4175" i="22"/>
  <c r="H3836" i="22"/>
  <c r="H3264" i="22"/>
  <c r="H2178" i="22"/>
  <c r="H957" i="22"/>
  <c r="F14" i="18"/>
  <c r="H14" i="18" s="1"/>
  <c r="F17" i="18"/>
  <c r="P17" i="18" s="1"/>
  <c r="J11" i="19"/>
  <c r="J12" i="19"/>
  <c r="P16" i="18"/>
  <c r="N29" i="18"/>
  <c r="O29" i="18"/>
  <c r="H15" i="18" l="1"/>
  <c r="H10" i="18"/>
  <c r="H13" i="18"/>
  <c r="O13" i="18" s="1"/>
  <c r="D16" i="27"/>
  <c r="D17" i="27"/>
  <c r="D27" i="27" s="1"/>
  <c r="G27" i="27" s="1"/>
  <c r="D18" i="27"/>
  <c r="G18" i="27" s="1"/>
  <c r="D15" i="27"/>
  <c r="D25" i="27" s="1"/>
  <c r="G25" i="27" s="1"/>
  <c r="G16" i="27"/>
  <c r="D26" i="27"/>
  <c r="G26" i="27" s="1"/>
  <c r="G15" i="27"/>
  <c r="G19" i="27"/>
  <c r="D29" i="27"/>
  <c r="G29" i="27" s="1"/>
  <c r="G12" i="25"/>
  <c r="H6" i="25" s="1"/>
  <c r="P11" i="18"/>
  <c r="H9" i="18"/>
  <c r="O9" i="18" s="1"/>
  <c r="H17" i="18"/>
  <c r="N17" i="18" s="1"/>
  <c r="P12" i="18"/>
  <c r="P14" i="18"/>
  <c r="L20" i="22"/>
  <c r="M20" i="22" s="1"/>
  <c r="N20" i="22" s="1"/>
  <c r="L21" i="22"/>
  <c r="M21" i="22" s="1"/>
  <c r="N21" i="22" s="1"/>
  <c r="L19" i="22"/>
  <c r="M19" i="22" s="1"/>
  <c r="N19" i="22" s="1"/>
  <c r="N15" i="22"/>
  <c r="N14" i="22"/>
  <c r="N13" i="22"/>
  <c r="N12" i="22"/>
  <c r="N10" i="18"/>
  <c r="O10" i="18"/>
  <c r="O15" i="18"/>
  <c r="N15" i="18"/>
  <c r="O11" i="18"/>
  <c r="N11" i="18"/>
  <c r="O14" i="18"/>
  <c r="N14" i="18"/>
  <c r="N16" i="18"/>
  <c r="O16" i="18"/>
  <c r="O12" i="18"/>
  <c r="N12" i="18"/>
  <c r="N13" i="18" l="1"/>
  <c r="N9" i="18"/>
  <c r="H7" i="25"/>
  <c r="H8" i="25"/>
  <c r="H10" i="25"/>
  <c r="H11" i="25"/>
  <c r="H9" i="25"/>
  <c r="H12" i="25"/>
  <c r="G16" i="25"/>
  <c r="G20" i="25" s="1"/>
  <c r="G25" i="25" s="1"/>
  <c r="G17" i="27"/>
  <c r="D28" i="27"/>
  <c r="G28" i="27" s="1"/>
  <c r="G30" i="27" s="1"/>
  <c r="E15" i="17" s="1"/>
  <c r="G20" i="27"/>
  <c r="E14" i="17" s="1"/>
  <c r="O17" i="18"/>
  <c r="E32" i="17"/>
  <c r="E39" i="17"/>
  <c r="E33" i="17"/>
  <c r="F2" i="17" l="1"/>
  <c r="G2" i="17" s="1"/>
  <c r="H2" i="17" s="1"/>
  <c r="I2" i="17" s="1"/>
  <c r="J2" i="17" s="1"/>
  <c r="K2" i="17" s="1"/>
  <c r="E22" i="17"/>
  <c r="H9" i="17"/>
  <c r="I9" i="17" l="1"/>
  <c r="J9" i="17" l="1"/>
  <c r="K9" i="17" l="1"/>
  <c r="I42" i="16" l="1"/>
  <c r="H42" i="16"/>
  <c r="G42" i="16"/>
  <c r="F42" i="16"/>
  <c r="J42" i="16"/>
  <c r="I59" i="16"/>
  <c r="H59" i="16"/>
  <c r="G59" i="16"/>
  <c r="F59" i="16"/>
  <c r="J59" i="16"/>
  <c r="J16" i="9"/>
  <c r="J15" i="9"/>
  <c r="J14" i="9"/>
  <c r="J13" i="9"/>
  <c r="J44" i="16"/>
  <c r="I44" i="16"/>
  <c r="H44" i="16"/>
  <c r="G44" i="16"/>
  <c r="F44" i="16"/>
  <c r="J30" i="16"/>
  <c r="H30" i="16"/>
  <c r="G30" i="16"/>
  <c r="J29" i="16"/>
  <c r="H29" i="16"/>
  <c r="G29" i="16"/>
  <c r="J28" i="16"/>
  <c r="H28" i="16"/>
  <c r="G28" i="16"/>
  <c r="J27" i="16"/>
  <c r="H27" i="16"/>
  <c r="G27" i="16"/>
  <c r="J26" i="16"/>
  <c r="H26" i="16"/>
  <c r="G26" i="16"/>
  <c r="J25" i="16"/>
  <c r="H25" i="16"/>
  <c r="G25" i="16"/>
  <c r="I24" i="16"/>
  <c r="H24" i="16"/>
  <c r="G24" i="16"/>
  <c r="J23" i="16"/>
  <c r="I23" i="16"/>
  <c r="H23" i="16"/>
  <c r="G23" i="16"/>
  <c r="J22" i="16"/>
  <c r="I22" i="16"/>
  <c r="H22" i="16"/>
  <c r="G22" i="16"/>
  <c r="F30" i="16"/>
  <c r="F29" i="16"/>
  <c r="F28" i="16"/>
  <c r="F27" i="16"/>
  <c r="F26" i="16"/>
  <c r="F25" i="16"/>
  <c r="F24" i="16"/>
  <c r="F23" i="16"/>
  <c r="F22" i="16"/>
  <c r="J33" i="16"/>
  <c r="I33" i="16"/>
  <c r="H33" i="16"/>
  <c r="G33" i="16"/>
  <c r="F33" i="16"/>
  <c r="B30" i="16"/>
  <c r="B23" i="16"/>
  <c r="B24" i="16"/>
  <c r="B25" i="16"/>
  <c r="B26" i="16"/>
  <c r="B27" i="16"/>
  <c r="B28" i="16"/>
  <c r="B29" i="16"/>
  <c r="B22" i="16"/>
  <c r="B45" i="8"/>
  <c r="B2" i="8"/>
  <c r="J16" i="16"/>
  <c r="I16" i="16"/>
  <c r="H16" i="16"/>
  <c r="G16" i="16"/>
  <c r="F16" i="16"/>
  <c r="J15" i="16"/>
  <c r="I15" i="16"/>
  <c r="H15" i="16"/>
  <c r="G15" i="16"/>
  <c r="F15" i="16"/>
  <c r="J12" i="16"/>
  <c r="J17" i="16" s="1"/>
  <c r="I12" i="16"/>
  <c r="I17" i="16" s="1"/>
  <c r="H12" i="16"/>
  <c r="H17" i="16" s="1"/>
  <c r="G12" i="16"/>
  <c r="G17" i="16" s="1"/>
  <c r="F12" i="16"/>
  <c r="F17" i="16" s="1"/>
  <c r="B16" i="16"/>
  <c r="B15" i="16"/>
  <c r="B12" i="16"/>
  <c r="J8" i="16"/>
  <c r="I8" i="16"/>
  <c r="H8" i="16"/>
  <c r="G8" i="16"/>
  <c r="F8" i="16"/>
  <c r="J7" i="16"/>
  <c r="I7" i="16"/>
  <c r="H7" i="16"/>
  <c r="G7" i="16"/>
  <c r="F7" i="16"/>
  <c r="J6" i="16"/>
  <c r="I6" i="16"/>
  <c r="H6" i="16"/>
  <c r="G6" i="16"/>
  <c r="F6" i="16"/>
  <c r="J5" i="16"/>
  <c r="I5" i="16"/>
  <c r="H5" i="16"/>
  <c r="G5" i="16"/>
  <c r="F5" i="16"/>
  <c r="B8" i="16"/>
  <c r="B7" i="16"/>
  <c r="B6" i="16"/>
  <c r="B5" i="16"/>
  <c r="J2" i="16"/>
  <c r="I2" i="16"/>
  <c r="H2" i="16"/>
  <c r="G2" i="16"/>
  <c r="F2" i="16"/>
  <c r="C5" i="27" l="1" a="1"/>
  <c r="H9" i="16"/>
  <c r="I9" i="16"/>
  <c r="J32" i="16"/>
  <c r="J34" i="16" s="1"/>
  <c r="G32" i="16"/>
  <c r="G34" i="16" s="1"/>
  <c r="H32" i="16"/>
  <c r="H34" i="16" s="1"/>
  <c r="I32" i="16"/>
  <c r="I34" i="16" s="1"/>
  <c r="G9" i="16"/>
  <c r="F32" i="16"/>
  <c r="F34" i="16" s="1"/>
  <c r="J9" i="16"/>
  <c r="J19" i="16" s="1"/>
  <c r="F9" i="16"/>
  <c r="F19" i="16" l="1"/>
  <c r="G19" i="16"/>
  <c r="G36" i="16" s="1"/>
  <c r="J36" i="16"/>
  <c r="I19" i="16"/>
  <c r="I36" i="16" s="1"/>
  <c r="H19" i="16"/>
  <c r="C5" i="27"/>
  <c r="C8" i="27"/>
  <c r="C6" i="27"/>
  <c r="C7" i="27"/>
  <c r="F36" i="16"/>
  <c r="H36" i="16"/>
  <c r="I45" i="16"/>
  <c r="I51" i="16" s="1"/>
  <c r="H45" i="16" l="1"/>
  <c r="H51" i="16" s="1"/>
  <c r="G45" i="16"/>
  <c r="J45" i="16"/>
  <c r="J51" i="16" s="1"/>
  <c r="G51" i="16"/>
  <c r="I15" i="9"/>
  <c r="F13" i="15" s="1"/>
  <c r="I16" i="9"/>
  <c r="F14" i="15" s="1"/>
  <c r="I14" i="9"/>
  <c r="F12" i="15" s="1"/>
  <c r="I13" i="9"/>
  <c r="F11" i="15" s="1"/>
  <c r="B2" i="15"/>
  <c r="I10" i="15"/>
  <c r="I12" i="15"/>
  <c r="I13" i="15"/>
  <c r="I14" i="15"/>
  <c r="I11" i="15"/>
  <c r="E10" i="15"/>
  <c r="C32" i="15" s="1"/>
  <c r="E12" i="15"/>
  <c r="E13" i="15"/>
  <c r="E14" i="15"/>
  <c r="E11" i="15"/>
  <c r="D10" i="15"/>
  <c r="C31" i="15" s="1"/>
  <c r="D12" i="15"/>
  <c r="D13" i="15"/>
  <c r="D14" i="15"/>
  <c r="D11" i="15"/>
  <c r="B10" i="15"/>
  <c r="B12" i="15"/>
  <c r="B13" i="15"/>
  <c r="B14" i="15"/>
  <c r="B11" i="15"/>
  <c r="L2" i="14"/>
  <c r="G2" i="14"/>
  <c r="B2" i="14"/>
  <c r="M4" i="14" a="1"/>
  <c r="M4" i="14" s="1"/>
  <c r="H4" i="14" a="1"/>
  <c r="H4" i="14" s="1"/>
  <c r="C4" i="14" a="1"/>
  <c r="C4" i="14" s="1"/>
  <c r="C4" i="12"/>
  <c r="B2" i="12"/>
  <c r="L3" i="12"/>
  <c r="K3" i="12"/>
  <c r="J3" i="12"/>
  <c r="I3" i="12"/>
  <c r="H3" i="12"/>
  <c r="G3" i="12"/>
  <c r="F3" i="12"/>
  <c r="E3" i="12"/>
  <c r="D3" i="12"/>
  <c r="C3" i="12"/>
  <c r="M79" i="11"/>
  <c r="L79" i="11"/>
  <c r="K79" i="11"/>
  <c r="J79" i="11"/>
  <c r="I79" i="11"/>
  <c r="H79" i="11"/>
  <c r="G79" i="11"/>
  <c r="F79" i="11"/>
  <c r="E79" i="11"/>
  <c r="D79" i="11"/>
  <c r="C79" i="11"/>
  <c r="M77" i="11"/>
  <c r="L77" i="11"/>
  <c r="K77" i="11"/>
  <c r="J77" i="11"/>
  <c r="I77" i="11"/>
  <c r="H77" i="11"/>
  <c r="G77" i="11"/>
  <c r="F77" i="11"/>
  <c r="E77" i="11"/>
  <c r="D77" i="11"/>
  <c r="C77" i="11"/>
  <c r="M75" i="11"/>
  <c r="L75" i="11"/>
  <c r="K75" i="11"/>
  <c r="J75" i="11"/>
  <c r="I75" i="11"/>
  <c r="H75" i="11"/>
  <c r="G75" i="11"/>
  <c r="F75" i="11"/>
  <c r="E75" i="11"/>
  <c r="D75" i="11"/>
  <c r="C75" i="11"/>
  <c r="C52" i="11"/>
  <c r="M66" i="11"/>
  <c r="L66" i="11"/>
  <c r="K66" i="11"/>
  <c r="J66" i="11"/>
  <c r="I66" i="11"/>
  <c r="H66" i="11"/>
  <c r="G66" i="11"/>
  <c r="F66" i="11"/>
  <c r="E66" i="11"/>
  <c r="D66" i="11"/>
  <c r="M65" i="11"/>
  <c r="L65" i="11"/>
  <c r="K65" i="11"/>
  <c r="J65" i="11"/>
  <c r="I65" i="11"/>
  <c r="H65" i="11"/>
  <c r="G65" i="11"/>
  <c r="F65" i="11"/>
  <c r="E65" i="11"/>
  <c r="D65" i="11"/>
  <c r="M64" i="11"/>
  <c r="L64" i="11"/>
  <c r="K64" i="11"/>
  <c r="J64" i="11"/>
  <c r="I64" i="11"/>
  <c r="H64" i="11"/>
  <c r="G64" i="11"/>
  <c r="F64" i="11"/>
  <c r="E64" i="11"/>
  <c r="D64" i="11"/>
  <c r="C66" i="11"/>
  <c r="C65" i="11"/>
  <c r="C64" i="11"/>
  <c r="M61" i="11"/>
  <c r="L61" i="11"/>
  <c r="K61" i="11"/>
  <c r="J61" i="11"/>
  <c r="I61" i="11"/>
  <c r="H61" i="11"/>
  <c r="G61" i="11"/>
  <c r="F61" i="11"/>
  <c r="E61" i="11"/>
  <c r="D61" i="11"/>
  <c r="C61" i="11"/>
  <c r="M60" i="11"/>
  <c r="L60" i="11"/>
  <c r="K60" i="11"/>
  <c r="J60" i="11"/>
  <c r="I60" i="11"/>
  <c r="H60" i="11"/>
  <c r="G60" i="11"/>
  <c r="F60" i="11"/>
  <c r="E60" i="11"/>
  <c r="D60" i="11"/>
  <c r="M59" i="11"/>
  <c r="L59" i="11"/>
  <c r="K59" i="11"/>
  <c r="J59" i="11"/>
  <c r="I59" i="11"/>
  <c r="H59" i="11"/>
  <c r="G59" i="11"/>
  <c r="F59" i="11"/>
  <c r="E59" i="11"/>
  <c r="D59" i="11"/>
  <c r="M58" i="11"/>
  <c r="L58" i="11"/>
  <c r="K58" i="11"/>
  <c r="J58" i="11"/>
  <c r="I58" i="11"/>
  <c r="H58" i="11"/>
  <c r="G58" i="11"/>
  <c r="F58" i="11"/>
  <c r="E58" i="11"/>
  <c r="D58" i="11"/>
  <c r="C60" i="11"/>
  <c r="C59" i="11"/>
  <c r="C58" i="11"/>
  <c r="M55" i="11"/>
  <c r="L55" i="11"/>
  <c r="K55" i="11"/>
  <c r="J55" i="11"/>
  <c r="I55" i="11"/>
  <c r="H55" i="11"/>
  <c r="G55" i="11"/>
  <c r="F55" i="11"/>
  <c r="E55" i="11"/>
  <c r="D55" i="11"/>
  <c r="M54" i="11"/>
  <c r="L54" i="11"/>
  <c r="K54" i="11"/>
  <c r="J54" i="11"/>
  <c r="I54" i="11"/>
  <c r="H54" i="11"/>
  <c r="G54" i="11"/>
  <c r="F54" i="11"/>
  <c r="E54" i="11"/>
  <c r="D54" i="11"/>
  <c r="M53" i="11"/>
  <c r="L53" i="11"/>
  <c r="K53" i="11"/>
  <c r="J53" i="11"/>
  <c r="I53" i="11"/>
  <c r="H53" i="11"/>
  <c r="G53" i="11"/>
  <c r="F53" i="11"/>
  <c r="E53" i="11"/>
  <c r="D53" i="11"/>
  <c r="L52" i="11"/>
  <c r="K52" i="11"/>
  <c r="J52" i="11"/>
  <c r="I52" i="11"/>
  <c r="H52" i="11"/>
  <c r="G52" i="11"/>
  <c r="F52" i="11"/>
  <c r="E52" i="11"/>
  <c r="D52" i="11"/>
  <c r="C53" i="11"/>
  <c r="C54" i="11"/>
  <c r="C55" i="11"/>
  <c r="M16" i="11"/>
  <c r="M10" i="11"/>
  <c r="M34" i="11"/>
  <c r="L34" i="11"/>
  <c r="K34" i="11"/>
  <c r="J34" i="11"/>
  <c r="I34" i="11"/>
  <c r="H34" i="11"/>
  <c r="G34" i="11"/>
  <c r="F34" i="11"/>
  <c r="E34" i="11"/>
  <c r="D34" i="11"/>
  <c r="C34" i="11"/>
  <c r="M28" i="11"/>
  <c r="L28" i="11"/>
  <c r="K28" i="11"/>
  <c r="J28" i="11"/>
  <c r="I28" i="11"/>
  <c r="H28" i="11"/>
  <c r="G28" i="11"/>
  <c r="F28" i="11"/>
  <c r="E28" i="11"/>
  <c r="D28" i="11"/>
  <c r="C28" i="11"/>
  <c r="M22" i="11"/>
  <c r="L22" i="11"/>
  <c r="K22" i="11"/>
  <c r="J22" i="11"/>
  <c r="I22" i="11"/>
  <c r="H22" i="11"/>
  <c r="G22" i="11"/>
  <c r="F22" i="11"/>
  <c r="E22" i="11"/>
  <c r="D22" i="11"/>
  <c r="C22" i="11"/>
  <c r="K5" i="3"/>
  <c r="H6" i="3"/>
  <c r="L16" i="11"/>
  <c r="K16" i="11"/>
  <c r="J16" i="11"/>
  <c r="I16" i="11"/>
  <c r="H16" i="11"/>
  <c r="G16" i="11"/>
  <c r="F16" i="11"/>
  <c r="E16" i="11"/>
  <c r="D16" i="11"/>
  <c r="C16" i="11"/>
  <c r="L10" i="11"/>
  <c r="K10" i="11"/>
  <c r="J10" i="11"/>
  <c r="I10" i="11"/>
  <c r="H10" i="11"/>
  <c r="G10" i="11"/>
  <c r="F10" i="11"/>
  <c r="E10" i="11"/>
  <c r="D10" i="11"/>
  <c r="C10" i="11"/>
  <c r="M7" i="11"/>
  <c r="L7" i="11"/>
  <c r="L3" i="19" s="1"/>
  <c r="J8" i="18" s="1"/>
  <c r="N8" i="18" s="1"/>
  <c r="K7" i="11"/>
  <c r="J7" i="11"/>
  <c r="J26" i="12" s="1"/>
  <c r="J33" i="12" s="1"/>
  <c r="I7" i="11"/>
  <c r="I29" i="12" s="1"/>
  <c r="H7" i="11"/>
  <c r="G7" i="11"/>
  <c r="G26" i="12" s="1"/>
  <c r="G33" i="12" s="1"/>
  <c r="F7" i="11"/>
  <c r="E7" i="11"/>
  <c r="E26" i="12" s="1"/>
  <c r="E33" i="12" s="1"/>
  <c r="D7" i="11"/>
  <c r="C7" i="11"/>
  <c r="C26" i="12" s="1"/>
  <c r="B2" i="11"/>
  <c r="L3" i="11"/>
  <c r="K3" i="11"/>
  <c r="J3" i="11"/>
  <c r="I3" i="11"/>
  <c r="H3" i="11"/>
  <c r="G3" i="11"/>
  <c r="F3" i="11"/>
  <c r="E3" i="11"/>
  <c r="D3" i="11"/>
  <c r="C3" i="11"/>
  <c r="F5" i="10"/>
  <c r="F7" i="10" s="1"/>
  <c r="J23" i="15" s="1"/>
  <c r="E5" i="27" l="1" a="1"/>
  <c r="F57" i="28"/>
  <c r="F63" i="28" s="1"/>
  <c r="F79" i="28" s="1"/>
  <c r="F85" i="28" s="1"/>
  <c r="F60" i="30"/>
  <c r="F66" i="30" s="1"/>
  <c r="G57" i="28"/>
  <c r="G63" i="28" s="1"/>
  <c r="G79" i="28" s="1"/>
  <c r="G85" i="28" s="1"/>
  <c r="G60" i="30"/>
  <c r="G66" i="30" s="1"/>
  <c r="H57" i="28"/>
  <c r="H63" i="28" s="1"/>
  <c r="H79" i="28" s="1"/>
  <c r="H85" i="28" s="1"/>
  <c r="H60" i="30"/>
  <c r="H66" i="30" s="1"/>
  <c r="I57" i="28"/>
  <c r="I63" i="28" s="1"/>
  <c r="I79" i="28" s="1"/>
  <c r="I85" i="28" s="1"/>
  <c r="I60" i="30"/>
  <c r="I66" i="30" s="1"/>
  <c r="C57" i="28"/>
  <c r="C63" i="28" s="1"/>
  <c r="C79" i="28" s="1"/>
  <c r="C85" i="28" s="1"/>
  <c r="C60" i="30"/>
  <c r="C66" i="30" s="1"/>
  <c r="D57" i="28"/>
  <c r="D63" i="28" s="1"/>
  <c r="D79" i="28" s="1"/>
  <c r="D85" i="28" s="1"/>
  <c r="D60" i="30"/>
  <c r="D66" i="30" s="1"/>
  <c r="E57" i="28"/>
  <c r="E63" i="28" s="1"/>
  <c r="E79" i="28" s="1"/>
  <c r="E85" i="28" s="1"/>
  <c r="E60" i="30"/>
  <c r="E66" i="30" s="1"/>
  <c r="F29" i="11"/>
  <c r="J29" i="12"/>
  <c r="K13" i="11"/>
  <c r="K14" i="11" s="1"/>
  <c r="E5" i="27"/>
  <c r="E7" i="27"/>
  <c r="E8" i="27"/>
  <c r="E6" i="27"/>
  <c r="E29" i="11"/>
  <c r="M11" i="11"/>
  <c r="H8" i="11"/>
  <c r="H4" i="12" s="1"/>
  <c r="F17" i="11"/>
  <c r="F16" i="12" s="1"/>
  <c r="G17" i="11"/>
  <c r="G16" i="12" s="1"/>
  <c r="D29" i="11"/>
  <c r="D67" i="11"/>
  <c r="J28" i="12"/>
  <c r="J35" i="12" s="1"/>
  <c r="I13" i="11"/>
  <c r="I19" i="11" s="1"/>
  <c r="I17" i="11"/>
  <c r="I16" i="12" s="1"/>
  <c r="G29" i="11"/>
  <c r="I8" i="11"/>
  <c r="I4" i="12" s="1"/>
  <c r="J8" i="11"/>
  <c r="J4" i="12" s="1"/>
  <c r="I29" i="11"/>
  <c r="J29" i="11"/>
  <c r="H13" i="11"/>
  <c r="H19" i="11" s="1"/>
  <c r="H17" i="11"/>
  <c r="H16" i="12" s="1"/>
  <c r="J13" i="11"/>
  <c r="J14" i="11" s="1"/>
  <c r="J17" i="11"/>
  <c r="J16" i="12" s="1"/>
  <c r="H29" i="11"/>
  <c r="D29" i="12"/>
  <c r="G23" i="11"/>
  <c r="G17" i="12" s="1"/>
  <c r="J40" i="12"/>
  <c r="K40" i="12"/>
  <c r="F27" i="12"/>
  <c r="F34" i="12" s="1"/>
  <c r="I40" i="12"/>
  <c r="G13" i="11"/>
  <c r="G14" i="11" s="1"/>
  <c r="G8" i="11"/>
  <c r="G4" i="12" s="1"/>
  <c r="C29" i="11"/>
  <c r="G29" i="12"/>
  <c r="C12" i="14"/>
  <c r="M10" i="14"/>
  <c r="D4" i="14" a="1"/>
  <c r="D6" i="14" s="1"/>
  <c r="H29" i="12"/>
  <c r="C11" i="14"/>
  <c r="M9" i="14"/>
  <c r="M13" i="14"/>
  <c r="M14" i="14" s="1"/>
  <c r="M15" i="14" s="1"/>
  <c r="M16" i="14" s="1"/>
  <c r="M17" i="14" s="1"/>
  <c r="M18" i="14" s="1"/>
  <c r="C27" i="12"/>
  <c r="C34" i="12" s="1"/>
  <c r="M67" i="11"/>
  <c r="D26" i="12"/>
  <c r="D33" i="12" s="1"/>
  <c r="C10" i="14"/>
  <c r="M8" i="14"/>
  <c r="D62" i="11"/>
  <c r="F81" i="11"/>
  <c r="K81" i="11"/>
  <c r="C8" i="14"/>
  <c r="M7" i="14"/>
  <c r="E62" i="11"/>
  <c r="C56" i="11"/>
  <c r="G81" i="11"/>
  <c r="L81" i="11"/>
  <c r="F26" i="12"/>
  <c r="F33" i="12" s="1"/>
  <c r="C7" i="14"/>
  <c r="M6" i="14"/>
  <c r="L13" i="11"/>
  <c r="L14" i="11" s="1"/>
  <c r="L10" i="12" s="1"/>
  <c r="M56" i="11"/>
  <c r="F62" i="11"/>
  <c r="M81" i="11"/>
  <c r="H26" i="12"/>
  <c r="H33" i="12" s="1"/>
  <c r="H13" i="14"/>
  <c r="H14" i="14" s="1"/>
  <c r="H15" i="14" s="1"/>
  <c r="H16" i="14" s="1"/>
  <c r="H17" i="14" s="1"/>
  <c r="H18" i="14" s="1"/>
  <c r="I26" i="12"/>
  <c r="I33" i="12" s="1"/>
  <c r="H12" i="14"/>
  <c r="J23" i="11"/>
  <c r="J17" i="12" s="1"/>
  <c r="H11" i="14"/>
  <c r="N24" i="18"/>
  <c r="N21" i="18"/>
  <c r="N20" i="18"/>
  <c r="N19" i="18"/>
  <c r="N22" i="18"/>
  <c r="N28" i="18" s="1"/>
  <c r="N30" i="18" s="1"/>
  <c r="N33" i="18" s="1"/>
  <c r="N23" i="18"/>
  <c r="H10" i="14"/>
  <c r="H9" i="14"/>
  <c r="H5" i="14"/>
  <c r="E27" i="12"/>
  <c r="E34" i="12" s="1"/>
  <c r="L40" i="12"/>
  <c r="M12" i="14"/>
  <c r="C13" i="14"/>
  <c r="C14" i="14" s="1"/>
  <c r="C15" i="14" s="1"/>
  <c r="C16" i="14" s="1"/>
  <c r="C17" i="14" s="1"/>
  <c r="C18" i="14" s="1"/>
  <c r="M11" i="14"/>
  <c r="I17" i="15"/>
  <c r="I16" i="15"/>
  <c r="E22" i="15"/>
  <c r="H14" i="15"/>
  <c r="H13" i="15"/>
  <c r="H12" i="15"/>
  <c r="C33" i="15"/>
  <c r="D33" i="15" s="1"/>
  <c r="E33" i="15" s="1"/>
  <c r="H10" i="15"/>
  <c r="G13" i="15"/>
  <c r="J13" i="15" s="1"/>
  <c r="G14" i="15"/>
  <c r="J14" i="15" s="1"/>
  <c r="G12" i="15"/>
  <c r="J12" i="15" s="1"/>
  <c r="G11" i="15"/>
  <c r="G10" i="15"/>
  <c r="H11" i="15"/>
  <c r="M5" i="14"/>
  <c r="H8" i="14"/>
  <c r="H7" i="14"/>
  <c r="H6" i="14"/>
  <c r="C9" i="14"/>
  <c r="C6" i="14"/>
  <c r="C5" i="14"/>
  <c r="C28" i="12"/>
  <c r="C35" i="12" s="1"/>
  <c r="L11" i="11"/>
  <c r="C29" i="12"/>
  <c r="H81" i="11"/>
  <c r="I81" i="11"/>
  <c r="C11" i="11"/>
  <c r="C17" i="11"/>
  <c r="C16" i="12" s="1"/>
  <c r="J81" i="11"/>
  <c r="G27" i="12"/>
  <c r="G34" i="12" s="1"/>
  <c r="F38" i="12"/>
  <c r="I30" i="12"/>
  <c r="D11" i="11"/>
  <c r="D17" i="11"/>
  <c r="D16" i="12" s="1"/>
  <c r="C23" i="11"/>
  <c r="C17" i="12" s="1"/>
  <c r="H27" i="12"/>
  <c r="H34" i="12" s="1"/>
  <c r="G38" i="12"/>
  <c r="J30" i="12"/>
  <c r="E17" i="11"/>
  <c r="E16" i="12" s="1"/>
  <c r="D23" i="11"/>
  <c r="D17" i="12" s="1"/>
  <c r="I27" i="12"/>
  <c r="I34" i="12" s="1"/>
  <c r="H38" i="12"/>
  <c r="E23" i="11"/>
  <c r="E17" i="12" s="1"/>
  <c r="I56" i="11"/>
  <c r="J67" i="11"/>
  <c r="J27" i="12"/>
  <c r="J34" i="12" s="1"/>
  <c r="I38" i="12"/>
  <c r="G11" i="11"/>
  <c r="F23" i="11"/>
  <c r="F17" i="12" s="1"/>
  <c r="J56" i="11"/>
  <c r="K67" i="11"/>
  <c r="D28" i="12"/>
  <c r="D35" i="12" s="1"/>
  <c r="J38" i="12"/>
  <c r="H11" i="11"/>
  <c r="K56" i="11"/>
  <c r="L67" i="11"/>
  <c r="E29" i="12"/>
  <c r="D8" i="11"/>
  <c r="D4" i="12" s="1"/>
  <c r="I11" i="11"/>
  <c r="H23" i="11"/>
  <c r="H17" i="12" s="1"/>
  <c r="L56" i="11"/>
  <c r="J62" i="11"/>
  <c r="F29" i="12"/>
  <c r="E8" i="11"/>
  <c r="E4" i="12" s="1"/>
  <c r="J11" i="11"/>
  <c r="I23" i="11"/>
  <c r="I17" i="12" s="1"/>
  <c r="M13" i="11"/>
  <c r="M19" i="11" s="1"/>
  <c r="K62" i="11"/>
  <c r="F8" i="11"/>
  <c r="F4" i="12" s="1"/>
  <c r="H28" i="12"/>
  <c r="H35" i="12" s="1"/>
  <c r="H67" i="11"/>
  <c r="C67" i="11"/>
  <c r="I67" i="11"/>
  <c r="I28" i="12"/>
  <c r="I35" i="12" s="1"/>
  <c r="C62" i="11"/>
  <c r="C38" i="12"/>
  <c r="C40" i="12"/>
  <c r="K30" i="12"/>
  <c r="K26" i="12"/>
  <c r="K33" i="12" s="1"/>
  <c r="K29" i="11"/>
  <c r="K28" i="12"/>
  <c r="K35" i="12" s="1"/>
  <c r="K8" i="11"/>
  <c r="K4" i="12" s="1"/>
  <c r="K27" i="12"/>
  <c r="K34" i="12" s="1"/>
  <c r="K23" i="11"/>
  <c r="K17" i="12" s="1"/>
  <c r="K17" i="11"/>
  <c r="K16" i="12" s="1"/>
  <c r="K29" i="12"/>
  <c r="E11" i="11"/>
  <c r="E13" i="11"/>
  <c r="D38" i="12"/>
  <c r="D40" i="12"/>
  <c r="C81" i="11"/>
  <c r="L26" i="12"/>
  <c r="L33" i="12" s="1"/>
  <c r="L8" i="11"/>
  <c r="L4" i="12" s="1"/>
  <c r="L38" i="12"/>
  <c r="L28" i="12"/>
  <c r="L35" i="12" s="1"/>
  <c r="L29" i="12"/>
  <c r="L27" i="12"/>
  <c r="L34" i="12" s="1"/>
  <c r="L23" i="11"/>
  <c r="L17" i="12" s="1"/>
  <c r="L17" i="11"/>
  <c r="L16" i="12" s="1"/>
  <c r="L30" i="12"/>
  <c r="F11" i="11"/>
  <c r="F13" i="11"/>
  <c r="E38" i="12"/>
  <c r="E40" i="12"/>
  <c r="E81" i="11"/>
  <c r="D81" i="11"/>
  <c r="D30" i="12"/>
  <c r="D56" i="11"/>
  <c r="E30" i="12"/>
  <c r="E56" i="11"/>
  <c r="K38" i="12"/>
  <c r="L29" i="11"/>
  <c r="F56" i="11"/>
  <c r="C30" i="12"/>
  <c r="K11" i="11"/>
  <c r="M8" i="11"/>
  <c r="M29" i="11"/>
  <c r="G56" i="11"/>
  <c r="G30" i="12"/>
  <c r="H56" i="11"/>
  <c r="H30" i="12"/>
  <c r="F40" i="12"/>
  <c r="M17" i="11"/>
  <c r="I62" i="11"/>
  <c r="G40" i="12"/>
  <c r="H40" i="12"/>
  <c r="M23" i="11"/>
  <c r="L62" i="11"/>
  <c r="E67" i="11"/>
  <c r="E28" i="12"/>
  <c r="E35" i="12" s="1"/>
  <c r="M62" i="11"/>
  <c r="F67" i="11"/>
  <c r="F28" i="12"/>
  <c r="F35" i="12" s="1"/>
  <c r="G67" i="11"/>
  <c r="G28" i="12"/>
  <c r="G35" i="12" s="1"/>
  <c r="D27" i="12"/>
  <c r="D34" i="12" s="1"/>
  <c r="C13" i="11"/>
  <c r="G62" i="11"/>
  <c r="F30" i="12"/>
  <c r="D13" i="11"/>
  <c r="H62" i="11"/>
  <c r="C33" i="12"/>
  <c r="D84" i="30" l="1"/>
  <c r="D90" i="30" s="1"/>
  <c r="D72" i="30"/>
  <c r="D78" i="30" s="1"/>
  <c r="I84" i="30"/>
  <c r="I90" i="30" s="1"/>
  <c r="I72" i="30"/>
  <c r="I78" i="30" s="1"/>
  <c r="C84" i="30"/>
  <c r="C90" i="30" s="1"/>
  <c r="C72" i="30"/>
  <c r="C78" i="30" s="1"/>
  <c r="G84" i="30"/>
  <c r="G90" i="30" s="1"/>
  <c r="G72" i="30"/>
  <c r="G78" i="30" s="1"/>
  <c r="F84" i="30"/>
  <c r="F90" i="30" s="1"/>
  <c r="F72" i="30"/>
  <c r="F78" i="30" s="1"/>
  <c r="E84" i="30"/>
  <c r="E90" i="30" s="1"/>
  <c r="E72" i="30"/>
  <c r="E78" i="30" s="1"/>
  <c r="H84" i="30"/>
  <c r="H90" i="30" s="1"/>
  <c r="H72" i="30"/>
  <c r="H78" i="30" s="1"/>
  <c r="K19" i="11"/>
  <c r="K25" i="11" s="1"/>
  <c r="H73" i="30" s="1"/>
  <c r="H75" i="30" s="1"/>
  <c r="H91" i="30" s="1"/>
  <c r="H92" i="30" s="1"/>
  <c r="N36" i="18"/>
  <c r="N4" i="20"/>
  <c r="M4" i="20"/>
  <c r="J19" i="11"/>
  <c r="J25" i="11" s="1"/>
  <c r="J36" i="12"/>
  <c r="D69" i="11"/>
  <c r="D39" i="12" s="1"/>
  <c r="F69" i="11"/>
  <c r="F71" i="11" s="1"/>
  <c r="M69" i="11"/>
  <c r="H14" i="11"/>
  <c r="H10" i="12" s="1"/>
  <c r="L18" i="12"/>
  <c r="J69" i="11"/>
  <c r="J39" i="12" s="1"/>
  <c r="I14" i="11"/>
  <c r="I10" i="12" s="1"/>
  <c r="L19" i="11"/>
  <c r="L25" i="11" s="1"/>
  <c r="I73" i="30" s="1"/>
  <c r="I75" i="30" s="1"/>
  <c r="I91" i="30" s="1"/>
  <c r="I92" i="30" s="1"/>
  <c r="L69" i="11"/>
  <c r="L71" i="11" s="1"/>
  <c r="O4" i="12"/>
  <c r="O16" i="12"/>
  <c r="E36" i="12"/>
  <c r="F36" i="12"/>
  <c r="K69" i="11"/>
  <c r="K71" i="11" s="1"/>
  <c r="N26" i="12"/>
  <c r="D5" i="14"/>
  <c r="E6" i="14" s="1"/>
  <c r="G19" i="11"/>
  <c r="G20" i="11" s="1"/>
  <c r="G11" i="12" s="1"/>
  <c r="O38" i="12"/>
  <c r="O26" i="12"/>
  <c r="E69" i="11"/>
  <c r="E71" i="11" s="1"/>
  <c r="K36" i="12"/>
  <c r="N40" i="12"/>
  <c r="D36" i="12"/>
  <c r="I36" i="12"/>
  <c r="N4" i="12"/>
  <c r="D4" i="14"/>
  <c r="D7" i="14"/>
  <c r="E7" i="14" s="1"/>
  <c r="D8" i="14"/>
  <c r="D9" i="14"/>
  <c r="D11" i="14"/>
  <c r="D12" i="14"/>
  <c r="D13" i="14"/>
  <c r="D10" i="14"/>
  <c r="G69" i="11"/>
  <c r="G71" i="11" s="1"/>
  <c r="L36" i="12"/>
  <c r="G17" i="15"/>
  <c r="G16" i="15"/>
  <c r="H17" i="15"/>
  <c r="E31" i="15" s="1"/>
  <c r="H16" i="15"/>
  <c r="D32" i="15"/>
  <c r="D31" i="15"/>
  <c r="J11" i="15"/>
  <c r="N30" i="12"/>
  <c r="N29" i="12"/>
  <c r="I69" i="11"/>
  <c r="I71" i="11" s="1"/>
  <c r="N16" i="12"/>
  <c r="G36" i="12"/>
  <c r="O17" i="12"/>
  <c r="O27" i="12"/>
  <c r="H69" i="11"/>
  <c r="H39" i="12" s="1"/>
  <c r="H36" i="12"/>
  <c r="M14" i="11"/>
  <c r="O40" i="12"/>
  <c r="I20" i="11"/>
  <c r="I11" i="12" s="1"/>
  <c r="I5" i="12"/>
  <c r="K18" i="12"/>
  <c r="K10" i="12"/>
  <c r="E19" i="11"/>
  <c r="E14" i="11"/>
  <c r="H20" i="11"/>
  <c r="H11" i="12" s="1"/>
  <c r="F19" i="11"/>
  <c r="F14" i="11"/>
  <c r="G10" i="12"/>
  <c r="G18" i="12"/>
  <c r="D14" i="11"/>
  <c r="D19" i="11"/>
  <c r="O30" i="12"/>
  <c r="J31" i="11"/>
  <c r="J37" i="11" s="1"/>
  <c r="C69" i="11"/>
  <c r="I25" i="11"/>
  <c r="F73" i="30" s="1"/>
  <c r="F75" i="30" s="1"/>
  <c r="F91" i="30" s="1"/>
  <c r="F92" i="30" s="1"/>
  <c r="N38" i="12"/>
  <c r="C14" i="11"/>
  <c r="C19" i="11"/>
  <c r="N17" i="12"/>
  <c r="H25" i="11"/>
  <c r="E73" i="30" s="1"/>
  <c r="E75" i="30" s="1"/>
  <c r="E91" i="30" s="1"/>
  <c r="E92" i="30" s="1"/>
  <c r="O29" i="12"/>
  <c r="J10" i="12"/>
  <c r="J18" i="12"/>
  <c r="J20" i="11"/>
  <c r="J11" i="12" s="1"/>
  <c r="J5" i="12"/>
  <c r="O28" i="12"/>
  <c r="N27" i="12"/>
  <c r="N28" i="12"/>
  <c r="N35" i="12"/>
  <c r="O35" i="12"/>
  <c r="N34" i="12"/>
  <c r="O34" i="12"/>
  <c r="N33" i="12"/>
  <c r="C36" i="12"/>
  <c r="O33" i="12"/>
  <c r="J26" i="11"/>
  <c r="J12" i="12" s="1"/>
  <c r="M25" i="11"/>
  <c r="M20" i="11"/>
  <c r="K5" i="12" l="1"/>
  <c r="K20" i="12"/>
  <c r="K6" i="12"/>
  <c r="K24" i="12"/>
  <c r="K31" i="11"/>
  <c r="K32" i="11" s="1"/>
  <c r="K13" i="12" s="1"/>
  <c r="K26" i="11"/>
  <c r="K12" i="12" s="1"/>
  <c r="K20" i="11"/>
  <c r="K11" i="12" s="1"/>
  <c r="J24" i="12"/>
  <c r="G73" i="30"/>
  <c r="G75" i="30" s="1"/>
  <c r="G91" i="30" s="1"/>
  <c r="G92" i="30" s="1"/>
  <c r="E12" i="14"/>
  <c r="J20" i="12"/>
  <c r="E13" i="14"/>
  <c r="L39" i="12"/>
  <c r="J71" i="11"/>
  <c r="H5" i="12"/>
  <c r="D71" i="11"/>
  <c r="F39" i="12"/>
  <c r="H18" i="12"/>
  <c r="E8" i="14"/>
  <c r="I18" i="12"/>
  <c r="K8" i="18"/>
  <c r="O8" i="18" s="1"/>
  <c r="O20" i="18" s="1"/>
  <c r="L5" i="12"/>
  <c r="L20" i="11"/>
  <c r="L11" i="12" s="1"/>
  <c r="G25" i="11"/>
  <c r="E10" i="14"/>
  <c r="E5" i="14"/>
  <c r="K39" i="12"/>
  <c r="I4" i="14" a="1"/>
  <c r="I11" i="14" s="1"/>
  <c r="G5" i="12"/>
  <c r="E9" i="14"/>
  <c r="D14" i="14"/>
  <c r="E14" i="14" s="1"/>
  <c r="E39" i="12"/>
  <c r="E11" i="14"/>
  <c r="D18" i="14"/>
  <c r="D16" i="14"/>
  <c r="D17" i="14"/>
  <c r="G39" i="12"/>
  <c r="J38" i="11"/>
  <c r="J14" i="12" s="1"/>
  <c r="D15" i="14"/>
  <c r="F4" i="17"/>
  <c r="D35" i="15"/>
  <c r="J42" i="15"/>
  <c r="E32" i="15"/>
  <c r="J39" i="15" s="1"/>
  <c r="J35" i="11"/>
  <c r="J32" i="11"/>
  <c r="J13" i="12" s="1"/>
  <c r="H71" i="11"/>
  <c r="I39" i="12"/>
  <c r="H31" i="11"/>
  <c r="H20" i="12"/>
  <c r="H24" i="12"/>
  <c r="H26" i="11"/>
  <c r="H12" i="12" s="1"/>
  <c r="C25" i="11"/>
  <c r="C20" i="11"/>
  <c r="C11" i="12" s="1"/>
  <c r="C10" i="12"/>
  <c r="C18" i="12"/>
  <c r="I31" i="11"/>
  <c r="I24" i="12"/>
  <c r="I6" i="12"/>
  <c r="I20" i="12"/>
  <c r="K37" i="11"/>
  <c r="F10" i="12"/>
  <c r="F18" i="12"/>
  <c r="L24" i="12"/>
  <c r="L6" i="12"/>
  <c r="L20" i="12"/>
  <c r="D25" i="11"/>
  <c r="D5" i="12"/>
  <c r="D20" i="11"/>
  <c r="D11" i="12" s="1"/>
  <c r="D18" i="12"/>
  <c r="D10" i="12"/>
  <c r="C39" i="12"/>
  <c r="C71" i="11"/>
  <c r="F25" i="11"/>
  <c r="C73" i="30" s="1"/>
  <c r="C75" i="30" s="1"/>
  <c r="C91" i="30" s="1"/>
  <c r="C92" i="30" s="1"/>
  <c r="F5" i="12"/>
  <c r="F20" i="11"/>
  <c r="F11" i="12" s="1"/>
  <c r="J6" i="12"/>
  <c r="J22" i="12"/>
  <c r="E18" i="12"/>
  <c r="E10" i="12"/>
  <c r="E25" i="11"/>
  <c r="E5" i="12"/>
  <c r="E20" i="11"/>
  <c r="E11" i="12" s="1"/>
  <c r="I26" i="11"/>
  <c r="I12" i="12" s="1"/>
  <c r="N36" i="12"/>
  <c r="O36" i="12"/>
  <c r="L31" i="11"/>
  <c r="L26" i="11"/>
  <c r="L12" i="12" s="1"/>
  <c r="M31" i="11"/>
  <c r="M26" i="11"/>
  <c r="G26" i="11" l="1"/>
  <c r="G12" i="12" s="1"/>
  <c r="D73" i="30"/>
  <c r="D75" i="30" s="1"/>
  <c r="D91" i="30" s="1"/>
  <c r="D92" i="30" s="1"/>
  <c r="K35" i="11"/>
  <c r="O23" i="18"/>
  <c r="O19" i="18"/>
  <c r="O22" i="18"/>
  <c r="O28" i="18" s="1"/>
  <c r="O30" i="18" s="1"/>
  <c r="O33" i="18" s="1"/>
  <c r="O36" i="18" s="1"/>
  <c r="O24" i="18"/>
  <c r="H6" i="12"/>
  <c r="O21" i="18"/>
  <c r="G6" i="12"/>
  <c r="G20" i="12"/>
  <c r="E15" i="14"/>
  <c r="G24" i="12"/>
  <c r="G31" i="11"/>
  <c r="G35" i="11" s="1"/>
  <c r="I6" i="14"/>
  <c r="I4" i="14"/>
  <c r="E17" i="14"/>
  <c r="I5" i="14"/>
  <c r="I10" i="14"/>
  <c r="J11" i="14" s="1"/>
  <c r="I9" i="14"/>
  <c r="I8" i="14"/>
  <c r="I7" i="14"/>
  <c r="I12" i="14"/>
  <c r="J12" i="14" s="1"/>
  <c r="I13" i="14"/>
  <c r="I48" i="16"/>
  <c r="G12" i="9"/>
  <c r="I37" i="16"/>
  <c r="F12" i="9"/>
  <c r="H48" i="16"/>
  <c r="H37" i="16"/>
  <c r="E16" i="14"/>
  <c r="E18" i="14"/>
  <c r="E35" i="15"/>
  <c r="J31" i="15" s="1"/>
  <c r="O18" i="12"/>
  <c r="O39" i="12"/>
  <c r="N39" i="12"/>
  <c r="N10" i="12"/>
  <c r="O10" i="12"/>
  <c r="I32" i="11"/>
  <c r="I13" i="12" s="1"/>
  <c r="I35" i="11"/>
  <c r="I37" i="11"/>
  <c r="N11" i="12"/>
  <c r="O11" i="12"/>
  <c r="C24" i="12"/>
  <c r="C20" i="12"/>
  <c r="C26" i="11"/>
  <c r="C12" i="12" s="1"/>
  <c r="C31" i="11"/>
  <c r="E6" i="12"/>
  <c r="E20" i="12"/>
  <c r="E24" i="12"/>
  <c r="E31" i="11"/>
  <c r="E26" i="11"/>
  <c r="E12" i="12" s="1"/>
  <c r="O5" i="12"/>
  <c r="N5" i="12"/>
  <c r="D6" i="12"/>
  <c r="D20" i="12"/>
  <c r="D24" i="12"/>
  <c r="D31" i="11"/>
  <c r="D26" i="11"/>
  <c r="D12" i="12" s="1"/>
  <c r="H35" i="11"/>
  <c r="H37" i="11"/>
  <c r="H32" i="11"/>
  <c r="H13" i="12" s="1"/>
  <c r="N18" i="12"/>
  <c r="K38" i="11"/>
  <c r="K14" i="12" s="1"/>
  <c r="K7" i="12"/>
  <c r="K22" i="12"/>
  <c r="F20" i="12"/>
  <c r="F24" i="12"/>
  <c r="F6" i="12"/>
  <c r="F31" i="11"/>
  <c r="F26" i="11"/>
  <c r="F12" i="12" s="1"/>
  <c r="L35" i="11"/>
  <c r="L32" i="11"/>
  <c r="L13" i="12" s="1"/>
  <c r="L37" i="11"/>
  <c r="N3" i="19" s="1"/>
  <c r="L8" i="18" s="1"/>
  <c r="P8" i="18" s="1"/>
  <c r="M37" i="11"/>
  <c r="M32" i="11"/>
  <c r="M35" i="11"/>
  <c r="J5" i="14" l="1"/>
  <c r="J13" i="14"/>
  <c r="J6" i="14"/>
  <c r="G32" i="11"/>
  <c r="G13" i="12" s="1"/>
  <c r="J9" i="14"/>
  <c r="G37" i="11"/>
  <c r="H7" i="12" s="1"/>
  <c r="I16" i="14"/>
  <c r="J10" i="14"/>
  <c r="I17" i="14"/>
  <c r="I14" i="14"/>
  <c r="J14" i="14" s="1"/>
  <c r="J7" i="14"/>
  <c r="I18" i="14"/>
  <c r="J8" i="14"/>
  <c r="I15" i="14"/>
  <c r="J16" i="14" s="1"/>
  <c r="J17" i="14"/>
  <c r="P19" i="18"/>
  <c r="P24" i="18"/>
  <c r="P22" i="18"/>
  <c r="P30" i="18" s="1"/>
  <c r="P20" i="18"/>
  <c r="P23" i="18"/>
  <c r="P21" i="18"/>
  <c r="D12" i="9"/>
  <c r="F48" i="16"/>
  <c r="F37" i="16"/>
  <c r="H47" i="16"/>
  <c r="H49" i="16" s="1"/>
  <c r="H53" i="16" s="1"/>
  <c r="H61" i="16" s="1"/>
  <c r="H39" i="16"/>
  <c r="H62" i="16" s="1"/>
  <c r="J48" i="16"/>
  <c r="H12" i="9"/>
  <c r="J37" i="16"/>
  <c r="I47" i="16"/>
  <c r="I49" i="16" s="1"/>
  <c r="I53" i="16" s="1"/>
  <c r="I61" i="16" s="1"/>
  <c r="I39" i="16"/>
  <c r="I62" i="16" s="1"/>
  <c r="G48" i="16"/>
  <c r="E12" i="9"/>
  <c r="G37" i="16"/>
  <c r="L7" i="12"/>
  <c r="L22" i="12"/>
  <c r="H22" i="12"/>
  <c r="H38" i="11"/>
  <c r="H14" i="12" s="1"/>
  <c r="C37" i="11"/>
  <c r="C35" i="11"/>
  <c r="C32" i="11"/>
  <c r="C13" i="12" s="1"/>
  <c r="N12" i="12"/>
  <c r="O12" i="12"/>
  <c r="O20" i="12"/>
  <c r="N20" i="12"/>
  <c r="N24" i="12"/>
  <c r="O24" i="12"/>
  <c r="G22" i="12"/>
  <c r="D32" i="11"/>
  <c r="D13" i="12" s="1"/>
  <c r="D35" i="11"/>
  <c r="D37" i="11"/>
  <c r="I38" i="11"/>
  <c r="I14" i="12" s="1"/>
  <c r="I7" i="12"/>
  <c r="I22" i="12"/>
  <c r="J7" i="12"/>
  <c r="F35" i="11"/>
  <c r="F37" i="11"/>
  <c r="F32" i="11"/>
  <c r="F13" i="12" s="1"/>
  <c r="N6" i="12"/>
  <c r="O6" i="12"/>
  <c r="E35" i="11"/>
  <c r="E37" i="11"/>
  <c r="E32" i="11"/>
  <c r="E13" i="12" s="1"/>
  <c r="L38" i="11"/>
  <c r="L14" i="12" s="1"/>
  <c r="M38" i="11"/>
  <c r="J18" i="14" l="1"/>
  <c r="G38" i="11"/>
  <c r="G14" i="12" s="1"/>
  <c r="D5" i="27" a="1"/>
  <c r="D5" i="27" s="1"/>
  <c r="F5" i="27" s="1"/>
  <c r="J15" i="14"/>
  <c r="H64" i="16"/>
  <c r="I12" i="9"/>
  <c r="F10" i="15" s="1"/>
  <c r="J12" i="9"/>
  <c r="F5" i="17" s="1"/>
  <c r="P28" i="18"/>
  <c r="P33" i="18"/>
  <c r="G47" i="16"/>
  <c r="G49" i="16" s="1"/>
  <c r="G53" i="16" s="1"/>
  <c r="G39" i="16"/>
  <c r="G62" i="16" s="1"/>
  <c r="I64" i="16"/>
  <c r="J47" i="16"/>
  <c r="J49" i="16" s="1"/>
  <c r="J53" i="16" s="1"/>
  <c r="F7" i="17" s="1"/>
  <c r="G7" i="17" s="1"/>
  <c r="H7" i="17" s="1"/>
  <c r="I7" i="17" s="1"/>
  <c r="J7" i="17" s="1"/>
  <c r="J39" i="16"/>
  <c r="J62" i="16" s="1"/>
  <c r="N13" i="12"/>
  <c r="O13" i="12"/>
  <c r="F22" i="12"/>
  <c r="F7" i="12"/>
  <c r="F38" i="11"/>
  <c r="F14" i="12" s="1"/>
  <c r="C22" i="12"/>
  <c r="C38" i="11"/>
  <c r="C14" i="12" s="1"/>
  <c r="D22" i="12"/>
  <c r="D7" i="12"/>
  <c r="D38" i="11"/>
  <c r="D14" i="12" s="1"/>
  <c r="E22" i="12"/>
  <c r="E7" i="12"/>
  <c r="E38" i="11"/>
  <c r="E14" i="12" s="1"/>
  <c r="G7" i="12"/>
  <c r="D8" i="27" l="1"/>
  <c r="F8" i="27" s="1"/>
  <c r="D6" i="27"/>
  <c r="F6" i="27" s="1"/>
  <c r="D7" i="27"/>
  <c r="F7" i="27" s="1"/>
  <c r="P36" i="18"/>
  <c r="O4" i="20"/>
  <c r="P4" i="20"/>
  <c r="O7" i="12"/>
  <c r="G5" i="17"/>
  <c r="H5" i="17" s="1"/>
  <c r="I5" i="17" s="1"/>
  <c r="J5" i="17" s="1"/>
  <c r="K5" i="17" s="1"/>
  <c r="F6" i="17"/>
  <c r="J61" i="16"/>
  <c r="J64" i="16" s="1"/>
  <c r="F17" i="15"/>
  <c r="E23" i="15" s="1"/>
  <c r="F16" i="15"/>
  <c r="J10" i="15"/>
  <c r="J55" i="16"/>
  <c r="J56" i="16"/>
  <c r="G61" i="16"/>
  <c r="G64" i="16" s="1"/>
  <c r="N14" i="12"/>
  <c r="O14" i="12"/>
  <c r="N22" i="12"/>
  <c r="O22" i="12"/>
  <c r="N7" i="12"/>
  <c r="N31" i="8"/>
  <c r="M31" i="8"/>
  <c r="L31" i="8"/>
  <c r="K31" i="8"/>
  <c r="J31" i="8"/>
  <c r="I31" i="8"/>
  <c r="H31" i="8"/>
  <c r="G31" i="8"/>
  <c r="F31" i="8"/>
  <c r="E31" i="8"/>
  <c r="D31" i="8"/>
  <c r="C31" i="8"/>
  <c r="C6" i="3"/>
  <c r="D6" i="3"/>
  <c r="E6" i="3"/>
  <c r="F6" i="3"/>
  <c r="G6" i="3"/>
  <c r="I6" i="3"/>
  <c r="J6" i="3"/>
  <c r="K6" i="3"/>
  <c r="B6" i="3"/>
  <c r="C5" i="1"/>
  <c r="D5" i="1"/>
  <c r="E5" i="1"/>
  <c r="F5" i="1"/>
  <c r="G5" i="1"/>
  <c r="H5" i="1"/>
  <c r="I5" i="1"/>
  <c r="J5" i="1"/>
  <c r="K5" i="1"/>
  <c r="B5" i="1"/>
  <c r="B6" i="6"/>
  <c r="G26" i="25" s="1"/>
  <c r="G28" i="25" s="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E4" i="3"/>
  <c r="F4" i="3"/>
  <c r="G4" i="3"/>
  <c r="H4" i="3"/>
  <c r="I4" i="3"/>
  <c r="I14" i="3" s="1"/>
  <c r="J4" i="3"/>
  <c r="K4" i="3"/>
  <c r="C5" i="3"/>
  <c r="D5" i="3"/>
  <c r="E5" i="3"/>
  <c r="F5" i="3"/>
  <c r="G5" i="3"/>
  <c r="H5" i="3"/>
  <c r="I5" i="3"/>
  <c r="J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G12" i="1"/>
  <c r="H12" i="1"/>
  <c r="H13" i="1" s="1"/>
  <c r="I12" i="1"/>
  <c r="I13" i="1" s="1"/>
  <c r="J12" i="1"/>
  <c r="J13" i="1" s="1"/>
  <c r="K12" i="1"/>
  <c r="K13" i="1" s="1"/>
  <c r="C15" i="1"/>
  <c r="D15" i="1"/>
  <c r="E15" i="1"/>
  <c r="F15" i="1"/>
  <c r="G15" i="1"/>
  <c r="H15" i="1"/>
  <c r="I15" i="1"/>
  <c r="J15" i="1"/>
  <c r="K15" i="1"/>
  <c r="B15" i="1"/>
  <c r="B7" i="1"/>
  <c r="B4" i="1"/>
  <c r="A1" i="1"/>
  <c r="A1" i="3" s="1"/>
  <c r="E1" i="6"/>
  <c r="H1"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13" i="2"/>
  <c r="B12" i="2"/>
  <c r="B11" i="2"/>
  <c r="B10" i="2"/>
  <c r="B8" i="2"/>
  <c r="B7" i="2"/>
  <c r="B6" i="2"/>
  <c r="B3" i="2"/>
  <c r="B12" i="3"/>
  <c r="B11" i="3"/>
  <c r="B10" i="3"/>
  <c r="B9" i="3"/>
  <c r="B8" i="3"/>
  <c r="B7" i="3"/>
  <c r="B4" i="3"/>
  <c r="B3" i="3"/>
  <c r="L15" i="1"/>
  <c r="B12" i="1"/>
  <c r="B13" i="1" s="1"/>
  <c r="B11" i="1"/>
  <c r="B10" i="1"/>
  <c r="B9" i="1"/>
  <c r="B8" i="1"/>
  <c r="B3" i="1"/>
  <c r="G20" i="2" l="1"/>
  <c r="F20" i="2"/>
  <c r="D6" i="1"/>
  <c r="D19" i="1" s="1"/>
  <c r="B21" i="2"/>
  <c r="L5" i="1"/>
  <c r="F14" i="1"/>
  <c r="E23" i="2"/>
  <c r="E6" i="1"/>
  <c r="E19" i="1" s="1"/>
  <c r="L10" i="1"/>
  <c r="H16" i="2"/>
  <c r="K23" i="2"/>
  <c r="B6" i="1"/>
  <c r="B19" i="1" s="1"/>
  <c r="C20" i="2"/>
  <c r="D23" i="2"/>
  <c r="J21" i="2"/>
  <c r="E16" i="2"/>
  <c r="J23" i="2"/>
  <c r="L12" i="1"/>
  <c r="L13" i="1" s="1"/>
  <c r="L14" i="1" s="1"/>
  <c r="L25" i="1" s="1"/>
  <c r="G14" i="3"/>
  <c r="C21" i="2"/>
  <c r="E1" i="3"/>
  <c r="D20" i="2"/>
  <c r="K20" i="2"/>
  <c r="E21" i="2"/>
  <c r="G4" i="17"/>
  <c r="H21" i="2"/>
  <c r="I6" i="1"/>
  <c r="I19" i="1" s="1"/>
  <c r="D16" i="2"/>
  <c r="J6" i="1"/>
  <c r="J19" i="1" s="1"/>
  <c r="I23" i="2"/>
  <c r="L4" i="1"/>
  <c r="L23" i="1" s="1"/>
  <c r="F23" i="2"/>
  <c r="F14" i="3"/>
  <c r="K14" i="1"/>
  <c r="L8" i="1"/>
  <c r="M8" i="1" s="1"/>
  <c r="K21" i="2"/>
  <c r="F16" i="2"/>
  <c r="L6" i="1"/>
  <c r="C6" i="1"/>
  <c r="C19" i="1" s="1"/>
  <c r="G23" i="2"/>
  <c r="I23" i="1"/>
  <c r="A1" i="2"/>
  <c r="A1" i="4" s="1"/>
  <c r="C24" i="2"/>
  <c r="C23" i="2"/>
  <c r="L11" i="1"/>
  <c r="M11" i="1" s="1"/>
  <c r="I21" i="2"/>
  <c r="E35" i="17"/>
  <c r="K40" i="11"/>
  <c r="J40" i="11"/>
  <c r="F40" i="11"/>
  <c r="E40" i="11"/>
  <c r="D40" i="11"/>
  <c r="C40" i="11"/>
  <c r="I40" i="11"/>
  <c r="G40" i="11"/>
  <c r="M40" i="11"/>
  <c r="H40" i="11"/>
  <c r="L40" i="11"/>
  <c r="F21" i="2"/>
  <c r="C14" i="1"/>
  <c r="L9" i="1"/>
  <c r="M9" i="1" s="1"/>
  <c r="L7" i="1"/>
  <c r="G21" i="2"/>
  <c r="G13" i="1"/>
  <c r="G14" i="1" s="1"/>
  <c r="J14" i="3"/>
  <c r="C16" i="2"/>
  <c r="J67" i="16"/>
  <c r="J66" i="16"/>
  <c r="D21" i="2"/>
  <c r="E14" i="3"/>
  <c r="J17" i="15"/>
  <c r="J30" i="15" s="1"/>
  <c r="J16" i="15"/>
  <c r="E1" i="2"/>
  <c r="J20" i="2"/>
  <c r="J32" i="15"/>
  <c r="E24" i="15"/>
  <c r="J41" i="15" s="1"/>
  <c r="I16" i="2"/>
  <c r="B20" i="2"/>
  <c r="J14" i="1"/>
  <c r="K16" i="2"/>
  <c r="H23" i="2"/>
  <c r="F8" i="17"/>
  <c r="H14" i="3"/>
  <c r="D24" i="2"/>
  <c r="D14" i="3"/>
  <c r="B14" i="1"/>
  <c r="C14" i="3"/>
  <c r="F24" i="2"/>
  <c r="E20" i="2"/>
  <c r="J16" i="2"/>
  <c r="G16" i="2"/>
  <c r="E24" i="2"/>
  <c r="G6" i="1"/>
  <c r="G19" i="1" s="1"/>
  <c r="I14" i="1"/>
  <c r="J23" i="1"/>
  <c r="K6" i="1"/>
  <c r="K19" i="1" s="1"/>
  <c r="H14" i="1"/>
  <c r="H23" i="1"/>
  <c r="B14" i="3"/>
  <c r="B16" i="2"/>
  <c r="H24" i="2"/>
  <c r="K14" i="3"/>
  <c r="K24" i="2"/>
  <c r="J24" i="2"/>
  <c r="I24" i="2"/>
  <c r="B23" i="2"/>
  <c r="G24" i="2"/>
  <c r="D13" i="1"/>
  <c r="E13" i="1" s="1"/>
  <c r="E14" i="1" s="1"/>
  <c r="I20" i="2"/>
  <c r="H20" i="2"/>
  <c r="K23" i="1"/>
  <c r="H6" i="1"/>
  <c r="H19" i="1" s="1"/>
  <c r="F6" i="1"/>
  <c r="F19" i="1" s="1"/>
  <c r="E1" i="4"/>
  <c r="K24" i="1" l="1"/>
  <c r="H4" i="17"/>
  <c r="G6" i="17"/>
  <c r="N8" i="1"/>
  <c r="L19" i="1"/>
  <c r="L24" i="1" s="1"/>
  <c r="M23" i="1"/>
  <c r="M4" i="1" s="1"/>
  <c r="N11" i="1"/>
  <c r="K25" i="1"/>
  <c r="M25" i="1" s="1"/>
  <c r="M14" i="1" s="1"/>
  <c r="D14" i="1"/>
  <c r="H25" i="1"/>
  <c r="J25" i="1"/>
  <c r="I25" i="1"/>
  <c r="I45" i="11"/>
  <c r="I42" i="11"/>
  <c r="C45" i="11"/>
  <c r="C42" i="11"/>
  <c r="D45" i="11"/>
  <c r="D42" i="11"/>
  <c r="E45" i="11"/>
  <c r="E42" i="11"/>
  <c r="F45" i="11"/>
  <c r="F42" i="11"/>
  <c r="J45" i="11"/>
  <c r="J42" i="11"/>
  <c r="K45" i="11"/>
  <c r="K42" i="11"/>
  <c r="I4" i="17"/>
  <c r="H6" i="17"/>
  <c r="N9" i="1"/>
  <c r="L45" i="11"/>
  <c r="L42" i="11"/>
  <c r="H45" i="11"/>
  <c r="H42" i="11"/>
  <c r="M45" i="11"/>
  <c r="M42" i="11"/>
  <c r="H24" i="1"/>
  <c r="J33" i="15"/>
  <c r="J24" i="15" s="1"/>
  <c r="J25" i="15" s="1"/>
  <c r="J38" i="15" s="1"/>
  <c r="J44" i="15" s="1"/>
  <c r="E16" i="17" s="1"/>
  <c r="G45" i="11"/>
  <c r="G8" i="12" s="1"/>
  <c r="G42" i="11"/>
  <c r="N23" i="1"/>
  <c r="N4" i="1" s="1"/>
  <c r="J24" i="1"/>
  <c r="I24" i="1"/>
  <c r="M24" i="1" l="1"/>
  <c r="M6" i="1" s="1"/>
  <c r="E43" i="11"/>
  <c r="D43" i="11"/>
  <c r="N25" i="1"/>
  <c r="N14" i="1" s="1"/>
  <c r="F43" i="11"/>
  <c r="F8" i="12"/>
  <c r="F46" i="11"/>
  <c r="F48" i="11" s="1"/>
  <c r="F21" i="12" s="1"/>
  <c r="F23" i="12" s="1"/>
  <c r="E8" i="12"/>
  <c r="E46" i="11"/>
  <c r="E48" i="11" s="1"/>
  <c r="E21" i="12" s="1"/>
  <c r="E23" i="12" s="1"/>
  <c r="D8" i="12"/>
  <c r="D46" i="11"/>
  <c r="D48" i="11" s="1"/>
  <c r="D21" i="12" s="1"/>
  <c r="D23" i="12" s="1"/>
  <c r="J8" i="12"/>
  <c r="J46" i="11"/>
  <c r="H48" i="11"/>
  <c r="H21" i="12" s="1"/>
  <c r="H23" i="12" s="1"/>
  <c r="H43" i="11"/>
  <c r="C46" i="11"/>
  <c r="N4" i="14" a="1"/>
  <c r="K8" i="12"/>
  <c r="K46" i="11"/>
  <c r="K48" i="11" s="1"/>
  <c r="K21" i="12" s="1"/>
  <c r="K23" i="12" s="1"/>
  <c r="G46" i="11"/>
  <c r="G48" i="11" s="1"/>
  <c r="G21" i="12" s="1"/>
  <c r="G23" i="12" s="1"/>
  <c r="G43" i="11"/>
  <c r="J48" i="11"/>
  <c r="J21" i="12" s="1"/>
  <c r="J23" i="12" s="1"/>
  <c r="J43" i="11"/>
  <c r="H8" i="12"/>
  <c r="H46" i="11"/>
  <c r="I48" i="11"/>
  <c r="I21" i="12" s="1"/>
  <c r="I23" i="12" s="1"/>
  <c r="I43" i="11"/>
  <c r="I8" i="12"/>
  <c r="I46" i="11"/>
  <c r="L43" i="11"/>
  <c r="L48" i="11"/>
  <c r="L21" i="12" s="1"/>
  <c r="L23" i="12" s="1"/>
  <c r="J4" i="17"/>
  <c r="I6" i="17"/>
  <c r="E21" i="17"/>
  <c r="G10" i="17"/>
  <c r="H10" i="17"/>
  <c r="I10" i="17"/>
  <c r="J10" i="17"/>
  <c r="K10" i="17"/>
  <c r="M46" i="11"/>
  <c r="M48" i="11" s="1"/>
  <c r="M43" i="11"/>
  <c r="L8" i="12"/>
  <c r="L46" i="11"/>
  <c r="K43" i="11"/>
  <c r="N24" i="1"/>
  <c r="N6" i="1" s="1"/>
  <c r="C48" i="11" l="1"/>
  <c r="C21" i="12" s="1"/>
  <c r="M10" i="1"/>
  <c r="M12" i="1" s="1"/>
  <c r="M13" i="1" s="1"/>
  <c r="M15" i="1" s="1"/>
  <c r="M5" i="1"/>
  <c r="N4" i="14"/>
  <c r="N8" i="14"/>
  <c r="N9" i="14"/>
  <c r="N10" i="14"/>
  <c r="N11" i="14"/>
  <c r="N12" i="14"/>
  <c r="N13" i="14"/>
  <c r="O13" i="14" s="1"/>
  <c r="N7" i="14"/>
  <c r="N6" i="14"/>
  <c r="N5" i="14"/>
  <c r="N8" i="12"/>
  <c r="O8" i="12"/>
  <c r="K4" i="17"/>
  <c r="K6" i="17" s="1"/>
  <c r="J6" i="17"/>
  <c r="N10" i="1"/>
  <c r="N12" i="1" s="1"/>
  <c r="N13" i="1" s="1"/>
  <c r="N15" i="1" s="1"/>
  <c r="N5" i="1"/>
  <c r="N21" i="12" l="1"/>
  <c r="C23" i="12"/>
  <c r="O23" i="12" s="1"/>
  <c r="O21" i="12"/>
  <c r="O10" i="14"/>
  <c r="O9" i="14"/>
  <c r="O12" i="14"/>
  <c r="N23" i="12"/>
  <c r="O5" i="14"/>
  <c r="O6" i="14"/>
  <c r="O7" i="14"/>
  <c r="N15" i="14"/>
  <c r="N18" i="14"/>
  <c r="N17" i="14"/>
  <c r="N16" i="14"/>
  <c r="N14" i="14"/>
  <c r="O14" i="14" s="1"/>
  <c r="O11" i="14"/>
  <c r="O8" i="14"/>
  <c r="F47" i="16"/>
  <c r="F49" i="16" s="1"/>
  <c r="F39" i="16"/>
  <c r="O16" i="14" l="1"/>
  <c r="O17" i="14"/>
  <c r="O18" i="14"/>
  <c r="O15" i="14"/>
  <c r="I8" i="17" l="1"/>
  <c r="I12" i="17" s="1"/>
  <c r="J8" i="17"/>
  <c r="J12" i="17" s="1"/>
  <c r="H8" i="17"/>
  <c r="H12" i="17" s="1"/>
  <c r="K7" i="17"/>
  <c r="K8" i="17" s="1"/>
  <c r="E20" i="17" s="1"/>
  <c r="E24" i="17" s="1"/>
  <c r="E29" i="17" s="1"/>
  <c r="G8" i="17"/>
  <c r="G12" i="17" s="1"/>
  <c r="K12" i="17" l="1"/>
  <c r="E28" i="17" s="1"/>
  <c r="E30" i="17" s="1"/>
  <c r="E34" i="17" s="1"/>
  <c r="E37" i="17" s="1"/>
  <c r="E40" i="17" l="1"/>
  <c r="G19" i="17"/>
</calcChain>
</file>

<file path=xl/sharedStrings.xml><?xml version="1.0" encoding="utf-8"?>
<sst xmlns="http://schemas.openxmlformats.org/spreadsheetml/2006/main" count="17506" uniqueCount="8775">
  <si>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</si>
  <si>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</si>
  <si>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</si>
  <si>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</si>
  <si>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</si>
  <si>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</si>
  <si>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</si>
  <si>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</si>
  <si>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</si>
  <si>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</si>
  <si>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</si>
  <si>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</si>
  <si>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</si>
  <si>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</si>
  <si>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</si>
  <si>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</si>
  <si>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</si>
  <si>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</si>
  <si>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</si>
  <si>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</si>
  <si>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</si>
  <si>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</si>
  <si>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</si>
  <si>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</si>
  <si>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</si>
  <si>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</si>
  <si>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</si>
  <si>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</si>
  <si>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</si>
  <si>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</si>
  <si>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</si>
  <si>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</si>
  <si>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</si>
  <si>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</si>
  <si>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</si>
  <si>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</si>
  <si>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</si>
  <si>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</si>
  <si>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</si>
  <si>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</si>
  <si>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</si>
  <si>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</si>
  <si>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</si>
  <si>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</si>
  <si>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</si>
  <si>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</si>
  <si>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</si>
  <si>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</si>
  <si>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</si>
  <si>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</si>
  <si>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</si>
  <si>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</si>
  <si>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</si>
  <si>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</si>
  <si>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</si>
  <si>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</si>
  <si>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</si>
  <si>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</si>
  <si>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</si>
  <si>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</si>
  <si>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</si>
  <si>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</si>
  <si>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</si>
  <si>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ITC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</si>
  <si>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</si>
  <si>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</si>
  <si>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</si>
  <si>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</si>
  <si>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</si>
  <si>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</si>
  <si>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</si>
  <si>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</si>
  <si>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</si>
  <si>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</si>
  <si>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</si>
  <si>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</si>
  <si>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</si>
  <si>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</si>
  <si>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</si>
  <si>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</si>
  <si>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</si>
  <si>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</si>
  <si>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</si>
  <si>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</si>
  <si>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</si>
  <si>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</si>
  <si>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</si>
  <si>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</si>
  <si>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</si>
  <si>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</si>
  <si>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</si>
  <si>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</si>
  <si>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</si>
  <si>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</si>
  <si>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</si>
  <si>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</si>
  <si>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</si>
  <si>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</si>
  <si>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</si>
  <si>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</si>
  <si>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</si>
  <si>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</si>
  <si>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</si>
  <si>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</si>
  <si>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Total Liabilities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</si>
  <si>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</si>
  <si>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</si>
  <si>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</si>
  <si>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</si>
  <si>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</si>
  <si>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</si>
  <si>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</si>
  <si>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</si>
  <si>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</si>
  <si>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</si>
  <si>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</si>
  <si>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</si>
  <si>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</si>
  <si>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</si>
  <si>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</si>
  <si>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t>
  </si>
  <si>
    <t>Cash Equivalents</t>
  </si>
  <si>
    <t>Loans n Advances</t>
  </si>
  <si>
    <t>Other asset items</t>
  </si>
  <si>
    <t>Total Assets</t>
  </si>
  <si>
    <t>Particulars</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</si>
  <si>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</si>
  <si>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</si>
  <si>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</si>
  <si>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</si>
  <si>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</si>
  <si>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</si>
  <si>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</si>
  <si>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</si>
  <si>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</si>
  <si>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</si>
  <si>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</si>
  <si>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</si>
  <si>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</si>
  <si>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</si>
  <si>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</si>
  <si>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</si>
  <si>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</si>
  <si>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</si>
  <si>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</si>
  <si>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</si>
  <si>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</si>
  <si>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</si>
  <si>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</si>
  <si>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</si>
  <si>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Free Cash Flow</t>
  </si>
  <si>
    <t>CFO/OP</t>
  </si>
  <si>
    <t>S.No.</t>
  </si>
  <si>
    <t>Name</t>
  </si>
  <si>
    <t>CMP Rs.</t>
  </si>
  <si>
    <t xml:space="preserve">Mar Cap Rs.Cr. </t>
  </si>
  <si>
    <t>Debt Rs.Cr.</t>
  </si>
  <si>
    <t>Debt / Eq</t>
  </si>
  <si>
    <t>Hind. Unilever</t>
  </si>
  <si>
    <t>ITC</t>
  </si>
  <si>
    <t>Nestle India</t>
  </si>
  <si>
    <t>Varun Beverages</t>
  </si>
  <si>
    <t>Britannia Inds.</t>
  </si>
  <si>
    <t>Beta</t>
  </si>
  <si>
    <t>Years</t>
  </si>
  <si>
    <t>Annual</t>
  </si>
  <si>
    <t>Average Return</t>
  </si>
  <si>
    <r>
      <t xml:space="preserve">Dividend Yield </t>
    </r>
    <r>
      <rPr>
        <vertAlign val="superscript"/>
        <sz val="11"/>
        <color theme="1"/>
        <rFont val="Calibri"/>
        <family val="2"/>
      </rPr>
      <t>1</t>
    </r>
  </si>
  <si>
    <t>Total Market Return</t>
  </si>
  <si>
    <t>Notes:</t>
  </si>
  <si>
    <t>1.The dividend yield is taken from the investors.com.</t>
  </si>
  <si>
    <t>Return on Market</t>
  </si>
  <si>
    <t>LTM</t>
  </si>
  <si>
    <t>#</t>
  </si>
  <si>
    <t>Income Statement</t>
  </si>
  <si>
    <t>COGS</t>
  </si>
  <si>
    <t>COGS %Sales</t>
  </si>
  <si>
    <t>Gross Profit</t>
  </si>
  <si>
    <t>Gross Margin</t>
  </si>
  <si>
    <t>Gross Margins</t>
  </si>
  <si>
    <t>Selling and Other Expenses</t>
  </si>
  <si>
    <t>S&amp;G Expenses %Sales</t>
  </si>
  <si>
    <t>EBITDA</t>
  </si>
  <si>
    <t>Depreciation %Sales</t>
  </si>
  <si>
    <t>EBIT</t>
  </si>
  <si>
    <t>Interest %Sales</t>
  </si>
  <si>
    <t>Earning Before Tax</t>
  </si>
  <si>
    <t>Effective Tax Rate</t>
  </si>
  <si>
    <t>Net Profit</t>
  </si>
  <si>
    <t>Net Margins</t>
  </si>
  <si>
    <t>No of Equity Share</t>
  </si>
  <si>
    <t>EPS Growth</t>
  </si>
  <si>
    <t>Dividend Per Share</t>
  </si>
  <si>
    <t>Dividend Payout Ratio</t>
  </si>
  <si>
    <t>Retained Earnings</t>
  </si>
  <si>
    <t>-</t>
  </si>
  <si>
    <t>Balance Sheet</t>
  </si>
  <si>
    <t>Fixed Asset Net Block</t>
  </si>
  <si>
    <t>Total Non Current Assets</t>
  </si>
  <si>
    <t>Total Current Assets</t>
  </si>
  <si>
    <t>Check</t>
  </si>
  <si>
    <t>Cash Flow Statement</t>
  </si>
  <si>
    <t>Cash From Investing Activity</t>
  </si>
  <si>
    <t>EBITDA Growth</t>
  </si>
  <si>
    <t>EBIT Growth</t>
  </si>
  <si>
    <t>Net Profit Growth</t>
  </si>
  <si>
    <t>Dividend Growth</t>
  </si>
  <si>
    <t>EBITDA Margin</t>
  </si>
  <si>
    <t>EBIT Margin</t>
  </si>
  <si>
    <t>EBT Margin</t>
  </si>
  <si>
    <t>Net Profit Margin</t>
  </si>
  <si>
    <t>Sales Expenses %sales</t>
  </si>
  <si>
    <t>Depreciation %sales</t>
  </si>
  <si>
    <t>Operating Income %Sales</t>
  </si>
  <si>
    <t>Return on Capital Employed</t>
  </si>
  <si>
    <t>Retained Earnings%</t>
  </si>
  <si>
    <t>Return on Equity%</t>
  </si>
  <si>
    <t>Self Sustained Growth Rate</t>
  </si>
  <si>
    <t>Interest Coverage Ratio</t>
  </si>
  <si>
    <t>Debtor Turnover Ratio</t>
  </si>
  <si>
    <t>Creditor Turnover Ratio</t>
  </si>
  <si>
    <t>Fixed Asset Turnover</t>
  </si>
  <si>
    <t>Capital Turnover Ratio</t>
  </si>
  <si>
    <t>(in days)</t>
  </si>
  <si>
    <t>Payable Days</t>
  </si>
  <si>
    <t>Inventory Days</t>
  </si>
  <si>
    <t>Cash Conversion Days</t>
  </si>
  <si>
    <t>CFO/Sales</t>
  </si>
  <si>
    <t>CFO/Total Assets</t>
  </si>
  <si>
    <t>CFO/Total Debt</t>
  </si>
  <si>
    <t>Trend</t>
  </si>
  <si>
    <t>Mean</t>
  </si>
  <si>
    <t>Median</t>
  </si>
  <si>
    <t>EBT Margins</t>
  </si>
  <si>
    <t>EBIT Margins</t>
  </si>
  <si>
    <t>Year Weight</t>
  </si>
  <si>
    <t>Year</t>
  </si>
  <si>
    <t>Earnings Per Share</t>
  </si>
  <si>
    <t>Weighted Average Cost of Capital</t>
  </si>
  <si>
    <t>All figures are in INR unless stated otherwise.</t>
  </si>
  <si>
    <t>Peer comps</t>
  </si>
  <si>
    <t>Debt /</t>
  </si>
  <si>
    <t>Levered</t>
  </si>
  <si>
    <t>Unlevered</t>
  </si>
  <si>
    <t>Name of the comp</t>
  </si>
  <si>
    <t>Country</t>
  </si>
  <si>
    <t>Total Debt</t>
  </si>
  <si>
    <t>Total Equity</t>
  </si>
  <si>
    <r>
      <t xml:space="preserve">Tax rate </t>
    </r>
    <r>
      <rPr>
        <vertAlign val="superscript"/>
        <sz val="11"/>
        <color theme="1"/>
        <rFont val="Calibri"/>
        <family val="2"/>
      </rPr>
      <t>1</t>
    </r>
  </si>
  <si>
    <t>Equity</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</si>
  <si>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</si>
  <si>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</si>
  <si>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</si>
  <si>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</si>
  <si>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Average</t>
  </si>
  <si>
    <t>Cost of Debt</t>
  </si>
  <si>
    <t>Cost of Equity</t>
  </si>
  <si>
    <t>Pre-Tax Cost of Debt</t>
  </si>
  <si>
    <t>Tax Rate</t>
  </si>
  <si>
    <t>Equity Risk Premium</t>
  </si>
  <si>
    <t>Post -Tax Cost of Debt</t>
  </si>
  <si>
    <r>
      <t xml:space="preserve">Levered Beta </t>
    </r>
    <r>
      <rPr>
        <vertAlign val="superscript"/>
        <sz val="11"/>
        <color theme="1"/>
        <rFont val="Calibri"/>
        <family val="2"/>
      </rPr>
      <t>4</t>
    </r>
  </si>
  <si>
    <t>Capital Structure</t>
  </si>
  <si>
    <t xml:space="preserve">Current </t>
  </si>
  <si>
    <t>Target</t>
  </si>
  <si>
    <t>Comps Median Unlevered Beta</t>
  </si>
  <si>
    <t>Target Debt / Equity</t>
  </si>
  <si>
    <t>Market Capitalisation</t>
  </si>
  <si>
    <t>Total Capital</t>
  </si>
  <si>
    <t>Levered Beta</t>
  </si>
  <si>
    <t>Debt / Equity</t>
  </si>
  <si>
    <t>1.Tax rate considered as marginal tax rate of the country.</t>
  </si>
  <si>
    <t>2.Levered beta is based on 5 year monthly data</t>
  </si>
  <si>
    <t>Equity Weight</t>
  </si>
  <si>
    <t>3.Unlevered beta = Levered beta / (1+(1-tax_rate)*Debt / Equity)</t>
  </si>
  <si>
    <t>4.Levered beta = Unlevered beta * (1+(1-tax_rate)*Debt / Equity)</t>
  </si>
  <si>
    <t>Debt Weight</t>
  </si>
  <si>
    <t>WACC</t>
  </si>
  <si>
    <t>Risk free Rate</t>
  </si>
  <si>
    <t>Company</t>
  </si>
  <si>
    <t>FY2021</t>
  </si>
  <si>
    <t>FY2022</t>
  </si>
  <si>
    <t>FY2023</t>
  </si>
  <si>
    <t>FY2024</t>
  </si>
  <si>
    <t>FY2025</t>
  </si>
  <si>
    <t>5-Yr Avg</t>
  </si>
  <si>
    <t>Tata Consumer</t>
  </si>
  <si>
    <t>Calculation of ROIC</t>
  </si>
  <si>
    <t>Current assets</t>
  </si>
  <si>
    <t>Current Liabilities</t>
  </si>
  <si>
    <t>Total Current Liabilites</t>
  </si>
  <si>
    <t>Net Working Capital</t>
  </si>
  <si>
    <t>Non Current Assets</t>
  </si>
  <si>
    <t>Net Non Current Assets</t>
  </si>
  <si>
    <t>Invested Capital</t>
  </si>
  <si>
    <t>ROIC</t>
  </si>
  <si>
    <t>Calculation of Reinvestment Rate</t>
  </si>
  <si>
    <t>Net CAPEX</t>
  </si>
  <si>
    <t>Change in Working Capital</t>
  </si>
  <si>
    <t>Marginal Tax Rate</t>
  </si>
  <si>
    <t>EBIT(1-T)</t>
  </si>
  <si>
    <t>Reinvestment</t>
  </si>
  <si>
    <t>Reinvestment Rate</t>
  </si>
  <si>
    <t>4 Year Average</t>
  </si>
  <si>
    <t>4 Year Median</t>
  </si>
  <si>
    <t>Calculation of Growth Rate</t>
  </si>
  <si>
    <t>Intrinsic Growth</t>
  </si>
  <si>
    <t>5-Yr Median</t>
  </si>
  <si>
    <t>Calculation of PV of FCFF</t>
  </si>
  <si>
    <t>Less:Reinvestment Rate</t>
  </si>
  <si>
    <t>Free Cash Flow to Firm (FCFF)</t>
  </si>
  <si>
    <t>Mid year convention</t>
  </si>
  <si>
    <t>Discounting Factor</t>
  </si>
  <si>
    <t>PV of FCFF</t>
  </si>
  <si>
    <t>Expected Growth</t>
  </si>
  <si>
    <t>Terminal Growth</t>
  </si>
  <si>
    <t>Senstivity Analysis</t>
  </si>
  <si>
    <t>Calculation of Terminal Value</t>
  </si>
  <si>
    <t>Terminal Growth Rate</t>
  </si>
  <si>
    <t>Terminal Value</t>
  </si>
  <si>
    <t>Calculation of Equity Value Per Share</t>
  </si>
  <si>
    <t>PV of Terminal Value</t>
  </si>
  <si>
    <t>Value of Operating Asset</t>
  </si>
  <si>
    <t>Add:Cash</t>
  </si>
  <si>
    <t>Less:Debt</t>
  </si>
  <si>
    <t>Value of Equity</t>
  </si>
  <si>
    <t>No of Shares</t>
  </si>
  <si>
    <t>Equity Value Per Share</t>
  </si>
  <si>
    <t>Share Price</t>
  </si>
  <si>
    <t>Discount/Premium</t>
  </si>
  <si>
    <t>FCFF(</t>
  </si>
  <si>
    <t>Ticker</t>
  </si>
  <si>
    <t>Market Cap</t>
  </si>
  <si>
    <t>Net Debt</t>
  </si>
  <si>
    <t>Debt</t>
  </si>
  <si>
    <t>EV</t>
  </si>
  <si>
    <t>Cash</t>
  </si>
  <si>
    <t>HINDUNILVR</t>
  </si>
  <si>
    <t>NESTLEIND</t>
  </si>
  <si>
    <t>VBL</t>
  </si>
  <si>
    <t>BRITANNIA</t>
  </si>
  <si>
    <t>Godrej Consumer</t>
  </si>
  <si>
    <t>GODREJCP</t>
  </si>
  <si>
    <t>TATACONSUM</t>
  </si>
  <si>
    <t>Marico</t>
  </si>
  <si>
    <t>MARICO</t>
  </si>
  <si>
    <t>United Spirits</t>
  </si>
  <si>
    <t>MCDOWELL-N</t>
  </si>
  <si>
    <t>Dabur India</t>
  </si>
  <si>
    <t>DABUR</t>
  </si>
  <si>
    <t xml:space="preserve">No. Eq. Shares </t>
  </si>
  <si>
    <t>Amount in Crores</t>
  </si>
  <si>
    <t>Comparable Companies Valuation</t>
  </si>
  <si>
    <t>Market Data</t>
  </si>
  <si>
    <t>Financials</t>
  </si>
  <si>
    <t>Valuation</t>
  </si>
  <si>
    <t>Shares Outstanding</t>
  </si>
  <si>
    <t>Equity Value</t>
  </si>
  <si>
    <t>Enterprise Value</t>
  </si>
  <si>
    <t>Revenue</t>
  </si>
  <si>
    <t>Net Income</t>
  </si>
  <si>
    <t>EV/ Revenue</t>
  </si>
  <si>
    <t>EV/ EBITDA</t>
  </si>
  <si>
    <t>P/E</t>
  </si>
  <si>
    <t>High</t>
  </si>
  <si>
    <t>75th Percentile</t>
  </si>
  <si>
    <t>25th Percentile</t>
  </si>
  <si>
    <t>Low</t>
  </si>
  <si>
    <t>ITC Comparabel Valuation</t>
  </si>
  <si>
    <t>Implied Enterprise Value</t>
  </si>
  <si>
    <t>Implied Market Value</t>
  </si>
  <si>
    <t>Implied Value per share</t>
  </si>
  <si>
    <t>Source: TheValuationSchool, Screener.in.</t>
  </si>
  <si>
    <t>Football Field Analysis - Data Table</t>
  </si>
  <si>
    <t>Comps</t>
  </si>
  <si>
    <t>DCF Bear</t>
  </si>
  <si>
    <t>DCF Base</t>
  </si>
  <si>
    <t>DCF Bull</t>
  </si>
  <si>
    <t>52W H/L</t>
  </si>
  <si>
    <t>Open Low</t>
  </si>
  <si>
    <t>Open High</t>
  </si>
  <si>
    <t>NOPAT</t>
  </si>
  <si>
    <t>Date</t>
  </si>
  <si>
    <t>Adj Close</t>
  </si>
  <si>
    <t>Returns</t>
  </si>
  <si>
    <t>Sorted Returns</t>
  </si>
  <si>
    <t>Std Deviation</t>
  </si>
  <si>
    <t>Min</t>
  </si>
  <si>
    <t>Max</t>
  </si>
  <si>
    <t>Percentile</t>
  </si>
  <si>
    <t>Var</t>
  </si>
  <si>
    <t>CMP</t>
  </si>
  <si>
    <t>Stock Price</t>
  </si>
  <si>
    <t>VAR(INR)</t>
  </si>
  <si>
    <t>Confidence</t>
  </si>
  <si>
    <t>Replication</t>
  </si>
  <si>
    <t>Simulated Return</t>
  </si>
  <si>
    <t>Historical Approach</t>
  </si>
  <si>
    <t>Monte Carlo Simulation</t>
  </si>
  <si>
    <t>Segment Reporting Schedule</t>
  </si>
  <si>
    <t>FY18</t>
  </si>
  <si>
    <t>FY19</t>
  </si>
  <si>
    <t>FY20</t>
  </si>
  <si>
    <t>FY21</t>
  </si>
  <si>
    <t>FY22</t>
  </si>
  <si>
    <t>FY23</t>
  </si>
  <si>
    <t>FY24</t>
  </si>
  <si>
    <t>FY25</t>
  </si>
  <si>
    <t>FMCG Ciggarettes</t>
  </si>
  <si>
    <t>A. External Revenue (Rs Cr)</t>
  </si>
  <si>
    <t>B. Segment EBIT (Rs Cr)</t>
  </si>
  <si>
    <t>C. EBIT Margin %</t>
  </si>
  <si>
    <t>D. Segment Assets (Rs Cr)</t>
  </si>
  <si>
    <t>E. Segment Liabilities (Rs Cr)</t>
  </si>
  <si>
    <t>F. Net Segment Assets (Rs Cr)</t>
  </si>
  <si>
    <t>G. Capital Expenditure (Rs Cr)</t>
  </si>
  <si>
    <t>H. Depreciation &amp; Amort. (Rs Cr)</t>
  </si>
  <si>
    <t>I. EBITDA (Rs Cr)</t>
  </si>
  <si>
    <t>J. Revenue CAGR (FY18-FY25)</t>
  </si>
  <si>
    <t>K. EBIT CAGR (FY18-FY25)</t>
  </si>
  <si>
    <t>FMCG Others</t>
  </si>
  <si>
    <t>Hotel</t>
  </si>
  <si>
    <t>Agri Business</t>
  </si>
  <si>
    <t>Paperboards Paper Pack.</t>
  </si>
  <si>
    <t>Others/Infotech</t>
  </si>
  <si>
    <t>Consolidated Totals</t>
  </si>
  <si>
    <t>Total External Revenue</t>
  </si>
  <si>
    <t>Total Segment EBIT</t>
  </si>
  <si>
    <t>Total Capex</t>
  </si>
  <si>
    <t>Total Depreciation</t>
  </si>
  <si>
    <t>Market Cap (Cr)</t>
  </si>
  <si>
    <t>EV/EBIT</t>
  </si>
  <si>
    <t>FMCG Cigarettes</t>
  </si>
  <si>
    <t>VST INDUSTRIES LTD</t>
  </si>
  <si>
    <t>VSTIND.NS</t>
  </si>
  <si>
    <t>GODFREY PHILLIPS INDIA LT</t>
  </si>
  <si>
    <t>GODFRYPHLP.NS</t>
  </si>
  <si>
    <t>HINDUSTAN UNILEVER LTD.</t>
  </si>
  <si>
    <t>HINDUNILVR.NS</t>
  </si>
  <si>
    <t>DABUR INDIA LTD</t>
  </si>
  <si>
    <t>DABUR.NS</t>
  </si>
  <si>
    <t>MARICO LIMITED</t>
  </si>
  <si>
    <t>MARICO.NS</t>
  </si>
  <si>
    <t>GODREJ CONSUMER PRODUCTS</t>
  </si>
  <si>
    <t>GODREJCP.NS</t>
  </si>
  <si>
    <t>BRITANNIA INDUSTRIES LTD</t>
  </si>
  <si>
    <t>BRITANNIA.NS</t>
  </si>
  <si>
    <t>KRBL LIMITED</t>
  </si>
  <si>
    <t>KRBL.NS</t>
  </si>
  <si>
    <t>LT FOODS LIMITED</t>
  </si>
  <si>
    <t>LTFOODS.NS</t>
  </si>
  <si>
    <t>AVANTI FEEDS LIMITED</t>
  </si>
  <si>
    <t>AVANTIFEED.NS</t>
  </si>
  <si>
    <t>GODREJ AGROVET LIMITED</t>
  </si>
  <si>
    <t>GODREJAGRO.NS</t>
  </si>
  <si>
    <t>COROMANDEL INTERNTL. LTD</t>
  </si>
  <si>
    <t>COROMANDEL.NS</t>
  </si>
  <si>
    <t>JK PAPER LIMITED</t>
  </si>
  <si>
    <t>JKPAPER.NS</t>
  </si>
  <si>
    <t>TAMILNADU NEWSPRT &amp; PAPER</t>
  </si>
  <si>
    <t>TNPL.NS</t>
  </si>
  <si>
    <t>CENTURY PLYBOARDS (I) LTD</t>
  </si>
  <si>
    <t>CENTURYPLY.NS</t>
  </si>
  <si>
    <t>EMAMI PAPER MILLS LIMITED</t>
  </si>
  <si>
    <t>EMAMIPAP.NS</t>
  </si>
  <si>
    <t>Mphasis</t>
  </si>
  <si>
    <t>MPHASIS.NS</t>
  </si>
  <si>
    <t>Coforge</t>
  </si>
  <si>
    <t>COFORGE.NS</t>
  </si>
  <si>
    <t>Birlasoft</t>
  </si>
  <si>
    <t>BSOFT.NS</t>
  </si>
  <si>
    <t>KPIT Technologies</t>
  </si>
  <si>
    <t>KPITTECH.NS</t>
  </si>
  <si>
    <t>Segment Revenue External ( Crores) | FY18 to FY25</t>
  </si>
  <si>
    <t>Segment</t>
  </si>
  <si>
    <t>CAGR</t>
  </si>
  <si>
    <t>YOY% Growth</t>
  </si>
  <si>
    <t>Hotels</t>
  </si>
  <si>
    <t>N/A-Demerged</t>
  </si>
  <si>
    <t>Others / Infotech</t>
  </si>
  <si>
    <t>Segment EBIT (Crores) | FY18 to FY25</t>
  </si>
  <si>
    <t>EBIT Margin%</t>
  </si>
  <si>
    <t xml:space="preserve">Implied Enterprise Value Per Segment </t>
  </si>
  <si>
    <t>Base Used</t>
  </si>
  <si>
    <t>Metric</t>
  </si>
  <si>
    <t>FY25 Value (Rs.Cr.)</t>
  </si>
  <si>
    <t>Multiple</t>
  </si>
  <si>
    <t>Implied EV (Rs.Cr.)</t>
  </si>
  <si>
    <t>Weight X</t>
  </si>
  <si>
    <r>
      <t xml:space="preserve">Stake </t>
    </r>
    <r>
      <rPr>
        <vertAlign val="superscript"/>
        <sz val="11"/>
        <color rgb="FF0000FF"/>
        <rFont val="Calibri"/>
        <family val="2"/>
      </rPr>
      <t>1</t>
    </r>
  </si>
  <si>
    <t>40% Mkt Cap</t>
  </si>
  <si>
    <t>Total EV</t>
  </si>
  <si>
    <t>Enterprise Value to Equity Value Per Share</t>
  </si>
  <si>
    <t>Total Segment Enterprise Value</t>
  </si>
  <si>
    <t>Adjusted Total Enterprise Value</t>
  </si>
  <si>
    <t>Cash and Cash Equivalents</t>
  </si>
  <si>
    <t>/ Shares Outstanding</t>
  </si>
  <si>
    <t>Value Per Share (Rs.)</t>
  </si>
  <si>
    <t>1. ITC's Stake in ITC Hotels taken from the screener.com</t>
  </si>
  <si>
    <t>2.Corporate Unallocated cost took from the annual FS FY25</t>
  </si>
  <si>
    <r>
      <t xml:space="preserve">Corporate Unallocated Costs </t>
    </r>
    <r>
      <rPr>
        <i/>
        <vertAlign val="superscript"/>
        <sz val="11"/>
        <color theme="1"/>
        <rFont val="Calibri"/>
        <family val="2"/>
      </rPr>
      <t>2</t>
    </r>
  </si>
  <si>
    <t>excluded</t>
  </si>
  <si>
    <t>—</t>
  </si>
  <si>
    <t>Terminal</t>
  </si>
  <si>
    <t>Reinvestment Rate Schedule</t>
  </si>
  <si>
    <t>Cigarettes</t>
  </si>
  <si>
    <t>Agri</t>
  </si>
  <si>
    <t>Paperboards</t>
  </si>
  <si>
    <t>Others</t>
  </si>
  <si>
    <t>FY25 EBIT</t>
  </si>
  <si>
    <t>EBIT Weight</t>
  </si>
  <si>
    <t>Segment CAGR</t>
  </si>
  <si>
    <t>Forward Growth</t>
  </si>
  <si>
    <t>Contribution</t>
  </si>
  <si>
    <t>Expected Growth Rate</t>
  </si>
  <si>
    <t>Net Capex</t>
  </si>
  <si>
    <t>WC Changes</t>
  </si>
  <si>
    <t>Full RR</t>
  </si>
  <si>
    <t>RR used in DCF</t>
  </si>
  <si>
    <t>10% - 12%</t>
  </si>
  <si>
    <r>
      <t xml:space="preserve">FY26-30 </t>
    </r>
    <r>
      <rPr>
        <vertAlign val="superscript"/>
        <sz val="11"/>
        <color theme="1"/>
        <rFont val="Calibri"/>
        <family val="2"/>
        <scheme val="minor"/>
      </rPr>
      <t>1</t>
    </r>
  </si>
  <si>
    <t>1.I used ITC's FY25 actual capex divided by NOPAT which gave 12.2%, so I rounded to 12%.</t>
  </si>
  <si>
    <t>Long Run Rate</t>
  </si>
  <si>
    <r>
      <t xml:space="preserve">Segment </t>
    </r>
    <r>
      <rPr>
        <b/>
        <vertAlign val="superscript"/>
        <sz val="11"/>
        <color theme="1"/>
        <rFont val="Calibri"/>
        <family val="2"/>
        <scheme val="minor"/>
      </rPr>
      <t>2</t>
    </r>
  </si>
  <si>
    <t>2. Long Run Rates-for terminal Growth Rate Calculation:</t>
  </si>
  <si>
    <t>Cigarettes 3.5% — volume flat, pure pricing = inflation-linked growth</t>
  </si>
  <si>
    <t>FMCG Others 5.5% — India FMCG long-run industry rate</t>
  </si>
  <si>
    <t>Agri 4.5% — India agri GDP + export growth</t>
  </si>
  <si>
    <t>Paperboards 4.0% — packaging demand steady state</t>
  </si>
  <si>
    <t>Others 5.0% — conservative IT/hospitality long-run</t>
  </si>
  <si>
    <t>Peer Comps - Data</t>
  </si>
  <si>
    <t>Peer Comps - Tax Rates</t>
  </si>
  <si>
    <t>ITC LTD.</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</si>
  <si>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</si>
  <si>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</si>
  <si>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</si>
  <si>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</si>
  <si>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</si>
  <si>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</si>
  <si>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</si>
  <si>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</si>
  <si>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</si>
  <si>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</si>
  <si>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</si>
  <si>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</si>
  <si>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</si>
  <si>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</si>
  <si>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</si>
  <si>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</si>
  <si>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</si>
  <si>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</si>
  <si>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</si>
  <si>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</si>
  <si>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</si>
  <si>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</si>
  <si>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</si>
  <si>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</si>
  <si>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</si>
  <si>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</si>
  <si>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</si>
  <si>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</si>
  <si>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</si>
  <si>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</si>
  <si>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</si>
  <si>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</si>
  <si>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</si>
  <si>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</si>
  <si>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</si>
  <si>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</si>
  <si>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</si>
  <si>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</si>
  <si>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</si>
  <si>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</si>
  <si>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</si>
  <si>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</si>
  <si>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</si>
  <si>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</si>
  <si>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</si>
  <si>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</si>
  <si>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</si>
  <si>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</si>
  <si>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</si>
  <si>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</si>
  <si>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</si>
  <si>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</si>
  <si>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</si>
  <si>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</si>
  <si>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</si>
  <si>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</si>
  <si>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</si>
  <si>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</si>
  <si>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</si>
  <si>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</si>
  <si>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</si>
  <si>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</si>
  <si>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</si>
  <si>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</si>
  <si>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</si>
  <si>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</si>
  <si>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</si>
  <si>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</si>
  <si>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</si>
  <si>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</si>
  <si>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</si>
  <si>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</si>
  <si>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</si>
  <si>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</si>
  <si>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</si>
  <si>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</si>
  <si>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</si>
  <si>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</si>
  <si>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</si>
  <si>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</si>
  <si>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</si>
  <si>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</si>
  <si>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</si>
  <si>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</si>
  <si>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</si>
  <si>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</si>
  <si>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</si>
  <si>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</si>
  <si>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</si>
  <si>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</si>
  <si>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</si>
  <si>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</si>
  <si>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</si>
  <si>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</si>
  <si>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</si>
  <si>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</si>
  <si>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</si>
  <si>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</si>
  <si>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</si>
  <si>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</si>
  <si>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</si>
  <si>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</si>
  <si>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</si>
  <si>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</si>
  <si>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</si>
  <si>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</si>
  <si>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</si>
  <si>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</si>
  <si>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</si>
  <si>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</si>
  <si>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</si>
  <si>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</si>
  <si>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</si>
  <si>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</si>
  <si>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</si>
  <si>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</si>
  <si>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</si>
  <si>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</si>
  <si>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</si>
  <si>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</si>
  <si>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</si>
  <si>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</si>
  <si>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</si>
  <si>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</si>
  <si>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</si>
  <si>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</si>
  <si>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</si>
  <si>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</si>
  <si>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</si>
  <si>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</si>
  <si>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</si>
  <si>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</si>
  <si>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</si>
  <si>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</si>
  <si>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</si>
  <si>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</si>
  <si>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</si>
  <si>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</si>
  <si>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</si>
  <si>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</si>
  <si>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</si>
  <si>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</si>
  <si>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</si>
  <si>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</si>
  <si>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</si>
  <si>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</si>
  <si>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</si>
  <si>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</si>
  <si>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</si>
  <si>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</si>
  <si>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</si>
  <si>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</si>
  <si>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</si>
  <si>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</si>
  <si>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</si>
  <si>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</si>
  <si>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</si>
  <si>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</si>
  <si>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</si>
  <si>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</si>
  <si>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</si>
  <si>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</si>
  <si>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</si>
  <si>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</si>
  <si>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</si>
  <si>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</si>
  <si>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</si>
  <si>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</si>
  <si>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</si>
  <si>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</si>
  <si>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</si>
  <si>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</si>
  <si>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</si>
  <si>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</si>
  <si>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</si>
  <si>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</si>
  <si>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</si>
  <si>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</si>
  <si>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</si>
  <si>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</si>
  <si>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</si>
  <si>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</si>
  <si>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</si>
  <si>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</si>
  <si>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</si>
  <si>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</si>
  <si>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</si>
  <si>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</si>
  <si>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</si>
  <si>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</si>
  <si>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</si>
  <si>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</si>
  <si>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</si>
  <si>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</si>
  <si>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</si>
  <si>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</si>
  <si>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</si>
  <si>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</si>
  <si>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</si>
  <si>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</si>
  <si>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</si>
  <si>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</si>
  <si>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</si>
  <si>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</si>
  <si>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</si>
  <si>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</si>
  <si>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</si>
  <si>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</si>
  <si>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</si>
  <si>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</si>
  <si>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</si>
  <si>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</si>
  <si>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</si>
  <si>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</si>
  <si>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</si>
  <si>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</si>
  <si>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</si>
  <si>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</si>
  <si>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</si>
  <si>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</si>
  <si>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</si>
  <si>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</si>
  <si>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</si>
  <si>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</si>
  <si>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</si>
  <si>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</si>
  <si>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</si>
  <si>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</si>
  <si>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</si>
  <si>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</si>
  <si>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</si>
  <si>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</si>
  <si>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</si>
  <si>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</si>
  <si>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</si>
  <si>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</si>
  <si>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</si>
  <si>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</si>
  <si>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</si>
  <si>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</si>
  <si>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</si>
  <si>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</si>
  <si>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</si>
  <si>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</si>
  <si>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</si>
  <si>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</si>
  <si>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</si>
  <si>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</si>
  <si>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</si>
  <si>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</si>
  <si>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</si>
  <si>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</si>
  <si>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</si>
  <si>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</si>
  <si>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</si>
  <si>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</si>
  <si>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</si>
  <si>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</si>
  <si>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</si>
  <si>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</si>
  <si>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</si>
  <si>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</si>
  <si>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</si>
  <si>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</si>
  <si>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</si>
  <si>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</si>
  <si>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</si>
  <si>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</si>
  <si>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</si>
  <si>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</si>
  <si>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</si>
  <si>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</si>
  <si>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</si>
  <si>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</si>
  <si>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</si>
  <si>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</si>
  <si>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</si>
  <si>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</si>
  <si>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</si>
  <si>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</si>
  <si>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</si>
  <si>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</si>
  <si>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</si>
  <si>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</si>
  <si>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</si>
  <si>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</si>
  <si>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</si>
  <si>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</si>
  <si>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</si>
  <si>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</si>
  <si>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</si>
  <si>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</si>
  <si>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</si>
  <si>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</si>
  <si>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</si>
  <si>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</si>
  <si>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</si>
  <si>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</si>
  <si>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</si>
  <si>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</si>
  <si>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</si>
  <si>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</si>
  <si>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</si>
  <si>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</si>
  <si>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</si>
  <si>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</si>
  <si>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</si>
  <si>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</si>
  <si>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</si>
  <si>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</si>
  <si>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</si>
  <si>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</si>
  <si>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</si>
  <si>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</si>
  <si>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</si>
  <si>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</si>
  <si>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</si>
  <si>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</si>
  <si>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</si>
  <si>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</si>
  <si>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</si>
  <si>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</si>
  <si>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</si>
  <si>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</si>
  <si>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</si>
  <si>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</si>
  <si>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</si>
  <si>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</si>
  <si>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</si>
  <si>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</si>
  <si>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</si>
  <si>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</si>
  <si>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</si>
  <si>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</si>
  <si>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</si>
  <si>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</si>
  <si>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</si>
  <si>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</si>
  <si>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</si>
  <si>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</si>
  <si>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</si>
  <si>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</si>
  <si>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</si>
  <si>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</si>
  <si>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</si>
  <si>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</si>
  <si>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</si>
  <si>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</si>
  <si>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</si>
  <si>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</si>
  <si>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</si>
  <si>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</si>
  <si>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</si>
  <si>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</si>
  <si>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</si>
  <si>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</si>
  <si>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</si>
  <si>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</si>
  <si>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</si>
  <si>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</si>
  <si>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</si>
  <si>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</si>
  <si>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</si>
  <si>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</si>
  <si>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</si>
  <si>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</si>
  <si>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</si>
  <si>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</si>
  <si>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</si>
  <si>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</si>
  <si>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</si>
  <si>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</si>
  <si>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</si>
  <si>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</si>
  <si>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</si>
  <si>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</si>
  <si>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</si>
  <si>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</si>
  <si>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</si>
  <si>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</si>
  <si>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</si>
  <si>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</si>
  <si>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</si>
  <si>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</si>
  <si>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</si>
  <si>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</si>
  <si>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</si>
  <si>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</si>
  <si>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</si>
  <si>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</si>
  <si>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</si>
  <si>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</si>
  <si>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</si>
  <si>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</si>
  <si>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</si>
  <si>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</si>
  <si>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</si>
  <si>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</si>
  <si>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</si>
  <si>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</si>
  <si>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</si>
  <si>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</si>
  <si>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</si>
  <si>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</si>
  <si>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</si>
  <si>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</si>
  <si>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</si>
  <si>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</si>
  <si>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</si>
  <si>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</si>
  <si>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</si>
  <si>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</si>
  <si>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</si>
  <si>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</si>
  <si>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</si>
  <si>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</si>
  <si>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</si>
  <si>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</si>
  <si>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</si>
  <si>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</si>
  <si>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</si>
  <si>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</si>
  <si>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</si>
  <si>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</si>
  <si>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</si>
  <si>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</si>
  <si>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</si>
  <si>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</si>
  <si>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</si>
  <si>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</si>
  <si>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</si>
  <si>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</si>
  <si>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</si>
  <si>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</si>
  <si>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</si>
  <si>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</si>
  <si>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</si>
  <si>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</si>
  <si>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</si>
  <si>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</si>
  <si>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</si>
  <si>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</si>
  <si>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</si>
  <si>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</si>
  <si>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</si>
  <si>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</si>
  <si>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</si>
  <si>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</si>
  <si>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</si>
  <si>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</si>
  <si>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</si>
  <si>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</si>
  <si>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</si>
  <si>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</si>
  <si>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</si>
  <si>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</si>
  <si>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</si>
  <si>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</si>
  <si>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</si>
  <si>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</si>
  <si>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</si>
  <si>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</si>
  <si>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</si>
  <si>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</si>
  <si>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</si>
  <si>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</si>
  <si>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</si>
  <si>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</si>
  <si>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</si>
  <si>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</si>
  <si>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</si>
  <si>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</si>
  <si>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</si>
  <si>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</si>
  <si>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</si>
  <si>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</si>
  <si>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</si>
  <si>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</si>
  <si>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</si>
  <si>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</si>
  <si>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</si>
  <si>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</si>
  <si>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</si>
  <si>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</si>
  <si>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</si>
  <si>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</si>
  <si>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</si>
  <si>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</si>
  <si>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</si>
  <si>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</si>
  <si>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</si>
  <si>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</si>
  <si>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</si>
  <si>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</si>
  <si>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</si>
  <si>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</si>
  <si>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</si>
  <si>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</si>
  <si>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</si>
  <si>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</si>
  <si>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</si>
  <si>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</si>
  <si>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</si>
  <si>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</si>
  <si>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</si>
  <si>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</si>
  <si>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</si>
  <si>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</si>
  <si>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</si>
  <si>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</si>
  <si>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</si>
  <si>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</si>
  <si>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</si>
  <si>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</si>
  <si>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</si>
  <si>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</si>
  <si>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</si>
  <si>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</si>
  <si>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</si>
  <si>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</si>
  <si>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</si>
  <si>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</si>
  <si>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</si>
  <si>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</si>
  <si>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</si>
  <si>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</si>
  <si>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</si>
  <si>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</si>
  <si>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</si>
  <si>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</si>
  <si>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</si>
  <si>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</si>
  <si>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</si>
  <si>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</si>
  <si>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</si>
  <si>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</si>
  <si>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</si>
  <si>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</si>
  <si>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</si>
  <si>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</si>
  <si>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</si>
  <si>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</si>
  <si>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</si>
  <si>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</si>
  <si>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</si>
  <si>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</si>
  <si>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</si>
  <si>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</si>
  <si>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</si>
  <si>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</si>
  <si>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</si>
  <si>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</si>
  <si>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</si>
  <si>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</si>
  <si>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</si>
  <si>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</si>
  <si>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</si>
  <si>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</si>
  <si>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</si>
  <si>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</si>
  <si>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</si>
  <si>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</si>
  <si>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</si>
  <si>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</si>
  <si>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</si>
  <si>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</si>
  <si>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</si>
  <si>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</si>
  <si>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</si>
  <si>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</si>
  <si>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</si>
  <si>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</si>
  <si>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</si>
  <si>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</si>
  <si>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</si>
  <si>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</si>
  <si>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</si>
  <si>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</si>
  <si>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</si>
  <si>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</si>
  <si>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</si>
  <si>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</si>
  <si>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</si>
  <si>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</si>
  <si>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</si>
  <si>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</si>
  <si>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</si>
  <si>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</si>
  <si>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</si>
  <si>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</si>
  <si>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</si>
  <si>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</si>
  <si>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</si>
  <si>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</si>
  <si>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</si>
  <si>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</si>
  <si>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</si>
  <si>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</si>
  <si>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</si>
  <si>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</si>
  <si>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</si>
  <si>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</si>
  <si>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</si>
  <si>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</si>
  <si>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</si>
  <si>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</si>
  <si>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</si>
  <si>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</si>
  <si>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</si>
  <si>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</si>
  <si>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</si>
  <si>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</si>
  <si>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</si>
  <si>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</si>
  <si>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</si>
  <si>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</si>
  <si>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</si>
  <si>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</si>
  <si>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</si>
  <si>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</si>
  <si>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</si>
  <si>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</si>
  <si>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</si>
  <si>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</si>
  <si>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</si>
  <si>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</si>
  <si>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</si>
  <si>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</si>
  <si>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</si>
  <si>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</si>
  <si>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</si>
  <si>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</si>
  <si>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</si>
  <si>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</si>
  <si>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</si>
  <si>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</si>
  <si>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</si>
  <si>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</si>
  <si>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</si>
  <si>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</si>
  <si>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</si>
  <si>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</si>
  <si>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</si>
  <si>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</si>
  <si>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</si>
  <si>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</si>
  <si>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</si>
  <si>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</si>
  <si>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</si>
  <si>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</si>
  <si>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</si>
  <si>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</si>
  <si>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</si>
  <si>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</si>
  <si>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</si>
  <si>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</si>
  <si>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</si>
  <si>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</si>
  <si>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</si>
  <si>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</si>
  <si>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</si>
  <si>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</si>
  <si>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</si>
  <si>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</si>
  <si>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</si>
  <si>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</si>
  <si>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</si>
  <si>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</si>
  <si>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</si>
  <si>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</si>
  <si>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</si>
  <si>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</si>
  <si>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</si>
  <si>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</si>
  <si>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</si>
  <si>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</si>
  <si>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</si>
  <si>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</si>
  <si>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</si>
  <si>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</si>
  <si>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</si>
  <si>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</si>
  <si>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</si>
  <si>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</si>
  <si>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</si>
  <si>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</si>
  <si>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</si>
  <si>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</si>
  <si>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</si>
  <si>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</si>
  <si>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</si>
  <si>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</si>
  <si>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</si>
  <si>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</si>
  <si>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</si>
  <si>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</si>
  <si>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</si>
  <si>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</si>
  <si>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</si>
  <si>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</si>
  <si>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</si>
  <si>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</si>
  <si>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</si>
  <si>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</si>
  <si>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</si>
  <si>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</si>
  <si>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</si>
  <si>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</si>
  <si>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</si>
  <si>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</si>
  <si>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</si>
  <si>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</si>
  <si>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</si>
  <si>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</si>
  <si>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</si>
  <si>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</si>
  <si>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</si>
  <si>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</si>
  <si>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</si>
  <si>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</si>
  <si>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</si>
  <si>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</si>
  <si>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</si>
  <si>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</si>
  <si>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</si>
  <si>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</si>
  <si>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</si>
  <si>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</si>
  <si>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</si>
  <si>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</si>
  <si>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</si>
  <si>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</si>
  <si>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</si>
  <si>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</si>
  <si>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</si>
  <si>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</si>
  <si>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</si>
  <si>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</si>
  <si>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</si>
  <si>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</si>
  <si>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</si>
  <si>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</si>
  <si>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</si>
  <si>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</si>
  <si>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</si>
  <si>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</si>
  <si>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</si>
  <si>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</si>
  <si>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</si>
  <si>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</si>
  <si>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</si>
  <si>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</si>
  <si>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</si>
  <si>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</si>
  <si>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</si>
  <si>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</si>
  <si>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</si>
  <si>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</si>
  <si>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</si>
  <si>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</si>
  <si>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</si>
  <si>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</si>
  <si>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</si>
  <si>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</si>
  <si>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</si>
  <si>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</si>
  <si>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</si>
  <si>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</si>
  <si>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</si>
  <si>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</si>
  <si>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</si>
  <si>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</si>
  <si>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</si>
  <si>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</si>
  <si>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</si>
  <si>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</si>
  <si>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</si>
  <si>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</si>
  <si>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</si>
  <si>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</si>
  <si>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</si>
  <si>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</si>
  <si>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</si>
  <si>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</si>
  <si>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</si>
  <si>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</si>
  <si>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</si>
  <si>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</si>
  <si>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</si>
  <si>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</si>
  <si>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</si>
  <si>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</si>
  <si>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</si>
  <si>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</si>
  <si>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</si>
  <si>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</si>
  <si>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</si>
  <si>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</si>
  <si>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</si>
  <si>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</si>
  <si>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</si>
  <si>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</si>
  <si>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</si>
  <si>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</si>
  <si>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</si>
  <si>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</si>
  <si>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</si>
  <si>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</si>
  <si>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</si>
  <si>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</si>
  <si>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</si>
  <si>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</si>
  <si>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</si>
  <si>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</si>
  <si>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</si>
  <si>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</si>
  <si>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</si>
  <si>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</si>
  <si>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</si>
  <si>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</si>
  <si>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</si>
  <si>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</si>
  <si>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</si>
  <si>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</si>
  <si>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</si>
  <si>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</si>
  <si>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</si>
  <si>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</si>
  <si>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</si>
  <si>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</si>
  <si>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</si>
  <si>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</si>
  <si>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</si>
  <si>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</si>
  <si>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</si>
  <si>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</si>
  <si>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</si>
  <si>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</si>
  <si>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</si>
  <si>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</si>
  <si>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</si>
  <si>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</si>
  <si>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</si>
  <si>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</si>
  <si>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</si>
  <si>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</si>
  <si>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</si>
  <si>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</si>
  <si>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</si>
  <si>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</si>
  <si>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</si>
  <si>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</si>
  <si>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</si>
  <si>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</si>
  <si>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</si>
  <si>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</si>
  <si>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</si>
  <si>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</si>
  <si>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</si>
  <si>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</si>
  <si>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</si>
  <si>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</si>
  <si>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</si>
  <si>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</si>
  <si>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</si>
  <si>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</si>
  <si>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</si>
  <si>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</si>
  <si>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</si>
  <si>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</si>
  <si>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</si>
  <si>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</si>
  <si>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</si>
  <si>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</si>
  <si>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</si>
  <si>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</si>
  <si>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</si>
  <si>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</si>
  <si>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</si>
  <si>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</si>
  <si>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</si>
  <si>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</si>
  <si>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</si>
  <si>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</si>
  <si>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</si>
  <si>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</si>
  <si>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</si>
  <si>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</si>
  <si>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</si>
  <si>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</si>
  <si>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</si>
  <si>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</si>
  <si>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</si>
  <si>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</si>
  <si>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</si>
  <si>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</si>
  <si>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</si>
  <si>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</si>
  <si>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</si>
  <si>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</si>
  <si>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</si>
  <si>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</si>
  <si>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</si>
  <si>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</si>
  <si>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</si>
  <si>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</si>
  <si>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</si>
  <si>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</si>
  <si>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</si>
  <si>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</si>
  <si>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</si>
  <si>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</si>
  <si>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</si>
  <si>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</si>
  <si>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</si>
  <si>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</si>
  <si>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</si>
  <si>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</si>
  <si>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</si>
  <si>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</si>
  <si>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</si>
  <si>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</si>
  <si>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</si>
  <si>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</si>
  <si>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</si>
  <si>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</si>
  <si>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</si>
  <si>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</si>
  <si>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</si>
  <si>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</si>
  <si>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</si>
  <si>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</si>
  <si>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</si>
  <si>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</si>
  <si>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</si>
  <si>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</si>
  <si>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</si>
  <si>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</si>
  <si>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</si>
  <si>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</si>
  <si>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</si>
  <si>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</si>
  <si>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</si>
  <si>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</si>
  <si>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</si>
  <si>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</si>
  <si>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</si>
  <si>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</si>
  <si>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</si>
  <si>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</si>
  <si>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</si>
  <si>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</si>
  <si>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</si>
  <si>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</si>
  <si>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</si>
  <si>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</si>
  <si>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</si>
  <si>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</si>
  <si>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</si>
  <si>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</si>
  <si>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</si>
  <si>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</si>
  <si>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</si>
  <si>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</si>
  <si>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</si>
  <si>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</si>
  <si>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</si>
  <si>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</si>
  <si>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</si>
  <si>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</si>
  <si>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</si>
  <si>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</si>
  <si>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</si>
  <si>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</si>
  <si>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</si>
  <si>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</si>
  <si>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</si>
  <si>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</si>
  <si>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</si>
  <si>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</si>
  <si>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</si>
  <si>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</si>
  <si>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</si>
  <si>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</si>
  <si>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</si>
  <si>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</si>
  <si>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</si>
  <si>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</si>
  <si>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</si>
  <si>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</si>
  <si>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</si>
  <si>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</si>
  <si>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</si>
  <si>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</si>
  <si>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</si>
  <si>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</si>
  <si>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</si>
  <si>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</si>
  <si>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</si>
  <si>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</si>
  <si>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</si>
  <si>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</si>
  <si>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</si>
  <si>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</si>
  <si>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</si>
  <si>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</si>
  <si>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</si>
  <si>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</si>
  <si>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</si>
  <si>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</si>
  <si>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</si>
  <si>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</si>
  <si>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</si>
  <si>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</si>
  <si>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</si>
  <si>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</si>
  <si>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</si>
  <si>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</si>
  <si>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</si>
  <si>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</si>
  <si>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</si>
  <si>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</si>
  <si>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</si>
  <si>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</si>
  <si>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</si>
  <si>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</si>
  <si>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</si>
  <si>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</si>
  <si>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</si>
  <si>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</si>
  <si>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</si>
  <si>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</si>
  <si>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</si>
  <si>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</si>
  <si>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</si>
  <si>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</si>
  <si>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</si>
  <si>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</si>
  <si>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</si>
  <si>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</si>
  <si>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</si>
  <si>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</si>
  <si>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</si>
  <si>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</si>
  <si>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</si>
  <si>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</si>
  <si>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</si>
  <si>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</si>
  <si>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</si>
  <si>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</si>
  <si>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</si>
  <si>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</si>
  <si>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</si>
  <si>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</si>
  <si>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</si>
  <si>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</si>
  <si>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</si>
  <si>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</si>
  <si>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</si>
  <si>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</si>
  <si>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</si>
  <si>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</si>
  <si>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</si>
  <si>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</si>
  <si>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</si>
  <si>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</si>
  <si>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</si>
  <si>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</si>
  <si>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</si>
  <si>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</si>
  <si>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</si>
  <si>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</si>
  <si>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</si>
  <si>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</si>
  <si>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</si>
  <si>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</si>
  <si>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</si>
  <si>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</si>
  <si>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</si>
  <si>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</si>
  <si>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</si>
  <si>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</si>
  <si>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</si>
  <si>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</si>
  <si>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</si>
  <si>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</si>
  <si>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</si>
  <si>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</si>
  <si>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</si>
  <si>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</si>
  <si>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</si>
  <si>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</si>
  <si>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</si>
  <si>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</si>
  <si>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</si>
  <si>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</si>
  <si>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</si>
  <si>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</si>
  <si>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</si>
  <si>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</si>
  <si>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</si>
  <si>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</si>
  <si>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</si>
  <si>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</si>
  <si>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</si>
  <si>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</si>
  <si>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</si>
  <si>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</si>
  <si>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</si>
  <si>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</si>
  <si>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</si>
  <si>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</si>
  <si>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</si>
  <si>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</si>
  <si>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</si>
  <si>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</si>
  <si>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</si>
  <si>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</si>
  <si>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</si>
  <si>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</si>
  <si>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</si>
  <si>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</si>
  <si>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</si>
  <si>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</si>
  <si>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</si>
  <si>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</si>
  <si>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</si>
  <si>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</si>
  <si>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</si>
  <si>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</si>
  <si>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</si>
  <si>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</si>
  <si>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</si>
  <si>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</si>
  <si>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</si>
  <si>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</si>
  <si>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</si>
  <si>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</si>
  <si>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</si>
  <si>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</si>
  <si>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</si>
  <si>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</si>
  <si>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</si>
  <si>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</si>
  <si>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</si>
  <si>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</si>
  <si>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</si>
  <si>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</si>
  <si>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</si>
  <si>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</si>
  <si>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</si>
  <si>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</si>
  <si>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</si>
  <si>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</si>
  <si>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</si>
  <si>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</si>
  <si>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</si>
  <si>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</si>
  <si>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</si>
  <si>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</si>
  <si>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</si>
  <si>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</si>
  <si>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</si>
  <si>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</si>
  <si>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</si>
  <si>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</si>
  <si>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</si>
  <si>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</si>
  <si>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</si>
  <si>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</si>
  <si>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</si>
  <si>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</si>
  <si>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</si>
  <si>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</si>
  <si>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</si>
  <si>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</si>
  <si>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</si>
  <si>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</si>
  <si>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</si>
  <si>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</si>
  <si>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</si>
  <si>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</si>
  <si>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</si>
  <si>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</si>
  <si>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</si>
  <si>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</si>
  <si>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</si>
  <si>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</si>
  <si>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</si>
  <si>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</si>
  <si>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</si>
  <si>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</si>
  <si>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</si>
  <si>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</si>
  <si>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</si>
  <si>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</si>
  <si>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</si>
  <si>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</si>
  <si>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</si>
  <si>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</si>
  <si>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</si>
  <si>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</si>
  <si>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</si>
  <si>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</si>
  <si>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</si>
  <si>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</si>
  <si>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</si>
  <si>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</si>
  <si>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</si>
  <si>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</si>
  <si>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</si>
  <si>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</si>
  <si>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</si>
  <si>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</si>
  <si>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</si>
  <si>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</si>
  <si>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</si>
  <si>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</si>
  <si>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</si>
  <si>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</si>
  <si>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</si>
  <si>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</si>
  <si>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</si>
  <si>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</si>
  <si>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</si>
  <si>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</si>
  <si>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</si>
  <si>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</si>
  <si>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</si>
  <si>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</si>
  <si>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</si>
  <si>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</si>
  <si>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</si>
  <si>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</si>
  <si>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</si>
  <si>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</si>
  <si>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</si>
  <si>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</si>
  <si>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</si>
  <si>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</si>
  <si>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</si>
  <si>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</si>
  <si>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</si>
  <si>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</si>
  <si>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</si>
  <si>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</si>
  <si>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</si>
  <si>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</si>
  <si>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</si>
  <si>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</si>
  <si>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</si>
  <si>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</si>
  <si>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</si>
  <si>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</si>
  <si>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</si>
  <si>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</si>
  <si>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</si>
  <si>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</si>
  <si>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</si>
  <si>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</si>
  <si>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</si>
  <si>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</si>
  <si>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</si>
  <si>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</si>
  <si>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</si>
  <si>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</si>
  <si>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</si>
  <si>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</si>
  <si>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</si>
  <si>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</si>
  <si>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</si>
  <si>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</si>
  <si>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</si>
  <si>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</si>
  <si>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</si>
  <si>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</si>
  <si>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</si>
  <si>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</si>
  <si>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</si>
  <si>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</si>
  <si>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</si>
  <si>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</si>
  <si>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</si>
  <si>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</si>
  <si>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</si>
  <si>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</si>
  <si>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</si>
  <si>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</si>
  <si>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</si>
  <si>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</si>
  <si>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</si>
  <si>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</si>
  <si>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</si>
  <si>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</si>
  <si>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</si>
  <si>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</si>
  <si>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</si>
  <si>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</si>
  <si>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</si>
  <si>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</si>
  <si>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</si>
  <si>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</si>
  <si>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</si>
  <si>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</si>
  <si>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</si>
  <si>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</si>
  <si>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</si>
  <si>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</si>
  <si>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</si>
  <si>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</si>
  <si>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</si>
  <si>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</si>
  <si>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</si>
  <si>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</si>
  <si>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</si>
  <si>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</si>
  <si>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</si>
  <si>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</si>
  <si>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</si>
  <si>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</si>
  <si>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</si>
  <si>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</si>
  <si>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</si>
  <si>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</si>
  <si>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</si>
  <si>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</si>
  <si>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</si>
  <si>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</si>
  <si>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</si>
  <si>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</si>
  <si>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</si>
  <si>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</si>
  <si>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</si>
  <si>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</si>
  <si>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</si>
  <si>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</si>
  <si>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</si>
  <si>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</si>
  <si>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</si>
  <si>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</si>
  <si>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</si>
  <si>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</si>
  <si>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</si>
  <si>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</si>
  <si>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</si>
  <si>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</si>
  <si>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</si>
  <si>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</si>
  <si>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</si>
  <si>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</si>
  <si>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</si>
  <si>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</si>
  <si>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</si>
  <si>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</si>
  <si>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</si>
  <si>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</si>
  <si>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</si>
  <si>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</si>
  <si>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</si>
  <si>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</si>
  <si>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</si>
  <si>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</si>
  <si>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</si>
  <si>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</si>
  <si>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</si>
  <si>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</si>
  <si>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</si>
  <si>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</si>
  <si>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</si>
  <si>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</si>
  <si>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</si>
  <si>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</si>
  <si>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</si>
  <si>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</si>
  <si>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</si>
  <si>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</si>
  <si>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</si>
  <si>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</si>
  <si>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</si>
  <si>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</si>
  <si>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</si>
  <si>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</si>
  <si>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</si>
  <si>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</si>
  <si>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</si>
  <si>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</si>
  <si>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</si>
  <si>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</si>
  <si>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</si>
  <si>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</si>
  <si>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</si>
  <si>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</si>
  <si>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</si>
  <si>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</si>
  <si>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</si>
  <si>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</si>
  <si>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</si>
  <si>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</si>
  <si>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</si>
  <si>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</si>
  <si>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</si>
  <si>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</si>
  <si>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</si>
  <si>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</si>
  <si>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</si>
  <si>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</si>
  <si>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</si>
  <si>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</si>
  <si>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</si>
  <si>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</si>
  <si>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</si>
  <si>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</si>
  <si>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</si>
  <si>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</si>
  <si>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</si>
  <si>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</si>
  <si>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</si>
  <si>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</si>
  <si>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</si>
  <si>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</si>
  <si>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</si>
  <si>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</si>
  <si>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</si>
  <si>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</si>
  <si>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</si>
  <si>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</si>
  <si>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</si>
  <si>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</si>
  <si>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</si>
  <si>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</si>
  <si>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</si>
  <si>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</si>
  <si>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</si>
  <si>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</si>
  <si>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</si>
  <si>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</si>
  <si>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</si>
  <si>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</si>
  <si>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</si>
  <si>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</si>
  <si>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</si>
  <si>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</si>
  <si>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</si>
  <si>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</si>
  <si>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</si>
  <si>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</si>
  <si>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</si>
  <si>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</si>
  <si>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</si>
  <si>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</si>
  <si>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</si>
  <si>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</si>
  <si>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</si>
  <si>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</si>
  <si>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</si>
  <si>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</si>
  <si>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</si>
  <si>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</si>
  <si>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</si>
  <si>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</si>
  <si>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</si>
  <si>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</si>
  <si>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</si>
  <si>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</si>
  <si>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</si>
  <si>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</si>
  <si>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</si>
  <si>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</si>
  <si>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</si>
  <si>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</si>
  <si>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</si>
  <si>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</si>
  <si>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</si>
  <si>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</si>
  <si>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</si>
  <si>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</si>
  <si>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</si>
  <si>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</si>
  <si>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</si>
  <si>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</si>
  <si>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</si>
  <si>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</si>
  <si>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</si>
  <si>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</si>
  <si>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</si>
  <si>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</si>
  <si>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</si>
  <si>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</si>
  <si>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</si>
  <si>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</si>
  <si>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</si>
  <si>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</si>
  <si>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</si>
  <si>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</si>
  <si>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</si>
  <si>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</si>
  <si>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</si>
  <si>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</si>
  <si>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</si>
  <si>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</si>
  <si>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</si>
  <si>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</si>
  <si>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</si>
  <si>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</si>
  <si>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</si>
  <si>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</si>
  <si>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</si>
  <si>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</si>
  <si>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</si>
  <si>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</si>
  <si>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</si>
  <si>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</si>
  <si>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</si>
  <si>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</si>
  <si>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</si>
  <si>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</si>
  <si>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</si>
  <si>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</si>
  <si>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</si>
  <si>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</si>
  <si>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</si>
  <si>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</si>
  <si>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</si>
  <si>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</si>
  <si>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</si>
  <si>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</si>
  <si>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</si>
  <si>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</si>
  <si>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</si>
  <si>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</si>
  <si>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</si>
  <si>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</si>
  <si>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</si>
  <si>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</si>
  <si>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</si>
  <si>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</si>
  <si>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</si>
  <si>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</si>
  <si>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</si>
  <si>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</si>
  <si>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</si>
  <si>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</si>
  <si>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</si>
  <si>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</si>
  <si>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</si>
  <si>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</si>
  <si>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</si>
  <si>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</si>
  <si>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</si>
  <si>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</si>
  <si>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</si>
  <si>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</si>
  <si>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</si>
  <si>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</si>
  <si>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</si>
  <si>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</si>
  <si>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</si>
  <si>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</si>
  <si>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</si>
  <si>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</si>
  <si>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</si>
  <si>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</si>
  <si>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</si>
  <si>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</si>
  <si>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</si>
  <si>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</si>
  <si>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</si>
  <si>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</si>
  <si>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</si>
  <si>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</si>
  <si>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</si>
  <si>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</si>
  <si>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</si>
  <si>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</si>
  <si>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</si>
  <si>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</si>
  <si>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</si>
  <si>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</si>
  <si>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</si>
  <si>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</si>
  <si>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</si>
  <si>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</si>
  <si>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</si>
  <si>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</si>
  <si>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</si>
  <si>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</si>
  <si>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</si>
  <si>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</si>
  <si>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</si>
  <si>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</si>
  <si>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</si>
  <si>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</si>
  <si>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</si>
  <si>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</si>
  <si>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</si>
  <si>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</si>
  <si>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</si>
  <si>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</si>
  <si>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</si>
  <si>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</si>
  <si>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</si>
  <si>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</si>
  <si>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</si>
  <si>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</si>
  <si>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</si>
  <si>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</si>
  <si>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</si>
  <si>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</si>
  <si>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</si>
  <si>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</si>
  <si>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</si>
  <si>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</si>
  <si>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</si>
  <si>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</si>
  <si>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</si>
  <si>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</si>
  <si>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</si>
  <si>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</si>
  <si>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</si>
  <si>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</si>
  <si>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</si>
  <si>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</si>
  <si>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</si>
  <si>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</si>
  <si>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</si>
  <si>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</si>
  <si>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</si>
  <si>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</si>
  <si>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</si>
  <si>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</si>
  <si>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</si>
  <si>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</si>
  <si>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</si>
  <si>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</si>
  <si>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</si>
  <si>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</si>
  <si>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</si>
  <si>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</si>
  <si>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</si>
  <si>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</si>
  <si>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</si>
  <si>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</si>
  <si>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</si>
  <si>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</si>
  <si>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</si>
  <si>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</si>
  <si>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</si>
  <si>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</si>
  <si>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</si>
  <si>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</si>
  <si>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</si>
  <si>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</si>
  <si>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</si>
  <si>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</si>
  <si>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</si>
  <si>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</si>
  <si>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</si>
  <si>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</si>
  <si>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</si>
  <si>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</si>
  <si>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</si>
  <si>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</si>
  <si>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</si>
  <si>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</si>
  <si>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</si>
  <si>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</si>
  <si>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</si>
  <si>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</si>
  <si>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</si>
  <si>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</si>
  <si>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</si>
  <si>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</si>
  <si>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</si>
  <si>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</si>
  <si>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</si>
  <si>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</si>
  <si>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</si>
  <si>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</si>
  <si>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</si>
  <si>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</si>
  <si>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</si>
  <si>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</si>
  <si>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</si>
  <si>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</si>
  <si>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</si>
  <si>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</si>
  <si>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</si>
  <si>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</si>
  <si>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</si>
  <si>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</si>
  <si>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</si>
  <si>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</si>
  <si>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</si>
  <si>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</si>
  <si>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</si>
  <si>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</si>
  <si>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</si>
  <si>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</si>
  <si>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</si>
  <si>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</si>
  <si>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</si>
  <si>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</si>
  <si>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</si>
  <si>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</si>
  <si>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</si>
  <si>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</si>
  <si>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</si>
  <si>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</si>
  <si>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</si>
  <si>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</si>
  <si>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</si>
  <si>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</si>
  <si>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</si>
  <si>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</si>
  <si>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</si>
  <si>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</si>
  <si>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</si>
  <si>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</si>
  <si>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</si>
  <si>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</si>
  <si>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</si>
  <si>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</si>
  <si>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</si>
  <si>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</si>
  <si>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</si>
  <si>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</si>
  <si>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</si>
  <si>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</si>
  <si>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</si>
  <si>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</si>
  <si>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</si>
  <si>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</si>
  <si>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</si>
  <si>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</si>
  <si>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</si>
  <si>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</si>
  <si>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</si>
  <si>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</si>
  <si>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</si>
  <si>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</si>
  <si>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</si>
  <si>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</si>
  <si>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</si>
  <si>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</si>
  <si>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</si>
  <si>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</si>
  <si>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</si>
  <si>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</si>
  <si>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</si>
  <si>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</si>
  <si>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</si>
  <si>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</si>
  <si>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</si>
  <si>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</si>
  <si>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</si>
  <si>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</si>
  <si>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</si>
  <si>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</si>
  <si>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</si>
  <si>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</si>
  <si>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</si>
  <si>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</si>
  <si>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</si>
  <si>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</si>
  <si>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</si>
  <si>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</si>
  <si>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</si>
  <si>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</si>
  <si>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</si>
  <si>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</si>
  <si>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</si>
  <si>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</si>
  <si>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</si>
  <si>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</si>
  <si>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</si>
  <si>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</si>
  <si>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</si>
  <si>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</si>
  <si>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</si>
  <si>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</si>
  <si>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</si>
  <si>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</si>
  <si>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</si>
  <si>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</si>
  <si>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</si>
  <si>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</si>
  <si>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</si>
  <si>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</si>
  <si>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</si>
  <si>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</si>
  <si>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</si>
  <si>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</si>
  <si>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</si>
  <si>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</si>
  <si>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</si>
  <si>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</si>
  <si>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</si>
  <si>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</si>
  <si>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</si>
  <si>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</si>
  <si>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</si>
  <si>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</si>
  <si>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</si>
  <si>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</si>
  <si>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</si>
  <si>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</si>
  <si>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</si>
  <si>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</si>
  <si>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</si>
  <si>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</si>
  <si>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</si>
  <si>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</si>
  <si>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</si>
  <si>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</si>
  <si>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</si>
  <si>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</si>
  <si>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</si>
  <si>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</si>
  <si>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</si>
  <si>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</si>
  <si>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</si>
  <si>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</si>
  <si>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</si>
  <si>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</si>
  <si>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</si>
  <si>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</si>
  <si>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</si>
  <si>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</si>
  <si>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</si>
  <si>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</si>
  <si>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</si>
  <si>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</si>
  <si>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</si>
  <si>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</si>
  <si>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</si>
  <si>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</si>
  <si>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</si>
  <si>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</si>
  <si>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</si>
  <si>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</si>
  <si>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</si>
  <si>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</si>
  <si>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</si>
  <si>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</si>
  <si>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</si>
  <si>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</si>
  <si>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</si>
  <si>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</si>
  <si>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</si>
  <si>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</si>
  <si>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</si>
  <si>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</si>
  <si>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</si>
  <si>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</si>
  <si>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</si>
  <si>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</si>
  <si>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</si>
  <si>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</si>
  <si>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</si>
  <si>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</si>
  <si>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</si>
  <si>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</si>
  <si>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</si>
  <si>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</si>
  <si>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</si>
  <si>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</si>
  <si>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</si>
  <si>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</si>
  <si>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</si>
  <si>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</si>
  <si>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</si>
  <si>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</si>
  <si>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</si>
  <si>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</si>
  <si>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</si>
  <si>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</si>
  <si>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</si>
  <si>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</si>
  <si>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</si>
  <si>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</si>
  <si>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</si>
  <si>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</si>
  <si>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</si>
  <si>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</si>
  <si>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</si>
  <si>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</si>
  <si>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</si>
  <si>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</si>
  <si>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</si>
  <si>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</si>
  <si>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</si>
  <si>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</si>
  <si>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</si>
  <si>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</si>
  <si>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</si>
  <si>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</si>
  <si>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</si>
  <si>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</si>
  <si>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</si>
  <si>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</si>
  <si>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</si>
  <si>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</si>
  <si>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</si>
  <si>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</si>
  <si>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</si>
  <si>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</si>
  <si>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</si>
  <si>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</si>
  <si>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</si>
  <si>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</si>
  <si>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</si>
  <si>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</si>
  <si>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</si>
  <si>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</si>
  <si>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</si>
  <si>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</si>
  <si>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</si>
  <si>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</si>
  <si>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</si>
  <si>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</si>
  <si>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</si>
  <si>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</si>
  <si>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</si>
  <si>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</si>
  <si>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</si>
  <si>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</si>
  <si>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</si>
  <si>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</si>
  <si>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</si>
  <si>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</si>
  <si>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</si>
  <si>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</si>
  <si>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</si>
  <si>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</si>
  <si>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</si>
  <si>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</si>
  <si>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</si>
  <si>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</si>
  <si>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</si>
  <si>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</si>
  <si>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</si>
  <si>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</si>
  <si>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</si>
  <si>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</si>
  <si>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</si>
  <si>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</si>
  <si>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</si>
  <si>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</si>
  <si>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</si>
  <si>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</si>
  <si>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</si>
  <si>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</si>
  <si>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</si>
  <si>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</si>
  <si>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</si>
  <si>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</si>
  <si>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</si>
  <si>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</si>
  <si>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</si>
  <si>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</si>
  <si>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</si>
  <si>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</si>
  <si>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</si>
  <si>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</si>
  <si>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</si>
  <si>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</si>
  <si>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</si>
  <si>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</si>
  <si>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</si>
  <si>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</si>
  <si>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</si>
  <si>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</si>
  <si>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</si>
  <si>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</si>
  <si>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</si>
  <si>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</si>
  <si>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</si>
  <si>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</si>
  <si>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</si>
  <si>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</si>
  <si>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</si>
  <si>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</si>
  <si>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</si>
  <si>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</si>
  <si>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</si>
  <si>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</si>
  <si>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</si>
  <si>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</si>
  <si>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</si>
  <si>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</si>
  <si>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</si>
  <si>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</si>
  <si>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</si>
  <si>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</si>
  <si>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</si>
  <si>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</si>
  <si>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</si>
  <si>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</si>
  <si>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</si>
  <si>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</si>
  <si>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</si>
  <si>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</si>
  <si>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</si>
  <si>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</si>
  <si>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</si>
  <si>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</si>
  <si>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</si>
  <si>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</si>
  <si>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</si>
  <si>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</si>
  <si>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</si>
  <si>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</si>
  <si>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</si>
  <si>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</si>
  <si>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</si>
  <si>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</si>
  <si>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</si>
  <si>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</si>
  <si>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</si>
  <si>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</si>
  <si>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</si>
  <si>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</si>
  <si>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</si>
  <si>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</si>
  <si>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</si>
  <si>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</si>
  <si>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</si>
  <si>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</si>
  <si>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</si>
  <si>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</si>
  <si>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</si>
  <si>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</si>
  <si>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</si>
  <si>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</si>
  <si>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</si>
  <si>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</si>
  <si>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</si>
  <si>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</si>
  <si>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</si>
  <si>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</si>
  <si>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</si>
  <si>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</si>
  <si>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</si>
  <si>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</si>
  <si>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</si>
  <si>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</si>
  <si>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</si>
  <si>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</si>
  <si>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</si>
  <si>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</si>
  <si>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</si>
  <si>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</si>
  <si>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</si>
  <si>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</si>
  <si>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</si>
  <si>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</si>
  <si>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</si>
  <si>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</si>
  <si>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</si>
  <si>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</si>
  <si>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</si>
  <si>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</si>
  <si>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</si>
  <si>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</si>
  <si>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</si>
  <si>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</si>
  <si>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</si>
  <si>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</si>
  <si>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</si>
  <si>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</si>
  <si>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</si>
  <si>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</si>
  <si>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</si>
  <si>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</si>
  <si>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</si>
  <si>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</si>
  <si>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</si>
  <si>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</si>
  <si>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</si>
  <si>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</si>
  <si>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</si>
  <si>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</si>
  <si>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</si>
  <si>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</si>
  <si>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</si>
  <si>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</si>
  <si>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</si>
  <si>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</si>
  <si>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</si>
  <si>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</si>
  <si>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</si>
  <si>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</si>
  <si>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</si>
  <si>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</si>
  <si>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</si>
  <si>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</si>
  <si>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</si>
  <si>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</si>
  <si>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</si>
  <si>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</si>
  <si>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</si>
  <si>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</si>
  <si>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</si>
  <si>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</si>
  <si>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</si>
  <si>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</si>
  <si>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</si>
  <si>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</si>
  <si>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</si>
  <si>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</si>
  <si>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</si>
  <si>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</si>
  <si>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</si>
  <si>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</si>
  <si>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</si>
  <si>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</si>
  <si>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</si>
  <si>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</si>
  <si>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</si>
  <si>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</si>
  <si>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</si>
  <si>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</si>
  <si>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</si>
  <si>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</si>
  <si>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</si>
  <si>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</si>
  <si>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</si>
  <si>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</si>
  <si>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</si>
  <si>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</si>
  <si>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</si>
  <si>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</si>
  <si>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</si>
  <si>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</si>
  <si>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</si>
  <si>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</si>
  <si>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</si>
  <si>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</si>
  <si>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</si>
  <si>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</si>
  <si>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</si>
  <si>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</si>
  <si>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</si>
  <si>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</si>
  <si>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</si>
  <si>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</si>
  <si>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</si>
  <si>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</si>
  <si>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</si>
  <si>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</si>
  <si>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</si>
  <si>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</si>
  <si>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</si>
  <si>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</si>
  <si>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</si>
  <si>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</si>
  <si>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</si>
  <si>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</si>
  <si>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</si>
  <si>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</si>
  <si>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</si>
  <si>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</si>
  <si>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</si>
  <si>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</si>
  <si>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</si>
  <si>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</si>
  <si>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</si>
  <si>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</si>
  <si>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</si>
  <si>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</si>
  <si>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</si>
  <si>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</si>
  <si>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</si>
  <si>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</si>
  <si>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</si>
  <si>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</si>
  <si>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</si>
  <si>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</si>
  <si>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</si>
  <si>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</si>
  <si>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</si>
  <si>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</si>
  <si>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</si>
  <si>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</si>
  <si>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</si>
  <si>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</si>
  <si>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</si>
  <si>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</si>
  <si>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</si>
  <si>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</si>
  <si>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</si>
  <si>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</si>
  <si>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</si>
  <si>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</si>
  <si>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</si>
  <si>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</si>
  <si>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</si>
  <si>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</si>
  <si>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</si>
  <si>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</si>
  <si>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</si>
  <si>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</si>
  <si>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</si>
  <si>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</si>
  <si>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</si>
  <si>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</si>
  <si>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</si>
  <si>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</si>
  <si>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</si>
  <si>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</si>
  <si>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</si>
  <si>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</si>
  <si>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</si>
  <si>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</si>
  <si>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</si>
  <si>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</si>
  <si>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</si>
  <si>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</si>
  <si>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</si>
  <si>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</si>
  <si>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</si>
  <si>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</si>
  <si>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</si>
  <si>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</si>
  <si>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</si>
  <si>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</si>
  <si>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</si>
  <si>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</si>
  <si>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</si>
  <si>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</si>
  <si>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</si>
  <si>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</si>
  <si>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</si>
  <si>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</si>
  <si>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</si>
  <si>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</si>
  <si>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</si>
  <si>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</si>
  <si>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</si>
  <si>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</si>
  <si>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</si>
  <si>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</si>
  <si>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</si>
  <si>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</si>
  <si>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</si>
  <si>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</si>
  <si>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</si>
  <si>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</si>
  <si>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</si>
  <si>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</si>
  <si>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</si>
  <si>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</si>
  <si>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</si>
  <si>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</si>
  <si>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</si>
  <si>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</si>
  <si>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</si>
  <si>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</si>
  <si>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</si>
  <si>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</si>
  <si>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</si>
  <si>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</si>
  <si>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</si>
  <si>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</si>
  <si>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</si>
  <si>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</si>
  <si>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</si>
  <si>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</si>
  <si>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</si>
  <si>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</si>
  <si>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</si>
  <si>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</si>
  <si>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</si>
  <si>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</si>
  <si>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</si>
  <si>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</si>
  <si>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</si>
  <si>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</si>
  <si>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</si>
  <si>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</si>
  <si>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</si>
  <si>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</si>
  <si>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</si>
  <si>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</si>
  <si>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</si>
  <si>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</si>
  <si>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</si>
  <si>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</si>
  <si>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</si>
  <si>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</si>
  <si>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</si>
  <si>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</si>
  <si>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</si>
  <si>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</si>
  <si>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</si>
  <si>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</si>
  <si>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</si>
  <si>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</si>
  <si>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</si>
  <si>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</si>
  <si>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</si>
  <si>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</si>
  <si>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</si>
  <si>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</si>
  <si>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</si>
  <si>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</si>
  <si>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</si>
  <si>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</si>
  <si>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</si>
  <si>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</si>
  <si>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</si>
  <si>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</si>
  <si>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</si>
  <si>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</si>
  <si>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</si>
  <si>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</si>
  <si>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</si>
  <si>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</si>
  <si>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</si>
  <si>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</si>
  <si>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</si>
  <si>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</si>
  <si>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</si>
  <si>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</si>
  <si>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</si>
  <si>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</si>
  <si>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</si>
  <si>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</si>
  <si>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</si>
  <si>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</si>
  <si>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</si>
  <si>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</si>
  <si>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</si>
  <si>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</si>
  <si>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</si>
  <si>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</si>
  <si>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</si>
  <si>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</si>
  <si>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</si>
  <si>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</si>
  <si>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</si>
  <si>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</si>
  <si>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</si>
  <si>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</si>
  <si>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</si>
  <si>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</si>
  <si>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</si>
  <si>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</si>
  <si>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</si>
  <si>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</si>
  <si>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</si>
  <si>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</si>
  <si>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</si>
  <si>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</si>
  <si>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</si>
  <si>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</si>
  <si>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</si>
  <si>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</si>
  <si>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</si>
  <si>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</si>
  <si>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</si>
  <si>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</si>
  <si>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</si>
  <si>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</si>
  <si>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</si>
  <si>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</si>
  <si>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</si>
  <si>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</si>
  <si>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</si>
  <si>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</si>
  <si>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</si>
  <si>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</si>
  <si>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</si>
  <si>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</si>
  <si>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</si>
  <si>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</si>
  <si>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</si>
  <si>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</si>
  <si>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</si>
  <si>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</si>
  <si>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</si>
  <si>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</si>
  <si>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</si>
  <si>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</si>
  <si>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</si>
  <si>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</si>
  <si>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</si>
  <si>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</si>
  <si>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</si>
  <si>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</si>
  <si>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</si>
  <si>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</si>
  <si>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</si>
  <si>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</si>
  <si>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</si>
  <si>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</si>
  <si>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</si>
  <si>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</si>
  <si>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</si>
  <si>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</si>
  <si>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</si>
  <si>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</si>
  <si>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</si>
  <si>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</si>
  <si>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</si>
  <si>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</si>
  <si>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</si>
  <si>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</si>
  <si>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</si>
  <si>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</si>
  <si>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</si>
  <si>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</si>
  <si>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</si>
  <si>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</si>
  <si>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</si>
  <si>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</si>
  <si>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</si>
  <si>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</si>
  <si>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</si>
  <si>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</si>
  <si>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</si>
  <si>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</si>
  <si>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</si>
  <si>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</si>
  <si>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</si>
  <si>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</si>
  <si>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</si>
  <si>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</si>
  <si>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</si>
  <si>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</si>
  <si>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</si>
  <si>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</si>
  <si>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</si>
  <si>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</si>
  <si>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</si>
  <si>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</si>
  <si>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</si>
  <si>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</si>
  <si>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</si>
  <si>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</si>
  <si>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</si>
  <si>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</si>
  <si>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</si>
  <si>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</si>
  <si>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</si>
  <si>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</si>
  <si>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</si>
  <si>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</si>
  <si>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</si>
  <si>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</si>
  <si>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</si>
  <si>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</si>
  <si>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</si>
  <si>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</si>
  <si>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</si>
  <si>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</si>
  <si>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</si>
  <si>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</si>
  <si>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</si>
  <si>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</si>
  <si>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</si>
  <si>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</si>
  <si>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</si>
  <si>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</si>
  <si>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</si>
  <si>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</si>
  <si>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</si>
  <si>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</si>
  <si>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</si>
  <si>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</si>
  <si>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</si>
  <si>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</si>
  <si>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</si>
  <si>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</si>
  <si>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</si>
  <si>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</si>
  <si>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</si>
  <si>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</si>
  <si>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</si>
  <si>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</si>
  <si>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</si>
  <si>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</si>
  <si>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</si>
  <si>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</si>
  <si>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</si>
  <si>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</si>
  <si>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</si>
  <si>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</si>
  <si>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</si>
  <si>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</si>
  <si>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</si>
  <si>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</si>
  <si>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</si>
  <si>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</si>
  <si>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</si>
  <si>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</si>
  <si>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</si>
  <si>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</si>
  <si>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</si>
  <si>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</si>
  <si>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</si>
  <si>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</si>
  <si>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</si>
  <si>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</si>
  <si>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</si>
  <si>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</si>
  <si>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</si>
  <si>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</si>
  <si>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</si>
  <si>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</si>
  <si>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</si>
  <si>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</si>
  <si>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</si>
  <si>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</si>
  <si>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</si>
  <si>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</si>
  <si>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</si>
  <si>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</si>
  <si>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</si>
  <si>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</si>
  <si>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</si>
  <si>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</si>
  <si>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</si>
  <si>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</si>
  <si>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</si>
  <si>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</si>
  <si>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</si>
  <si>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</si>
  <si>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</si>
  <si>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</si>
  <si>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</si>
  <si>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</si>
  <si>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</si>
  <si>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</si>
  <si>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</si>
  <si>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</si>
  <si>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</si>
  <si>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</si>
  <si>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</si>
  <si>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</si>
  <si>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</si>
  <si>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</si>
  <si>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</si>
  <si>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</si>
  <si>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</si>
  <si>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</si>
  <si>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</si>
  <si>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</si>
  <si>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</si>
  <si>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</si>
  <si>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</si>
  <si>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</si>
  <si>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</si>
  <si>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</si>
  <si>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</si>
  <si>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</si>
  <si>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</si>
  <si>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</si>
  <si>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</si>
  <si>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</si>
  <si>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</si>
  <si>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</si>
  <si>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</si>
  <si>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</si>
  <si>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</si>
  <si>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</si>
  <si>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</si>
  <si>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</si>
  <si>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</si>
  <si>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</si>
  <si>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</si>
  <si>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</si>
  <si>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</si>
  <si>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</si>
  <si>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</si>
  <si>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</si>
  <si>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</si>
  <si>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</si>
  <si>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</si>
  <si>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</si>
  <si>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</si>
  <si>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</si>
  <si>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</si>
  <si>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</si>
  <si>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</si>
  <si>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</si>
  <si>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</si>
  <si>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</si>
  <si>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</si>
  <si>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</si>
  <si>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</si>
  <si>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</si>
  <si>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</si>
  <si>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</si>
  <si>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</si>
  <si>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</si>
  <si>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</si>
  <si>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</si>
  <si>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</si>
  <si>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</si>
  <si>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</si>
  <si>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</si>
  <si>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</si>
  <si>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</si>
  <si>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</si>
  <si>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</si>
  <si>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</si>
  <si>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</si>
  <si>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</si>
  <si>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</si>
  <si>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</si>
  <si>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</si>
  <si>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</si>
  <si>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</si>
  <si>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</si>
  <si>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</si>
  <si>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</si>
  <si>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</si>
  <si>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</si>
  <si>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</si>
  <si>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</si>
  <si>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</si>
  <si>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</si>
  <si>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</si>
  <si>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</si>
  <si>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</si>
  <si>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</si>
  <si>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</si>
  <si>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</si>
  <si>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</si>
  <si>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</si>
  <si>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</si>
  <si>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</si>
  <si>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</si>
  <si>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</si>
  <si>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</si>
  <si>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</si>
  <si>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</si>
  <si>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</si>
  <si>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</si>
  <si>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</si>
  <si>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</si>
  <si>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</si>
  <si>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</si>
  <si>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</si>
  <si>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</si>
  <si>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</si>
  <si>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</si>
  <si>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</si>
  <si>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</si>
  <si>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</si>
  <si>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</si>
  <si>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</si>
  <si>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</si>
  <si>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</si>
  <si>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</si>
  <si>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</si>
  <si>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</si>
  <si>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</si>
  <si>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</si>
  <si>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</si>
  <si>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</si>
  <si>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</si>
  <si>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</si>
  <si>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</si>
  <si>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</si>
  <si>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</si>
  <si>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</si>
  <si>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</si>
  <si>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</si>
  <si>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</si>
  <si>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</si>
  <si>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</si>
  <si>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</si>
  <si>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</si>
  <si>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</si>
  <si>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</si>
  <si>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</si>
  <si>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</si>
  <si>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</si>
  <si>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</si>
  <si>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</si>
  <si>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</si>
  <si>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</si>
  <si>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</si>
  <si>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</si>
  <si>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</si>
  <si>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</si>
  <si>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</si>
  <si>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</si>
  <si>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</si>
  <si>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</si>
  <si>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</si>
  <si>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</si>
  <si>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</si>
  <si>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</si>
  <si>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</si>
  <si>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</si>
  <si>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</si>
  <si>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</si>
  <si>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</si>
  <si>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</si>
  <si>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</si>
  <si>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</si>
  <si>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</si>
  <si>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</si>
  <si>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</si>
  <si>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</si>
  <si>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</si>
  <si>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</si>
  <si>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</si>
  <si>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</si>
  <si>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</si>
  <si>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</si>
  <si>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</si>
  <si>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</si>
  <si>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</si>
  <si>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</si>
  <si>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</si>
  <si>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</si>
  <si>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</si>
  <si>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</si>
  <si>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</si>
  <si>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</si>
  <si>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</si>
  <si>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</si>
  <si>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</si>
  <si>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</si>
  <si>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</si>
  <si>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</si>
  <si>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</si>
  <si>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</si>
  <si>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</si>
  <si>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</si>
  <si>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</si>
  <si>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</si>
  <si>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</si>
  <si>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</si>
  <si>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</si>
  <si>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</si>
  <si>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</si>
  <si>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</si>
  <si>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</si>
  <si>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</si>
  <si>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</si>
  <si>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</si>
  <si>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</si>
  <si>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</si>
  <si>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</si>
  <si>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</si>
  <si>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</si>
  <si>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</si>
  <si>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</si>
  <si>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</si>
  <si>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</si>
  <si>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</si>
  <si>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</si>
  <si>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</si>
  <si>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</si>
  <si>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</si>
  <si>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</si>
  <si>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</si>
  <si>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</si>
  <si>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</si>
  <si>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</si>
  <si>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</si>
  <si>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</si>
  <si>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</si>
  <si>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</si>
  <si>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</si>
  <si>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</si>
  <si>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</si>
  <si>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</si>
  <si>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</si>
  <si>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</si>
  <si>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</si>
  <si>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</si>
  <si>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</si>
  <si>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</si>
  <si>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</si>
  <si>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</si>
  <si>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</si>
  <si>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</si>
  <si>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</si>
  <si>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</si>
  <si>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</si>
  <si>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</si>
  <si>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</si>
  <si>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</si>
  <si>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</si>
  <si>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</si>
  <si>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</si>
  <si>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</si>
  <si>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</si>
  <si>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</si>
  <si>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</si>
  <si>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</si>
  <si>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</si>
  <si>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</si>
  <si>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</si>
  <si>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</si>
  <si>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</si>
  <si>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</si>
  <si>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</si>
  <si>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</si>
  <si>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</si>
  <si>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</si>
  <si>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</si>
  <si>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</si>
  <si>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</si>
  <si>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</si>
  <si>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</si>
  <si>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</si>
  <si>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</si>
  <si>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</si>
  <si>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</si>
  <si>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</si>
  <si>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</si>
  <si>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</si>
  <si>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</si>
  <si>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</si>
  <si>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</si>
  <si>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</si>
  <si>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</si>
  <si>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</si>
  <si>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</si>
  <si>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</si>
  <si>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</si>
  <si>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</si>
  <si>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</si>
  <si>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</si>
  <si>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</si>
  <si>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</si>
  <si>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</si>
  <si>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</si>
  <si>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</si>
  <si>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</si>
  <si>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</si>
  <si>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</si>
  <si>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</si>
  <si>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</si>
  <si>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</si>
  <si>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</si>
  <si>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</si>
  <si>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</si>
  <si>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</si>
  <si>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</si>
  <si>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</si>
  <si>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</si>
  <si>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</si>
  <si>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</si>
  <si>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</si>
  <si>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</si>
  <si>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</si>
  <si>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</si>
  <si>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</si>
  <si>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</si>
  <si>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</si>
  <si>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</si>
  <si>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</si>
  <si>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</si>
  <si>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</si>
  <si>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</si>
  <si>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</si>
  <si>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</si>
  <si>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</si>
  <si>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</si>
  <si>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</si>
  <si>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</si>
  <si>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</si>
  <si>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</si>
  <si>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</si>
  <si>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</si>
  <si>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</si>
  <si>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</si>
  <si>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</si>
  <si>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</si>
  <si>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</si>
  <si>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</si>
  <si>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</si>
  <si>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</si>
  <si>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</si>
  <si>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</si>
  <si>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</si>
  <si>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</si>
  <si>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</si>
  <si>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</si>
  <si>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</si>
  <si>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</si>
  <si>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</si>
  <si>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</si>
  <si>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</si>
  <si>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</si>
  <si>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</si>
  <si>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</si>
  <si>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</si>
  <si>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</si>
  <si>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</si>
  <si>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</si>
  <si>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</si>
  <si>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</si>
  <si>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</si>
  <si>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</si>
  <si>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</si>
  <si>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</si>
  <si>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</si>
  <si>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</si>
  <si>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</si>
  <si>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</si>
  <si>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</si>
  <si>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</si>
  <si>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</si>
  <si>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</si>
  <si>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</si>
  <si>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</si>
  <si>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</si>
  <si>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</si>
  <si>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</si>
  <si>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</si>
  <si>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</si>
  <si>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</si>
  <si>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</si>
  <si>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</si>
  <si>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</si>
  <si>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</si>
  <si>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</si>
  <si>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</si>
  <si>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</si>
  <si>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</si>
  <si>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</si>
  <si>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</si>
  <si>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</si>
  <si>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</si>
  <si>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</si>
  <si>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</si>
  <si>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</si>
  <si>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</si>
  <si>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</si>
  <si>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</si>
  <si>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</si>
  <si>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</si>
  <si>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</si>
  <si>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</si>
  <si>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</si>
  <si>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</si>
  <si>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</si>
  <si>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</si>
  <si>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</si>
  <si>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</si>
  <si>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</si>
  <si>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</si>
  <si>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</si>
  <si>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</si>
  <si>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</si>
  <si>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</si>
  <si>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</si>
  <si>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</si>
  <si>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</si>
  <si>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</si>
  <si>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</si>
  <si>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</si>
  <si>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</si>
  <si>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</si>
  <si>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</si>
  <si>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</si>
  <si>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</si>
  <si>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</si>
  <si>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</si>
  <si>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</si>
  <si>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</si>
  <si>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</si>
  <si>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</si>
  <si>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</si>
  <si>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</si>
  <si>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</si>
  <si>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</si>
  <si>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</si>
  <si>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</si>
  <si>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</si>
  <si>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</si>
  <si>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</si>
  <si>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</si>
  <si>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</si>
  <si>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</si>
  <si>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</si>
  <si>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</si>
  <si>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</si>
  <si>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</si>
  <si>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</si>
  <si>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</si>
  <si>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</si>
  <si>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</si>
  <si>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</si>
  <si>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</si>
  <si>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</si>
  <si>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</si>
  <si>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</si>
  <si>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</si>
  <si>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</si>
  <si>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</si>
  <si>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</si>
  <si>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</si>
  <si>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</si>
  <si>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</si>
  <si>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</si>
  <si>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</si>
  <si>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</si>
  <si>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</si>
  <si>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</si>
  <si>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</si>
  <si>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</si>
  <si>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</si>
  <si>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</si>
  <si>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</si>
  <si>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</si>
  <si>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</si>
  <si>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</si>
  <si>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</si>
  <si>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</si>
  <si>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</si>
  <si>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</si>
  <si>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</si>
  <si>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</si>
  <si>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</si>
  <si>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</si>
  <si>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</si>
  <si>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</si>
  <si>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</si>
  <si>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</si>
  <si>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</si>
  <si>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</si>
  <si>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</si>
  <si>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</si>
  <si>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</si>
  <si>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</si>
  <si>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</si>
  <si>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</si>
  <si>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</si>
  <si>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</si>
  <si>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</si>
  <si>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</si>
  <si>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</si>
  <si>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</si>
  <si>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</si>
  <si>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</si>
  <si>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</si>
  <si>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</si>
  <si>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</si>
  <si>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</si>
  <si>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</si>
  <si>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</si>
  <si>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</si>
  <si>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</si>
  <si>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</si>
  <si>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</si>
  <si>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</si>
  <si>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</si>
  <si>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</si>
  <si>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</si>
  <si>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</si>
  <si>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</si>
  <si>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</si>
  <si>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</si>
  <si>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</si>
  <si>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</si>
  <si>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</si>
  <si>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</si>
  <si>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</si>
  <si>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</si>
  <si>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</si>
  <si>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</si>
  <si>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</si>
  <si>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</si>
  <si>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</si>
  <si>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</si>
  <si>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</si>
  <si>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</si>
  <si>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</si>
  <si>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</si>
  <si>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</si>
  <si>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</si>
  <si>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</si>
  <si>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</si>
  <si>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</si>
  <si>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</si>
  <si>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</si>
  <si>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</si>
  <si>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</si>
  <si>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</si>
  <si>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</si>
  <si>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</si>
  <si>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</si>
  <si>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</si>
  <si>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</si>
  <si>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</si>
  <si>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</si>
  <si>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</si>
  <si>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</si>
  <si>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</si>
  <si>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</si>
  <si>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</si>
  <si>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</si>
  <si>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</si>
  <si>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</si>
  <si>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</si>
  <si>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</si>
  <si>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</si>
  <si>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</si>
  <si>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</si>
  <si>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</si>
  <si>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</si>
  <si>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</si>
  <si>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</si>
  <si>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</si>
  <si>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</si>
  <si>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</si>
  <si>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</si>
  <si>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</si>
  <si>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</si>
  <si>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</si>
  <si>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</si>
  <si>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</si>
  <si>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</si>
  <si>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</si>
  <si>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</si>
  <si>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</si>
  <si>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</si>
  <si>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</si>
  <si>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</si>
  <si>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</si>
  <si>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</si>
  <si>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</si>
  <si>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</si>
  <si>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</si>
  <si>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</si>
  <si>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</si>
  <si>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</si>
  <si>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</si>
  <si>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</si>
  <si>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</si>
  <si>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</si>
  <si>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</si>
  <si>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</si>
  <si>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</si>
  <si>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</si>
  <si>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</si>
  <si>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</si>
  <si>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</si>
  <si>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</si>
  <si>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</si>
  <si>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</si>
  <si>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</si>
  <si>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</si>
  <si>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</si>
  <si>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</si>
  <si>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</si>
  <si>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</si>
  <si>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</si>
  <si>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</si>
  <si>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</si>
  <si>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</si>
  <si>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</si>
  <si>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</si>
  <si>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</si>
  <si>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</si>
  <si>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</si>
  <si>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</si>
  <si>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</si>
  <si>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</si>
  <si>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</si>
  <si>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</si>
  <si>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</si>
  <si>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</si>
  <si>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</si>
  <si>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</si>
  <si>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</si>
  <si>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</si>
  <si>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</si>
  <si>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</si>
  <si>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</si>
  <si>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</si>
  <si>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</si>
  <si>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</si>
  <si>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</si>
  <si>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</si>
  <si>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</si>
  <si>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</si>
  <si>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</si>
  <si>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</si>
  <si>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</si>
  <si>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</si>
  <si>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</si>
  <si>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</si>
  <si>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</si>
  <si>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</si>
  <si>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</si>
  <si>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</si>
  <si>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</si>
  <si>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</si>
  <si>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</si>
  <si>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</si>
  <si>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</si>
  <si>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</si>
  <si>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</si>
  <si>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</si>
  <si>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</si>
  <si>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</si>
  <si>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</si>
  <si>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</si>
  <si>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</si>
  <si>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</si>
  <si>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</si>
  <si>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</si>
  <si>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</si>
  <si>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</si>
  <si>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</si>
  <si>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</si>
  <si>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</si>
  <si>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</si>
  <si>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</si>
  <si>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</si>
  <si>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</si>
  <si>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</si>
  <si>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</si>
  <si>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</si>
  <si>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</si>
  <si>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</si>
  <si>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</si>
  <si>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</si>
  <si>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</si>
  <si>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</si>
  <si>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</si>
  <si>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</si>
  <si>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</si>
  <si>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</si>
  <si>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</si>
  <si>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</si>
  <si>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</si>
  <si>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</si>
  <si>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</si>
  <si>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</si>
  <si>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</si>
  <si>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</si>
  <si>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</si>
  <si>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</si>
  <si>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</si>
  <si>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</si>
  <si>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</si>
  <si>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</si>
  <si>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</si>
  <si>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</si>
  <si>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</si>
  <si>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</si>
  <si>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</si>
  <si>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</si>
  <si>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</si>
  <si>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</si>
  <si>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</si>
  <si>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</si>
  <si>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</si>
  <si>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</si>
  <si>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</si>
  <si>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</si>
  <si>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</si>
  <si>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</si>
  <si>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</si>
  <si>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</si>
  <si>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</si>
  <si>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</si>
  <si>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</si>
  <si>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</si>
  <si>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</si>
  <si>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</si>
  <si>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</si>
  <si>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</si>
  <si>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</si>
  <si>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</si>
  <si>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</si>
  <si>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</si>
  <si>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</si>
  <si>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</si>
  <si>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</si>
  <si>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</si>
  <si>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</si>
  <si>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</si>
  <si>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</si>
  <si>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</si>
  <si>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</si>
  <si>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</si>
  <si>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</si>
  <si>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</si>
  <si>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</si>
  <si>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</si>
  <si>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</si>
  <si>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</si>
  <si>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</si>
  <si>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</si>
  <si>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</si>
  <si>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</si>
  <si>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</si>
  <si>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</si>
  <si>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</si>
  <si>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</si>
  <si>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</si>
  <si>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</si>
  <si>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</si>
  <si>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</si>
  <si>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</si>
  <si>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</si>
  <si>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</si>
  <si>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</si>
  <si>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</si>
  <si>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</si>
  <si>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</si>
  <si>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</si>
  <si>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</si>
  <si>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</si>
  <si>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</si>
  <si>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</si>
  <si>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</si>
  <si>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</si>
  <si>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</si>
  <si>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</si>
  <si>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</si>
  <si>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</si>
  <si>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</si>
  <si>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</si>
  <si>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</si>
  <si>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</si>
  <si>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</si>
  <si>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</si>
  <si>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</si>
  <si>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</si>
  <si>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</si>
  <si>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</si>
  <si>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</si>
  <si>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</si>
  <si>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</si>
  <si>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</si>
  <si>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</si>
  <si>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</si>
  <si>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</si>
  <si>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</si>
  <si>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</si>
  <si>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</si>
  <si>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</si>
  <si>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</si>
  <si>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</si>
  <si>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</si>
  <si>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</si>
  <si>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</si>
  <si>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</si>
  <si>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</si>
  <si>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</si>
  <si>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</si>
  <si>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</si>
  <si>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</si>
  <si>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</si>
  <si>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</si>
  <si>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</si>
  <si>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</si>
  <si>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</si>
  <si>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</si>
  <si>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</si>
  <si>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</si>
  <si>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</si>
  <si>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</si>
  <si>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</si>
  <si>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</si>
  <si>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</si>
  <si>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</si>
  <si>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</si>
  <si>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</si>
  <si>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</si>
  <si>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</si>
  <si>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</si>
  <si>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</si>
  <si>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</si>
  <si>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</si>
  <si>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</si>
  <si>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</si>
  <si>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</si>
  <si>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</si>
  <si>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</si>
  <si>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</si>
  <si>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</si>
  <si>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</si>
  <si>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</si>
  <si>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</si>
  <si>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</si>
  <si>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</si>
  <si>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</si>
  <si>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</si>
  <si>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</si>
  <si>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</si>
  <si>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</si>
  <si>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</si>
  <si>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</si>
  <si>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</si>
  <si>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</si>
  <si>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</si>
  <si>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</si>
  <si>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</si>
  <si>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</si>
  <si>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</si>
  <si>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</si>
  <si>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</si>
  <si>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</si>
  <si>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</si>
  <si>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</si>
  <si>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</si>
  <si>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</si>
  <si>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</si>
  <si>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</si>
  <si>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</si>
  <si>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</si>
  <si>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</si>
  <si>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</si>
  <si>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</si>
  <si>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</si>
  <si>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</si>
  <si>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</si>
  <si>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</si>
  <si>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</si>
  <si>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</si>
  <si>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</si>
  <si>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</si>
  <si>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</si>
  <si>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</si>
  <si>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</si>
  <si>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</si>
  <si>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</si>
  <si>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</si>
  <si>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</si>
  <si>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</si>
  <si>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</si>
  <si>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</si>
  <si>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</si>
  <si>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</si>
  <si>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</si>
  <si>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</si>
  <si>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</si>
  <si>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</si>
  <si>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</si>
  <si>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</si>
  <si>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</si>
  <si>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</si>
  <si>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</si>
  <si>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</si>
  <si>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</si>
  <si>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</si>
  <si>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</si>
  <si>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</si>
  <si>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</si>
  <si>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</si>
  <si>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</si>
  <si>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</si>
  <si>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</si>
  <si>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</si>
  <si>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</si>
  <si>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</si>
  <si>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</si>
  <si>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</si>
  <si>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</si>
  <si>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</si>
  <si>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</si>
  <si>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</si>
  <si>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</si>
  <si>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</si>
  <si>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</si>
  <si>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</si>
  <si>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</si>
  <si>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</si>
  <si>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</si>
  <si>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</si>
  <si>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</si>
  <si>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</si>
  <si>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</si>
  <si>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</si>
  <si>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</si>
  <si>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</si>
  <si>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</si>
  <si>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</si>
  <si>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</si>
  <si>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</si>
  <si>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</si>
  <si>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</si>
  <si>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</si>
  <si>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</si>
  <si>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</si>
  <si>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</si>
  <si>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</si>
  <si>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</si>
  <si>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</si>
  <si>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</si>
  <si>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</si>
  <si>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</si>
  <si>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</si>
  <si>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</si>
  <si>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</si>
  <si>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</si>
  <si>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</si>
  <si>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</si>
  <si>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</si>
  <si>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</si>
  <si>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</si>
  <si>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</si>
  <si>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</si>
  <si>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</si>
  <si>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</si>
  <si>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</si>
  <si>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</si>
  <si>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</si>
  <si>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</si>
  <si>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</si>
  <si>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</si>
  <si>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</si>
  <si>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</si>
  <si>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</si>
  <si>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</si>
  <si>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</si>
  <si>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</si>
  <si>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</si>
  <si>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</si>
  <si>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</si>
  <si>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</si>
  <si>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</si>
  <si>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</si>
  <si>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</si>
  <si>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</si>
  <si>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</si>
  <si>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</si>
  <si>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</si>
  <si>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</si>
  <si>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</si>
  <si>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</si>
  <si>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</si>
  <si>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</si>
  <si>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</si>
  <si>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</si>
  <si>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</si>
  <si>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</si>
  <si>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</si>
  <si>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</si>
  <si>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</si>
  <si>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</si>
  <si>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</si>
  <si>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</si>
  <si>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</si>
  <si>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</si>
  <si>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</si>
  <si>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</si>
  <si>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</si>
  <si>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</si>
  <si>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</si>
  <si>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</si>
  <si>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</si>
  <si>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</si>
  <si>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</si>
  <si>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</si>
  <si>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</si>
  <si>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</si>
  <si>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</si>
  <si>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</si>
  <si>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</si>
  <si>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</si>
  <si>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</si>
  <si>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</si>
  <si>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</si>
  <si>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</si>
  <si>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</si>
  <si>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</si>
  <si>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</si>
  <si>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</si>
  <si>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</si>
  <si>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</si>
  <si>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</si>
  <si>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</si>
  <si>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</si>
  <si>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</si>
  <si>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</si>
  <si>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</si>
  <si>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</si>
  <si>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</si>
  <si>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</si>
  <si>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</si>
  <si>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</si>
  <si>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</si>
  <si>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</si>
  <si>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</si>
  <si>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</si>
  <si>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</si>
  <si>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</si>
  <si>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</si>
  <si>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</si>
  <si>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</si>
  <si>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</si>
  <si>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</si>
  <si>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</si>
  <si>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</si>
  <si>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</si>
  <si>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</si>
  <si>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</si>
  <si>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</si>
  <si>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</si>
  <si>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</si>
  <si>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</si>
  <si>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</si>
  <si>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</si>
  <si>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</si>
  <si>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</si>
  <si>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</si>
  <si>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</si>
  <si>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</si>
  <si>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</si>
  <si>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</si>
  <si>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</si>
  <si>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</si>
  <si>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</si>
  <si>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</si>
  <si>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</si>
  <si>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</si>
  <si>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</si>
  <si>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</si>
  <si>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</si>
  <si>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</si>
  <si>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</si>
  <si>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</si>
  <si>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</si>
  <si>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</si>
  <si>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</si>
  <si>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</si>
  <si>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</si>
  <si>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</si>
  <si>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</si>
  <si>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</si>
  <si>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</si>
  <si>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</si>
  <si>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</si>
  <si>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</si>
  <si>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</si>
  <si>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</si>
  <si>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</si>
  <si>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</si>
  <si>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</si>
  <si>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</si>
  <si>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</si>
  <si>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</si>
  <si>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</si>
  <si>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</si>
  <si>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</si>
  <si>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</si>
  <si>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</si>
  <si>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</si>
  <si>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</si>
  <si>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</si>
  <si>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</si>
  <si>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</si>
  <si>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</si>
  <si>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</si>
  <si>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</si>
  <si>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</si>
  <si>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</si>
  <si>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</si>
  <si>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</si>
  <si>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</si>
  <si>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</si>
  <si>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</si>
  <si>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</si>
  <si>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</si>
  <si>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</si>
  <si>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</si>
  <si>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</si>
  <si>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</si>
  <si>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</si>
  <si>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</si>
  <si>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</si>
  <si>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</si>
  <si>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</si>
  <si>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</si>
  <si>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</si>
  <si>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</si>
  <si>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</si>
  <si>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</si>
  <si>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</si>
  <si>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</si>
  <si>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</si>
  <si>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</si>
  <si>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</si>
  <si>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</si>
  <si>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</si>
  <si>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</si>
  <si>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</si>
  <si>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</si>
  <si>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</si>
  <si>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</si>
  <si>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</si>
  <si>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</si>
  <si>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</si>
  <si>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</si>
  <si>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</si>
  <si>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</si>
  <si>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</si>
  <si>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</si>
  <si>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</si>
  <si>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</si>
  <si>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</si>
  <si>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</si>
  <si>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</si>
  <si>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</si>
  <si>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</si>
  <si>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</si>
  <si>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</si>
  <si>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</si>
  <si>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</si>
  <si>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</si>
  <si>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</si>
  <si>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</si>
  <si>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</si>
  <si>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</si>
  <si>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</si>
  <si>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</si>
  <si>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</si>
  <si>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</si>
  <si>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</si>
  <si>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</si>
  <si>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</si>
  <si>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</si>
  <si>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</si>
  <si>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</si>
  <si>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</si>
  <si>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</si>
  <si>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</si>
  <si>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</si>
  <si>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</si>
  <si>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</si>
  <si>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</si>
  <si>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</si>
  <si>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</si>
  <si>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</si>
  <si>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</si>
  <si>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</si>
  <si>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</si>
  <si>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</si>
  <si>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</si>
  <si>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</si>
  <si>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</si>
  <si>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</si>
  <si>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</si>
  <si>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</si>
  <si>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</si>
  <si>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</si>
  <si>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</si>
  <si>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</si>
  <si>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</si>
  <si>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</si>
  <si>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</si>
  <si>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</si>
  <si>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</si>
  <si>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</si>
  <si>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</si>
  <si>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</si>
  <si>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</si>
  <si>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</si>
  <si>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</si>
  <si>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</si>
  <si>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</si>
  <si>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</si>
  <si>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</si>
  <si>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</si>
  <si>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</si>
  <si>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</si>
  <si>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</si>
  <si>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</si>
  <si>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</si>
  <si>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</si>
  <si>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</si>
  <si>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</si>
  <si>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</si>
  <si>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</si>
  <si>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</si>
  <si>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</si>
  <si>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</si>
  <si>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</si>
  <si>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</si>
  <si>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</si>
  <si>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</si>
  <si>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</si>
  <si>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</si>
  <si>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</si>
  <si>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</si>
  <si>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</si>
  <si>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</si>
  <si>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</si>
  <si>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</si>
  <si>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</si>
  <si>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</si>
  <si>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</si>
  <si>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</si>
  <si>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</si>
  <si>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</si>
  <si>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</si>
  <si>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</si>
  <si>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</si>
  <si>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</si>
  <si>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</si>
  <si>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</si>
  <si>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</si>
  <si>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</si>
  <si>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</si>
  <si>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</si>
  <si>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</si>
  <si>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</si>
  <si>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</si>
  <si>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</si>
  <si>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</si>
  <si>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</si>
  <si>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</si>
  <si>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</si>
  <si>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</si>
  <si>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</si>
  <si>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</si>
  <si>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</si>
  <si>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</si>
  <si>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</si>
  <si>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</si>
  <si>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</si>
  <si>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</si>
  <si>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</si>
  <si>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</si>
  <si>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</si>
  <si>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</si>
  <si>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</si>
  <si>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</si>
  <si>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</si>
  <si>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</si>
  <si>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</si>
  <si>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</si>
  <si>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</si>
  <si>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</si>
  <si>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</si>
  <si>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</si>
  <si>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</si>
  <si>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</si>
  <si>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</si>
  <si>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</si>
  <si>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</si>
  <si>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</si>
  <si>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</si>
  <si>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</si>
  <si>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</si>
  <si>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</si>
  <si>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</si>
  <si>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</si>
  <si>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</si>
  <si>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</si>
  <si>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</si>
  <si>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</si>
  <si>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</si>
  <si>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</si>
  <si>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</si>
  <si>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</si>
  <si>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</si>
  <si>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</si>
  <si>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</si>
  <si>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</si>
  <si>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</si>
  <si>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</si>
  <si>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</si>
  <si>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</si>
  <si>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</si>
  <si>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</si>
  <si>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</si>
  <si>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</si>
  <si>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</si>
  <si>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</si>
  <si>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</si>
  <si>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</si>
  <si>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</si>
  <si>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</si>
  <si>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</si>
  <si>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</si>
  <si>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</si>
  <si>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</si>
  <si>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</si>
  <si>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</si>
  <si>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</si>
  <si>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</si>
  <si>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</si>
  <si>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</si>
  <si>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</si>
  <si>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</si>
  <si>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</si>
  <si>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</si>
  <si>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</si>
  <si>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</si>
  <si>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</si>
  <si>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</si>
  <si>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</si>
  <si>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</si>
  <si>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</si>
  <si>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</si>
  <si>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</si>
  <si>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</si>
  <si>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</si>
  <si>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</si>
  <si>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</si>
  <si>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</si>
  <si>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</si>
  <si>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</si>
  <si>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</si>
  <si>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</si>
  <si>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</si>
  <si>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</si>
  <si>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</si>
  <si>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</si>
  <si>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</si>
  <si>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</si>
  <si>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</si>
  <si>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</si>
  <si>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</si>
  <si>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</si>
  <si>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</si>
  <si>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</si>
  <si>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</si>
  <si>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</si>
  <si>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</si>
  <si>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</si>
  <si>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</si>
  <si>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</si>
  <si>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</si>
  <si>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</si>
  <si>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</si>
  <si>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</si>
  <si>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</si>
  <si>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</si>
  <si>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</si>
  <si>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</si>
  <si>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</si>
  <si>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</si>
  <si>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</si>
  <si>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</si>
  <si>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</si>
  <si>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</si>
  <si>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</si>
  <si>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</si>
  <si>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</si>
  <si>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</si>
  <si>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</si>
  <si>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</si>
  <si>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</si>
  <si>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</si>
  <si>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</si>
  <si>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</si>
  <si>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</si>
  <si>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</si>
  <si>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</si>
  <si>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</si>
  <si>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</si>
  <si>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</si>
  <si>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</si>
  <si>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</si>
  <si>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</si>
  <si>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</si>
  <si>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</si>
  <si>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</si>
  <si>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</si>
  <si>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</si>
  <si>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</si>
  <si>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</si>
  <si>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</si>
  <si>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</si>
  <si>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</si>
  <si>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</si>
  <si>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</si>
  <si>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</si>
  <si>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</si>
  <si>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</si>
  <si>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</si>
  <si>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</si>
  <si>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</si>
  <si>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</si>
  <si>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</si>
  <si>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</si>
  <si>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</si>
  <si>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</si>
  <si>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</si>
  <si>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</si>
  <si>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</si>
  <si>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</si>
  <si>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</si>
  <si>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</si>
  <si>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</si>
  <si>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</si>
  <si>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</si>
  <si>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</si>
  <si>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</si>
  <si>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</si>
  <si>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</si>
  <si>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</si>
  <si>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</si>
  <si>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</si>
  <si>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</si>
  <si>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</si>
  <si>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</si>
  <si>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</si>
  <si>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</si>
  <si>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</si>
  <si>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</si>
  <si>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</si>
  <si>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</si>
  <si>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</si>
  <si>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</si>
  <si>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</si>
  <si>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</si>
  <si>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</si>
  <si>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</si>
  <si>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</si>
  <si>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</si>
  <si>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</si>
  <si>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</si>
  <si>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</si>
  <si>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</si>
  <si>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</si>
  <si>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</si>
  <si>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</si>
  <si>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</si>
  <si>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</si>
  <si>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</si>
  <si>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</si>
  <si>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</si>
  <si>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</si>
  <si>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</si>
  <si>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</si>
  <si>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</si>
  <si>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</si>
  <si>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</si>
  <si>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</si>
  <si>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</si>
  <si>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</si>
  <si>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</si>
  <si>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</si>
  <si>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</si>
  <si>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</si>
  <si>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</si>
  <si>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</si>
  <si>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</si>
  <si>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</si>
  <si>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</si>
  <si>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</si>
  <si>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</si>
  <si>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</si>
  <si>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</si>
  <si>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</si>
  <si>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</si>
  <si>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</si>
  <si>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</si>
  <si>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</si>
  <si>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</si>
  <si>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</si>
  <si>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</si>
  <si>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</si>
  <si>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</si>
  <si>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</si>
  <si>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</si>
  <si>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</si>
  <si>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</si>
  <si>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</si>
  <si>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</si>
  <si>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</si>
  <si>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</si>
  <si>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</si>
  <si>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</si>
  <si>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</si>
  <si>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</si>
  <si>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</si>
  <si>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</si>
  <si>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</si>
  <si>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</si>
  <si>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</si>
  <si>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</si>
  <si>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</si>
  <si>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</si>
  <si>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</si>
  <si>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</si>
  <si>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</si>
  <si>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</si>
  <si>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</si>
  <si>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</si>
  <si>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</si>
  <si>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</si>
  <si>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</si>
  <si>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</si>
  <si>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</si>
  <si>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</si>
  <si>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</si>
  <si>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</si>
  <si>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</si>
  <si>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</si>
  <si>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</si>
  <si>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</si>
  <si>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</si>
  <si>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</si>
  <si>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</si>
  <si>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</si>
  <si>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</si>
  <si>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</si>
  <si>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</si>
  <si>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</si>
  <si>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</si>
  <si>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</si>
  <si>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</si>
  <si>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</si>
  <si>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</si>
  <si>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</si>
  <si>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</si>
  <si>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</si>
  <si>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</si>
  <si>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</si>
  <si>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</si>
  <si>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</si>
  <si>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</si>
  <si>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</si>
  <si>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</si>
  <si>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</si>
  <si>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</si>
  <si>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</si>
  <si>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</si>
  <si>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</si>
  <si>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</si>
  <si>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</si>
  <si>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</si>
  <si>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</si>
  <si>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</si>
  <si>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</si>
  <si>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</si>
  <si>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</si>
  <si>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</si>
  <si>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</si>
  <si>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</si>
  <si>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</si>
  <si>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</si>
  <si>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</si>
  <si>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</si>
  <si>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</si>
  <si>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</si>
  <si>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</si>
  <si>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</si>
  <si>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</si>
  <si>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</si>
  <si>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</si>
  <si>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</si>
  <si>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</si>
  <si>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</si>
  <si>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</si>
  <si>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</si>
  <si>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</si>
  <si>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</si>
  <si>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</si>
  <si>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</si>
  <si>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</si>
  <si>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</si>
  <si>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</si>
  <si>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</si>
  <si>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</si>
  <si>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</si>
  <si>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</si>
  <si>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</si>
  <si>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</si>
  <si>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</si>
  <si>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</si>
  <si>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</si>
  <si>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</si>
  <si>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</si>
  <si>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</si>
  <si>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</si>
  <si>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</si>
  <si>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</si>
  <si>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</si>
  <si>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</si>
  <si>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</si>
  <si>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</si>
  <si>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</si>
  <si>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</si>
  <si>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</si>
  <si>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</si>
  <si>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</si>
  <si>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</si>
  <si>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</si>
  <si>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</si>
  <si>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</si>
  <si>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</si>
  <si>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</si>
  <si>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</si>
  <si>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</si>
  <si>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</si>
  <si>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</si>
  <si>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</si>
  <si>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</si>
  <si>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</si>
  <si>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</si>
  <si>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</si>
  <si>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</si>
  <si>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</si>
  <si>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</si>
  <si>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</si>
  <si>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</si>
  <si>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</si>
  <si>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</si>
  <si>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</si>
  <si>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</si>
  <si>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</si>
  <si>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</si>
  <si>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</si>
  <si>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</si>
  <si>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</si>
  <si>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</si>
  <si>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</si>
  <si>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</si>
  <si>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</si>
  <si>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</si>
  <si>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</si>
  <si>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</si>
  <si>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</si>
  <si>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</si>
  <si>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</si>
  <si>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</si>
  <si>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</si>
  <si>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</si>
  <si>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</si>
  <si>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</si>
  <si>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</si>
  <si>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</si>
  <si>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</si>
  <si>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</si>
  <si>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</si>
  <si>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</si>
  <si>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</si>
  <si>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</si>
  <si>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</si>
  <si>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</si>
  <si>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</si>
  <si>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</si>
  <si>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</si>
  <si>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</si>
  <si>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</si>
  <si>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</si>
  <si>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</si>
  <si>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</si>
  <si>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</si>
  <si>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</si>
  <si>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</si>
  <si>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</si>
  <si>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</si>
  <si>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</si>
  <si>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</si>
  <si>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</si>
  <si>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</si>
  <si>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</si>
  <si>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</si>
  <si>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</si>
  <si>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</si>
  <si>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</si>
  <si>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</si>
  <si>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</si>
  <si>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</si>
  <si>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</si>
  <si>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</si>
  <si>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</si>
  <si>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</si>
  <si>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</si>
  <si>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</si>
  <si>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</si>
  <si>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</si>
  <si>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</si>
  <si>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</si>
  <si>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</si>
  <si>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</si>
  <si>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</si>
  <si>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</si>
  <si>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</si>
  <si>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</si>
  <si>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</si>
  <si>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</si>
  <si>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</si>
  <si>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</si>
  <si>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</si>
  <si>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</si>
  <si>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</si>
  <si>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</si>
  <si>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</si>
  <si>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</si>
  <si>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</si>
  <si>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</si>
  <si>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</si>
  <si>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</si>
  <si>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</si>
  <si>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</si>
  <si>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</si>
  <si>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</si>
  <si>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</si>
  <si>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</si>
  <si>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</si>
  <si>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</si>
  <si>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</si>
  <si>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</si>
  <si>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</si>
  <si>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</si>
  <si>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</si>
  <si>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</si>
  <si>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</si>
  <si>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</si>
  <si>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</si>
  <si>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</si>
  <si>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</si>
  <si>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</si>
  <si>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</si>
  <si>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</si>
  <si>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</si>
  <si>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</si>
  <si>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</si>
  <si>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</si>
  <si>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</si>
  <si>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</si>
  <si>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</si>
  <si>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</si>
  <si>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</si>
  <si>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</si>
  <si>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</si>
  <si>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</si>
  <si>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</si>
  <si>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</si>
  <si>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</si>
  <si>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</si>
  <si>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</si>
  <si>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</si>
  <si>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</si>
  <si>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</si>
  <si>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</si>
  <si>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</si>
  <si>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</si>
  <si>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</si>
  <si>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</si>
  <si>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</si>
  <si>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</si>
  <si>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</si>
  <si>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</si>
  <si>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</si>
  <si>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</si>
  <si>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</si>
  <si>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</si>
  <si>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</si>
  <si>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</si>
  <si>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</si>
  <si>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</si>
  <si>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</si>
  <si>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</si>
  <si>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</si>
  <si>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</si>
  <si>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</si>
  <si>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</si>
  <si>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</si>
  <si>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</si>
  <si>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</si>
  <si>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</si>
  <si>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</si>
  <si>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</si>
  <si>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</si>
  <si>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</si>
  <si>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</si>
  <si>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</si>
  <si>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</si>
  <si>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</si>
  <si>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</si>
  <si>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</si>
  <si>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</si>
  <si>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</si>
  <si>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</si>
  <si>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</si>
  <si>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</si>
  <si>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</si>
  <si>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</si>
  <si>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</si>
  <si>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</si>
  <si>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</si>
  <si>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</si>
  <si>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</si>
  <si>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</si>
  <si>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</si>
  <si>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</si>
  <si>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</si>
  <si>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</si>
  <si>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</si>
  <si>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</si>
  <si>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</si>
  <si>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</si>
  <si>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</si>
  <si>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</si>
  <si>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</si>
  <si>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</si>
  <si>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</si>
  <si>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</si>
  <si>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</si>
  <si>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</si>
  <si>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</si>
  <si>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</si>
  <si>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</si>
  <si>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</si>
  <si>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</si>
  <si>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</si>
  <si>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</si>
  <si>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</si>
  <si>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</si>
  <si>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</si>
  <si>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</si>
  <si>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</si>
  <si>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</si>
  <si>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</si>
  <si>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</si>
  <si>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</si>
  <si>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</si>
  <si>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</si>
  <si>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</si>
  <si>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</si>
  <si>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</si>
  <si>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</si>
  <si>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</si>
  <si>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</si>
  <si>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</si>
  <si>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</si>
  <si>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</si>
  <si>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</si>
  <si>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</si>
  <si>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</si>
  <si>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</si>
  <si>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</si>
  <si>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</si>
  <si>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</si>
  <si>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</si>
  <si>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</si>
  <si>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</si>
  <si>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</si>
  <si>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</si>
  <si>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</si>
  <si>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</si>
  <si>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</si>
  <si>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</si>
  <si>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</si>
  <si>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</si>
  <si>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</si>
  <si>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</si>
  <si>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</si>
  <si>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</si>
  <si>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</si>
  <si>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</si>
  <si>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</si>
  <si>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</si>
  <si>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</si>
  <si>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</si>
  <si>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</si>
  <si>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</si>
  <si>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</si>
  <si>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</si>
  <si>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</si>
  <si>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</si>
  <si>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</si>
  <si>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</si>
  <si>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</si>
  <si>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</si>
  <si>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</si>
  <si>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</si>
  <si>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</si>
  <si>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</si>
  <si>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</si>
  <si>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</si>
  <si>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</si>
  <si>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</si>
  <si>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</si>
  <si>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</si>
  <si>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</si>
  <si>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</si>
  <si>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</si>
  <si>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</si>
  <si>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</si>
  <si>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</si>
  <si>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</si>
  <si>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</si>
  <si>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</si>
  <si>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</si>
  <si>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</si>
  <si>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</si>
  <si>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</si>
  <si>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</si>
  <si>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</si>
  <si>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</si>
  <si>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</si>
  <si>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</si>
  <si>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</si>
  <si>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</si>
  <si>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</si>
  <si>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</si>
  <si>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</si>
  <si>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</si>
  <si>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</si>
  <si>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</si>
  <si>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</si>
  <si>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</si>
  <si>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</si>
  <si>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</si>
  <si>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</si>
  <si>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</si>
  <si>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</si>
  <si>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</si>
  <si>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</si>
  <si>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</si>
  <si>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</si>
  <si>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</si>
  <si>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</si>
  <si>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</si>
  <si>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</si>
  <si>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</si>
  <si>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</si>
  <si>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</si>
  <si>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</si>
  <si>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</si>
  <si>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</si>
  <si>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</si>
  <si>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</si>
  <si>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</si>
  <si>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</si>
  <si>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</si>
  <si>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</si>
  <si>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</si>
  <si>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</si>
  <si>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</si>
  <si>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</si>
  <si>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</si>
  <si>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</si>
  <si>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</si>
  <si>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</si>
  <si>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</si>
  <si>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</si>
  <si>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</si>
  <si>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</si>
  <si>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</si>
  <si>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</si>
  <si>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</si>
  <si>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</si>
  <si>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</si>
  <si>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</si>
  <si>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</si>
  <si>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</si>
  <si>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</si>
  <si>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</si>
  <si>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</si>
  <si>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</si>
  <si>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</si>
  <si>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</si>
  <si>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</si>
  <si>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</si>
  <si>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</si>
  <si>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</si>
  <si>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</si>
  <si>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</si>
  <si>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</si>
  <si>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</si>
  <si>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</si>
  <si>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</si>
  <si>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</si>
  <si>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</si>
  <si>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</si>
  <si>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</si>
  <si>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</si>
  <si>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</si>
  <si>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</si>
  <si>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</si>
  <si>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</si>
  <si>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</si>
  <si>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</si>
  <si>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</si>
  <si>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</si>
  <si>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</si>
  <si>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</si>
  <si>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</si>
  <si>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</si>
  <si>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</si>
  <si>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</si>
  <si>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</si>
  <si>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</si>
  <si>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</si>
  <si>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</si>
  <si>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</si>
  <si>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</si>
  <si>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</si>
  <si>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</si>
  <si>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</si>
  <si>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</si>
  <si>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</si>
  <si>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</si>
  <si>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</si>
  <si>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</si>
  <si>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</si>
  <si>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</si>
  <si>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</si>
  <si>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</si>
  <si>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</si>
  <si>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</si>
  <si>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</si>
  <si>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</si>
  <si>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</si>
  <si>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</si>
  <si>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</si>
  <si>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</si>
  <si>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</si>
  <si>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</si>
  <si>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</si>
  <si>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</si>
  <si>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</si>
  <si>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</si>
  <si>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</si>
  <si>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</si>
  <si>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</si>
  <si>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</si>
  <si>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</si>
  <si>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</si>
  <si>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</si>
  <si>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</si>
  <si>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</si>
  <si>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</si>
  <si>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</si>
  <si>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</si>
  <si>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</si>
  <si>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</si>
  <si>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</si>
  <si>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</si>
  <si>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</si>
  <si>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</si>
  <si>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</si>
  <si>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</si>
  <si>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</si>
  <si>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</si>
  <si>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</si>
  <si>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</si>
  <si>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</si>
  <si>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</si>
  <si>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</si>
  <si>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</si>
  <si>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</si>
  <si>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</si>
  <si>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</si>
  <si>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</si>
  <si>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</si>
  <si>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</si>
  <si>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</si>
  <si>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</si>
  <si>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</si>
  <si>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</si>
  <si>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</si>
  <si>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</si>
  <si>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</si>
  <si>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</si>
  <si>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</si>
  <si>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</si>
  <si>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</si>
  <si>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</si>
  <si>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</si>
  <si>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</si>
  <si>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</si>
  <si>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</si>
  <si>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</si>
  <si>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</si>
  <si>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</si>
  <si>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</si>
  <si>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</si>
  <si>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</si>
  <si>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</si>
  <si>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</si>
  <si>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</si>
  <si>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</si>
  <si>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</si>
  <si>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</si>
  <si>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</si>
  <si>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</si>
  <si>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</si>
  <si>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</si>
  <si>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</si>
  <si>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</si>
  <si>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</si>
  <si>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</si>
  <si>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</si>
  <si>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</si>
  <si>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</si>
  <si>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</si>
  <si>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</si>
  <si>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</si>
  <si>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</si>
  <si>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</si>
  <si>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</si>
  <si>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</si>
  <si>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</si>
  <si>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</si>
  <si>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</si>
  <si>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</si>
  <si>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</si>
  <si>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</si>
  <si>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</si>
  <si>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</si>
  <si>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</si>
  <si>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</si>
  <si>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</si>
  <si>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</si>
  <si>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</si>
  <si>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</si>
  <si>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</si>
  <si>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</si>
  <si>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</si>
  <si>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</si>
  <si>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</si>
  <si>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</si>
  <si>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</si>
  <si>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</si>
  <si>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</si>
  <si>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</si>
  <si>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</si>
  <si>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</si>
  <si>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</si>
  <si>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</si>
  <si>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</si>
  <si>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</si>
  <si>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</si>
  <si>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</si>
  <si>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</si>
  <si>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</si>
  <si>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</si>
  <si>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</si>
  <si>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</si>
  <si>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</si>
  <si>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</si>
  <si>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</si>
  <si>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</si>
  <si>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</si>
  <si>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</si>
  <si>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</si>
  <si>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</si>
  <si>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</si>
  <si>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</si>
  <si>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</si>
  <si>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</si>
  <si>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</si>
  <si>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</si>
  <si>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</si>
  <si>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</si>
  <si>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</si>
  <si>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</si>
  <si>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</si>
  <si>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</si>
  <si>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</si>
  <si>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</si>
  <si>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</si>
  <si>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</si>
  <si>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</si>
  <si>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</si>
  <si>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</si>
  <si>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</si>
  <si>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</si>
  <si>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</si>
  <si>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</si>
  <si>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</si>
  <si>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</si>
  <si>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</si>
  <si>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</si>
  <si>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</si>
  <si>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</si>
  <si>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</si>
  <si>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</si>
  <si>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</si>
  <si>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</si>
  <si>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</si>
  <si>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</si>
  <si>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</si>
  <si>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</si>
  <si>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</si>
  <si>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</si>
  <si>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</si>
  <si>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</si>
  <si>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</si>
  <si>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</si>
  <si>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</si>
  <si>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</si>
  <si>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</si>
  <si>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</si>
  <si>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</si>
  <si>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</si>
  <si>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</si>
  <si>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</si>
  <si>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</si>
  <si>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</si>
  <si>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</si>
  <si>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</si>
  <si>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</si>
  <si>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</si>
  <si>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</si>
  <si>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</si>
  <si>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</si>
  <si>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</si>
  <si>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</si>
  <si>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</si>
  <si>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</si>
  <si>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</si>
  <si>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</si>
  <si>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</si>
  <si>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</si>
  <si>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</si>
  <si>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</si>
  <si>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</si>
  <si>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</si>
  <si>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</si>
  <si>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</si>
  <si>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</si>
  <si>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</si>
  <si>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</si>
  <si>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</si>
  <si>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</si>
  <si>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</si>
  <si>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</si>
  <si>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</si>
  <si>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</si>
  <si>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</si>
  <si>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</si>
  <si>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</si>
  <si>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</si>
  <si>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</si>
  <si>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</si>
  <si>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</si>
  <si>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</si>
  <si>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</si>
  <si>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</si>
  <si>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</si>
  <si>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</si>
  <si>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</si>
  <si>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</si>
  <si>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</si>
  <si>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</si>
  <si>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</si>
  <si>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</si>
  <si>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</si>
  <si>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</si>
  <si>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</si>
  <si>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</si>
  <si>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</si>
  <si>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</si>
  <si>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</si>
  <si>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</si>
  <si>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</si>
  <si>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</si>
  <si>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</si>
  <si>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</si>
  <si>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</si>
  <si>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</si>
  <si>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</si>
  <si>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</si>
  <si>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</si>
  <si>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</si>
  <si>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</si>
  <si>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</si>
  <si>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</si>
  <si>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</si>
  <si>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</si>
  <si>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</si>
  <si>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</si>
  <si>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</si>
  <si>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</si>
  <si>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</si>
  <si>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</si>
  <si>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</si>
  <si>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</si>
  <si>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</si>
  <si>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</si>
  <si>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</si>
  <si>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</si>
  <si>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</si>
  <si>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</si>
  <si>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</si>
  <si>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</si>
  <si>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</si>
  <si>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</si>
  <si>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</si>
  <si>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</si>
  <si>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</si>
  <si>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</si>
  <si>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</si>
  <si>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</si>
  <si>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</si>
  <si>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</si>
  <si>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</si>
  <si>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</si>
  <si>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</si>
  <si>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</si>
  <si>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</si>
  <si>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</si>
  <si>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</si>
  <si>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</si>
  <si>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</si>
  <si>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</si>
  <si>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</si>
  <si>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</si>
  <si>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</si>
  <si>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</si>
  <si>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</si>
  <si>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</si>
  <si>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</si>
  <si>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</si>
  <si>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</si>
  <si>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</si>
  <si>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</si>
  <si>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</si>
  <si>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</si>
  <si>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</si>
  <si>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</si>
  <si>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</si>
  <si>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</si>
  <si>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</si>
  <si>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</si>
  <si>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</si>
  <si>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</si>
  <si>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</si>
  <si>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</si>
  <si>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</si>
  <si>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</si>
  <si>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</si>
  <si>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</si>
  <si>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</si>
  <si>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</si>
  <si>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</si>
  <si>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</si>
  <si>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</si>
  <si>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</si>
  <si>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</si>
  <si>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</si>
  <si>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</si>
  <si>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</si>
  <si>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</si>
  <si>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</si>
  <si>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</si>
  <si>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</si>
  <si>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</si>
  <si>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</si>
  <si>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</si>
  <si>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</si>
  <si>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</si>
  <si>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</si>
  <si>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</si>
  <si>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</si>
  <si>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</si>
  <si>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</si>
  <si>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</si>
  <si>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</si>
  <si>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</si>
  <si>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</si>
  <si>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</si>
  <si>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</si>
  <si>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</si>
  <si>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</si>
  <si>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</si>
  <si>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</si>
  <si>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</si>
  <si>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</si>
  <si>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</si>
  <si>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</si>
  <si>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</si>
  <si>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</si>
  <si>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</si>
  <si>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</si>
  <si>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</si>
  <si>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</si>
  <si>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</si>
  <si>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</si>
  <si>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</si>
  <si>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</si>
  <si>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</si>
  <si>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</si>
  <si>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</si>
  <si>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</si>
  <si>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</si>
  <si>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</si>
  <si>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</si>
  <si>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</si>
  <si>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</si>
  <si>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</si>
  <si>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</si>
  <si>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</si>
  <si>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</si>
  <si>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</si>
  <si>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</si>
  <si>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</si>
  <si>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</si>
  <si>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</si>
  <si>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</si>
  <si>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</si>
  <si>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</si>
  <si>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</si>
  <si>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</si>
  <si>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</si>
  <si>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</si>
  <si>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</si>
  <si>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</si>
  <si>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</si>
  <si>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</si>
  <si>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</si>
  <si>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</si>
  <si>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</si>
  <si>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</si>
  <si>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</si>
  <si>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</si>
  <si>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</si>
  <si>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</si>
  <si>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</si>
  <si>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</si>
  <si>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</si>
  <si>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</si>
  <si>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</si>
  <si>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</si>
  <si>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</si>
  <si>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</si>
  <si>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</si>
  <si>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</si>
  <si>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</si>
  <si>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</si>
  <si>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</si>
  <si>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</si>
  <si>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</si>
  <si>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</si>
  <si>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</si>
  <si>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</si>
  <si>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</si>
  <si>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</si>
  <si>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</si>
  <si>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</si>
  <si>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</si>
  <si>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</si>
  <si>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</si>
  <si>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</si>
  <si>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</si>
  <si>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</si>
  <si>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</si>
  <si>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</si>
  <si>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</si>
  <si>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</si>
  <si>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</si>
  <si>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</si>
  <si>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</si>
  <si>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</si>
  <si>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</si>
  <si>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</si>
  <si>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</si>
  <si>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</si>
  <si>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</si>
  <si>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</si>
  <si>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</si>
  <si>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</si>
  <si>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</si>
  <si>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</si>
  <si>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</si>
  <si>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</si>
  <si>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</si>
  <si>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</si>
  <si>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</si>
  <si>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</si>
  <si>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</si>
  <si>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</si>
  <si>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</si>
  <si>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</si>
  <si>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</si>
  <si>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</si>
  <si>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</si>
  <si>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</si>
  <si>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</si>
  <si>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</si>
  <si>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</si>
  <si>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</si>
  <si>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</si>
  <si>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</si>
  <si>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</si>
  <si>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</si>
  <si>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</si>
  <si>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</si>
  <si>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</si>
  <si>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</si>
  <si>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</si>
  <si>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</si>
  <si>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</si>
  <si>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</si>
  <si>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</si>
  <si>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</si>
  <si>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</si>
  <si>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</si>
  <si>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</si>
  <si>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</si>
  <si>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</si>
  <si>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</si>
  <si>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</si>
  <si>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</si>
  <si>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</si>
  <si>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</si>
  <si>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</si>
  <si>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</si>
  <si>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</si>
  <si>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</si>
  <si>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</si>
  <si>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</si>
  <si>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</si>
  <si>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</si>
  <si>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</si>
  <si>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</si>
  <si>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</si>
  <si>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</si>
  <si>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</si>
  <si>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</si>
  <si>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</si>
  <si>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</si>
  <si>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</si>
  <si>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</si>
  <si>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</si>
  <si>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</si>
  <si>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</si>
  <si>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</si>
  <si>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</si>
  <si>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</si>
  <si>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</si>
  <si>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</si>
  <si>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</si>
  <si>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</si>
  <si>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</si>
  <si>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</si>
  <si>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</si>
  <si>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</si>
  <si>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</si>
  <si>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</si>
  <si>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</si>
  <si>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</si>
  <si>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</si>
  <si>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</si>
  <si>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</si>
  <si>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</si>
  <si>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</si>
  <si>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</si>
  <si>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</si>
  <si>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</si>
  <si>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</si>
  <si>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</si>
  <si>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</si>
  <si>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</si>
  <si>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</si>
  <si>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</si>
  <si>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</si>
  <si>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</si>
  <si>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</si>
  <si>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</si>
  <si>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</si>
  <si>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</si>
  <si>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</si>
  <si>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</si>
  <si>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</si>
  <si>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</si>
  <si>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</si>
  <si>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</si>
  <si>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</si>
  <si>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</si>
  <si>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</si>
  <si>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</si>
  <si>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</si>
  <si>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</si>
  <si>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</si>
  <si>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</si>
  <si>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</si>
  <si>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</si>
  <si>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</si>
  <si>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</si>
  <si>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</si>
  <si>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</si>
  <si>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</si>
  <si>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</si>
  <si>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</si>
  <si>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</si>
  <si>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</si>
  <si>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</si>
  <si>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</si>
  <si>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</si>
  <si>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</si>
  <si>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</si>
  <si>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</si>
  <si>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</si>
  <si>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</si>
  <si>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</si>
  <si>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</si>
  <si>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</si>
  <si>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</si>
  <si>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</si>
  <si>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</si>
  <si>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</si>
  <si>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</si>
  <si>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</si>
  <si>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</si>
  <si>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</si>
  <si>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</si>
  <si>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</si>
  <si>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</si>
  <si>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</si>
  <si>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</si>
  <si>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</si>
  <si>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</si>
  <si>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</si>
  <si>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</si>
  <si>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</si>
  <si>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</si>
  <si>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</si>
  <si>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</si>
  <si>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</si>
  <si>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</si>
  <si>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</si>
  <si>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</si>
  <si>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</si>
  <si>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</si>
  <si>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</si>
  <si>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</si>
  <si>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</si>
  <si>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</si>
  <si>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</si>
  <si>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</si>
  <si>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</si>
  <si>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</si>
  <si>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</si>
  <si>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</si>
  <si>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</si>
  <si>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</si>
  <si>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</si>
  <si>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</si>
  <si>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</si>
  <si>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</si>
  <si>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</si>
  <si>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</si>
  <si>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</si>
  <si>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</si>
  <si>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</si>
  <si>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</si>
  <si>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</si>
  <si>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</si>
  <si>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</si>
  <si>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</si>
  <si>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</si>
  <si>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</si>
  <si>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</si>
  <si>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</si>
  <si>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</si>
  <si>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</si>
  <si>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</si>
  <si>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</si>
  <si>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</si>
  <si>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</si>
  <si>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</si>
  <si>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</si>
  <si>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</si>
  <si>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</si>
  <si>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</si>
  <si>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</si>
  <si>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</si>
  <si>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</si>
  <si>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</si>
  <si>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</si>
  <si>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</si>
  <si>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</si>
  <si>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</si>
  <si>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</si>
  <si>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</si>
  <si>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</si>
  <si>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</si>
  <si>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</si>
  <si>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</si>
  <si>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</si>
  <si>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</si>
  <si>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</si>
  <si>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</si>
  <si>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</si>
  <si>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</si>
  <si>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</si>
  <si>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</si>
  <si>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</si>
  <si>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</si>
  <si>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</si>
  <si>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</si>
  <si>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</si>
  <si>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</si>
  <si>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</si>
  <si>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</si>
  <si>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</si>
  <si>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</si>
  <si>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</si>
  <si>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</si>
  <si>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</si>
  <si>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</si>
  <si>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</si>
  <si>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</si>
  <si>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</si>
  <si>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</si>
  <si>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</si>
  <si>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</si>
  <si>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</si>
  <si>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</si>
  <si>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</si>
  <si>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</si>
  <si>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</si>
  <si>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</si>
  <si>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</si>
  <si>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</si>
  <si>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</si>
  <si>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</si>
  <si>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</si>
  <si>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</si>
  <si>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</si>
  <si>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</si>
  <si>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</si>
  <si>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</si>
  <si>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</si>
  <si>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</si>
  <si>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</si>
  <si>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</si>
  <si>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</si>
  <si>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</si>
  <si>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</si>
  <si>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</si>
  <si>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</si>
  <si>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</si>
  <si>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</si>
  <si>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</si>
  <si>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</si>
  <si>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</si>
  <si>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</si>
  <si>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</si>
  <si>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</si>
  <si>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</si>
  <si>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</si>
  <si>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</si>
  <si>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</si>
  <si>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</si>
  <si>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</si>
  <si>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</si>
  <si>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</si>
  <si>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</si>
  <si>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</si>
  <si>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</si>
  <si>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</si>
  <si>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</si>
  <si>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</si>
  <si>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</si>
  <si>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</si>
  <si>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</si>
  <si>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</si>
  <si>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</si>
  <si>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</si>
  <si>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</si>
  <si>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</si>
  <si>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</si>
  <si>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</si>
  <si>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</si>
  <si>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</si>
  <si>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</si>
  <si>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</si>
  <si>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</si>
  <si>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</si>
  <si>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</si>
  <si>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</si>
  <si>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</si>
  <si>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</si>
  <si>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</si>
  <si>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</si>
  <si>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</si>
  <si>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</si>
  <si>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</si>
  <si>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</si>
  <si>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</si>
  <si>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</si>
  <si>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</si>
  <si>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</si>
  <si>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</si>
  <si>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</si>
  <si>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</si>
  <si>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</si>
  <si>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</si>
  <si>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</si>
  <si>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</si>
  <si>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</si>
  <si>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</si>
  <si>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</si>
  <si>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</si>
  <si>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</si>
  <si>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</si>
  <si>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</si>
  <si>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</si>
  <si>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</si>
  <si>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</si>
  <si>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</si>
  <si>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</si>
  <si>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</si>
  <si>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</si>
  <si>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</si>
  <si>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</si>
  <si>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</si>
  <si>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</si>
  <si>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</si>
  <si>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</si>
  <si>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</si>
  <si>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</si>
  <si>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</si>
  <si>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</si>
  <si>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</si>
  <si>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</si>
  <si>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</si>
  <si>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</si>
  <si>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</si>
  <si>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</si>
  <si>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</si>
  <si>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</si>
  <si>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</si>
  <si>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</si>
  <si>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</si>
  <si>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</si>
  <si>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</si>
  <si>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</si>
  <si>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</si>
  <si>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</si>
  <si>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</si>
  <si>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</si>
  <si>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</si>
  <si>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</si>
  <si>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</si>
  <si>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</si>
  <si>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</si>
  <si>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</si>
  <si>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</si>
  <si>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</si>
  <si>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</si>
  <si>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</si>
  <si>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</si>
  <si>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</si>
  <si>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</si>
  <si>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</si>
  <si>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</si>
  <si>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</si>
  <si>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</si>
  <si>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</si>
  <si>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</si>
  <si>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</si>
  <si>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</si>
  <si>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</si>
  <si>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</si>
  <si>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</si>
  <si>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</si>
  <si>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</si>
  <si>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</si>
  <si>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</si>
  <si>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</si>
  <si>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</si>
  <si>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</si>
  <si>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</si>
  <si>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</si>
  <si>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</si>
  <si>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</si>
  <si>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</si>
  <si>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</si>
  <si>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</si>
  <si>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</si>
  <si>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</si>
  <si>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</si>
  <si>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</si>
  <si>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</si>
  <si>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</si>
  <si>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</si>
  <si>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</si>
  <si>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</si>
  <si>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</si>
  <si>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</si>
  <si>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</si>
  <si>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</si>
  <si>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</si>
  <si>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</si>
  <si>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</si>
  <si>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</si>
  <si>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</si>
  <si>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</si>
  <si>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</si>
  <si>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</si>
  <si>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</si>
  <si>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</si>
  <si>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</si>
  <si>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</si>
  <si>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</si>
  <si>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</si>
  <si>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</si>
  <si>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</si>
  <si>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</si>
  <si>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</si>
  <si>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</si>
  <si>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</si>
  <si>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</si>
  <si>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</si>
  <si>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</si>
  <si>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</si>
  <si>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</si>
  <si>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</si>
  <si>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</si>
  <si>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</si>
  <si>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</si>
  <si>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</si>
  <si>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</si>
  <si>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</si>
  <si>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</si>
  <si>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</si>
  <si>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</si>
  <si>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</si>
  <si>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</si>
  <si>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</si>
  <si>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</si>
  <si>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</si>
  <si>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</si>
  <si>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</si>
  <si>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</si>
  <si>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</si>
  <si>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</si>
  <si>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</si>
  <si>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</si>
  <si>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</si>
  <si>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</si>
  <si>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</si>
  <si>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</si>
  <si>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</si>
  <si>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</si>
  <si>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</si>
  <si>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</si>
  <si>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</si>
  <si>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</si>
  <si>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</si>
  <si>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</si>
  <si>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</si>
  <si>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</si>
  <si>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</si>
  <si>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</si>
  <si>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</si>
  <si>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</si>
  <si>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</si>
  <si>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</si>
  <si>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</si>
  <si>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</si>
  <si>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</si>
  <si>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</si>
  <si>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</si>
  <si>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</si>
  <si>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</si>
  <si>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</si>
  <si>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</si>
  <si>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</si>
  <si>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</si>
  <si>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</si>
  <si>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</si>
  <si>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</si>
  <si>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</si>
  <si>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</si>
  <si>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</si>
  <si>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</si>
  <si>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</si>
  <si>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</si>
  <si>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</si>
  <si>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</si>
  <si>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</si>
  <si>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</si>
  <si>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</si>
  <si>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</si>
  <si>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</si>
  <si>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</si>
  <si>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</si>
  <si>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</si>
  <si>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</si>
  <si>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</si>
  <si>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</si>
  <si>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</si>
  <si>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</si>
  <si>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</si>
  <si>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</si>
  <si>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</si>
  <si>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</si>
  <si>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</si>
  <si>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</si>
  <si>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</si>
  <si>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</si>
  <si>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</si>
  <si>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</si>
  <si>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</si>
  <si>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</si>
  <si>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</si>
  <si>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</si>
  <si>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</si>
  <si>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</si>
  <si>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</si>
  <si>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</si>
  <si>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</si>
  <si>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</si>
  <si>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</si>
  <si>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</si>
  <si>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</si>
  <si>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</si>
  <si>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</si>
  <si>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</si>
  <si>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</si>
  <si>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</si>
  <si>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</si>
  <si>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</si>
  <si>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</si>
  <si>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</si>
  <si>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</si>
  <si>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</si>
  <si>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</si>
  <si>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</si>
  <si>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</si>
  <si>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</si>
  <si>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</si>
  <si>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</si>
  <si>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</si>
  <si>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</si>
  <si>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</si>
  <si>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</si>
  <si>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</si>
  <si>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</si>
  <si>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</si>
  <si>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</si>
  <si>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</si>
  <si>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</si>
  <si>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</si>
  <si>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</si>
  <si>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</si>
  <si>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</si>
  <si>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</si>
  <si>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</si>
  <si>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</si>
  <si>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</si>
  <si>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</si>
  <si>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</si>
  <si>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</si>
  <si>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</si>
  <si>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</si>
  <si>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</si>
  <si>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</si>
  <si>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</si>
  <si>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</si>
  <si>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</si>
  <si>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</si>
  <si>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</si>
  <si>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</si>
  <si>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</si>
  <si>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</si>
  <si>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</si>
  <si>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</si>
  <si>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</si>
  <si>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</si>
  <si>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</si>
  <si>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</si>
  <si>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</si>
  <si>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</si>
  <si>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</si>
  <si>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</si>
  <si>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</si>
  <si>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</si>
  <si>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</si>
  <si>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</si>
  <si>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</si>
  <si>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</si>
  <si>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</si>
  <si>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</si>
  <si>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</si>
  <si>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</si>
  <si>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</si>
  <si>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</si>
  <si>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</si>
  <si>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</si>
  <si>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</si>
  <si>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</si>
  <si>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</si>
  <si>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</si>
  <si>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</si>
  <si>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</si>
  <si>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</si>
  <si>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</si>
  <si>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</si>
  <si>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</si>
  <si>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</si>
  <si>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</si>
  <si>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</si>
  <si>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</si>
  <si>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</si>
  <si>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</si>
  <si>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</si>
  <si>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</si>
  <si>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</si>
  <si>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</si>
  <si>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</si>
  <si>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</si>
  <si>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</si>
  <si>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</si>
  <si>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</si>
  <si>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</si>
  <si>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</si>
  <si>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</si>
  <si>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</si>
  <si>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</si>
  <si>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</si>
  <si>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</si>
  <si>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</si>
  <si>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</si>
  <si>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</si>
  <si>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</si>
  <si>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</si>
  <si>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</si>
  <si>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</si>
  <si>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</si>
  <si>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</si>
  <si>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</si>
  <si>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</si>
  <si>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</si>
  <si>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</si>
  <si>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</si>
  <si>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</si>
  <si>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</si>
  <si>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</si>
  <si>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</si>
  <si>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</si>
  <si>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</si>
  <si>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</si>
  <si>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</si>
  <si>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</si>
  <si>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</si>
  <si>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</si>
  <si>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</si>
  <si>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</si>
  <si>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</si>
  <si>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</si>
  <si>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</si>
  <si>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</si>
  <si>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</si>
  <si>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</si>
  <si>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</si>
  <si>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</si>
  <si>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</si>
  <si>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</si>
  <si>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</si>
  <si>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</si>
  <si>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</si>
  <si>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</si>
  <si>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</si>
  <si>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</si>
  <si>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</si>
  <si>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</si>
  <si>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</si>
  <si>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</si>
  <si>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</si>
  <si>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</si>
  <si>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</si>
  <si>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</si>
  <si>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</si>
  <si>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</si>
  <si>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</si>
  <si>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</si>
  <si>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</si>
  <si>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</si>
  <si>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</si>
  <si>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</si>
  <si>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</si>
  <si>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</si>
  <si>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</si>
  <si>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</si>
  <si>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</si>
  <si>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</si>
  <si>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</si>
  <si>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</si>
  <si>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</si>
  <si>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</si>
  <si>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</si>
  <si>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</si>
  <si>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</si>
  <si>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</si>
  <si>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</si>
  <si>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</si>
  <si>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</si>
  <si>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</si>
  <si>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</si>
  <si>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</si>
  <si>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</si>
  <si>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</si>
  <si>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</si>
  <si>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</si>
  <si>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</si>
  <si>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</si>
  <si>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</si>
  <si>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</si>
  <si>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</si>
  <si>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</si>
  <si>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</si>
  <si>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</si>
  <si>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</si>
  <si>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</si>
  <si>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</si>
  <si>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</si>
  <si>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</si>
  <si>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</si>
  <si>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</si>
  <si>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</si>
  <si>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</si>
  <si>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</si>
  <si>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</si>
  <si>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</si>
  <si>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</si>
  <si>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</si>
  <si>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</si>
  <si>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</si>
  <si>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</si>
  <si>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</si>
  <si>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</si>
  <si>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</si>
  <si>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</si>
  <si>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</si>
  <si>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</si>
  <si>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</si>
  <si>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</si>
  <si>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</si>
  <si>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</si>
  <si>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</si>
  <si>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</si>
  <si>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</si>
  <si>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</si>
  <si>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</si>
  <si>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</si>
  <si>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</si>
  <si>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</si>
  <si>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</si>
  <si>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</si>
  <si>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</si>
  <si>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</si>
  <si>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</si>
  <si>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</si>
  <si>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</si>
  <si>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</si>
  <si>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</si>
  <si>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</si>
  <si>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</si>
  <si>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</si>
  <si>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</si>
  <si>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</si>
  <si>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</si>
  <si>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</si>
  <si>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</si>
  <si>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</si>
  <si>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</si>
  <si>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</si>
  <si>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</si>
  <si>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</si>
  <si>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</si>
  <si>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</si>
  <si>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</si>
  <si>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</si>
  <si>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</si>
  <si>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</si>
  <si>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</si>
  <si>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</si>
  <si>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</si>
  <si>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</si>
  <si>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</si>
  <si>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</si>
  <si>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</si>
  <si>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</si>
  <si>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</si>
  <si>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</si>
  <si>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</si>
  <si>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</si>
  <si>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</si>
  <si>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</si>
  <si>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</si>
  <si>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</si>
  <si>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</si>
  <si>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</si>
  <si>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</si>
  <si>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</si>
  <si>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</si>
  <si>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</si>
  <si>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</si>
  <si>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</si>
  <si>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</si>
  <si>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</si>
  <si>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</si>
  <si>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</si>
  <si>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</si>
  <si>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</si>
  <si>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</si>
  <si>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</si>
  <si>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</si>
  <si>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</si>
  <si>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</si>
  <si>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</si>
  <si>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</si>
  <si>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</si>
  <si>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</si>
  <si>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</si>
  <si>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</si>
  <si>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</si>
  <si>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</si>
  <si>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</si>
  <si>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</si>
  <si>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</si>
  <si>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</si>
  <si>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</si>
  <si>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</si>
  <si>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</si>
  <si>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</si>
  <si>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</si>
  <si>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</si>
  <si>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</si>
  <si>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</si>
  <si>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</si>
  <si>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</si>
  <si>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</si>
  <si>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</si>
  <si>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</si>
  <si>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</si>
  <si>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</si>
  <si>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</si>
  <si>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</si>
  <si>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</si>
  <si>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</si>
  <si>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</si>
  <si>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</si>
  <si>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</si>
  <si>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</si>
  <si>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</si>
  <si>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</si>
  <si>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</si>
  <si>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</si>
  <si>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</si>
  <si>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</si>
  <si>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</si>
  <si>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</si>
  <si>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</si>
  <si>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</si>
  <si>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</si>
  <si>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</si>
  <si>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</si>
  <si>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</si>
  <si>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</si>
  <si>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</si>
  <si>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</si>
  <si>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</si>
  <si>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</si>
  <si>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</si>
  <si>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</si>
  <si>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</si>
  <si>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</si>
  <si>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</si>
  <si>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</si>
  <si>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</si>
  <si>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</si>
  <si>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</si>
  <si>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</si>
  <si>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</si>
  <si>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</si>
  <si>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</si>
  <si>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</si>
  <si>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</si>
  <si>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</si>
  <si>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</si>
  <si>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</si>
  <si>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</si>
  <si>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</si>
  <si>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</si>
  <si>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</si>
  <si>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</si>
  <si>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</si>
  <si>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</si>
  <si>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</si>
  <si>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</si>
  <si>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</si>
  <si>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</si>
  <si>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</si>
  <si>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</si>
  <si>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</si>
  <si>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</si>
  <si>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</si>
  <si>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</si>
  <si>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</si>
  <si>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</si>
  <si>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</si>
  <si>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</si>
  <si>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</si>
  <si>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</si>
  <si>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</si>
  <si>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</si>
  <si>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</si>
  <si>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</si>
  <si>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</si>
  <si>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</si>
  <si>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</si>
  <si>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</si>
  <si>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</si>
  <si>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</si>
  <si>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</si>
  <si>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</si>
  <si>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</si>
  <si>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</si>
  <si>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</si>
  <si>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</si>
  <si>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</si>
  <si>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</si>
  <si>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</si>
  <si>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</si>
  <si>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</si>
  <si>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</si>
  <si>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</si>
  <si>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</si>
  <si>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</si>
  <si>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</si>
  <si>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</si>
  <si>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</si>
  <si>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</si>
  <si>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</si>
  <si>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</si>
  <si>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</si>
  <si>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</si>
  <si>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</si>
  <si>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</si>
  <si>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</si>
  <si>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</si>
  <si>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</si>
  <si>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</si>
  <si>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</si>
  <si>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</si>
  <si>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</si>
  <si>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</si>
  <si>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</si>
  <si>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</si>
  <si>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</si>
  <si>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</si>
  <si>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</si>
  <si>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</si>
  <si>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</si>
  <si>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</si>
  <si>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</si>
  <si>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</si>
  <si>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</si>
  <si>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</si>
  <si>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</si>
  <si>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</si>
  <si>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</si>
  <si>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</si>
  <si>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</si>
  <si>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</si>
  <si>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</si>
  <si>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</si>
  <si>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</si>
  <si>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</si>
  <si>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</si>
  <si>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</si>
  <si>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</si>
  <si>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</si>
  <si>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</si>
  <si>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</si>
  <si>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</si>
  <si>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</si>
  <si>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</si>
  <si>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</si>
  <si>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</si>
  <si>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</si>
  <si>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</si>
  <si>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</si>
  <si>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</si>
  <si>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</si>
  <si>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</si>
  <si>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</si>
  <si>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</si>
  <si>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</si>
  <si>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</si>
  <si>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</si>
  <si>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</si>
  <si>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</si>
  <si>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</si>
  <si>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</si>
  <si>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</si>
  <si>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</si>
  <si>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</si>
  <si>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</si>
  <si>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</si>
  <si>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</si>
  <si>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</si>
  <si>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</si>
  <si>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</si>
  <si>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</si>
  <si>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</si>
  <si>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</si>
  <si>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</si>
  <si>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</si>
  <si>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</si>
  <si>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</si>
  <si>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</si>
  <si>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</si>
  <si>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</si>
  <si>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</si>
  <si>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</si>
  <si>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</si>
  <si>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</si>
  <si>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</si>
  <si>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</si>
  <si>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</si>
  <si>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</si>
  <si>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</si>
  <si>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</si>
  <si>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</si>
  <si>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</si>
  <si>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</si>
  <si>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</si>
  <si>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</si>
  <si>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</si>
  <si>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</si>
  <si>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</si>
  <si>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</si>
  <si>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</si>
  <si>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</si>
  <si>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</si>
  <si>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</si>
  <si>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</si>
  <si>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</si>
  <si>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</si>
  <si>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</si>
  <si>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</si>
  <si>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</si>
  <si>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</si>
  <si>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</si>
  <si>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</si>
  <si>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</si>
  <si>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</si>
  <si>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</si>
  <si>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</si>
  <si>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</si>
  <si>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</si>
  <si>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</si>
  <si>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</si>
  <si>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</si>
  <si>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</si>
  <si>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</si>
  <si>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</si>
  <si>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</si>
  <si>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</si>
  <si>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</si>
  <si>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</si>
  <si>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</si>
  <si>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</si>
  <si>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</si>
  <si>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</si>
  <si>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</si>
  <si>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</si>
  <si>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</si>
  <si>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</si>
  <si>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</si>
  <si>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</si>
  <si>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</si>
  <si>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</si>
  <si>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</si>
  <si>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</si>
  <si>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</si>
  <si>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</si>
  <si>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</si>
  <si>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</si>
  <si>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</si>
  <si>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</si>
  <si>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</si>
  <si>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</si>
  <si>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</si>
  <si>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</si>
  <si>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</si>
  <si>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</si>
  <si>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</si>
  <si>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</si>
  <si>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</si>
  <si>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</si>
  <si>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</si>
  <si>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</si>
  <si>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</si>
  <si>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</si>
  <si>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</si>
  <si>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</si>
  <si>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</si>
  <si>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</si>
  <si>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</si>
  <si>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</si>
  <si>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</si>
  <si>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</si>
  <si>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</si>
  <si>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</si>
  <si>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</si>
  <si>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</si>
  <si>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</si>
  <si>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</si>
  <si>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</si>
  <si>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</si>
  <si>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</si>
  <si>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</si>
  <si>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</si>
  <si>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</si>
  <si>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</si>
  <si>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</si>
  <si>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</si>
  <si>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</si>
  <si>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</si>
  <si>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</si>
  <si>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</si>
  <si>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</si>
  <si>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</si>
  <si>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</si>
  <si>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</si>
  <si>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</si>
  <si>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</si>
  <si>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</si>
  <si>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</si>
  <si>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</si>
  <si>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</si>
  <si>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</si>
  <si>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</si>
  <si>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</si>
  <si>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</si>
  <si>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</si>
  <si>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</si>
  <si>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</si>
  <si>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</si>
  <si>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</si>
  <si>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</si>
  <si>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</si>
  <si>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</si>
  <si>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</si>
  <si>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</si>
  <si>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</si>
  <si>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</si>
  <si>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</si>
  <si>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</si>
  <si>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</si>
  <si>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</si>
  <si>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</si>
  <si>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</si>
  <si>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</si>
  <si>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</si>
  <si>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</si>
  <si>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</si>
  <si>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</si>
  <si>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</si>
  <si>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</si>
  <si>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</si>
  <si>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</si>
  <si>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</si>
  <si>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</si>
  <si>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</si>
  <si>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</si>
  <si>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</si>
  <si>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</si>
  <si>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</si>
  <si>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</si>
  <si>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</si>
  <si>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</si>
  <si>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</si>
  <si>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</si>
  <si>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</si>
  <si>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</si>
  <si>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</si>
  <si>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</si>
  <si>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</si>
  <si>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</si>
  <si>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</si>
  <si>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</si>
  <si>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</si>
  <si>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</si>
  <si>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</si>
  <si>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</si>
  <si>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</si>
  <si>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</si>
  <si>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</si>
  <si>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</si>
  <si>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</si>
  <si>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</si>
  <si>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</si>
  <si>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</si>
  <si>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</si>
  <si>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</si>
  <si>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</si>
  <si>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</si>
  <si>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</si>
  <si>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</si>
  <si>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</si>
  <si>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</si>
  <si>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</si>
  <si>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</si>
  <si>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</si>
  <si>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</si>
  <si>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</si>
  <si>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</si>
  <si>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</si>
  <si>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</si>
  <si>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</si>
  <si>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</si>
  <si>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</si>
  <si>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</si>
  <si>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</si>
  <si>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</si>
  <si>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</si>
  <si>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</si>
  <si>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</si>
  <si>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</si>
  <si>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</si>
  <si>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</si>
  <si>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</si>
  <si>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</si>
  <si>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</si>
  <si>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</si>
  <si>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</si>
  <si>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</si>
  <si>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</si>
  <si>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</si>
  <si>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</si>
  <si>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</si>
  <si>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</si>
  <si>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</si>
  <si>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</si>
  <si>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</si>
  <si>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</si>
  <si>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</si>
  <si>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</si>
  <si>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</si>
  <si>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</si>
  <si>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</si>
  <si>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</si>
  <si>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</si>
  <si>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</si>
  <si>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</si>
  <si>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</si>
  <si>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</si>
  <si>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</si>
  <si>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</si>
  <si>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</si>
  <si>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</si>
  <si>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</si>
  <si>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</si>
  <si>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</si>
  <si>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</si>
  <si>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</si>
  <si>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</si>
  <si>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</si>
  <si>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</si>
  <si>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</si>
  <si>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</si>
  <si>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</si>
  <si>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</si>
  <si>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</si>
  <si>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</si>
  <si>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</si>
  <si>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</si>
  <si>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</si>
  <si>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</si>
  <si>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</si>
  <si>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</si>
  <si>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</si>
  <si>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</si>
  <si>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</si>
  <si>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</si>
  <si>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</si>
  <si>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</si>
  <si>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</si>
  <si>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</si>
  <si>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</si>
  <si>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</si>
  <si>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</si>
  <si>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</si>
  <si>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</si>
  <si>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</si>
  <si>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</si>
  <si>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</si>
  <si>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</si>
  <si>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</si>
  <si>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</si>
  <si>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</si>
  <si>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</si>
  <si>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</si>
  <si>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</si>
  <si>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</si>
  <si>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</si>
  <si>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</si>
  <si>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</si>
  <si>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</si>
  <si>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</si>
  <si>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</si>
  <si>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</si>
  <si>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</si>
  <si>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</si>
  <si>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</si>
  <si>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</si>
  <si>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</si>
  <si>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</si>
  <si>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</si>
  <si>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</si>
  <si>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</si>
  <si>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</si>
  <si>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</si>
  <si>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</si>
  <si>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</si>
  <si>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</si>
  <si>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</si>
  <si>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</si>
  <si>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</si>
  <si>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</si>
  <si>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</si>
  <si>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</si>
  <si>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</si>
  <si>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</si>
  <si>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</si>
  <si>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</si>
  <si>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</si>
  <si>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</si>
  <si>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</si>
  <si>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</si>
  <si>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</si>
  <si>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</si>
  <si>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</si>
  <si>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</si>
  <si>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</si>
  <si>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</si>
  <si>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</si>
  <si>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</si>
  <si>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</si>
  <si>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</si>
  <si>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</si>
  <si>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</si>
  <si>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</si>
  <si>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</si>
  <si>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</si>
  <si>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</si>
  <si>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</si>
  <si>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</si>
  <si>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</si>
  <si>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</si>
  <si>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</si>
  <si>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</si>
  <si>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</si>
  <si>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</si>
  <si>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</si>
  <si>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</si>
  <si>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</si>
  <si>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</si>
  <si>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</si>
  <si>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</si>
  <si>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</si>
  <si>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</si>
  <si>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</si>
  <si>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</si>
  <si>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</si>
  <si>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</si>
  <si>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</si>
  <si>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</si>
  <si>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</si>
  <si>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</si>
  <si>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</si>
  <si>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</si>
  <si>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</si>
  <si>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</si>
  <si>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</si>
  <si>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</si>
  <si>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</si>
  <si>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</si>
  <si>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</si>
  <si>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</si>
  <si>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</si>
  <si>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</si>
  <si>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</si>
  <si>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</si>
  <si>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</si>
  <si>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</si>
  <si>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</si>
  <si>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</si>
  <si>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</si>
  <si>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</si>
  <si>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</si>
  <si>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</si>
  <si>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</si>
  <si>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</si>
  <si>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</si>
  <si>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</si>
  <si>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</si>
  <si>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</si>
  <si>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</si>
  <si>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</si>
  <si>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</si>
  <si>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</si>
  <si>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</si>
  <si>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</si>
  <si>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</si>
  <si>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</si>
  <si>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</si>
  <si>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</si>
  <si>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</si>
  <si>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</si>
  <si>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</si>
  <si>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</si>
  <si>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</si>
  <si>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</si>
  <si>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</si>
  <si>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</si>
  <si>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</si>
  <si>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</si>
  <si>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</si>
  <si>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</si>
  <si>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</si>
  <si>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</si>
  <si>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</si>
  <si>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</si>
  <si>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</si>
  <si>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</si>
  <si>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</si>
  <si>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</si>
  <si>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</si>
  <si>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</si>
  <si>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</si>
  <si>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</si>
  <si>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</si>
  <si>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</si>
  <si>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</si>
  <si>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</si>
  <si>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</si>
  <si>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</si>
  <si>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</si>
  <si>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</si>
  <si>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</si>
  <si>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</si>
  <si>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</si>
  <si>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</si>
  <si>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</si>
  <si>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</si>
  <si>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</si>
  <si>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</si>
  <si>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</si>
  <si>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</si>
  <si>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</si>
  <si>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</si>
  <si>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</si>
  <si>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</si>
  <si>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</si>
  <si>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</si>
  <si>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</si>
  <si>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</si>
  <si>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</si>
  <si>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</si>
  <si>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</si>
  <si>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</si>
  <si>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</si>
  <si>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</si>
  <si>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</si>
  <si>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</si>
  <si>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</si>
  <si>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</si>
  <si>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</si>
  <si>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</si>
  <si>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</si>
  <si>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</si>
  <si>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</si>
  <si>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</si>
  <si>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</si>
  <si>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</si>
  <si>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</si>
  <si>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</si>
  <si>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</si>
  <si>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</si>
  <si>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</si>
  <si>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</si>
  <si>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</si>
  <si>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</si>
  <si>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</si>
  <si>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</si>
  <si>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</si>
  <si>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</si>
  <si>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</si>
  <si>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</si>
  <si>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</si>
  <si>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</si>
  <si>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</si>
  <si>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</si>
  <si>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</si>
  <si>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</si>
  <si>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</si>
  <si>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</si>
  <si>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</si>
  <si>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</si>
  <si>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</si>
  <si>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</si>
  <si>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</si>
  <si>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</si>
  <si>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</si>
  <si>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</si>
  <si>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</si>
  <si>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</si>
  <si>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</si>
  <si>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</si>
  <si>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</si>
  <si>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</si>
  <si>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</si>
  <si>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</si>
  <si>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</si>
  <si>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</si>
  <si>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</si>
  <si>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</si>
  <si>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</si>
  <si>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</si>
  <si>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</si>
  <si>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</si>
  <si>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</si>
  <si>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</si>
  <si>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</si>
  <si>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</si>
  <si>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</si>
  <si>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</si>
  <si>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</si>
  <si>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</si>
  <si>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</si>
  <si>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</si>
  <si>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</si>
  <si>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</si>
  <si>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</si>
  <si>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</si>
  <si>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</si>
  <si>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</si>
  <si>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</si>
  <si>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</si>
  <si>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</si>
  <si>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</si>
  <si>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</si>
  <si>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</si>
  <si>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</si>
  <si>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</si>
  <si>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</si>
  <si>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</si>
  <si>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</si>
  <si>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</si>
  <si>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</si>
  <si>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</si>
  <si>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</si>
  <si>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</si>
  <si>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</si>
  <si>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</si>
  <si>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</si>
  <si>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</si>
  <si>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</si>
  <si>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</si>
  <si>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</si>
  <si>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</si>
  <si>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</si>
  <si>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</si>
  <si>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</si>
  <si>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</si>
  <si>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</si>
  <si>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</si>
  <si>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</si>
  <si>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</si>
  <si>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</si>
  <si>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</si>
  <si>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</si>
  <si>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</si>
  <si>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</si>
  <si>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</si>
  <si>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</si>
  <si>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</si>
  <si>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</si>
  <si>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</si>
  <si>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</si>
  <si>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</si>
  <si>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</si>
  <si>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</si>
  <si>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</si>
  <si>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</si>
  <si>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</si>
  <si>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</si>
  <si>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</si>
  <si>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</si>
  <si>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</si>
  <si>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</si>
  <si>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</si>
  <si>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</si>
  <si>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</si>
  <si>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</si>
  <si>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</si>
  <si>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</si>
  <si>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</si>
  <si>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</si>
  <si>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</si>
  <si>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</si>
  <si>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</si>
  <si>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</si>
  <si>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</si>
  <si>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</si>
  <si>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</si>
  <si>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</si>
  <si>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</si>
  <si>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</si>
  <si>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</si>
  <si>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</si>
  <si>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</si>
  <si>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</si>
  <si>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</si>
  <si>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</si>
  <si>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</si>
  <si>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</si>
  <si>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</si>
  <si>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</si>
  <si>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</si>
  <si>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</si>
  <si>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</si>
  <si>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</si>
  <si>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</si>
  <si>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</si>
  <si>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</si>
  <si>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</si>
  <si>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</si>
  <si>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</si>
  <si>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</si>
  <si>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</si>
  <si>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</si>
  <si>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</si>
  <si>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</si>
  <si>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</si>
  <si>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</si>
  <si>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</si>
  <si>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</si>
  <si>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</si>
  <si>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</si>
  <si>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</si>
  <si>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</si>
  <si>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</si>
  <si>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</si>
  <si>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</si>
  <si>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</si>
  <si>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</si>
  <si>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</si>
  <si>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</si>
  <si>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</si>
  <si>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</si>
  <si>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</si>
  <si>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</si>
  <si>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</si>
  <si>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</si>
  <si>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</si>
  <si>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</si>
  <si>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</si>
  <si>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</si>
  <si>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</si>
  <si>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</si>
  <si>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</si>
  <si>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</si>
  <si>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</si>
  <si>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</si>
  <si>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</si>
  <si>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</si>
  <si>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</si>
  <si>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</si>
  <si>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</si>
  <si>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</si>
  <si>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</si>
  <si>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</si>
  <si>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</si>
  <si>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</si>
  <si>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</si>
  <si>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</si>
  <si>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</si>
  <si>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</si>
  <si>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</si>
  <si>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</si>
  <si>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</si>
  <si>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</si>
  <si>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</si>
  <si>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</si>
  <si>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</si>
  <si>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</si>
  <si>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</si>
  <si>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</si>
  <si>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</si>
  <si>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</si>
  <si>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</si>
  <si>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</si>
  <si>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</si>
  <si>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</si>
  <si>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</si>
  <si>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</si>
  <si>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</si>
  <si>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</si>
  <si>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</si>
  <si>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</si>
  <si>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</si>
  <si>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</si>
  <si>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</si>
  <si>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</si>
  <si>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</si>
  <si>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</si>
  <si>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</si>
  <si>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</si>
  <si>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</si>
  <si>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</si>
  <si>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</si>
  <si>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</si>
  <si>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</si>
  <si>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</si>
  <si>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</si>
  <si>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</si>
  <si>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</si>
  <si>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</si>
  <si>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</si>
  <si>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</si>
  <si>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</si>
  <si>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</si>
  <si>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</si>
  <si>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</si>
  <si>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</si>
  <si>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</si>
  <si>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</si>
  <si>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</si>
  <si>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</si>
  <si>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</si>
  <si>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</si>
  <si>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</si>
  <si>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</si>
  <si>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</si>
  <si>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</si>
  <si>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</si>
  <si>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</si>
  <si>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</si>
  <si>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</si>
  <si>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</si>
  <si>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</si>
  <si>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</si>
  <si>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</si>
  <si>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</si>
  <si>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</si>
  <si>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</si>
  <si>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</si>
  <si>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</si>
  <si>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</si>
  <si>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</si>
  <si>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</si>
  <si>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</si>
  <si>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</si>
  <si>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</si>
  <si>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</si>
  <si>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</si>
  <si>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</si>
  <si>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</si>
  <si>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</si>
  <si>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</si>
  <si>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</si>
  <si>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</si>
  <si>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</si>
  <si>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</si>
  <si>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</si>
  <si>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</si>
  <si>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</si>
  <si>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</si>
  <si>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</si>
  <si>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</si>
  <si>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</si>
  <si>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</si>
  <si>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</si>
  <si>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</si>
  <si>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</si>
  <si>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</si>
  <si>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</si>
  <si>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</si>
  <si>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</si>
  <si>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</si>
  <si>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</si>
  <si>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</si>
  <si>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</si>
  <si>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</si>
  <si>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</si>
  <si>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</si>
  <si>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</si>
  <si>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</si>
  <si>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</si>
  <si>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</si>
  <si>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</si>
  <si>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</si>
  <si>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</si>
  <si>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</si>
  <si>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</si>
  <si>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</si>
  <si>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</si>
  <si>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</si>
  <si>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</si>
  <si>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</si>
  <si>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</si>
  <si>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</si>
  <si>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</si>
  <si>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</si>
  <si>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</si>
  <si>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</si>
  <si>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</si>
  <si>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</si>
  <si>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</si>
  <si>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</si>
  <si>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</si>
  <si>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</si>
  <si>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</si>
  <si>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</si>
  <si>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</si>
  <si>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</si>
  <si>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</si>
  <si>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</si>
  <si>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</si>
  <si>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</si>
  <si>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</si>
  <si>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</si>
  <si>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</si>
  <si>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</si>
  <si>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</si>
  <si>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</si>
  <si>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</si>
  <si>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</si>
  <si>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</si>
  <si>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</si>
  <si>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</si>
  <si>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</si>
  <si>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</si>
  <si>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</si>
  <si>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</si>
  <si>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</si>
  <si>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</si>
  <si>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</si>
  <si>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</si>
  <si>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</si>
  <si>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</si>
  <si>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</si>
  <si>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</si>
  <si>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</si>
  <si>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</si>
  <si>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</si>
  <si>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</si>
  <si>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</si>
  <si>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</si>
  <si>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</si>
  <si>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</si>
  <si>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</si>
  <si>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</si>
  <si>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</si>
  <si>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</si>
  <si>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</si>
  <si>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</si>
  <si>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</si>
  <si>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</si>
  <si>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</si>
  <si>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</si>
  <si>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</si>
  <si>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</si>
  <si>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</si>
  <si>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</si>
  <si>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</si>
  <si>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</si>
  <si>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</si>
  <si>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</si>
  <si>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</si>
  <si>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</si>
  <si>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</si>
  <si>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</si>
  <si>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</si>
  <si>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</si>
  <si>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</si>
  <si>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</si>
  <si>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</si>
  <si>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</si>
  <si>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</si>
  <si>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</si>
  <si>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</si>
  <si>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</si>
  <si>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</si>
  <si>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</si>
  <si>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</si>
  <si>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</si>
  <si>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</si>
  <si>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</si>
  <si>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</si>
  <si>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</si>
  <si>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</si>
  <si>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</si>
  <si>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</si>
  <si>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</si>
  <si>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</si>
  <si>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</si>
  <si>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</si>
  <si>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</si>
  <si>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</si>
  <si>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</si>
  <si>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</si>
  <si>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</si>
  <si>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</si>
  <si>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</si>
  <si>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</si>
  <si>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</si>
  <si>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</si>
  <si>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</si>
  <si>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</si>
  <si>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</si>
  <si>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</si>
  <si>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</si>
  <si>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</si>
  <si>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</si>
  <si>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</si>
  <si>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</si>
  <si>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</si>
  <si>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</si>
  <si>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</si>
  <si>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</si>
  <si>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</si>
  <si>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</si>
  <si>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</si>
  <si>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</si>
  <si>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</si>
  <si>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</si>
  <si>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</si>
  <si>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</si>
  <si>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</si>
  <si>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</si>
  <si>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</si>
  <si>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</si>
  <si>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</si>
  <si>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</si>
  <si>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 xml:space="preserve"> </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</si>
  <si>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</si>
  <si>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</si>
  <si>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</si>
  <si>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</si>
  <si>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</si>
  <si>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</si>
  <si>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</si>
  <si>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</si>
  <si>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</si>
  <si>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</si>
  <si>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</si>
  <si>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</si>
  <si>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</si>
  <si>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</si>
  <si>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</si>
  <si>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</si>
  <si>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</si>
  <si>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</si>
  <si>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</si>
  <si>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</si>
  <si>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</si>
  <si>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</si>
  <si>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</si>
  <si>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</si>
  <si>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</si>
  <si>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</si>
  <si>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</si>
  <si>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</si>
  <si>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</si>
  <si>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</si>
  <si>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</si>
  <si>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</si>
  <si>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</si>
  <si>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</si>
  <si>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</si>
  <si>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</si>
  <si>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</si>
  <si>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</si>
  <si>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</si>
  <si>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</si>
  <si>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</si>
  <si>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</si>
  <si>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</si>
  <si>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</si>
  <si>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</si>
  <si>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</si>
  <si>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</si>
  <si>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</si>
  <si>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</si>
  <si>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</si>
  <si>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</si>
  <si>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</si>
  <si>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</si>
  <si>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</si>
  <si>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</si>
  <si>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</si>
  <si>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</si>
  <si>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</si>
  <si>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</si>
  <si>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</si>
  <si>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</si>
  <si>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</si>
  <si>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</si>
  <si>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</si>
  <si>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</si>
  <si>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</si>
  <si>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</si>
  <si>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</si>
  <si>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</si>
  <si>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</si>
  <si>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</si>
  <si>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</si>
  <si>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</si>
  <si>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</si>
  <si>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</si>
  <si>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</si>
  <si>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</si>
  <si>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</si>
  <si>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</si>
  <si>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</si>
  <si>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</si>
  <si>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</si>
  <si>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</si>
  <si>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</si>
  <si>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</si>
  <si>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</si>
  <si>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</si>
  <si>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</si>
  <si>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</si>
  <si>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</si>
  <si>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</si>
  <si>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</si>
  <si>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</si>
  <si>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</si>
  <si>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</si>
  <si>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</si>
  <si>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</si>
  <si>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</si>
  <si>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</si>
  <si>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</si>
  <si>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</si>
  <si>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</si>
  <si>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</si>
  <si>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</si>
  <si>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</si>
  <si>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</si>
  <si>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</si>
  <si>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</si>
  <si>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</si>
  <si>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</si>
  <si>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</si>
  <si>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</si>
  <si>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</si>
  <si>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</si>
  <si>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</si>
  <si>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</si>
  <si>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</si>
  <si>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</si>
  <si>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</si>
  <si>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</si>
  <si>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</si>
  <si>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</si>
  <si>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</si>
  <si>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</si>
  <si>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</si>
  <si>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</si>
  <si>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</si>
  <si>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</si>
  <si>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</si>
  <si>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</si>
  <si>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</si>
  <si>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</si>
  <si>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</si>
  <si>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</si>
  <si>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</si>
  <si>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</si>
  <si>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</si>
  <si>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</si>
  <si>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</si>
  <si>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</si>
  <si>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</si>
  <si>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</si>
  <si>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</si>
  <si>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</si>
  <si>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</si>
  <si>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</si>
  <si>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</si>
  <si>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</si>
  <si>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</si>
  <si>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</si>
  <si>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</si>
  <si>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</si>
  <si>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</si>
  <si>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</si>
  <si>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</si>
  <si>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</si>
  <si>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</si>
  <si>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</si>
  <si>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</si>
  <si>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</si>
  <si>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</si>
  <si>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</si>
  <si>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</si>
  <si>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</si>
  <si>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</si>
  <si>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</si>
  <si>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</si>
  <si>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</si>
  <si>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</si>
  <si>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</si>
  <si>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</si>
  <si>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</si>
  <si>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</si>
  <si>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</si>
  <si>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</si>
  <si>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</si>
  <si>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</si>
  <si>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</si>
  <si>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</si>
  <si>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</si>
  <si>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</si>
  <si>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</si>
  <si>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</si>
  <si>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</si>
  <si>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</si>
  <si>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</si>
  <si>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</si>
  <si>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</si>
  <si>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</si>
  <si>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</si>
  <si>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</si>
  <si>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</si>
  <si>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</si>
  <si>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</si>
  <si>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</si>
  <si>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</si>
  <si>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</si>
  <si>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</si>
  <si>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</si>
  <si>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</si>
  <si>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</si>
  <si>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</si>
  <si>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</si>
  <si>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</si>
  <si>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</si>
  <si>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</si>
  <si>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</si>
  <si>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</si>
  <si>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</si>
  <si>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</si>
  <si>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</si>
  <si>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</si>
  <si>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</si>
  <si>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</si>
  <si>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</si>
  <si>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</si>
  <si>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</si>
  <si>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</si>
  <si>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</si>
  <si>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</si>
  <si>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</si>
  <si>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</si>
  <si>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</si>
  <si>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</si>
  <si>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</si>
  <si>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</si>
  <si>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</si>
  <si>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</si>
  <si>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</si>
  <si>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</si>
  <si>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</si>
  <si>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</si>
  <si>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</si>
  <si>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</si>
  <si>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</si>
  <si>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</si>
  <si>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</si>
  <si>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</si>
  <si>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</si>
  <si>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</si>
  <si>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</si>
  <si>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</si>
  <si>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</si>
  <si>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</si>
  <si>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</si>
  <si>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</si>
  <si>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</si>
  <si>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</si>
  <si>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</si>
  <si>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</si>
  <si>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</si>
  <si>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</si>
  <si>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</si>
  <si>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</si>
  <si>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</si>
  <si>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</si>
  <si>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</si>
  <si>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</si>
  <si>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</si>
  <si>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</si>
  <si>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</si>
  <si>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</si>
  <si>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</si>
  <si>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</si>
  <si>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</si>
  <si>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</si>
  <si>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</si>
  <si>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</si>
  <si>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</si>
  <si>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</si>
  <si>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</si>
  <si>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</si>
  <si>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</si>
  <si>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</si>
  <si>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</si>
  <si>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</si>
  <si>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</si>
  <si>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</si>
  <si>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</si>
  <si>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</si>
  <si>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</si>
  <si>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</si>
  <si>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</si>
  <si>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</si>
  <si>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</si>
  <si>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</si>
  <si>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</si>
  <si>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</si>
  <si>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</si>
  <si>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</si>
  <si>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</si>
  <si>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</si>
  <si>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</si>
  <si>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</si>
  <si>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</si>
  <si>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</si>
  <si>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</si>
  <si>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</si>
  <si>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</si>
  <si>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</si>
  <si>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</si>
  <si>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</si>
  <si>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</si>
  <si>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</si>
  <si>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</si>
  <si>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</si>
  <si>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</si>
  <si>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</si>
  <si>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</si>
  <si>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</si>
  <si>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</si>
  <si>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</si>
  <si>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</si>
  <si>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</si>
  <si>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</si>
  <si>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</si>
  <si>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</si>
  <si>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</si>
  <si>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</si>
  <si>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</si>
  <si>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</si>
  <si>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</si>
  <si>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</si>
  <si>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</si>
  <si>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</si>
  <si>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</si>
  <si>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</si>
  <si>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</si>
  <si>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</si>
  <si>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</si>
  <si>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</si>
  <si>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</si>
  <si>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</si>
  <si>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</si>
  <si>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</si>
  <si>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</si>
  <si>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</si>
  <si>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</si>
  <si>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</si>
  <si>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</si>
  <si>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</si>
  <si>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</si>
  <si>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</si>
  <si>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</si>
  <si>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</si>
  <si>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</si>
  <si>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</si>
  <si>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</si>
  <si>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</si>
  <si>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</si>
  <si>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</si>
  <si>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</si>
  <si>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</si>
  <si>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</si>
  <si>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</si>
  <si>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</si>
  <si>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</si>
  <si>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</si>
  <si>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</si>
  <si>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</si>
  <si>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</si>
  <si>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</si>
  <si>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</si>
  <si>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</si>
  <si>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</si>
  <si>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</si>
  <si>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</si>
  <si>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</si>
  <si>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</si>
  <si>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</si>
  <si>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</si>
  <si>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</si>
  <si>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</si>
  <si>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</si>
  <si>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</si>
  <si>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</si>
  <si>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</si>
  <si>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</si>
  <si>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</si>
  <si>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</si>
  <si>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</si>
  <si>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</si>
  <si>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</si>
  <si>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</si>
  <si>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</si>
  <si>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</si>
  <si>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</si>
  <si>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</si>
  <si>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</si>
  <si>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</si>
  <si>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</si>
  <si>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</si>
  <si>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</si>
  <si>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</si>
  <si>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</si>
  <si>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</si>
  <si>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</si>
  <si>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</si>
  <si>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</si>
  <si>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</si>
  <si>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</si>
  <si>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</si>
  <si>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</si>
  <si>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</si>
  <si>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</si>
  <si>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</si>
  <si>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</si>
  <si>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</si>
  <si>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</si>
  <si>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</si>
  <si>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</si>
  <si>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</si>
  <si>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</si>
  <si>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</si>
  <si>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</si>
  <si>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</si>
  <si>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</si>
  <si>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</si>
  <si>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</si>
  <si>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</si>
  <si>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</si>
  <si>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</si>
  <si>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</si>
  <si>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</si>
  <si>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</si>
  <si>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</si>
  <si>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</si>
  <si>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</si>
  <si>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</si>
  <si>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</si>
  <si>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</si>
  <si>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</si>
  <si>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</si>
  <si>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</si>
  <si>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</si>
  <si>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</si>
  <si>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</si>
  <si>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</si>
  <si>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</si>
  <si>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</si>
  <si>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</si>
  <si>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</si>
  <si>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</si>
  <si>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</si>
  <si>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</si>
  <si>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</si>
  <si>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</si>
  <si>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</si>
  <si>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</si>
  <si>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</si>
  <si>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</si>
  <si>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</si>
  <si>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</si>
  <si>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</si>
  <si>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</si>
  <si>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</si>
  <si>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</si>
  <si>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</si>
  <si>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</si>
  <si>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</si>
  <si>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</si>
  <si>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</si>
  <si>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</si>
  <si>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</si>
  <si>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</si>
  <si>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</si>
  <si>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</si>
  <si>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</si>
  <si>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</si>
  <si>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</si>
  <si>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</si>
  <si>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</si>
  <si>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</si>
  <si>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</si>
  <si>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</si>
  <si>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</si>
  <si>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</si>
  <si>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</si>
  <si>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</si>
  <si>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</si>
  <si>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</si>
  <si>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</si>
  <si>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</si>
  <si>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</si>
  <si>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</si>
  <si>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</si>
  <si>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</si>
  <si>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</si>
  <si>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</si>
  <si>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</si>
  <si>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</si>
  <si>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</si>
  <si>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</si>
  <si>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</si>
  <si>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</si>
  <si>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</si>
  <si>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</si>
  <si>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</si>
  <si>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</si>
  <si>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</si>
  <si>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</si>
  <si>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</si>
  <si>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</si>
  <si>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</si>
  <si>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</si>
  <si>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</si>
  <si>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</si>
  <si>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</si>
  <si>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</si>
  <si>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</si>
  <si>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</si>
  <si>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</si>
  <si>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</si>
  <si>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</si>
  <si>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</si>
  <si>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</si>
  <si>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</si>
  <si>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</si>
  <si>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</si>
  <si>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</si>
  <si>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</si>
  <si>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</si>
  <si>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</si>
  <si>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</si>
  <si>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</si>
  <si>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</si>
  <si>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</si>
  <si>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</si>
  <si>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</si>
  <si>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</si>
  <si>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</si>
  <si>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</si>
  <si>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</si>
  <si>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</si>
  <si>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</si>
  <si>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</si>
  <si>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</si>
  <si>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</si>
  <si>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</si>
  <si>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</si>
  <si>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</si>
  <si>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</si>
  <si>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</si>
  <si>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</si>
  <si>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</si>
  <si>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</si>
  <si>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</si>
  <si>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</si>
  <si>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</si>
  <si>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</si>
  <si>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</si>
  <si>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</si>
  <si>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</si>
  <si>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</si>
  <si>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</si>
  <si>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</si>
  <si>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</si>
  <si>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</si>
  <si>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</si>
  <si>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</si>
  <si>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</si>
  <si>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</si>
  <si>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</si>
  <si>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</si>
  <si>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</si>
  <si>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</si>
  <si>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</si>
  <si>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</si>
  <si>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</si>
  <si>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</si>
  <si>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</si>
  <si>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</si>
  <si>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</si>
  <si>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</si>
  <si>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</si>
  <si>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</si>
  <si>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</si>
  <si>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</si>
  <si>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</si>
  <si>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</si>
  <si>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</si>
  <si>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</si>
  <si>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</si>
  <si>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</si>
  <si>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</si>
  <si>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</si>
  <si>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</si>
  <si>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</si>
  <si>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</si>
  <si>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</si>
  <si>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</si>
  <si>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</si>
  <si>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</si>
  <si>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</si>
  <si>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</si>
  <si>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</si>
  <si>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</si>
  <si>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</si>
  <si>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</si>
  <si>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</si>
  <si>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</si>
  <si>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</si>
  <si>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</si>
  <si>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</si>
  <si>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</si>
  <si>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</si>
  <si>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</si>
  <si>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</si>
  <si>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</si>
  <si>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</si>
  <si>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</si>
  <si>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</si>
  <si>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</si>
  <si>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</si>
  <si>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</si>
  <si>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</si>
  <si>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</si>
  <si>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</si>
  <si>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</si>
  <si>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</si>
  <si>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</si>
  <si>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</si>
  <si>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</si>
  <si>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</si>
  <si>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</si>
  <si>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</si>
  <si>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</si>
  <si>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</si>
  <si>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</si>
  <si>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</si>
  <si>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</si>
  <si>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</si>
  <si>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</si>
  <si>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</si>
  <si>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</si>
  <si>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</si>
  <si>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</si>
  <si>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</si>
  <si>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</si>
  <si>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</si>
  <si>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</si>
  <si>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</si>
  <si>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</si>
  <si>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</si>
  <si>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</si>
  <si>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</si>
  <si>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</si>
  <si>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</si>
  <si>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</si>
  <si>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</si>
  <si>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</si>
  <si>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</si>
  <si>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</si>
  <si>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</si>
  <si>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</si>
  <si>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</si>
  <si>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</si>
  <si>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</si>
  <si>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</si>
  <si>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</si>
  <si>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</si>
  <si>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</si>
  <si>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</si>
  <si>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</si>
  <si>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</si>
  <si>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</si>
  <si>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</si>
  <si>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</si>
  <si>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</si>
  <si>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</si>
  <si>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</si>
  <si>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</si>
  <si>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</si>
  <si>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</si>
  <si>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</si>
  <si>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</si>
  <si>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</si>
  <si>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</si>
  <si>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</si>
  <si>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</si>
  <si>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</si>
  <si>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</si>
  <si>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</si>
  <si>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</si>
  <si>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</si>
  <si>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</si>
  <si>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</si>
  <si>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</si>
  <si>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</si>
  <si>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</si>
  <si>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</si>
  <si>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</si>
  <si>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</si>
  <si>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</si>
  <si>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</si>
  <si>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</si>
  <si>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</si>
  <si>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</si>
  <si>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</si>
  <si>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</si>
  <si>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</si>
  <si>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</si>
  <si>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</si>
  <si>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</si>
  <si>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</si>
  <si>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</si>
  <si>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</si>
  <si>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</si>
  <si>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</si>
  <si>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</si>
  <si>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</si>
  <si>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</si>
  <si>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</si>
  <si>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</si>
  <si>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</si>
  <si>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</si>
  <si>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</si>
  <si>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</si>
  <si>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</si>
  <si>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</si>
  <si>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</si>
  <si>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</si>
  <si>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</si>
  <si>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</si>
  <si>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</si>
  <si>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</si>
  <si>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</si>
  <si>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</si>
  <si>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</si>
  <si>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</si>
  <si>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</si>
  <si>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</si>
  <si>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</si>
  <si>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</si>
  <si>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</si>
  <si>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</si>
  <si>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</si>
  <si>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</si>
  <si>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</si>
  <si>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</si>
  <si>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</si>
  <si>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</si>
  <si>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</si>
  <si>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</si>
  <si>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</si>
  <si>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</si>
  <si>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</si>
  <si>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</si>
  <si>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</si>
  <si>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</si>
  <si>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</si>
  <si>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</si>
  <si>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</si>
  <si>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</si>
  <si>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</si>
  <si>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</si>
  <si>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</si>
  <si>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</si>
  <si>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</si>
  <si>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</si>
  <si>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</si>
  <si>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</si>
  <si>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</si>
  <si>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</si>
  <si>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</si>
  <si>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</si>
  <si>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</si>
  <si>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</si>
  <si>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</si>
  <si>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</si>
  <si>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</si>
  <si>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</si>
  <si>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</si>
  <si>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</si>
  <si>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</si>
  <si>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</si>
  <si>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</si>
  <si>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</si>
  <si>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</si>
  <si>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</si>
  <si>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</si>
  <si>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</si>
  <si>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</si>
  <si>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</si>
  <si>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</si>
  <si>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</si>
  <si>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</si>
  <si>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</si>
  <si>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</si>
  <si>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</si>
  <si>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</si>
  <si>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</si>
  <si>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</si>
  <si>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</si>
  <si>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</si>
  <si>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</si>
  <si>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</si>
  <si>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</si>
  <si>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</si>
  <si>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</si>
  <si>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</si>
  <si>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</si>
  <si>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</si>
  <si>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</si>
  <si>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</si>
  <si>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</si>
  <si>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</si>
  <si>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</si>
  <si>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</si>
  <si>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</si>
  <si>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</si>
  <si>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</si>
  <si>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</si>
  <si>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</si>
  <si>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</si>
  <si>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</si>
  <si>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</si>
  <si>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</si>
  <si>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</si>
  <si>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</si>
  <si>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</si>
  <si>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</si>
  <si>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</si>
  <si>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</si>
  <si>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</si>
  <si>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</si>
  <si>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</si>
  <si>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</si>
  <si>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</si>
  <si>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</si>
  <si>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</si>
  <si>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</si>
  <si>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</si>
  <si>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</si>
  <si>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</si>
  <si>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</si>
  <si>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</si>
  <si>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</si>
  <si>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</si>
  <si>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</si>
  <si>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</si>
  <si>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</si>
  <si>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</si>
  <si>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</si>
  <si>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</si>
  <si>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</si>
  <si>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</si>
  <si>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</si>
  <si>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</si>
  <si>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</si>
  <si>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</si>
  <si>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</si>
  <si>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</si>
  <si>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</si>
  <si>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</si>
  <si>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</si>
  <si>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</si>
  <si>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</si>
  <si>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</si>
  <si>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</si>
  <si>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</si>
  <si>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</si>
  <si>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</si>
  <si>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</si>
  <si>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</si>
  <si>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</si>
  <si>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</si>
  <si>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</si>
  <si>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</si>
  <si>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</si>
  <si>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</si>
  <si>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</si>
  <si>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</si>
  <si>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</si>
  <si>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</si>
  <si>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</si>
  <si>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</si>
  <si>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</si>
  <si>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</si>
  <si>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</si>
  <si>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</si>
  <si>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</si>
  <si>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</si>
  <si>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</si>
  <si>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</si>
  <si>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</si>
  <si>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</si>
  <si>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</si>
  <si>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</si>
  <si>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</si>
  <si>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</si>
  <si>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</si>
  <si>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</si>
  <si>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</si>
  <si>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</si>
  <si>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</si>
  <si>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</si>
  <si>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</si>
  <si>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</si>
  <si>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</si>
  <si>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</si>
  <si>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</si>
  <si>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</si>
  <si>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</si>
  <si>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</si>
  <si>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</si>
  <si>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</si>
  <si>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</si>
  <si>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</si>
  <si>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</si>
  <si>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</si>
  <si>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</si>
  <si>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</si>
  <si>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</si>
  <si>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</si>
  <si>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</si>
  <si>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</si>
  <si>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</si>
  <si>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</si>
  <si>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</si>
  <si>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</si>
  <si>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</si>
  <si>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</si>
  <si>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</si>
  <si>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</si>
  <si>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</si>
  <si>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</si>
  <si>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</si>
  <si>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</si>
  <si>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</si>
  <si>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</si>
  <si>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</si>
  <si>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</si>
  <si>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</si>
  <si>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</si>
  <si>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</si>
  <si>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</si>
  <si>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</si>
  <si>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</si>
  <si>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</si>
  <si>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</si>
  <si>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</si>
  <si>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</si>
  <si>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</si>
  <si>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</si>
  <si>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</si>
  <si>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</si>
  <si>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</si>
  <si>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</si>
  <si>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</si>
  <si>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</si>
  <si>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</si>
  <si>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</si>
  <si>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</si>
  <si>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</si>
  <si>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</si>
  <si>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</si>
  <si>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</si>
  <si>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</si>
  <si>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</si>
  <si>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</si>
  <si>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</si>
  <si>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</si>
  <si>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</si>
  <si>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</si>
  <si>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</si>
  <si>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</si>
  <si>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</si>
  <si>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</si>
  <si>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</si>
  <si>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</si>
  <si>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</si>
  <si>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</si>
  <si>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</si>
  <si>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</si>
  <si>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</si>
  <si>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</si>
  <si>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</si>
  <si>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</si>
  <si>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</si>
  <si>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</si>
  <si>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</si>
  <si>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</si>
  <si>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</si>
  <si>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</si>
  <si>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</si>
  <si>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</si>
  <si>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</si>
  <si>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</si>
  <si>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</si>
  <si>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</si>
  <si>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</si>
  <si>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</si>
  <si>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</si>
  <si>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</si>
  <si>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</si>
  <si>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</si>
  <si>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</si>
  <si>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</si>
  <si>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</si>
  <si>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</si>
  <si>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</si>
  <si>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</si>
  <si>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</si>
  <si>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</si>
  <si>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</si>
  <si>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</si>
  <si>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</si>
  <si>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</si>
  <si>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</si>
  <si>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</si>
  <si>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</si>
  <si>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</si>
  <si>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</si>
  <si>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</si>
  <si>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</si>
  <si>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</si>
  <si>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</si>
  <si>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</si>
  <si>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</si>
  <si>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</si>
  <si>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</si>
  <si>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</si>
  <si>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</si>
  <si>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</si>
  <si>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</si>
  <si>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</si>
  <si>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</si>
  <si>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</si>
  <si>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</si>
  <si>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</si>
  <si>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</si>
  <si>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</si>
  <si>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</si>
  <si>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</si>
  <si>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</si>
  <si>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</si>
  <si>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</si>
  <si>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</si>
  <si>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</si>
  <si>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</si>
  <si>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</si>
  <si>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</si>
  <si>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</si>
  <si>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</si>
  <si>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</si>
  <si>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</si>
  <si>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</si>
  <si>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</si>
  <si>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</si>
  <si>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</si>
  <si>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</si>
  <si>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</si>
  <si>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</si>
  <si>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</si>
  <si>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</si>
  <si>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</si>
  <si>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</si>
  <si>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</si>
  <si>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</si>
  <si>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</si>
  <si>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</si>
  <si>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</si>
  <si>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</si>
  <si>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</si>
  <si>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</si>
  <si>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</si>
  <si>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</si>
  <si>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</si>
  <si>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</si>
  <si>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</si>
  <si>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</si>
  <si>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</si>
  <si>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</si>
  <si>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</si>
  <si>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</si>
  <si>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</si>
  <si>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</si>
  <si>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</si>
  <si>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</si>
  <si>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</si>
  <si>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</si>
  <si>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</si>
  <si>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</si>
  <si>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</si>
  <si>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</si>
  <si>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</si>
  <si>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</si>
  <si>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</si>
  <si>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</si>
  <si>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</si>
  <si>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</si>
  <si>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</si>
  <si>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</si>
  <si>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</si>
  <si>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</si>
  <si>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</si>
  <si>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</si>
  <si>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</si>
  <si>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</si>
  <si>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</si>
  <si>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</si>
  <si>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</si>
  <si>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</si>
  <si>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</si>
  <si>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</si>
  <si>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</si>
  <si>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</si>
  <si>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</si>
  <si>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</si>
  <si>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</si>
  <si>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</si>
  <si>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</si>
  <si>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</si>
  <si>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</si>
  <si>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</si>
  <si>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</si>
  <si>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</si>
  <si>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</si>
  <si>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</si>
  <si>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</si>
  <si>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</si>
  <si>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</si>
  <si>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</si>
  <si>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</si>
  <si>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</si>
  <si>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</si>
  <si>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</si>
  <si>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</si>
  <si>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</si>
  <si>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</si>
  <si>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</si>
  <si>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</si>
  <si>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</si>
  <si>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</si>
  <si>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</si>
  <si>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</si>
  <si>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</si>
  <si>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</si>
  <si>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</si>
  <si>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</si>
  <si>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</si>
  <si>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</si>
  <si>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</si>
  <si>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</si>
  <si>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</si>
  <si>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</si>
  <si>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</si>
  <si>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</si>
  <si>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</si>
  <si>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</si>
  <si>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</si>
  <si>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</si>
  <si>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</si>
  <si>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</si>
  <si>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</si>
  <si>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</si>
  <si>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</si>
  <si>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</si>
  <si>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</si>
  <si>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</si>
  <si>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</si>
  <si>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</si>
  <si>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</si>
  <si>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</si>
  <si>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</si>
  <si>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</si>
  <si>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</si>
  <si>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</si>
  <si>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</si>
  <si>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</si>
  <si>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</si>
  <si>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</si>
  <si>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</si>
  <si>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</si>
  <si>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</si>
  <si>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</si>
  <si>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</si>
  <si>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 xml:space="preserve"> 52 Week ( High-INR-444.20 &amp; Low-INR-287 )</t>
  </si>
  <si>
    <t>About the Company</t>
  </si>
  <si>
    <t>ITC Limited is an Indian conglomerate, headquartered in Kolkata.It has a presence across six business segments, namely FMCG, agribusiness, information technology, paper products, and packaging.It generates a plurality of its revenue from tobacco products.In terms of market capitalization, ITC is the second-largest FMCG company in India and the third-largest tobacco company in the world.</t>
  </si>
  <si>
    <t>Average Shareholders Equity</t>
  </si>
  <si>
    <t>Net Profit Margin (A)</t>
  </si>
  <si>
    <t>Average Total Asset</t>
  </si>
  <si>
    <t>Asset Turnover Ratio (B)</t>
  </si>
  <si>
    <t>Return on Equity (A*B*C)</t>
  </si>
  <si>
    <t>Return on Asset</t>
  </si>
  <si>
    <t>ROE- DU Pont Equation</t>
  </si>
  <si>
    <t>ROA- DU Pont Equation</t>
  </si>
  <si>
    <t>Return on Asset (A*B)</t>
  </si>
  <si>
    <t>Financial Summary</t>
  </si>
  <si>
    <t>Altman's Z Score</t>
  </si>
  <si>
    <t>Working Capital / Total Asset</t>
  </si>
  <si>
    <t>Total Asset</t>
  </si>
  <si>
    <t>Retained Earnings / Total Asset</t>
  </si>
  <si>
    <t>EBIT  / Total Asset</t>
  </si>
  <si>
    <t>Market Cap / Long Term Liabilities</t>
  </si>
  <si>
    <t>Long Term Liabilities</t>
  </si>
  <si>
    <t>Sales / Total Assets</t>
  </si>
  <si>
    <t>Working Capital / Total Asset (A)</t>
  </si>
  <si>
    <t>Retained Earnings / Total Assets (B)</t>
  </si>
  <si>
    <t>EBIT  / Total Asset (C)</t>
  </si>
  <si>
    <t>Market Cap / Long Term Liabilities (D)</t>
  </si>
  <si>
    <t>Sales / Total Assets (E)</t>
  </si>
  <si>
    <t>Final Score</t>
  </si>
  <si>
    <t>Financial Stability</t>
  </si>
  <si>
    <r>
      <t xml:space="preserve">The Altman Z-score, developed by Edward Altman in 1968, is a bankruptcy prediction model that combines five financial ratios-  </t>
    </r>
    <r>
      <rPr>
        <i/>
        <sz val="11"/>
        <color rgb="FF202122"/>
        <rFont val="Calibri"/>
        <family val="2"/>
        <scheme val="minor"/>
      </rPr>
      <t>covering liquidity, profitability, leverage, solvency, and asset efficiency</t>
    </r>
    <r>
      <rPr>
        <sz val="11"/>
        <color rgb="FF202122"/>
        <rFont val="Calibri"/>
        <family val="2"/>
        <scheme val="minor"/>
      </rPr>
      <t xml:space="preserve"> ,into a single weighted score using Multiple Discriminant Analysis. A score above 2.99 indicates financial safety, below 1.81 signals distress, and 1.81–2.99 is a grey zone, with the model proven to be approximately 72% accurate two years before bankruptcy.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</si>
</sst>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0.00_);_(* \(#,##0.00\);_(* &quot;-&quot;??_);_(@_)"/>
    <numFmt numFmtId="165" formatCode="[$-409]mmm\-yy;@"/>
    <numFmt numFmtId="166" formatCode="#,##0.0;\(#,##0.0\);\-"/>
    <numFmt numFmtId="167" formatCode="0.0%"/>
    <numFmt numFmtId="168" formatCode="0.000"/>
    <numFmt numFmtId="169" formatCode="0&quot;x&quot;"/>
    <numFmt numFmtId="170" formatCode="0.0&quot;x&quot;"/>
    <numFmt numFmtId="171" formatCode="yyyy&quot;A&quot;"/>
    <numFmt numFmtId="172" formatCode="#,##0.0"/>
    <numFmt numFmtId="173" formatCode="yyyy&quot;E&quot;"/>
    <numFmt numFmtId="174" formatCode="mmm/yy&quot; A&quot;"/>
    <numFmt numFmtId="175" formatCode="mmm/yy&quot; F&quot;"/>
    <numFmt numFmtId="176" formatCode="0.0"/>
    <numFmt numFmtId="177" formatCode="#,##0.00;\(#,##0.00\);\-"/>
    <numFmt numFmtId="178" formatCode="0.00&quot;x&quot;"/>
  </numFmts>
  <fonts count="44" x14ac:knownFonts="1">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color theme="0"/>
      <name val="Calibri"/>
      <family val="2"/>
    </font>
    <font>
      <b/>
      <sz val="11"/>
      <color theme="1"/>
      <name val="Calibri"/>
      <family val="2"/>
    </font>
    <font>
      <sz val="11"/>
      <color rgb="FF0000FF"/>
      <name val="Calibri"/>
      <family val="2"/>
      <scheme val="minor"/>
    </font>
    <font>
      <vertAlign val="superscript"/>
      <sz val="11"/>
      <color theme="1"/>
      <name val="Calibri"/>
      <family val="2"/>
    </font>
    <font>
      <sz val="11"/>
      <color rgb="FF3333FF"/>
      <name val="calibri"/>
      <family val="2"/>
    </font>
    <font>
      <i/>
      <sz val="9"/>
      <color theme="1"/>
      <name val="Calibri"/>
      <family val="2"/>
    </font>
    <font>
      <i/>
      <sz val="11"/>
      <color theme="0" tint="-0.249977111117893"/>
      <name val="Calibri"/>
      <family val="2"/>
      <scheme val="minor"/>
    </font>
    <font>
      <b/>
      <i/>
      <sz val="11"/>
      <color theme="1"/>
      <name val="Calibri"/>
      <family val="2"/>
      <scheme val="minor"/>
    </font>
    <font>
      <i/>
      <sz val="10"/>
      <color theme="1"/>
      <name val="Calibri"/>
      <family val="2"/>
    </font>
    <font>
      <b/>
      <sz val="14"/>
      <color theme="0"/>
      <name val="calibri"/>
      <family val="2"/>
    </font>
    <font>
      <i/>
      <sz val="11"/>
      <color theme="1"/>
      <name val="Cambria"/>
      <family val="1"/>
      <scheme val="major"/>
    </font>
    <font>
      <sz val="11"/>
      <color theme="0" tint="-4.9989318521683403E-2"/>
      <name val="Calibri"/>
      <family val="2"/>
      <scheme val="minor"/>
    </font>
    <font>
      <sz val="11"/>
      <name val="Calibri"/>
      <family val="2"/>
    </font>
    <font>
      <b/>
      <sz val="11"/>
      <name val="Calibri"/>
      <family val="2"/>
    </font>
    <font>
      <sz val="11"/>
      <color rgb="FF0000FF"/>
      <name val="Calibri"/>
      <family val="2"/>
    </font>
    <font>
      <i/>
      <sz val="11"/>
      <color theme="0" tint="-0.249977111117893"/>
      <name val="Calibri"/>
      <family val="2"/>
    </font>
    <font>
      <vertAlign val="superscript"/>
      <sz val="11"/>
      <color rgb="FF0000FF"/>
      <name val="Calibri"/>
      <family val="2"/>
    </font>
    <font>
      <i/>
      <sz val="11"/>
      <color theme="1"/>
      <name val="Calibri"/>
      <family val="2"/>
    </font>
    <font>
      <i/>
      <vertAlign val="superscript"/>
      <sz val="11"/>
      <color theme="1"/>
      <name val="Calibri"/>
      <family val="2"/>
    </font>
    <font>
      <i/>
      <sz val="11"/>
      <color rgb="FF0000FF"/>
      <name val="Calibri"/>
      <family val="2"/>
    </font>
    <font>
      <i/>
      <sz val="9"/>
      <color theme="1"/>
      <name val="Calibri"/>
      <family val="2"/>
      <scheme val="minor"/>
    </font>
    <font>
      <vertAlign val="superscript"/>
      <sz val="11"/>
      <color theme="1"/>
      <name val="Calibri"/>
      <family val="2"/>
      <scheme val="minor"/>
    </font>
    <font>
      <b/>
      <vertAlign val="superscript"/>
      <sz val="11"/>
      <color theme="1"/>
      <name val="Calibri"/>
      <family val="2"/>
      <scheme val="minor"/>
    </font>
    <font>
      <i/>
      <sz val="10"/>
      <color theme="1"/>
      <name val="Calibri"/>
      <family val="2"/>
      <scheme val="minor"/>
    </font>
    <font>
      <b/>
      <sz val="11"/>
      <color theme="0" tint="-4.9989318521683403E-2"/>
      <name val="Calibri"/>
      <family val="2"/>
      <scheme val="minor"/>
    </font>
    <font>
      <b/>
      <sz val="22"/>
      <color rgb="FF012B62"/>
      <name val="Calibri"/>
      <family val="2"/>
      <scheme val="minor"/>
    </font>
    <font>
      <sz val="10"/>
      <color rgb="FF202122"/>
      <name val="Calibri"/>
      <family val="2"/>
      <scheme val="minor"/>
    </font>
    <font>
      <b/>
      <sz val="14"/>
      <color rgb="FF012B62"/>
      <name val="Calibri"/>
      <family val="2"/>
      <scheme val="minor"/>
    </font>
    <font>
      <sz val="11"/>
      <color rgb="FF202122"/>
      <name val="Calibri"/>
      <family val="2"/>
      <scheme val="minor"/>
    </font>
    <font>
      <b/>
      <sz val="16"/>
      <color rgb="FF012B62"/>
      <name val="Calibri"/>
      <family val="2"/>
      <scheme val="minor"/>
    </font>
    <font>
      <b/>
      <sz val="14"/>
      <color theme="0"/>
      <name val="Calibri"/>
      <family val="2"/>
      <scheme val="minor"/>
    </font>
    <font>
      <sz val="14"/>
      <color theme="1"/>
      <name val="Calibri"/>
      <family val="2"/>
      <scheme val="minor"/>
    </font>
    <font>
      <i/>
      <sz val="11"/>
      <color rgb="FF202122"/>
      <name val="Calibri"/>
      <family val="2"/>
      <scheme val="minor"/>
    </font>
  </fonts>
  <fills count="10">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rgb="FF012B62"/>
        <bgColor indexed="64"/>
      </patternFill>
    </fill>
    <fill>
      <patternFill patternType="solid">
        <fgColor rgb="FFE6EAEF"/>
        <bgColor indexed="64"/>
      </patternFill>
    </fill>
  </fills>
  <borders count="22">
    <border>
      <left/>
      <right/>
      <top/>
      <bottom/>
      <diagonal/>
    </border>
    <border>
      <left/>
      <right/>
      <top style="hair">
        <color rgb="FF002060"/>
      </top>
      <bottom style="hair">
        <color rgb="FF002060"/>
      </bottom>
      <diagonal/>
    </border>
    <border>
      <left/>
      <right/>
      <top style="thin">
        <color rgb="FF002060"/>
      </top>
      <bottom style="medium">
        <color rgb="FF002060"/>
      </bottom>
      <diagonal/>
    </border>
    <border>
      <left/>
      <right/>
      <top style="hair">
        <color rgb="FF002060"/>
      </top>
      <bottom/>
      <diagonal/>
    </border>
    <border>
      <left/>
      <right/>
      <top style="thin">
        <color rgb="FF002060"/>
      </top>
      <bottom style="thin">
        <color rgb="FF002060"/>
      </bottom>
      <diagonal/>
    </border>
    <border>
      <left/>
      <right/>
      <top style="hair">
        <color auto="1"/>
      </top>
      <bottom/>
      <diagonal/>
    </border>
    <border>
      <left/>
      <right/>
      <top/>
      <bottom style="hair">
        <color auto="1"/>
      </bottom>
      <diagonal/>
    </border>
    <border>
      <left/>
      <right/>
      <top style="thick">
        <color auto="1"/>
      </top>
      <bottom/>
      <diagonal/>
    </border>
    <border>
      <left/>
      <right/>
      <top/>
      <bottom style="thick">
        <color auto="1"/>
      </bottom>
      <diagonal/>
    </border>
    <border>
      <left/>
      <right/>
      <top style="thick">
        <color auto="1"/>
      </top>
      <bottom style="thick">
        <color auto="1"/>
      </bottom>
      <diagonal/>
    </border>
    <border>
      <left/>
      <right/>
      <top style="thin">
        <color rgb="FF002060"/>
      </top>
      <bottom/>
      <diagonal/>
    </border>
    <border>
      <left/>
      <right/>
      <top style="thin">
        <color indexed="64"/>
      </top>
      <bottom/>
      <diagonal/>
    </border>
    <border>
      <left/>
      <right/>
      <top style="thin">
        <color rgb="FF002060"/>
      </top>
      <bottom style="thick">
        <color rgb="FF002060"/>
      </bottom>
      <diagonal/>
    </border>
    <border>
      <left/>
      <right/>
      <top style="thin">
        <color rgb="FF002060"/>
      </top>
      <bottom style="hair">
        <color rgb="FF002060"/>
      </bottom>
      <diagonal/>
    </border>
    <border>
      <left/>
      <right/>
      <top/>
      <bottom style="medium">
        <color rgb="FF002060"/>
      </bottom>
      <diagonal/>
    </border>
    <border>
      <left/>
      <right/>
      <top/>
      <bottom style="medium">
        <color theme="0"/>
      </bottom>
      <diagonal/>
    </border>
    <border>
      <left/>
      <right/>
      <top style="thin">
        <color rgb="FF002060"/>
      </top>
      <bottom style="thin">
        <color auto="1"/>
      </bottom>
      <diagonal/>
    </border>
    <border>
      <left/>
      <right/>
      <top/>
      <bottom style="hair">
        <color rgb="FF002060"/>
      </bottom>
      <diagonal/>
    </border>
    <border>
      <left/>
      <right/>
      <top style="medium">
        <color rgb="FF002060"/>
      </top>
      <bottom style="medium">
        <color rgb="FF002060"/>
      </bottom>
      <diagonal/>
    </border>
    <border>
      <left/>
      <right/>
      <top/>
      <bottom style="thin">
        <color rgb="FF002060"/>
      </bottom>
      <diagonal/>
    </border>
    <border>
      <left/>
      <right/>
      <top/>
      <bottom style="thick">
        <color rgb="FF012B62"/>
      </bottom>
      <diagonal/>
    </border>
    <border>
      <left/>
      <right/>
      <top style="thick">
        <color rgb="FF012B62"/>
      </top>
      <bottom/>
      <diagonal/>
    </border>
  </borders>
  <cellStyleXfs count="8">
    <xf numFmtId="0" fontId="0" fillId="0" borderId="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9" fontId="4" fillId="0" borderId="0" applyFont="0" applyFill="0" applyBorder="0" applyAlignment="0" applyProtection="0"/>
    <xf numFmtId="0" fontId="4" fillId="0" borderId="0"/>
  </cellStyleXfs>
  <cellXfs count="288">
    <xf numFmtId="0" fontId="0" fillId="0" borderId="0" xfId="0"/>
    <xf numFmtId="43" fontId="2" fillId="0" borderId="0" xfId="1" applyFont="1" applyBorder="1"/>
    <xf numFmtId="0" fontId="2" fillId="0" borderId="0" xfId="0" applyFont="1"/>
    <xf numFmtId="0" fontId="9" fillId="0" borderId="0" xfId="0" applyFont="1"/>
    <xf numFmtId="43" fontId="0" fillId="0" borderId="0" xfId="1" applyFont="1" applyBorder="1"/>
    <xf numFmtId="10" fontId="0" fillId="0" borderId="0" xfId="0" applyNumberFormat="1"/>
    <xf numFmtId="43" fontId="4" fillId="0" borderId="0" xfId="1" applyFont="1" applyBorder="1"/>
    <xf numFmtId="9" fontId="4" fillId="0" borderId="0" xfId="1" applyNumberFormat="1" applyFont="1" applyBorder="1"/>
    <xf numFmtId="43" fontId="3" fillId="2" borderId="0" xfId="3" applyNumberFormat="1" applyFont="1" applyBorder="1"/>
    <xf numFmtId="43" fontId="3" fillId="3" borderId="0" xfId="4" applyNumberFormat="1" applyFont="1" applyBorder="1"/>
    <xf numFmtId="9" fontId="2" fillId="0" borderId="0" xfId="6" applyFont="1" applyBorder="1"/>
    <xf numFmtId="0" fontId="3" fillId="5" borderId="0" xfId="0" applyFont="1" applyFill="1"/>
    <xf numFmtId="165" fontId="3" fillId="5" borderId="0" xfId="0" applyNumberFormat="1" applyFont="1" applyFill="1" applyAlignment="1">
      <alignment horizontal="center"/>
    </xf>
    <xf numFmtId="0" fontId="3" fillId="5" borderId="0" xfId="0" applyFont="1" applyFill="1" applyAlignment="1">
      <alignment horizontal="center"/>
    </xf>
    <xf numFmtId="43" fontId="0" fillId="0" borderId="0" xfId="1" applyFont="1" applyBorder="1" applyAlignment="1">
      <alignment horizontal="center"/>
    </xf>
    <xf numFmtId="43" fontId="2" fillId="0" borderId="0" xfId="1" applyFont="1" applyBorder="1" applyAlignment="1">
      <alignment horizontal="center"/>
    </xf>
    <xf numFmtId="10" fontId="2" fillId="0" borderId="0" xfId="0" applyNumberFormat="1" applyFont="1"/>
    <xf numFmtId="165" fontId="3" fillId="5" borderId="0" xfId="1" applyNumberFormat="1" applyFont="1" applyFill="1" applyBorder="1"/>
    <xf numFmtId="165" fontId="10" fillId="0" borderId="0" xfId="1" applyNumberFormat="1" applyFont="1" applyFill="1" applyBorder="1"/>
    <xf numFmtId="0" fontId="8" fillId="0" borderId="0" xfId="0" applyFont="1"/>
    <xf numFmtId="0" fontId="0" fillId="0" borderId="0" xfId="0" applyAlignment="1">
      <alignment horizontal="left"/>
    </xf>
    <xf numFmtId="0" fontId="7" fillId="0" borderId="0" xfId="2" applyFont="1" applyBorder="1" applyAlignment="1" applyProtection="1">
      <alignment horizontal="left"/>
    </xf>
    <xf numFmtId="0" fontId="7" fillId="0" borderId="0" xfId="2" applyFont="1" applyBorder="1" applyAlignment="1" applyProtection="1"/>
    <xf numFmtId="0" fontId="10" fillId="0" borderId="0" xfId="0" applyFont="1"/>
    <xf numFmtId="164" fontId="0" fillId="0" borderId="0" xfId="1" applyNumberFormat="1" applyFont="1" applyBorder="1"/>
    <xf numFmtId="0" fontId="0" fillId="6" borderId="0" xfId="0" applyFill="1"/>
    <xf numFmtId="0" fontId="3" fillId="6" borderId="0" xfId="0" applyFont="1" applyFill="1"/>
    <xf numFmtId="0" fontId="3" fillId="6" borderId="0" xfId="0" applyFont="1" applyFill="1" applyAlignment="1">
      <alignment horizontal="left"/>
    </xf>
    <xf numFmtId="17" fontId="3" fillId="6" borderId="0" xfId="0" applyNumberFormat="1" applyFont="1" applyFill="1" applyAlignment="1">
      <alignment horizontal="right"/>
    </xf>
    <xf numFmtId="0" fontId="0" fillId="0" borderId="0" xfId="0" applyAlignment="1">
      <alignment horizontal="right"/>
    </xf>
    <xf numFmtId="3" fontId="0" fillId="0" borderId="0" xfId="0" applyNumberFormat="1" applyAlignment="1">
      <alignment horizontal="right"/>
    </xf>
    <xf numFmtId="0" fontId="2" fillId="0" borderId="0" xfId="0" applyFont="1" applyAlignment="1">
      <alignment horizontal="left"/>
    </xf>
    <xf numFmtId="17" fontId="3" fillId="0" borderId="0" xfId="0" applyNumberFormat="1" applyFont="1" applyAlignment="1">
      <alignment horizontal="right"/>
    </xf>
    <xf numFmtId="3" fontId="2" fillId="0" borderId="0" xfId="0" applyNumberFormat="1" applyFont="1" applyAlignment="1">
      <alignment horizontal="right"/>
    </xf>
    <xf numFmtId="0" fontId="3" fillId="0" borderId="0" xfId="0" applyFont="1" applyAlignment="1">
      <alignment horizontal="left"/>
    </xf>
    <xf numFmtId="166" fontId="0" fillId="0" borderId="0" xfId="0" applyNumberFormat="1" applyAlignment="1">
      <alignment horizontal="right"/>
    </xf>
    <xf numFmtId="166" fontId="2" fillId="0" borderId="0" xfId="0" applyNumberFormat="1" applyFont="1" applyAlignment="1">
      <alignment horizontal="right"/>
    </xf>
    <xf numFmtId="166" fontId="0" fillId="0" borderId="1" xfId="0" applyNumberFormat="1" applyBorder="1" applyAlignment="1">
      <alignment horizontal="right"/>
    </xf>
    <xf numFmtId="166" fontId="0" fillId="0" borderId="3" xfId="0" applyNumberFormat="1" applyBorder="1" applyAlignment="1">
      <alignment horizontal="right"/>
    </xf>
    <xf numFmtId="166" fontId="2" fillId="0" borderId="2" xfId="0" applyNumberFormat="1" applyFont="1" applyBorder="1" applyAlignment="1">
      <alignment horizontal="right"/>
    </xf>
    <xf numFmtId="166" fontId="2" fillId="0" borderId="1" xfId="0" applyNumberFormat="1" applyFont="1" applyBorder="1" applyAlignment="1">
      <alignment horizontal="right"/>
    </xf>
    <xf numFmtId="166" fontId="0" fillId="0" borderId="4" xfId="0" applyNumberFormat="1" applyBorder="1" applyAlignment="1">
      <alignment horizontal="right"/>
    </xf>
    <xf numFmtId="0" fontId="0" fillId="0" borderId="0" xfId="0" applyAlignment="1">
      <alignment horizontal="center"/>
    </xf>
    <xf numFmtId="166" fontId="2" fillId="0" borderId="4" xfId="0" applyNumberFormat="1" applyFont="1" applyBorder="1" applyAlignment="1">
      <alignment horizontal="right"/>
    </xf>
    <xf numFmtId="0" fontId="13" fillId="0" borderId="0" xfId="0" applyFont="1" applyAlignment="1">
      <alignment horizontal="left"/>
    </xf>
    <xf numFmtId="2" fontId="13" fillId="0" borderId="0" xfId="0" applyNumberFormat="1" applyFont="1" applyAlignment="1">
      <alignment horizontal="right"/>
    </xf>
    <xf numFmtId="0" fontId="12" fillId="0" borderId="0" xfId="0" applyFont="1" applyAlignment="1">
      <alignment horizontal="left"/>
    </xf>
    <xf numFmtId="0" fontId="12" fillId="0" borderId="0" xfId="0" applyFont="1" applyAlignment="1">
      <alignment horizontal="right"/>
    </xf>
    <xf numFmtId="10" fontId="0" fillId="0" borderId="0" xfId="6" applyNumberFormat="1" applyFont="1" applyAlignment="1">
      <alignment horizontal="right"/>
    </xf>
    <xf numFmtId="10" fontId="15" fillId="0" borderId="0" xfId="6" applyNumberFormat="1" applyFont="1" applyAlignment="1">
      <alignment horizontal="right"/>
    </xf>
    <xf numFmtId="0" fontId="12" fillId="7" borderId="0" xfId="0" applyFont="1" applyFill="1"/>
    <xf numFmtId="10" fontId="12" fillId="7" borderId="0" xfId="0" applyNumberFormat="1" applyFont="1" applyFill="1"/>
    <xf numFmtId="0" fontId="16" fillId="0" borderId="0" xfId="0" applyFont="1"/>
    <xf numFmtId="0" fontId="3" fillId="6" borderId="0" xfId="0" applyFont="1" applyFill="1" applyAlignment="1">
      <alignment horizontal="right"/>
    </xf>
    <xf numFmtId="9" fontId="0" fillId="0" borderId="0" xfId="6" applyFont="1"/>
    <xf numFmtId="167" fontId="0" fillId="0" borderId="0" xfId="6" applyNumberFormat="1" applyFont="1"/>
    <xf numFmtId="10" fontId="0" fillId="0" borderId="0" xfId="6" applyNumberFormat="1" applyFont="1"/>
    <xf numFmtId="166" fontId="0" fillId="0" borderId="0" xfId="0" applyNumberFormat="1"/>
    <xf numFmtId="0" fontId="17" fillId="0" borderId="0" xfId="0" applyFont="1"/>
    <xf numFmtId="0" fontId="17" fillId="0" borderId="0" xfId="0" applyFont="1" applyAlignment="1">
      <alignment horizontal="right"/>
    </xf>
    <xf numFmtId="167" fontId="17" fillId="0" borderId="0" xfId="6" applyNumberFormat="1" applyFont="1"/>
    <xf numFmtId="0" fontId="0" fillId="0" borderId="1" xfId="0" applyBorder="1"/>
    <xf numFmtId="166" fontId="0" fillId="0" borderId="1" xfId="0" applyNumberFormat="1" applyBorder="1"/>
    <xf numFmtId="0" fontId="2" fillId="0" borderId="1" xfId="0" applyFont="1" applyBorder="1"/>
    <xf numFmtId="166" fontId="2" fillId="0" borderId="1" xfId="0" applyNumberFormat="1" applyFont="1" applyBorder="1"/>
    <xf numFmtId="43" fontId="4" fillId="0" borderId="0" xfId="1" applyFont="1" applyBorder="1" applyAlignment="1">
      <alignment horizontal="left"/>
    </xf>
    <xf numFmtId="0" fontId="2" fillId="0" borderId="1" xfId="0" applyFont="1" applyBorder="1" applyAlignment="1">
      <alignment horizontal="left"/>
    </xf>
    <xf numFmtId="43" fontId="2" fillId="0" borderId="0" xfId="1" applyFont="1" applyBorder="1" applyAlignment="1">
      <alignment horizontal="left"/>
    </xf>
    <xf numFmtId="43" fontId="0" fillId="0" borderId="0" xfId="1" applyFont="1" applyBorder="1" applyAlignment="1">
      <alignment horizontal="left"/>
    </xf>
    <xf numFmtId="0" fontId="0" fillId="0" borderId="5" xfId="0" applyBorder="1"/>
    <xf numFmtId="0" fontId="0" fillId="0" borderId="5" xfId="0" applyBorder="1" applyAlignment="1">
      <alignment horizontal="left"/>
    </xf>
    <xf numFmtId="0" fontId="0" fillId="0" borderId="6" xfId="0" applyBorder="1" applyAlignment="1">
      <alignment horizontal="left"/>
    </xf>
    <xf numFmtId="167" fontId="0" fillId="0" borderId="0" xfId="6" applyNumberFormat="1" applyFont="1" applyAlignment="1">
      <alignment horizontal="right"/>
    </xf>
    <xf numFmtId="2" fontId="0" fillId="0" borderId="0" xfId="0" applyNumberFormat="1" applyAlignment="1">
      <alignment horizontal="right"/>
    </xf>
    <xf numFmtId="1" fontId="0" fillId="0" borderId="0" xfId="0" applyNumberFormat="1" applyAlignment="1">
      <alignment horizontal="right"/>
    </xf>
    <xf numFmtId="169" fontId="0" fillId="0" borderId="0" xfId="0" applyNumberFormat="1" applyAlignment="1">
      <alignment horizontal="right"/>
    </xf>
    <xf numFmtId="170" fontId="0" fillId="0" borderId="0" xfId="0" applyNumberFormat="1" applyAlignment="1">
      <alignment horizontal="right"/>
    </xf>
    <xf numFmtId="167" fontId="0" fillId="0" borderId="0" xfId="0" applyNumberFormat="1" applyAlignment="1">
      <alignment horizontal="right"/>
    </xf>
    <xf numFmtId="0" fontId="0" fillId="0" borderId="1" xfId="0" applyBorder="1" applyAlignment="1">
      <alignment horizontal="left"/>
    </xf>
    <xf numFmtId="0" fontId="0" fillId="0" borderId="1" xfId="0" applyBorder="1" applyAlignment="1">
      <alignment horizontal="right"/>
    </xf>
    <xf numFmtId="0" fontId="18" fillId="0" borderId="0" xfId="0" applyFont="1" applyAlignment="1">
      <alignment horizontal="left"/>
    </xf>
    <xf numFmtId="0" fontId="0" fillId="0" borderId="3" xfId="0" applyBorder="1"/>
    <xf numFmtId="0" fontId="3" fillId="0" borderId="0" xfId="0" applyFont="1"/>
    <xf numFmtId="0" fontId="3" fillId="0" borderId="0" xfId="0" applyFont="1" applyAlignment="1">
      <alignment horizontal="right"/>
    </xf>
    <xf numFmtId="0" fontId="11" fillId="6" borderId="0" xfId="0" applyFont="1" applyFill="1" applyAlignment="1">
      <alignment horizontal="left"/>
    </xf>
    <xf numFmtId="0" fontId="11" fillId="6" borderId="0" xfId="0" applyFont="1" applyFill="1" applyAlignment="1">
      <alignment horizontal="right"/>
    </xf>
    <xf numFmtId="171" fontId="0" fillId="0" borderId="0" xfId="0" applyNumberFormat="1" applyAlignment="1">
      <alignment horizontal="right"/>
    </xf>
    <xf numFmtId="172" fontId="0" fillId="0" borderId="0" xfId="0" applyNumberFormat="1" applyAlignment="1">
      <alignment horizontal="right"/>
    </xf>
    <xf numFmtId="0" fontId="0" fillId="7" borderId="0" xfId="0" applyFill="1" applyAlignment="1">
      <alignment horizontal="left"/>
    </xf>
    <xf numFmtId="173" fontId="0" fillId="7" borderId="0" xfId="0" applyNumberFormat="1" applyFill="1" applyAlignment="1">
      <alignment horizontal="right"/>
    </xf>
    <xf numFmtId="172" fontId="0" fillId="7" borderId="0" xfId="0" applyNumberFormat="1" applyFill="1" applyAlignment="1">
      <alignment horizontal="right"/>
    </xf>
    <xf numFmtId="10" fontId="0" fillId="7" borderId="0" xfId="6" applyNumberFormat="1" applyFont="1" applyFill="1" applyAlignment="1">
      <alignment horizontal="right"/>
    </xf>
    <xf numFmtId="0" fontId="19" fillId="0" borderId="0" xfId="0" applyFont="1"/>
    <xf numFmtId="0" fontId="12" fillId="0" borderId="0" xfId="0" applyFont="1"/>
    <xf numFmtId="0" fontId="0" fillId="0" borderId="7" xfId="0" applyBorder="1"/>
    <xf numFmtId="0" fontId="0" fillId="0" borderId="7" xfId="0" applyBorder="1" applyAlignment="1">
      <alignment horizontal="right"/>
    </xf>
    <xf numFmtId="0" fontId="0" fillId="0" borderId="8" xfId="0" applyBorder="1"/>
    <xf numFmtId="0" fontId="0" fillId="0" borderId="8" xfId="0" applyBorder="1" applyAlignment="1">
      <alignment horizontal="right"/>
    </xf>
    <xf numFmtId="0" fontId="15" fillId="0" borderId="0" xfId="0" applyFont="1" applyAlignment="1">
      <alignment horizontal="right"/>
    </xf>
    <xf numFmtId="172" fontId="0" fillId="0" borderId="0" xfId="0" applyNumberFormat="1"/>
    <xf numFmtId="10" fontId="0" fillId="7" borderId="0" xfId="6" applyNumberFormat="1" applyFont="1" applyFill="1"/>
    <xf numFmtId="2" fontId="0" fillId="0" borderId="0" xfId="0" applyNumberFormat="1"/>
    <xf numFmtId="2" fontId="0" fillId="7" borderId="0" xfId="6" applyNumberFormat="1" applyFont="1" applyFill="1"/>
    <xf numFmtId="0" fontId="12" fillId="0" borderId="7" xfId="0" applyFont="1" applyBorder="1"/>
    <xf numFmtId="10" fontId="0" fillId="0" borderId="7" xfId="0" applyNumberFormat="1" applyBorder="1"/>
    <xf numFmtId="2" fontId="0" fillId="0" borderId="7" xfId="0" applyNumberFormat="1" applyBorder="1"/>
    <xf numFmtId="0" fontId="12" fillId="0" borderId="8" xfId="0" applyFont="1" applyBorder="1"/>
    <xf numFmtId="10" fontId="0" fillId="0" borderId="8" xfId="0" applyNumberFormat="1" applyBorder="1"/>
    <xf numFmtId="2" fontId="0" fillId="0" borderId="8" xfId="0" applyNumberFormat="1" applyBorder="1"/>
    <xf numFmtId="0" fontId="12" fillId="0" borderId="8" xfId="0" applyFont="1" applyBorder="1" applyAlignment="1">
      <alignment horizontal="left"/>
    </xf>
    <xf numFmtId="10" fontId="0" fillId="0" borderId="6" xfId="6" applyNumberFormat="1" applyFont="1" applyBorder="1" applyAlignment="1">
      <alignment horizontal="right"/>
    </xf>
    <xf numFmtId="10" fontId="1" fillId="0" borderId="6" xfId="6" applyNumberFormat="1" applyFont="1" applyBorder="1" applyAlignment="1">
      <alignment horizontal="right"/>
    </xf>
    <xf numFmtId="10" fontId="0" fillId="0" borderId="0" xfId="6" applyNumberFormat="1" applyFont="1" applyBorder="1" applyAlignment="1">
      <alignment horizontal="right"/>
    </xf>
    <xf numFmtId="10" fontId="0" fillId="7" borderId="5" xfId="6" applyNumberFormat="1" applyFont="1" applyFill="1" applyBorder="1" applyAlignment="1">
      <alignment horizontal="right"/>
    </xf>
    <xf numFmtId="10" fontId="0" fillId="0" borderId="0" xfId="6" applyNumberFormat="1" applyFont="1" applyFill="1" applyBorder="1" applyAlignment="1">
      <alignment horizontal="right"/>
    </xf>
    <xf numFmtId="2" fontId="0" fillId="0" borderId="6" xfId="0" applyNumberFormat="1" applyBorder="1" applyAlignment="1">
      <alignment horizontal="right"/>
    </xf>
    <xf numFmtId="10" fontId="0" fillId="7" borderId="5" xfId="0" applyNumberFormat="1" applyFill="1" applyBorder="1" applyAlignment="1">
      <alignment horizontal="right"/>
    </xf>
    <xf numFmtId="0" fontId="12" fillId="0" borderId="8" xfId="0" applyFont="1" applyBorder="1" applyAlignment="1">
      <alignment horizontal="right"/>
    </xf>
    <xf numFmtId="10" fontId="1" fillId="0" borderId="0" xfId="6" applyNumberFormat="1" applyFont="1"/>
    <xf numFmtId="10" fontId="0" fillId="0" borderId="0" xfId="0" applyNumberFormat="1" applyAlignment="1">
      <alignment horizontal="right"/>
    </xf>
    <xf numFmtId="172" fontId="0" fillId="0" borderId="5" xfId="0" applyNumberFormat="1" applyBorder="1"/>
    <xf numFmtId="9" fontId="0" fillId="7" borderId="5" xfId="6" applyFont="1" applyFill="1" applyBorder="1"/>
    <xf numFmtId="9" fontId="0" fillId="7" borderId="5" xfId="0" applyNumberFormat="1" applyFill="1" applyBorder="1"/>
    <xf numFmtId="2" fontId="0" fillId="7" borderId="5" xfId="0" applyNumberFormat="1" applyFill="1" applyBorder="1" applyAlignment="1">
      <alignment horizontal="right"/>
    </xf>
    <xf numFmtId="10" fontId="0" fillId="7" borderId="0" xfId="0" applyNumberFormat="1" applyFill="1"/>
    <xf numFmtId="0" fontId="16" fillId="0" borderId="0" xfId="0" applyFont="1" applyAlignment="1">
      <alignment vertical="top"/>
    </xf>
    <xf numFmtId="0" fontId="12" fillId="0" borderId="9" xfId="0" applyFont="1" applyBorder="1"/>
    <xf numFmtId="10" fontId="12" fillId="7" borderId="9" xfId="0" applyNumberFormat="1" applyFont="1" applyFill="1" applyBorder="1"/>
    <xf numFmtId="2" fontId="13" fillId="0" borderId="0" xfId="0" applyNumberFormat="1" applyFont="1"/>
    <xf numFmtId="10" fontId="0" fillId="0" borderId="0" xfId="6" applyNumberFormat="1" applyFont="1" applyFill="1"/>
    <xf numFmtId="0" fontId="11" fillId="6" borderId="0" xfId="0" applyFont="1" applyFill="1"/>
    <xf numFmtId="17" fontId="11" fillId="6" borderId="0" xfId="0" applyNumberFormat="1" applyFont="1" applyFill="1" applyAlignment="1">
      <alignment horizontal="right"/>
    </xf>
    <xf numFmtId="0" fontId="12" fillId="0" borderId="10" xfId="0" applyFont="1" applyBorder="1"/>
    <xf numFmtId="166" fontId="2" fillId="0" borderId="11" xfId="0" applyNumberFormat="1" applyFont="1" applyBorder="1" applyAlignment="1">
      <alignment horizontal="right"/>
    </xf>
    <xf numFmtId="0" fontId="12" fillId="0" borderId="12" xfId="0" applyFont="1" applyBorder="1"/>
    <xf numFmtId="166" fontId="2" fillId="0" borderId="12" xfId="0" applyNumberFormat="1" applyFont="1" applyBorder="1" applyAlignment="1">
      <alignment horizontal="right"/>
    </xf>
    <xf numFmtId="166" fontId="2" fillId="0" borderId="13" xfId="0" applyNumberFormat="1" applyFont="1" applyBorder="1" applyAlignment="1">
      <alignment horizontal="right"/>
    </xf>
    <xf numFmtId="10" fontId="12" fillId="0" borderId="12" xfId="6" applyNumberFormat="1" applyFont="1" applyBorder="1" applyAlignment="1">
      <alignment horizontal="right"/>
    </xf>
    <xf numFmtId="0" fontId="0" fillId="0" borderId="3" xfId="0" applyBorder="1" applyAlignment="1">
      <alignment horizontal="right"/>
    </xf>
    <xf numFmtId="0" fontId="2" fillId="0" borderId="12" xfId="0" applyFont="1" applyBorder="1"/>
    <xf numFmtId="0" fontId="2" fillId="0" borderId="12" xfId="0" applyFont="1" applyBorder="1" applyAlignment="1">
      <alignment horizontal="right"/>
    </xf>
    <xf numFmtId="10" fontId="2" fillId="0" borderId="12" xfId="6" applyNumberFormat="1" applyFont="1" applyBorder="1" applyAlignment="1">
      <alignment horizontal="right"/>
    </xf>
    <xf numFmtId="0" fontId="2" fillId="7" borderId="6" xfId="0" applyFont="1" applyFill="1" applyBorder="1"/>
    <xf numFmtId="0" fontId="2" fillId="7" borderId="6" xfId="0" applyFont="1" applyFill="1" applyBorder="1" applyAlignment="1">
      <alignment horizontal="right"/>
    </xf>
    <xf numFmtId="10" fontId="2" fillId="7" borderId="6" xfId="0" applyNumberFormat="1" applyFont="1" applyFill="1" applyBorder="1" applyAlignment="1">
      <alignment horizontal="right"/>
    </xf>
    <xf numFmtId="0" fontId="2" fillId="7" borderId="5" xfId="0" applyFont="1" applyFill="1" applyBorder="1"/>
    <xf numFmtId="0" fontId="2" fillId="7" borderId="5" xfId="0" applyFont="1" applyFill="1" applyBorder="1" applyAlignment="1">
      <alignment horizontal="right"/>
    </xf>
    <xf numFmtId="10" fontId="2" fillId="7" borderId="5" xfId="0" applyNumberFormat="1" applyFont="1" applyFill="1" applyBorder="1" applyAlignment="1">
      <alignment horizontal="right"/>
    </xf>
    <xf numFmtId="10" fontId="0" fillId="0" borderId="1" xfId="0" applyNumberFormat="1" applyBorder="1" applyAlignment="1">
      <alignment horizontal="right"/>
    </xf>
    <xf numFmtId="10" fontId="13" fillId="0" borderId="0" xfId="6" applyNumberFormat="1" applyFont="1" applyAlignment="1">
      <alignment horizontal="right"/>
    </xf>
    <xf numFmtId="10" fontId="13" fillId="0" borderId="0" xfId="0" applyNumberFormat="1" applyFont="1" applyAlignment="1">
      <alignment horizontal="right"/>
    </xf>
    <xf numFmtId="10" fontId="21" fillId="0" borderId="1" xfId="0" applyNumberFormat="1" applyFont="1" applyBorder="1" applyAlignment="1">
      <alignment horizontal="right"/>
    </xf>
    <xf numFmtId="0" fontId="2" fillId="0" borderId="0" xfId="0" applyFont="1" applyAlignment="1">
      <alignment horizontal="right"/>
    </xf>
    <xf numFmtId="10" fontId="2" fillId="0" borderId="0" xfId="0" applyNumberFormat="1" applyFont="1" applyAlignment="1">
      <alignment horizontal="right"/>
    </xf>
    <xf numFmtId="174" fontId="3" fillId="6" borderId="0" xfId="0" applyNumberFormat="1" applyFont="1" applyFill="1"/>
    <xf numFmtId="175" fontId="3" fillId="6" borderId="0" xfId="0" applyNumberFormat="1" applyFont="1" applyFill="1"/>
    <xf numFmtId="43" fontId="0" fillId="7" borderId="1" xfId="0" applyNumberFormat="1" applyFill="1" applyBorder="1"/>
    <xf numFmtId="43" fontId="0" fillId="0" borderId="1" xfId="0" applyNumberFormat="1" applyBorder="1"/>
    <xf numFmtId="10" fontId="13" fillId="7" borderId="1" xfId="0" applyNumberFormat="1" applyFont="1" applyFill="1" applyBorder="1"/>
    <xf numFmtId="10" fontId="0" fillId="0" borderId="1" xfId="0" applyNumberFormat="1" applyBorder="1"/>
    <xf numFmtId="0" fontId="0" fillId="7" borderId="1" xfId="0" applyFill="1" applyBorder="1"/>
    <xf numFmtId="0" fontId="13" fillId="0" borderId="1" xfId="0" applyFont="1" applyBorder="1"/>
    <xf numFmtId="168" fontId="0" fillId="0" borderId="1" xfId="0" applyNumberFormat="1" applyBorder="1"/>
    <xf numFmtId="0" fontId="0" fillId="7" borderId="0" xfId="0" applyFill="1"/>
    <xf numFmtId="0" fontId="2" fillId="0" borderId="2" xfId="0" applyFont="1" applyBorder="1"/>
    <xf numFmtId="0" fontId="2" fillId="7" borderId="2" xfId="0" applyFont="1" applyFill="1" applyBorder="1"/>
    <xf numFmtId="43" fontId="2" fillId="0" borderId="2" xfId="0" applyNumberFormat="1" applyFont="1" applyBorder="1"/>
    <xf numFmtId="43" fontId="0" fillId="0" borderId="0" xfId="0" applyNumberFormat="1"/>
    <xf numFmtId="43" fontId="2" fillId="0" borderId="0" xfId="0" applyNumberFormat="1" applyFont="1"/>
    <xf numFmtId="10" fontId="0" fillId="7" borderId="1" xfId="0" applyNumberFormat="1" applyFill="1" applyBorder="1"/>
    <xf numFmtId="43" fontId="22" fillId="0" borderId="0" xfId="0" applyNumberFormat="1" applyFont="1" applyAlignment="1">
      <alignment horizontal="left"/>
    </xf>
    <xf numFmtId="9" fontId="0" fillId="0" borderId="0" xfId="6" applyFont="1" applyFill="1" applyAlignment="1">
      <alignment horizontal="right"/>
    </xf>
    <xf numFmtId="9" fontId="0" fillId="0" borderId="0" xfId="6" applyFont="1" applyFill="1" applyAlignment="1">
      <alignment horizontal="left"/>
    </xf>
    <xf numFmtId="0" fontId="3" fillId="0" borderId="0" xfId="0" applyFont="1" applyAlignment="1">
      <alignment horizontal="center"/>
    </xf>
    <xf numFmtId="43" fontId="22" fillId="0" borderId="0" xfId="6" applyNumberFormat="1" applyFont="1" applyFill="1" applyAlignment="1">
      <alignment horizontal="right"/>
    </xf>
    <xf numFmtId="0" fontId="13" fillId="0" borderId="0" xfId="0" applyFont="1"/>
    <xf numFmtId="2" fontId="3" fillId="6" borderId="0" xfId="0" applyNumberFormat="1" applyFont="1" applyFill="1" applyAlignment="1">
      <alignment horizontal="right"/>
    </xf>
    <xf numFmtId="0" fontId="12" fillId="0" borderId="14" xfId="0" applyFont="1" applyBorder="1"/>
    <xf numFmtId="0" fontId="11" fillId="6" borderId="0" xfId="0" applyFont="1" applyFill="1" applyAlignment="1">
      <alignment horizontal="center"/>
    </xf>
    <xf numFmtId="0" fontId="11" fillId="6" borderId="0" xfId="0" applyFont="1" applyFill="1" applyAlignment="1">
      <alignment horizontal="right" wrapText="1"/>
    </xf>
    <xf numFmtId="0" fontId="0" fillId="7" borderId="1" xfId="0" applyFill="1" applyBorder="1" applyAlignment="1">
      <alignment horizontal="left"/>
    </xf>
    <xf numFmtId="166" fontId="0" fillId="7" borderId="1" xfId="0" applyNumberFormat="1" applyFill="1" applyBorder="1"/>
    <xf numFmtId="170" fontId="0" fillId="7" borderId="1" xfId="0" applyNumberFormat="1" applyFill="1" applyBorder="1" applyAlignment="1">
      <alignment horizontal="right"/>
    </xf>
    <xf numFmtId="170" fontId="0" fillId="0" borderId="1" xfId="0" applyNumberFormat="1" applyBorder="1" applyAlignment="1">
      <alignment horizontal="right"/>
    </xf>
    <xf numFmtId="170" fontId="0" fillId="7" borderId="1" xfId="0" applyNumberFormat="1" applyFill="1" applyBorder="1"/>
    <xf numFmtId="0" fontId="12" fillId="7" borderId="1" xfId="0" applyFont="1" applyFill="1" applyBorder="1"/>
    <xf numFmtId="170" fontId="12" fillId="7" borderId="1" xfId="0" applyNumberFormat="1" applyFont="1" applyFill="1" applyBorder="1"/>
    <xf numFmtId="0" fontId="12" fillId="7" borderId="16" xfId="0" applyFont="1" applyFill="1" applyBorder="1"/>
    <xf numFmtId="166" fontId="12" fillId="7" borderId="16" xfId="0" applyNumberFormat="1" applyFont="1" applyFill="1" applyBorder="1"/>
    <xf numFmtId="2" fontId="12" fillId="0" borderId="0" xfId="0" applyNumberFormat="1" applyFont="1"/>
    <xf numFmtId="176" fontId="0" fillId="0" borderId="0" xfId="0" applyNumberFormat="1"/>
    <xf numFmtId="15" fontId="0" fillId="0" borderId="0" xfId="0" applyNumberFormat="1" applyAlignment="1">
      <alignment horizontal="left"/>
    </xf>
    <xf numFmtId="10" fontId="0" fillId="0" borderId="1" xfId="6" applyNumberFormat="1" applyFont="1" applyBorder="1"/>
    <xf numFmtId="167" fontId="0" fillId="0" borderId="1" xfId="6" applyNumberFormat="1" applyFont="1" applyBorder="1"/>
    <xf numFmtId="167" fontId="0" fillId="0" borderId="1" xfId="6" applyNumberFormat="1" applyFont="1" applyBorder="1" applyAlignment="1">
      <alignment horizontal="right"/>
    </xf>
    <xf numFmtId="2" fontId="0" fillId="0" borderId="1" xfId="0" applyNumberFormat="1" applyBorder="1" applyAlignment="1">
      <alignment horizontal="right"/>
    </xf>
    <xf numFmtId="167" fontId="0" fillId="0" borderId="17" xfId="6" applyNumberFormat="1" applyFont="1" applyBorder="1"/>
    <xf numFmtId="167" fontId="0" fillId="0" borderId="17" xfId="6" applyNumberFormat="1" applyFont="1" applyBorder="1" applyAlignment="1">
      <alignment horizontal="right"/>
    </xf>
    <xf numFmtId="10" fontId="0" fillId="0" borderId="17" xfId="6" applyNumberFormat="1" applyFont="1" applyBorder="1" applyAlignment="1">
      <alignment horizontal="right"/>
    </xf>
    <xf numFmtId="2" fontId="0" fillId="0" borderId="17" xfId="0" applyNumberFormat="1" applyBorder="1" applyAlignment="1">
      <alignment horizontal="right"/>
    </xf>
    <xf numFmtId="0" fontId="2" fillId="0" borderId="2" xfId="0" applyFont="1" applyBorder="1" applyAlignment="1">
      <alignment horizontal="left"/>
    </xf>
    <xf numFmtId="0" fontId="2" fillId="0" borderId="2" xfId="0" applyFont="1" applyBorder="1" applyAlignment="1">
      <alignment horizontal="right"/>
    </xf>
    <xf numFmtId="0" fontId="2" fillId="0" borderId="2" xfId="0" applyFont="1" applyBorder="1" applyAlignment="1">
      <alignment horizontal="center"/>
    </xf>
    <xf numFmtId="2" fontId="13" fillId="0" borderId="1" xfId="6" applyNumberFormat="1" applyFont="1" applyBorder="1"/>
    <xf numFmtId="0" fontId="0" fillId="0" borderId="17" xfId="0" applyBorder="1"/>
    <xf numFmtId="10" fontId="0" fillId="0" borderId="17" xfId="6" applyNumberFormat="1" applyFont="1" applyBorder="1"/>
    <xf numFmtId="0" fontId="0" fillId="0" borderId="18" xfId="0" applyBorder="1"/>
    <xf numFmtId="2" fontId="13" fillId="0" borderId="0" xfId="6" applyNumberFormat="1" applyFont="1" applyBorder="1"/>
    <xf numFmtId="0" fontId="2" fillId="0" borderId="18" xfId="0" applyFont="1" applyBorder="1"/>
    <xf numFmtId="177" fontId="23" fillId="0" borderId="1" xfId="0" applyNumberFormat="1" applyFont="1" applyBorder="1" applyAlignment="1">
      <alignment horizontal="right"/>
    </xf>
    <xf numFmtId="9" fontId="24" fillId="0" borderId="1" xfId="6" applyFont="1" applyBorder="1" applyAlignment="1">
      <alignment horizontal="right"/>
    </xf>
    <xf numFmtId="10" fontId="12" fillId="0" borderId="0" xfId="6" applyNumberFormat="1" applyFont="1" applyAlignment="1">
      <alignment horizontal="right"/>
    </xf>
    <xf numFmtId="177" fontId="24" fillId="0" borderId="1" xfId="0" applyNumberFormat="1" applyFont="1" applyBorder="1" applyAlignment="1">
      <alignment horizontal="right"/>
    </xf>
    <xf numFmtId="0" fontId="25" fillId="0" borderId="0" xfId="0" applyFont="1"/>
    <xf numFmtId="178" fontId="25" fillId="0" borderId="0" xfId="0" applyNumberFormat="1" applyFont="1"/>
    <xf numFmtId="178" fontId="0" fillId="7" borderId="0" xfId="0" applyNumberFormat="1" applyFill="1"/>
    <xf numFmtId="3" fontId="0" fillId="0" borderId="0" xfId="0" applyNumberFormat="1"/>
    <xf numFmtId="3" fontId="25" fillId="0" borderId="0" xfId="0" applyNumberFormat="1" applyFont="1" applyAlignment="1">
      <alignment horizontal="right"/>
    </xf>
    <xf numFmtId="0" fontId="11" fillId="0" borderId="0" xfId="0" applyFont="1" applyAlignment="1">
      <alignment horizontal="left"/>
    </xf>
    <xf numFmtId="0" fontId="11" fillId="0" borderId="0" xfId="0" applyFont="1" applyAlignment="1">
      <alignment horizontal="right"/>
    </xf>
    <xf numFmtId="0" fontId="12" fillId="0" borderId="19" xfId="0" applyFont="1" applyBorder="1" applyAlignment="1">
      <alignment horizontal="left"/>
    </xf>
    <xf numFmtId="0" fontId="12" fillId="0" borderId="19" xfId="0" applyFont="1" applyBorder="1" applyAlignment="1">
      <alignment horizontal="right"/>
    </xf>
    <xf numFmtId="0" fontId="25" fillId="0" borderId="0" xfId="0" applyFont="1" applyAlignment="1">
      <alignment horizontal="left"/>
    </xf>
    <xf numFmtId="0" fontId="26" fillId="0" borderId="0" xfId="0" applyFont="1" applyAlignment="1">
      <alignment horizontal="left"/>
    </xf>
    <xf numFmtId="166" fontId="26" fillId="0" borderId="0" xfId="0" applyNumberFormat="1" applyFont="1" applyAlignment="1">
      <alignment horizontal="right"/>
    </xf>
    <xf numFmtId="167" fontId="26" fillId="0" borderId="0" xfId="6" applyNumberFormat="1" applyFont="1" applyFill="1" applyAlignment="1">
      <alignment horizontal="right"/>
    </xf>
    <xf numFmtId="167" fontId="25" fillId="0" borderId="0" xfId="6" applyNumberFormat="1" applyFont="1" applyAlignment="1">
      <alignment horizontal="right"/>
    </xf>
    <xf numFmtId="166" fontId="25" fillId="0" borderId="0" xfId="0" applyNumberFormat="1" applyFont="1" applyAlignment="1">
      <alignment horizontal="right"/>
    </xf>
    <xf numFmtId="0" fontId="12" fillId="0" borderId="19" xfId="0" applyFont="1" applyBorder="1"/>
    <xf numFmtId="0" fontId="25" fillId="0" borderId="1" xfId="0" applyFont="1" applyBorder="1"/>
    <xf numFmtId="178" fontId="0" fillId="0" borderId="1" xfId="0" applyNumberFormat="1" applyBorder="1"/>
    <xf numFmtId="9" fontId="0" fillId="0" borderId="1" xfId="6" applyFont="1" applyBorder="1"/>
    <xf numFmtId="177" fontId="25" fillId="0" borderId="1" xfId="0" applyNumberFormat="1" applyFont="1" applyBorder="1" applyAlignment="1">
      <alignment horizontal="right"/>
    </xf>
    <xf numFmtId="9" fontId="25" fillId="0" borderId="1" xfId="6" applyFont="1" applyFill="1" applyBorder="1"/>
    <xf numFmtId="178" fontId="0" fillId="0" borderId="3" xfId="0" applyNumberFormat="1" applyBorder="1"/>
    <xf numFmtId="177" fontId="23" fillId="0" borderId="3" xfId="0" applyNumberFormat="1" applyFont="1" applyBorder="1" applyAlignment="1">
      <alignment horizontal="right"/>
    </xf>
    <xf numFmtId="9" fontId="0" fillId="0" borderId="3" xfId="6" applyFont="1" applyBorder="1"/>
    <xf numFmtId="0" fontId="12" fillId="7" borderId="4" xfId="0" applyFont="1" applyFill="1" applyBorder="1"/>
    <xf numFmtId="177" fontId="12" fillId="7" borderId="4" xfId="0" applyNumberFormat="1" applyFont="1" applyFill="1" applyBorder="1"/>
    <xf numFmtId="9" fontId="12" fillId="7" borderId="4" xfId="6" applyFont="1" applyFill="1" applyBorder="1"/>
    <xf numFmtId="177" fontId="0" fillId="0" borderId="1" xfId="0" applyNumberFormat="1" applyBorder="1"/>
    <xf numFmtId="0" fontId="28" fillId="0" borderId="1" xfId="0" applyFont="1" applyBorder="1"/>
    <xf numFmtId="177" fontId="30" fillId="0" borderId="1" xfId="0" applyNumberFormat="1" applyFont="1" applyBorder="1" applyAlignment="1">
      <alignment horizontal="right"/>
    </xf>
    <xf numFmtId="4" fontId="0" fillId="0" borderId="1" xfId="0" applyNumberFormat="1" applyBorder="1"/>
    <xf numFmtId="0" fontId="12" fillId="0" borderId="4" xfId="0" applyFont="1" applyBorder="1"/>
    <xf numFmtId="0" fontId="0" fillId="0" borderId="2" xfId="0" applyBorder="1"/>
    <xf numFmtId="4" fontId="12" fillId="0" borderId="4" xfId="0" applyNumberFormat="1" applyFont="1" applyBorder="1"/>
    <xf numFmtId="43" fontId="0" fillId="0" borderId="17" xfId="0" applyNumberFormat="1" applyBorder="1"/>
    <xf numFmtId="43" fontId="0" fillId="0" borderId="2" xfId="0" applyNumberFormat="1" applyBorder="1"/>
    <xf numFmtId="0" fontId="31" fillId="0" borderId="0" xfId="0" applyFont="1"/>
    <xf numFmtId="0" fontId="2" fillId="0" borderId="0" xfId="0" applyFont="1" applyAlignment="1">
      <alignment horizontal="right" vertical="center"/>
    </xf>
    <xf numFmtId="0" fontId="34" fillId="0" borderId="0" xfId="0" applyFont="1"/>
    <xf numFmtId="9" fontId="0" fillId="0" borderId="1" xfId="0" applyNumberFormat="1" applyBorder="1" applyAlignment="1">
      <alignment horizontal="right"/>
    </xf>
    <xf numFmtId="9" fontId="0" fillId="0" borderId="1" xfId="6" applyFont="1" applyBorder="1" applyAlignment="1">
      <alignment horizontal="right"/>
    </xf>
    <xf numFmtId="10" fontId="0" fillId="0" borderId="1" xfId="6" applyNumberFormat="1" applyFont="1" applyBorder="1" applyAlignment="1">
      <alignment horizontal="right"/>
    </xf>
    <xf numFmtId="0" fontId="2" fillId="7" borderId="1" xfId="0" applyFont="1" applyFill="1" applyBorder="1" applyAlignment="1">
      <alignment horizontal="left"/>
    </xf>
    <xf numFmtId="0" fontId="35" fillId="7" borderId="1" xfId="0" applyFont="1" applyFill="1" applyBorder="1" applyAlignment="1">
      <alignment horizontal="right"/>
    </xf>
    <xf numFmtId="0" fontId="2" fillId="7" borderId="1" xfId="0" applyFont="1" applyFill="1" applyBorder="1" applyAlignment="1">
      <alignment horizontal="right"/>
    </xf>
    <xf numFmtId="10" fontId="2" fillId="7" borderId="1" xfId="0" applyNumberFormat="1" applyFont="1" applyFill="1" applyBorder="1" applyAlignment="1">
      <alignment horizontal="right"/>
    </xf>
    <xf numFmtId="10" fontId="2" fillId="7" borderId="1" xfId="6" applyNumberFormat="1" applyFont="1" applyFill="1" applyBorder="1" applyAlignment="1">
      <alignment horizontal="right"/>
    </xf>
    <xf numFmtId="10" fontId="6" fillId="0" borderId="0" xfId="0" applyNumberFormat="1" applyFont="1"/>
    <xf numFmtId="0" fontId="4" fillId="0" borderId="0" xfId="7"/>
    <xf numFmtId="0" fontId="4" fillId="0" borderId="0" xfId="7" applyAlignment="1">
      <alignment horizontal="center"/>
    </xf>
    <xf numFmtId="0" fontId="3" fillId="6" borderId="0" xfId="7" applyFont="1" applyFill="1"/>
    <xf numFmtId="0" fontId="3" fillId="6" borderId="0" xfId="7" applyFont="1" applyFill="1" applyAlignment="1">
      <alignment horizontal="center"/>
    </xf>
    <xf numFmtId="0" fontId="36" fillId="0" borderId="0" xfId="0" applyFont="1" applyAlignment="1">
      <alignment vertical="center"/>
    </xf>
    <xf numFmtId="0" fontId="0" fillId="0" borderId="20" xfId="0" applyBorder="1"/>
    <xf numFmtId="17" fontId="2" fillId="0" borderId="0" xfId="0" applyNumberFormat="1" applyFont="1"/>
    <xf numFmtId="0" fontId="2" fillId="9" borderId="0" xfId="0" applyFont="1" applyFill="1"/>
    <xf numFmtId="10" fontId="2" fillId="9" borderId="0" xfId="6" applyNumberFormat="1" applyFont="1" applyFill="1"/>
    <xf numFmtId="178" fontId="2" fillId="9" borderId="0" xfId="6" applyNumberFormat="1" applyFont="1" applyFill="1"/>
    <xf numFmtId="0" fontId="38" fillId="0" borderId="0" xfId="0" applyFont="1"/>
    <xf numFmtId="17" fontId="2" fillId="0" borderId="0" xfId="0" applyNumberFormat="1" applyFont="1" applyAlignment="1">
      <alignment horizontal="center"/>
    </xf>
    <xf numFmtId="0" fontId="42" fillId="0" borderId="0" xfId="0" applyFont="1"/>
    <xf numFmtId="0" fontId="3" fillId="6" borderId="0" xfId="0" applyFont="1" applyFill="1" applyAlignment="1">
      <alignment horizontal="center"/>
    </xf>
    <xf numFmtId="0" fontId="0" fillId="0" borderId="5" xfId="0" applyBorder="1" applyAlignment="1">
      <alignment horizontal="left"/>
    </xf>
    <xf numFmtId="0" fontId="20" fillId="6" borderId="0" xfId="0" applyFont="1" applyFill="1" applyAlignment="1">
      <alignment horizontal="center"/>
    </xf>
    <xf numFmtId="0" fontId="12" fillId="0" borderId="8" xfId="0" applyFont="1" applyBorder="1" applyAlignment="1">
      <alignment horizontal="left"/>
    </xf>
    <xf numFmtId="0" fontId="0" fillId="0" borderId="0" xfId="0" applyAlignment="1">
      <alignment horizontal="left"/>
    </xf>
    <xf numFmtId="0" fontId="0" fillId="0" borderId="6" xfId="0" applyBorder="1" applyAlignment="1">
      <alignment horizontal="left"/>
    </xf>
    <xf numFmtId="0" fontId="11" fillId="6" borderId="15" xfId="0" applyFont="1" applyFill="1" applyBorder="1" applyAlignment="1">
      <alignment horizontal="center"/>
    </xf>
    <xf numFmtId="0" fontId="3" fillId="8" borderId="0" xfId="0" applyFont="1" applyFill="1" applyAlignment="1">
      <alignment horizontal="center"/>
    </xf>
    <xf numFmtId="0" fontId="39" fillId="0" borderId="0" xfId="0" applyFont="1" applyAlignment="1">
      <alignment horizontal="left" vertical="center" wrapText="1"/>
    </xf>
    <xf numFmtId="0" fontId="37" fillId="0" borderId="0" xfId="0" applyFont="1" applyAlignment="1">
      <alignment horizontal="left" vertical="center" wrapText="1"/>
    </xf>
    <xf numFmtId="0" fontId="41" fillId="8" borderId="0" xfId="0" applyFont="1" applyFill="1" applyAlignment="1">
      <alignment horizontal="center"/>
    </xf>
    <xf numFmtId="0" fontId="40" fillId="0" borderId="21" xfId="0" applyFont="1" applyBorder="1" applyAlignment="1">
      <alignment horizontal="center"/>
    </xf>
    <xf numFmtId="43" fontId="5" fillId="0" borderId="0" xfId="2" applyNumberFormat="1" applyBorder="1" applyAlignment="1" applyProtection="1">
      <alignment horizontal="center"/>
    </xf>
    <xf numFmtId="43" fontId="3" fillId="4" borderId="0" xfId="5" applyNumberFormat="1" applyFont="1" applyBorder="1" applyAlignment="1">
      <alignment horizontal="center"/>
    </xf>
  </cellXfs>
  <cellStyles count="8">
    <cellStyle name="60% - Accent1" xfId="3" builtinId="32"/>
    <cellStyle name="60% - Accent3" xfId="4" builtinId="40"/>
    <cellStyle name="Accent6" xfId="5" builtinId="49"/>
    <cellStyle name="Comma" xfId="1" builtinId="3"/>
    <cellStyle name="Hyperlink" xfId="2" builtinId="8"/>
    <cellStyle name="Normal" xfId="0" builtinId="0"/>
    <cellStyle name="Normal 3" xfId="7" xr:uid="{42993F61-CE5A-426B-B141-75CC8E1A5EB9}"/>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12B62"/>
      <color rgb="FF1A4072"/>
      <color rgb="FF99AAC0"/>
      <color rgb="FF4D6B91"/>
      <color rgb="FFE6EAEF"/>
      <color rgb="FF8095B1"/>
      <color rgb="FFCCD5E0"/>
      <color rgb="FF0000FF"/>
      <color rgb="FFFFFFCC"/>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solidFill>
                  <a:srgbClr val="002060"/>
                </a:solidFill>
              </a:rPr>
              <a:t>Football</a:t>
            </a:r>
            <a:r>
              <a:rPr lang="en-IN" b="1" baseline="0">
                <a:solidFill>
                  <a:srgbClr val="002060"/>
                </a:solidFill>
              </a:rPr>
              <a:t> Field Analysis - Valuation Summary(Rs)</a:t>
            </a:r>
            <a:endParaRPr lang="en-IN"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tockChart>
        <c:ser>
          <c:idx val="0"/>
          <c:order val="0"/>
          <c:spPr>
            <a:ln w="38100" cap="rnd">
              <a:noFill/>
              <a:round/>
            </a:ln>
            <a:effectLst/>
          </c:spPr>
          <c:marker>
            <c:symbol val="none"/>
          </c:marker>
          <c:cat>
            <c:strRef>
              <c:f>'Football Field Analysis'!$L$4:$L$8</c:f>
              <c:strCache>
                <c:ptCount val="5"/>
                <c:pt idx="0">
                  <c:v>Comps</c:v>
                </c:pt>
                <c:pt idx="1">
                  <c:v>DCF Bear</c:v>
                </c:pt>
                <c:pt idx="2">
                  <c:v>DCF Base</c:v>
                </c:pt>
                <c:pt idx="3">
                  <c:v>DCF Bull</c:v>
                </c:pt>
                <c:pt idx="4">
                  <c:v>52W H/L</c:v>
                </c:pt>
              </c:strCache>
            </c:strRef>
          </c:cat>
          <c:val>
            <c:numRef>
              <c:f>'Football Field Analysis'!$M$4:$M$8</c:f>
              <c:numCache>
                <c:formatCode>0.0</c:formatCode>
                <c:ptCount val="5"/>
                <c:pt idx="0">
                  <c:v>444.12647337146086</c:v>
                </c:pt>
                <c:pt idx="1">
                  <c:v>136.8417206390732</c:v>
                </c:pt>
                <c:pt idx="2">
                  <c:v>156.05134152428661</c:v>
                </c:pt>
                <c:pt idx="3">
                  <c:v>180.02155387651572</c:v>
                </c:pt>
                <c:pt idx="4" formatCode="General">
                  <c:v>287</c:v>
                </c:pt>
              </c:numCache>
            </c:numRef>
          </c:val>
          <c:smooth val="0"/>
          <c:extLst>
            <c:ext xmlns:c16="http://schemas.microsoft.com/office/drawing/2014/chart" uri="{C3380CC4-5D6E-409C-BE32-E72D297353CC}">
              <c16:uniqueId val="{00000000-9779-4CAC-92B6-F4FA3988F782}"/>
            </c:ext>
          </c:extLst>
        </c:ser>
        <c:ser>
          <c:idx val="1"/>
          <c:order val="1"/>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Analysis'!$L$4:$L$8</c:f>
              <c:strCache>
                <c:ptCount val="5"/>
                <c:pt idx="0">
                  <c:v>Comps</c:v>
                </c:pt>
                <c:pt idx="1">
                  <c:v>DCF Bear</c:v>
                </c:pt>
                <c:pt idx="2">
                  <c:v>DCF Base</c:v>
                </c:pt>
                <c:pt idx="3">
                  <c:v>DCF Bull</c:v>
                </c:pt>
                <c:pt idx="4">
                  <c:v>52W H/L</c:v>
                </c:pt>
              </c:strCache>
            </c:strRef>
          </c:cat>
          <c:val>
            <c:numRef>
              <c:f>'Football Field Analysis'!$N$4:$N$8</c:f>
              <c:numCache>
                <c:formatCode>0.0</c:formatCode>
                <c:ptCount val="5"/>
                <c:pt idx="0">
                  <c:v>444.12647337146086</c:v>
                </c:pt>
                <c:pt idx="1">
                  <c:v>136.8417206390732</c:v>
                </c:pt>
                <c:pt idx="2">
                  <c:v>156.05134152428661</c:v>
                </c:pt>
                <c:pt idx="3">
                  <c:v>180.02155387651572</c:v>
                </c:pt>
                <c:pt idx="4" formatCode="General">
                  <c:v>287</c:v>
                </c:pt>
              </c:numCache>
            </c:numRef>
          </c:val>
          <c:smooth val="0"/>
          <c:extLst>
            <c:ext xmlns:c16="http://schemas.microsoft.com/office/drawing/2014/chart" uri="{C3380CC4-5D6E-409C-BE32-E72D297353CC}">
              <c16:uniqueId val="{00000001-9779-4CAC-92B6-F4FA3988F782}"/>
            </c:ext>
          </c:extLst>
        </c:ser>
        <c:ser>
          <c:idx val="2"/>
          <c:order val="2"/>
          <c:spPr>
            <a:ln w="38100" cap="rnd">
              <a:noFill/>
              <a:round/>
            </a:ln>
            <a:effectLst/>
          </c:spPr>
          <c:marker>
            <c:symbol val="none"/>
          </c:marker>
          <c:cat>
            <c:strRef>
              <c:f>'Football Field Analysis'!$L$4:$L$8</c:f>
              <c:strCache>
                <c:ptCount val="5"/>
                <c:pt idx="0">
                  <c:v>Comps</c:v>
                </c:pt>
                <c:pt idx="1">
                  <c:v>DCF Bear</c:v>
                </c:pt>
                <c:pt idx="2">
                  <c:v>DCF Base</c:v>
                </c:pt>
                <c:pt idx="3">
                  <c:v>DCF Bull</c:v>
                </c:pt>
                <c:pt idx="4">
                  <c:v>52W H/L</c:v>
                </c:pt>
              </c:strCache>
            </c:strRef>
          </c:cat>
          <c:val>
            <c:numRef>
              <c:f>'Football Field Analysis'!$O$4:$O$8</c:f>
              <c:numCache>
                <c:formatCode>0.0</c:formatCode>
                <c:ptCount val="5"/>
                <c:pt idx="0">
                  <c:v>769.46140622881126</c:v>
                </c:pt>
                <c:pt idx="1">
                  <c:v>199.64472030619814</c:v>
                </c:pt>
                <c:pt idx="2">
                  <c:v>253.2266104773303</c:v>
                </c:pt>
                <c:pt idx="3">
                  <c:v>340.89846781648538</c:v>
                </c:pt>
                <c:pt idx="4" formatCode="General">
                  <c:v>444.2</c:v>
                </c:pt>
              </c:numCache>
            </c:numRef>
          </c:val>
          <c:smooth val="0"/>
          <c:extLst>
            <c:ext xmlns:c16="http://schemas.microsoft.com/office/drawing/2014/chart" uri="{C3380CC4-5D6E-409C-BE32-E72D297353CC}">
              <c16:uniqueId val="{00000002-9779-4CAC-92B6-F4FA3988F78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471159247"/>
        <c:axId val="1471157327"/>
      </c:stockChart>
      <c:stockChart>
        <c:ser>
          <c:idx val="3"/>
          <c:order val="3"/>
          <c:spPr>
            <a:ln w="38100" cap="rnd">
              <a:noFill/>
              <a:round/>
            </a:ln>
            <a:effectLst/>
          </c:spPr>
          <c:marker>
            <c:symbol val="none"/>
          </c:marker>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 Field Analysis'!$L$4:$L$8</c:f>
              <c:strCache>
                <c:ptCount val="5"/>
                <c:pt idx="0">
                  <c:v>Comps</c:v>
                </c:pt>
                <c:pt idx="1">
                  <c:v>DCF Bear</c:v>
                </c:pt>
                <c:pt idx="2">
                  <c:v>DCF Base</c:v>
                </c:pt>
                <c:pt idx="3">
                  <c:v>DCF Bull</c:v>
                </c:pt>
                <c:pt idx="4">
                  <c:v>52W H/L</c:v>
                </c:pt>
              </c:strCache>
            </c:strRef>
          </c:cat>
          <c:val>
            <c:numRef>
              <c:f>'Football Field Analysis'!$P$4:$P$8</c:f>
              <c:numCache>
                <c:formatCode>0.0</c:formatCode>
                <c:ptCount val="5"/>
                <c:pt idx="0">
                  <c:v>769.46140622881126</c:v>
                </c:pt>
                <c:pt idx="1">
                  <c:v>199.64472030619814</c:v>
                </c:pt>
                <c:pt idx="2">
                  <c:v>253.2266104773303</c:v>
                </c:pt>
                <c:pt idx="3">
                  <c:v>340.89846781648538</c:v>
                </c:pt>
                <c:pt idx="4" formatCode="General">
                  <c:v>444.2</c:v>
                </c:pt>
              </c:numCache>
            </c:numRef>
          </c:val>
          <c:smooth val="0"/>
          <c:extLst>
            <c:ext xmlns:c16="http://schemas.microsoft.com/office/drawing/2014/chart" uri="{C3380CC4-5D6E-409C-BE32-E72D297353CC}">
              <c16:uniqueId val="{00000003-9779-4CAC-92B6-F4FA3988F782}"/>
            </c:ext>
          </c:extLst>
        </c:ser>
        <c:dLbls>
          <c:showLegendKey val="0"/>
          <c:showVal val="0"/>
          <c:showCatName val="0"/>
          <c:showSerName val="0"/>
          <c:showPercent val="0"/>
          <c:showBubbleSize val="0"/>
        </c:dLbls>
        <c:axId val="1471159247"/>
        <c:axId val="1471157327"/>
      </c:stockChart>
      <c:catAx>
        <c:axId val="14711592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57327"/>
        <c:crosses val="autoZero"/>
        <c:auto val="1"/>
        <c:lblAlgn val="ctr"/>
        <c:lblOffset val="100"/>
        <c:noMultiLvlLbl val="0"/>
      </c:catAx>
      <c:valAx>
        <c:axId val="1471157327"/>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5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2-2483-43F2-8218-433EA55C3ABF}"/>
              </c:ext>
            </c:extLst>
          </c:dPt>
          <c:dPt>
            <c:idx val="1"/>
            <c:invertIfNegative val="0"/>
            <c:bubble3D val="0"/>
            <c:spPr>
              <a:solidFill>
                <a:srgbClr val="99AAC0"/>
              </a:solidFill>
              <a:ln>
                <a:noFill/>
              </a:ln>
              <a:effectLst/>
            </c:spPr>
            <c:extLst>
              <c:ext xmlns:c16="http://schemas.microsoft.com/office/drawing/2014/chart" uri="{C3380CC4-5D6E-409C-BE32-E72D297353CC}">
                <c16:uniqueId val="{00000001-2483-43F2-8218-433EA55C3ABF}"/>
              </c:ext>
            </c:extLst>
          </c:dPt>
          <c:dPt>
            <c:idx val="2"/>
            <c:invertIfNegative val="0"/>
            <c:bubble3D val="0"/>
            <c:spPr>
              <a:solidFill>
                <a:srgbClr val="4D6B91"/>
              </a:solidFill>
              <a:ln>
                <a:noFill/>
              </a:ln>
              <a:effectLst/>
            </c:spPr>
            <c:extLst>
              <c:ext xmlns:c16="http://schemas.microsoft.com/office/drawing/2014/chart" uri="{C3380CC4-5D6E-409C-BE32-E72D297353CC}">
                <c16:uniqueId val="{00000003-2483-43F2-8218-433EA55C3AB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 Point Analysis'!$F$57,'DU Point Analysis'!$G$57,'DU Point Analysis'!$H$57,'DU Point Analysis'!$I$57)</c:f>
              <c:numCache>
                <c:formatCode>mmm\-yy</c:formatCode>
                <c:ptCount val="4"/>
                <c:pt idx="0">
                  <c:v>44651</c:v>
                </c:pt>
                <c:pt idx="1">
                  <c:v>45016</c:v>
                </c:pt>
                <c:pt idx="2">
                  <c:v>45382</c:v>
                </c:pt>
                <c:pt idx="3">
                  <c:v>45747</c:v>
                </c:pt>
              </c:numCache>
            </c:numRef>
          </c:cat>
          <c:val>
            <c:numRef>
              <c:f>'DU Point Analysis'!$F$65:$I$65</c:f>
              <c:numCache>
                <c:formatCode>General</c:formatCode>
                <c:ptCount val="4"/>
                <c:pt idx="0">
                  <c:v>60644.54</c:v>
                </c:pt>
                <c:pt idx="1">
                  <c:v>70919.03</c:v>
                </c:pt>
                <c:pt idx="2">
                  <c:v>67931.94</c:v>
                </c:pt>
                <c:pt idx="3">
                  <c:v>75323.34</c:v>
                </c:pt>
              </c:numCache>
            </c:numRef>
          </c:val>
          <c:extLst>
            <c:ext xmlns:c16="http://schemas.microsoft.com/office/drawing/2014/chart" uri="{C3380CC4-5D6E-409C-BE32-E72D297353CC}">
              <c16:uniqueId val="{00000000-2483-43F2-8218-433EA55C3ABF}"/>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General"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394B-451E-A4E3-98D38FDCB83E}"/>
              </c:ext>
            </c:extLst>
          </c:dPt>
          <c:dPt>
            <c:idx val="1"/>
            <c:invertIfNegative val="0"/>
            <c:bubble3D val="0"/>
            <c:spPr>
              <a:solidFill>
                <a:srgbClr val="99AAC0"/>
              </a:solidFill>
              <a:ln>
                <a:noFill/>
              </a:ln>
              <a:effectLst/>
            </c:spPr>
            <c:extLst>
              <c:ext xmlns:c16="http://schemas.microsoft.com/office/drawing/2014/chart" uri="{C3380CC4-5D6E-409C-BE32-E72D297353CC}">
                <c16:uniqueId val="{00000003-394B-451E-A4E3-98D38FDCB83E}"/>
              </c:ext>
            </c:extLst>
          </c:dPt>
          <c:dPt>
            <c:idx val="2"/>
            <c:invertIfNegative val="0"/>
            <c:bubble3D val="0"/>
            <c:spPr>
              <a:solidFill>
                <a:srgbClr val="4D6B91"/>
              </a:solidFill>
              <a:ln>
                <a:noFill/>
              </a:ln>
              <a:effectLst/>
            </c:spPr>
            <c:extLst>
              <c:ext xmlns:c16="http://schemas.microsoft.com/office/drawing/2014/chart" uri="{C3380CC4-5D6E-409C-BE32-E72D297353CC}">
                <c16:uniqueId val="{00000005-394B-451E-A4E3-98D38FDCB83E}"/>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 Point Analysis'!$F$57:$I$57</c:f>
              <c:numCache>
                <c:formatCode>mmm\-yy</c:formatCode>
                <c:ptCount val="4"/>
                <c:pt idx="0">
                  <c:v>44651</c:v>
                </c:pt>
                <c:pt idx="1">
                  <c:v>45016</c:v>
                </c:pt>
                <c:pt idx="2">
                  <c:v>45382</c:v>
                </c:pt>
                <c:pt idx="3">
                  <c:v>45747</c:v>
                </c:pt>
              </c:numCache>
            </c:numRef>
          </c:cat>
          <c:val>
            <c:numRef>
              <c:f>'DU Point Analysis'!$F$58:$I$58</c:f>
              <c:numCache>
                <c:formatCode>General</c:formatCode>
                <c:ptCount val="4"/>
                <c:pt idx="0">
                  <c:v>15242.66</c:v>
                </c:pt>
                <c:pt idx="1">
                  <c:v>19191.66</c:v>
                </c:pt>
                <c:pt idx="2">
                  <c:v>20458.78</c:v>
                </c:pt>
                <c:pt idx="3">
                  <c:v>34746.629999999997</c:v>
                </c:pt>
              </c:numCache>
            </c:numRef>
          </c:val>
          <c:extLst>
            <c:ext xmlns:c16="http://schemas.microsoft.com/office/drawing/2014/chart" uri="{C3380CC4-5D6E-409C-BE32-E72D297353CC}">
              <c16:uniqueId val="{00000006-394B-451E-A4E3-98D38FDCB83E}"/>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General"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4F92-4F94-A197-83E436D7D0D9}"/>
              </c:ext>
            </c:extLst>
          </c:dPt>
          <c:dPt>
            <c:idx val="1"/>
            <c:invertIfNegative val="0"/>
            <c:bubble3D val="0"/>
            <c:spPr>
              <a:solidFill>
                <a:srgbClr val="99AAC0"/>
              </a:solidFill>
              <a:ln>
                <a:noFill/>
              </a:ln>
              <a:effectLst/>
            </c:spPr>
            <c:extLst>
              <c:ext xmlns:c16="http://schemas.microsoft.com/office/drawing/2014/chart" uri="{C3380CC4-5D6E-409C-BE32-E72D297353CC}">
                <c16:uniqueId val="{00000003-4F92-4F94-A197-83E436D7D0D9}"/>
              </c:ext>
            </c:extLst>
          </c:dPt>
          <c:dPt>
            <c:idx val="2"/>
            <c:invertIfNegative val="0"/>
            <c:bubble3D val="0"/>
            <c:spPr>
              <a:solidFill>
                <a:srgbClr val="4D6B91"/>
              </a:solidFill>
              <a:ln>
                <a:noFill/>
              </a:ln>
              <a:effectLst/>
            </c:spPr>
            <c:extLst>
              <c:ext xmlns:c16="http://schemas.microsoft.com/office/drawing/2014/chart" uri="{C3380CC4-5D6E-409C-BE32-E72D297353CC}">
                <c16:uniqueId val="{00000005-4F92-4F94-A197-83E436D7D0D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 Point Analysis'!$F$57,'DU Point Analysis'!$G$57,'DU Point Analysis'!$H$57,'DU Point Analysis'!$I$57)</c:f>
              <c:numCache>
                <c:formatCode>mmm\-yy</c:formatCode>
                <c:ptCount val="4"/>
                <c:pt idx="0">
                  <c:v>44651</c:v>
                </c:pt>
                <c:pt idx="1">
                  <c:v>45016</c:v>
                </c:pt>
                <c:pt idx="2">
                  <c:v>45382</c:v>
                </c:pt>
                <c:pt idx="3">
                  <c:v>45747</c:v>
                </c:pt>
              </c:numCache>
            </c:numRef>
          </c:cat>
          <c:val>
            <c:numRef>
              <c:f>'DU Point Analysis'!$F$69:$I$69</c:f>
              <c:numCache>
                <c:formatCode>General</c:formatCode>
                <c:ptCount val="4"/>
                <c:pt idx="0">
                  <c:v>75478.39</c:v>
                </c:pt>
                <c:pt idx="1">
                  <c:v>81513.490000000005</c:v>
                </c:pt>
                <c:pt idx="2">
                  <c:v>88792.464999999997</c:v>
                </c:pt>
                <c:pt idx="3">
                  <c:v>89878.334999999992</c:v>
                </c:pt>
              </c:numCache>
            </c:numRef>
          </c:val>
          <c:extLst>
            <c:ext xmlns:c16="http://schemas.microsoft.com/office/drawing/2014/chart" uri="{C3380CC4-5D6E-409C-BE32-E72D297353CC}">
              <c16:uniqueId val="{00000006-4F92-4F94-A197-83E436D7D0D9}"/>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General"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1318-46FE-BC37-76461A2BD5CA}"/>
              </c:ext>
            </c:extLst>
          </c:dPt>
          <c:dPt>
            <c:idx val="1"/>
            <c:invertIfNegative val="0"/>
            <c:bubble3D val="0"/>
            <c:spPr>
              <a:solidFill>
                <a:srgbClr val="99AAC0"/>
              </a:solidFill>
              <a:ln>
                <a:noFill/>
              </a:ln>
              <a:effectLst/>
            </c:spPr>
            <c:extLst>
              <c:ext xmlns:c16="http://schemas.microsoft.com/office/drawing/2014/chart" uri="{C3380CC4-5D6E-409C-BE32-E72D297353CC}">
                <c16:uniqueId val="{00000003-1318-46FE-BC37-76461A2BD5CA}"/>
              </c:ext>
            </c:extLst>
          </c:dPt>
          <c:dPt>
            <c:idx val="2"/>
            <c:invertIfNegative val="0"/>
            <c:bubble3D val="0"/>
            <c:spPr>
              <a:solidFill>
                <a:srgbClr val="4D6B91"/>
              </a:solidFill>
              <a:ln>
                <a:noFill/>
              </a:ln>
              <a:effectLst/>
            </c:spPr>
            <c:extLst>
              <c:ext xmlns:c16="http://schemas.microsoft.com/office/drawing/2014/chart" uri="{C3380CC4-5D6E-409C-BE32-E72D297353CC}">
                <c16:uniqueId val="{00000005-1318-46FE-BC37-76461A2BD5CA}"/>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 Point Analysis'!$F$57,'DU Point Analysis'!$G$57,'DU Point Analysis'!$H$57,'DU Point Analysis'!$I$57)</c:f>
              <c:numCache>
                <c:formatCode>mmm\-yy</c:formatCode>
                <c:ptCount val="4"/>
                <c:pt idx="0">
                  <c:v>44651</c:v>
                </c:pt>
                <c:pt idx="1">
                  <c:v>45016</c:v>
                </c:pt>
                <c:pt idx="2">
                  <c:v>45382</c:v>
                </c:pt>
                <c:pt idx="3">
                  <c:v>45747</c:v>
                </c:pt>
              </c:numCache>
            </c:numRef>
          </c:cat>
          <c:val>
            <c:numRef>
              <c:f>'DU Point Analysis'!$F$76:$I$76</c:f>
              <c:numCache>
                <c:formatCode>0.00%</c:formatCode>
                <c:ptCount val="4"/>
                <c:pt idx="0">
                  <c:v>0.164555598210673</c:v>
                </c:pt>
                <c:pt idx="1">
                  <c:v>0.19118427818163913</c:v>
                </c:pt>
                <c:pt idx="2">
                  <c:v>0.187549611709734</c:v>
                </c:pt>
                <c:pt idx="3">
                  <c:v>0.3238765868579106</c:v>
                </c:pt>
              </c:numCache>
            </c:numRef>
          </c:val>
          <c:extLst>
            <c:ext xmlns:c16="http://schemas.microsoft.com/office/drawing/2014/chart" uri="{C3380CC4-5D6E-409C-BE32-E72D297353CC}">
              <c16:uniqueId val="{00000006-1318-46FE-BC37-76461A2BD5CA}"/>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56D8-46E8-BDC0-737A44A546E1}"/>
              </c:ext>
            </c:extLst>
          </c:dPt>
          <c:dPt>
            <c:idx val="1"/>
            <c:invertIfNegative val="0"/>
            <c:bubble3D val="0"/>
            <c:spPr>
              <a:solidFill>
                <a:srgbClr val="99AAC0"/>
              </a:solidFill>
              <a:ln>
                <a:noFill/>
              </a:ln>
              <a:effectLst/>
            </c:spPr>
            <c:extLst>
              <c:ext xmlns:c16="http://schemas.microsoft.com/office/drawing/2014/chart" uri="{C3380CC4-5D6E-409C-BE32-E72D297353CC}">
                <c16:uniqueId val="{00000003-56D8-46E8-BDC0-737A44A546E1}"/>
              </c:ext>
            </c:extLst>
          </c:dPt>
          <c:dPt>
            <c:idx val="2"/>
            <c:invertIfNegative val="0"/>
            <c:bubble3D val="0"/>
            <c:spPr>
              <a:solidFill>
                <a:srgbClr val="4D6B91"/>
              </a:solidFill>
              <a:ln>
                <a:noFill/>
              </a:ln>
              <a:effectLst/>
            </c:spPr>
            <c:extLst>
              <c:ext xmlns:c16="http://schemas.microsoft.com/office/drawing/2014/chart" uri="{C3380CC4-5D6E-409C-BE32-E72D297353CC}">
                <c16:uniqueId val="{00000005-56D8-46E8-BDC0-737A44A546E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 Point Analysis'!$F$57,'DU Point Analysis'!$G$57,'DU Point Analysis'!$H$57,'DU Point Analysis'!$I$57)</c:f>
              <c:numCache>
                <c:formatCode>mmm\-yy</c:formatCode>
                <c:ptCount val="4"/>
                <c:pt idx="0">
                  <c:v>44651</c:v>
                </c:pt>
                <c:pt idx="1">
                  <c:v>45016</c:v>
                </c:pt>
                <c:pt idx="2">
                  <c:v>45382</c:v>
                </c:pt>
                <c:pt idx="3">
                  <c:v>45747</c:v>
                </c:pt>
              </c:numCache>
            </c:numRef>
          </c:cat>
          <c:val>
            <c:numRef>
              <c:f>'DU Point Analysis'!$F$82:$I$82</c:f>
              <c:numCache>
                <c:formatCode>0.00%</c:formatCode>
                <c:ptCount val="4"/>
                <c:pt idx="0">
                  <c:v>0.20194733883433391</c:v>
                </c:pt>
                <c:pt idx="1">
                  <c:v>0.23544152017046502</c:v>
                </c:pt>
                <c:pt idx="2">
                  <c:v>0.23041121788881522</c:v>
                </c:pt>
                <c:pt idx="3">
                  <c:v>0.38659628040506089</c:v>
                </c:pt>
              </c:numCache>
            </c:numRef>
          </c:val>
          <c:extLst>
            <c:ext xmlns:c16="http://schemas.microsoft.com/office/drawing/2014/chart" uri="{C3380CC4-5D6E-409C-BE32-E72D297353CC}">
              <c16:uniqueId val="{00000006-56D8-46E8-BDC0-737A44A546E1}"/>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84D8-4E89-B9D4-296EE14FA12C}"/>
              </c:ext>
            </c:extLst>
          </c:dPt>
          <c:dPt>
            <c:idx val="1"/>
            <c:invertIfNegative val="0"/>
            <c:bubble3D val="0"/>
            <c:spPr>
              <a:solidFill>
                <a:srgbClr val="99AAC0"/>
              </a:solidFill>
              <a:ln>
                <a:noFill/>
              </a:ln>
              <a:effectLst/>
            </c:spPr>
            <c:extLst>
              <c:ext xmlns:c16="http://schemas.microsoft.com/office/drawing/2014/chart" uri="{C3380CC4-5D6E-409C-BE32-E72D297353CC}">
                <c16:uniqueId val="{00000003-84D8-4E89-B9D4-296EE14FA12C}"/>
              </c:ext>
            </c:extLst>
          </c:dPt>
          <c:dPt>
            <c:idx val="2"/>
            <c:invertIfNegative val="0"/>
            <c:bubble3D val="0"/>
            <c:spPr>
              <a:solidFill>
                <a:srgbClr val="4D6B91"/>
              </a:solidFill>
              <a:ln>
                <a:noFill/>
              </a:ln>
              <a:effectLst/>
            </c:spPr>
            <c:extLst>
              <c:ext xmlns:c16="http://schemas.microsoft.com/office/drawing/2014/chart" uri="{C3380CC4-5D6E-409C-BE32-E72D297353CC}">
                <c16:uniqueId val="{00000005-84D8-4E89-B9D4-296EE14FA12C}"/>
              </c:ext>
            </c:extLst>
          </c:dPt>
          <c:dLbls>
            <c:numFmt formatCode="0.00&quot;x&quot;"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 Point Analysis'!$F$57,'DU Point Analysis'!$G$57,'DU Point Analysis'!$H$57,'DU Point Analysis'!$I$57)</c:f>
              <c:numCache>
                <c:formatCode>mmm\-yy</c:formatCode>
                <c:ptCount val="4"/>
                <c:pt idx="0">
                  <c:v>44651</c:v>
                </c:pt>
                <c:pt idx="1">
                  <c:v>45016</c:v>
                </c:pt>
                <c:pt idx="2">
                  <c:v>45382</c:v>
                </c:pt>
                <c:pt idx="3">
                  <c:v>45747</c:v>
                </c:pt>
              </c:numCache>
            </c:numRef>
          </c:cat>
          <c:val>
            <c:numRef>
              <c:f>'DU Point Analysis'!$F$74:$I$74</c:f>
              <c:numCache>
                <c:formatCode>0.00"x"</c:formatCode>
                <c:ptCount val="4"/>
                <c:pt idx="0">
                  <c:v>0.8148441032226974</c:v>
                </c:pt>
                <c:pt idx="1">
                  <c:v>0.81202448082741463</c:v>
                </c:pt>
                <c:pt idx="2">
                  <c:v>0.81397778037107515</c:v>
                </c:pt>
                <c:pt idx="3">
                  <c:v>0.83776436368856166</c:v>
                </c:pt>
              </c:numCache>
            </c:numRef>
          </c:val>
          <c:extLst>
            <c:ext xmlns:c16="http://schemas.microsoft.com/office/drawing/2014/chart" uri="{C3380CC4-5D6E-409C-BE32-E72D297353CC}">
              <c16:uniqueId val="{00000006-84D8-4E89-B9D4-296EE14FA12C}"/>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quot;x&quot;"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A</c:v>
          </c:tx>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F4E3-4736-8559-F5A4F2C42073}"/>
              </c:ext>
            </c:extLst>
          </c:dPt>
          <c:dPt>
            <c:idx val="1"/>
            <c:invertIfNegative val="0"/>
            <c:bubble3D val="0"/>
            <c:spPr>
              <a:solidFill>
                <a:srgbClr val="99AAC0"/>
              </a:solidFill>
              <a:ln>
                <a:noFill/>
              </a:ln>
              <a:effectLst/>
            </c:spPr>
            <c:extLst>
              <c:ext xmlns:c16="http://schemas.microsoft.com/office/drawing/2014/chart" uri="{C3380CC4-5D6E-409C-BE32-E72D297353CC}">
                <c16:uniqueId val="{00000003-F4E3-4736-8559-F5A4F2C42073}"/>
              </c:ext>
            </c:extLst>
          </c:dPt>
          <c:dPt>
            <c:idx val="2"/>
            <c:invertIfNegative val="0"/>
            <c:bubble3D val="0"/>
            <c:spPr>
              <a:solidFill>
                <a:srgbClr val="4D6B91"/>
              </a:solidFill>
              <a:ln>
                <a:noFill/>
              </a:ln>
              <a:effectLst/>
            </c:spPr>
            <c:extLst>
              <c:ext xmlns:c16="http://schemas.microsoft.com/office/drawing/2014/chart" uri="{C3380CC4-5D6E-409C-BE32-E72D297353CC}">
                <c16:uniqueId val="{00000005-F4E3-4736-8559-F5A4F2C42073}"/>
              </c:ext>
            </c:extLst>
          </c:dPt>
          <c:dPt>
            <c:idx val="3"/>
            <c:invertIfNegative val="0"/>
            <c:bubble3D val="0"/>
            <c:spPr>
              <a:solidFill>
                <a:srgbClr val="1A4072"/>
              </a:solidFill>
              <a:ln>
                <a:noFill/>
              </a:ln>
              <a:effectLst/>
            </c:spPr>
            <c:extLst>
              <c:ext xmlns:c16="http://schemas.microsoft.com/office/drawing/2014/chart" uri="{C3380CC4-5D6E-409C-BE32-E72D297353CC}">
                <c16:uniqueId val="{00000007-F4E3-4736-8559-F5A4F2C4207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Score'!$E$60:$I$60</c:f>
              <c:numCache>
                <c:formatCode>mmm\-yy</c:formatCode>
                <c:ptCount val="5"/>
                <c:pt idx="0">
                  <c:v>44286</c:v>
                </c:pt>
                <c:pt idx="1">
                  <c:v>44651</c:v>
                </c:pt>
                <c:pt idx="2">
                  <c:v>45016</c:v>
                </c:pt>
                <c:pt idx="3">
                  <c:v>45382</c:v>
                </c:pt>
                <c:pt idx="4">
                  <c:v>45747</c:v>
                </c:pt>
              </c:numCache>
            </c:numRef>
          </c:cat>
          <c:val>
            <c:numRef>
              <c:f>'Altman Z Score'!$E$63:$I$63</c:f>
              <c:numCache>
                <c:formatCode>0.00%</c:formatCode>
                <c:ptCount val="5"/>
                <c:pt idx="0">
                  <c:v>0.11549501388000884</c:v>
                </c:pt>
                <c:pt idx="1">
                  <c:v>0.13638008798899218</c:v>
                </c:pt>
                <c:pt idx="2">
                  <c:v>0.13133955393252036</c:v>
                </c:pt>
                <c:pt idx="3">
                  <c:v>0.14272951895160504</c:v>
                </c:pt>
                <c:pt idx="4">
                  <c:v>0.14356377702047779</c:v>
                </c:pt>
              </c:numCache>
            </c:numRef>
          </c:val>
          <c:extLst>
            <c:ext xmlns:c16="http://schemas.microsoft.com/office/drawing/2014/chart" uri="{C3380CC4-5D6E-409C-BE32-E72D297353CC}">
              <c16:uniqueId val="{00000006-F4E3-4736-8559-F5A4F2C42073}"/>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'Altman Z Score'!$B$69</c:f>
              <c:strCache>
                <c:ptCount val="1"/>
                <c:pt idx="0">
                  <c:v>Retained Earnings / Total Assets (B)</c:v>
                </c:pt>
              </c:strCache>
            </c:strRef>
          </c:tx>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7341-4E2E-BBB9-080559A46688}"/>
              </c:ext>
            </c:extLst>
          </c:dPt>
          <c:dPt>
            <c:idx val="1"/>
            <c:invertIfNegative val="0"/>
            <c:bubble3D val="0"/>
            <c:spPr>
              <a:solidFill>
                <a:srgbClr val="99AAC0"/>
              </a:solidFill>
              <a:ln>
                <a:noFill/>
              </a:ln>
              <a:effectLst/>
            </c:spPr>
            <c:extLst>
              <c:ext xmlns:c16="http://schemas.microsoft.com/office/drawing/2014/chart" uri="{C3380CC4-5D6E-409C-BE32-E72D297353CC}">
                <c16:uniqueId val="{00000003-7341-4E2E-BBB9-080559A46688}"/>
              </c:ext>
            </c:extLst>
          </c:dPt>
          <c:dPt>
            <c:idx val="2"/>
            <c:invertIfNegative val="0"/>
            <c:bubble3D val="0"/>
            <c:spPr>
              <a:solidFill>
                <a:srgbClr val="4D6B91"/>
              </a:solidFill>
              <a:ln>
                <a:noFill/>
              </a:ln>
              <a:effectLst/>
            </c:spPr>
            <c:extLst>
              <c:ext xmlns:c16="http://schemas.microsoft.com/office/drawing/2014/chart" uri="{C3380CC4-5D6E-409C-BE32-E72D297353CC}">
                <c16:uniqueId val="{00000005-7341-4E2E-BBB9-080559A46688}"/>
              </c:ext>
            </c:extLst>
          </c:dPt>
          <c:dPt>
            <c:idx val="3"/>
            <c:invertIfNegative val="0"/>
            <c:bubble3D val="0"/>
            <c:spPr>
              <a:solidFill>
                <a:srgbClr val="1A4072"/>
              </a:solidFill>
              <a:ln>
                <a:noFill/>
              </a:ln>
              <a:effectLst/>
            </c:spPr>
            <c:extLst>
              <c:ext xmlns:c16="http://schemas.microsoft.com/office/drawing/2014/chart" uri="{C3380CC4-5D6E-409C-BE32-E72D297353CC}">
                <c16:uniqueId val="{00000007-7341-4E2E-BBB9-080559A4668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Score'!$E$66:$I$66</c:f>
              <c:numCache>
                <c:formatCode>mmm\-yy</c:formatCode>
                <c:ptCount val="5"/>
                <c:pt idx="0">
                  <c:v>44286</c:v>
                </c:pt>
                <c:pt idx="1">
                  <c:v>44651</c:v>
                </c:pt>
                <c:pt idx="2">
                  <c:v>45016</c:v>
                </c:pt>
                <c:pt idx="3">
                  <c:v>45382</c:v>
                </c:pt>
                <c:pt idx="4">
                  <c:v>45747</c:v>
                </c:pt>
              </c:numCache>
            </c:numRef>
          </c:cat>
          <c:val>
            <c:numRef>
              <c:f>'Altman Z Score'!$E$69:$I$69</c:f>
              <c:numCache>
                <c:formatCode>0.00%</c:formatCode>
                <c:ptCount val="5"/>
                <c:pt idx="0">
                  <c:v>0.80146218666944324</c:v>
                </c:pt>
                <c:pt idx="1">
                  <c:v>0.79308803744027212</c:v>
                </c:pt>
                <c:pt idx="2">
                  <c:v>0.79123500424555426</c:v>
                </c:pt>
                <c:pt idx="3">
                  <c:v>0.79842354505205604</c:v>
                </c:pt>
                <c:pt idx="4">
                  <c:v>0.78155147512519507</c:v>
                </c:pt>
              </c:numCache>
            </c:numRef>
          </c:val>
          <c:extLst>
            <c:ext xmlns:c16="http://schemas.microsoft.com/office/drawing/2014/chart" uri="{C3380CC4-5D6E-409C-BE32-E72D297353CC}">
              <c16:uniqueId val="{00000006-7341-4E2E-BBB9-080559A46688}"/>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'Altman Z Score'!$B$75</c:f>
              <c:strCache>
                <c:ptCount val="1"/>
                <c:pt idx="0">
                  <c:v>EBIT  / Total Asset (C)</c:v>
                </c:pt>
              </c:strCache>
            </c:strRef>
          </c:tx>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C397-4E98-801A-26568D276CE4}"/>
              </c:ext>
            </c:extLst>
          </c:dPt>
          <c:dPt>
            <c:idx val="1"/>
            <c:invertIfNegative val="0"/>
            <c:bubble3D val="0"/>
            <c:spPr>
              <a:solidFill>
                <a:srgbClr val="99AAC0"/>
              </a:solidFill>
              <a:ln>
                <a:noFill/>
              </a:ln>
              <a:effectLst/>
            </c:spPr>
            <c:extLst>
              <c:ext xmlns:c16="http://schemas.microsoft.com/office/drawing/2014/chart" uri="{C3380CC4-5D6E-409C-BE32-E72D297353CC}">
                <c16:uniqueId val="{00000003-C397-4E98-801A-26568D276CE4}"/>
              </c:ext>
            </c:extLst>
          </c:dPt>
          <c:dPt>
            <c:idx val="2"/>
            <c:invertIfNegative val="0"/>
            <c:bubble3D val="0"/>
            <c:spPr>
              <a:solidFill>
                <a:srgbClr val="4D6B91"/>
              </a:solidFill>
              <a:ln>
                <a:noFill/>
              </a:ln>
              <a:effectLst/>
            </c:spPr>
            <c:extLst>
              <c:ext xmlns:c16="http://schemas.microsoft.com/office/drawing/2014/chart" uri="{C3380CC4-5D6E-409C-BE32-E72D297353CC}">
                <c16:uniqueId val="{00000005-C397-4E98-801A-26568D276CE4}"/>
              </c:ext>
            </c:extLst>
          </c:dPt>
          <c:dPt>
            <c:idx val="3"/>
            <c:invertIfNegative val="0"/>
            <c:bubble3D val="0"/>
            <c:spPr>
              <a:solidFill>
                <a:srgbClr val="1A4072"/>
              </a:solidFill>
              <a:ln>
                <a:noFill/>
              </a:ln>
              <a:effectLst/>
            </c:spPr>
            <c:extLst>
              <c:ext xmlns:c16="http://schemas.microsoft.com/office/drawing/2014/chart" uri="{C3380CC4-5D6E-409C-BE32-E72D297353CC}">
                <c16:uniqueId val="{00000007-C397-4E98-801A-26568D276CE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Score'!$E$72:$I$72</c:f>
              <c:numCache>
                <c:formatCode>mmm\-yy</c:formatCode>
                <c:ptCount val="5"/>
                <c:pt idx="0">
                  <c:v>44286</c:v>
                </c:pt>
                <c:pt idx="1">
                  <c:v>44651</c:v>
                </c:pt>
                <c:pt idx="2">
                  <c:v>45016</c:v>
                </c:pt>
                <c:pt idx="3">
                  <c:v>45382</c:v>
                </c:pt>
                <c:pt idx="4">
                  <c:v>45747</c:v>
                </c:pt>
              </c:numCache>
            </c:numRef>
          </c:cat>
          <c:val>
            <c:numRef>
              <c:f>'Altman Z Score'!$E$75:$I$75</c:f>
              <c:numCache>
                <c:formatCode>0.00%</c:formatCode>
                <c:ptCount val="5"/>
                <c:pt idx="0">
                  <c:v>0.20904326365400791</c:v>
                </c:pt>
                <c:pt idx="1">
                  <c:v>0.24471132060953399</c:v>
                </c:pt>
                <c:pt idx="2">
                  <c:v>0.27839896000231146</c:v>
                </c:pt>
                <c:pt idx="3">
                  <c:v>0.2579668214901219</c:v>
                </c:pt>
                <c:pt idx="4">
                  <c:v>0.27491349697225198</c:v>
                </c:pt>
              </c:numCache>
            </c:numRef>
          </c:val>
          <c:extLst>
            <c:ext xmlns:c16="http://schemas.microsoft.com/office/drawing/2014/chart" uri="{C3380CC4-5D6E-409C-BE32-E72D297353CC}">
              <c16:uniqueId val="{00000006-C397-4E98-801A-26568D276CE4}"/>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'Altman Z Score'!$B$81</c:f>
              <c:strCache>
                <c:ptCount val="1"/>
                <c:pt idx="0">
                  <c:v>Market Cap / Long Term Liabilities (D)</c:v>
                </c:pt>
              </c:strCache>
            </c:strRef>
          </c:tx>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D538-4497-87E1-55B299AE22B8}"/>
              </c:ext>
            </c:extLst>
          </c:dPt>
          <c:dPt>
            <c:idx val="1"/>
            <c:invertIfNegative val="0"/>
            <c:bubble3D val="0"/>
            <c:spPr>
              <a:solidFill>
                <a:srgbClr val="99AAC0"/>
              </a:solidFill>
              <a:ln>
                <a:noFill/>
              </a:ln>
              <a:effectLst/>
            </c:spPr>
            <c:extLst>
              <c:ext xmlns:c16="http://schemas.microsoft.com/office/drawing/2014/chart" uri="{C3380CC4-5D6E-409C-BE32-E72D297353CC}">
                <c16:uniqueId val="{00000003-D538-4497-87E1-55B299AE22B8}"/>
              </c:ext>
            </c:extLst>
          </c:dPt>
          <c:dPt>
            <c:idx val="2"/>
            <c:invertIfNegative val="0"/>
            <c:bubble3D val="0"/>
            <c:spPr>
              <a:solidFill>
                <a:srgbClr val="4D6B91"/>
              </a:solidFill>
              <a:ln>
                <a:noFill/>
              </a:ln>
              <a:effectLst/>
            </c:spPr>
            <c:extLst>
              <c:ext xmlns:c16="http://schemas.microsoft.com/office/drawing/2014/chart" uri="{C3380CC4-5D6E-409C-BE32-E72D297353CC}">
                <c16:uniqueId val="{00000005-D538-4497-87E1-55B299AE22B8}"/>
              </c:ext>
            </c:extLst>
          </c:dPt>
          <c:dPt>
            <c:idx val="3"/>
            <c:invertIfNegative val="0"/>
            <c:bubble3D val="0"/>
            <c:spPr>
              <a:solidFill>
                <a:srgbClr val="1A4072"/>
              </a:solidFill>
              <a:ln>
                <a:noFill/>
              </a:ln>
              <a:effectLst/>
            </c:spPr>
            <c:extLst>
              <c:ext xmlns:c16="http://schemas.microsoft.com/office/drawing/2014/chart" uri="{C3380CC4-5D6E-409C-BE32-E72D297353CC}">
                <c16:uniqueId val="{00000007-D538-4497-87E1-55B299AE22B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Score'!$E$78:$I$78</c:f>
              <c:numCache>
                <c:formatCode>mmm\-yy</c:formatCode>
                <c:ptCount val="5"/>
                <c:pt idx="0">
                  <c:v>44286</c:v>
                </c:pt>
                <c:pt idx="1">
                  <c:v>44651</c:v>
                </c:pt>
                <c:pt idx="2">
                  <c:v>45016</c:v>
                </c:pt>
                <c:pt idx="3">
                  <c:v>45382</c:v>
                </c:pt>
                <c:pt idx="4">
                  <c:v>45747</c:v>
                </c:pt>
              </c:numCache>
            </c:numRef>
          </c:cat>
          <c:val>
            <c:numRef>
              <c:f>'Altman Z Score'!$E$81:$I$81</c:f>
              <c:numCache>
                <c:formatCode>0.00%</c:formatCode>
                <c:ptCount val="5"/>
                <c:pt idx="0">
                  <c:v>3.4179385833245486</c:v>
                </c:pt>
                <c:pt idx="1">
                  <c:v>3.7508050460992157</c:v>
                </c:pt>
                <c:pt idx="2">
                  <c:v>5.2052873435320883</c:v>
                </c:pt>
                <c:pt idx="3">
                  <c:v>5.4635037492110694</c:v>
                </c:pt>
                <c:pt idx="4">
                  <c:v>5.8267082490250299</c:v>
                </c:pt>
              </c:numCache>
            </c:numRef>
          </c:val>
          <c:extLst>
            <c:ext xmlns:c16="http://schemas.microsoft.com/office/drawing/2014/chart" uri="{C3380CC4-5D6E-409C-BE32-E72D297353CC}">
              <c16:uniqueId val="{00000006-D538-4497-87E1-55B299AE22B8}"/>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'Altman Z Score'!$B$87</c:f>
              <c:strCache>
                <c:ptCount val="1"/>
                <c:pt idx="0">
                  <c:v>Sales / Total Assets (E)</c:v>
                </c:pt>
              </c:strCache>
            </c:strRef>
          </c:tx>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35B0-4089-AE21-E0C26DF515A7}"/>
              </c:ext>
            </c:extLst>
          </c:dPt>
          <c:dPt>
            <c:idx val="1"/>
            <c:invertIfNegative val="0"/>
            <c:bubble3D val="0"/>
            <c:spPr>
              <a:solidFill>
                <a:srgbClr val="99AAC0"/>
              </a:solidFill>
              <a:ln>
                <a:noFill/>
              </a:ln>
              <a:effectLst/>
            </c:spPr>
            <c:extLst>
              <c:ext xmlns:c16="http://schemas.microsoft.com/office/drawing/2014/chart" uri="{C3380CC4-5D6E-409C-BE32-E72D297353CC}">
                <c16:uniqueId val="{00000003-35B0-4089-AE21-E0C26DF515A7}"/>
              </c:ext>
            </c:extLst>
          </c:dPt>
          <c:dPt>
            <c:idx val="2"/>
            <c:invertIfNegative val="0"/>
            <c:bubble3D val="0"/>
            <c:spPr>
              <a:solidFill>
                <a:srgbClr val="4D6B91"/>
              </a:solidFill>
              <a:ln>
                <a:noFill/>
              </a:ln>
              <a:effectLst/>
            </c:spPr>
            <c:extLst>
              <c:ext xmlns:c16="http://schemas.microsoft.com/office/drawing/2014/chart" uri="{C3380CC4-5D6E-409C-BE32-E72D297353CC}">
                <c16:uniqueId val="{00000005-35B0-4089-AE21-E0C26DF515A7}"/>
              </c:ext>
            </c:extLst>
          </c:dPt>
          <c:dPt>
            <c:idx val="3"/>
            <c:invertIfNegative val="0"/>
            <c:bubble3D val="0"/>
            <c:spPr>
              <a:solidFill>
                <a:srgbClr val="1A4072"/>
              </a:solidFill>
              <a:ln>
                <a:noFill/>
              </a:ln>
              <a:effectLst/>
            </c:spPr>
            <c:extLst>
              <c:ext xmlns:c16="http://schemas.microsoft.com/office/drawing/2014/chart" uri="{C3380CC4-5D6E-409C-BE32-E72D297353CC}">
                <c16:uniqueId val="{00000007-35B0-4089-AE21-E0C26DF515A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Score'!$E$84:$I$84</c:f>
              <c:numCache>
                <c:formatCode>mmm\-yy</c:formatCode>
                <c:ptCount val="5"/>
                <c:pt idx="0">
                  <c:v>44286</c:v>
                </c:pt>
                <c:pt idx="1">
                  <c:v>44651</c:v>
                </c:pt>
                <c:pt idx="2">
                  <c:v>45016</c:v>
                </c:pt>
                <c:pt idx="3">
                  <c:v>45382</c:v>
                </c:pt>
                <c:pt idx="4">
                  <c:v>45747</c:v>
                </c:pt>
              </c:numCache>
            </c:numRef>
          </c:cat>
          <c:val>
            <c:numRef>
              <c:f>'Altman Z Score'!$E$87:$I$87</c:f>
              <c:numCache>
                <c:formatCode>0.00%</c:formatCode>
                <c:ptCount val="5"/>
                <c:pt idx="0">
                  <c:v>0.66780019620188291</c:v>
                </c:pt>
                <c:pt idx="1">
                  <c:v>0.78559153697302009</c:v>
                </c:pt>
                <c:pt idx="2">
                  <c:v>0.82626397281353947</c:v>
                </c:pt>
                <c:pt idx="3">
                  <c:v>0.74037058015037394</c:v>
                </c:pt>
                <c:pt idx="4">
                  <c:v>0.85592078424866513</c:v>
                </c:pt>
              </c:numCache>
            </c:numRef>
          </c:val>
          <c:extLst>
            <c:ext xmlns:c16="http://schemas.microsoft.com/office/drawing/2014/chart" uri="{C3380CC4-5D6E-409C-BE32-E72D297353CC}">
              <c16:uniqueId val="{00000006-35B0-4089-AE21-E0C26DF515A7}"/>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'Altman Z Score'!$B$91</c:f>
              <c:strCache>
                <c:ptCount val="1"/>
                <c:pt idx="0">
                  <c:v>Final Score</c:v>
                </c:pt>
              </c:strCache>
            </c:strRef>
          </c:tx>
          <c:spPr>
            <a:solidFill>
              <a:srgbClr val="012B62"/>
            </a:solidFill>
            <a:ln>
              <a:noFill/>
            </a:ln>
            <a:effectLst/>
          </c:spPr>
          <c:invertIfNegative val="0"/>
          <c:dPt>
            <c:idx val="0"/>
            <c:invertIfNegative val="0"/>
            <c:bubble3D val="0"/>
            <c:spPr>
              <a:solidFill>
                <a:srgbClr val="E6EAEF"/>
              </a:solidFill>
              <a:ln>
                <a:noFill/>
              </a:ln>
              <a:effectLst/>
            </c:spPr>
            <c:extLst>
              <c:ext xmlns:c16="http://schemas.microsoft.com/office/drawing/2014/chart" uri="{C3380CC4-5D6E-409C-BE32-E72D297353CC}">
                <c16:uniqueId val="{00000001-D8C8-4BD3-8B6B-901D11CA6B1C}"/>
              </c:ext>
            </c:extLst>
          </c:dPt>
          <c:dPt>
            <c:idx val="1"/>
            <c:invertIfNegative val="0"/>
            <c:bubble3D val="0"/>
            <c:spPr>
              <a:solidFill>
                <a:srgbClr val="99AAC0"/>
              </a:solidFill>
              <a:ln>
                <a:noFill/>
              </a:ln>
              <a:effectLst/>
            </c:spPr>
            <c:extLst>
              <c:ext xmlns:c16="http://schemas.microsoft.com/office/drawing/2014/chart" uri="{C3380CC4-5D6E-409C-BE32-E72D297353CC}">
                <c16:uniqueId val="{00000003-D8C8-4BD3-8B6B-901D11CA6B1C}"/>
              </c:ext>
            </c:extLst>
          </c:dPt>
          <c:dPt>
            <c:idx val="2"/>
            <c:invertIfNegative val="0"/>
            <c:bubble3D val="0"/>
            <c:spPr>
              <a:solidFill>
                <a:srgbClr val="4D6B91"/>
              </a:solidFill>
              <a:ln>
                <a:noFill/>
              </a:ln>
              <a:effectLst/>
            </c:spPr>
            <c:extLst>
              <c:ext xmlns:c16="http://schemas.microsoft.com/office/drawing/2014/chart" uri="{C3380CC4-5D6E-409C-BE32-E72D297353CC}">
                <c16:uniqueId val="{00000005-D8C8-4BD3-8B6B-901D11CA6B1C}"/>
              </c:ext>
            </c:extLst>
          </c:dPt>
          <c:dPt>
            <c:idx val="3"/>
            <c:invertIfNegative val="0"/>
            <c:bubble3D val="0"/>
            <c:spPr>
              <a:solidFill>
                <a:srgbClr val="1A4072"/>
              </a:solidFill>
              <a:ln>
                <a:noFill/>
              </a:ln>
              <a:effectLst/>
            </c:spPr>
            <c:extLst>
              <c:ext xmlns:c16="http://schemas.microsoft.com/office/drawing/2014/chart" uri="{C3380CC4-5D6E-409C-BE32-E72D297353CC}">
                <c16:uniqueId val="{00000007-D8C8-4BD3-8B6B-901D11CA6B1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Score'!$E$90:$I$90</c:f>
              <c:numCache>
                <c:formatCode>mmm\-yy</c:formatCode>
                <c:ptCount val="5"/>
                <c:pt idx="0">
                  <c:v>44286</c:v>
                </c:pt>
                <c:pt idx="1">
                  <c:v>44651</c:v>
                </c:pt>
                <c:pt idx="2">
                  <c:v>45016</c:v>
                </c:pt>
                <c:pt idx="3">
                  <c:v>45382</c:v>
                </c:pt>
                <c:pt idx="4">
                  <c:v>45747</c:v>
                </c:pt>
              </c:numCache>
            </c:numRef>
          </c:cat>
          <c:val>
            <c:numRef>
              <c:f>'Altman Z Score'!$E$91:$I$91</c:f>
              <c:numCache>
                <c:formatCode>0.00</c:formatCode>
                <c:ptCount val="5"/>
                <c:pt idx="0">
                  <c:v>4.6690471942480691</c:v>
                </c:pt>
                <c:pt idx="1">
                  <c:v>5.1176012806471833</c:v>
                </c:pt>
                <c:pt idx="2">
                  <c:v>6.1334894176032204</c:v>
                </c:pt>
                <c:pt idx="3">
                  <c:v>6.1588317264092218</c:v>
                </c:pt>
                <c:pt idx="4">
                  <c:v>6.5256088712719613</c:v>
                </c:pt>
              </c:numCache>
            </c:numRef>
          </c:val>
          <c:extLst>
            <c:ext xmlns:c16="http://schemas.microsoft.com/office/drawing/2014/chart" uri="{C3380CC4-5D6E-409C-BE32-E72D297353CC}">
              <c16:uniqueId val="{00000006-D8C8-4BD3-8B6B-901D11CA6B1C}"/>
            </c:ext>
          </c:extLst>
        </c:ser>
        <c:dLbls>
          <c:showLegendKey val="0"/>
          <c:showVal val="0"/>
          <c:showCatName val="0"/>
          <c:showSerName val="0"/>
          <c:showPercent val="0"/>
          <c:showBubbleSize val="0"/>
        </c:dLbls>
        <c:gapWidth val="219"/>
        <c:overlap val="-27"/>
        <c:axId val="376804095"/>
        <c:axId val="376805055"/>
      </c:barChart>
      <c:catAx>
        <c:axId val="37680409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05055"/>
        <c:crosses val="autoZero"/>
        <c:auto val="0"/>
        <c:lblAlgn val="ctr"/>
        <c:lblOffset val="100"/>
        <c:noMultiLvlLbl val="0"/>
      </c:catAx>
      <c:valAx>
        <c:axId val="376805055"/>
        <c:scaling>
          <c:orientation val="minMax"/>
        </c:scaling>
        <c:delete val="1"/>
        <c:axPos val="l"/>
        <c:numFmt formatCode="0.00" sourceLinked="1"/>
        <c:majorTickMark val="none"/>
        <c:minorTickMark val="none"/>
        <c:tickLblPos val="nextTo"/>
        <c:crossAx val="37680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2.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426243</xdr:colOff>
      <xdr:row>1</xdr:row>
      <xdr:rowOff>83343</xdr:rowOff>
    </xdr:from>
    <xdr:to>
      <xdr:col>8</xdr:col>
      <xdr:colOff>464343</xdr:colOff>
      <xdr:row>16</xdr:row>
      <xdr:rowOff>111918</xdr:rowOff>
    </xdr:to>
    <xdr:graphicFrame macro="">
      <xdr:nvGraphicFramePr>
        <xdr:cNvPr id="2" name="Chart 1">
          <a:extLst>
            <a:ext uri="{FF2B5EF4-FFF2-40B4-BE49-F238E27FC236}">
              <a16:creationId xmlns:a16="http://schemas.microsoft.com/office/drawing/2014/main" id="{CF4EA3CD-BC80-4C29-56C3-43385FE4C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180975</xdr:colOff>
      <xdr:row>11</xdr:row>
      <xdr:rowOff>14280</xdr:rowOff>
    </xdr:from>
    <xdr:to>
      <xdr:col>8</xdr:col>
      <xdr:colOff>209550</xdr:colOff>
      <xdr:row>11</xdr:row>
      <xdr:rowOff>38093</xdr:rowOff>
    </xdr:to>
    <xdr:cxnSp macro="">
      <xdr:nvCxnSpPr>
        <xdr:cNvPr id="4" name="Straight Connector 3">
          <a:extLst>
            <a:ext uri="{FF2B5EF4-FFF2-40B4-BE49-F238E27FC236}">
              <a16:creationId xmlns:a16="http://schemas.microsoft.com/office/drawing/2014/main" id="{0FA96A33-D572-DE32-C299-2D57FD7335A7}"/>
            </a:ext>
          </a:extLst>
        </xdr:cNvPr>
        <xdr:cNvCxnSpPr/>
      </xdr:nvCxnSpPr>
      <xdr:spPr>
        <a:xfrm flipV="1">
          <a:off x="952500" y="2005005"/>
          <a:ext cx="3914775" cy="23813"/>
        </a:xfrm>
        <a:prstGeom prst="line">
          <a:avLst/>
        </a:prstGeom>
        <a:ln w="12700">
          <a:solidFill>
            <a:schemeClr val="accent3">
              <a:lumMod val="40000"/>
              <a:lumOff val="60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106531</xdr:colOff>
      <xdr:row>1</xdr:row>
      <xdr:rowOff>76207</xdr:rowOff>
    </xdr:from>
    <xdr:to>
      <xdr:col>8</xdr:col>
      <xdr:colOff>419853</xdr:colOff>
      <xdr:row>4</xdr:row>
      <xdr:rowOff>173774</xdr:rowOff>
    </xdr:to>
    <xdr:pic>
      <xdr:nvPicPr>
        <xdr:cNvPr id="3" name="Picture 2">
          <a:extLst>
            <a:ext uri="{FF2B5EF4-FFF2-40B4-BE49-F238E27FC236}">
              <a16:creationId xmlns:a16="http://schemas.microsoft.com/office/drawing/2014/main" id="{88D94D83-162D-B6EF-2F90-786CB5B1E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2189" y="257935"/>
          <a:ext cx="958767" cy="918471"/>
        </a:xfrm>
        <a:prstGeom prst="rect">
          <a:avLst/>
        </a:prstGeom>
      </xdr:spPr>
    </xdr:pic>
    <xdr:clientData/>
  </xdr:twoCellAnchor>
  <xdr:twoCellAnchor>
    <xdr:from>
      <xdr:col>1</xdr:col>
      <xdr:colOff>19050</xdr:colOff>
      <xdr:row>14</xdr:row>
      <xdr:rowOff>139068</xdr:rowOff>
    </xdr:from>
    <xdr:to>
      <xdr:col>1</xdr:col>
      <xdr:colOff>2202655</xdr:colOff>
      <xdr:row>24</xdr:row>
      <xdr:rowOff>19965</xdr:rowOff>
    </xdr:to>
    <xdr:grpSp>
      <xdr:nvGrpSpPr>
        <xdr:cNvPr id="9" name="Group 8">
          <a:extLst>
            <a:ext uri="{FF2B5EF4-FFF2-40B4-BE49-F238E27FC236}">
              <a16:creationId xmlns:a16="http://schemas.microsoft.com/office/drawing/2014/main" id="{7112E8C1-D9D9-A7EA-31DE-7073380C170B}"/>
            </a:ext>
          </a:extLst>
        </xdr:cNvPr>
        <xdr:cNvGrpSpPr/>
      </xdr:nvGrpSpPr>
      <xdr:grpSpPr>
        <a:xfrm>
          <a:off x="142162" y="3190956"/>
          <a:ext cx="2183605" cy="1695182"/>
          <a:chOff x="144196" y="2701071"/>
          <a:chExt cx="1764504" cy="1688562"/>
        </a:xfrm>
      </xdr:grpSpPr>
      <xdr:graphicFrame macro="">
        <xdr:nvGraphicFramePr>
          <xdr:cNvPr id="4" name="Chart 3">
            <a:extLst>
              <a:ext uri="{FF2B5EF4-FFF2-40B4-BE49-F238E27FC236}">
                <a16:creationId xmlns:a16="http://schemas.microsoft.com/office/drawing/2014/main" id="{73C8574E-675D-8204-7050-4830948DAC98}"/>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80EBB3C1-FA13-B18A-778D-B137F238F89C}"/>
              </a:ext>
            </a:extLst>
          </xdr:cNvPr>
          <xdr:cNvSpPr txBox="1"/>
        </xdr:nvSpPr>
        <xdr:spPr>
          <a:xfrm>
            <a:off x="499062" y="2727062"/>
            <a:ext cx="105766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Revenues (INR</a:t>
            </a:r>
            <a:r>
              <a:rPr lang="en-IN" sz="900" baseline="0">
                <a:solidFill>
                  <a:srgbClr val="012B62"/>
                </a:solidFill>
                <a:latin typeface="+mn-lt"/>
              </a:rPr>
              <a:t> Cr.)</a:t>
            </a:r>
            <a:endParaRPr lang="en-IN" sz="1050">
              <a:solidFill>
                <a:srgbClr val="012B62"/>
              </a:solidFill>
              <a:latin typeface="+mn-lt"/>
            </a:endParaRPr>
          </a:p>
        </xdr:txBody>
      </xdr:sp>
      <xdr:cxnSp macro="">
        <xdr:nvCxnSpPr>
          <xdr:cNvPr id="6" name="Straight Connector 5">
            <a:extLst>
              <a:ext uri="{FF2B5EF4-FFF2-40B4-BE49-F238E27FC236}">
                <a16:creationId xmlns:a16="http://schemas.microsoft.com/office/drawing/2014/main" id="{69826C9F-6848-85F0-E876-E89ECDC3B2AE}"/>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2444499</xdr:colOff>
      <xdr:row>14</xdr:row>
      <xdr:rowOff>133956</xdr:rowOff>
    </xdr:from>
    <xdr:to>
      <xdr:col>5</xdr:col>
      <xdr:colOff>70243</xdr:colOff>
      <xdr:row>24</xdr:row>
      <xdr:rowOff>14853</xdr:rowOff>
    </xdr:to>
    <xdr:grpSp>
      <xdr:nvGrpSpPr>
        <xdr:cNvPr id="2" name="Group 1">
          <a:extLst>
            <a:ext uri="{FF2B5EF4-FFF2-40B4-BE49-F238E27FC236}">
              <a16:creationId xmlns:a16="http://schemas.microsoft.com/office/drawing/2014/main" id="{207776B4-EEEE-4AE7-9363-A9DD4E6DA4E7}"/>
            </a:ext>
          </a:extLst>
        </xdr:cNvPr>
        <xdr:cNvGrpSpPr/>
      </xdr:nvGrpSpPr>
      <xdr:grpSpPr>
        <a:xfrm>
          <a:off x="2567611" y="3185844"/>
          <a:ext cx="2184137" cy="1695182"/>
          <a:chOff x="144196" y="2701071"/>
          <a:chExt cx="1764504" cy="1688562"/>
        </a:xfrm>
      </xdr:grpSpPr>
      <xdr:graphicFrame macro="">
        <xdr:nvGraphicFramePr>
          <xdr:cNvPr id="7" name="Chart 6">
            <a:extLst>
              <a:ext uri="{FF2B5EF4-FFF2-40B4-BE49-F238E27FC236}">
                <a16:creationId xmlns:a16="http://schemas.microsoft.com/office/drawing/2014/main" id="{09727AF4-D1C5-42CF-6629-DC153E701AD5}"/>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 name="TextBox 7">
            <a:extLst>
              <a:ext uri="{FF2B5EF4-FFF2-40B4-BE49-F238E27FC236}">
                <a16:creationId xmlns:a16="http://schemas.microsoft.com/office/drawing/2014/main" id="{2BB5E060-2C5E-2389-BB0F-882431001FAC}"/>
              </a:ext>
            </a:extLst>
          </xdr:cNvPr>
          <xdr:cNvSpPr txBox="1"/>
        </xdr:nvSpPr>
        <xdr:spPr>
          <a:xfrm>
            <a:off x="499062" y="2727062"/>
            <a:ext cx="105766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Net</a:t>
            </a:r>
            <a:r>
              <a:rPr lang="en-IN" sz="900" baseline="0">
                <a:solidFill>
                  <a:srgbClr val="012B62"/>
                </a:solidFill>
                <a:latin typeface="+mn-lt"/>
              </a:rPr>
              <a:t> Profit</a:t>
            </a:r>
            <a:r>
              <a:rPr lang="en-IN" sz="900">
                <a:solidFill>
                  <a:srgbClr val="012B62"/>
                </a:solidFill>
                <a:latin typeface="+mn-lt"/>
              </a:rPr>
              <a:t> (INR</a:t>
            </a:r>
            <a:r>
              <a:rPr lang="en-IN" sz="900" baseline="0">
                <a:solidFill>
                  <a:srgbClr val="012B62"/>
                </a:solidFill>
                <a:latin typeface="+mn-lt"/>
              </a:rPr>
              <a:t> Cr.)</a:t>
            </a:r>
            <a:endParaRPr lang="en-IN" sz="1050">
              <a:solidFill>
                <a:srgbClr val="012B62"/>
              </a:solidFill>
              <a:latin typeface="+mn-lt"/>
            </a:endParaRPr>
          </a:p>
        </xdr:txBody>
      </xdr:sp>
      <xdr:cxnSp macro="">
        <xdr:nvCxnSpPr>
          <xdr:cNvPr id="18" name="Straight Connector 17">
            <a:extLst>
              <a:ext uri="{FF2B5EF4-FFF2-40B4-BE49-F238E27FC236}">
                <a16:creationId xmlns:a16="http://schemas.microsoft.com/office/drawing/2014/main" id="{C751B9B9-A088-79AC-A979-C09BDFF75770}"/>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327415</xdr:colOff>
      <xdr:row>14</xdr:row>
      <xdr:rowOff>122796</xdr:rowOff>
    </xdr:from>
    <xdr:to>
      <xdr:col>8</xdr:col>
      <xdr:colOff>568813</xdr:colOff>
      <xdr:row>24</xdr:row>
      <xdr:rowOff>3693</xdr:rowOff>
    </xdr:to>
    <xdr:grpSp>
      <xdr:nvGrpSpPr>
        <xdr:cNvPr id="19" name="Group 18">
          <a:extLst>
            <a:ext uri="{FF2B5EF4-FFF2-40B4-BE49-F238E27FC236}">
              <a16:creationId xmlns:a16="http://schemas.microsoft.com/office/drawing/2014/main" id="{E0C2759B-E957-4858-8D8F-56DE60C69790}"/>
            </a:ext>
          </a:extLst>
        </xdr:cNvPr>
        <xdr:cNvGrpSpPr/>
      </xdr:nvGrpSpPr>
      <xdr:grpSpPr>
        <a:xfrm>
          <a:off x="5008920" y="3174684"/>
          <a:ext cx="2185276" cy="1695182"/>
          <a:chOff x="144196" y="2701071"/>
          <a:chExt cx="1764504" cy="1688562"/>
        </a:xfrm>
      </xdr:grpSpPr>
      <xdr:graphicFrame macro="">
        <xdr:nvGraphicFramePr>
          <xdr:cNvPr id="20" name="Chart 19">
            <a:extLst>
              <a:ext uri="{FF2B5EF4-FFF2-40B4-BE49-F238E27FC236}">
                <a16:creationId xmlns:a16="http://schemas.microsoft.com/office/drawing/2014/main" id="{3D704713-0DBA-715E-17EB-A6BCAF53D50C}"/>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1" name="TextBox 20">
            <a:extLst>
              <a:ext uri="{FF2B5EF4-FFF2-40B4-BE49-F238E27FC236}">
                <a16:creationId xmlns:a16="http://schemas.microsoft.com/office/drawing/2014/main" id="{B4626D0C-D0F8-8578-CC74-B7DB7AEF7C52}"/>
              </a:ext>
            </a:extLst>
          </xdr:cNvPr>
          <xdr:cNvSpPr txBox="1"/>
        </xdr:nvSpPr>
        <xdr:spPr>
          <a:xfrm>
            <a:off x="476860" y="2727062"/>
            <a:ext cx="1151090"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Average Total</a:t>
            </a:r>
            <a:r>
              <a:rPr lang="en-IN" sz="900" baseline="0">
                <a:solidFill>
                  <a:srgbClr val="012B62"/>
                </a:solidFill>
                <a:latin typeface="+mn-lt"/>
              </a:rPr>
              <a:t> Assets</a:t>
            </a:r>
            <a:r>
              <a:rPr lang="en-IN" sz="900">
                <a:solidFill>
                  <a:srgbClr val="012B62"/>
                </a:solidFill>
                <a:latin typeface="+mn-lt"/>
              </a:rPr>
              <a:t> (INR</a:t>
            </a:r>
            <a:r>
              <a:rPr lang="en-IN" sz="900" baseline="0">
                <a:solidFill>
                  <a:srgbClr val="012B62"/>
                </a:solidFill>
                <a:latin typeface="+mn-lt"/>
              </a:rPr>
              <a:t> Cr.)</a:t>
            </a:r>
            <a:endParaRPr lang="en-IN" sz="1050">
              <a:solidFill>
                <a:srgbClr val="012B62"/>
              </a:solidFill>
              <a:latin typeface="+mn-lt"/>
            </a:endParaRPr>
          </a:p>
        </xdr:txBody>
      </xdr:sp>
      <xdr:cxnSp macro="">
        <xdr:nvCxnSpPr>
          <xdr:cNvPr id="22" name="Straight Connector 21">
            <a:extLst>
              <a:ext uri="{FF2B5EF4-FFF2-40B4-BE49-F238E27FC236}">
                <a16:creationId xmlns:a16="http://schemas.microsoft.com/office/drawing/2014/main" id="{05AD9ADC-28C5-CFBA-C2DB-7DF250C7BE5D}"/>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23616</xdr:colOff>
      <xdr:row>26</xdr:row>
      <xdr:rowOff>13</xdr:rowOff>
    </xdr:from>
    <xdr:to>
      <xdr:col>1</xdr:col>
      <xdr:colOff>2207221</xdr:colOff>
      <xdr:row>35</xdr:row>
      <xdr:rowOff>61963</xdr:rowOff>
    </xdr:to>
    <xdr:grpSp>
      <xdr:nvGrpSpPr>
        <xdr:cNvPr id="23" name="Group 22">
          <a:extLst>
            <a:ext uri="{FF2B5EF4-FFF2-40B4-BE49-F238E27FC236}">
              <a16:creationId xmlns:a16="http://schemas.microsoft.com/office/drawing/2014/main" id="{B8E036D2-2BB6-4C48-B968-829AB3180CD2}"/>
            </a:ext>
          </a:extLst>
        </xdr:cNvPr>
        <xdr:cNvGrpSpPr/>
      </xdr:nvGrpSpPr>
      <xdr:grpSpPr>
        <a:xfrm>
          <a:off x="146728" y="5229044"/>
          <a:ext cx="2183605" cy="1694807"/>
          <a:chOff x="144196" y="2701071"/>
          <a:chExt cx="1764504" cy="1688562"/>
        </a:xfrm>
      </xdr:grpSpPr>
      <xdr:graphicFrame macro="">
        <xdr:nvGraphicFramePr>
          <xdr:cNvPr id="24" name="Chart 23">
            <a:extLst>
              <a:ext uri="{FF2B5EF4-FFF2-40B4-BE49-F238E27FC236}">
                <a16:creationId xmlns:a16="http://schemas.microsoft.com/office/drawing/2014/main" id="{881B4BB1-4B59-3F1C-C3FC-799CEF807555}"/>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5" name="TextBox 24">
            <a:extLst>
              <a:ext uri="{FF2B5EF4-FFF2-40B4-BE49-F238E27FC236}">
                <a16:creationId xmlns:a16="http://schemas.microsoft.com/office/drawing/2014/main" id="{8224837E-70EA-2CCF-331F-EF606AC5D112}"/>
              </a:ext>
            </a:extLst>
          </xdr:cNvPr>
          <xdr:cNvSpPr txBox="1"/>
        </xdr:nvSpPr>
        <xdr:spPr>
          <a:xfrm>
            <a:off x="499062" y="2727062"/>
            <a:ext cx="105766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Return</a:t>
            </a:r>
            <a:r>
              <a:rPr lang="en-IN" sz="900" baseline="0">
                <a:solidFill>
                  <a:srgbClr val="012B62"/>
                </a:solidFill>
                <a:latin typeface="+mn-lt"/>
              </a:rPr>
              <a:t> on Equity</a:t>
            </a:r>
            <a:r>
              <a:rPr lang="en-IN" sz="900">
                <a:solidFill>
                  <a:srgbClr val="012B62"/>
                </a:solidFill>
                <a:latin typeface="+mn-lt"/>
              </a:rPr>
              <a:t> (%</a:t>
            </a:r>
            <a:r>
              <a:rPr lang="en-IN" sz="900" baseline="0">
                <a:solidFill>
                  <a:srgbClr val="012B62"/>
                </a:solidFill>
                <a:latin typeface="+mn-lt"/>
              </a:rPr>
              <a:t>)</a:t>
            </a:r>
            <a:endParaRPr lang="en-IN" sz="1050">
              <a:solidFill>
                <a:srgbClr val="012B62"/>
              </a:solidFill>
              <a:latin typeface="+mn-lt"/>
            </a:endParaRPr>
          </a:p>
        </xdr:txBody>
      </xdr:sp>
      <xdr:cxnSp macro="">
        <xdr:nvCxnSpPr>
          <xdr:cNvPr id="26" name="Straight Connector 25">
            <a:extLst>
              <a:ext uri="{FF2B5EF4-FFF2-40B4-BE49-F238E27FC236}">
                <a16:creationId xmlns:a16="http://schemas.microsoft.com/office/drawing/2014/main" id="{79C78C6C-248A-D05A-7A32-F93898E77B8B}"/>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2459967</xdr:colOff>
      <xdr:row>26</xdr:row>
      <xdr:rowOff>13</xdr:rowOff>
    </xdr:from>
    <xdr:to>
      <xdr:col>5</xdr:col>
      <xdr:colOff>81806</xdr:colOff>
      <xdr:row>35</xdr:row>
      <xdr:rowOff>61963</xdr:rowOff>
    </xdr:to>
    <xdr:grpSp>
      <xdr:nvGrpSpPr>
        <xdr:cNvPr id="27" name="Group 26">
          <a:extLst>
            <a:ext uri="{FF2B5EF4-FFF2-40B4-BE49-F238E27FC236}">
              <a16:creationId xmlns:a16="http://schemas.microsoft.com/office/drawing/2014/main" id="{9049F0D7-17EB-4517-9432-DF15D479D1F3}"/>
            </a:ext>
          </a:extLst>
        </xdr:cNvPr>
        <xdr:cNvGrpSpPr/>
      </xdr:nvGrpSpPr>
      <xdr:grpSpPr>
        <a:xfrm>
          <a:off x="2583079" y="5229044"/>
          <a:ext cx="2180232" cy="1694807"/>
          <a:chOff x="144196" y="2701071"/>
          <a:chExt cx="1764504" cy="1688562"/>
        </a:xfrm>
      </xdr:grpSpPr>
      <xdr:graphicFrame macro="">
        <xdr:nvGraphicFramePr>
          <xdr:cNvPr id="28" name="Chart 27">
            <a:extLst>
              <a:ext uri="{FF2B5EF4-FFF2-40B4-BE49-F238E27FC236}">
                <a16:creationId xmlns:a16="http://schemas.microsoft.com/office/drawing/2014/main" id="{351ED318-E1DC-B36E-9895-FDB7C852683F}"/>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9" name="TextBox 28">
            <a:extLst>
              <a:ext uri="{FF2B5EF4-FFF2-40B4-BE49-F238E27FC236}">
                <a16:creationId xmlns:a16="http://schemas.microsoft.com/office/drawing/2014/main" id="{616422B5-877D-108B-60D4-EC870D379CBD}"/>
              </a:ext>
            </a:extLst>
          </xdr:cNvPr>
          <xdr:cNvSpPr txBox="1"/>
        </xdr:nvSpPr>
        <xdr:spPr>
          <a:xfrm>
            <a:off x="499062" y="2727062"/>
            <a:ext cx="105766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Return</a:t>
            </a:r>
            <a:r>
              <a:rPr lang="en-IN" sz="900" baseline="0">
                <a:solidFill>
                  <a:srgbClr val="012B62"/>
                </a:solidFill>
                <a:latin typeface="+mn-lt"/>
              </a:rPr>
              <a:t> on Asset</a:t>
            </a:r>
            <a:r>
              <a:rPr lang="en-IN" sz="900">
                <a:solidFill>
                  <a:srgbClr val="012B62"/>
                </a:solidFill>
                <a:latin typeface="+mn-lt"/>
              </a:rPr>
              <a:t> (%</a:t>
            </a:r>
            <a:r>
              <a:rPr lang="en-IN" sz="900" baseline="0">
                <a:solidFill>
                  <a:srgbClr val="012B62"/>
                </a:solidFill>
                <a:latin typeface="+mn-lt"/>
              </a:rPr>
              <a:t>)</a:t>
            </a:r>
            <a:endParaRPr lang="en-IN" sz="1050">
              <a:solidFill>
                <a:srgbClr val="012B62"/>
              </a:solidFill>
              <a:latin typeface="+mn-lt"/>
            </a:endParaRPr>
          </a:p>
        </xdr:txBody>
      </xdr:sp>
      <xdr:cxnSp macro="">
        <xdr:nvCxnSpPr>
          <xdr:cNvPr id="30" name="Straight Connector 29">
            <a:extLst>
              <a:ext uri="{FF2B5EF4-FFF2-40B4-BE49-F238E27FC236}">
                <a16:creationId xmlns:a16="http://schemas.microsoft.com/office/drawing/2014/main" id="{C6A851A5-89BB-C765-D955-902C93677A46}"/>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326680</xdr:colOff>
      <xdr:row>26</xdr:row>
      <xdr:rowOff>13</xdr:rowOff>
    </xdr:from>
    <xdr:to>
      <xdr:col>8</xdr:col>
      <xdr:colOff>561989</xdr:colOff>
      <xdr:row>35</xdr:row>
      <xdr:rowOff>61963</xdr:rowOff>
    </xdr:to>
    <xdr:grpSp>
      <xdr:nvGrpSpPr>
        <xdr:cNvPr id="31" name="Group 30">
          <a:extLst>
            <a:ext uri="{FF2B5EF4-FFF2-40B4-BE49-F238E27FC236}">
              <a16:creationId xmlns:a16="http://schemas.microsoft.com/office/drawing/2014/main" id="{4E629760-7B86-4CE9-8E8E-908552C0165C}"/>
            </a:ext>
          </a:extLst>
        </xdr:cNvPr>
        <xdr:cNvGrpSpPr/>
      </xdr:nvGrpSpPr>
      <xdr:grpSpPr>
        <a:xfrm>
          <a:off x="5008185" y="5229044"/>
          <a:ext cx="2179187" cy="1694807"/>
          <a:chOff x="144196" y="2701071"/>
          <a:chExt cx="1764504" cy="1688562"/>
        </a:xfrm>
      </xdr:grpSpPr>
      <xdr:graphicFrame macro="">
        <xdr:nvGraphicFramePr>
          <xdr:cNvPr id="32" name="Chart 31">
            <a:extLst>
              <a:ext uri="{FF2B5EF4-FFF2-40B4-BE49-F238E27FC236}">
                <a16:creationId xmlns:a16="http://schemas.microsoft.com/office/drawing/2014/main" id="{CC836913-57A7-C28B-972A-99B73DA13881}"/>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3" name="TextBox 32">
            <a:extLst>
              <a:ext uri="{FF2B5EF4-FFF2-40B4-BE49-F238E27FC236}">
                <a16:creationId xmlns:a16="http://schemas.microsoft.com/office/drawing/2014/main" id="{5FE74186-8703-8103-8046-A019288405BC}"/>
              </a:ext>
            </a:extLst>
          </xdr:cNvPr>
          <xdr:cNvSpPr txBox="1"/>
        </xdr:nvSpPr>
        <xdr:spPr>
          <a:xfrm>
            <a:off x="499062" y="2727062"/>
            <a:ext cx="105766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Financial</a:t>
            </a:r>
            <a:r>
              <a:rPr lang="en-IN" sz="900" baseline="0">
                <a:solidFill>
                  <a:srgbClr val="012B62"/>
                </a:solidFill>
                <a:latin typeface="+mn-lt"/>
              </a:rPr>
              <a:t> Leverage</a:t>
            </a:r>
            <a:endParaRPr lang="en-IN" sz="1050">
              <a:solidFill>
                <a:srgbClr val="012B62"/>
              </a:solidFill>
              <a:latin typeface="+mn-lt"/>
            </a:endParaRPr>
          </a:p>
        </xdr:txBody>
      </xdr:sp>
      <xdr:cxnSp macro="">
        <xdr:nvCxnSpPr>
          <xdr:cNvPr id="34" name="Straight Connector 33">
            <a:extLst>
              <a:ext uri="{FF2B5EF4-FFF2-40B4-BE49-F238E27FC236}">
                <a16:creationId xmlns:a16="http://schemas.microsoft.com/office/drawing/2014/main" id="{D890BEE0-3E0B-F05B-FFA8-18023BFF55A0}"/>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147263</xdr:colOff>
      <xdr:row>36</xdr:row>
      <xdr:rowOff>4372</xdr:rowOff>
    </xdr:from>
    <xdr:to>
      <xdr:col>8</xdr:col>
      <xdr:colOff>251171</xdr:colOff>
      <xdr:row>45</xdr:row>
      <xdr:rowOff>123120</xdr:rowOff>
    </xdr:to>
    <xdr:sp macro="" textlink="">
      <xdr:nvSpPr>
        <xdr:cNvPr id="10" name="TextBox 9">
          <a:extLst>
            <a:ext uri="{FF2B5EF4-FFF2-40B4-BE49-F238E27FC236}">
              <a16:creationId xmlns:a16="http://schemas.microsoft.com/office/drawing/2014/main" id="{2357C9EF-BBC9-F5DC-8DEC-F16EA8C2A060}"/>
            </a:ext>
          </a:extLst>
        </xdr:cNvPr>
        <xdr:cNvSpPr txBox="1"/>
      </xdr:nvSpPr>
      <xdr:spPr>
        <a:xfrm>
          <a:off x="270375" y="7047688"/>
          <a:ext cx="6606179" cy="1751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50" b="1" i="0">
              <a:solidFill>
                <a:srgbClr val="012B62"/>
              </a:solidFill>
              <a:effectLst/>
              <a:latin typeface="+mn-lt"/>
              <a:ea typeface="+mn-ea"/>
              <a:cs typeface="+mn-cs"/>
            </a:rPr>
            <a:t>RECENT UPDATES:</a:t>
          </a:r>
          <a:endParaRPr lang="en-IN" sz="1050" b="1" i="0">
            <a:solidFill>
              <a:schemeClr val="dk1"/>
            </a:solidFill>
            <a:effectLst/>
            <a:latin typeface="+mn-lt"/>
            <a:ea typeface="+mn-ea"/>
            <a:cs typeface="+mn-cs"/>
          </a:endParaRPr>
        </a:p>
        <a:p>
          <a:r>
            <a:rPr lang="en-IN" sz="950" b="1"/>
            <a:t>1.Net Profit Declined Despite Revenue Growth</a:t>
          </a:r>
          <a:r>
            <a:rPr lang="en-IN" sz="950" b="0"/>
            <a:t>:</a:t>
          </a:r>
          <a:r>
            <a:rPr lang="en-IN" sz="950" b="0" baseline="0"/>
            <a:t> </a:t>
          </a:r>
          <a:r>
            <a:rPr lang="en-IN" sz="950"/>
            <a:t>Net profit fell 10% to ₹5,089 Cr due to one-time employee benefit provision under New Labour Codes.</a:t>
          </a:r>
        </a:p>
        <a:p>
          <a:r>
            <a:rPr lang="en-IN" sz="950" b="1"/>
            <a:t>2.Strong Operational Performance with Margin Improvement</a:t>
          </a:r>
          <a:r>
            <a:rPr lang="en-IN" sz="950" b="1" baseline="0"/>
            <a:t>: </a:t>
          </a:r>
          <a:r>
            <a:rPr lang="en-IN" sz="950"/>
            <a:t>Revenue grew 6% to ₹18,017 crore and EBITDA increased 7.6% to ₹6,271 crore, with EBITDA margin improving to 34.8%</a:t>
          </a:r>
          <a:r>
            <a:rPr lang="en-IN" sz="950" baseline="0"/>
            <a:t> </a:t>
          </a:r>
          <a:r>
            <a:rPr lang="en-IN" sz="950"/>
            <a:t>from 34.2%, indicating healthy core business efficiency. </a:t>
          </a:r>
        </a:p>
        <a:p>
          <a:r>
            <a:rPr lang="en-IN" sz="950" b="1"/>
            <a:t>3.Cigarettes Remain the Primary Growth Driver</a:t>
          </a:r>
          <a:r>
            <a:rPr lang="en-IN" sz="950" b="0"/>
            <a:t>:</a:t>
          </a:r>
          <a:r>
            <a:rPr lang="en-IN" sz="950" b="0" baseline="0"/>
            <a:t> </a:t>
          </a:r>
          <a:r>
            <a:rPr lang="en-IN" sz="950"/>
            <a:t>Cigarette segment delivered sustained volume-led growth with 8% YoY increase in net segment revenue, reinforcing its position as the key profit engine for the company. </a:t>
          </a:r>
        </a:p>
        <a:p>
          <a:r>
            <a:rPr lang="en-IN" sz="950" b="1"/>
            <a:t>4.FMCG and Agri Segments Show Positive Momentum</a:t>
          </a:r>
          <a:r>
            <a:rPr lang="en-IN" sz="950" b="0"/>
            <a:t>:</a:t>
          </a:r>
          <a:r>
            <a:rPr lang="en-IN" sz="950" b="0" baseline="0"/>
            <a:t> </a:t>
          </a:r>
          <a:r>
            <a:rPr lang="en-IN" sz="950"/>
            <a:t>FMCG-Others recorded strong 12.6% revenue growth with 145 bps margin expansion, while Agri business grew 6.3% and Paper segment profits rose 11%, supporting business diversification. </a:t>
          </a:r>
        </a:p>
        <a:p>
          <a:r>
            <a:rPr lang="en-IN" sz="950" b="1"/>
            <a:t>5.Shareholder Returns Maintained Amid Market Pressure:</a:t>
          </a:r>
          <a:r>
            <a:rPr lang="en-IN" sz="950" b="1" baseline="0"/>
            <a:t> </a:t>
          </a:r>
          <a:r>
            <a:rPr lang="en-IN" sz="950"/>
            <a:t>Interim dividend of ₹6.5/share declared despite profit decline, reflecting management confidence.  </a:t>
          </a:r>
        </a:p>
      </xdr:txBody>
    </xdr:sp>
    <xdr:clientData/>
  </xdr:twoCellAnchor>
  <xdr:oneCellAnchor>
    <xdr:from>
      <xdr:col>0</xdr:col>
      <xdr:colOff>45704</xdr:colOff>
      <xdr:row>52</xdr:row>
      <xdr:rowOff>42025</xdr:rowOff>
    </xdr:from>
    <xdr:ext cx="6282117" cy="294155"/>
    <xdr:sp macro="" textlink="">
      <xdr:nvSpPr>
        <xdr:cNvPr id="11" name="TextBox 10">
          <a:extLst>
            <a:ext uri="{FF2B5EF4-FFF2-40B4-BE49-F238E27FC236}">
              <a16:creationId xmlns:a16="http://schemas.microsoft.com/office/drawing/2014/main" id="{DDE3C230-E57A-9240-AF09-ACE2E081A40D}"/>
            </a:ext>
          </a:extLst>
        </xdr:cNvPr>
        <xdr:cNvSpPr txBox="1"/>
      </xdr:nvSpPr>
      <xdr:spPr>
        <a:xfrm>
          <a:off x="45704" y="10092301"/>
          <a:ext cx="6282117" cy="29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rgbClr val="012B62"/>
              </a:solidFill>
            </a:rPr>
            <a:t>DUPONT ANALYSIS - Return on Equity &amp;</a:t>
          </a:r>
          <a:r>
            <a:rPr lang="en-IN" sz="1800" b="1" baseline="0">
              <a:solidFill>
                <a:srgbClr val="012B62"/>
              </a:solidFill>
            </a:rPr>
            <a:t> Return on Asset</a:t>
          </a:r>
          <a:endParaRPr lang="en-IN" sz="1800" b="1">
            <a:solidFill>
              <a:srgbClr val="012B62"/>
            </a:solidFill>
          </a:endParaRPr>
        </a:p>
      </xdr:txBody>
    </xdr:sp>
    <xdr:clientData/>
  </xdr:oneCellAnchor>
  <xdr:twoCellAnchor>
    <xdr:from>
      <xdr:col>1</xdr:col>
      <xdr:colOff>12495</xdr:colOff>
      <xdr:row>94</xdr:row>
      <xdr:rowOff>56365</xdr:rowOff>
    </xdr:from>
    <xdr:to>
      <xdr:col>8</xdr:col>
      <xdr:colOff>515937</xdr:colOff>
      <xdr:row>102</xdr:row>
      <xdr:rowOff>55562</xdr:rowOff>
    </xdr:to>
    <xdr:sp macro="" textlink="">
      <xdr:nvSpPr>
        <xdr:cNvPr id="12" name="TextBox 11">
          <a:extLst>
            <a:ext uri="{FF2B5EF4-FFF2-40B4-BE49-F238E27FC236}">
              <a16:creationId xmlns:a16="http://schemas.microsoft.com/office/drawing/2014/main" id="{0260A6C2-0DDC-64E3-7DA8-773A54DD0362}"/>
            </a:ext>
          </a:extLst>
        </xdr:cNvPr>
        <xdr:cNvSpPr txBox="1"/>
      </xdr:nvSpPr>
      <xdr:spPr>
        <a:xfrm>
          <a:off x="139495" y="17717303"/>
          <a:ext cx="7020130" cy="1459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Arial" panose="020B0604020202020204" pitchFamily="34" charset="0"/>
            <a:buNone/>
          </a:pPr>
          <a:r>
            <a:rPr lang="en-IN" b="1">
              <a:solidFill>
                <a:srgbClr val="012B62"/>
              </a:solidFill>
            </a:rPr>
            <a:t>DUPONT</a:t>
          </a:r>
          <a:r>
            <a:rPr lang="en-IN" b="1" baseline="0">
              <a:solidFill>
                <a:srgbClr val="012B62"/>
              </a:solidFill>
            </a:rPr>
            <a:t> SUMMARY</a:t>
          </a:r>
          <a:r>
            <a:rPr lang="en-IN" b="1">
              <a:solidFill>
                <a:srgbClr val="012B62"/>
              </a:solidFill>
            </a:rPr>
            <a:t>:</a:t>
          </a:r>
          <a:endParaRPr lang="en-IN"/>
        </a:p>
        <a:p>
          <a:pPr marL="171450" indent="-171450">
            <a:buFont typeface="Arial" panose="020B0604020202020204" pitchFamily="34" charset="0"/>
            <a:buChar char="•"/>
          </a:pPr>
          <a:r>
            <a:rPr lang="en-IN" sz="950"/>
            <a:t>ROE increased sharply to 32.39% in Mar-25 from 18.75% in Mar-24, showing stronger shareholder value creation. </a:t>
          </a:r>
        </a:p>
        <a:p>
          <a:pPr marL="171450" indent="-171450">
            <a:buFont typeface="Arial" panose="020B0604020202020204" pitchFamily="34" charset="0"/>
            <a:buChar char="•"/>
          </a:pPr>
          <a:r>
            <a:rPr lang="en-IN" sz="950"/>
            <a:t>Net Profit Margin rose to 46.13%, becoming the main driver of higher profitability and better cost efficiency. </a:t>
          </a:r>
        </a:p>
        <a:p>
          <a:pPr marL="171450" indent="-171450">
            <a:buFont typeface="Arial" panose="020B0604020202020204" pitchFamily="34" charset="0"/>
            <a:buChar char="•"/>
          </a:pPr>
          <a:r>
            <a:rPr lang="en-IN" sz="950"/>
            <a:t>Asset Turnover improved to 0.84x from 0.77x, indicating better asset utilization and operational efficiency. </a:t>
          </a:r>
        </a:p>
        <a:p>
          <a:pPr marL="171450" indent="-171450">
            <a:buFont typeface="Arial" panose="020B0604020202020204" pitchFamily="34" charset="0"/>
            <a:buChar char="•"/>
          </a:pPr>
          <a:r>
            <a:rPr lang="en-IN" sz="950"/>
            <a:t>ROA increased to 38.66% from 23.04%, reflecting stronger returns from total assets. </a:t>
          </a:r>
        </a:p>
        <a:p>
          <a:pPr marL="171450" indent="-171450">
            <a:buFont typeface="Arial" panose="020B0604020202020204" pitchFamily="34" charset="0"/>
            <a:buChar char="•"/>
          </a:pPr>
          <a:r>
            <a:rPr lang="en-IN" sz="950"/>
            <a:t>Equity Multiplier remained stable, showing growth was driven by operations, not higher debt or leverage. </a:t>
          </a:r>
        </a:p>
        <a:p>
          <a:pPr marL="171450" indent="-171450">
            <a:buFont typeface="Arial" panose="020B0604020202020204" pitchFamily="34" charset="0"/>
            <a:buChar char="•"/>
          </a:pPr>
          <a:endParaRPr lang="en-IN"/>
        </a:p>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800" b="0" i="1">
              <a:solidFill>
                <a:srgbClr val="012B62"/>
              </a:solidFill>
              <a:effectLst/>
              <a:latin typeface="+mn-lt"/>
              <a:ea typeface="+mn-ea"/>
              <a:cs typeface="+mn-cs"/>
            </a:rPr>
            <a:t>Disclaimer : </a:t>
          </a:r>
          <a:r>
            <a:rPr lang="en-IN" sz="800" b="0" i="1">
              <a:solidFill>
                <a:schemeClr val="dk1"/>
              </a:solidFill>
              <a:effectLst/>
              <a:latin typeface="+mn-lt"/>
              <a:ea typeface="+mn-ea"/>
              <a:cs typeface="+mn-cs"/>
            </a:rPr>
            <a:t>This report is made as part</a:t>
          </a:r>
          <a:r>
            <a:rPr lang="en-IN" sz="800" b="0" i="1" baseline="0">
              <a:solidFill>
                <a:schemeClr val="dk1"/>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800">
            <a:effectLst/>
          </a:endParaRPr>
        </a:p>
        <a:p>
          <a:pPr marL="0" indent="0">
            <a:buFont typeface="Arial" panose="020B0604020202020204" pitchFamily="34" charset="0"/>
            <a:buNone/>
          </a:pPr>
          <a:endParaRPr lang="en-IN"/>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106531</xdr:colOff>
      <xdr:row>1</xdr:row>
      <xdr:rowOff>76207</xdr:rowOff>
    </xdr:from>
    <xdr:to>
      <xdr:col>8</xdr:col>
      <xdr:colOff>419853</xdr:colOff>
      <xdr:row>4</xdr:row>
      <xdr:rowOff>173773</xdr:rowOff>
    </xdr:to>
    <xdr:pic>
      <xdr:nvPicPr>
        <xdr:cNvPr id="2" name="Picture 1">
          <a:extLst>
            <a:ext uri="{FF2B5EF4-FFF2-40B4-BE49-F238E27FC236}">
              <a16:creationId xmlns:a16="http://schemas.microsoft.com/office/drawing/2014/main" id="{7E5CAFA0-9DF0-4D0D-BFEA-1EAFEB4F64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83469" y="257182"/>
          <a:ext cx="961022" cy="916717"/>
        </a:xfrm>
        <a:prstGeom prst="rect">
          <a:avLst/>
        </a:prstGeom>
      </xdr:spPr>
    </xdr:pic>
    <xdr:clientData/>
  </xdr:twoCellAnchor>
  <xdr:twoCellAnchor>
    <xdr:from>
      <xdr:col>1</xdr:col>
      <xdr:colOff>19050</xdr:colOff>
      <xdr:row>14</xdr:row>
      <xdr:rowOff>127192</xdr:rowOff>
    </xdr:from>
    <xdr:to>
      <xdr:col>1</xdr:col>
      <xdr:colOff>2202655</xdr:colOff>
      <xdr:row>24</xdr:row>
      <xdr:rowOff>19962</xdr:rowOff>
    </xdr:to>
    <xdr:grpSp>
      <xdr:nvGrpSpPr>
        <xdr:cNvPr id="3" name="Group 2">
          <a:extLst>
            <a:ext uri="{FF2B5EF4-FFF2-40B4-BE49-F238E27FC236}">
              <a16:creationId xmlns:a16="http://schemas.microsoft.com/office/drawing/2014/main" id="{B57688E3-E8A7-420C-AEF5-26A8374D343A}"/>
            </a:ext>
          </a:extLst>
        </xdr:cNvPr>
        <xdr:cNvGrpSpPr/>
      </xdr:nvGrpSpPr>
      <xdr:grpSpPr>
        <a:xfrm>
          <a:off x="139789" y="2924323"/>
          <a:ext cx="2183605" cy="1703862"/>
          <a:chOff x="144196" y="2689229"/>
          <a:chExt cx="1764504" cy="1700404"/>
        </a:xfrm>
      </xdr:grpSpPr>
      <xdr:graphicFrame macro="">
        <xdr:nvGraphicFramePr>
          <xdr:cNvPr id="4" name="Chart 3">
            <a:extLst>
              <a:ext uri="{FF2B5EF4-FFF2-40B4-BE49-F238E27FC236}">
                <a16:creationId xmlns:a16="http://schemas.microsoft.com/office/drawing/2014/main" id="{8B8B5BA2-69A8-8C86-E1CE-FF24B73D5596}"/>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1752C4E8-5EC7-97EA-3F84-E554AF276143}"/>
              </a:ext>
            </a:extLst>
          </xdr:cNvPr>
          <xdr:cNvSpPr txBox="1"/>
        </xdr:nvSpPr>
        <xdr:spPr>
          <a:xfrm>
            <a:off x="471816" y="2689229"/>
            <a:ext cx="1169111"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Working</a:t>
            </a:r>
            <a:r>
              <a:rPr lang="en-IN" sz="900" baseline="0">
                <a:solidFill>
                  <a:srgbClr val="012B62"/>
                </a:solidFill>
                <a:latin typeface="+mn-lt"/>
              </a:rPr>
              <a:t> Cap/Total Assets (%)</a:t>
            </a:r>
            <a:endParaRPr lang="en-IN" sz="1050">
              <a:solidFill>
                <a:srgbClr val="012B62"/>
              </a:solidFill>
              <a:latin typeface="+mn-lt"/>
            </a:endParaRPr>
          </a:p>
        </xdr:txBody>
      </xdr:sp>
      <xdr:cxnSp macro="">
        <xdr:nvCxnSpPr>
          <xdr:cNvPr id="6" name="Straight Connector 5">
            <a:extLst>
              <a:ext uri="{FF2B5EF4-FFF2-40B4-BE49-F238E27FC236}">
                <a16:creationId xmlns:a16="http://schemas.microsoft.com/office/drawing/2014/main" id="{28FD49DD-B1B7-32D3-A170-9155A5332E23}"/>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2444499</xdr:colOff>
      <xdr:row>14</xdr:row>
      <xdr:rowOff>122085</xdr:rowOff>
    </xdr:from>
    <xdr:to>
      <xdr:col>5</xdr:col>
      <xdr:colOff>70243</xdr:colOff>
      <xdr:row>24</xdr:row>
      <xdr:rowOff>14852</xdr:rowOff>
    </xdr:to>
    <xdr:grpSp>
      <xdr:nvGrpSpPr>
        <xdr:cNvPr id="7" name="Group 6">
          <a:extLst>
            <a:ext uri="{FF2B5EF4-FFF2-40B4-BE49-F238E27FC236}">
              <a16:creationId xmlns:a16="http://schemas.microsoft.com/office/drawing/2014/main" id="{52A075C7-D887-414C-A5C4-13A758391CFE}"/>
            </a:ext>
          </a:extLst>
        </xdr:cNvPr>
        <xdr:cNvGrpSpPr/>
      </xdr:nvGrpSpPr>
      <xdr:grpSpPr>
        <a:xfrm>
          <a:off x="2565238" y="2919216"/>
          <a:ext cx="2193720" cy="1703859"/>
          <a:chOff x="144196" y="2689233"/>
          <a:chExt cx="1764504" cy="1700400"/>
        </a:xfrm>
      </xdr:grpSpPr>
      <xdr:graphicFrame macro="">
        <xdr:nvGraphicFramePr>
          <xdr:cNvPr id="8" name="Chart 7">
            <a:extLst>
              <a:ext uri="{FF2B5EF4-FFF2-40B4-BE49-F238E27FC236}">
                <a16:creationId xmlns:a16="http://schemas.microsoft.com/office/drawing/2014/main" id="{46198611-FBDB-C007-4600-0BF075F34E23}"/>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9" name="TextBox 8">
            <a:extLst>
              <a:ext uri="{FF2B5EF4-FFF2-40B4-BE49-F238E27FC236}">
                <a16:creationId xmlns:a16="http://schemas.microsoft.com/office/drawing/2014/main" id="{3C839E82-041D-6A19-230D-BB726D99DB04}"/>
              </a:ext>
            </a:extLst>
          </xdr:cNvPr>
          <xdr:cNvSpPr txBox="1"/>
        </xdr:nvSpPr>
        <xdr:spPr>
          <a:xfrm>
            <a:off x="349372" y="2689233"/>
            <a:ext cx="141077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Retained Earnings/ Total Assets (%)</a:t>
            </a:r>
            <a:endParaRPr lang="en-IN" sz="1050">
              <a:solidFill>
                <a:srgbClr val="012B62"/>
              </a:solidFill>
              <a:latin typeface="+mn-lt"/>
            </a:endParaRPr>
          </a:p>
        </xdr:txBody>
      </xdr:sp>
      <xdr:cxnSp macro="">
        <xdr:nvCxnSpPr>
          <xdr:cNvPr id="10" name="Straight Connector 9">
            <a:extLst>
              <a:ext uri="{FF2B5EF4-FFF2-40B4-BE49-F238E27FC236}">
                <a16:creationId xmlns:a16="http://schemas.microsoft.com/office/drawing/2014/main" id="{D9EEA7EF-E1DD-09C1-4FC2-766CA184BF52}"/>
              </a:ext>
            </a:extLst>
          </xdr:cNvPr>
          <xdr:cNvCxnSpPr/>
        </xdr:nvCxnSpPr>
        <xdr:spPr>
          <a:xfrm flipV="1">
            <a:off x="264197" y="2701070"/>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327415</xdr:colOff>
      <xdr:row>14</xdr:row>
      <xdr:rowOff>102488</xdr:rowOff>
    </xdr:from>
    <xdr:to>
      <xdr:col>8</xdr:col>
      <xdr:colOff>568813</xdr:colOff>
      <xdr:row>24</xdr:row>
      <xdr:rowOff>3688</xdr:rowOff>
    </xdr:to>
    <xdr:grpSp>
      <xdr:nvGrpSpPr>
        <xdr:cNvPr id="11" name="Group 10">
          <a:extLst>
            <a:ext uri="{FF2B5EF4-FFF2-40B4-BE49-F238E27FC236}">
              <a16:creationId xmlns:a16="http://schemas.microsoft.com/office/drawing/2014/main" id="{54F443BB-F479-424C-BBCA-A6C8A2CD8337}"/>
            </a:ext>
          </a:extLst>
        </xdr:cNvPr>
        <xdr:cNvGrpSpPr/>
      </xdr:nvGrpSpPr>
      <xdr:grpSpPr>
        <a:xfrm>
          <a:off x="5016130" y="2899619"/>
          <a:ext cx="2193352" cy="1712292"/>
          <a:chOff x="144196" y="2680821"/>
          <a:chExt cx="1764504" cy="1708812"/>
        </a:xfrm>
      </xdr:grpSpPr>
      <xdr:graphicFrame macro="">
        <xdr:nvGraphicFramePr>
          <xdr:cNvPr id="12" name="Chart 11">
            <a:extLst>
              <a:ext uri="{FF2B5EF4-FFF2-40B4-BE49-F238E27FC236}">
                <a16:creationId xmlns:a16="http://schemas.microsoft.com/office/drawing/2014/main" id="{CE8FAE6C-3A32-26A0-497F-0E0FFB64DCA6}"/>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3" name="TextBox 12">
            <a:extLst>
              <a:ext uri="{FF2B5EF4-FFF2-40B4-BE49-F238E27FC236}">
                <a16:creationId xmlns:a16="http://schemas.microsoft.com/office/drawing/2014/main" id="{41C2812E-E2E8-5ABE-7542-16CA9FDF6D44}"/>
              </a:ext>
            </a:extLst>
          </xdr:cNvPr>
          <xdr:cNvSpPr txBox="1"/>
        </xdr:nvSpPr>
        <xdr:spPr>
          <a:xfrm>
            <a:off x="476860" y="2680821"/>
            <a:ext cx="1151090"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EBIT</a:t>
            </a:r>
            <a:r>
              <a:rPr lang="en-IN" sz="900" baseline="0">
                <a:solidFill>
                  <a:srgbClr val="012B62"/>
                </a:solidFill>
                <a:latin typeface="+mn-lt"/>
              </a:rPr>
              <a:t> / Total Assets (%)</a:t>
            </a:r>
          </a:p>
        </xdr:txBody>
      </xdr:sp>
      <xdr:cxnSp macro="">
        <xdr:nvCxnSpPr>
          <xdr:cNvPr id="14" name="Straight Connector 13">
            <a:extLst>
              <a:ext uri="{FF2B5EF4-FFF2-40B4-BE49-F238E27FC236}">
                <a16:creationId xmlns:a16="http://schemas.microsoft.com/office/drawing/2014/main" id="{384A7036-FE4A-A897-49C7-9FCB673C4B48}"/>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23616</xdr:colOff>
      <xdr:row>25</xdr:row>
      <xdr:rowOff>152506</xdr:rowOff>
    </xdr:from>
    <xdr:to>
      <xdr:col>1</xdr:col>
      <xdr:colOff>2207220</xdr:colOff>
      <xdr:row>35</xdr:row>
      <xdr:rowOff>61963</xdr:rowOff>
    </xdr:to>
    <xdr:grpSp>
      <xdr:nvGrpSpPr>
        <xdr:cNvPr id="15" name="Group 14">
          <a:extLst>
            <a:ext uri="{FF2B5EF4-FFF2-40B4-BE49-F238E27FC236}">
              <a16:creationId xmlns:a16="http://schemas.microsoft.com/office/drawing/2014/main" id="{5D6A217E-9C86-454E-BB78-EB5E3C351C16}"/>
            </a:ext>
          </a:extLst>
        </xdr:cNvPr>
        <xdr:cNvGrpSpPr/>
      </xdr:nvGrpSpPr>
      <xdr:grpSpPr>
        <a:xfrm>
          <a:off x="144355" y="4941837"/>
          <a:ext cx="2183604" cy="1720549"/>
          <a:chOff x="144196" y="2672410"/>
          <a:chExt cx="1764504" cy="1717223"/>
        </a:xfrm>
      </xdr:grpSpPr>
      <xdr:graphicFrame macro="">
        <xdr:nvGraphicFramePr>
          <xdr:cNvPr id="16" name="Chart 15">
            <a:extLst>
              <a:ext uri="{FF2B5EF4-FFF2-40B4-BE49-F238E27FC236}">
                <a16:creationId xmlns:a16="http://schemas.microsoft.com/office/drawing/2014/main" id="{49882260-02EA-EA6D-3A75-2EE2E6B1E299}"/>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7" name="TextBox 16">
            <a:extLst>
              <a:ext uri="{FF2B5EF4-FFF2-40B4-BE49-F238E27FC236}">
                <a16:creationId xmlns:a16="http://schemas.microsoft.com/office/drawing/2014/main" id="{DFC978B1-C750-F2BA-E47B-CC9D82523DED}"/>
              </a:ext>
            </a:extLst>
          </xdr:cNvPr>
          <xdr:cNvSpPr txBox="1"/>
        </xdr:nvSpPr>
        <xdr:spPr>
          <a:xfrm>
            <a:off x="304940" y="2672410"/>
            <a:ext cx="1485557"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Market Cap / Long Term Liabilities (%)</a:t>
            </a:r>
            <a:endParaRPr lang="en-IN" sz="1050">
              <a:solidFill>
                <a:srgbClr val="012B62"/>
              </a:solidFill>
              <a:latin typeface="+mn-lt"/>
            </a:endParaRPr>
          </a:p>
        </xdr:txBody>
      </xdr:sp>
      <xdr:cxnSp macro="">
        <xdr:nvCxnSpPr>
          <xdr:cNvPr id="18" name="Straight Connector 17">
            <a:extLst>
              <a:ext uri="{FF2B5EF4-FFF2-40B4-BE49-F238E27FC236}">
                <a16:creationId xmlns:a16="http://schemas.microsoft.com/office/drawing/2014/main" id="{25D0FD51-9972-9C8D-4414-2F940D71993C}"/>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2459967</xdr:colOff>
      <xdr:row>25</xdr:row>
      <xdr:rowOff>156726</xdr:rowOff>
    </xdr:from>
    <xdr:to>
      <xdr:col>5</xdr:col>
      <xdr:colOff>81806</xdr:colOff>
      <xdr:row>35</xdr:row>
      <xdr:rowOff>61963</xdr:rowOff>
    </xdr:to>
    <xdr:grpSp>
      <xdr:nvGrpSpPr>
        <xdr:cNvPr id="19" name="Group 18">
          <a:extLst>
            <a:ext uri="{FF2B5EF4-FFF2-40B4-BE49-F238E27FC236}">
              <a16:creationId xmlns:a16="http://schemas.microsoft.com/office/drawing/2014/main" id="{AC57F315-F7B8-4E9C-A9A7-BD8C96D1FD89}"/>
            </a:ext>
          </a:extLst>
        </xdr:cNvPr>
        <xdr:cNvGrpSpPr/>
      </xdr:nvGrpSpPr>
      <xdr:grpSpPr>
        <a:xfrm>
          <a:off x="2580706" y="4946057"/>
          <a:ext cx="2189815" cy="1716329"/>
          <a:chOff x="144196" y="2676619"/>
          <a:chExt cx="1764504" cy="1713014"/>
        </a:xfrm>
      </xdr:grpSpPr>
      <xdr:graphicFrame macro="">
        <xdr:nvGraphicFramePr>
          <xdr:cNvPr id="20" name="Chart 19">
            <a:extLst>
              <a:ext uri="{FF2B5EF4-FFF2-40B4-BE49-F238E27FC236}">
                <a16:creationId xmlns:a16="http://schemas.microsoft.com/office/drawing/2014/main" id="{6684749C-2F04-D873-9FD5-46769D00C0B3}"/>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1" name="TextBox 20">
            <a:extLst>
              <a:ext uri="{FF2B5EF4-FFF2-40B4-BE49-F238E27FC236}">
                <a16:creationId xmlns:a16="http://schemas.microsoft.com/office/drawing/2014/main" id="{D8EB181E-64E8-0418-F00E-C947B58218FB}"/>
              </a:ext>
            </a:extLst>
          </xdr:cNvPr>
          <xdr:cNvSpPr txBox="1"/>
        </xdr:nvSpPr>
        <xdr:spPr>
          <a:xfrm>
            <a:off x="499062" y="2676619"/>
            <a:ext cx="105766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900">
                <a:solidFill>
                  <a:srgbClr val="012B62"/>
                </a:solidFill>
                <a:latin typeface="+mn-lt"/>
              </a:rPr>
              <a:t>Sales / Total Assets (%</a:t>
            </a:r>
            <a:r>
              <a:rPr lang="en-IN" sz="900" baseline="0">
                <a:solidFill>
                  <a:srgbClr val="012B62"/>
                </a:solidFill>
                <a:latin typeface="+mn-lt"/>
              </a:rPr>
              <a:t>)</a:t>
            </a:r>
            <a:endParaRPr lang="en-IN" sz="1050">
              <a:solidFill>
                <a:srgbClr val="012B62"/>
              </a:solidFill>
              <a:latin typeface="+mn-lt"/>
            </a:endParaRPr>
          </a:p>
        </xdr:txBody>
      </xdr:sp>
      <xdr:cxnSp macro="">
        <xdr:nvCxnSpPr>
          <xdr:cNvPr id="22" name="Straight Connector 21">
            <a:extLst>
              <a:ext uri="{FF2B5EF4-FFF2-40B4-BE49-F238E27FC236}">
                <a16:creationId xmlns:a16="http://schemas.microsoft.com/office/drawing/2014/main" id="{045A5B73-128F-B8D6-5807-12C531D6C39A}"/>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326680</xdr:colOff>
      <xdr:row>25</xdr:row>
      <xdr:rowOff>148297</xdr:rowOff>
    </xdr:from>
    <xdr:to>
      <xdr:col>8</xdr:col>
      <xdr:colOff>561989</xdr:colOff>
      <xdr:row>35</xdr:row>
      <xdr:rowOff>61963</xdr:rowOff>
    </xdr:to>
    <xdr:grpSp>
      <xdr:nvGrpSpPr>
        <xdr:cNvPr id="23" name="Group 22">
          <a:extLst>
            <a:ext uri="{FF2B5EF4-FFF2-40B4-BE49-F238E27FC236}">
              <a16:creationId xmlns:a16="http://schemas.microsoft.com/office/drawing/2014/main" id="{85E41B75-72F9-4D6B-B7F0-D8F732A6EB40}"/>
            </a:ext>
          </a:extLst>
        </xdr:cNvPr>
        <xdr:cNvGrpSpPr/>
      </xdr:nvGrpSpPr>
      <xdr:grpSpPr>
        <a:xfrm>
          <a:off x="5015395" y="4937628"/>
          <a:ext cx="2187263" cy="1724758"/>
          <a:chOff x="144196" y="2668212"/>
          <a:chExt cx="1764504" cy="1721421"/>
        </a:xfrm>
      </xdr:grpSpPr>
      <xdr:graphicFrame macro="">
        <xdr:nvGraphicFramePr>
          <xdr:cNvPr id="24" name="Chart 23">
            <a:extLst>
              <a:ext uri="{FF2B5EF4-FFF2-40B4-BE49-F238E27FC236}">
                <a16:creationId xmlns:a16="http://schemas.microsoft.com/office/drawing/2014/main" id="{54728DBD-239E-A346-DCEA-CC9B1CF14CC4}"/>
              </a:ext>
            </a:extLst>
          </xdr:cNvPr>
          <xdr:cNvGraphicFramePr/>
        </xdr:nvGraphicFramePr>
        <xdr:xfrm>
          <a:off x="144196" y="2762734"/>
          <a:ext cx="1764504" cy="1626899"/>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5" name="TextBox 24">
            <a:extLst>
              <a:ext uri="{FF2B5EF4-FFF2-40B4-BE49-F238E27FC236}">
                <a16:creationId xmlns:a16="http://schemas.microsoft.com/office/drawing/2014/main" id="{1FFB36FB-8C11-0C87-AB34-B0F2DB33E516}"/>
              </a:ext>
            </a:extLst>
          </xdr:cNvPr>
          <xdr:cNvSpPr txBox="1"/>
        </xdr:nvSpPr>
        <xdr:spPr>
          <a:xfrm>
            <a:off x="499062" y="2668212"/>
            <a:ext cx="1057662" cy="233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050">
                <a:solidFill>
                  <a:srgbClr val="012B62"/>
                </a:solidFill>
                <a:latin typeface="+mn-lt"/>
              </a:rPr>
              <a:t>Altman's Z Score</a:t>
            </a:r>
          </a:p>
        </xdr:txBody>
      </xdr:sp>
      <xdr:cxnSp macro="">
        <xdr:nvCxnSpPr>
          <xdr:cNvPr id="26" name="Straight Connector 25">
            <a:extLst>
              <a:ext uri="{FF2B5EF4-FFF2-40B4-BE49-F238E27FC236}">
                <a16:creationId xmlns:a16="http://schemas.microsoft.com/office/drawing/2014/main" id="{17A2BD47-CFB1-FFC0-4981-D465ED3AA30A}"/>
              </a:ext>
            </a:extLst>
          </xdr:cNvPr>
          <xdr:cNvCxnSpPr/>
        </xdr:nvCxnSpPr>
        <xdr:spPr>
          <a:xfrm flipV="1">
            <a:off x="264197" y="2701071"/>
            <a:ext cx="1564325" cy="347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202340</xdr:colOff>
      <xdr:row>35</xdr:row>
      <xdr:rowOff>48599</xdr:rowOff>
    </xdr:from>
    <xdr:to>
      <xdr:col>8</xdr:col>
      <xdr:colOff>306248</xdr:colOff>
      <xdr:row>46</xdr:row>
      <xdr:rowOff>38875</xdr:rowOff>
    </xdr:to>
    <xdr:sp macro="" textlink="">
      <xdr:nvSpPr>
        <xdr:cNvPr id="27" name="TextBox 26">
          <a:extLst>
            <a:ext uri="{FF2B5EF4-FFF2-40B4-BE49-F238E27FC236}">
              <a16:creationId xmlns:a16="http://schemas.microsoft.com/office/drawing/2014/main" id="{0FC39465-7E31-4A1D-947F-3D5CAFE8F5BA}"/>
            </a:ext>
          </a:extLst>
        </xdr:cNvPr>
        <xdr:cNvSpPr txBox="1"/>
      </xdr:nvSpPr>
      <xdr:spPr>
        <a:xfrm>
          <a:off x="328693" y="6735538"/>
          <a:ext cx="6635337" cy="2021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50" b="1" i="0">
              <a:solidFill>
                <a:srgbClr val="012B62"/>
              </a:solidFill>
              <a:effectLst/>
              <a:latin typeface="+mn-lt"/>
              <a:ea typeface="+mn-ea"/>
              <a:cs typeface="+mn-cs"/>
            </a:rPr>
            <a:t>Chart</a:t>
          </a:r>
          <a:r>
            <a:rPr lang="en-IN" sz="1050" b="1" i="0" baseline="0">
              <a:solidFill>
                <a:srgbClr val="012B62"/>
              </a:solidFill>
              <a:effectLst/>
              <a:latin typeface="+mn-lt"/>
              <a:ea typeface="+mn-ea"/>
              <a:cs typeface="+mn-cs"/>
            </a:rPr>
            <a:t> Insights</a:t>
          </a:r>
          <a:r>
            <a:rPr lang="en-IN" sz="1050" b="1" i="0">
              <a:solidFill>
                <a:srgbClr val="012B62"/>
              </a:solidFill>
              <a:effectLst/>
              <a:latin typeface="+mn-lt"/>
              <a:ea typeface="+mn-ea"/>
              <a:cs typeface="+mn-cs"/>
            </a:rPr>
            <a:t>:</a:t>
          </a:r>
          <a:endParaRPr lang="en-IN" sz="1050" b="1" i="0">
            <a:solidFill>
              <a:schemeClr val="dk1"/>
            </a:solidFill>
            <a:effectLst/>
            <a:latin typeface="+mn-lt"/>
            <a:ea typeface="+mn-ea"/>
            <a:cs typeface="+mn-cs"/>
          </a:endParaRPr>
        </a:p>
        <a:p>
          <a:pPr marL="171450" indent="-171450">
            <a:buFont typeface="Arial" panose="020B0604020202020204" pitchFamily="34" charset="0"/>
            <a:buChar char="•"/>
          </a:pPr>
          <a:r>
            <a:rPr lang="en-IN" sz="950" b="1" i="0">
              <a:solidFill>
                <a:schemeClr val="dk1"/>
              </a:solidFill>
              <a:effectLst/>
              <a:latin typeface="+mn-lt"/>
              <a:ea typeface="+mn-ea"/>
              <a:cs typeface="+mn-cs"/>
            </a:rPr>
            <a:t>Working Capital / Total Assets (X1):</a:t>
          </a:r>
          <a:r>
            <a:rPr lang="en-IN" sz="950" b="0" i="0">
              <a:solidFill>
                <a:schemeClr val="dk1"/>
              </a:solidFill>
              <a:effectLst/>
              <a:latin typeface="+mn-lt"/>
              <a:ea typeface="+mn-ea"/>
              <a:cs typeface="+mn-cs"/>
            </a:rPr>
            <a:t> Stable at 12–14%, indicating consistent and healthy short-term liquidity throughout FY21–25.</a:t>
          </a:r>
        </a:p>
        <a:p>
          <a:pPr marL="171450" indent="-171450">
            <a:buFont typeface="Arial" panose="020B0604020202020204" pitchFamily="34" charset="0"/>
            <a:buChar char="•"/>
          </a:pPr>
          <a:r>
            <a:rPr lang="en-IN" sz="950" b="1" i="0">
              <a:solidFill>
                <a:schemeClr val="dk1"/>
              </a:solidFill>
              <a:effectLst/>
              <a:latin typeface="+mn-lt"/>
              <a:ea typeface="+mn-ea"/>
              <a:cs typeface="+mn-cs"/>
            </a:rPr>
            <a:t>Retained Earnings / Total Assets (X2):</a:t>
          </a:r>
          <a:r>
            <a:rPr lang="en-IN" sz="950" b="0" i="0">
              <a:solidFill>
                <a:schemeClr val="dk1"/>
              </a:solidFill>
              <a:effectLst/>
              <a:latin typeface="+mn-lt"/>
              <a:ea typeface="+mn-ea"/>
              <a:cs typeface="+mn-cs"/>
            </a:rPr>
            <a:t> Exceptionally high at 78–80%, reflecting decades of cumulative profit reinvestment; marginal FY25 dip due to hotel demerger.</a:t>
          </a:r>
        </a:p>
        <a:p>
          <a:pPr marL="171450" indent="-171450">
            <a:buFont typeface="Arial" panose="020B0604020202020204" pitchFamily="34" charset="0"/>
            <a:buChar char="•"/>
          </a:pPr>
          <a:r>
            <a:rPr lang="en-IN" sz="950" b="1" i="0">
              <a:solidFill>
                <a:schemeClr val="dk1"/>
              </a:solidFill>
              <a:effectLst/>
              <a:latin typeface="+mn-lt"/>
              <a:ea typeface="+mn-ea"/>
              <a:cs typeface="+mn-cs"/>
            </a:rPr>
            <a:t>EBIT / Total Assets (X3):</a:t>
          </a:r>
          <a:r>
            <a:rPr lang="en-IN" sz="950" b="0" i="0">
              <a:solidFill>
                <a:schemeClr val="dk1"/>
              </a:solidFill>
              <a:effectLst/>
              <a:latin typeface="+mn-lt"/>
              <a:ea typeface="+mn-ea"/>
              <a:cs typeface="+mn-cs"/>
            </a:rPr>
            <a:t> Strong upward trend from 21% to 28%, peaking in FY23 and sustaining at 26–27%, signalling improving operational efficiency.</a:t>
          </a:r>
        </a:p>
        <a:p>
          <a:pPr marL="171450" indent="-171450">
            <a:buFont typeface="Arial" panose="020B0604020202020204" pitchFamily="34" charset="0"/>
            <a:buChar char="•"/>
          </a:pPr>
          <a:r>
            <a:rPr lang="en-IN" sz="950" b="1" i="0">
              <a:solidFill>
                <a:schemeClr val="dk1"/>
              </a:solidFill>
              <a:effectLst/>
              <a:latin typeface="+mn-lt"/>
              <a:ea typeface="+mn-ea"/>
              <a:cs typeface="+mn-cs"/>
            </a:rPr>
            <a:t>Market Cap / Long-Term Liabilities (X4):</a:t>
          </a:r>
          <a:r>
            <a:rPr lang="en-IN" sz="950" b="0" i="0">
              <a:solidFill>
                <a:schemeClr val="dk1"/>
              </a:solidFill>
              <a:effectLst/>
              <a:latin typeface="+mn-lt"/>
              <a:ea typeface="+mn-ea"/>
              <a:cs typeface="+mn-cs"/>
            </a:rPr>
            <a:t> Surged from 342% to 583%, driven by rising market cap and near-zero debt — reflecting very low leverage.</a:t>
          </a:r>
        </a:p>
        <a:p>
          <a:pPr marL="171450" indent="-171450">
            <a:buFont typeface="Arial" panose="020B0604020202020204" pitchFamily="34" charset="0"/>
            <a:buChar char="•"/>
          </a:pPr>
          <a:r>
            <a:rPr lang="en-IN" sz="950" b="1" i="0">
              <a:solidFill>
                <a:schemeClr val="dk1"/>
              </a:solidFill>
              <a:effectLst/>
              <a:latin typeface="+mn-lt"/>
              <a:ea typeface="+mn-ea"/>
              <a:cs typeface="+mn-cs"/>
            </a:rPr>
            <a:t>Sales / Total Assets (X5):</a:t>
          </a:r>
          <a:r>
            <a:rPr lang="en-IN" sz="950" b="0" i="0">
              <a:solidFill>
                <a:schemeClr val="dk1"/>
              </a:solidFill>
              <a:effectLst/>
              <a:latin typeface="+mn-lt"/>
              <a:ea typeface="+mn-ea"/>
              <a:cs typeface="+mn-cs"/>
            </a:rPr>
            <a:t> Improved from 67% to 86% with a temporary FY24 dip (74%) due to asset expansion; FY25 recovery confirms better asset utilization.</a:t>
          </a:r>
        </a:p>
        <a:p>
          <a:pPr marL="171450" indent="-171450">
            <a:buFont typeface="Arial" panose="020B0604020202020204" pitchFamily="34" charset="0"/>
            <a:buChar char="•"/>
          </a:pPr>
          <a:r>
            <a:rPr lang="en-IN" sz="950" b="1" i="0">
              <a:solidFill>
                <a:schemeClr val="dk1"/>
              </a:solidFill>
              <a:effectLst/>
              <a:latin typeface="+mn-lt"/>
              <a:ea typeface="+mn-ea"/>
              <a:cs typeface="+mn-cs"/>
            </a:rPr>
            <a:t>Altman's Z Score:</a:t>
          </a:r>
          <a:r>
            <a:rPr lang="en-IN" sz="950" b="0" i="0">
              <a:solidFill>
                <a:schemeClr val="dk1"/>
              </a:solidFill>
              <a:effectLst/>
              <a:latin typeface="+mn-lt"/>
              <a:ea typeface="+mn-ea"/>
              <a:cs typeface="+mn-cs"/>
            </a:rPr>
            <a:t> Steady rise from 4.67 to 6.53 — consistently well above the 2.99 safe zone, confirming ITC's strong financial health with zero bankruptcy risk.</a:t>
          </a:r>
        </a:p>
      </xdr:txBody>
    </xdr:sp>
    <xdr:clientData/>
  </xdr:twoCellAnchor>
  <xdr:oneCellAnchor>
    <xdr:from>
      <xdr:col>0</xdr:col>
      <xdr:colOff>61580</xdr:colOff>
      <xdr:row>54</xdr:row>
      <xdr:rowOff>145227</xdr:rowOff>
    </xdr:from>
    <xdr:ext cx="6282117" cy="294155"/>
    <xdr:sp macro="" textlink="">
      <xdr:nvSpPr>
        <xdr:cNvPr id="28" name="TextBox 27">
          <a:extLst>
            <a:ext uri="{FF2B5EF4-FFF2-40B4-BE49-F238E27FC236}">
              <a16:creationId xmlns:a16="http://schemas.microsoft.com/office/drawing/2014/main" id="{FBDA7790-E372-4CD9-94E3-1A62F988CF98}"/>
            </a:ext>
          </a:extLst>
        </xdr:cNvPr>
        <xdr:cNvSpPr txBox="1"/>
      </xdr:nvSpPr>
      <xdr:spPr>
        <a:xfrm>
          <a:off x="61580" y="10090915"/>
          <a:ext cx="6282117" cy="294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rgbClr val="012B62"/>
              </a:solidFill>
            </a:rPr>
            <a:t>Altman's Z Score</a:t>
          </a:r>
          <a:r>
            <a:rPr lang="en-IN" sz="1800" b="1" baseline="0">
              <a:solidFill>
                <a:srgbClr val="012B62"/>
              </a:solidFill>
            </a:rPr>
            <a:t> </a:t>
          </a:r>
          <a:r>
            <a:rPr lang="en-IN" sz="1800" b="1">
              <a:solidFill>
                <a:srgbClr val="012B62"/>
              </a:solidFill>
            </a:rPr>
            <a:t>- Return on Equity &amp;</a:t>
          </a:r>
          <a:r>
            <a:rPr lang="en-IN" sz="1800" b="1" baseline="0">
              <a:solidFill>
                <a:srgbClr val="012B62"/>
              </a:solidFill>
            </a:rPr>
            <a:t> Return on Asset</a:t>
          </a:r>
          <a:endParaRPr lang="en-IN" sz="1800" b="1">
            <a:solidFill>
              <a:srgbClr val="012B62"/>
            </a:solidFill>
          </a:endParaRPr>
        </a:p>
      </xdr:txBody>
    </xdr:sp>
    <xdr:clientData/>
  </xdr:oneCellAnchor>
  <xdr:twoCellAnchor>
    <xdr:from>
      <xdr:col>0</xdr:col>
      <xdr:colOff>104269</xdr:colOff>
      <xdr:row>94</xdr:row>
      <xdr:rowOff>12984</xdr:rowOff>
    </xdr:from>
    <xdr:to>
      <xdr:col>8</xdr:col>
      <xdr:colOff>482695</xdr:colOff>
      <xdr:row>96</xdr:row>
      <xdr:rowOff>72860</xdr:rowOff>
    </xdr:to>
    <xdr:sp macro="" textlink="">
      <xdr:nvSpPr>
        <xdr:cNvPr id="29" name="TextBox 28">
          <a:extLst>
            <a:ext uri="{FF2B5EF4-FFF2-40B4-BE49-F238E27FC236}">
              <a16:creationId xmlns:a16="http://schemas.microsoft.com/office/drawing/2014/main" id="{FE3FA14A-6336-4D02-9E8F-C3DB492FE8E0}"/>
            </a:ext>
          </a:extLst>
        </xdr:cNvPr>
        <xdr:cNvSpPr txBox="1"/>
      </xdr:nvSpPr>
      <xdr:spPr>
        <a:xfrm>
          <a:off x="104269" y="17003203"/>
          <a:ext cx="7010207" cy="417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800" b="0" i="1">
              <a:solidFill>
                <a:srgbClr val="012B62"/>
              </a:solidFill>
              <a:effectLst/>
              <a:latin typeface="+mn-lt"/>
              <a:ea typeface="+mn-ea"/>
              <a:cs typeface="+mn-cs"/>
            </a:rPr>
            <a:t>Disclaimer : </a:t>
          </a:r>
          <a:r>
            <a:rPr lang="en-IN" sz="800" b="0" i="1">
              <a:solidFill>
                <a:schemeClr val="dk1"/>
              </a:solidFill>
              <a:effectLst/>
              <a:latin typeface="+mn-lt"/>
              <a:ea typeface="+mn-ea"/>
              <a:cs typeface="+mn-cs"/>
            </a:rPr>
            <a:t>This report is made as part</a:t>
          </a:r>
          <a:r>
            <a:rPr lang="en-IN" sz="800" b="0" i="1" baseline="0">
              <a:solidFill>
                <a:schemeClr val="dk1"/>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800">
            <a:effectLst/>
          </a:endParaRPr>
        </a:p>
        <a:p>
          <a:pPr marL="0" indent="0">
            <a:buFont typeface="Arial" panose="020B0604020202020204" pitchFamily="34" charset="0"/>
            <a:buNone/>
          </a:pPr>
          <a:endParaRPr lang="en-IN"/>
        </a:p>
        <a:p>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2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creener.in/"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4672-D550-4F4E-B0C8-43B2C7DDACFB}">
  <sheetPr>
    <tabColor theme="4" tint="0.39997558519241921"/>
  </sheetPr>
  <dimension ref="A1"/>
  <sheetViews>
    <sheetView workbookViewId="0">
      <selection activeCell="G24" sqref="G24"/>
    </sheetView>
  </sheetViews>
  <sheetFormatPr defaultRowHeight="14.25" x14ac:dyDescent="0.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64A8-9B59-4187-BB2B-6658A9341AA3}">
  <dimension ref="A2:N81"/>
  <sheetViews>
    <sheetView showGridLines="0" workbookViewId="0">
      <pane ySplit="3" topLeftCell="A17" activePane="bottomLeft" state="frozen"/>
      <selection pane="bottomLeft" activeCell="C48" sqref="C48"/>
    </sheetView>
  </sheetViews>
  <sheetFormatPr defaultRowHeight="14.25" x14ac:dyDescent="0.45"/>
  <cols>
    <col min="1" max="1" width="1.73046875" customWidth="1"/>
    <col min="2" max="2" width="22.06640625" bestFit="1" customWidth="1"/>
    <col min="3" max="12" width="9.19921875" bestFit="1" customWidth="1"/>
  </cols>
  <sheetData>
    <row r="2" spans="1:13" x14ac:dyDescent="0.45">
      <c r="B2" s="274" t="str">
        <f>"Historical Financial Statements "&amp;"- "&amp;'Data Sheet'!$B$1</f>
        <v>Historical Financial Statements - ITC LTD</v>
      </c>
      <c r="C2" s="274"/>
      <c r="D2" s="274"/>
      <c r="E2" s="274"/>
      <c r="F2" s="274"/>
      <c r="G2" s="274"/>
      <c r="H2" s="274"/>
      <c r="I2" s="274"/>
      <c r="J2" s="274"/>
      <c r="K2" s="274"/>
      <c r="L2" s="274"/>
      <c r="M2" s="274"/>
    </row>
    <row r="3" spans="1:13" x14ac:dyDescent="0.45">
      <c r="B3" s="26" t="s">
        <v>164</v>
      </c>
      <c r="C3" s="28">
        <f>'Data Sheet'!B56</f>
        <v>42460</v>
      </c>
      <c r="D3" s="28">
        <f>'Data Sheet'!C56</f>
        <v>42825</v>
      </c>
      <c r="E3" s="28">
        <f>'Data Sheet'!D56</f>
        <v>43190</v>
      </c>
      <c r="F3" s="28">
        <f>'Data Sheet'!E56</f>
        <v>43555</v>
      </c>
      <c r="G3" s="28">
        <f>'Data Sheet'!F56</f>
        <v>43921</v>
      </c>
      <c r="H3" s="28">
        <f>'Data Sheet'!G56</f>
        <v>44286</v>
      </c>
      <c r="I3" s="28">
        <f>'Data Sheet'!H56</f>
        <v>44651</v>
      </c>
      <c r="J3" s="28">
        <f>'Data Sheet'!I56</f>
        <v>45016</v>
      </c>
      <c r="K3" s="28">
        <f>'Data Sheet'!J56</f>
        <v>45382</v>
      </c>
      <c r="L3" s="28">
        <f>'Data Sheet'!K56</f>
        <v>45747</v>
      </c>
      <c r="M3" s="53" t="s">
        <v>172</v>
      </c>
    </row>
    <row r="4" spans="1:13" x14ac:dyDescent="0.45">
      <c r="B4" s="82"/>
      <c r="C4" s="32"/>
      <c r="D4" s="32"/>
      <c r="E4" s="32"/>
      <c r="F4" s="32"/>
      <c r="G4" s="32"/>
      <c r="H4" s="32"/>
      <c r="I4" s="32"/>
      <c r="J4" s="32"/>
      <c r="K4" s="32"/>
      <c r="L4" s="32"/>
      <c r="M4" s="83"/>
    </row>
    <row r="5" spans="1:13" x14ac:dyDescent="0.45">
      <c r="A5" t="s">
        <v>173</v>
      </c>
      <c r="B5" s="26" t="s">
        <v>174</v>
      </c>
      <c r="C5" s="26"/>
      <c r="D5" s="26"/>
      <c r="E5" s="26"/>
      <c r="F5" s="26"/>
      <c r="G5" s="26"/>
      <c r="H5" s="26"/>
      <c r="I5" s="26"/>
      <c r="J5" s="26"/>
      <c r="K5" s="26"/>
      <c r="L5" s="26"/>
      <c r="M5" s="26"/>
    </row>
    <row r="6" spans="1:13" ht="4.5" customHeight="1" x14ac:dyDescent="0.45"/>
    <row r="7" spans="1:13" x14ac:dyDescent="0.45">
      <c r="B7" t="s">
        <v>6</v>
      </c>
      <c r="C7" s="57">
        <f>IFERROR('Data Sheet'!B17,0)</f>
        <v>39192.1</v>
      </c>
      <c r="D7" s="57">
        <f>IFERROR('Data Sheet'!C17,0)</f>
        <v>42767.6</v>
      </c>
      <c r="E7" s="57">
        <f>IFERROR('Data Sheet'!D17,0)</f>
        <v>43448.94</v>
      </c>
      <c r="F7" s="57">
        <f>IFERROR('Data Sheet'!E17,0)</f>
        <v>48339.58</v>
      </c>
      <c r="G7" s="57">
        <f>IFERROR('Data Sheet'!F17,0)</f>
        <v>49387.7</v>
      </c>
      <c r="H7" s="57">
        <f>IFERROR('Data Sheet'!G17,0)</f>
        <v>49257.45</v>
      </c>
      <c r="I7" s="57">
        <f>IFERROR('Data Sheet'!H17,0)</f>
        <v>60644.54</v>
      </c>
      <c r="J7" s="57">
        <f>IFERROR('Data Sheet'!I17,0)</f>
        <v>70919.03</v>
      </c>
      <c r="K7" s="57">
        <f>IFERROR('Data Sheet'!J17,0)</f>
        <v>67931.94</v>
      </c>
      <c r="L7" s="57">
        <f>IFERROR('Data Sheet'!K17,0)</f>
        <v>75323.34</v>
      </c>
      <c r="M7" s="57">
        <f>IFERROR(SUM('Data Sheet'!H42:K42),0)</f>
        <v>79808.72</v>
      </c>
    </row>
    <row r="8" spans="1:13" x14ac:dyDescent="0.45">
      <c r="B8" s="58" t="s">
        <v>22</v>
      </c>
      <c r="C8" s="59" t="s">
        <v>195</v>
      </c>
      <c r="D8" s="60">
        <f>D7/C7-1</f>
        <v>9.1230120355888067E-2</v>
      </c>
      <c r="E8" s="60">
        <f t="shared" ref="E8:M8" si="0">E7/D7-1</f>
        <v>1.5931218960147486E-2</v>
      </c>
      <c r="F8" s="60">
        <f t="shared" si="0"/>
        <v>0.11256062863673999</v>
      </c>
      <c r="G8" s="60">
        <f t="shared" si="0"/>
        <v>2.1682439110972673E-2</v>
      </c>
      <c r="H8" s="60">
        <f t="shared" si="0"/>
        <v>-2.6372963308678443E-3</v>
      </c>
      <c r="I8" s="60">
        <f t="shared" si="0"/>
        <v>0.23117497962237188</v>
      </c>
      <c r="J8" s="60">
        <f t="shared" si="0"/>
        <v>0.1694215175842706</v>
      </c>
      <c r="K8" s="60">
        <f t="shared" si="0"/>
        <v>-4.2119724423754779E-2</v>
      </c>
      <c r="L8" s="60">
        <f t="shared" si="0"/>
        <v>0.10880596078957838</v>
      </c>
      <c r="M8" s="60">
        <f t="shared" si="0"/>
        <v>5.9548341855260256E-2</v>
      </c>
    </row>
    <row r="10" spans="1:13" x14ac:dyDescent="0.45">
      <c r="B10" t="s">
        <v>175</v>
      </c>
      <c r="C10" s="57">
        <f>IFERROR(SUM('Data Sheet'!B18,'Data Sheet'!B20:B21)-1*'Data Sheet'!B19,0)</f>
        <v>15721.97</v>
      </c>
      <c r="D10" s="57">
        <f>IFERROR(SUM('Data Sheet'!C18,'Data Sheet'!C20:C21)-1*'Data Sheet'!C19,0)</f>
        <v>18317.39</v>
      </c>
      <c r="E10" s="57">
        <f>IFERROR(SUM('Data Sheet'!D18,'Data Sheet'!D20:D21)-1*'Data Sheet'!D19,0)</f>
        <v>18206.599999999999</v>
      </c>
      <c r="F10" s="57">
        <f>IFERROR(SUM('Data Sheet'!E18,'Data Sheet'!E20:E21)-1*'Data Sheet'!E19,0)</f>
        <v>20038.07</v>
      </c>
      <c r="G10" s="57">
        <f>IFERROR(SUM('Data Sheet'!F18,'Data Sheet'!F20:F21)-1*'Data Sheet'!F19,0)</f>
        <v>20034.609999999997</v>
      </c>
      <c r="H10" s="57">
        <f>IFERROR(SUM('Data Sheet'!G18,'Data Sheet'!G20:G21)-1*'Data Sheet'!G19,0)</f>
        <v>22418.18</v>
      </c>
      <c r="I10" s="57">
        <f>IFERROR(SUM('Data Sheet'!H18,'Data Sheet'!H20:H21)-1*'Data Sheet'!H19,0)</f>
        <v>29162.510000000002</v>
      </c>
      <c r="J10" s="57">
        <f>IFERROR(SUM('Data Sheet'!I18,'Data Sheet'!I20:I21)-1*'Data Sheet'!I19,0)</f>
        <v>32565.91</v>
      </c>
      <c r="K10" s="57">
        <f>IFERROR(SUM('Data Sheet'!J18,'Data Sheet'!J20:J21)-1*'Data Sheet'!J19,0)</f>
        <v>30117.460000000003</v>
      </c>
      <c r="L10" s="57">
        <f>IFERROR(SUM('Data Sheet'!K18,'Data Sheet'!K20:K21)-1*'Data Sheet'!K19,0)</f>
        <v>35299.43</v>
      </c>
      <c r="M10" s="57">
        <f>IFERROR(SUM('Data Sheet'!H43:K43),0)</f>
        <v>52895.65</v>
      </c>
    </row>
    <row r="11" spans="1:13" x14ac:dyDescent="0.45">
      <c r="B11" s="58" t="s">
        <v>176</v>
      </c>
      <c r="C11" s="60">
        <f>C10/C7</f>
        <v>0.40115150757423051</v>
      </c>
      <c r="D11" s="60">
        <f t="shared" ref="D11:M11" si="1">D10/D7</f>
        <v>0.42830062944846098</v>
      </c>
      <c r="E11" s="60">
        <f t="shared" si="1"/>
        <v>0.41903438841085644</v>
      </c>
      <c r="F11" s="60">
        <f t="shared" si="1"/>
        <v>0.41452718455559606</v>
      </c>
      <c r="G11" s="60">
        <f t="shared" si="1"/>
        <v>0.40565991127345469</v>
      </c>
      <c r="H11" s="60">
        <f t="shared" si="1"/>
        <v>0.45512262612051579</v>
      </c>
      <c r="I11" s="60">
        <f t="shared" si="1"/>
        <v>0.48087610195410835</v>
      </c>
      <c r="J11" s="60">
        <f t="shared" si="1"/>
        <v>0.4591984690145931</v>
      </c>
      <c r="K11" s="60">
        <f t="shared" si="1"/>
        <v>0.44334756228071803</v>
      </c>
      <c r="L11" s="60">
        <f t="shared" si="1"/>
        <v>0.46863867162555461</v>
      </c>
      <c r="M11" s="60">
        <f t="shared" si="1"/>
        <v>0.66278033277566661</v>
      </c>
    </row>
    <row r="13" spans="1:13" x14ac:dyDescent="0.45">
      <c r="B13" s="63" t="s">
        <v>177</v>
      </c>
      <c r="C13" s="64">
        <f>C7-C10</f>
        <v>23470.129999999997</v>
      </c>
      <c r="D13" s="64">
        <f t="shared" ref="D13:M13" si="2">D7-D10</f>
        <v>24450.21</v>
      </c>
      <c r="E13" s="64">
        <f t="shared" si="2"/>
        <v>25242.340000000004</v>
      </c>
      <c r="F13" s="64">
        <f t="shared" si="2"/>
        <v>28301.510000000002</v>
      </c>
      <c r="G13" s="64">
        <f t="shared" si="2"/>
        <v>29353.09</v>
      </c>
      <c r="H13" s="64">
        <f t="shared" si="2"/>
        <v>26839.269999999997</v>
      </c>
      <c r="I13" s="64">
        <f t="shared" si="2"/>
        <v>31482.03</v>
      </c>
      <c r="J13" s="64">
        <f t="shared" si="2"/>
        <v>38353.119999999995</v>
      </c>
      <c r="K13" s="64">
        <f t="shared" si="2"/>
        <v>37814.479999999996</v>
      </c>
      <c r="L13" s="64">
        <f t="shared" si="2"/>
        <v>40023.909999999996</v>
      </c>
      <c r="M13" s="64">
        <f t="shared" si="2"/>
        <v>26913.07</v>
      </c>
    </row>
    <row r="14" spans="1:13" x14ac:dyDescent="0.45">
      <c r="B14" s="58" t="s">
        <v>179</v>
      </c>
      <c r="C14" s="60">
        <f>C13/C7</f>
        <v>0.59884849242576943</v>
      </c>
      <c r="D14" s="60">
        <f t="shared" ref="D14:M14" si="3">D13/D7</f>
        <v>0.57169937055153897</v>
      </c>
      <c r="E14" s="60">
        <f t="shared" si="3"/>
        <v>0.5809656115891435</v>
      </c>
      <c r="F14" s="60">
        <f t="shared" si="3"/>
        <v>0.58547281544440399</v>
      </c>
      <c r="G14" s="60">
        <f t="shared" si="3"/>
        <v>0.59434008872654531</v>
      </c>
      <c r="H14" s="60">
        <f t="shared" si="3"/>
        <v>0.54487737387948421</v>
      </c>
      <c r="I14" s="60">
        <f t="shared" si="3"/>
        <v>0.51912389804589165</v>
      </c>
      <c r="J14" s="60">
        <f t="shared" si="3"/>
        <v>0.54080153098540684</v>
      </c>
      <c r="K14" s="60">
        <f t="shared" si="3"/>
        <v>0.55665243771928186</v>
      </c>
      <c r="L14" s="60">
        <f t="shared" si="3"/>
        <v>0.53136132837444539</v>
      </c>
      <c r="M14" s="60">
        <f t="shared" si="3"/>
        <v>0.33721966722433339</v>
      </c>
    </row>
    <row r="16" spans="1:13" x14ac:dyDescent="0.45">
      <c r="B16" t="s">
        <v>180</v>
      </c>
      <c r="C16" s="57">
        <f>IFERROR(SUM('Data Sheet'!B22:B24),0)</f>
        <v>8938.64</v>
      </c>
      <c r="D16" s="57">
        <f>IFERROR(SUM('Data Sheet'!C22:C24),0)</f>
        <v>8980.6999999999989</v>
      </c>
      <c r="E16" s="57">
        <f>IFERROR(SUM('Data Sheet'!D22:D24),0)</f>
        <v>8721.75</v>
      </c>
      <c r="F16" s="57">
        <f>IFERROR(SUM('Data Sheet'!E22:E24),0)</f>
        <v>9764.1200000000008</v>
      </c>
      <c r="G16" s="57">
        <f>IFERROR(SUM('Data Sheet'!F22:F24),0)</f>
        <v>10009.549999999999</v>
      </c>
      <c r="H16" s="57">
        <f>IFERROR(SUM('Data Sheet'!G22:G24),0)</f>
        <v>9774.49</v>
      </c>
      <c r="I16" s="57">
        <f>IFERROR(SUM('Data Sheet'!H22:H24),0)</f>
        <v>10858.880000000001</v>
      </c>
      <c r="J16" s="57">
        <f>IFERROR(SUM('Data Sheet'!I22:I24),0)</f>
        <v>12648.859999999999</v>
      </c>
      <c r="K16" s="57">
        <f>IFERROR(SUM('Data Sheet'!J22:J24),0)</f>
        <v>12626.949999999999</v>
      </c>
      <c r="L16" s="57">
        <f>IFERROR(SUM('Data Sheet'!K22:K24),0)</f>
        <v>14184.46</v>
      </c>
      <c r="M16" s="57">
        <f>IFERROR(SUM('Data Sheet'!L22:L24),0)</f>
        <v>0</v>
      </c>
    </row>
    <row r="17" spans="2:13" x14ac:dyDescent="0.45">
      <c r="B17" s="58" t="s">
        <v>181</v>
      </c>
      <c r="C17" s="60">
        <f>C16/C7</f>
        <v>0.22807249420163758</v>
      </c>
      <c r="D17" s="60">
        <f t="shared" ref="D17:M17" si="4">D16/D7</f>
        <v>0.20998840243548852</v>
      </c>
      <c r="E17" s="60">
        <f t="shared" si="4"/>
        <v>0.20073562208882426</v>
      </c>
      <c r="F17" s="60">
        <f t="shared" si="4"/>
        <v>0.20199017037384273</v>
      </c>
      <c r="G17" s="60">
        <f t="shared" si="4"/>
        <v>0.20267293273426379</v>
      </c>
      <c r="H17" s="60">
        <f t="shared" si="4"/>
        <v>0.19843678468942264</v>
      </c>
      <c r="I17" s="60">
        <f t="shared" si="4"/>
        <v>0.17905783439036724</v>
      </c>
      <c r="J17" s="60">
        <f t="shared" si="4"/>
        <v>0.17835635935798894</v>
      </c>
      <c r="K17" s="60">
        <f t="shared" si="4"/>
        <v>0.18587648166679765</v>
      </c>
      <c r="L17" s="60">
        <f t="shared" si="4"/>
        <v>0.18831427284026439</v>
      </c>
      <c r="M17" s="60">
        <f t="shared" si="4"/>
        <v>0</v>
      </c>
    </row>
    <row r="19" spans="2:13" x14ac:dyDescent="0.45">
      <c r="B19" s="63" t="s">
        <v>182</v>
      </c>
      <c r="C19" s="64">
        <f>C13-C16</f>
        <v>14531.489999999998</v>
      </c>
      <c r="D19" s="64">
        <f t="shared" ref="D19:M19" si="5">D13-D16</f>
        <v>15469.51</v>
      </c>
      <c r="E19" s="64">
        <f t="shared" si="5"/>
        <v>16520.590000000004</v>
      </c>
      <c r="F19" s="64">
        <f t="shared" si="5"/>
        <v>18537.39</v>
      </c>
      <c r="G19" s="64">
        <f t="shared" si="5"/>
        <v>19343.54</v>
      </c>
      <c r="H19" s="64">
        <f t="shared" si="5"/>
        <v>17064.78</v>
      </c>
      <c r="I19" s="64">
        <f t="shared" si="5"/>
        <v>20623.149999999998</v>
      </c>
      <c r="J19" s="64">
        <f t="shared" si="5"/>
        <v>25704.259999999995</v>
      </c>
      <c r="K19" s="64">
        <f t="shared" si="5"/>
        <v>25187.53</v>
      </c>
      <c r="L19" s="64">
        <f t="shared" si="5"/>
        <v>25839.449999999997</v>
      </c>
      <c r="M19" s="64">
        <f t="shared" si="5"/>
        <v>26913.07</v>
      </c>
    </row>
    <row r="20" spans="2:13" x14ac:dyDescent="0.45">
      <c r="B20" s="58" t="s">
        <v>207</v>
      </c>
      <c r="C20" s="60">
        <f>C19/C7</f>
        <v>0.37077599822413188</v>
      </c>
      <c r="D20" s="60">
        <f t="shared" ref="D20:M20" si="6">D19/D7</f>
        <v>0.36171096811605047</v>
      </c>
      <c r="E20" s="60">
        <f t="shared" si="6"/>
        <v>0.38022998950031928</v>
      </c>
      <c r="F20" s="60">
        <f t="shared" si="6"/>
        <v>0.38348264507056118</v>
      </c>
      <c r="G20" s="60">
        <f t="shared" si="6"/>
        <v>0.39166715599228152</v>
      </c>
      <c r="H20" s="60">
        <f t="shared" si="6"/>
        <v>0.3464405891900616</v>
      </c>
      <c r="I20" s="60">
        <f t="shared" si="6"/>
        <v>0.34006606365552444</v>
      </c>
      <c r="J20" s="60">
        <f t="shared" si="6"/>
        <v>0.36244517162741785</v>
      </c>
      <c r="K20" s="60">
        <f t="shared" si="6"/>
        <v>0.37077595605248426</v>
      </c>
      <c r="L20" s="60">
        <f t="shared" si="6"/>
        <v>0.34304705553418102</v>
      </c>
      <c r="M20" s="60">
        <f t="shared" si="6"/>
        <v>0.33721966722433339</v>
      </c>
    </row>
    <row r="22" spans="2:13" x14ac:dyDescent="0.45">
      <c r="B22" t="s">
        <v>10</v>
      </c>
      <c r="C22" s="57">
        <f>IFERROR('Data Sheet'!B26,0)</f>
        <v>1077.4000000000001</v>
      </c>
      <c r="D22" s="57">
        <f>IFERROR('Data Sheet'!C26,0)</f>
        <v>1152.79</v>
      </c>
      <c r="E22" s="57">
        <f>IFERROR('Data Sheet'!D26,0)</f>
        <v>1236.28</v>
      </c>
      <c r="F22" s="57">
        <f>IFERROR('Data Sheet'!E26,0)</f>
        <v>1396.61</v>
      </c>
      <c r="G22" s="57">
        <f>IFERROR('Data Sheet'!F26,0)</f>
        <v>1644.91</v>
      </c>
      <c r="H22" s="57">
        <f>IFERROR('Data Sheet'!G26,0)</f>
        <v>1645.59</v>
      </c>
      <c r="I22" s="57">
        <f>IFERROR('Data Sheet'!H26,0)</f>
        <v>1732.41</v>
      </c>
      <c r="J22" s="57">
        <f>IFERROR('Data Sheet'!I26,0)</f>
        <v>1809.01</v>
      </c>
      <c r="K22" s="57">
        <f>IFERROR('Data Sheet'!J26,0)</f>
        <v>1518.05</v>
      </c>
      <c r="L22" s="57">
        <f>IFERROR('Data Sheet'!K26,0)</f>
        <v>1646.32</v>
      </c>
      <c r="M22" s="57">
        <f>IFERROR(SUM('Data Sheet'!H45:K45),0)</f>
        <v>1699.61</v>
      </c>
    </row>
    <row r="23" spans="2:13" x14ac:dyDescent="0.45">
      <c r="B23" s="58" t="s">
        <v>183</v>
      </c>
      <c r="C23" s="60">
        <f>C22/C7</f>
        <v>2.7490234001240049E-2</v>
      </c>
      <c r="D23" s="60">
        <f t="shared" ref="D23:M23" si="7">D22/D7</f>
        <v>2.6954750792656124E-2</v>
      </c>
      <c r="E23" s="60">
        <f t="shared" si="7"/>
        <v>2.845362855802696E-2</v>
      </c>
      <c r="F23" s="60">
        <f t="shared" si="7"/>
        <v>2.8891645314253867E-2</v>
      </c>
      <c r="G23" s="60">
        <f t="shared" si="7"/>
        <v>3.3306066085280348E-2</v>
      </c>
      <c r="H23" s="60">
        <f t="shared" si="7"/>
        <v>3.3407941336792708E-2</v>
      </c>
      <c r="I23" s="60">
        <f t="shared" si="7"/>
        <v>2.8566627762367396E-2</v>
      </c>
      <c r="J23" s="60">
        <f t="shared" si="7"/>
        <v>2.550810410125463E-2</v>
      </c>
      <c r="K23" s="60">
        <f t="shared" si="7"/>
        <v>2.2346631054552542E-2</v>
      </c>
      <c r="L23" s="60">
        <f t="shared" si="7"/>
        <v>2.1856704707996222E-2</v>
      </c>
      <c r="M23" s="60">
        <f t="shared" si="7"/>
        <v>2.1296043840823408E-2</v>
      </c>
    </row>
    <row r="25" spans="2:13" x14ac:dyDescent="0.45">
      <c r="B25" s="63" t="s">
        <v>184</v>
      </c>
      <c r="C25" s="64">
        <f>C19-C22</f>
        <v>13454.089999999998</v>
      </c>
      <c r="D25" s="64">
        <f t="shared" ref="D25:M25" si="8">D19-D22</f>
        <v>14316.720000000001</v>
      </c>
      <c r="E25" s="64">
        <f t="shared" si="8"/>
        <v>15284.310000000003</v>
      </c>
      <c r="F25" s="64">
        <f t="shared" si="8"/>
        <v>17140.78</v>
      </c>
      <c r="G25" s="64">
        <f t="shared" si="8"/>
        <v>17698.63</v>
      </c>
      <c r="H25" s="64">
        <f t="shared" si="8"/>
        <v>15419.189999999999</v>
      </c>
      <c r="I25" s="64">
        <f t="shared" si="8"/>
        <v>18890.739999999998</v>
      </c>
      <c r="J25" s="64">
        <f t="shared" si="8"/>
        <v>23895.249999999996</v>
      </c>
      <c r="K25" s="64">
        <f t="shared" si="8"/>
        <v>23669.48</v>
      </c>
      <c r="L25" s="64">
        <f t="shared" si="8"/>
        <v>24193.129999999997</v>
      </c>
      <c r="M25" s="64">
        <f t="shared" si="8"/>
        <v>25213.46</v>
      </c>
    </row>
    <row r="26" spans="2:13" x14ac:dyDescent="0.45">
      <c r="B26" s="58" t="s">
        <v>234</v>
      </c>
      <c r="C26" s="60">
        <f>C25/C7</f>
        <v>0.34328576422289181</v>
      </c>
      <c r="D26" s="60">
        <f t="shared" ref="D26:M26" si="9">D25/D7</f>
        <v>0.33475621732339439</v>
      </c>
      <c r="E26" s="60">
        <f t="shared" si="9"/>
        <v>0.35177636094229231</v>
      </c>
      <c r="F26" s="60">
        <f t="shared" si="9"/>
        <v>0.35459099975630731</v>
      </c>
      <c r="G26" s="60">
        <f t="shared" si="9"/>
        <v>0.35836108990700116</v>
      </c>
      <c r="H26" s="60">
        <f t="shared" si="9"/>
        <v>0.3130326478532689</v>
      </c>
      <c r="I26" s="60">
        <f t="shared" si="9"/>
        <v>0.31149943589315704</v>
      </c>
      <c r="J26" s="60">
        <f t="shared" si="9"/>
        <v>0.33693706752616326</v>
      </c>
      <c r="K26" s="60">
        <f t="shared" si="9"/>
        <v>0.34842932499793172</v>
      </c>
      <c r="L26" s="60">
        <f t="shared" si="9"/>
        <v>0.3211903508261848</v>
      </c>
      <c r="M26" s="60">
        <f t="shared" si="9"/>
        <v>0.31592362338350993</v>
      </c>
    </row>
    <row r="28" spans="2:13" x14ac:dyDescent="0.45">
      <c r="B28" t="s">
        <v>11</v>
      </c>
      <c r="C28" s="57">
        <f>IFERROR('Data Sheet'!B27,0)</f>
        <v>78.13</v>
      </c>
      <c r="D28" s="57">
        <f>IFERROR('Data Sheet'!C27,0)</f>
        <v>49.03</v>
      </c>
      <c r="E28" s="57">
        <f>IFERROR('Data Sheet'!D27,0)</f>
        <v>115.01</v>
      </c>
      <c r="F28" s="57">
        <f>IFERROR('Data Sheet'!E27,0)</f>
        <v>71.400000000000006</v>
      </c>
      <c r="G28" s="57">
        <f>IFERROR('Data Sheet'!F27,0)</f>
        <v>81.38</v>
      </c>
      <c r="H28" s="57">
        <f>IFERROR('Data Sheet'!G27,0)</f>
        <v>57.97</v>
      </c>
      <c r="I28" s="57">
        <f>IFERROR('Data Sheet'!H27,0)</f>
        <v>59.99</v>
      </c>
      <c r="J28" s="57">
        <f>IFERROR('Data Sheet'!I27,0)</f>
        <v>77.77</v>
      </c>
      <c r="K28" s="57">
        <f>IFERROR('Data Sheet'!J27,0)</f>
        <v>39.11</v>
      </c>
      <c r="L28" s="57">
        <f>IFERROR('Data Sheet'!K27,0)</f>
        <v>45.06</v>
      </c>
      <c r="M28" s="57">
        <f>IFERROR(SUM('Data Sheet'!H46:K46),0)</f>
        <v>66.900000000000006</v>
      </c>
    </row>
    <row r="29" spans="2:13" x14ac:dyDescent="0.45">
      <c r="B29" s="58" t="s">
        <v>185</v>
      </c>
      <c r="C29" s="60">
        <f>C28/C7</f>
        <v>1.9935139989946953E-3</v>
      </c>
      <c r="D29" s="60">
        <f t="shared" ref="D29:L29" si="10">D28/D7</f>
        <v>1.146428604831695E-3</v>
      </c>
      <c r="E29" s="60">
        <f t="shared" si="10"/>
        <v>2.647015094039118E-3</v>
      </c>
      <c r="F29" s="60">
        <f t="shared" si="10"/>
        <v>1.4770504832685763E-3</v>
      </c>
      <c r="G29" s="60">
        <f t="shared" si="10"/>
        <v>1.647778697934911E-3</v>
      </c>
      <c r="H29" s="60">
        <f t="shared" si="10"/>
        <v>1.1768778123918311E-3</v>
      </c>
      <c r="I29" s="60">
        <f t="shared" si="10"/>
        <v>9.8920694262006107E-4</v>
      </c>
      <c r="J29" s="60">
        <f t="shared" si="10"/>
        <v>1.0966027031108574E-3</v>
      </c>
      <c r="K29" s="60">
        <f t="shared" si="10"/>
        <v>5.7572329010477244E-4</v>
      </c>
      <c r="L29" s="60">
        <f t="shared" si="10"/>
        <v>5.9822094984104534E-4</v>
      </c>
      <c r="M29" s="60">
        <f>M28/M7</f>
        <v>8.3825426594988622E-4</v>
      </c>
    </row>
    <row r="31" spans="2:13" x14ac:dyDescent="0.45">
      <c r="B31" s="63" t="s">
        <v>186</v>
      </c>
      <c r="C31" s="64">
        <f>C25-C28</f>
        <v>13375.96</v>
      </c>
      <c r="D31" s="64">
        <f t="shared" ref="D31:M31" si="11">D25-D28</f>
        <v>14267.69</v>
      </c>
      <c r="E31" s="64">
        <f t="shared" si="11"/>
        <v>15169.300000000003</v>
      </c>
      <c r="F31" s="64">
        <f t="shared" si="11"/>
        <v>17069.379999999997</v>
      </c>
      <c r="G31" s="64">
        <f t="shared" si="11"/>
        <v>17617.25</v>
      </c>
      <c r="H31" s="64">
        <f t="shared" si="11"/>
        <v>15361.22</v>
      </c>
      <c r="I31" s="64">
        <f t="shared" si="11"/>
        <v>18830.749999999996</v>
      </c>
      <c r="J31" s="64">
        <f t="shared" si="11"/>
        <v>23817.479999999996</v>
      </c>
      <c r="K31" s="64">
        <f t="shared" si="11"/>
        <v>23630.37</v>
      </c>
      <c r="L31" s="64">
        <f t="shared" si="11"/>
        <v>24148.069999999996</v>
      </c>
      <c r="M31" s="64">
        <f t="shared" si="11"/>
        <v>25146.559999999998</v>
      </c>
    </row>
    <row r="32" spans="2:13" x14ac:dyDescent="0.45">
      <c r="B32" s="58" t="s">
        <v>233</v>
      </c>
      <c r="C32" s="60">
        <f>C31/C7</f>
        <v>0.34129225022389714</v>
      </c>
      <c r="D32" s="60">
        <f t="shared" ref="D32:M32" si="12">D31/D7</f>
        <v>0.33360978871856267</v>
      </c>
      <c r="E32" s="60">
        <f t="shared" si="12"/>
        <v>0.34912934584825317</v>
      </c>
      <c r="F32" s="60">
        <f t="shared" si="12"/>
        <v>0.35311394927303874</v>
      </c>
      <c r="G32" s="60">
        <f t="shared" si="12"/>
        <v>0.35671331120906624</v>
      </c>
      <c r="H32" s="60">
        <f t="shared" si="12"/>
        <v>0.31185577004087706</v>
      </c>
      <c r="I32" s="60">
        <f t="shared" si="12"/>
        <v>0.31051022895053693</v>
      </c>
      <c r="J32" s="60">
        <f t="shared" si="12"/>
        <v>0.33584046482305235</v>
      </c>
      <c r="K32" s="60">
        <f t="shared" si="12"/>
        <v>0.34785360170782698</v>
      </c>
      <c r="L32" s="60">
        <f t="shared" si="12"/>
        <v>0.32059212987634372</v>
      </c>
      <c r="M32" s="60">
        <f t="shared" si="12"/>
        <v>0.31508536911756008</v>
      </c>
    </row>
    <row r="33" spans="2:14" x14ac:dyDescent="0.45">
      <c r="N33" s="55"/>
    </row>
    <row r="34" spans="2:14" x14ac:dyDescent="0.45">
      <c r="B34" t="s">
        <v>13</v>
      </c>
      <c r="C34" s="57">
        <f>IFERROR('Data Sheet'!B29,0)</f>
        <v>5358.21</v>
      </c>
      <c r="D34" s="57">
        <f>IFERROR('Data Sheet'!C29,0)</f>
        <v>5549.09</v>
      </c>
      <c r="E34" s="57">
        <f>IFERROR('Data Sheet'!D29,0)</f>
        <v>5916.43</v>
      </c>
      <c r="F34" s="57">
        <f>IFERROR('Data Sheet'!E29,0)</f>
        <v>6313.92</v>
      </c>
      <c r="G34" s="57">
        <f>IFERROR('Data Sheet'!F29,0)</f>
        <v>4441.79</v>
      </c>
      <c r="H34" s="57">
        <f>IFERROR('Data Sheet'!G29,0)</f>
        <v>4555.29</v>
      </c>
      <c r="I34" s="57">
        <f>IFERROR('Data Sheet'!H29,0)</f>
        <v>5237.34</v>
      </c>
      <c r="J34" s="57">
        <f>IFERROR('Data Sheet'!I29,0)</f>
        <v>6438.4</v>
      </c>
      <c r="K34" s="57">
        <f>IFERROR('Data Sheet'!J29,0)</f>
        <v>6209.46</v>
      </c>
      <c r="L34" s="57">
        <f>IFERROR('Data Sheet'!K29,0)</f>
        <v>6890.47</v>
      </c>
      <c r="M34" s="57">
        <f>IFERROR(SUM('Data Sheet'!H48:K48),0)</f>
        <v>6993.21</v>
      </c>
    </row>
    <row r="35" spans="2:14" x14ac:dyDescent="0.45">
      <c r="B35" s="58" t="s">
        <v>187</v>
      </c>
      <c r="C35" s="60">
        <f>C34/C31</f>
        <v>0.40058507950083588</v>
      </c>
      <c r="D35" s="60">
        <f t="shared" ref="D35:M35" si="13">D34/D31</f>
        <v>0.3889270092075171</v>
      </c>
      <c r="E35" s="60">
        <f t="shared" si="13"/>
        <v>0.3900265668158715</v>
      </c>
      <c r="F35" s="60">
        <f t="shared" si="13"/>
        <v>0.36989744208635589</v>
      </c>
      <c r="G35" s="60">
        <f t="shared" si="13"/>
        <v>0.25212731839532276</v>
      </c>
      <c r="H35" s="60">
        <f t="shared" si="13"/>
        <v>0.29654480568600672</v>
      </c>
      <c r="I35" s="60">
        <f t="shared" si="13"/>
        <v>0.27812699972120075</v>
      </c>
      <c r="J35" s="60">
        <f t="shared" si="13"/>
        <v>0.27032246904374435</v>
      </c>
      <c r="K35" s="60">
        <f t="shared" si="13"/>
        <v>0.2627745566404589</v>
      </c>
      <c r="L35" s="60">
        <f t="shared" si="13"/>
        <v>0.28534247250401384</v>
      </c>
      <c r="M35" s="60">
        <f t="shared" si="13"/>
        <v>0.27809807782853802</v>
      </c>
    </row>
    <row r="37" spans="2:14" x14ac:dyDescent="0.45">
      <c r="B37" s="63" t="s">
        <v>188</v>
      </c>
      <c r="C37" s="64">
        <f>C31-C34</f>
        <v>8017.7499999999991</v>
      </c>
      <c r="D37" s="64">
        <f t="shared" ref="D37:M37" si="14">D31-D34</f>
        <v>8718.6</v>
      </c>
      <c r="E37" s="64">
        <f t="shared" si="14"/>
        <v>9252.8700000000026</v>
      </c>
      <c r="F37" s="64">
        <f t="shared" si="14"/>
        <v>10755.459999999997</v>
      </c>
      <c r="G37" s="64">
        <f t="shared" si="14"/>
        <v>13175.46</v>
      </c>
      <c r="H37" s="64">
        <f t="shared" si="14"/>
        <v>10805.93</v>
      </c>
      <c r="I37" s="64">
        <f t="shared" si="14"/>
        <v>13593.409999999996</v>
      </c>
      <c r="J37" s="64">
        <f t="shared" si="14"/>
        <v>17379.079999999994</v>
      </c>
      <c r="K37" s="64">
        <f t="shared" si="14"/>
        <v>17420.91</v>
      </c>
      <c r="L37" s="64">
        <f t="shared" si="14"/>
        <v>17257.599999999995</v>
      </c>
      <c r="M37" s="64">
        <f t="shared" si="14"/>
        <v>18153.349999999999</v>
      </c>
    </row>
    <row r="38" spans="2:14" x14ac:dyDescent="0.45">
      <c r="B38" s="58" t="s">
        <v>189</v>
      </c>
      <c r="C38" s="60">
        <f>C37/C7</f>
        <v>0.20457566703493815</v>
      </c>
      <c r="D38" s="60">
        <f t="shared" ref="D38:M38" si="15">D37/D7</f>
        <v>0.20385993134990041</v>
      </c>
      <c r="E38" s="60">
        <f t="shared" si="15"/>
        <v>0.21295962571238797</v>
      </c>
      <c r="F38" s="60">
        <f t="shared" si="15"/>
        <v>0.22249800267193048</v>
      </c>
      <c r="G38" s="60">
        <f t="shared" si="15"/>
        <v>0.26677614061800814</v>
      </c>
      <c r="H38" s="60">
        <f t="shared" si="15"/>
        <v>0.21937656131204519</v>
      </c>
      <c r="I38" s="60">
        <f t="shared" si="15"/>
        <v>0.22414895058978099</v>
      </c>
      <c r="J38" s="60">
        <f t="shared" si="15"/>
        <v>0.24505524116728605</v>
      </c>
      <c r="K38" s="60">
        <f t="shared" si="15"/>
        <v>0.25644652574326599</v>
      </c>
      <c r="L38" s="60">
        <f t="shared" si="15"/>
        <v>0.22911357887209988</v>
      </c>
      <c r="M38" s="60">
        <f t="shared" si="15"/>
        <v>0.22746073361407124</v>
      </c>
    </row>
    <row r="40" spans="2:14" x14ac:dyDescent="0.45">
      <c r="B40" t="s">
        <v>190</v>
      </c>
      <c r="C40" s="57">
        <f>IFERROR('Data Sheet'!$B$6,0)</f>
        <v>1252.9467574578471</v>
      </c>
      <c r="D40" s="57">
        <f>IFERROR('Data Sheet'!$B$6,0)</f>
        <v>1252.9467574578471</v>
      </c>
      <c r="E40" s="57">
        <f>IFERROR('Data Sheet'!$B$6,0)</f>
        <v>1252.9467574578471</v>
      </c>
      <c r="F40" s="57">
        <f>IFERROR('Data Sheet'!$B$6,0)</f>
        <v>1252.9467574578471</v>
      </c>
      <c r="G40" s="57">
        <f>IFERROR('Data Sheet'!$B$6,0)</f>
        <v>1252.9467574578471</v>
      </c>
      <c r="H40" s="57">
        <f>IFERROR('Data Sheet'!$B$6,0)</f>
        <v>1252.9467574578471</v>
      </c>
      <c r="I40" s="57">
        <f>IFERROR('Data Sheet'!$B$6,0)</f>
        <v>1252.9467574578471</v>
      </c>
      <c r="J40" s="57">
        <f>IFERROR('Data Sheet'!$B$6,0)</f>
        <v>1252.9467574578471</v>
      </c>
      <c r="K40" s="57">
        <f>IFERROR('Data Sheet'!$B$6,0)</f>
        <v>1252.9467574578471</v>
      </c>
      <c r="L40" s="57">
        <f>IFERROR('Data Sheet'!$B$6,0)</f>
        <v>1252.9467574578471</v>
      </c>
      <c r="M40" s="57">
        <f>IFERROR('Data Sheet'!$B$6,0)</f>
        <v>1252.9467574578471</v>
      </c>
    </row>
    <row r="42" spans="2:14" x14ac:dyDescent="0.45">
      <c r="B42" t="s">
        <v>237</v>
      </c>
      <c r="C42" s="57">
        <f>C37/C40</f>
        <v>6.3991146888536008</v>
      </c>
      <c r="D42" s="57">
        <f t="shared" ref="D42:M42" si="16">D37/D40</f>
        <v>6.9584760470504836</v>
      </c>
      <c r="E42" s="57">
        <f t="shared" si="16"/>
        <v>7.3848868237414287</v>
      </c>
      <c r="F42" s="57">
        <f t="shared" si="16"/>
        <v>8.5841317166757936</v>
      </c>
      <c r="G42" s="57">
        <f t="shared" si="16"/>
        <v>10.515578512475829</v>
      </c>
      <c r="H42" s="57">
        <f t="shared" si="16"/>
        <v>8.6244127579088641</v>
      </c>
      <c r="I42" s="57">
        <f t="shared" si="16"/>
        <v>10.849152144006661</v>
      </c>
      <c r="J42" s="57">
        <f t="shared" si="16"/>
        <v>13.870565446261335</v>
      </c>
      <c r="K42" s="57">
        <f t="shared" si="16"/>
        <v>13.903950743562296</v>
      </c>
      <c r="L42" s="57">
        <f t="shared" si="16"/>
        <v>13.773610009586216</v>
      </c>
      <c r="M42" s="57">
        <f t="shared" si="16"/>
        <v>14.488524665510962</v>
      </c>
    </row>
    <row r="43" spans="2:14" x14ac:dyDescent="0.45">
      <c r="B43" s="58" t="s">
        <v>191</v>
      </c>
      <c r="C43" s="60"/>
      <c r="D43" s="60">
        <f>D42/C42-1</f>
        <v>8.7412303950609838E-2</v>
      </c>
      <c r="E43" s="60">
        <f t="shared" ref="E43:M43" si="17">E42/D42-1</f>
        <v>6.127933383800177E-2</v>
      </c>
      <c r="F43" s="60">
        <f t="shared" si="17"/>
        <v>0.1623917768216776</v>
      </c>
      <c r="G43" s="60">
        <f t="shared" si="17"/>
        <v>0.22500199898470208</v>
      </c>
      <c r="H43" s="60">
        <f t="shared" si="17"/>
        <v>-0.17984419519318495</v>
      </c>
      <c r="I43" s="60">
        <f t="shared" si="17"/>
        <v>0.25795836175137143</v>
      </c>
      <c r="J43" s="60">
        <f t="shared" si="17"/>
        <v>0.278493034492449</v>
      </c>
      <c r="K43" s="60">
        <f t="shared" si="17"/>
        <v>2.4069168218343595E-3</v>
      </c>
      <c r="L43" s="60">
        <f t="shared" si="17"/>
        <v>-9.3743667810697318E-3</v>
      </c>
      <c r="M43" s="60">
        <f t="shared" si="17"/>
        <v>5.1904668088262662E-2</v>
      </c>
    </row>
    <row r="45" spans="2:14" x14ac:dyDescent="0.45">
      <c r="B45" t="s">
        <v>192</v>
      </c>
      <c r="C45" s="57">
        <f>IFERROR('Data Sheet'!B31/'Historical FS'!C40,0)</f>
        <v>5.459226387143687</v>
      </c>
      <c r="D45" s="57">
        <f>IFERROR('Data Sheet'!C31/'Historical FS'!D40,0)</f>
        <v>4.6051597688851684</v>
      </c>
      <c r="E45" s="57">
        <f>IFERROR('Data Sheet'!D31/'Historical FS'!E40,0)</f>
        <v>5.0163424443926967</v>
      </c>
      <c r="F45" s="57">
        <f>IFERROR('Data Sheet'!E31/'Historical FS'!F40,0)</f>
        <v>5.6256979460973939</v>
      </c>
      <c r="G45" s="57">
        <f>IFERROR('Data Sheet'!F31/'Historical FS'!G40,0)</f>
        <v>9.9577894477449487</v>
      </c>
      <c r="H45" s="57">
        <f>IFERROR('Data Sheet'!G31/'Historical FS'!H40,0)</f>
        <v>10.560672208328183</v>
      </c>
      <c r="I45" s="57">
        <f>IFERROR('Data Sheet'!H31/'Historical FS'!I40,0)</f>
        <v>11.310775909387978</v>
      </c>
      <c r="J45" s="57">
        <f>IFERROR('Data Sheet'!I31/'Historical FS'!J40,0)</f>
        <v>15.374476118270398</v>
      </c>
      <c r="K45" s="57">
        <f>IFERROR('Data Sheet'!J31/'Historical FS'!K40,0)</f>
        <v>13.70086948852456</v>
      </c>
      <c r="L45" s="57">
        <f>IFERROR('Data Sheet'!K31/'Historical FS'!L40,0)</f>
        <v>14.332396722455425</v>
      </c>
      <c r="M45" s="57">
        <f>IFERROR('Data Sheet'!L31/'Historical FS'!M40,0)</f>
        <v>0</v>
      </c>
    </row>
    <row r="46" spans="2:14" x14ac:dyDescent="0.45">
      <c r="B46" s="58" t="s">
        <v>193</v>
      </c>
      <c r="C46" s="60">
        <f>C45/C42</f>
        <v>0.85312213526238667</v>
      </c>
      <c r="D46" s="60">
        <f t="shared" ref="D46:M46" si="18">D45/D42</f>
        <v>0.66180579450829258</v>
      </c>
      <c r="E46" s="60">
        <f t="shared" si="18"/>
        <v>0.67927140443991951</v>
      </c>
      <c r="F46" s="60">
        <f t="shared" si="18"/>
        <v>0.65536016125763108</v>
      </c>
      <c r="G46" s="60">
        <f t="shared" si="18"/>
        <v>0.94695593170940517</v>
      </c>
      <c r="H46" s="60">
        <f t="shared" si="18"/>
        <v>1.2245091352618422</v>
      </c>
      <c r="I46" s="60">
        <f t="shared" si="18"/>
        <v>1.0425492941064827</v>
      </c>
      <c r="J46" s="60">
        <f t="shared" si="18"/>
        <v>1.108424611659536</v>
      </c>
      <c r="K46" s="60">
        <f t="shared" si="18"/>
        <v>0.98539398917737353</v>
      </c>
      <c r="L46" s="60">
        <f t="shared" si="18"/>
        <v>1.040569372334508</v>
      </c>
      <c r="M46" s="60">
        <f t="shared" si="18"/>
        <v>0</v>
      </c>
    </row>
    <row r="48" spans="2:14" x14ac:dyDescent="0.45">
      <c r="B48" t="s">
        <v>194</v>
      </c>
      <c r="C48" s="55">
        <f>IFERROR(IF(C42&gt;C45,1-C46,0),0)</f>
        <v>0.14687786473761333</v>
      </c>
      <c r="D48" s="55">
        <f t="shared" ref="D48:M48" si="19">IFERROR(IF(D42&gt;D45,1-D46,0),0)</f>
        <v>0.33819420549170742</v>
      </c>
      <c r="E48" s="55">
        <f t="shared" si="19"/>
        <v>0.32072859556008049</v>
      </c>
      <c r="F48" s="55">
        <f t="shared" si="19"/>
        <v>0.34463983874236892</v>
      </c>
      <c r="G48" s="55">
        <f t="shared" si="19"/>
        <v>5.3044068290594826E-2</v>
      </c>
      <c r="H48" s="55">
        <f t="shared" si="19"/>
        <v>0</v>
      </c>
      <c r="I48" s="55">
        <f t="shared" si="19"/>
        <v>0</v>
      </c>
      <c r="J48" s="55">
        <f t="shared" si="19"/>
        <v>0</v>
      </c>
      <c r="K48" s="55">
        <f t="shared" si="19"/>
        <v>1.460601082262647E-2</v>
      </c>
      <c r="L48" s="55">
        <f t="shared" si="19"/>
        <v>0</v>
      </c>
      <c r="M48" s="55">
        <f t="shared" si="19"/>
        <v>1</v>
      </c>
    </row>
    <row r="50" spans="1:13" x14ac:dyDescent="0.45">
      <c r="A50" t="s">
        <v>173</v>
      </c>
      <c r="B50" s="26" t="s">
        <v>196</v>
      </c>
      <c r="C50" s="26"/>
      <c r="D50" s="26"/>
      <c r="E50" s="26"/>
      <c r="F50" s="26"/>
      <c r="G50" s="26"/>
      <c r="H50" s="26"/>
      <c r="I50" s="26"/>
      <c r="J50" s="26"/>
      <c r="K50" s="26"/>
      <c r="L50" s="26"/>
      <c r="M50" s="26"/>
    </row>
    <row r="51" spans="1:13" ht="4.5" customHeight="1" x14ac:dyDescent="0.45"/>
    <row r="52" spans="1:13" x14ac:dyDescent="0.45">
      <c r="B52" s="65" t="s">
        <v>24</v>
      </c>
      <c r="C52" s="35">
        <f>IFERROR('Data Sheet'!B57,0)</f>
        <v>804.72</v>
      </c>
      <c r="D52" s="35">
        <f>IFERROR('Data Sheet'!C57,0)</f>
        <v>1214.74</v>
      </c>
      <c r="E52" s="35">
        <f>IFERROR('Data Sheet'!D57,0)</f>
        <v>1220.43</v>
      </c>
      <c r="F52" s="35">
        <f>IFERROR('Data Sheet'!E57,0)</f>
        <v>1225.8599999999999</v>
      </c>
      <c r="G52" s="35">
        <f>IFERROR('Data Sheet'!F57,0)</f>
        <v>1229.22</v>
      </c>
      <c r="H52" s="35">
        <f>IFERROR('Data Sheet'!G57,0)</f>
        <v>1230.8800000000001</v>
      </c>
      <c r="I52" s="35">
        <f>IFERROR('Data Sheet'!H57,0)</f>
        <v>1232.33</v>
      </c>
      <c r="J52" s="35">
        <f>IFERROR('Data Sheet'!I57,0)</f>
        <v>1242.8</v>
      </c>
      <c r="K52" s="35">
        <f>IFERROR('Data Sheet'!J57,0)</f>
        <v>1248.47</v>
      </c>
      <c r="L52" s="35">
        <f>IFERROR('Data Sheet'!K57,0)</f>
        <v>1251.4100000000001</v>
      </c>
      <c r="M52" s="35">
        <v>0</v>
      </c>
    </row>
    <row r="53" spans="1:13" x14ac:dyDescent="0.45">
      <c r="B53" s="65" t="s">
        <v>25</v>
      </c>
      <c r="C53" s="35">
        <f>IFERROR('Data Sheet'!B58,0)</f>
        <v>41874.800000000003</v>
      </c>
      <c r="D53" s="35">
        <f>IFERROR('Data Sheet'!C58,0)</f>
        <v>45198.19</v>
      </c>
      <c r="E53" s="35">
        <f>IFERROR('Data Sheet'!D58,0)</f>
        <v>51289.68</v>
      </c>
      <c r="F53" s="35">
        <f>IFERROR('Data Sheet'!E58,0)</f>
        <v>57915.01</v>
      </c>
      <c r="G53" s="35">
        <f>IFERROR('Data Sheet'!F58,0)</f>
        <v>64044.04</v>
      </c>
      <c r="H53" s="35">
        <f>IFERROR('Data Sheet'!G58,0)</f>
        <v>59116.46</v>
      </c>
      <c r="I53" s="35">
        <f>IFERROR('Data Sheet'!H58,0)</f>
        <v>61223.24</v>
      </c>
      <c r="J53" s="35">
        <f>IFERROR('Data Sheet'!I58,0)</f>
        <v>67912.460000000006</v>
      </c>
      <c r="K53" s="35">
        <f>IFERROR('Data Sheet'!J58,0)</f>
        <v>73258.53</v>
      </c>
      <c r="L53" s="35">
        <f>IFERROR('Data Sheet'!K58,0)</f>
        <v>68778.64</v>
      </c>
      <c r="M53" s="35">
        <f>IFERROR('Data Sheet'!L58,0)</f>
        <v>0</v>
      </c>
    </row>
    <row r="54" spans="1:13" x14ac:dyDescent="0.45">
      <c r="B54" s="65" t="s">
        <v>71</v>
      </c>
      <c r="C54" s="35">
        <f>IFERROR('Data Sheet'!B59,0)</f>
        <v>83.78</v>
      </c>
      <c r="D54" s="35">
        <f>IFERROR('Data Sheet'!C59,0)</f>
        <v>45.72</v>
      </c>
      <c r="E54" s="35">
        <f>IFERROR('Data Sheet'!D59,0)</f>
        <v>35.92</v>
      </c>
      <c r="F54" s="35">
        <f>IFERROR('Data Sheet'!E59,0)</f>
        <v>13.44</v>
      </c>
      <c r="G54" s="35">
        <f>IFERROR('Data Sheet'!F59,0)</f>
        <v>277.45</v>
      </c>
      <c r="H54" s="35">
        <f>IFERROR('Data Sheet'!G59,0)</f>
        <v>270.83</v>
      </c>
      <c r="I54" s="35">
        <f>IFERROR('Data Sheet'!H59,0)</f>
        <v>249.44</v>
      </c>
      <c r="J54" s="35">
        <f>IFERROR('Data Sheet'!I59,0)</f>
        <v>306.04000000000002</v>
      </c>
      <c r="K54" s="35">
        <f>IFERROR('Data Sheet'!J59,0)</f>
        <v>303.43</v>
      </c>
      <c r="L54" s="35">
        <f>IFERROR('Data Sheet'!K59,0)</f>
        <v>284.54000000000002</v>
      </c>
      <c r="M54" s="35">
        <f>IFERROR('Data Sheet'!L59,0)</f>
        <v>0</v>
      </c>
    </row>
    <row r="55" spans="1:13" x14ac:dyDescent="0.45">
      <c r="B55" s="65" t="s">
        <v>72</v>
      </c>
      <c r="C55" s="35">
        <f>IFERROR('Data Sheet'!B60,0)</f>
        <v>8888.0400000000009</v>
      </c>
      <c r="D55" s="35">
        <f>IFERROR('Data Sheet'!C60,0)</f>
        <v>9439.67</v>
      </c>
      <c r="E55" s="35">
        <f>IFERROR('Data Sheet'!D60,0)</f>
        <v>11694.85</v>
      </c>
      <c r="F55" s="35">
        <f>IFERROR('Data Sheet'!E60,0)</f>
        <v>12584.73</v>
      </c>
      <c r="G55" s="35">
        <f>IFERROR('Data Sheet'!F60,0)</f>
        <v>11760.04</v>
      </c>
      <c r="H55" s="35">
        <f>IFERROR('Data Sheet'!G60,0)</f>
        <v>13142.59</v>
      </c>
      <c r="I55" s="35">
        <f>IFERROR('Data Sheet'!H60,0)</f>
        <v>14491.01</v>
      </c>
      <c r="J55" s="35">
        <f>IFERROR('Data Sheet'!I60,0)</f>
        <v>16369.66</v>
      </c>
      <c r="K55" s="35">
        <f>IFERROR('Data Sheet'!J60,0)</f>
        <v>16943.54</v>
      </c>
      <c r="L55" s="35">
        <f>IFERROR('Data Sheet'!K60,0)</f>
        <v>17688.11</v>
      </c>
      <c r="M55" s="35">
        <f>IFERROR('Data Sheet'!L60,0)</f>
        <v>0</v>
      </c>
    </row>
    <row r="56" spans="1:13" x14ac:dyDescent="0.45">
      <c r="B56" s="66" t="s">
        <v>104</v>
      </c>
      <c r="C56" s="40">
        <f>SUM(C52:C55)</f>
        <v>51651.340000000004</v>
      </c>
      <c r="D56" s="40">
        <f t="shared" ref="D56:M56" si="20">SUM(D52:D55)</f>
        <v>55898.32</v>
      </c>
      <c r="E56" s="40">
        <f t="shared" si="20"/>
        <v>64240.88</v>
      </c>
      <c r="F56" s="40">
        <f t="shared" si="20"/>
        <v>71739.040000000008</v>
      </c>
      <c r="G56" s="40">
        <f t="shared" si="20"/>
        <v>77310.75</v>
      </c>
      <c r="H56" s="40">
        <f t="shared" si="20"/>
        <v>73760.759999999995</v>
      </c>
      <c r="I56" s="40">
        <f t="shared" si="20"/>
        <v>77196.02</v>
      </c>
      <c r="J56" s="40">
        <f t="shared" si="20"/>
        <v>85830.96</v>
      </c>
      <c r="K56" s="40">
        <f t="shared" si="20"/>
        <v>91753.97</v>
      </c>
      <c r="L56" s="40">
        <f t="shared" si="20"/>
        <v>88002.7</v>
      </c>
      <c r="M56" s="40">
        <f t="shared" si="20"/>
        <v>0</v>
      </c>
    </row>
    <row r="57" spans="1:13" x14ac:dyDescent="0.45">
      <c r="B57" s="67"/>
      <c r="C57" s="29"/>
      <c r="D57" s="29"/>
      <c r="E57" s="29"/>
      <c r="F57" s="29"/>
      <c r="G57" s="29"/>
      <c r="H57" s="29"/>
      <c r="I57" s="29"/>
      <c r="J57" s="29"/>
      <c r="K57" s="29"/>
      <c r="L57" s="29"/>
      <c r="M57" s="29"/>
    </row>
    <row r="58" spans="1:13" x14ac:dyDescent="0.45">
      <c r="B58" s="65" t="s">
        <v>197</v>
      </c>
      <c r="C58" s="35">
        <f>IFERROR('Data Sheet'!B62,0)</f>
        <v>15106.63</v>
      </c>
      <c r="D58" s="35">
        <f>IFERROR('Data Sheet'!C62,0)</f>
        <v>15893.48</v>
      </c>
      <c r="E58" s="35">
        <f>IFERROR('Data Sheet'!D62,0)</f>
        <v>16523.96</v>
      </c>
      <c r="F58" s="35">
        <f>IFERROR('Data Sheet'!E62,0)</f>
        <v>19374.189999999999</v>
      </c>
      <c r="G58" s="35">
        <f>IFERROR('Data Sheet'!F62,0)</f>
        <v>21713.34</v>
      </c>
      <c r="H58" s="35">
        <f>IFERROR('Data Sheet'!G62,0)</f>
        <v>23298.48</v>
      </c>
      <c r="I58" s="35">
        <f>IFERROR('Data Sheet'!H62,0)</f>
        <v>24231.59</v>
      </c>
      <c r="J58" s="35">
        <f>IFERROR('Data Sheet'!I62,0)</f>
        <v>25851.27</v>
      </c>
      <c r="K58" s="35">
        <f>IFERROR('Data Sheet'!J62,0)</f>
        <v>27820.22</v>
      </c>
      <c r="L58" s="35">
        <f>IFERROR('Data Sheet'!K62,0)</f>
        <v>21954.85</v>
      </c>
      <c r="M58" s="35">
        <f>IFERROR('Data Sheet'!L62,0)</f>
        <v>0</v>
      </c>
    </row>
    <row r="59" spans="1:13" x14ac:dyDescent="0.45">
      <c r="B59" s="65" t="s">
        <v>28</v>
      </c>
      <c r="C59" s="35">
        <f>IFERROR('Data Sheet'!B63,0)</f>
        <v>2559.7199999999998</v>
      </c>
      <c r="D59" s="35">
        <f>IFERROR('Data Sheet'!C63,0)</f>
        <v>3729.89</v>
      </c>
      <c r="E59" s="35">
        <f>IFERROR('Data Sheet'!D63,0)</f>
        <v>5508.33</v>
      </c>
      <c r="F59" s="35">
        <f>IFERROR('Data Sheet'!E63,0)</f>
        <v>4136.42</v>
      </c>
      <c r="G59" s="35">
        <f>IFERROR('Data Sheet'!F63,0)</f>
        <v>3256.46</v>
      </c>
      <c r="H59" s="35">
        <f>IFERROR('Data Sheet'!G63,0)</f>
        <v>4011.29</v>
      </c>
      <c r="I59" s="35">
        <f>IFERROR('Data Sheet'!H63,0)</f>
        <v>3225.54</v>
      </c>
      <c r="J59" s="35">
        <f>IFERROR('Data Sheet'!I63,0)</f>
        <v>3003.3</v>
      </c>
      <c r="K59" s="35">
        <f>IFERROR('Data Sheet'!J63,0)</f>
        <v>2860.78</v>
      </c>
      <c r="L59" s="35">
        <f>IFERROR('Data Sheet'!K63,0)</f>
        <v>1090.9100000000001</v>
      </c>
      <c r="M59" s="35">
        <f>IFERROR('Data Sheet'!L63,0)</f>
        <v>0</v>
      </c>
    </row>
    <row r="60" spans="1:13" x14ac:dyDescent="0.45">
      <c r="B60" s="65" t="s">
        <v>29</v>
      </c>
      <c r="C60" s="35">
        <f>IFERROR('Data Sheet'!B64,0)</f>
        <v>11747.59</v>
      </c>
      <c r="D60" s="35">
        <f>IFERROR('Data Sheet'!C64,0)</f>
        <v>17581.38</v>
      </c>
      <c r="E60" s="35">
        <f>IFERROR('Data Sheet'!D64,0)</f>
        <v>22052.86</v>
      </c>
      <c r="F60" s="35">
        <f>IFERROR('Data Sheet'!E64,0)</f>
        <v>25043.49</v>
      </c>
      <c r="G60" s="35">
        <f>IFERROR('Data Sheet'!F64,0)</f>
        <v>28663.35</v>
      </c>
      <c r="H60" s="35">
        <f>IFERROR('Data Sheet'!G64,0)</f>
        <v>24870.87</v>
      </c>
      <c r="I60" s="35">
        <f>IFERROR('Data Sheet'!H64,0)</f>
        <v>24841.01</v>
      </c>
      <c r="J60" s="35">
        <f>IFERROR('Data Sheet'!I64,0)</f>
        <v>29415.02</v>
      </c>
      <c r="K60" s="35">
        <f>IFERROR('Data Sheet'!J64,0)</f>
        <v>31114.02</v>
      </c>
      <c r="L60" s="35">
        <f>IFERROR('Data Sheet'!K64,0)</f>
        <v>34719.82</v>
      </c>
      <c r="M60" s="35">
        <f>IFERROR('Data Sheet'!L64,0)</f>
        <v>0</v>
      </c>
    </row>
    <row r="61" spans="1:13" x14ac:dyDescent="0.45">
      <c r="B61" s="65" t="s">
        <v>73</v>
      </c>
      <c r="C61" s="35">
        <f>IFERROR('Data Sheet'!B65-SUM('Data Sheet'!B67:B69),0)</f>
        <v>5194.82</v>
      </c>
      <c r="D61" s="35">
        <f>IFERROR('Data Sheet'!C65-SUM('Data Sheet'!C67:C69),0)</f>
        <v>5135.7800000000007</v>
      </c>
      <c r="E61" s="35">
        <f>IFERROR('Data Sheet'!D65-SUM('Data Sheet'!D67:D69),0)</f>
        <v>7078.7499999999982</v>
      </c>
      <c r="F61" s="35">
        <f>IFERROR('Data Sheet'!E65-SUM('Data Sheet'!E67:E69),0)</f>
        <v>7138.07</v>
      </c>
      <c r="G61" s="35">
        <f>IFERROR('Data Sheet'!F65-SUM('Data Sheet'!F67:F69),0)</f>
        <v>4958.4499999999971</v>
      </c>
      <c r="H61" s="35">
        <f>IFERROR('Data Sheet'!G65-SUM('Data Sheet'!G67:G69),0)</f>
        <v>4022.239999999998</v>
      </c>
      <c r="I61" s="35">
        <f>IFERROR('Data Sheet'!H65-SUM('Data Sheet'!H67:H69),0)</f>
        <v>6917.41</v>
      </c>
      <c r="J61" s="35">
        <f>IFERROR('Data Sheet'!I65-SUM('Data Sheet'!I67:I69),0)</f>
        <v>7953.8499999999985</v>
      </c>
      <c r="K61" s="35">
        <f>IFERROR('Data Sheet'!J65-SUM('Data Sheet'!J67:J69),0)</f>
        <v>4562.57</v>
      </c>
      <c r="L61" s="35">
        <f>IFERROR('Data Sheet'!K65-SUM('Data Sheet'!K67:K69),0)</f>
        <v>5867.5299999999988</v>
      </c>
      <c r="M61" s="35">
        <f>IFERROR('Data Sheet'!L65-SUM('Data Sheet'!L67:L69),0)</f>
        <v>0</v>
      </c>
    </row>
    <row r="62" spans="1:13" x14ac:dyDescent="0.45">
      <c r="B62" s="66" t="s">
        <v>198</v>
      </c>
      <c r="C62" s="40">
        <f>SUM(C58:C61)</f>
        <v>34608.759999999995</v>
      </c>
      <c r="D62" s="40">
        <f t="shared" ref="D62:M62" si="21">SUM(D58:D61)</f>
        <v>42340.53</v>
      </c>
      <c r="E62" s="40">
        <f t="shared" si="21"/>
        <v>51163.9</v>
      </c>
      <c r="F62" s="40">
        <f t="shared" si="21"/>
        <v>55692.170000000006</v>
      </c>
      <c r="G62" s="40">
        <f t="shared" si="21"/>
        <v>58591.599999999991</v>
      </c>
      <c r="H62" s="40">
        <f t="shared" si="21"/>
        <v>56202.879999999997</v>
      </c>
      <c r="I62" s="40">
        <f t="shared" si="21"/>
        <v>59215.55</v>
      </c>
      <c r="J62" s="40">
        <f t="shared" si="21"/>
        <v>66223.44</v>
      </c>
      <c r="K62" s="40">
        <f t="shared" si="21"/>
        <v>66357.59</v>
      </c>
      <c r="L62" s="40">
        <f t="shared" si="21"/>
        <v>63633.11</v>
      </c>
      <c r="M62" s="40">
        <f t="shared" si="21"/>
        <v>0</v>
      </c>
    </row>
    <row r="63" spans="1:13" ht="14.35" customHeight="1" x14ac:dyDescent="0.45">
      <c r="B63" s="67"/>
      <c r="C63" s="29"/>
      <c r="D63" s="29"/>
      <c r="E63" s="29"/>
      <c r="F63" s="29"/>
      <c r="G63" s="29"/>
      <c r="H63" s="29"/>
      <c r="I63" s="29"/>
      <c r="J63" s="29"/>
      <c r="K63" s="29"/>
      <c r="L63" s="29"/>
      <c r="M63" s="29"/>
    </row>
    <row r="64" spans="1:13" x14ac:dyDescent="0.45">
      <c r="B64" s="65" t="s">
        <v>78</v>
      </c>
      <c r="C64" s="35">
        <f>IFERROR('Data Sheet'!B67,0)</f>
        <v>1917.18</v>
      </c>
      <c r="D64" s="35">
        <f>IFERROR('Data Sheet'!C67,0)</f>
        <v>2474.29</v>
      </c>
      <c r="E64" s="35">
        <f>IFERROR('Data Sheet'!D67,0)</f>
        <v>2682.29</v>
      </c>
      <c r="F64" s="35">
        <f>IFERROR('Data Sheet'!E67,0)</f>
        <v>4035.28</v>
      </c>
      <c r="G64" s="35">
        <f>IFERROR('Data Sheet'!F67,0)</f>
        <v>2562.48</v>
      </c>
      <c r="H64" s="35">
        <f>IFERROR('Data Sheet'!G67,0)</f>
        <v>2501.6999999999998</v>
      </c>
      <c r="I64" s="35">
        <f>IFERROR('Data Sheet'!H67,0)</f>
        <v>2461.9</v>
      </c>
      <c r="J64" s="35">
        <f>IFERROR('Data Sheet'!I67,0)</f>
        <v>2956.17</v>
      </c>
      <c r="K64" s="35">
        <f>IFERROR('Data Sheet'!J67,0)</f>
        <v>4025.82</v>
      </c>
      <c r="L64" s="35">
        <f>IFERROR('Data Sheet'!K67,0)</f>
        <v>4719.67</v>
      </c>
      <c r="M64" s="35">
        <f>IFERROR('Data Sheet'!L67,0)</f>
        <v>0</v>
      </c>
    </row>
    <row r="65" spans="1:13" x14ac:dyDescent="0.45">
      <c r="B65" s="65" t="s">
        <v>45</v>
      </c>
      <c r="C65" s="35">
        <f>IFERROR('Data Sheet'!B68,0)</f>
        <v>9062.1</v>
      </c>
      <c r="D65" s="35">
        <f>IFERROR('Data Sheet'!C68,0)</f>
        <v>8116.1</v>
      </c>
      <c r="E65" s="35">
        <f>IFERROR('Data Sheet'!D68,0)</f>
        <v>7495.09</v>
      </c>
      <c r="F65" s="35">
        <f>IFERROR('Data Sheet'!E68,0)</f>
        <v>7859.56</v>
      </c>
      <c r="G65" s="35">
        <f>IFERROR('Data Sheet'!F68,0)</f>
        <v>8879.33</v>
      </c>
      <c r="H65" s="35">
        <f>IFERROR('Data Sheet'!G68,0)</f>
        <v>10397.16</v>
      </c>
      <c r="I65" s="35">
        <f>IFERROR('Data Sheet'!H68,0)</f>
        <v>10864.15</v>
      </c>
      <c r="J65" s="35">
        <f>IFERROR('Data Sheet'!I68,0)</f>
        <v>11771.16</v>
      </c>
      <c r="K65" s="35">
        <f>IFERROR('Data Sheet'!J68,0)</f>
        <v>14152.88</v>
      </c>
      <c r="L65" s="35">
        <f>IFERROR('Data Sheet'!K68,0)</f>
        <v>15637.56</v>
      </c>
      <c r="M65" s="35">
        <f>IFERROR('Data Sheet'!L68,0)</f>
        <v>0</v>
      </c>
    </row>
    <row r="66" spans="1:13" x14ac:dyDescent="0.45">
      <c r="B66" s="68" t="s">
        <v>87</v>
      </c>
      <c r="C66" s="35">
        <f>IFERROR('Data Sheet'!B69,0)</f>
        <v>6063.3</v>
      </c>
      <c r="D66" s="35">
        <f>IFERROR('Data Sheet'!C69,0)</f>
        <v>2967.4</v>
      </c>
      <c r="E66" s="35">
        <f>IFERROR('Data Sheet'!D69,0)</f>
        <v>2899.6</v>
      </c>
      <c r="F66" s="35">
        <f>IFERROR('Data Sheet'!E69,0)</f>
        <v>4152.03</v>
      </c>
      <c r="G66" s="35">
        <f>IFERROR('Data Sheet'!F69,0)</f>
        <v>7277.34</v>
      </c>
      <c r="H66" s="35">
        <f>IFERROR('Data Sheet'!G69,0)</f>
        <v>4659.0200000000004</v>
      </c>
      <c r="I66" s="35">
        <f>IFERROR('Data Sheet'!H69,0)</f>
        <v>4654.42</v>
      </c>
      <c r="J66" s="35">
        <f>IFERROR('Data Sheet'!I69,0)</f>
        <v>4880.1899999999996</v>
      </c>
      <c r="K66" s="35">
        <f>IFERROR('Data Sheet'!J69,0)</f>
        <v>7217.68</v>
      </c>
      <c r="L66" s="35">
        <f>IFERROR('Data Sheet'!K69,0)</f>
        <v>4012.36</v>
      </c>
      <c r="M66" s="35">
        <f>IFERROR('Data Sheet'!L69,0)</f>
        <v>0</v>
      </c>
    </row>
    <row r="67" spans="1:13" x14ac:dyDescent="0.45">
      <c r="B67" s="66" t="s">
        <v>199</v>
      </c>
      <c r="C67" s="40">
        <f>SUM(C64:C66)</f>
        <v>17042.580000000002</v>
      </c>
      <c r="D67" s="40">
        <f t="shared" ref="D67:M67" si="22">SUM(D64:D66)</f>
        <v>13557.789999999999</v>
      </c>
      <c r="E67" s="40">
        <f t="shared" si="22"/>
        <v>13076.980000000001</v>
      </c>
      <c r="F67" s="40">
        <f t="shared" si="22"/>
        <v>16046.869999999999</v>
      </c>
      <c r="G67" s="40">
        <f t="shared" si="22"/>
        <v>18719.150000000001</v>
      </c>
      <c r="H67" s="40">
        <f t="shared" si="22"/>
        <v>17557.88</v>
      </c>
      <c r="I67" s="40">
        <f t="shared" si="22"/>
        <v>17980.47</v>
      </c>
      <c r="J67" s="40">
        <f t="shared" si="22"/>
        <v>19607.52</v>
      </c>
      <c r="K67" s="40">
        <f t="shared" si="22"/>
        <v>25396.38</v>
      </c>
      <c r="L67" s="40">
        <f t="shared" si="22"/>
        <v>24369.59</v>
      </c>
      <c r="M67" s="40">
        <f t="shared" si="22"/>
        <v>0</v>
      </c>
    </row>
    <row r="68" spans="1:13" x14ac:dyDescent="0.45">
      <c r="B68" s="20"/>
      <c r="C68" s="29"/>
      <c r="D68" s="29"/>
      <c r="E68" s="29"/>
      <c r="F68" s="29"/>
      <c r="G68" s="29"/>
      <c r="H68" s="29"/>
      <c r="I68" s="29"/>
      <c r="J68" s="29"/>
      <c r="K68" s="29"/>
      <c r="L68" s="29"/>
      <c r="M68" s="29"/>
    </row>
    <row r="69" spans="1:13" x14ac:dyDescent="0.45">
      <c r="B69" s="66" t="s">
        <v>124</v>
      </c>
      <c r="C69" s="40">
        <f>SUM(C67,C62)</f>
        <v>51651.34</v>
      </c>
      <c r="D69" s="40">
        <f t="shared" ref="D69:M69" si="23">SUM(D67,D62)</f>
        <v>55898.32</v>
      </c>
      <c r="E69" s="40">
        <f t="shared" si="23"/>
        <v>64240.880000000005</v>
      </c>
      <c r="F69" s="40">
        <f t="shared" si="23"/>
        <v>71739.040000000008</v>
      </c>
      <c r="G69" s="40">
        <f t="shared" si="23"/>
        <v>77310.75</v>
      </c>
      <c r="H69" s="40">
        <f t="shared" si="23"/>
        <v>73760.759999999995</v>
      </c>
      <c r="I69" s="40">
        <f t="shared" si="23"/>
        <v>77196.02</v>
      </c>
      <c r="J69" s="40">
        <f t="shared" si="23"/>
        <v>85830.96</v>
      </c>
      <c r="K69" s="40">
        <f t="shared" si="23"/>
        <v>91753.97</v>
      </c>
      <c r="L69" s="40">
        <f t="shared" si="23"/>
        <v>88002.7</v>
      </c>
      <c r="M69" s="40">
        <f t="shared" si="23"/>
        <v>0</v>
      </c>
    </row>
    <row r="70" spans="1:13" x14ac:dyDescent="0.45">
      <c r="B70" s="20"/>
      <c r="C70" s="29"/>
      <c r="D70" s="29"/>
      <c r="E70" s="29"/>
      <c r="F70" s="29"/>
      <c r="G70" s="29"/>
      <c r="H70" s="29"/>
      <c r="I70" s="29"/>
      <c r="J70" s="29"/>
      <c r="K70" s="29"/>
      <c r="L70" s="29"/>
      <c r="M70" s="29"/>
    </row>
    <row r="71" spans="1:13" x14ac:dyDescent="0.45">
      <c r="B71" s="20" t="s">
        <v>200</v>
      </c>
      <c r="C71" s="29" t="b">
        <f>C69=C56</f>
        <v>1</v>
      </c>
      <c r="D71" s="29" t="b">
        <f t="shared" ref="D71:L71" si="24">D69=D56</f>
        <v>1</v>
      </c>
      <c r="E71" s="29" t="b">
        <f t="shared" si="24"/>
        <v>1</v>
      </c>
      <c r="F71" s="29" t="b">
        <f t="shared" si="24"/>
        <v>1</v>
      </c>
      <c r="G71" s="29" t="b">
        <f t="shared" si="24"/>
        <v>1</v>
      </c>
      <c r="H71" s="29" t="b">
        <f t="shared" si="24"/>
        <v>1</v>
      </c>
      <c r="I71" s="29" t="b">
        <f t="shared" si="24"/>
        <v>1</v>
      </c>
      <c r="J71" s="29" t="b">
        <f t="shared" si="24"/>
        <v>1</v>
      </c>
      <c r="K71" s="29" t="b">
        <f t="shared" si="24"/>
        <v>1</v>
      </c>
      <c r="L71" s="29" t="b">
        <f t="shared" si="24"/>
        <v>1</v>
      </c>
      <c r="M71" s="29" t="s">
        <v>195</v>
      </c>
    </row>
    <row r="73" spans="1:13" x14ac:dyDescent="0.45">
      <c r="A73" t="s">
        <v>173</v>
      </c>
      <c r="B73" s="26" t="s">
        <v>201</v>
      </c>
      <c r="C73" s="26"/>
      <c r="D73" s="26"/>
      <c r="E73" s="26"/>
      <c r="F73" s="26"/>
      <c r="G73" s="26"/>
      <c r="H73" s="26"/>
      <c r="I73" s="26"/>
      <c r="J73" s="26"/>
      <c r="K73" s="26"/>
      <c r="L73" s="26"/>
      <c r="M73" s="26"/>
    </row>
    <row r="74" spans="1:13" ht="4.5" customHeight="1" x14ac:dyDescent="0.45"/>
    <row r="75" spans="1:13" x14ac:dyDescent="0.45">
      <c r="B75" s="2" t="s">
        <v>32</v>
      </c>
      <c r="C75" s="36">
        <f>IFERROR('Data Sheet'!B82,0)</f>
        <v>9799.0400000000009</v>
      </c>
      <c r="D75" s="36">
        <f>IFERROR('Data Sheet'!C82,0)</f>
        <v>10627.31</v>
      </c>
      <c r="E75" s="36">
        <f>IFERROR('Data Sheet'!D82,0)</f>
        <v>13169.4</v>
      </c>
      <c r="F75" s="36">
        <f>IFERROR('Data Sheet'!E82,0)</f>
        <v>12583.41</v>
      </c>
      <c r="G75" s="36">
        <f>IFERROR('Data Sheet'!F82,0)</f>
        <v>14689.66</v>
      </c>
      <c r="H75" s="36">
        <f>IFERROR('Data Sheet'!G82,0)</f>
        <v>12526.97</v>
      </c>
      <c r="I75" s="36">
        <f>IFERROR('Data Sheet'!H82,0)</f>
        <v>15775.51</v>
      </c>
      <c r="J75" s="36">
        <f>IFERROR('Data Sheet'!I82,0)</f>
        <v>18877.55</v>
      </c>
      <c r="K75" s="36">
        <f>IFERROR('Data Sheet'!J82,0)</f>
        <v>17178.86</v>
      </c>
      <c r="L75" s="36">
        <f>IFERROR('Data Sheet'!K82,0)</f>
        <v>17627.04</v>
      </c>
      <c r="M75" s="36">
        <f>IFERROR('Data Sheet'!L82,0)</f>
        <v>0</v>
      </c>
    </row>
    <row r="77" spans="1:13" x14ac:dyDescent="0.45">
      <c r="B77" s="2" t="s">
        <v>202</v>
      </c>
      <c r="C77" s="36">
        <f>IFERROR('Data Sheet'!B83,0)</f>
        <v>-3920.73</v>
      </c>
      <c r="D77" s="36">
        <f>IFERROR('Data Sheet'!C83,0)</f>
        <v>-3250.93</v>
      </c>
      <c r="E77" s="36">
        <f>IFERROR('Data Sheet'!D83,0)</f>
        <v>-7113.89</v>
      </c>
      <c r="F77" s="36">
        <f>IFERROR('Data Sheet'!E83,0)</f>
        <v>-5545.68</v>
      </c>
      <c r="G77" s="36">
        <f>IFERROR('Data Sheet'!F83,0)</f>
        <v>-6174.02</v>
      </c>
      <c r="H77" s="36">
        <f>IFERROR('Data Sheet'!G83,0)</f>
        <v>5739.98</v>
      </c>
      <c r="I77" s="36">
        <f>IFERROR('Data Sheet'!H83,0)</f>
        <v>-2238.4899999999998</v>
      </c>
      <c r="J77" s="36">
        <f>IFERROR('Data Sheet'!I83,0)</f>
        <v>-5732.29</v>
      </c>
      <c r="K77" s="36">
        <f>IFERROR('Data Sheet'!J83,0)</f>
        <v>1562.77</v>
      </c>
      <c r="L77" s="36">
        <f>IFERROR('Data Sheet'!K83,0)</f>
        <v>-563.84</v>
      </c>
      <c r="M77" s="36">
        <f>IFERROR('Data Sheet'!L83,0)</f>
        <v>0</v>
      </c>
    </row>
    <row r="79" spans="1:13" x14ac:dyDescent="0.45">
      <c r="B79" s="2" t="s">
        <v>34</v>
      </c>
      <c r="C79" s="36">
        <f>IFERROR('Data Sheet'!B84,0)</f>
        <v>-5612.52</v>
      </c>
      <c r="D79" s="36">
        <f>IFERROR('Data Sheet'!C84,0)</f>
        <v>-7301.03</v>
      </c>
      <c r="E79" s="36">
        <f>IFERROR('Data Sheet'!D84,0)</f>
        <v>-6221.13</v>
      </c>
      <c r="F79" s="36">
        <f>IFERROR('Data Sheet'!E84,0)</f>
        <v>-6868.64</v>
      </c>
      <c r="G79" s="36">
        <f>IFERROR('Data Sheet'!F84,0)</f>
        <v>-8181.48</v>
      </c>
      <c r="H79" s="36">
        <f>IFERROR('Data Sheet'!G84,0)</f>
        <v>-18633.830000000002</v>
      </c>
      <c r="I79" s="36">
        <f>IFERROR('Data Sheet'!H84,0)</f>
        <v>-13580.5</v>
      </c>
      <c r="J79" s="36">
        <f>IFERROR('Data Sheet'!I84,0)</f>
        <v>-13006.03</v>
      </c>
      <c r="K79" s="36">
        <f>IFERROR('Data Sheet'!J84,0)</f>
        <v>-18550.96</v>
      </c>
      <c r="L79" s="36">
        <f>IFERROR('Data Sheet'!K84,0)</f>
        <v>-17037.400000000001</v>
      </c>
      <c r="M79" s="36">
        <f>IFERROR('Data Sheet'!L84,0)</f>
        <v>0</v>
      </c>
    </row>
    <row r="81" spans="2:13" x14ac:dyDescent="0.45">
      <c r="B81" s="66" t="s">
        <v>35</v>
      </c>
      <c r="C81" s="40">
        <f>SUM(C79,C77,C75)</f>
        <v>265.79000000000087</v>
      </c>
      <c r="D81" s="40">
        <f t="shared" ref="D81:M81" si="25">SUM(D79,D77,D75)</f>
        <v>75.350000000000364</v>
      </c>
      <c r="E81" s="40">
        <f t="shared" si="25"/>
        <v>-165.6200000000008</v>
      </c>
      <c r="F81" s="40">
        <f t="shared" si="25"/>
        <v>169.09000000000015</v>
      </c>
      <c r="G81" s="40">
        <f t="shared" si="25"/>
        <v>334.15999999999985</v>
      </c>
      <c r="H81" s="40">
        <f t="shared" si="25"/>
        <v>-366.88000000000284</v>
      </c>
      <c r="I81" s="40">
        <f t="shared" si="25"/>
        <v>-43.479999999999563</v>
      </c>
      <c r="J81" s="40">
        <f t="shared" si="25"/>
        <v>139.22999999999956</v>
      </c>
      <c r="K81" s="40">
        <f t="shared" si="25"/>
        <v>190.67000000000189</v>
      </c>
      <c r="L81" s="40">
        <f t="shared" si="25"/>
        <v>25.799999999999272</v>
      </c>
      <c r="M81" s="40">
        <f t="shared" si="25"/>
        <v>0</v>
      </c>
    </row>
  </sheetData>
  <sheetProtection algorithmName="SHA-512" hashValue="T8yEAhYixxsoL4K2FuKdB1H8GuyX08L768Kx//JtQbCbZZtSrW3WunxyegA5MFoa8kQzZ0x050fq8WF1WAZPOQ==" saltValue="Jg0tIcdpC6tO3p8k0N1jNw==" spinCount="100000" sheet="1" objects="1" scenarios="1"/>
  <mergeCells count="1">
    <mergeCell ref="B2:M2"/>
  </mergeCells>
  <pageMargins left="0.7" right="0.7" top="0.75" bottom="0.75" header="0.3" footer="0.3"/>
  <ignoredErrors>
    <ignoredError sqref="M7 C16:L16 M22 M28 M34 M10"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CE29-AFCE-47D0-ADCE-4C74C435538C}">
  <dimension ref="B2:P41"/>
  <sheetViews>
    <sheetView showGridLines="0" workbookViewId="0">
      <selection activeCell="Q10" sqref="Q10"/>
    </sheetView>
  </sheetViews>
  <sheetFormatPr defaultRowHeight="14.25" x14ac:dyDescent="0.45"/>
  <cols>
    <col min="1" max="1" width="1.73046875" customWidth="1"/>
    <col min="2" max="2" width="22.86328125" bestFit="1" customWidth="1"/>
    <col min="3" max="12" width="9.19921875" bestFit="1" customWidth="1"/>
  </cols>
  <sheetData>
    <row r="2" spans="2:16" x14ac:dyDescent="0.45">
      <c r="B2" s="274" t="str">
        <f>"Ratio Analysis "&amp;"- "&amp;'Data Sheet'!$B$1</f>
        <v>Ratio Analysis - ITC LTD</v>
      </c>
      <c r="C2" s="274"/>
      <c r="D2" s="274"/>
      <c r="E2" s="274"/>
      <c r="F2" s="274"/>
      <c r="G2" s="274"/>
      <c r="H2" s="274"/>
      <c r="I2" s="274"/>
      <c r="J2" s="274"/>
      <c r="K2" s="274"/>
      <c r="L2" s="274"/>
      <c r="M2" s="274"/>
      <c r="N2" s="274"/>
      <c r="O2" s="274"/>
    </row>
    <row r="3" spans="2:16" x14ac:dyDescent="0.45">
      <c r="B3" s="27" t="s">
        <v>164</v>
      </c>
      <c r="C3" s="28">
        <f>'Data Sheet'!B16</f>
        <v>42460</v>
      </c>
      <c r="D3" s="28">
        <f>'Data Sheet'!C16</f>
        <v>42825</v>
      </c>
      <c r="E3" s="28">
        <f>'Data Sheet'!D16</f>
        <v>43190</v>
      </c>
      <c r="F3" s="28">
        <f>'Data Sheet'!E16</f>
        <v>43555</v>
      </c>
      <c r="G3" s="28">
        <f>'Data Sheet'!F16</f>
        <v>43921</v>
      </c>
      <c r="H3" s="28">
        <f>'Data Sheet'!G16</f>
        <v>44286</v>
      </c>
      <c r="I3" s="28">
        <f>'Data Sheet'!H16</f>
        <v>44651</v>
      </c>
      <c r="J3" s="28">
        <f>'Data Sheet'!I16</f>
        <v>45016</v>
      </c>
      <c r="K3" s="28">
        <f>'Data Sheet'!J16</f>
        <v>45382</v>
      </c>
      <c r="L3" s="28">
        <f>'Data Sheet'!K16</f>
        <v>45747</v>
      </c>
      <c r="M3" s="53" t="s">
        <v>230</v>
      </c>
      <c r="N3" s="53" t="s">
        <v>231</v>
      </c>
      <c r="O3" s="53" t="s">
        <v>232</v>
      </c>
    </row>
    <row r="4" spans="2:16" x14ac:dyDescent="0.45">
      <c r="B4" s="70" t="s">
        <v>22</v>
      </c>
      <c r="C4" s="29" t="str">
        <f>'Historical FS'!C8</f>
        <v>-</v>
      </c>
      <c r="D4" s="72">
        <f>IFERROR('Historical FS'!D8,0)</f>
        <v>9.1230120355888067E-2</v>
      </c>
      <c r="E4" s="72">
        <f>IFERROR('Historical FS'!E8,0)</f>
        <v>1.5931218960147486E-2</v>
      </c>
      <c r="F4" s="72">
        <f>IFERROR('Historical FS'!F8,0)</f>
        <v>0.11256062863673999</v>
      </c>
      <c r="G4" s="72">
        <f>IFERROR('Historical FS'!G8,0)</f>
        <v>2.1682439110972673E-2</v>
      </c>
      <c r="H4" s="72">
        <f>IFERROR('Historical FS'!H8,0)</f>
        <v>-2.6372963308678443E-3</v>
      </c>
      <c r="I4" s="72">
        <f>IFERROR('Historical FS'!I8,0)</f>
        <v>0.23117497962237188</v>
      </c>
      <c r="J4" s="72">
        <f>IFERROR('Historical FS'!J8,0)</f>
        <v>0.1694215175842706</v>
      </c>
      <c r="K4" s="72">
        <f>IFERROR('Historical FS'!K8,0)</f>
        <v>-4.2119724423754779E-2</v>
      </c>
      <c r="L4" s="72">
        <f>IFERROR('Historical FS'!L8,0)</f>
        <v>0.10880596078957838</v>
      </c>
      <c r="M4" s="29"/>
      <c r="N4" s="77">
        <f>AVERAGE(D4:L4)</f>
        <v>7.8449982700594056E-2</v>
      </c>
      <c r="O4" s="77">
        <f>MEDIAN(D4:L4)</f>
        <v>9.1230120355888067E-2</v>
      </c>
    </row>
    <row r="5" spans="2:16" x14ac:dyDescent="0.45">
      <c r="B5" s="20" t="s">
        <v>203</v>
      </c>
      <c r="C5" s="29" t="s">
        <v>195</v>
      </c>
      <c r="D5" s="72">
        <f>IFERROR('Historical FS'!D19/'Historical FS'!C19-1,0)</f>
        <v>6.4550847848362514E-2</v>
      </c>
      <c r="E5" s="72">
        <f>IFERROR('Historical FS'!E19/'Historical FS'!D19-1,0)</f>
        <v>6.7945267820377131E-2</v>
      </c>
      <c r="F5" s="72">
        <f>IFERROR('Historical FS'!F19/'Historical FS'!E19-1,0)</f>
        <v>0.12207796452790087</v>
      </c>
      <c r="G5" s="72">
        <f>IFERROR('Historical FS'!G19/'Historical FS'!F19-1,0)</f>
        <v>4.34877833395102E-2</v>
      </c>
      <c r="H5" s="72">
        <f>IFERROR('Historical FS'!H19/'Historical FS'!G19-1,0)</f>
        <v>-0.11780470379258412</v>
      </c>
      <c r="I5" s="72">
        <f>IFERROR('Historical FS'!I19/'Historical FS'!H19-1,0)</f>
        <v>0.20852129356487459</v>
      </c>
      <c r="J5" s="72">
        <f>IFERROR('Historical FS'!J19/'Historical FS'!I19-1,0)</f>
        <v>0.2463789479298748</v>
      </c>
      <c r="K5" s="72">
        <f>IFERROR('Historical FS'!K19/'Historical FS'!J19-1,0)</f>
        <v>-2.0102893450346215E-2</v>
      </c>
      <c r="L5" s="72">
        <f>IFERROR('Historical FS'!L19/'Historical FS'!K19-1,0)</f>
        <v>2.5882649072775266E-2</v>
      </c>
      <c r="M5" s="29"/>
      <c r="N5" s="77">
        <f>AVERAGE(D5:L5)</f>
        <v>7.121523965119389E-2</v>
      </c>
      <c r="O5" s="77">
        <f>MEDIAN(D5:L5)</f>
        <v>6.4550847848362514E-2</v>
      </c>
      <c r="P5" s="29"/>
    </row>
    <row r="6" spans="2:16" x14ac:dyDescent="0.45">
      <c r="B6" s="20" t="s">
        <v>204</v>
      </c>
      <c r="C6" s="29" t="s">
        <v>195</v>
      </c>
      <c r="D6" s="72">
        <f>IFERROR('Historical FS'!D25/'Historical FS'!C25-1,0)</f>
        <v>6.4116562324170845E-2</v>
      </c>
      <c r="E6" s="72">
        <f>IFERROR('Historical FS'!E25/'Historical FS'!D25-1,0)</f>
        <v>6.7584614353008332E-2</v>
      </c>
      <c r="F6" s="72">
        <f>IFERROR('Historical FS'!F25/'Historical FS'!E25-1,0)</f>
        <v>0.12146246706589925</v>
      </c>
      <c r="G6" s="72">
        <f>IFERROR('Historical FS'!G25/'Historical FS'!F25-1,0)</f>
        <v>3.2545193392599536E-2</v>
      </c>
      <c r="H6" s="72">
        <f>IFERROR('Historical FS'!H25/'Historical FS'!G25-1,0)</f>
        <v>-0.12879188954173304</v>
      </c>
      <c r="I6" s="72">
        <f>IFERROR('Historical FS'!I25/'Historical FS'!H25-1,0)</f>
        <v>0.22514477089911988</v>
      </c>
      <c r="J6" s="72">
        <f>IFERROR('Historical FS'!J25/'Historical FS'!I25-1,0)</f>
        <v>0.26491868502769078</v>
      </c>
      <c r="K6" s="72">
        <f>IFERROR('Historical FS'!K25/'Historical FS'!J25-1,0)</f>
        <v>-9.448321319090458E-3</v>
      </c>
      <c r="L6" s="72">
        <f>IFERROR('Historical FS'!L25/'Historical FS'!K25-1,0)</f>
        <v>2.2123426454657924E-2</v>
      </c>
      <c r="M6" s="29"/>
      <c r="N6" s="77">
        <f>AVERAGE(D6:L6)</f>
        <v>7.3295056517369228E-2</v>
      </c>
      <c r="O6" s="77">
        <f>MEDIAN(D6:L6)</f>
        <v>6.4116562324170845E-2</v>
      </c>
    </row>
    <row r="7" spans="2:16" x14ac:dyDescent="0.45">
      <c r="B7" s="20" t="s">
        <v>205</v>
      </c>
      <c r="C7" s="29" t="s">
        <v>195</v>
      </c>
      <c r="D7" s="72">
        <f>IFERROR('Historical FS'!D37/'Historical FS'!C37-1,0)</f>
        <v>8.7412303950609838E-2</v>
      </c>
      <c r="E7" s="72">
        <f>IFERROR('Historical FS'!E37/'Historical FS'!D37-1,0)</f>
        <v>6.127933383800177E-2</v>
      </c>
      <c r="F7" s="72">
        <f>IFERROR('Historical FS'!F37/'Historical FS'!E37-1,0)</f>
        <v>0.16239177682167738</v>
      </c>
      <c r="G7" s="72">
        <f>IFERROR('Historical FS'!G37/'Historical FS'!F37-1,0)</f>
        <v>0.22500199898470186</v>
      </c>
      <c r="H7" s="72">
        <f>IFERROR('Historical FS'!H37/'Historical FS'!G37-1,0)</f>
        <v>-0.17984419519318484</v>
      </c>
      <c r="I7" s="72">
        <f>IFERROR('Historical FS'!I37/'Historical FS'!H37-1,0)</f>
        <v>0.25795836175137121</v>
      </c>
      <c r="J7" s="72">
        <f>IFERROR('Historical FS'!J37/'Historical FS'!I37-1,0)</f>
        <v>0.27849303449244878</v>
      </c>
      <c r="K7" s="72">
        <f>IFERROR('Historical FS'!K37/'Historical FS'!J37-1,0)</f>
        <v>2.4069168218343595E-3</v>
      </c>
      <c r="L7" s="72">
        <f>IFERROR('Historical FS'!L37/'Historical FS'!K37-1,0)</f>
        <v>-9.3743667810697318E-3</v>
      </c>
      <c r="M7" s="29"/>
      <c r="N7" s="77">
        <f>AVERAGE(D7:L7)</f>
        <v>9.8413907187376734E-2</v>
      </c>
      <c r="O7" s="77">
        <f>MEDIAN(D7:L7)</f>
        <v>8.7412303950609838E-2</v>
      </c>
    </row>
    <row r="8" spans="2:16" x14ac:dyDescent="0.45">
      <c r="B8" s="20" t="s">
        <v>206</v>
      </c>
      <c r="C8" s="29" t="s">
        <v>195</v>
      </c>
      <c r="D8" s="72">
        <f>IFERROR('Historical FS'!D45/'Historical FS'!C45-1,0)</f>
        <v>-0.15644462377853019</v>
      </c>
      <c r="E8" s="72">
        <f>IFERROR('Historical FS'!E45/'Historical FS'!D45-1,0)</f>
        <v>8.9287385485665505E-2</v>
      </c>
      <c r="F8" s="72">
        <f>IFERROR('Historical FS'!F45/'Historical FS'!E45-1,0)</f>
        <v>0.12147406371465719</v>
      </c>
      <c r="G8" s="72">
        <f>IFERROR('Historical FS'!G45/'Historical FS'!F45-1,0)</f>
        <v>0.77005405252032277</v>
      </c>
      <c r="H8" s="72">
        <f>IFERROR('Historical FS'!H45/'Historical FS'!G45-1,0)</f>
        <v>6.0543834929123186E-2</v>
      </c>
      <c r="I8" s="72">
        <f>IFERROR('Historical FS'!I45/'Historical FS'!H45-1,0)</f>
        <v>7.1028026082303741E-2</v>
      </c>
      <c r="J8" s="72">
        <f>IFERROR('Historical FS'!J45/'Historical FS'!I45-1,0)</f>
        <v>0.35927687379161455</v>
      </c>
      <c r="K8" s="72">
        <f>IFERROR('Historical FS'!K45/'Historical FS'!J45-1,0)</f>
        <v>-0.1088561728459152</v>
      </c>
      <c r="L8" s="72">
        <f>IFERROR('Historical FS'!L45/'Historical FS'!K45-1,0)</f>
        <v>4.6093952975744479E-2</v>
      </c>
      <c r="M8" s="29"/>
      <c r="N8" s="77">
        <f>AVERAGE(D8:L8)</f>
        <v>0.13916193254166512</v>
      </c>
      <c r="O8" s="77">
        <f>MEDIAN(D8:L8)</f>
        <v>7.1028026082303741E-2</v>
      </c>
    </row>
    <row r="9" spans="2:16" x14ac:dyDescent="0.45">
      <c r="B9" s="78"/>
      <c r="C9" s="78"/>
      <c r="D9" s="78"/>
      <c r="E9" s="78"/>
      <c r="F9" s="78"/>
      <c r="G9" s="78"/>
      <c r="H9" s="78"/>
      <c r="I9" s="78"/>
      <c r="J9" s="78"/>
      <c r="K9" s="78"/>
      <c r="L9" s="78"/>
      <c r="M9" s="78"/>
      <c r="N9" s="78"/>
      <c r="O9" s="78"/>
    </row>
    <row r="10" spans="2:16" x14ac:dyDescent="0.45">
      <c r="B10" s="20" t="s">
        <v>178</v>
      </c>
      <c r="C10" s="72">
        <f>IFERROR('Historical FS'!C14,0)</f>
        <v>0.59884849242576943</v>
      </c>
      <c r="D10" s="72">
        <f>IFERROR('Historical FS'!D14,0)</f>
        <v>0.57169937055153897</v>
      </c>
      <c r="E10" s="72">
        <f>IFERROR('Historical FS'!E14,0)</f>
        <v>0.5809656115891435</v>
      </c>
      <c r="F10" s="72">
        <f>IFERROR('Historical FS'!F14,0)</f>
        <v>0.58547281544440399</v>
      </c>
      <c r="G10" s="72">
        <f>IFERROR('Historical FS'!G14,0)</f>
        <v>0.59434008872654531</v>
      </c>
      <c r="H10" s="72">
        <f>IFERROR('Historical FS'!H14,0)</f>
        <v>0.54487737387948421</v>
      </c>
      <c r="I10" s="72">
        <f>IFERROR('Historical FS'!I14,0)</f>
        <v>0.51912389804589165</v>
      </c>
      <c r="J10" s="72">
        <f>IFERROR('Historical FS'!J14,0)</f>
        <v>0.54080153098540684</v>
      </c>
      <c r="K10" s="72">
        <f>IFERROR('Historical FS'!K14,0)</f>
        <v>0.55665243771928186</v>
      </c>
      <c r="L10" s="72">
        <f>IFERROR('Historical FS'!L14,0)</f>
        <v>0.53136132837444539</v>
      </c>
      <c r="M10" s="29"/>
      <c r="N10" s="77">
        <f>AVERAGE(C10:L10)</f>
        <v>0.56241429477419103</v>
      </c>
      <c r="O10" s="77">
        <f>MEDIAN(C10:L10)</f>
        <v>0.56417590413541041</v>
      </c>
    </row>
    <row r="11" spans="2:16" x14ac:dyDescent="0.45">
      <c r="B11" s="20" t="s">
        <v>207</v>
      </c>
      <c r="C11" s="72">
        <f>IFERROR('Historical FS'!C20,0)</f>
        <v>0.37077599822413188</v>
      </c>
      <c r="D11" s="72">
        <f>IFERROR('Historical FS'!D20,0)</f>
        <v>0.36171096811605047</v>
      </c>
      <c r="E11" s="72">
        <f>IFERROR('Historical FS'!E20,0)</f>
        <v>0.38022998950031928</v>
      </c>
      <c r="F11" s="72">
        <f>IFERROR('Historical FS'!F20,0)</f>
        <v>0.38348264507056118</v>
      </c>
      <c r="G11" s="72">
        <f>IFERROR('Historical FS'!G20,0)</f>
        <v>0.39166715599228152</v>
      </c>
      <c r="H11" s="72">
        <f>IFERROR('Historical FS'!H20,0)</f>
        <v>0.3464405891900616</v>
      </c>
      <c r="I11" s="72">
        <f>IFERROR('Historical FS'!I20,0)</f>
        <v>0.34006606365552444</v>
      </c>
      <c r="J11" s="72">
        <f>IFERROR('Historical FS'!J20,0)</f>
        <v>0.36244517162741785</v>
      </c>
      <c r="K11" s="72">
        <f>IFERROR('Historical FS'!K20,0)</f>
        <v>0.37077595605248426</v>
      </c>
      <c r="L11" s="72">
        <f>IFERROR('Historical FS'!L20,0)</f>
        <v>0.34304705553418102</v>
      </c>
      <c r="M11" s="29"/>
      <c r="N11" s="77">
        <f>AVERAGE(C11:L11)</f>
        <v>0.36506415929630143</v>
      </c>
      <c r="O11" s="77">
        <f>MEDIAN(C11:L11)</f>
        <v>0.36661056383995105</v>
      </c>
    </row>
    <row r="12" spans="2:16" x14ac:dyDescent="0.45">
      <c r="B12" s="20" t="s">
        <v>208</v>
      </c>
      <c r="C12" s="72">
        <f>IFERROR('Historical FS'!C26,0)</f>
        <v>0.34328576422289181</v>
      </c>
      <c r="D12" s="72">
        <f>IFERROR('Historical FS'!D26,0)</f>
        <v>0.33475621732339439</v>
      </c>
      <c r="E12" s="72">
        <f>IFERROR('Historical FS'!E26,0)</f>
        <v>0.35177636094229231</v>
      </c>
      <c r="F12" s="72">
        <f>IFERROR('Historical FS'!F26,0)</f>
        <v>0.35459099975630731</v>
      </c>
      <c r="G12" s="72">
        <f>IFERROR('Historical FS'!G26,0)</f>
        <v>0.35836108990700116</v>
      </c>
      <c r="H12" s="72">
        <f>IFERROR('Historical FS'!H26,0)</f>
        <v>0.3130326478532689</v>
      </c>
      <c r="I12" s="72">
        <f>IFERROR('Historical FS'!I26,0)</f>
        <v>0.31149943589315704</v>
      </c>
      <c r="J12" s="72">
        <f>IFERROR('Historical FS'!J26,0)</f>
        <v>0.33693706752616326</v>
      </c>
      <c r="K12" s="72">
        <f>IFERROR('Historical FS'!K26,0)</f>
        <v>0.34842932499793172</v>
      </c>
      <c r="L12" s="72">
        <f>IFERROR('Historical FS'!L26,0)</f>
        <v>0.3211903508261848</v>
      </c>
      <c r="M12" s="29"/>
      <c r="N12" s="77">
        <f>AVERAGE(C12:L12)</f>
        <v>0.33738592592485922</v>
      </c>
      <c r="O12" s="77">
        <f>MEDIAN(C12:L12)</f>
        <v>0.34011141587452753</v>
      </c>
    </row>
    <row r="13" spans="2:16" x14ac:dyDescent="0.45">
      <c r="B13" s="20" t="s">
        <v>209</v>
      </c>
      <c r="C13" s="72">
        <f>IFERROR('Historical FS'!C32,0)</f>
        <v>0.34129225022389714</v>
      </c>
      <c r="D13" s="72">
        <f>IFERROR('Historical FS'!D32,0)</f>
        <v>0.33360978871856267</v>
      </c>
      <c r="E13" s="72">
        <f>IFERROR('Historical FS'!E32,0)</f>
        <v>0.34912934584825317</v>
      </c>
      <c r="F13" s="72">
        <f>IFERROR('Historical FS'!F32,0)</f>
        <v>0.35311394927303874</v>
      </c>
      <c r="G13" s="72">
        <f>IFERROR('Historical FS'!G32,0)</f>
        <v>0.35671331120906624</v>
      </c>
      <c r="H13" s="72">
        <f>IFERROR('Historical FS'!H32,0)</f>
        <v>0.31185577004087706</v>
      </c>
      <c r="I13" s="72">
        <f>IFERROR('Historical FS'!I32,0)</f>
        <v>0.31051022895053693</v>
      </c>
      <c r="J13" s="72">
        <f>IFERROR('Historical FS'!J32,0)</f>
        <v>0.33584046482305235</v>
      </c>
      <c r="K13" s="72">
        <f>IFERROR('Historical FS'!K32,0)</f>
        <v>0.34785360170782698</v>
      </c>
      <c r="L13" s="72">
        <f>IFERROR('Historical FS'!L32,0)</f>
        <v>0.32059212987634372</v>
      </c>
      <c r="M13" s="29"/>
      <c r="N13" s="77">
        <f>AVERAGE(C13:L13)</f>
        <v>0.33605108406714546</v>
      </c>
      <c r="O13" s="77">
        <f>MEDIAN(C13:L13)</f>
        <v>0.33856635752347475</v>
      </c>
    </row>
    <row r="14" spans="2:16" x14ac:dyDescent="0.45">
      <c r="B14" s="20" t="s">
        <v>210</v>
      </c>
      <c r="C14" s="72">
        <f>IFERROR('Historical FS'!C38,0)</f>
        <v>0.20457566703493815</v>
      </c>
      <c r="D14" s="72">
        <f>IFERROR('Historical FS'!D38,0)</f>
        <v>0.20385993134990041</v>
      </c>
      <c r="E14" s="72">
        <f>IFERROR('Historical FS'!E38,0)</f>
        <v>0.21295962571238797</v>
      </c>
      <c r="F14" s="72">
        <f>IFERROR('Historical FS'!F38,0)</f>
        <v>0.22249800267193048</v>
      </c>
      <c r="G14" s="72">
        <f>IFERROR('Historical FS'!G38,0)</f>
        <v>0.26677614061800814</v>
      </c>
      <c r="H14" s="72">
        <f>IFERROR('Historical FS'!H38,0)</f>
        <v>0.21937656131204519</v>
      </c>
      <c r="I14" s="72">
        <f>IFERROR('Historical FS'!I38,0)</f>
        <v>0.22414895058978099</v>
      </c>
      <c r="J14" s="72">
        <f>IFERROR('Historical FS'!J38,0)</f>
        <v>0.24505524116728605</v>
      </c>
      <c r="K14" s="72">
        <f>IFERROR('Historical FS'!K38,0)</f>
        <v>0.25644652574326599</v>
      </c>
      <c r="L14" s="72">
        <f>IFERROR('Historical FS'!L38,0)</f>
        <v>0.22911357887209988</v>
      </c>
      <c r="M14" s="29"/>
      <c r="N14" s="77">
        <f>AVERAGE(C14:L14)</f>
        <v>0.22848102250716437</v>
      </c>
      <c r="O14" s="77">
        <f>MEDIAN(C14:L14)</f>
        <v>0.22332347663085572</v>
      </c>
    </row>
    <row r="15" spans="2:16" x14ac:dyDescent="0.45">
      <c r="B15" s="78"/>
      <c r="C15" s="78"/>
      <c r="D15" s="78"/>
      <c r="E15" s="78"/>
      <c r="F15" s="78"/>
      <c r="G15" s="78"/>
      <c r="H15" s="78"/>
      <c r="I15" s="78"/>
      <c r="J15" s="78"/>
      <c r="K15" s="78"/>
      <c r="L15" s="78"/>
      <c r="M15" s="78"/>
      <c r="N15" s="78"/>
      <c r="O15" s="78"/>
    </row>
    <row r="16" spans="2:16" x14ac:dyDescent="0.45">
      <c r="B16" s="20" t="s">
        <v>211</v>
      </c>
      <c r="C16" s="72">
        <f>IFERROR('Historical FS'!C17,0)</f>
        <v>0.22807249420163758</v>
      </c>
      <c r="D16" s="72">
        <f>IFERROR('Historical FS'!D17,0)</f>
        <v>0.20998840243548852</v>
      </c>
      <c r="E16" s="72">
        <f>IFERROR('Historical FS'!E17,0)</f>
        <v>0.20073562208882426</v>
      </c>
      <c r="F16" s="72">
        <f>IFERROR('Historical FS'!F17,0)</f>
        <v>0.20199017037384273</v>
      </c>
      <c r="G16" s="72">
        <f>IFERROR('Historical FS'!G17,0)</f>
        <v>0.20267293273426379</v>
      </c>
      <c r="H16" s="72">
        <f>IFERROR('Historical FS'!H17,0)</f>
        <v>0.19843678468942264</v>
      </c>
      <c r="I16" s="72">
        <f>IFERROR('Historical FS'!I17,0)</f>
        <v>0.17905783439036724</v>
      </c>
      <c r="J16" s="72">
        <f>IFERROR('Historical FS'!J17,0)</f>
        <v>0.17835635935798894</v>
      </c>
      <c r="K16" s="72">
        <f>IFERROR('Historical FS'!K17,0)</f>
        <v>0.18587648166679765</v>
      </c>
      <c r="L16" s="72">
        <f>IFERROR('Historical FS'!L17,0)</f>
        <v>0.18831427284026439</v>
      </c>
      <c r="M16" s="29"/>
      <c r="N16" s="77">
        <f>AVERAGE(C16:L16)</f>
        <v>0.19735013547788977</v>
      </c>
      <c r="O16" s="77">
        <f>MEDIAN(C16:L16)</f>
        <v>0.19958620338912345</v>
      </c>
    </row>
    <row r="17" spans="2:15" x14ac:dyDescent="0.45">
      <c r="B17" s="20" t="s">
        <v>212</v>
      </c>
      <c r="C17" s="72">
        <f>IFERROR('Historical FS'!C23,0)</f>
        <v>2.7490234001240049E-2</v>
      </c>
      <c r="D17" s="72">
        <f>IFERROR('Historical FS'!D23,0)</f>
        <v>2.6954750792656124E-2</v>
      </c>
      <c r="E17" s="72">
        <f>IFERROR('Historical FS'!E23,0)</f>
        <v>2.845362855802696E-2</v>
      </c>
      <c r="F17" s="72">
        <f>IFERROR('Historical FS'!F23,0)</f>
        <v>2.8891645314253867E-2</v>
      </c>
      <c r="G17" s="72">
        <f>IFERROR('Historical FS'!G23,0)</f>
        <v>3.3306066085280348E-2</v>
      </c>
      <c r="H17" s="72">
        <f>IFERROR('Historical FS'!H23,0)</f>
        <v>3.3407941336792708E-2</v>
      </c>
      <c r="I17" s="72">
        <f>IFERROR('Historical FS'!I23,0)</f>
        <v>2.8566627762367396E-2</v>
      </c>
      <c r="J17" s="72">
        <f>IFERROR('Historical FS'!J23,0)</f>
        <v>2.550810410125463E-2</v>
      </c>
      <c r="K17" s="72">
        <f>IFERROR('Historical FS'!K23,0)</f>
        <v>2.2346631054552542E-2</v>
      </c>
      <c r="L17" s="72">
        <f>IFERROR('Historical FS'!L23,0)</f>
        <v>2.1856704707996222E-2</v>
      </c>
      <c r="M17" s="29"/>
      <c r="N17" s="77">
        <f>AVERAGE(C17:L17)</f>
        <v>2.7678233371442085E-2</v>
      </c>
      <c r="O17" s="77">
        <f>MEDIAN(C17:L17)</f>
        <v>2.7971931279633502E-2</v>
      </c>
    </row>
    <row r="18" spans="2:15" x14ac:dyDescent="0.45">
      <c r="B18" s="20" t="s">
        <v>213</v>
      </c>
      <c r="C18" s="72">
        <f>IFERROR('Historical FS'!C14,0)</f>
        <v>0.59884849242576943</v>
      </c>
      <c r="D18" s="72">
        <f>IFERROR('Historical FS'!D14,0)</f>
        <v>0.57169937055153897</v>
      </c>
      <c r="E18" s="72">
        <f>IFERROR('Historical FS'!E14,0)</f>
        <v>0.5809656115891435</v>
      </c>
      <c r="F18" s="72">
        <f>IFERROR('Historical FS'!F14,0)</f>
        <v>0.58547281544440399</v>
      </c>
      <c r="G18" s="72">
        <f>IFERROR('Historical FS'!G14,0)</f>
        <v>0.59434008872654531</v>
      </c>
      <c r="H18" s="72">
        <f>IFERROR('Historical FS'!H14,0)</f>
        <v>0.54487737387948421</v>
      </c>
      <c r="I18" s="72">
        <f>IFERROR('Historical FS'!I14,0)</f>
        <v>0.51912389804589165</v>
      </c>
      <c r="J18" s="72">
        <f>IFERROR('Historical FS'!J14,0)</f>
        <v>0.54080153098540684</v>
      </c>
      <c r="K18" s="72">
        <f>IFERROR('Historical FS'!K14,0)</f>
        <v>0.55665243771928186</v>
      </c>
      <c r="L18" s="72">
        <f>IFERROR('Historical FS'!L14,0)</f>
        <v>0.53136132837444539</v>
      </c>
      <c r="M18" s="29"/>
      <c r="N18" s="77">
        <f>AVERAGE(C18:L18)</f>
        <v>0.56241429477419103</v>
      </c>
      <c r="O18" s="77">
        <f>MEDIAN(C18:L18)</f>
        <v>0.56417590413541041</v>
      </c>
    </row>
    <row r="19" spans="2:15" x14ac:dyDescent="0.45">
      <c r="B19" s="78"/>
      <c r="C19" s="79"/>
      <c r="D19" s="79"/>
      <c r="E19" s="79"/>
      <c r="F19" s="79"/>
      <c r="G19" s="79"/>
      <c r="H19" s="79"/>
      <c r="I19" s="79"/>
      <c r="J19" s="79"/>
      <c r="K19" s="79"/>
      <c r="L19" s="79"/>
      <c r="M19" s="79"/>
      <c r="N19" s="79"/>
      <c r="O19" s="79"/>
    </row>
    <row r="20" spans="2:15" x14ac:dyDescent="0.45">
      <c r="B20" s="20" t="s">
        <v>214</v>
      </c>
      <c r="C20" s="72">
        <f>IFERROR('Historical FS'!C25/SUM('Historical FS'!C52:C54),0)</f>
        <v>0.31461767450126621</v>
      </c>
      <c r="D20" s="72">
        <f>IFERROR('Historical FS'!D25/SUM('Historical FS'!D52:D54),0)</f>
        <v>0.30816048249357225</v>
      </c>
      <c r="E20" s="72">
        <f>IFERROR('Historical FS'!E25/SUM('Historical FS'!E52:E54),0)</f>
        <v>0.29087468644158282</v>
      </c>
      <c r="F20" s="72">
        <f>IFERROR('Historical FS'!F25/SUM('Historical FS'!F52:F54),0)</f>
        <v>0.28976383969316855</v>
      </c>
      <c r="G20" s="72">
        <f>IFERROR('Historical FS'!G25/SUM('Historical FS'!G52:G54),0)</f>
        <v>0.26999905874398611</v>
      </c>
      <c r="H20" s="72">
        <f>IFERROR('Historical FS'!H25/SUM('Historical FS'!H52:H54),0)</f>
        <v>0.25436581143904541</v>
      </c>
      <c r="I20" s="72">
        <f>IFERROR('Historical FS'!I25/SUM('Historical FS'!I52:I54),0)</f>
        <v>0.30126364703553987</v>
      </c>
      <c r="J20" s="72">
        <f>IFERROR('Historical FS'!J25/SUM('Historical FS'!J52:J54),0)</f>
        <v>0.34400810235339674</v>
      </c>
      <c r="K20" s="72">
        <f>IFERROR('Historical FS'!K25/SUM('Historical FS'!K52:K54),0)</f>
        <v>0.31639278106007412</v>
      </c>
      <c r="L20" s="72">
        <f>IFERROR('Historical FS'!L25/SUM('Historical FS'!L52:L54),0)</f>
        <v>0.3440698438261533</v>
      </c>
      <c r="M20" s="29"/>
      <c r="N20" s="77">
        <f>AVERAGE(C20:L20)</f>
        <v>0.30335159275877849</v>
      </c>
      <c r="O20" s="77">
        <f>MEDIAN(C20:L20)</f>
        <v>0.30471206476455603</v>
      </c>
    </row>
    <row r="21" spans="2:15" x14ac:dyDescent="0.45">
      <c r="B21" s="20" t="s">
        <v>215</v>
      </c>
      <c r="C21" s="72">
        <f>IFERROR('Historical FS'!C48,0)</f>
        <v>0.14687786473761333</v>
      </c>
      <c r="D21" s="72">
        <f>IFERROR('Historical FS'!D48,0)</f>
        <v>0.33819420549170742</v>
      </c>
      <c r="E21" s="72">
        <f>IFERROR('Historical FS'!E48,0)</f>
        <v>0.32072859556008049</v>
      </c>
      <c r="F21" s="72">
        <f>IFERROR('Historical FS'!F48,0)</f>
        <v>0.34463983874236892</v>
      </c>
      <c r="G21" s="72">
        <f>IFERROR('Historical FS'!G48,0)</f>
        <v>5.3044068290594826E-2</v>
      </c>
      <c r="H21" s="72">
        <f>IFERROR('Historical FS'!H48,0)</f>
        <v>0</v>
      </c>
      <c r="I21" s="72">
        <f>IFERROR('Historical FS'!I48,0)</f>
        <v>0</v>
      </c>
      <c r="J21" s="72">
        <f>IFERROR('Historical FS'!J48,0)</f>
        <v>0</v>
      </c>
      <c r="K21" s="72">
        <f>IFERROR('Historical FS'!K48,0)</f>
        <v>1.460601082262647E-2</v>
      </c>
      <c r="L21" s="72">
        <f>IFERROR('Historical FS'!L48,0)</f>
        <v>0</v>
      </c>
      <c r="M21" s="29"/>
      <c r="N21" s="77">
        <f>AVERAGE(C21:L21)</f>
        <v>0.12180905836449915</v>
      </c>
      <c r="O21" s="77">
        <f>MEDIAN(C21:L21)</f>
        <v>3.3825039556610648E-2</v>
      </c>
    </row>
    <row r="22" spans="2:15" x14ac:dyDescent="0.45">
      <c r="B22" s="20" t="s">
        <v>216</v>
      </c>
      <c r="C22" s="72">
        <f>IFERROR('Historical FS'!C37/SUM('Historical FS'!C52:C53),0)</f>
        <v>0.1878594229738291</v>
      </c>
      <c r="D22" s="72">
        <f>IFERROR('Historical FS'!D37/SUM('Historical FS'!D52:D53),0)</f>
        <v>0.18784851548911047</v>
      </c>
      <c r="E22" s="72">
        <f>IFERROR('Historical FS'!E37/SUM('Historical FS'!E52:E53),0)</f>
        <v>0.17621120961277748</v>
      </c>
      <c r="F22" s="72">
        <f>IFERROR('Historical FS'!F37/SUM('Historical FS'!F52:F53),0)</f>
        <v>0.18186171424262099</v>
      </c>
      <c r="G22" s="72">
        <f>IFERROR('Historical FS'!G37/SUM('Historical FS'!G52:G53),0)</f>
        <v>0.2018508038360578</v>
      </c>
      <c r="H22" s="72">
        <f>IFERROR('Historical FS'!H37/SUM('Historical FS'!H52:H53),0)</f>
        <v>0.17906224201431251</v>
      </c>
      <c r="I22" s="72">
        <f>IFERROR('Historical FS'!I37/SUM('Historical FS'!I52:I53),0)</f>
        <v>0.21764928252195914</v>
      </c>
      <c r="J22" s="72">
        <f>IFERROR('Historical FS'!J37/SUM('Historical FS'!J52:J53),0)</f>
        <v>0.25130525140097792</v>
      </c>
      <c r="K22" s="72">
        <f>IFERROR('Historical FS'!K37/SUM('Historical FS'!K52:K53),0)</f>
        <v>0.23381574885581222</v>
      </c>
      <c r="L22" s="72">
        <f>IFERROR('Historical FS'!L37/SUM('Historical FS'!L52:L53),0)</f>
        <v>0.2464313533975771</v>
      </c>
      <c r="M22" s="29"/>
      <c r="N22" s="77">
        <f>AVERAGE(C22:L22)</f>
        <v>0.20638955443450349</v>
      </c>
      <c r="O22" s="77">
        <f>MEDIAN(C22:L22)</f>
        <v>0.19485511340494344</v>
      </c>
    </row>
    <row r="23" spans="2:15" x14ac:dyDescent="0.45">
      <c r="B23" s="20" t="s">
        <v>217</v>
      </c>
      <c r="C23" s="72">
        <f>IFERROR(C21*C22,0)</f>
        <v>2.759239091723616E-2</v>
      </c>
      <c r="D23" s="72">
        <f t="shared" ref="D23:L23" si="0">IFERROR(D21*D22,0)</f>
        <v>6.3529279448636414E-2</v>
      </c>
      <c r="E23" s="72">
        <f t="shared" si="0"/>
        <v>5.6515973781049077E-2</v>
      </c>
      <c r="F23" s="72">
        <f t="shared" si="0"/>
        <v>6.2676791869987675E-2</v>
      </c>
      <c r="G23" s="72">
        <f t="shared" si="0"/>
        <v>1.070698782319131E-2</v>
      </c>
      <c r="H23" s="72">
        <f t="shared" si="0"/>
        <v>0</v>
      </c>
      <c r="I23" s="72">
        <f t="shared" si="0"/>
        <v>0</v>
      </c>
      <c r="J23" s="72">
        <f t="shared" si="0"/>
        <v>0</v>
      </c>
      <c r="K23" s="72">
        <f t="shared" si="0"/>
        <v>3.4151153582885059E-3</v>
      </c>
      <c r="L23" s="72">
        <f t="shared" si="0"/>
        <v>0</v>
      </c>
      <c r="M23" s="29"/>
      <c r="N23" s="77">
        <f>AVERAGE(C23:L23)</f>
        <v>2.2443653919838914E-2</v>
      </c>
      <c r="O23" s="77">
        <f>MEDIAN(C23:L23)</f>
        <v>7.0610515907399071E-3</v>
      </c>
    </row>
    <row r="24" spans="2:15" x14ac:dyDescent="0.45">
      <c r="B24" s="20" t="s">
        <v>218</v>
      </c>
      <c r="C24" s="75">
        <f>IFERROR('Historical FS'!C25/'Historical FS'!C28,0)</f>
        <v>172.20133111480865</v>
      </c>
      <c r="D24" s="75">
        <f>IFERROR('Historical FS'!D25/'Historical FS'!D28,0)</f>
        <v>291.99918417295532</v>
      </c>
      <c r="E24" s="75">
        <f>IFERROR('Historical FS'!E25/'Historical FS'!E28,0)</f>
        <v>132.8954873489262</v>
      </c>
      <c r="F24" s="75">
        <f>IFERROR('Historical FS'!F25/'Historical FS'!F28,0)</f>
        <v>240.06694677871144</v>
      </c>
      <c r="G24" s="75">
        <f>IFERROR('Historical FS'!G25/'Historical FS'!G28,0)</f>
        <v>217.48132219218485</v>
      </c>
      <c r="H24" s="75">
        <f>IFERROR('Historical FS'!H25/'Historical FS'!H28,0)</f>
        <v>265.98568224943932</v>
      </c>
      <c r="I24" s="75">
        <f>IFERROR('Historical FS'!I25/'Historical FS'!I28,0)</f>
        <v>314.89814969161523</v>
      </c>
      <c r="J24" s="75">
        <f>IFERROR('Historical FS'!J25/'Historical FS'!J28,0)</f>
        <v>307.25536839398222</v>
      </c>
      <c r="K24" s="75">
        <f>IFERROR('Historical FS'!K25/'Historical FS'!K28,0)</f>
        <v>605.2027614420864</v>
      </c>
      <c r="L24" s="75">
        <f>IFERROR('Historical FS'!L25/'Historical FS'!L28,0)</f>
        <v>536.90923213493113</v>
      </c>
      <c r="M24" s="29"/>
      <c r="N24" s="76">
        <f>AVERAGE(C24:L24)</f>
        <v>308.48954655196405</v>
      </c>
      <c r="O24" s="76">
        <f>MEDIAN(C24:L24)</f>
        <v>278.99243321119729</v>
      </c>
    </row>
    <row r="25" spans="2:15" x14ac:dyDescent="0.45">
      <c r="B25" s="78"/>
      <c r="C25" s="79"/>
      <c r="D25" s="79"/>
      <c r="E25" s="79"/>
      <c r="F25" s="79"/>
      <c r="G25" s="79"/>
      <c r="H25" s="79"/>
      <c r="I25" s="79"/>
      <c r="J25" s="79"/>
      <c r="K25" s="79"/>
      <c r="L25" s="79"/>
      <c r="M25" s="79"/>
      <c r="N25" s="79"/>
      <c r="O25" s="79"/>
    </row>
    <row r="26" spans="2:15" x14ac:dyDescent="0.45">
      <c r="B26" s="20" t="s">
        <v>219</v>
      </c>
      <c r="C26" s="76">
        <f>IFERROR('Historical FS'!C7/'Raw FS'!E14,0)</f>
        <v>16.755921333903377</v>
      </c>
      <c r="D26" s="76">
        <f>IFERROR('Historical FS'!D7/'Raw FS'!F14,0)</f>
        <v>16.084091763820986</v>
      </c>
      <c r="E26" s="76">
        <f>IFERROR('Historical FS'!E7/'Raw FS'!G14,0)</f>
        <v>12.428186498855835</v>
      </c>
      <c r="F26" s="76">
        <f>IFERROR('Historical FS'!F7/'Raw FS'!H14,0)</f>
        <v>13.771960113960114</v>
      </c>
      <c r="G26" s="76">
        <f>IFERROR('Historical FS'!G7/'Raw FS'!I14,0)</f>
        <v>13.605426997245178</v>
      </c>
      <c r="H26" s="76">
        <f>IFERROR('Historical FS'!H7/'Raw FS'!J14,0)</f>
        <v>11.404827506367214</v>
      </c>
      <c r="I26" s="76">
        <f>IFERROR('Historical FS'!I7/'Raw FS'!K14,0)</f>
        <v>13.729803033733303</v>
      </c>
      <c r="J26" s="76">
        <f>IFERROR('Historical FS'!J7/'Raw FS'!L14,0)</f>
        <v>15.22194247692638</v>
      </c>
      <c r="K26" s="76">
        <f>IFERROR('Historical FS'!K7/'Raw FS'!M14,0)</f>
        <v>14.158386827844936</v>
      </c>
      <c r="L26" s="76">
        <f>IFERROR('Historical FS'!L7/'Raw FS'!N14,0)</f>
        <v>15.669511129602663</v>
      </c>
      <c r="M26" s="29"/>
      <c r="N26" s="76">
        <f>AVERAGE(C26:L26)</f>
        <v>14.283005768225999</v>
      </c>
      <c r="O26" s="76">
        <f>MEDIAN(C26:L26)</f>
        <v>13.965173470902524</v>
      </c>
    </row>
    <row r="27" spans="2:15" x14ac:dyDescent="0.45">
      <c r="B27" s="20" t="s">
        <v>220</v>
      </c>
      <c r="C27" s="76">
        <f>IFERROR('Historical FS'!C7/'Historical FS'!C64,0)</f>
        <v>20.442577118476095</v>
      </c>
      <c r="D27" s="76">
        <f>IFERROR('Historical FS'!D7/'Historical FS'!D64,0)</f>
        <v>17.28479685081377</v>
      </c>
      <c r="E27" s="76">
        <f>IFERROR('Historical FS'!E7/'Historical FS'!E64,0)</f>
        <v>16.198449832046499</v>
      </c>
      <c r="F27" s="76">
        <f>IFERROR('Historical FS'!F7/'Historical FS'!F64,0)</f>
        <v>11.97923811978351</v>
      </c>
      <c r="G27" s="76">
        <f>IFERROR('Historical FS'!G7/'Historical FS'!G64,0)</f>
        <v>19.273399207018201</v>
      </c>
      <c r="H27" s="76">
        <f>IFERROR('Historical FS'!H7/'Historical FS'!H64,0)</f>
        <v>19.689591078066915</v>
      </c>
      <c r="I27" s="76">
        <f>IFERROR('Historical FS'!I7/'Historical FS'!I64,0)</f>
        <v>24.633226369876922</v>
      </c>
      <c r="J27" s="76">
        <f>IFERROR('Historical FS'!J7/'Historical FS'!J64,0)</f>
        <v>23.990173095593285</v>
      </c>
      <c r="K27" s="76">
        <f>IFERROR('Historical FS'!K7/'Historical FS'!K64,0)</f>
        <v>16.874062923826699</v>
      </c>
      <c r="L27" s="76">
        <f>IFERROR('Historical FS'!L7/'Historical FS'!L64,0)</f>
        <v>15.959450554805738</v>
      </c>
      <c r="M27" s="29"/>
      <c r="N27" s="76">
        <f>AVERAGE(C27:L27)</f>
        <v>18.632496515030763</v>
      </c>
      <c r="O27" s="76">
        <f>MEDIAN(C27:L27)</f>
        <v>18.279098028915985</v>
      </c>
    </row>
    <row r="28" spans="2:15" x14ac:dyDescent="0.45">
      <c r="B28" s="20" t="s">
        <v>47</v>
      </c>
      <c r="C28" s="76">
        <f>IFERROR('Historical FS'!C7/'Historical FS'!C65,0)</f>
        <v>4.3248364065724276</v>
      </c>
      <c r="D28" s="76">
        <f>IFERROR('Historical FS'!D7/'Historical FS'!D65,0)</f>
        <v>5.2694767191138601</v>
      </c>
      <c r="E28" s="76">
        <f>IFERROR('Historical FS'!E7/'Historical FS'!E65,0)</f>
        <v>5.7969870942176813</v>
      </c>
      <c r="F28" s="76">
        <f>IFERROR('Historical FS'!F7/'Historical FS'!F65,0)</f>
        <v>6.1504180895622653</v>
      </c>
      <c r="G28" s="76">
        <f>IFERROR('Historical FS'!G7/'Historical FS'!G65,0)</f>
        <v>5.5620975906965953</v>
      </c>
      <c r="H28" s="76">
        <f>IFERROR('Historical FS'!H7/'Historical FS'!H65,0)</f>
        <v>4.7375869949101483</v>
      </c>
      <c r="I28" s="76">
        <f>IFERROR('Historical FS'!I7/'Historical FS'!I65,0)</f>
        <v>5.5820786715941884</v>
      </c>
      <c r="J28" s="76">
        <f>IFERROR('Historical FS'!J7/'Historical FS'!J65,0)</f>
        <v>6.0248123379514</v>
      </c>
      <c r="K28" s="76">
        <f>IFERROR('Historical FS'!K7/'Historical FS'!K65,0)</f>
        <v>4.7998668822176125</v>
      </c>
      <c r="L28" s="76">
        <f>IFERROR('Historical FS'!L7/'Historical FS'!L65,0)</f>
        <v>4.8168218059594974</v>
      </c>
      <c r="M28" s="29"/>
      <c r="N28" s="76">
        <f>AVERAGE(C28:L28)</f>
        <v>5.306498259279568</v>
      </c>
      <c r="O28" s="76">
        <f>MEDIAN(C28:L28)</f>
        <v>5.4157871549052281</v>
      </c>
    </row>
    <row r="29" spans="2:15" x14ac:dyDescent="0.45">
      <c r="B29" s="20" t="s">
        <v>221</v>
      </c>
      <c r="C29" s="76">
        <f>IFERROR('Historical FS'!C7/'Historical FS'!C58,0)</f>
        <v>2.594364196382648</v>
      </c>
      <c r="D29" s="76">
        <f>IFERROR('Historical FS'!D7/'Historical FS'!D58,0)</f>
        <v>2.6908895974953251</v>
      </c>
      <c r="E29" s="76">
        <f>IFERROR('Historical FS'!E7/'Historical FS'!E58,0)</f>
        <v>2.6294508096122238</v>
      </c>
      <c r="F29" s="76">
        <f>IFERROR('Historical FS'!F7/'Historical FS'!F58,0)</f>
        <v>2.4950503737188501</v>
      </c>
      <c r="G29" s="76">
        <f>IFERROR('Historical FS'!G7/'Historical FS'!G58,0)</f>
        <v>2.2745326145125531</v>
      </c>
      <c r="H29" s="76">
        <f>IFERROR('Historical FS'!H7/'Historical FS'!H58,0)</f>
        <v>2.1141915695787881</v>
      </c>
      <c r="I29" s="76">
        <f>IFERROR('Historical FS'!I7/'Historical FS'!I58,0)</f>
        <v>2.5027057654904197</v>
      </c>
      <c r="J29" s="76">
        <f>IFERROR('Historical FS'!J7/'Historical FS'!J58,0)</f>
        <v>2.7433480057266046</v>
      </c>
      <c r="K29" s="76">
        <f>IFERROR('Historical FS'!K7/'Historical FS'!K58,0)</f>
        <v>2.4418189360112894</v>
      </c>
      <c r="L29" s="76">
        <f>IFERROR('Historical FS'!L7/'Historical FS'!L58,0)</f>
        <v>3.4308291789741219</v>
      </c>
      <c r="M29" s="29"/>
      <c r="N29" s="76">
        <f>AVERAGE(C29:L29)</f>
        <v>2.5917181047502824</v>
      </c>
      <c r="O29" s="76">
        <f>MEDIAN(C29:L29)</f>
        <v>2.5485349809365339</v>
      </c>
    </row>
    <row r="30" spans="2:15" x14ac:dyDescent="0.45">
      <c r="B30" s="20" t="s">
        <v>222</v>
      </c>
      <c r="C30" s="76">
        <f>IFERROR('Historical FS'!C7/SUM('Historical FS'!C52:C53),0)</f>
        <v>0.91828820942691003</v>
      </c>
      <c r="D30" s="76">
        <f>IFERROR('Historical FS'!D7/SUM('Historical FS'!D52:D53),0)</f>
        <v>0.92145874005368755</v>
      </c>
      <c r="E30" s="76">
        <f>IFERROR('Historical FS'!E7/SUM('Historical FS'!E52:E53),0)</f>
        <v>0.82743951593321752</v>
      </c>
      <c r="F30" s="76">
        <f>IFERROR('Historical FS'!F7/SUM('Historical FS'!F52:F53),0)</f>
        <v>0.81736335633885671</v>
      </c>
      <c r="G30" s="76">
        <f>IFERROR('Historical FS'!G7/SUM('Historical FS'!G52:G53),0)</f>
        <v>0.75662989714317919</v>
      </c>
      <c r="H30" s="76">
        <f>IFERROR('Historical FS'!H7/SUM('Historical FS'!H52:H53),0)</f>
        <v>0.81623233103563475</v>
      </c>
      <c r="I30" s="76">
        <f>IFERROR('Historical FS'!I7/SUM('Historical FS'!I52:I53),0)</f>
        <v>0.97100290654620558</v>
      </c>
      <c r="J30" s="76">
        <f>IFERROR('Historical FS'!J7/SUM('Historical FS'!J52:J53),0)</f>
        <v>1.0255044952473606</v>
      </c>
      <c r="K30" s="76">
        <f>IFERROR('Historical FS'!K7/SUM('Historical FS'!K52:K53),0)</f>
        <v>0.91175245278967076</v>
      </c>
      <c r="L30" s="76">
        <f>IFERROR('Historical FS'!L7/SUM('Historical FS'!L52:L53),0)</f>
        <v>1.075585980589761</v>
      </c>
      <c r="M30" s="29"/>
      <c r="N30" s="76">
        <f>AVERAGE(C30:L30)</f>
        <v>0.90412578851044834</v>
      </c>
      <c r="O30" s="76">
        <f>MEDIAN(C30:L30)</f>
        <v>0.9150203311082904</v>
      </c>
    </row>
    <row r="31" spans="2:15" x14ac:dyDescent="0.45">
      <c r="B31" s="78"/>
      <c r="C31" s="79"/>
      <c r="D31" s="79"/>
      <c r="E31" s="79"/>
      <c r="F31" s="79"/>
      <c r="G31" s="79"/>
      <c r="H31" s="79"/>
      <c r="I31" s="79"/>
      <c r="J31" s="79"/>
      <c r="K31" s="79"/>
      <c r="L31" s="79"/>
      <c r="M31" s="79"/>
      <c r="N31" s="79"/>
      <c r="O31" s="79"/>
    </row>
    <row r="32" spans="2:15" x14ac:dyDescent="0.45">
      <c r="B32" s="80" t="s">
        <v>223</v>
      </c>
      <c r="C32" s="29"/>
      <c r="D32" s="29"/>
      <c r="E32" s="29"/>
      <c r="F32" s="29"/>
      <c r="G32" s="29"/>
      <c r="H32" s="29"/>
      <c r="I32" s="29"/>
      <c r="J32" s="29"/>
      <c r="K32" s="29"/>
      <c r="L32" s="29"/>
      <c r="M32" s="29"/>
      <c r="N32" s="29"/>
      <c r="O32" s="29"/>
    </row>
    <row r="33" spans="2:15" x14ac:dyDescent="0.45">
      <c r="B33" s="20" t="s">
        <v>46</v>
      </c>
      <c r="C33" s="74">
        <f>IFERROR(365/C26,0)</f>
        <v>21.783344092304318</v>
      </c>
      <c r="D33" s="74">
        <f t="shared" ref="D33:L33" si="1">IFERROR(365/D26,0)</f>
        <v>22.693230389360171</v>
      </c>
      <c r="E33" s="74">
        <f t="shared" si="1"/>
        <v>29.368725681224905</v>
      </c>
      <c r="F33" s="74">
        <f t="shared" si="1"/>
        <v>26.503126423522918</v>
      </c>
      <c r="G33" s="74">
        <f t="shared" si="1"/>
        <v>26.827529931541662</v>
      </c>
      <c r="H33" s="74">
        <f t="shared" si="1"/>
        <v>32.003991274416357</v>
      </c>
      <c r="I33" s="74">
        <f t="shared" si="1"/>
        <v>26.584503732735051</v>
      </c>
      <c r="J33" s="74">
        <f t="shared" si="1"/>
        <v>23.978542853730513</v>
      </c>
      <c r="K33" s="74">
        <f t="shared" si="1"/>
        <v>25.779773108202122</v>
      </c>
      <c r="L33" s="74">
        <f t="shared" si="1"/>
        <v>23.293643112480144</v>
      </c>
      <c r="M33" s="29"/>
      <c r="N33" s="73">
        <f>AVERAGE(C33:L33)</f>
        <v>25.881641059951811</v>
      </c>
      <c r="O33" s="73">
        <f>MEDIAN(C33:L33)</f>
        <v>26.141449765862518</v>
      </c>
    </row>
    <row r="34" spans="2:15" x14ac:dyDescent="0.45">
      <c r="B34" s="20" t="s">
        <v>224</v>
      </c>
      <c r="C34" s="74">
        <f>IFERROR(365/C27,0)</f>
        <v>17.854891674597688</v>
      </c>
      <c r="D34" s="74">
        <f t="shared" ref="D34:L34" si="2">IFERROR(365/D27,0)</f>
        <v>21.116823249375695</v>
      </c>
      <c r="E34" s="74">
        <f t="shared" si="2"/>
        <v>22.533020368275956</v>
      </c>
      <c r="F34" s="74">
        <f t="shared" si="2"/>
        <v>30.469383474163408</v>
      </c>
      <c r="G34" s="74">
        <f t="shared" si="2"/>
        <v>18.9380189804344</v>
      </c>
      <c r="H34" s="74">
        <f t="shared" si="2"/>
        <v>18.537713584442557</v>
      </c>
      <c r="I34" s="74">
        <f t="shared" si="2"/>
        <v>14.817385044061677</v>
      </c>
      <c r="J34" s="74">
        <f t="shared" si="2"/>
        <v>15.214563002342249</v>
      </c>
      <c r="K34" s="74">
        <f t="shared" si="2"/>
        <v>21.630830799179297</v>
      </c>
      <c r="L34" s="74">
        <f t="shared" si="2"/>
        <v>22.870461532906003</v>
      </c>
      <c r="M34" s="29"/>
      <c r="N34" s="73">
        <f>AVERAGE(C34:L34)</f>
        <v>20.398309170977896</v>
      </c>
      <c r="O34" s="73">
        <f>MEDIAN(C34:L34)</f>
        <v>20.027421114905046</v>
      </c>
    </row>
    <row r="35" spans="2:15" x14ac:dyDescent="0.45">
      <c r="B35" s="20" t="s">
        <v>225</v>
      </c>
      <c r="C35" s="74">
        <f>IFERROR(365/C28,0)</f>
        <v>84.39625587809789</v>
      </c>
      <c r="D35" s="74">
        <f t="shared" ref="D35:L35" si="3">IFERROR(365/D28,0)</f>
        <v>69.266839850728118</v>
      </c>
      <c r="E35" s="74">
        <f t="shared" si="3"/>
        <v>62.963742038355825</v>
      </c>
      <c r="F35" s="74">
        <f t="shared" si="3"/>
        <v>59.345559063607922</v>
      </c>
      <c r="G35" s="74">
        <f t="shared" si="3"/>
        <v>65.622724888990575</v>
      </c>
      <c r="H35" s="74">
        <f t="shared" si="3"/>
        <v>77.043440129361144</v>
      </c>
      <c r="I35" s="74">
        <f t="shared" si="3"/>
        <v>65.387827989131424</v>
      </c>
      <c r="J35" s="74">
        <f t="shared" si="3"/>
        <v>60.582799849349321</v>
      </c>
      <c r="K35" s="74">
        <f t="shared" si="3"/>
        <v>76.043775578910299</v>
      </c>
      <c r="L35" s="74">
        <f t="shared" si="3"/>
        <v>75.776106051590389</v>
      </c>
      <c r="M35" s="29"/>
      <c r="N35" s="73">
        <f>AVERAGE(C35:L35)</f>
        <v>69.642907131812294</v>
      </c>
      <c r="O35" s="73">
        <f>MEDIAN(C35:L35)</f>
        <v>67.444782369859354</v>
      </c>
    </row>
    <row r="36" spans="2:15" x14ac:dyDescent="0.45">
      <c r="B36" s="20" t="s">
        <v>226</v>
      </c>
      <c r="C36" s="74">
        <f>SUM(C33,C35)-C34</f>
        <v>88.324708295804527</v>
      </c>
      <c r="D36" s="74">
        <f t="shared" ref="D36:L36" si="4">SUM(D33,D35)-D34</f>
        <v>70.843246990712586</v>
      </c>
      <c r="E36" s="74">
        <f t="shared" si="4"/>
        <v>69.799447351304778</v>
      </c>
      <c r="F36" s="74">
        <f t="shared" si="4"/>
        <v>55.379302012967429</v>
      </c>
      <c r="G36" s="74">
        <f t="shared" si="4"/>
        <v>73.512235840097844</v>
      </c>
      <c r="H36" s="74">
        <f t="shared" si="4"/>
        <v>90.509717819334938</v>
      </c>
      <c r="I36" s="74">
        <f t="shared" si="4"/>
        <v>77.154946677804801</v>
      </c>
      <c r="J36" s="74">
        <f t="shared" si="4"/>
        <v>69.346779700737585</v>
      </c>
      <c r="K36" s="74">
        <f t="shared" si="4"/>
        <v>80.192717887933128</v>
      </c>
      <c r="L36" s="74">
        <f t="shared" si="4"/>
        <v>76.199287631164523</v>
      </c>
      <c r="M36" s="29"/>
      <c r="N36" s="73">
        <f>AVERAGE(C36:L36)</f>
        <v>75.126239020786215</v>
      </c>
      <c r="O36" s="73">
        <f>MEDIAN(C36:L36)</f>
        <v>74.855761735631177</v>
      </c>
    </row>
    <row r="37" spans="2:15" x14ac:dyDescent="0.45">
      <c r="B37" s="78"/>
      <c r="C37" s="79"/>
      <c r="D37" s="79"/>
      <c r="E37" s="79"/>
      <c r="F37" s="79"/>
      <c r="G37" s="79"/>
      <c r="H37" s="79"/>
      <c r="I37" s="79"/>
      <c r="J37" s="79"/>
      <c r="K37" s="79"/>
      <c r="L37" s="79"/>
      <c r="M37" s="79"/>
      <c r="N37" s="79"/>
      <c r="O37" s="79"/>
    </row>
    <row r="38" spans="2:15" x14ac:dyDescent="0.45">
      <c r="B38" s="20" t="s">
        <v>227</v>
      </c>
      <c r="C38" s="72">
        <f>IFERROR('Historical FS'!C75/'Historical FS'!C7,0)</f>
        <v>0.25002589807639808</v>
      </c>
      <c r="D38" s="72">
        <f>IFERROR('Historical FS'!D75/'Historical FS'!D7,0)</f>
        <v>0.2484897445729945</v>
      </c>
      <c r="E38" s="72">
        <f>IFERROR('Historical FS'!E75/'Historical FS'!E7,0)</f>
        <v>0.30310060498599045</v>
      </c>
      <c r="F38" s="72">
        <f>IFERROR('Historical FS'!F75/'Historical FS'!F7,0)</f>
        <v>0.26031277061157748</v>
      </c>
      <c r="G38" s="72">
        <f>IFERROR('Historical FS'!G75/'Historical FS'!G7,0)</f>
        <v>0.29743559631244221</v>
      </c>
      <c r="H38" s="72">
        <f>IFERROR('Historical FS'!H75/'Historical FS'!H7,0)</f>
        <v>0.25431625063822832</v>
      </c>
      <c r="I38" s="72">
        <f>IFERROR('Historical FS'!I75/'Historical FS'!I7,0)</f>
        <v>0.26013075538210034</v>
      </c>
      <c r="J38" s="72">
        <f>IFERROR('Historical FS'!J75/'Historical FS'!J7,0)</f>
        <v>0.26618454877343922</v>
      </c>
      <c r="K38" s="72">
        <f>IFERROR('Historical FS'!K75/'Historical FS'!K7,0)</f>
        <v>0.25288340065071013</v>
      </c>
      <c r="L38" s="72">
        <f>IFERROR('Historical FS'!L75/'Historical FS'!L7,0)</f>
        <v>0.23401830030373058</v>
      </c>
      <c r="M38" s="29"/>
      <c r="N38" s="77">
        <f>AVERAGE(C38:L38)</f>
        <v>0.26268978703076112</v>
      </c>
      <c r="O38" s="77">
        <f>MEDIAN(C38:L38)</f>
        <v>0.25722350301016433</v>
      </c>
    </row>
    <row r="39" spans="2:15" x14ac:dyDescent="0.45">
      <c r="B39" s="20" t="s">
        <v>228</v>
      </c>
      <c r="C39" s="72">
        <f>IFERROR('Historical FS'!C75/'Historical FS'!C69,0)</f>
        <v>0.18971511678109418</v>
      </c>
      <c r="D39" s="72">
        <f>IFERROR('Historical FS'!D75/'Historical FS'!D69,0)</f>
        <v>0.1901185939040744</v>
      </c>
      <c r="E39" s="72">
        <f>IFERROR('Historical FS'!E75/'Historical FS'!E69,0)</f>
        <v>0.20500030510167355</v>
      </c>
      <c r="F39" s="72">
        <f>IFERROR('Historical FS'!F75/'Historical FS'!F69,0)</f>
        <v>0.17540533020793139</v>
      </c>
      <c r="G39" s="72">
        <f>IFERROR('Historical FS'!G75/'Historical FS'!G69,0)</f>
        <v>0.19000798724627557</v>
      </c>
      <c r="H39" s="72">
        <f>IFERROR('Historical FS'!H75/'Historical FS'!H69,0)</f>
        <v>0.16983244207353612</v>
      </c>
      <c r="I39" s="72">
        <f>IFERROR('Historical FS'!I75/'Historical FS'!I69,0)</f>
        <v>0.20435651993457693</v>
      </c>
      <c r="J39" s="72">
        <f>IFERROR('Historical FS'!J75/'Historical FS'!J69,0)</f>
        <v>0.21993870277112126</v>
      </c>
      <c r="K39" s="72">
        <f>IFERROR('Historical FS'!K75/'Historical FS'!K69,0)</f>
        <v>0.18722743005016568</v>
      </c>
      <c r="L39" s="72">
        <f>IFERROR('Historical FS'!L75/'Historical FS'!L69,0)</f>
        <v>0.2003011271245087</v>
      </c>
      <c r="M39" s="29"/>
      <c r="N39" s="77">
        <f>AVERAGE(C39:L39)</f>
        <v>0.19319035551949579</v>
      </c>
      <c r="O39" s="77">
        <f>MEDIAN(C39:L39)</f>
        <v>0.19006329057517499</v>
      </c>
    </row>
    <row r="40" spans="2:15" x14ac:dyDescent="0.45">
      <c r="B40" s="20" t="s">
        <v>229</v>
      </c>
      <c r="C40" s="72">
        <f>IFERROR('Historical FS'!C75/'Historical FS'!C54,0)</f>
        <v>116.96156600620674</v>
      </c>
      <c r="D40" s="72">
        <f>IFERROR('Historical FS'!D75/'Historical FS'!D54,0)</f>
        <v>232.44335083114609</v>
      </c>
      <c r="E40" s="72">
        <f>IFERROR('Historical FS'!E75/'Historical FS'!E54,0)</f>
        <v>366.63140311804005</v>
      </c>
      <c r="F40" s="72">
        <f>IFERROR('Historical FS'!F75/'Historical FS'!F54,0)</f>
        <v>936.265625</v>
      </c>
      <c r="G40" s="72">
        <f>IFERROR('Historical FS'!G75/'Historical FS'!G54,0)</f>
        <v>52.945251396648047</v>
      </c>
      <c r="H40" s="72">
        <f>IFERROR('Historical FS'!H75/'Historical FS'!H54,0)</f>
        <v>46.253996972270429</v>
      </c>
      <c r="I40" s="72">
        <f>IFERROR('Historical FS'!I75/'Historical FS'!I54,0)</f>
        <v>63.243705901218732</v>
      </c>
      <c r="J40" s="72">
        <f>IFERROR('Historical FS'!J75/'Historical FS'!J54,0)</f>
        <v>61.683276695856748</v>
      </c>
      <c r="K40" s="72">
        <f>IFERROR('Historical FS'!K75/'Historical FS'!K54,0)</f>
        <v>56.615562073624886</v>
      </c>
      <c r="L40" s="72">
        <f>IFERROR('Historical FS'!L75/'Historical FS'!L54,0)</f>
        <v>61.94925142334997</v>
      </c>
      <c r="M40" s="29"/>
      <c r="N40" s="77">
        <f>AVERAGE(C40:L40)</f>
        <v>199.49929894183614</v>
      </c>
      <c r="O40" s="77">
        <f>MEDIAN(C40:L40)</f>
        <v>62.596478662284355</v>
      </c>
    </row>
    <row r="41" spans="2:15" x14ac:dyDescent="0.45">
      <c r="B41" s="81"/>
      <c r="C41" s="81"/>
      <c r="D41" s="81"/>
      <c r="E41" s="81"/>
      <c r="F41" s="81"/>
      <c r="G41" s="81"/>
      <c r="H41" s="81"/>
      <c r="I41" s="81"/>
      <c r="J41" s="81"/>
      <c r="K41" s="81"/>
      <c r="L41" s="81"/>
      <c r="M41" s="81"/>
      <c r="N41" s="81"/>
      <c r="O41" s="81"/>
    </row>
  </sheetData>
  <sheetProtection algorithmName="SHA-512" hashValue="bPlJIi2hUHvdpM4youGm9S/CK1TbWoMOr+sRtZfgIlUdE93DRPzx+kzIDkvfAH+2Z/NLTmC1XMYwJao1F5EWog==" saltValue="BIdjmYQN4jXWyRNwtx7e2Q==" spinCount="100000" sheet="1" objects="1" scenarios="1"/>
  <mergeCells count="1">
    <mergeCell ref="B2:O2"/>
  </mergeCells>
  <pageMargins left="0.7" right="0.7" top="0.75" bottom="0.75" header="0.3" footer="0.3"/>
  <extLst>
    <ext xmlns:x14="http://schemas.microsoft.com/office/spreadsheetml/2009/9/main" uri="{05C60535-1F16-4fd2-B633-F4F36F0B64E0}">
      <x14:sparklineGroups xmlns:xm="http://schemas.microsoft.com/office/excel/2006/main">
        <x14:sparklineGroup manualMax="0" manualMin="0" displayEmptyCellsAs="gap" xr2:uid="{4AC6C29E-4DF4-460A-BBF9-DF9D31F656A6}">
          <x14:colorSeries rgb="FF376092"/>
          <x14:colorNegative rgb="FFD00000"/>
          <x14:colorAxis rgb="FF000000"/>
          <x14:colorMarkers rgb="FFD00000"/>
          <x14:colorFirst rgb="FFD00000"/>
          <x14:colorLast rgb="FFD00000"/>
          <x14:colorHigh rgb="FFD00000"/>
          <x14:colorLow rgb="FFD00000"/>
          <x14:sparklines>
            <x14:sparkline>
              <xm:f>'Ratio Analysis'!C38:L38</xm:f>
              <xm:sqref>M38</xm:sqref>
            </x14:sparkline>
            <x14:sparkline>
              <xm:f>'Ratio Analysis'!C39:L39</xm:f>
              <xm:sqref>M39</xm:sqref>
            </x14:sparkline>
            <x14:sparkline>
              <xm:f>'Ratio Analysis'!C40:L40</xm:f>
              <xm:sqref>M40</xm:sqref>
            </x14:sparkline>
          </x14:sparklines>
        </x14:sparklineGroup>
        <x14:sparklineGroup manualMax="0" manualMin="0" displayEmptyCellsAs="gap" xr2:uid="{024BFFC5-C4C6-444E-B2C3-B48345FEB33B}">
          <x14:colorSeries rgb="FF376092"/>
          <x14:colorNegative rgb="FFD00000"/>
          <x14:colorAxis rgb="FF000000"/>
          <x14:colorMarkers rgb="FFD00000"/>
          <x14:colorFirst rgb="FFD00000"/>
          <x14:colorLast rgb="FFD00000"/>
          <x14:colorHigh rgb="FFD00000"/>
          <x14:colorLow rgb="FFD00000"/>
          <x14:sparklines>
            <x14:sparkline>
              <xm:f>'Ratio Analysis'!C36:L36</xm:f>
              <xm:sqref>M36</xm:sqref>
            </x14:sparkline>
          </x14:sparklines>
        </x14:sparklineGroup>
        <x14:sparklineGroup manualMax="0" manualMin="0" displayEmptyCellsAs="gap" xr2:uid="{7F6A019F-5BCA-47EA-8AF3-15B560F01DF5}">
          <x14:colorSeries rgb="FF376092"/>
          <x14:colorNegative rgb="FFD00000"/>
          <x14:colorAxis rgb="FF000000"/>
          <x14:colorMarkers rgb="FFD00000"/>
          <x14:colorFirst rgb="FFD00000"/>
          <x14:colorLast rgb="FFD00000"/>
          <x14:colorHigh rgb="FFD00000"/>
          <x14:colorLow rgb="FFD00000"/>
          <x14:sparklines>
            <x14:sparkline>
              <xm:f>'Ratio Analysis'!C33:L33</xm:f>
              <xm:sqref>M33</xm:sqref>
            </x14:sparkline>
            <x14:sparkline>
              <xm:f>'Ratio Analysis'!C34:L34</xm:f>
              <xm:sqref>M34</xm:sqref>
            </x14:sparkline>
            <x14:sparkline>
              <xm:f>'Ratio Analysis'!C35:L35</xm:f>
              <xm:sqref>M35</xm:sqref>
            </x14:sparkline>
          </x14:sparklines>
        </x14:sparklineGroup>
        <x14:sparklineGroup manualMax="0" manualMin="0" displayEmptyCellsAs="gap" xr2:uid="{18E4B910-7F6D-426E-836D-184439F00219}">
          <x14:colorSeries rgb="FF376092"/>
          <x14:colorNegative rgb="FFD00000"/>
          <x14:colorAxis rgb="FF000000"/>
          <x14:colorMarkers rgb="FFD00000"/>
          <x14:colorFirst rgb="FFD00000"/>
          <x14:colorLast rgb="FFD00000"/>
          <x14:colorHigh rgb="FFD00000"/>
          <x14:colorLow rgb="FFD00000"/>
          <x14:sparklines>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s>
        </x14:sparklineGroup>
        <x14:sparklineGroup manualMax="0" manualMin="0" displayEmptyCellsAs="gap" xr2:uid="{F6830E2C-1724-4A0F-A576-595F3F7A0682}">
          <x14:colorSeries rgb="FF376092"/>
          <x14:colorNegative rgb="FFD00000"/>
          <x14:colorAxis rgb="FF000000"/>
          <x14:colorMarkers rgb="FFD00000"/>
          <x14:colorFirst rgb="FFD00000"/>
          <x14:colorLast rgb="FFD00000"/>
          <x14:colorHigh rgb="FFD00000"/>
          <x14:colorLow rgb="FFD00000"/>
          <x14:sparklines>
            <x14:sparkline>
              <xm:f>'Ratio Analysis'!C16:L16</xm:f>
              <xm:sqref>M16</xm:sqref>
            </x14:sparkline>
            <x14:sparkline>
              <xm:f>'Ratio Analysis'!C17:L17</xm:f>
              <xm:sqref>M17</xm:sqref>
            </x14:sparkline>
            <x14:sparkline>
              <xm:f>'Ratio Analysis'!C18:L18</xm:f>
              <xm:sqref>M18</xm:sqref>
            </x14:sparkline>
          </x14:sparklines>
        </x14:sparklineGroup>
        <x14:sparklineGroup manualMax="0" manualMin="0" displayEmptyCellsAs="gap" xr2:uid="{E3BDA730-4A3F-443C-A745-A2F76CEA058E}">
          <x14:colorSeries rgb="FF376092"/>
          <x14:colorNegative rgb="FFD00000"/>
          <x14:colorAxis rgb="FF000000"/>
          <x14:colorMarkers rgb="FFD00000"/>
          <x14:colorFirst rgb="FFD00000"/>
          <x14:colorLast rgb="FFD00000"/>
          <x14:colorHigh rgb="FFD00000"/>
          <x14:colorLow rgb="FFD00000"/>
          <x14:sparklines>
            <x14:sparkline>
              <xm:f>'Ratio Analysis'!C10:L10</xm:f>
              <xm:sqref>M10</xm:sqref>
            </x14:sparkline>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s>
        </x14:sparklineGroup>
        <x14:sparklineGroup manualMax="0" manualMin="0" displayEmptyCellsAs="gap" xr2:uid="{D3145B2C-31CD-4531-874B-AB84116DBF45}">
          <x14:colorSeries rgb="FF376092"/>
          <x14:colorNegative rgb="FFD00000"/>
          <x14:colorAxis rgb="FF000000"/>
          <x14:colorMarkers rgb="FFD00000"/>
          <x14:colorFirst rgb="FFD00000"/>
          <x14:colorLast rgb="FFD00000"/>
          <x14:colorHigh rgb="FFD00000"/>
          <x14:colorLow rgb="FFD00000"/>
          <x14:sparklines>
            <x14:sparkline>
              <xm:f>'Ratio Analysis'!D8:L8</xm:f>
              <xm:sqref>M8</xm:sqref>
            </x14:sparkline>
            <x14:sparkline>
              <xm:f>'Ratio Analysis'!D7:L7</xm:f>
              <xm:sqref>M7</xm:sqref>
            </x14:sparkline>
            <x14:sparkline>
              <xm:f>'Ratio Analysis'!D6:L6</xm:f>
              <xm:sqref>M6</xm:sqref>
            </x14:sparkline>
            <x14:sparkline>
              <xm:f>'Ratio Analysis'!D5:L5</xm:f>
              <xm:sqref>M5</xm:sqref>
            </x14:sparkline>
            <x14:sparkline>
              <xm:f>'Ratio Analysis'!D4:L4</xm:f>
              <xm:sqref>M4</xm:sqref>
            </x14:sparkline>
          </x14:sparklines>
        </x14:sparklineGroup>
        <x14:sparklineGroup manualMax="0" manualMin="0" displayEmptyCellsAs="gap" xr2:uid="{8AD63C70-0DC6-4DF6-B2FA-F62881E7EED3}">
          <x14:colorSeries rgb="FF376092"/>
          <x14:colorNegative rgb="FFD00000"/>
          <x14:colorAxis rgb="FF000000"/>
          <x14:colorMarkers rgb="FFD00000"/>
          <x14:colorFirst rgb="FFD00000"/>
          <x14:colorLast rgb="FFD00000"/>
          <x14:colorHigh rgb="FFD00000"/>
          <x14:colorLow rgb="FFD00000"/>
          <x14:sparklines>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3B57-81F4-46EA-B4AE-B4604AF5B5AB}">
  <dimension ref="B2:O18"/>
  <sheetViews>
    <sheetView showGridLines="0" workbookViewId="0">
      <selection activeCell="L24" sqref="L24"/>
    </sheetView>
  </sheetViews>
  <sheetFormatPr defaultRowHeight="14.25" x14ac:dyDescent="0.45"/>
  <cols>
    <col min="1" max="1" width="1.73046875" customWidth="1"/>
    <col min="2" max="2" width="10.6640625" bestFit="1" customWidth="1"/>
    <col min="3" max="4" width="8.59765625" customWidth="1"/>
    <col min="5" max="5" width="12.59765625" customWidth="1"/>
    <col min="6" max="6" width="1.73046875" customWidth="1"/>
    <col min="7" max="7" width="10.6640625" bestFit="1" customWidth="1"/>
    <col min="8" max="9" width="8.59765625" customWidth="1"/>
    <col min="10" max="10" width="12.59765625" customWidth="1"/>
    <col min="11" max="11" width="1.73046875" customWidth="1"/>
    <col min="12" max="12" width="10.6640625" bestFit="1" customWidth="1"/>
    <col min="13" max="14" width="8.59765625" customWidth="1"/>
    <col min="15" max="15" width="12.59765625" customWidth="1"/>
  </cols>
  <sheetData>
    <row r="2" spans="2:15" x14ac:dyDescent="0.45">
      <c r="B2" s="274" t="str">
        <f>'Data Sheet'!B1&amp;" - "&amp;'Data Sheet'!A17&amp;" Forecast"</f>
        <v>ITC LTD - Sales Forecast</v>
      </c>
      <c r="C2" s="274"/>
      <c r="D2" s="274"/>
      <c r="E2" s="274"/>
      <c r="G2" s="274" t="str">
        <f>'Data Sheet'!B1&amp;" - "&amp;'Historical FS'!B19&amp;" Forecast"</f>
        <v>ITC LTD - EBITDA Forecast</v>
      </c>
      <c r="H2" s="274"/>
      <c r="I2" s="274"/>
      <c r="J2" s="274"/>
      <c r="L2" s="274" t="str">
        <f>'Data Sheet'!B1&amp;" - "&amp;'Historical FS'!B42&amp;" Forecast"</f>
        <v>ITC LTD - Earnings Per Share Forecast</v>
      </c>
      <c r="M2" s="274"/>
      <c r="N2" s="274"/>
      <c r="O2" s="274"/>
    </row>
    <row r="3" spans="2:15" x14ac:dyDescent="0.45">
      <c r="B3" s="84" t="s">
        <v>235</v>
      </c>
      <c r="C3" s="85" t="s">
        <v>236</v>
      </c>
      <c r="D3" s="85" t="s">
        <v>6</v>
      </c>
      <c r="E3" s="85" t="s">
        <v>22</v>
      </c>
      <c r="G3" s="84" t="s">
        <v>235</v>
      </c>
      <c r="H3" s="85" t="s">
        <v>236</v>
      </c>
      <c r="I3" s="85" t="s">
        <v>182</v>
      </c>
      <c r="J3" s="85" t="s">
        <v>203</v>
      </c>
      <c r="L3" s="84" t="s">
        <v>235</v>
      </c>
      <c r="M3" s="85" t="s">
        <v>236</v>
      </c>
      <c r="N3" s="85" t="s">
        <v>57</v>
      </c>
      <c r="O3" s="85" t="s">
        <v>191</v>
      </c>
    </row>
    <row r="4" spans="2:15" x14ac:dyDescent="0.45">
      <c r="B4" s="20">
        <v>1</v>
      </c>
      <c r="C4" s="86">
        <f t="array" ref="C4:C13">TRANSPOSE('Data Sheet'!B16:K16)</f>
        <v>42460</v>
      </c>
      <c r="D4" s="87">
        <f t="array" ref="D4:D13">TRANSPOSE('Historical FS'!C7:L7)</f>
        <v>39192.1</v>
      </c>
      <c r="E4" s="29"/>
      <c r="G4" s="20">
        <v>1</v>
      </c>
      <c r="H4" s="86">
        <f t="array" ref="H4:H13">TRANSPOSE('Data Sheet'!B16:K16)</f>
        <v>42460</v>
      </c>
      <c r="I4" s="87">
        <f t="array" ref="I4:I13">TRANSPOSE('Historical FS'!C19:L19)</f>
        <v>14531.489999999998</v>
      </c>
      <c r="J4" s="29"/>
      <c r="L4" s="20">
        <v>1</v>
      </c>
      <c r="M4" s="86">
        <f t="array" ref="M4:M13">TRANSPOSE('Data Sheet'!B16:K16)</f>
        <v>42460</v>
      </c>
      <c r="N4" s="87">
        <f t="array" ref="N4:N13">TRANSPOSE('Historical FS'!C42:L42)</f>
        <v>6.3991146888536008</v>
      </c>
      <c r="O4" s="29"/>
    </row>
    <row r="5" spans="2:15" x14ac:dyDescent="0.45">
      <c r="B5" s="20">
        <v>2</v>
      </c>
      <c r="C5" s="86">
        <v>42825</v>
      </c>
      <c r="D5" s="87">
        <v>42767.6</v>
      </c>
      <c r="E5" s="48">
        <f>IFERROR(D5/D4-1,0)</f>
        <v>9.1230120355888067E-2</v>
      </c>
      <c r="G5" s="20">
        <v>2</v>
      </c>
      <c r="H5" s="86">
        <v>42825</v>
      </c>
      <c r="I5" s="87">
        <v>15469.51</v>
      </c>
      <c r="J5" s="48">
        <f>IFERROR(I5/I4-1,0)</f>
        <v>6.4550847848362514E-2</v>
      </c>
      <c r="L5" s="20">
        <v>2</v>
      </c>
      <c r="M5" s="86">
        <v>42825</v>
      </c>
      <c r="N5" s="87">
        <v>6.9584760470504836</v>
      </c>
      <c r="O5" s="48">
        <f>IFERROR(N5/N4-1,0)</f>
        <v>8.7412303950609838E-2</v>
      </c>
    </row>
    <row r="6" spans="2:15" x14ac:dyDescent="0.45">
      <c r="B6" s="20">
        <v>3</v>
      </c>
      <c r="C6" s="86">
        <v>43190</v>
      </c>
      <c r="D6" s="87">
        <v>43448.94</v>
      </c>
      <c r="E6" s="48">
        <f t="shared" ref="E6:E18" si="0">IFERROR(D6/D5-1,0)</f>
        <v>1.5931218960147486E-2</v>
      </c>
      <c r="G6" s="20">
        <v>3</v>
      </c>
      <c r="H6" s="86">
        <v>43190</v>
      </c>
      <c r="I6" s="87">
        <v>16520.590000000004</v>
      </c>
      <c r="J6" s="48">
        <f t="shared" ref="J6:J18" si="1">IFERROR(I6/I5-1,0)</f>
        <v>6.7945267820377131E-2</v>
      </c>
      <c r="L6" s="20">
        <v>3</v>
      </c>
      <c r="M6" s="86">
        <v>43190</v>
      </c>
      <c r="N6" s="87">
        <v>7.3848868237414287</v>
      </c>
      <c r="O6" s="48">
        <f t="shared" ref="O6:O18" si="2">IFERROR(N6/N5-1,0)</f>
        <v>6.127933383800177E-2</v>
      </c>
    </row>
    <row r="7" spans="2:15" x14ac:dyDescent="0.45">
      <c r="B7" s="20">
        <v>4</v>
      </c>
      <c r="C7" s="86">
        <v>43555</v>
      </c>
      <c r="D7" s="87">
        <v>48339.58</v>
      </c>
      <c r="E7" s="48">
        <f t="shared" si="0"/>
        <v>0.11256062863673999</v>
      </c>
      <c r="G7" s="20">
        <v>4</v>
      </c>
      <c r="H7" s="86">
        <v>43555</v>
      </c>
      <c r="I7" s="87">
        <v>18537.39</v>
      </c>
      <c r="J7" s="48">
        <f t="shared" si="1"/>
        <v>0.12207796452790087</v>
      </c>
      <c r="L7" s="20">
        <v>4</v>
      </c>
      <c r="M7" s="86">
        <v>43555</v>
      </c>
      <c r="N7" s="87">
        <v>8.5841317166757936</v>
      </c>
      <c r="O7" s="48">
        <f t="shared" si="2"/>
        <v>0.1623917768216776</v>
      </c>
    </row>
    <row r="8" spans="2:15" x14ac:dyDescent="0.45">
      <c r="B8" s="20">
        <v>5</v>
      </c>
      <c r="C8" s="86">
        <v>43921</v>
      </c>
      <c r="D8" s="87">
        <v>49387.7</v>
      </c>
      <c r="E8" s="48">
        <f t="shared" si="0"/>
        <v>2.1682439110972673E-2</v>
      </c>
      <c r="G8" s="20">
        <v>5</v>
      </c>
      <c r="H8" s="86">
        <v>43921</v>
      </c>
      <c r="I8" s="87">
        <v>19343.54</v>
      </c>
      <c r="J8" s="48">
        <f t="shared" si="1"/>
        <v>4.34877833395102E-2</v>
      </c>
      <c r="L8" s="20">
        <v>5</v>
      </c>
      <c r="M8" s="86">
        <v>43921</v>
      </c>
      <c r="N8" s="87">
        <v>10.515578512475829</v>
      </c>
      <c r="O8" s="48">
        <f t="shared" si="2"/>
        <v>0.22500199898470208</v>
      </c>
    </row>
    <row r="9" spans="2:15" x14ac:dyDescent="0.45">
      <c r="B9" s="20">
        <v>6</v>
      </c>
      <c r="C9" s="86">
        <v>44286</v>
      </c>
      <c r="D9" s="87">
        <v>49257.45</v>
      </c>
      <c r="E9" s="48">
        <f t="shared" si="0"/>
        <v>-2.6372963308678443E-3</v>
      </c>
      <c r="G9" s="20">
        <v>6</v>
      </c>
      <c r="H9" s="86">
        <v>44286</v>
      </c>
      <c r="I9" s="87">
        <v>17064.78</v>
      </c>
      <c r="J9" s="48">
        <f t="shared" si="1"/>
        <v>-0.11780470379258412</v>
      </c>
      <c r="L9" s="20">
        <v>6</v>
      </c>
      <c r="M9" s="86">
        <v>44286</v>
      </c>
      <c r="N9" s="87">
        <v>8.6244127579088641</v>
      </c>
      <c r="O9" s="48">
        <f t="shared" si="2"/>
        <v>-0.17984419519318495</v>
      </c>
    </row>
    <row r="10" spans="2:15" x14ac:dyDescent="0.45">
      <c r="B10" s="20">
        <v>7</v>
      </c>
      <c r="C10" s="86">
        <v>44651</v>
      </c>
      <c r="D10" s="87">
        <v>60644.54</v>
      </c>
      <c r="E10" s="48">
        <f t="shared" si="0"/>
        <v>0.23117497962237188</v>
      </c>
      <c r="G10" s="20">
        <v>7</v>
      </c>
      <c r="H10" s="86">
        <v>44651</v>
      </c>
      <c r="I10" s="87">
        <v>20623.149999999998</v>
      </c>
      <c r="J10" s="48">
        <f t="shared" si="1"/>
        <v>0.20852129356487459</v>
      </c>
      <c r="L10" s="20">
        <v>7</v>
      </c>
      <c r="M10" s="86">
        <v>44651</v>
      </c>
      <c r="N10" s="87">
        <v>10.849152144006661</v>
      </c>
      <c r="O10" s="48">
        <f t="shared" si="2"/>
        <v>0.25795836175137143</v>
      </c>
    </row>
    <row r="11" spans="2:15" x14ac:dyDescent="0.45">
      <c r="B11" s="20">
        <v>8</v>
      </c>
      <c r="C11" s="86">
        <v>45016</v>
      </c>
      <c r="D11" s="87">
        <v>70919.03</v>
      </c>
      <c r="E11" s="48">
        <f t="shared" si="0"/>
        <v>0.1694215175842706</v>
      </c>
      <c r="G11" s="20">
        <v>8</v>
      </c>
      <c r="H11" s="86">
        <v>45016</v>
      </c>
      <c r="I11" s="87">
        <v>25704.259999999995</v>
      </c>
      <c r="J11" s="48">
        <f t="shared" si="1"/>
        <v>0.2463789479298748</v>
      </c>
      <c r="L11" s="20">
        <v>8</v>
      </c>
      <c r="M11" s="86">
        <v>45016</v>
      </c>
      <c r="N11" s="87">
        <v>13.870565446261335</v>
      </c>
      <c r="O11" s="48">
        <f t="shared" si="2"/>
        <v>0.278493034492449</v>
      </c>
    </row>
    <row r="12" spans="2:15" x14ac:dyDescent="0.45">
      <c r="B12" s="20">
        <v>9</v>
      </c>
      <c r="C12" s="86">
        <v>45382</v>
      </c>
      <c r="D12" s="87">
        <v>67931.94</v>
      </c>
      <c r="E12" s="48">
        <f t="shared" si="0"/>
        <v>-4.2119724423754779E-2</v>
      </c>
      <c r="G12" s="20">
        <v>9</v>
      </c>
      <c r="H12" s="86">
        <v>45382</v>
      </c>
      <c r="I12" s="87">
        <v>25187.53</v>
      </c>
      <c r="J12" s="48">
        <f t="shared" si="1"/>
        <v>-2.0102893450346215E-2</v>
      </c>
      <c r="L12" s="20">
        <v>9</v>
      </c>
      <c r="M12" s="86">
        <v>45382</v>
      </c>
      <c r="N12" s="87">
        <v>13.903950743562296</v>
      </c>
      <c r="O12" s="48">
        <f t="shared" si="2"/>
        <v>2.4069168218343595E-3</v>
      </c>
    </row>
    <row r="13" spans="2:15" x14ac:dyDescent="0.45">
      <c r="B13" s="20">
        <v>10</v>
      </c>
      <c r="C13" s="86">
        <v>45747</v>
      </c>
      <c r="D13" s="87">
        <v>75323.34</v>
      </c>
      <c r="E13" s="48">
        <f t="shared" si="0"/>
        <v>0.10880596078957838</v>
      </c>
      <c r="G13" s="20">
        <v>10</v>
      </c>
      <c r="H13" s="86">
        <v>45747</v>
      </c>
      <c r="I13" s="87">
        <v>25839.449999999997</v>
      </c>
      <c r="J13" s="48">
        <f t="shared" si="1"/>
        <v>2.5882649072775266E-2</v>
      </c>
      <c r="L13" s="20">
        <v>10</v>
      </c>
      <c r="M13" s="86">
        <v>45747</v>
      </c>
      <c r="N13" s="87">
        <v>13.773610009586216</v>
      </c>
      <c r="O13" s="48">
        <f t="shared" si="2"/>
        <v>-9.3743667810697318E-3</v>
      </c>
    </row>
    <row r="14" spans="2:15" x14ac:dyDescent="0.45">
      <c r="B14" s="88">
        <v>11</v>
      </c>
      <c r="C14" s="89">
        <f>C13+365</f>
        <v>46112</v>
      </c>
      <c r="D14" s="90">
        <f>FORECAST(B14,$D$4:$D$13,$B$4:$B$13)</f>
        <v>77236.775999999998</v>
      </c>
      <c r="E14" s="91">
        <f t="shared" si="0"/>
        <v>2.5402962747005153E-2</v>
      </c>
      <c r="G14" s="88">
        <v>11</v>
      </c>
      <c r="H14" s="89">
        <f>H13+365</f>
        <v>46112</v>
      </c>
      <c r="I14" s="90">
        <f>FORECAST(G14,$I$4:$I$13,$G$4:$G$13)</f>
        <v>27205.324000000001</v>
      </c>
      <c r="J14" s="91">
        <f t="shared" si="1"/>
        <v>5.2860026045446151E-2</v>
      </c>
      <c r="L14" s="88">
        <v>11</v>
      </c>
      <c r="M14" s="89">
        <f>M13+365</f>
        <v>46112</v>
      </c>
      <c r="N14" s="90">
        <f>FORECAST(L14,$N$4:$N$13,$L$4:$L$13)</f>
        <v>15.163756869085629</v>
      </c>
      <c r="O14" s="91">
        <f t="shared" si="2"/>
        <v>0.10092828666790288</v>
      </c>
    </row>
    <row r="15" spans="2:15" x14ac:dyDescent="0.45">
      <c r="B15" s="88">
        <v>12</v>
      </c>
      <c r="C15" s="89">
        <f>C14+365</f>
        <v>46477</v>
      </c>
      <c r="D15" s="90">
        <f>FORECAST(B15,$D$4:$D$13,$B$4:$B$13)</f>
        <v>81330.51309090908</v>
      </c>
      <c r="E15" s="91">
        <f t="shared" si="0"/>
        <v>5.3002433593410059E-2</v>
      </c>
      <c r="G15" s="88">
        <v>12</v>
      </c>
      <c r="H15" s="89">
        <f>H14+365</f>
        <v>46477</v>
      </c>
      <c r="I15" s="90">
        <f>FORECAST(G15,$I$4:$I$13,$G$4:$G$13)</f>
        <v>28536.806727272728</v>
      </c>
      <c r="J15" s="91">
        <f t="shared" si="1"/>
        <v>4.8941991180576627E-2</v>
      </c>
      <c r="L15" s="88">
        <v>12</v>
      </c>
      <c r="M15" s="89">
        <f>M14+365</f>
        <v>46477</v>
      </c>
      <c r="N15" s="90">
        <f>FORECAST(L15,$N$4:$N$13,$L$4:$L$13)</f>
        <v>16.08691486546261</v>
      </c>
      <c r="O15" s="91">
        <f t="shared" si="2"/>
        <v>6.0879240174248839E-2</v>
      </c>
    </row>
    <row r="16" spans="2:15" x14ac:dyDescent="0.45">
      <c r="B16" s="88">
        <v>13</v>
      </c>
      <c r="C16" s="89">
        <f>C15+365</f>
        <v>46842</v>
      </c>
      <c r="D16" s="90">
        <f>FORECAST(B16,$D$4:$D$13,$B$4:$B$13)</f>
        <v>85424.250181818177</v>
      </c>
      <c r="E16" s="91">
        <f t="shared" si="0"/>
        <v>5.0334578442081446E-2</v>
      </c>
      <c r="G16" s="88">
        <v>13</v>
      </c>
      <c r="H16" s="89">
        <f>H15+365</f>
        <v>46842</v>
      </c>
      <c r="I16" s="90">
        <f>FORECAST(G16,$I$4:$I$13,$G$4:$G$13)</f>
        <v>29868.289454545451</v>
      </c>
      <c r="J16" s="91">
        <f t="shared" si="1"/>
        <v>4.6658434491208212E-2</v>
      </c>
      <c r="L16" s="88">
        <v>13</v>
      </c>
      <c r="M16" s="89">
        <f>M15+365</f>
        <v>46842</v>
      </c>
      <c r="N16" s="90">
        <f>FORECAST(L16,$N$4:$N$13,$L$4:$L$13)</f>
        <v>17.010072861839589</v>
      </c>
      <c r="O16" s="91">
        <f t="shared" si="2"/>
        <v>5.7385645669010721E-2</v>
      </c>
    </row>
    <row r="17" spans="2:15" x14ac:dyDescent="0.45">
      <c r="B17" s="88">
        <v>14</v>
      </c>
      <c r="C17" s="89">
        <f>C16+365</f>
        <v>47207</v>
      </c>
      <c r="D17" s="90">
        <f>FORECAST(B17,$D$4:$D$13,$B$4:$B$13)</f>
        <v>89517.987272727274</v>
      </c>
      <c r="E17" s="91">
        <f t="shared" si="0"/>
        <v>4.7922423459332952E-2</v>
      </c>
      <c r="G17" s="88">
        <v>14</v>
      </c>
      <c r="H17" s="89">
        <f>H16+365</f>
        <v>47207</v>
      </c>
      <c r="I17" s="90">
        <f>FORECAST(G17,$I$4:$I$13,$G$4:$G$13)</f>
        <v>31199.772181818178</v>
      </c>
      <c r="J17" s="91">
        <f t="shared" si="1"/>
        <v>4.4578472741099606E-2</v>
      </c>
      <c r="L17" s="88">
        <v>14</v>
      </c>
      <c r="M17" s="89">
        <f>M16+365</f>
        <v>47207</v>
      </c>
      <c r="N17" s="90">
        <f>FORECAST(L17,$N$4:$N$13,$L$4:$L$13)</f>
        <v>17.933230858216564</v>
      </c>
      <c r="O17" s="91">
        <f t="shared" si="2"/>
        <v>5.4271254678043723E-2</v>
      </c>
    </row>
    <row r="18" spans="2:15" x14ac:dyDescent="0.45">
      <c r="B18" s="88">
        <v>15</v>
      </c>
      <c r="C18" s="89">
        <f>C17+365</f>
        <v>47572</v>
      </c>
      <c r="D18" s="90">
        <f>FORECAST(B18,$D$4:$D$13,$B$4:$B$13)</f>
        <v>93611.724363636371</v>
      </c>
      <c r="E18" s="91">
        <f t="shared" si="0"/>
        <v>4.5730888457501173E-2</v>
      </c>
      <c r="G18" s="88">
        <v>15</v>
      </c>
      <c r="H18" s="89">
        <f>H17+365</f>
        <v>47572</v>
      </c>
      <c r="I18" s="90">
        <f>FORECAST(G18,$I$4:$I$13,$G$4:$G$13)</f>
        <v>32531.254909090905</v>
      </c>
      <c r="J18" s="91">
        <f t="shared" si="1"/>
        <v>4.2676040052903152E-2</v>
      </c>
      <c r="L18" s="88">
        <v>15</v>
      </c>
      <c r="M18" s="89">
        <f>M17+365</f>
        <v>47572</v>
      </c>
      <c r="N18" s="90">
        <f>FORECAST(L18,$N$4:$N$13,$L$4:$L$13)</f>
        <v>18.85638885459354</v>
      </c>
      <c r="O18" s="91">
        <f t="shared" si="2"/>
        <v>5.1477505847977501E-2</v>
      </c>
    </row>
  </sheetData>
  <mergeCells count="3">
    <mergeCell ref="B2:E2"/>
    <mergeCell ref="G2:J2"/>
    <mergeCell ref="L2:O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87BE-4CA4-48A3-921C-F94CEAA6685B}">
  <dimension ref="B2:J45"/>
  <sheetViews>
    <sheetView showGridLines="0" topLeftCell="A3" zoomScale="95" workbookViewId="0">
      <selection activeCell="E22" sqref="E22"/>
    </sheetView>
  </sheetViews>
  <sheetFormatPr defaultRowHeight="14.25" x14ac:dyDescent="0.45"/>
  <cols>
    <col min="1" max="1" width="1.73046875" customWidth="1"/>
    <col min="2" max="2" width="18.59765625" customWidth="1"/>
    <col min="3" max="10" width="10.59765625" customWidth="1"/>
  </cols>
  <sheetData>
    <row r="2" spans="2:10" ht="18" x14ac:dyDescent="0.55000000000000004">
      <c r="B2" s="276" t="str">
        <f>"Weighted Average Cost of Capital"&amp;" - "&amp;'Data Sheet'!B1</f>
        <v>Weighted Average Cost of Capital - ITC LTD</v>
      </c>
      <c r="C2" s="276"/>
      <c r="D2" s="276"/>
      <c r="E2" s="276"/>
      <c r="F2" s="276"/>
      <c r="G2" s="276"/>
      <c r="H2" s="276"/>
      <c r="I2" s="276"/>
      <c r="J2" s="276"/>
    </row>
    <row r="3" spans="2:10" ht="4.5" customHeight="1" x14ac:dyDescent="0.45"/>
    <row r="4" spans="2:10" x14ac:dyDescent="0.45">
      <c r="B4" s="92" t="s">
        <v>239</v>
      </c>
    </row>
    <row r="5" spans="2:10" ht="4.5" customHeight="1" x14ac:dyDescent="0.45"/>
    <row r="6" spans="2:10" ht="14.65" thickBot="1" x14ac:dyDescent="0.5">
      <c r="B6" s="93" t="s">
        <v>240</v>
      </c>
    </row>
    <row r="7" spans="2:10" ht="14.65" thickTop="1" x14ac:dyDescent="0.45">
      <c r="B7" s="94"/>
      <c r="C7" s="95"/>
      <c r="D7" s="95"/>
      <c r="E7" s="95"/>
      <c r="F7" s="95"/>
      <c r="G7" s="95" t="s">
        <v>241</v>
      </c>
      <c r="H7" s="95" t="s">
        <v>241</v>
      </c>
      <c r="I7" s="95" t="s">
        <v>242</v>
      </c>
      <c r="J7" s="95" t="s">
        <v>243</v>
      </c>
    </row>
    <row r="8" spans="2:10" ht="16.149999999999999" thickBot="1" x14ac:dyDescent="0.5">
      <c r="B8" s="96" t="s">
        <v>244</v>
      </c>
      <c r="C8" s="97" t="s">
        <v>245</v>
      </c>
      <c r="D8" s="97" t="s">
        <v>246</v>
      </c>
      <c r="E8" s="97" t="s">
        <v>247</v>
      </c>
      <c r="F8" s="97" t="s">
        <v>248</v>
      </c>
      <c r="G8" s="97" t="s">
        <v>249</v>
      </c>
      <c r="H8" s="97" t="s">
        <v>250</v>
      </c>
      <c r="I8" s="97" t="s">
        <v>251</v>
      </c>
      <c r="J8" s="97" t="s">
        <v>252</v>
      </c>
    </row>
    <row r="9" spans="2:10" ht="14.65" thickTop="1" x14ac:dyDescent="0.45">
      <c r="C9" s="29"/>
      <c r="D9" s="29"/>
      <c r="E9" s="29"/>
      <c r="F9" s="29"/>
      <c r="G9" s="29"/>
      <c r="H9" s="29"/>
      <c r="I9" s="29"/>
      <c r="J9" s="29"/>
    </row>
    <row r="10" spans="2:10" x14ac:dyDescent="0.45">
      <c r="B10" t="str">
        <f>'Peer Comps'!C5</f>
        <v>ITC</v>
      </c>
      <c r="C10" s="98" t="s">
        <v>253</v>
      </c>
      <c r="D10" s="99">
        <f>IFERROR('Peer Comps'!F5,0)</f>
        <v>362.97</v>
      </c>
      <c r="E10" s="99">
        <f>IFERROR('Peer Comps'!E5,0)</f>
        <v>387348.51</v>
      </c>
      <c r="F10" s="129">
        <f>IFERROR('Peer Comps'!I12,0)</f>
        <v>0.27862226071908497</v>
      </c>
      <c r="G10" s="100">
        <f>IFERROR(D10/E10,0)</f>
        <v>9.3706311146001312E-4</v>
      </c>
      <c r="H10" s="100">
        <f>IFERROR(D10/(D10+E10),0)</f>
        <v>9.3618584623803263E-4</v>
      </c>
      <c r="I10" s="101">
        <f>IFERROR('Peer Comps'!H5,0)</f>
        <v>0.51500000000000001</v>
      </c>
      <c r="J10" s="102">
        <f>IFERROR(I10/(1+(1-F10)*G10),0)</f>
        <v>0.51465210728580058</v>
      </c>
    </row>
    <row r="11" spans="2:10" x14ac:dyDescent="0.45">
      <c r="B11" t="str">
        <f>'Peer Comps'!C4</f>
        <v>Hind. Unilever</v>
      </c>
      <c r="C11" s="98" t="s">
        <v>253</v>
      </c>
      <c r="D11" s="99">
        <f>IFERROR('Peer Comps'!F4,0)</f>
        <v>1775</v>
      </c>
      <c r="E11" s="99">
        <f>IFERROR('Peer Comps'!E4,0)</f>
        <v>540705.54</v>
      </c>
      <c r="F11" s="129">
        <f>IFERROR('Peer Comps'!I13,0)</f>
        <v>0.25919999999999999</v>
      </c>
      <c r="G11" s="100">
        <f>IFERROR(D11/E11,0)</f>
        <v>3.2827479444726975E-3</v>
      </c>
      <c r="H11" s="100">
        <f>IFERROR(D11/(D11+E11),0)</f>
        <v>3.2720067709709915E-3</v>
      </c>
      <c r="I11" s="101">
        <f>IFERROR('Peer Comps'!H4,0)</f>
        <v>0.58399999999999996</v>
      </c>
      <c r="J11" s="102">
        <f>IFERROR(I11/(1+(1-F11)*G11),0)</f>
        <v>0.58258323931166722</v>
      </c>
    </row>
    <row r="12" spans="2:10" x14ac:dyDescent="0.45">
      <c r="B12" t="str">
        <f>'Peer Comps'!C6</f>
        <v>Nestle India</v>
      </c>
      <c r="C12" s="98" t="s">
        <v>253</v>
      </c>
      <c r="D12" s="99">
        <f>IFERROR('Peer Comps'!F6,0)</f>
        <v>444.16</v>
      </c>
      <c r="E12" s="99">
        <f>IFERROR('Peer Comps'!E6,0)</f>
        <v>265881.40000000002</v>
      </c>
      <c r="F12" s="129">
        <f>IFERROR('Peer Comps'!I14,0)</f>
        <v>0.25903999999999999</v>
      </c>
      <c r="G12" s="100">
        <f>IFERROR(D12/E12,0)</f>
        <v>1.6705192615955836E-3</v>
      </c>
      <c r="H12" s="100">
        <f>IFERROR(D12/(D12+E12),0)</f>
        <v>1.667733281026425E-3</v>
      </c>
      <c r="I12" s="101">
        <f>IFERROR('Peer Comps'!H6,0)</f>
        <v>0.751</v>
      </c>
      <c r="J12" s="102">
        <f>IFERROR(I12/(1+(1-F12)*G12),0)</f>
        <v>0.75007157044690909</v>
      </c>
    </row>
    <row r="13" spans="2:10" x14ac:dyDescent="0.45">
      <c r="B13" t="str">
        <f>'Peer Comps'!C7</f>
        <v>Varun Beverages</v>
      </c>
      <c r="C13" s="98" t="s">
        <v>253</v>
      </c>
      <c r="D13" s="99">
        <f>IFERROR('Peer Comps'!F7,0)</f>
        <v>2508.1799999999998</v>
      </c>
      <c r="E13" s="99">
        <f>IFERROR('Peer Comps'!E7,0)</f>
        <v>164118.16</v>
      </c>
      <c r="F13" s="129">
        <f>IFERROR('Peer Comps'!I15,0)</f>
        <v>0.25</v>
      </c>
      <c r="G13" s="100">
        <f>IFERROR(D13/E13,0)</f>
        <v>1.5282769438799458E-2</v>
      </c>
      <c r="H13" s="100">
        <f>IFERROR(D13/(D13+E13),0)</f>
        <v>1.5052722156653023E-2</v>
      </c>
      <c r="I13" s="101">
        <f>IFERROR('Peer Comps'!H7,0)</f>
        <v>1.1599999999999999</v>
      </c>
      <c r="J13" s="102">
        <f>IFERROR(I13/(1+(1-F13)*G13),0)</f>
        <v>1.1468546634490224</v>
      </c>
    </row>
    <row r="14" spans="2:10" x14ac:dyDescent="0.45">
      <c r="B14" t="str">
        <f>'Peer Comps'!C8</f>
        <v>Britannia Inds.</v>
      </c>
      <c r="C14" s="98" t="s">
        <v>253</v>
      </c>
      <c r="D14" s="99">
        <f>IFERROR('Peer Comps'!F8,0)</f>
        <v>2196.3000000000002</v>
      </c>
      <c r="E14" s="99">
        <f>IFERROR('Peer Comps'!E8,0)</f>
        <v>140725.16</v>
      </c>
      <c r="F14" s="129">
        <f>IFERROR('Peer Comps'!I16,0)</f>
        <v>0.25878000000000001</v>
      </c>
      <c r="G14" s="100">
        <f>IFERROR(D14/E14,0)</f>
        <v>1.5607017252636274E-2</v>
      </c>
      <c r="H14" s="100">
        <f>IFERROR(D14/(D14+E14),0)</f>
        <v>1.5367181387595678E-2</v>
      </c>
      <c r="I14" s="101">
        <f>IFERROR('Peer Comps'!H8,0)</f>
        <v>0.51</v>
      </c>
      <c r="J14" s="102">
        <f>IFERROR(I14/(1+(1-F14)*G14),0)</f>
        <v>0.50416767074834923</v>
      </c>
    </row>
    <row r="15" spans="2:10" ht="14.65" thickBot="1" x14ac:dyDescent="0.5"/>
    <row r="16" spans="2:10" ht="14.65" thickTop="1" x14ac:dyDescent="0.45">
      <c r="E16" s="103" t="s">
        <v>254</v>
      </c>
      <c r="F16" s="104">
        <f>AVERAGE(F10:F14)</f>
        <v>0.26112845214381697</v>
      </c>
      <c r="G16" s="104">
        <f>AVERAGE(G10:G14)</f>
        <v>7.3560234017928054E-3</v>
      </c>
      <c r="H16" s="104">
        <f>AVERAGE(H10:H14)</f>
        <v>7.2591658884968296E-3</v>
      </c>
      <c r="I16" s="105">
        <f>AVERAGE(I10:I14)</f>
        <v>0.70399999999999996</v>
      </c>
      <c r="J16" s="105">
        <f>AVERAGE(J10:J14)</f>
        <v>0.69966585024834971</v>
      </c>
    </row>
    <row r="17" spans="2:10" ht="14.65" thickBot="1" x14ac:dyDescent="0.5">
      <c r="E17" s="106" t="s">
        <v>232</v>
      </c>
      <c r="F17" s="107">
        <f>MEDIAN(F10:F14)</f>
        <v>0.25903999999999999</v>
      </c>
      <c r="G17" s="107">
        <f>MEDIAN(G10:G14)</f>
        <v>3.2827479444726975E-3</v>
      </c>
      <c r="H17" s="107">
        <f>MEDIAN(H10:H14)</f>
        <v>3.2720067709709915E-3</v>
      </c>
      <c r="I17" s="108">
        <f>MEDIAN(I10:I14)</f>
        <v>0.58399999999999996</v>
      </c>
      <c r="J17" s="108">
        <f>MEDIAN(J10:J14)</f>
        <v>0.58258323931166722</v>
      </c>
    </row>
    <row r="18" spans="2:10" ht="14.65" thickTop="1" x14ac:dyDescent="0.45"/>
    <row r="20" spans="2:10" ht="14.65" thickBot="1" x14ac:dyDescent="0.5">
      <c r="B20" s="109" t="s">
        <v>255</v>
      </c>
      <c r="C20" s="109"/>
      <c r="D20" s="109"/>
      <c r="E20" s="109"/>
      <c r="F20" s="46"/>
      <c r="G20" s="277" t="s">
        <v>256</v>
      </c>
      <c r="H20" s="277"/>
      <c r="I20" s="277"/>
      <c r="J20" s="277"/>
    </row>
    <row r="21" spans="2:10" ht="14.65" thickTop="1" x14ac:dyDescent="0.45"/>
    <row r="22" spans="2:10" x14ac:dyDescent="0.45">
      <c r="B22" s="20" t="s">
        <v>257</v>
      </c>
      <c r="C22" s="20"/>
      <c r="D22" s="48"/>
      <c r="E22" s="111">
        <f>'Data Sheet'!K27/WACC!D10</f>
        <v>0.12414249111496818</v>
      </c>
      <c r="F22" s="48"/>
      <c r="G22" s="278" t="s">
        <v>278</v>
      </c>
      <c r="H22" s="278"/>
      <c r="I22" s="278"/>
      <c r="J22" s="49">
        <v>6.8909999999999999E-2</v>
      </c>
    </row>
    <row r="23" spans="2:10" x14ac:dyDescent="0.45">
      <c r="B23" s="71" t="s">
        <v>258</v>
      </c>
      <c r="C23" s="71"/>
      <c r="D23" s="110"/>
      <c r="E23" s="111">
        <f>F17</f>
        <v>0.25903999999999999</v>
      </c>
      <c r="F23" s="112"/>
      <c r="G23" s="278" t="s">
        <v>259</v>
      </c>
      <c r="H23" s="278"/>
      <c r="I23" s="278"/>
      <c r="J23" s="111">
        <f>IFERROR('Return on Market'!F7-WACC!J22,0)</f>
        <v>9.5382307692307711E-2</v>
      </c>
    </row>
    <row r="24" spans="2:10" ht="15.75" x14ac:dyDescent="0.45">
      <c r="B24" s="70" t="s">
        <v>260</v>
      </c>
      <c r="C24" s="70"/>
      <c r="D24" s="70"/>
      <c r="E24" s="113">
        <f>E22*(1-E23)</f>
        <v>9.1984620216546825E-2</v>
      </c>
      <c r="F24" s="114"/>
      <c r="G24" s="279" t="s">
        <v>261</v>
      </c>
      <c r="H24" s="279"/>
      <c r="I24" s="279"/>
      <c r="J24" s="115">
        <f>J33</f>
        <v>0.58400030599582897</v>
      </c>
    </row>
    <row r="25" spans="2:10" x14ac:dyDescent="0.45">
      <c r="G25" s="275" t="s">
        <v>256</v>
      </c>
      <c r="H25" s="275"/>
      <c r="I25" s="275"/>
      <c r="J25" s="116">
        <f>J22+(J23*J24)</f>
        <v>0.12461329687889602</v>
      </c>
    </row>
    <row r="26" spans="2:10" x14ac:dyDescent="0.45">
      <c r="J26" s="29"/>
    </row>
    <row r="27" spans="2:10" x14ac:dyDescent="0.45">
      <c r="J27" s="29"/>
    </row>
    <row r="28" spans="2:10" ht="14.65" thickBot="1" x14ac:dyDescent="0.5">
      <c r="B28" s="109" t="s">
        <v>262</v>
      </c>
      <c r="C28" s="109"/>
      <c r="D28" s="109"/>
      <c r="E28" s="109"/>
      <c r="G28" s="109" t="s">
        <v>262</v>
      </c>
      <c r="H28" s="109"/>
      <c r="I28" s="109"/>
      <c r="J28" s="117"/>
    </row>
    <row r="29" spans="2:10" ht="14.65" thickTop="1" x14ac:dyDescent="0.45">
      <c r="J29" s="29"/>
    </row>
    <row r="30" spans="2:10" ht="14.65" thickBot="1" x14ac:dyDescent="0.5">
      <c r="D30" s="117" t="s">
        <v>263</v>
      </c>
      <c r="E30" s="117" t="s">
        <v>264</v>
      </c>
      <c r="G30" t="s">
        <v>265</v>
      </c>
      <c r="J30" s="73">
        <f>J17</f>
        <v>0.58258323931166722</v>
      </c>
    </row>
    <row r="31" spans="2:10" ht="14.65" thickTop="1" x14ac:dyDescent="0.45">
      <c r="B31" t="s">
        <v>246</v>
      </c>
      <c r="C31" s="99">
        <f>D10</f>
        <v>362.97</v>
      </c>
      <c r="D31" s="56">
        <f>C31/$C$33</f>
        <v>9.3618584623803263E-4</v>
      </c>
      <c r="E31" s="118">
        <f>H17</f>
        <v>3.2720067709709915E-3</v>
      </c>
      <c r="G31" t="s">
        <v>266</v>
      </c>
      <c r="J31" s="119">
        <f>E35</f>
        <v>3.282747944472697E-3</v>
      </c>
    </row>
    <row r="32" spans="2:10" x14ac:dyDescent="0.45">
      <c r="B32" t="s">
        <v>267</v>
      </c>
      <c r="C32" s="99">
        <f>E10</f>
        <v>387348.51</v>
      </c>
      <c r="D32" s="56">
        <f>C32/$C$33</f>
        <v>0.999063814153762</v>
      </c>
      <c r="E32" s="56">
        <f>IFERROR(E33-E31,0)</f>
        <v>0.99672799322902905</v>
      </c>
      <c r="G32" t="s">
        <v>258</v>
      </c>
      <c r="J32" s="119">
        <f>E23</f>
        <v>0.25903999999999999</v>
      </c>
    </row>
    <row r="33" spans="2:10" x14ac:dyDescent="0.45">
      <c r="B33" s="69" t="s">
        <v>268</v>
      </c>
      <c r="C33" s="120">
        <f>IFERROR(C32+C31,0)</f>
        <v>387711.48</v>
      </c>
      <c r="D33" s="121">
        <f>C33/$C$33</f>
        <v>1</v>
      </c>
      <c r="E33" s="122">
        <f>D33</f>
        <v>1</v>
      </c>
      <c r="G33" s="69" t="s">
        <v>269</v>
      </c>
      <c r="H33" s="69"/>
      <c r="I33" s="69"/>
      <c r="J33" s="123">
        <f>J30*(1+(1-J32)*J31)</f>
        <v>0.58400030599582897</v>
      </c>
    </row>
    <row r="34" spans="2:10" x14ac:dyDescent="0.45">
      <c r="J34" s="73"/>
    </row>
    <row r="35" spans="2:10" x14ac:dyDescent="0.45">
      <c r="B35" t="s">
        <v>270</v>
      </c>
      <c r="D35" s="124">
        <f>D31/D32</f>
        <v>9.3706311146001323E-4</v>
      </c>
      <c r="E35" s="124">
        <f>E31/E32</f>
        <v>3.282747944472697E-3</v>
      </c>
    </row>
    <row r="36" spans="2:10" ht="14.65" thickBot="1" x14ac:dyDescent="0.5">
      <c r="G36" s="109" t="s">
        <v>238</v>
      </c>
      <c r="H36" s="109"/>
      <c r="I36" s="109"/>
      <c r="J36" s="109"/>
    </row>
    <row r="37" spans="2:10" ht="14.65" thickTop="1" x14ac:dyDescent="0.45">
      <c r="B37" s="125" t="s">
        <v>169</v>
      </c>
    </row>
    <row r="38" spans="2:10" x14ac:dyDescent="0.45">
      <c r="B38" s="125" t="s">
        <v>271</v>
      </c>
      <c r="G38" t="s">
        <v>256</v>
      </c>
      <c r="I38" s="47"/>
      <c r="J38" s="119">
        <f>J25</f>
        <v>0.12461329687889602</v>
      </c>
    </row>
    <row r="39" spans="2:10" x14ac:dyDescent="0.45">
      <c r="B39" s="125" t="s">
        <v>272</v>
      </c>
      <c r="G39" t="s">
        <v>273</v>
      </c>
      <c r="I39" s="119"/>
      <c r="J39" s="119">
        <f>E32</f>
        <v>0.99672799322902905</v>
      </c>
    </row>
    <row r="40" spans="2:10" x14ac:dyDescent="0.45">
      <c r="B40" s="125" t="s">
        <v>274</v>
      </c>
      <c r="I40" s="119"/>
      <c r="J40" s="114"/>
    </row>
    <row r="41" spans="2:10" x14ac:dyDescent="0.45">
      <c r="B41" s="125" t="s">
        <v>275</v>
      </c>
      <c r="G41" t="s">
        <v>255</v>
      </c>
      <c r="I41" s="29"/>
      <c r="J41" s="114">
        <f>E24</f>
        <v>9.1984620216546825E-2</v>
      </c>
    </row>
    <row r="42" spans="2:10" x14ac:dyDescent="0.45">
      <c r="G42" t="s">
        <v>276</v>
      </c>
      <c r="J42" s="5">
        <f>E31</f>
        <v>3.2720067709709915E-3</v>
      </c>
    </row>
    <row r="43" spans="2:10" ht="14.65" thickBot="1" x14ac:dyDescent="0.5"/>
    <row r="44" spans="2:10" ht="15" thickTop="1" thickBot="1" x14ac:dyDescent="0.5">
      <c r="G44" s="126" t="s">
        <v>277</v>
      </c>
      <c r="H44" s="126"/>
      <c r="I44" s="126"/>
      <c r="J44" s="127">
        <f>(J38*J39)+(J41*J42)</f>
        <v>0.124506535627929</v>
      </c>
    </row>
    <row r="45" spans="2:10" ht="14.65" thickTop="1" x14ac:dyDescent="0.45"/>
  </sheetData>
  <sheetProtection algorithmName="SHA-512" hashValue="UOSpxVLq8XzctKWvR/11J1UJZw6WMUqeqvqYalHth1jECoqAcu0glnMxLDiy+YXBFMBuzOJBFt0N27hVQzGN+g==" saltValue="75LH5ceyTF3xn6C3VZPpOw==" spinCount="100000" sheet="1" objects="1" scenarios="1"/>
  <mergeCells count="6">
    <mergeCell ref="G25:I25"/>
    <mergeCell ref="B2:J2"/>
    <mergeCell ref="G20:J20"/>
    <mergeCell ref="G22:I22"/>
    <mergeCell ref="G23:I23"/>
    <mergeCell ref="G24:I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73B27-84DA-449D-8835-4C2E8DAD5C14}">
  <dimension ref="A2:K67"/>
  <sheetViews>
    <sheetView showGridLines="0" topLeftCell="A6" zoomScale="70" workbookViewId="0">
      <selection activeCell="P24" sqref="P24"/>
    </sheetView>
  </sheetViews>
  <sheetFormatPr defaultRowHeight="14.25" x14ac:dyDescent="0.45"/>
  <cols>
    <col min="1" max="1" width="1.73046875" customWidth="1"/>
  </cols>
  <sheetData>
    <row r="2" spans="1:11" x14ac:dyDescent="0.45">
      <c r="A2" t="s">
        <v>173</v>
      </c>
      <c r="B2" s="130" t="s">
        <v>287</v>
      </c>
      <c r="C2" s="25"/>
      <c r="D2" s="25"/>
      <c r="E2" s="25"/>
      <c r="F2" s="131">
        <f>'Data Sheet'!G16</f>
        <v>44286</v>
      </c>
      <c r="G2" s="131">
        <f>'Data Sheet'!H16</f>
        <v>44651</v>
      </c>
      <c r="H2" s="131">
        <f>'Data Sheet'!I16</f>
        <v>45016</v>
      </c>
      <c r="I2" s="131">
        <f>'Data Sheet'!J16</f>
        <v>45382</v>
      </c>
      <c r="J2" s="131">
        <f>'Data Sheet'!K16</f>
        <v>45747</v>
      </c>
    </row>
    <row r="3" spans="1:11" ht="4.5" customHeight="1" x14ac:dyDescent="0.45">
      <c r="F3" s="29"/>
      <c r="G3" s="29"/>
      <c r="H3" s="29"/>
      <c r="I3" s="29"/>
      <c r="J3" s="29"/>
    </row>
    <row r="4" spans="1:11" x14ac:dyDescent="0.45">
      <c r="B4" s="93" t="s">
        <v>288</v>
      </c>
      <c r="F4" s="29"/>
      <c r="G4" s="29"/>
      <c r="H4" s="29"/>
      <c r="I4" s="29"/>
      <c r="J4" s="29"/>
    </row>
    <row r="5" spans="1:11" x14ac:dyDescent="0.45">
      <c r="B5" t="str">
        <f>'Raw FS'!B37</f>
        <v>Inventories</v>
      </c>
      <c r="F5" s="37">
        <f>IFERROR('Raw FS'!J37,0)</f>
        <v>10397</v>
      </c>
      <c r="G5" s="37">
        <f>IFERROR('Raw FS'!K37,0)</f>
        <v>10864</v>
      </c>
      <c r="H5" s="37">
        <f>IFERROR('Raw FS'!L37,0)</f>
        <v>11771</v>
      </c>
      <c r="I5" s="37">
        <f>IFERROR('Raw FS'!M37,0)</f>
        <v>14153</v>
      </c>
      <c r="J5" s="37">
        <f>IFERROR('Raw FS'!N37,0)</f>
        <v>15638</v>
      </c>
    </row>
    <row r="6" spans="1:11" x14ac:dyDescent="0.45">
      <c r="B6" t="str">
        <f>'Raw FS'!B38</f>
        <v>Trade receivables</v>
      </c>
      <c r="F6" s="37">
        <f>IFERROR('Raw FS'!J38,0)</f>
        <v>2502</v>
      </c>
      <c r="G6" s="37">
        <f>IFERROR('Raw FS'!K38,0)</f>
        <v>2462</v>
      </c>
      <c r="H6" s="37">
        <f>IFERROR('Raw FS'!L38,0)</f>
        <v>2956</v>
      </c>
      <c r="I6" s="37">
        <f>IFERROR('Raw FS'!M38,0)</f>
        <v>4026</v>
      </c>
      <c r="J6" s="37">
        <f>IFERROR('Raw FS'!N38,0)</f>
        <v>4720</v>
      </c>
    </row>
    <row r="7" spans="1:11" x14ac:dyDescent="0.45">
      <c r="B7" t="str">
        <f>'Raw FS'!B40</f>
        <v>Loans n Advances</v>
      </c>
      <c r="F7" s="37">
        <f>IFERROR('Raw FS'!J40,0)</f>
        <v>7</v>
      </c>
      <c r="G7" s="37">
        <f>IFERROR('Raw FS'!K40,0)</f>
        <v>11</v>
      </c>
      <c r="H7" s="37">
        <f>IFERROR('Raw FS'!L40,0)</f>
        <v>13</v>
      </c>
      <c r="I7" s="37">
        <f>IFERROR('Raw FS'!M40,0)</f>
        <v>31</v>
      </c>
      <c r="J7" s="37">
        <f>IFERROR('Raw FS'!N40,0)</f>
        <v>10</v>
      </c>
      <c r="K7" s="35"/>
    </row>
    <row r="8" spans="1:11" x14ac:dyDescent="0.45">
      <c r="B8" t="str">
        <f>'Raw FS'!B41</f>
        <v>Other asset items</v>
      </c>
      <c r="F8" s="37">
        <f>IFERROR('Raw FS'!J41,0)</f>
        <v>4015</v>
      </c>
      <c r="G8" s="37">
        <f>IFERROR('Raw FS'!K41,0)</f>
        <v>6906</v>
      </c>
      <c r="H8" s="37">
        <f>IFERROR('Raw FS'!L41,0)</f>
        <v>7941</v>
      </c>
      <c r="I8" s="37">
        <f>IFERROR('Raw FS'!M41,0)</f>
        <v>4531</v>
      </c>
      <c r="J8" s="37">
        <f>IFERROR('Raw FS'!N41,0)</f>
        <v>5858</v>
      </c>
      <c r="K8" s="35"/>
    </row>
    <row r="9" spans="1:11" x14ac:dyDescent="0.45">
      <c r="B9" s="132" t="s">
        <v>199</v>
      </c>
      <c r="C9" s="132"/>
      <c r="D9" s="132"/>
      <c r="E9" s="132"/>
      <c r="F9" s="133">
        <f>SUM(F5:F8)</f>
        <v>16921</v>
      </c>
      <c r="G9" s="133">
        <f>SUM(G5:G8)</f>
        <v>20243</v>
      </c>
      <c r="H9" s="133">
        <f>SUM(H5:H8)</f>
        <v>22681</v>
      </c>
      <c r="I9" s="133">
        <f>SUM(I5:I8)</f>
        <v>22741</v>
      </c>
      <c r="J9" s="133">
        <f>SUM(J5:J8)</f>
        <v>26226</v>
      </c>
    </row>
    <row r="10" spans="1:11" ht="14.35" customHeight="1" x14ac:dyDescent="0.45">
      <c r="F10" s="29"/>
      <c r="G10" s="29"/>
      <c r="H10" s="29"/>
      <c r="I10" s="29"/>
      <c r="J10" s="29"/>
    </row>
    <row r="11" spans="1:11" x14ac:dyDescent="0.45">
      <c r="B11" s="93" t="s">
        <v>289</v>
      </c>
      <c r="F11" s="29"/>
      <c r="G11" s="29"/>
      <c r="H11" s="29"/>
      <c r="I11" s="29"/>
      <c r="J11" s="29"/>
    </row>
    <row r="12" spans="1:11" x14ac:dyDescent="0.45">
      <c r="B12" t="str">
        <f>'Raw FS'!B14</f>
        <v>Trade Payables</v>
      </c>
      <c r="F12" s="37">
        <f>'Raw FS'!J14</f>
        <v>4319</v>
      </c>
      <c r="G12" s="37">
        <f>'Raw FS'!K14</f>
        <v>4417</v>
      </c>
      <c r="H12" s="37">
        <f>'Raw FS'!L14</f>
        <v>4659</v>
      </c>
      <c r="I12" s="37">
        <f>'Raw FS'!M14</f>
        <v>4798</v>
      </c>
      <c r="J12" s="37">
        <f>'Raw FS'!N14</f>
        <v>4807</v>
      </c>
    </row>
    <row r="13" spans="1:11" x14ac:dyDescent="0.45">
      <c r="B13" t="str">
        <f>'Raw FS'!B9</f>
        <v>Short term Borrowings</v>
      </c>
      <c r="F13" s="37">
        <f>'Raw FS'!J9</f>
        <v>4</v>
      </c>
      <c r="G13" s="37">
        <f>'Raw FS'!K9</f>
        <v>1</v>
      </c>
      <c r="H13" s="37">
        <f>'Raw FS'!L9</f>
        <v>35</v>
      </c>
      <c r="I13" s="37">
        <f>'Raw FS'!M9</f>
        <v>10</v>
      </c>
      <c r="J13" s="37">
        <f>'Raw FS'!N9</f>
        <v>91</v>
      </c>
    </row>
    <row r="14" spans="1:11" x14ac:dyDescent="0.45">
      <c r="B14" t="str">
        <f>'Raw FS'!B10</f>
        <v>Lease Liabilities</v>
      </c>
      <c r="F14" s="37">
        <f>'Raw FS'!J10</f>
        <v>261</v>
      </c>
      <c r="G14" s="37">
        <f>'Raw FS'!K10</f>
        <v>244</v>
      </c>
      <c r="H14" s="37">
        <f>'Raw FS'!L10</f>
        <v>267</v>
      </c>
      <c r="I14" s="37">
        <f>'Raw FS'!M10</f>
        <v>292</v>
      </c>
      <c r="J14" s="37">
        <f>'Raw FS'!N10</f>
        <v>193</v>
      </c>
    </row>
    <row r="15" spans="1:11" x14ac:dyDescent="0.45">
      <c r="B15" t="str">
        <f>'Raw FS'!B15</f>
        <v>Advance from Customers</v>
      </c>
      <c r="F15" s="37">
        <f>'Raw FS'!J15</f>
        <v>811</v>
      </c>
      <c r="G15" s="37">
        <f>'Raw FS'!K15</f>
        <v>1278</v>
      </c>
      <c r="H15" s="37">
        <f>'Raw FS'!L15</f>
        <v>1295</v>
      </c>
      <c r="I15" s="37">
        <f>'Raw FS'!M15</f>
        <v>886</v>
      </c>
      <c r="J15" s="37">
        <f>'Raw FS'!N15</f>
        <v>1264</v>
      </c>
    </row>
    <row r="16" spans="1:11" x14ac:dyDescent="0.45">
      <c r="B16" t="str">
        <f>'Raw FS'!B16</f>
        <v>Other liability items</v>
      </c>
      <c r="F16" s="37">
        <f>'Raw FS'!J16</f>
        <v>7666</v>
      </c>
      <c r="G16" s="37">
        <f>'Raw FS'!K16</f>
        <v>8429</v>
      </c>
      <c r="H16" s="37">
        <f>'Raw FS'!L16</f>
        <v>10032</v>
      </c>
      <c r="I16" s="37">
        <f>'Raw FS'!M16</f>
        <v>10877</v>
      </c>
      <c r="J16" s="37">
        <f>'Raw FS'!N16</f>
        <v>11249</v>
      </c>
    </row>
    <row r="17" spans="1:10" x14ac:dyDescent="0.45">
      <c r="B17" s="132" t="s">
        <v>290</v>
      </c>
      <c r="C17" s="132"/>
      <c r="D17" s="132"/>
      <c r="E17" s="132"/>
      <c r="F17" s="133">
        <f>SUM(F12:F16)</f>
        <v>13061</v>
      </c>
      <c r="G17" s="133">
        <f t="shared" ref="G17:I17" si="0">SUM(G12:G16)</f>
        <v>14369</v>
      </c>
      <c r="H17" s="133">
        <f t="shared" si="0"/>
        <v>16288</v>
      </c>
      <c r="I17" s="133">
        <f t="shared" si="0"/>
        <v>16863</v>
      </c>
      <c r="J17" s="133">
        <f>SUM(J12:J16)</f>
        <v>17604</v>
      </c>
    </row>
    <row r="18" spans="1:10" x14ac:dyDescent="0.45">
      <c r="F18" s="29"/>
      <c r="G18" s="29"/>
      <c r="H18" s="29"/>
      <c r="I18" s="29"/>
      <c r="J18" s="29"/>
    </row>
    <row r="19" spans="1:10" ht="14.65" thickBot="1" x14ac:dyDescent="0.5">
      <c r="A19" t="s">
        <v>173</v>
      </c>
      <c r="B19" s="134" t="s">
        <v>291</v>
      </c>
      <c r="C19" s="134"/>
      <c r="D19" s="134"/>
      <c r="E19" s="134"/>
      <c r="F19" s="135">
        <f>F9-F17</f>
        <v>3860</v>
      </c>
      <c r="G19" s="135">
        <f>G9-G17</f>
        <v>5874</v>
      </c>
      <c r="H19" s="135">
        <f>H9-H17</f>
        <v>6393</v>
      </c>
      <c r="I19" s="135">
        <f>I9-I17</f>
        <v>5878</v>
      </c>
      <c r="J19" s="135">
        <f>J9-J17</f>
        <v>8622</v>
      </c>
    </row>
    <row r="20" spans="1:10" ht="14.65" thickTop="1" x14ac:dyDescent="0.45">
      <c r="F20" s="29"/>
      <c r="G20" s="29"/>
      <c r="H20" s="29"/>
      <c r="I20" s="29"/>
      <c r="J20" s="29"/>
    </row>
    <row r="21" spans="1:10" x14ac:dyDescent="0.45">
      <c r="B21" s="93" t="s">
        <v>292</v>
      </c>
      <c r="F21" s="29"/>
      <c r="G21" s="29"/>
      <c r="H21" s="29"/>
      <c r="I21" s="29"/>
      <c r="J21" s="29"/>
    </row>
    <row r="22" spans="1:10" x14ac:dyDescent="0.45">
      <c r="B22" t="str">
        <f>'Raw FS'!B20</f>
        <v>Land</v>
      </c>
      <c r="F22" s="37">
        <f>IFERROR('Raw FS'!J20,0)</f>
        <v>2889</v>
      </c>
      <c r="G22" s="37">
        <f>IFERROR('Raw FS'!K20,0)</f>
        <v>2829</v>
      </c>
      <c r="H22" s="37">
        <f>IFERROR('Raw FS'!L20,0)</f>
        <v>2830</v>
      </c>
      <c r="I22" s="37">
        <f>IFERROR('Raw FS'!M20,0)</f>
        <v>2865</v>
      </c>
      <c r="J22" s="37">
        <f>IFERROR('Raw FS'!N20,0)</f>
        <v>1588</v>
      </c>
    </row>
    <row r="23" spans="1:10" x14ac:dyDescent="0.45">
      <c r="B23" t="str">
        <f>'Raw FS'!B21</f>
        <v>Building</v>
      </c>
      <c r="F23" s="37">
        <f>IFERROR('Raw FS'!J21,0)</f>
        <v>8387</v>
      </c>
      <c r="G23" s="37">
        <f>IFERROR('Raw FS'!K21,0)</f>
        <v>9100</v>
      </c>
      <c r="H23" s="37">
        <f>IFERROR('Raw FS'!L21,0)</f>
        <v>9789</v>
      </c>
      <c r="I23" s="37">
        <f>IFERROR('Raw FS'!M21,0)</f>
        <v>10944</v>
      </c>
      <c r="J23" s="37">
        <f>IFERROR('Raw FS'!N21,0)</f>
        <v>7550</v>
      </c>
    </row>
    <row r="24" spans="1:10" x14ac:dyDescent="0.45">
      <c r="B24" t="str">
        <f>'Raw FS'!B22</f>
        <v>Plant Machinery</v>
      </c>
      <c r="F24" s="37">
        <f>IFERROR('Raw FS'!J22,0)</f>
        <v>15307</v>
      </c>
      <c r="G24" s="37">
        <f>IFERROR('Raw FS'!K22,0)</f>
        <v>16912</v>
      </c>
      <c r="H24" s="37">
        <f>IFERROR('Raw FS'!L22,0)</f>
        <v>18480</v>
      </c>
      <c r="I24" s="37">
        <f>IFERROR('Raw FS'!M22,0)</f>
        <v>20718</v>
      </c>
      <c r="J24" s="37">
        <f>IFERROR('Raw FS'!N22,0)</f>
        <v>19423</v>
      </c>
    </row>
    <row r="25" spans="1:10" x14ac:dyDescent="0.45">
      <c r="B25" t="str">
        <f>'Raw FS'!B23</f>
        <v>Equipments</v>
      </c>
      <c r="F25" s="37">
        <f>IFERROR('Raw FS'!J23,0)</f>
        <v>41</v>
      </c>
      <c r="G25" s="37">
        <f>IFERROR('Raw FS'!K23,0)</f>
        <v>44</v>
      </c>
      <c r="H25" s="37">
        <f>IFERROR('Raw FS'!L23,0)</f>
        <v>44</v>
      </c>
      <c r="I25" s="37">
        <f>IFERROR('Raw FS'!M23,0)</f>
        <v>53</v>
      </c>
      <c r="J25" s="37">
        <f>IFERROR('Raw FS'!N23,0)</f>
        <v>63</v>
      </c>
    </row>
    <row r="26" spans="1:10" x14ac:dyDescent="0.45">
      <c r="B26" t="str">
        <f>'Raw FS'!B24</f>
        <v>Furniture n fittings</v>
      </c>
      <c r="F26" s="37">
        <f>IFERROR('Raw FS'!J24,0)</f>
        <v>833</v>
      </c>
      <c r="G26" s="37">
        <f>IFERROR('Raw FS'!K24,0)</f>
        <v>907</v>
      </c>
      <c r="H26" s="37">
        <f>IFERROR('Raw FS'!L24,0)</f>
        <v>1000</v>
      </c>
      <c r="I26" s="37">
        <f>IFERROR('Raw FS'!M24,0)</f>
        <v>1068</v>
      </c>
      <c r="J26" s="37">
        <f>IFERROR('Raw FS'!N24,0)</f>
        <v>282</v>
      </c>
    </row>
    <row r="27" spans="1:10" x14ac:dyDescent="0.45">
      <c r="B27" t="str">
        <f>'Raw FS'!B25</f>
        <v>Railway sidings</v>
      </c>
      <c r="F27" s="37">
        <f>IFERROR('Raw FS'!J25,0)</f>
        <v>2</v>
      </c>
      <c r="G27" s="37">
        <f>IFERROR('Raw FS'!K25,0)</f>
        <v>2</v>
      </c>
      <c r="H27" s="37">
        <f>IFERROR('Raw FS'!L25,0)</f>
        <v>2</v>
      </c>
      <c r="I27" s="37">
        <f>IFERROR('Raw FS'!M25,0)</f>
        <v>2</v>
      </c>
      <c r="J27" s="37">
        <f>IFERROR('Raw FS'!N25,0)</f>
        <v>2</v>
      </c>
    </row>
    <row r="28" spans="1:10" x14ac:dyDescent="0.45">
      <c r="B28" t="str">
        <f>'Raw FS'!B26</f>
        <v>Vehicles</v>
      </c>
      <c r="F28" s="37">
        <f>IFERROR('Raw FS'!J26,0)</f>
        <v>180</v>
      </c>
      <c r="G28" s="37">
        <f>IFERROR('Raw FS'!K26,0)</f>
        <v>179</v>
      </c>
      <c r="H28" s="37">
        <f>IFERROR('Raw FS'!L26,0)</f>
        <v>189</v>
      </c>
      <c r="I28" s="37">
        <f>IFERROR('Raw FS'!M26,0)</f>
        <v>192</v>
      </c>
      <c r="J28" s="37">
        <f>IFERROR('Raw FS'!N26,0)</f>
        <v>141</v>
      </c>
    </row>
    <row r="29" spans="1:10" x14ac:dyDescent="0.45">
      <c r="B29" t="str">
        <f>'Raw FS'!B27</f>
        <v>Intangible Assets</v>
      </c>
      <c r="F29" s="37">
        <f>IFERROR('Raw FS'!J27,0)</f>
        <v>2734</v>
      </c>
      <c r="G29" s="37">
        <f>IFERROR('Raw FS'!K27,0)</f>
        <v>2744</v>
      </c>
      <c r="H29" s="37">
        <f>IFERROR('Raw FS'!L27,0)</f>
        <v>3490</v>
      </c>
      <c r="I29" s="37">
        <f>IFERROR('Raw FS'!M27,0)</f>
        <v>3505</v>
      </c>
      <c r="J29" s="37">
        <f>IFERROR('Raw FS'!N27,0)</f>
        <v>3622</v>
      </c>
    </row>
    <row r="30" spans="1:10" x14ac:dyDescent="0.45">
      <c r="B30" t="str">
        <f>'Raw FS'!B28</f>
        <v>Other fixed assets</v>
      </c>
      <c r="F30" s="37">
        <f>IFERROR('Raw FS'!J28,0)</f>
        <v>716</v>
      </c>
      <c r="G30" s="37">
        <f>IFERROR('Raw FS'!K28,0)</f>
        <v>719</v>
      </c>
      <c r="H30" s="37">
        <f>IFERROR('Raw FS'!L28,0)</f>
        <v>786</v>
      </c>
      <c r="I30" s="37">
        <f>IFERROR('Raw FS'!M28,0)</f>
        <v>841</v>
      </c>
      <c r="J30" s="37">
        <f>IFERROR('Raw FS'!N28,0)</f>
        <v>967</v>
      </c>
    </row>
    <row r="31" spans="1:10" ht="4.5" customHeight="1" x14ac:dyDescent="0.45">
      <c r="F31" s="29"/>
      <c r="G31" s="29"/>
      <c r="H31" s="29"/>
      <c r="I31" s="29"/>
      <c r="J31" s="29"/>
    </row>
    <row r="32" spans="1:10" x14ac:dyDescent="0.45">
      <c r="B32" s="132" t="s">
        <v>115</v>
      </c>
      <c r="C32" s="132"/>
      <c r="D32" s="132"/>
      <c r="E32" s="132"/>
      <c r="F32" s="136">
        <f>SUM(F22:F30)</f>
        <v>31089</v>
      </c>
      <c r="G32" s="136">
        <f>SUM(G22:G30)</f>
        <v>33436</v>
      </c>
      <c r="H32" s="136">
        <f>SUM(H22:H30)</f>
        <v>36610</v>
      </c>
      <c r="I32" s="136">
        <f>SUM(I22:I30)</f>
        <v>40188</v>
      </c>
      <c r="J32" s="136">
        <f>SUM(J22:J30)</f>
        <v>33638</v>
      </c>
    </row>
    <row r="33" spans="1:10" x14ac:dyDescent="0.45">
      <c r="B33" t="s">
        <v>116</v>
      </c>
      <c r="F33" s="37">
        <f>IFERROR(-'Raw FS'!J30,0)</f>
        <v>-7790</v>
      </c>
      <c r="G33" s="37">
        <f>IFERROR(-'Raw FS'!K30,0)</f>
        <v>-9204</v>
      </c>
      <c r="H33" s="37">
        <f>IFERROR(-'Raw FS'!L30,0)</f>
        <v>-10757</v>
      </c>
      <c r="I33" s="37">
        <f>IFERROR(-'Raw FS'!M30,0)</f>
        <v>-12368</v>
      </c>
      <c r="J33" s="37">
        <f>IFERROR(-'Raw FS'!N30,0)</f>
        <v>-11683</v>
      </c>
    </row>
    <row r="34" spans="1:10" ht="14.65" thickBot="1" x14ac:dyDescent="0.5">
      <c r="A34" t="s">
        <v>173</v>
      </c>
      <c r="B34" s="134" t="s">
        <v>293</v>
      </c>
      <c r="C34" s="134"/>
      <c r="D34" s="134"/>
      <c r="E34" s="134"/>
      <c r="F34" s="135">
        <f>SUM(F32:F33)</f>
        <v>23299</v>
      </c>
      <c r="G34" s="135">
        <f>SUM(G32:G33)</f>
        <v>24232</v>
      </c>
      <c r="H34" s="135">
        <f>SUM(H32:H33)</f>
        <v>25853</v>
      </c>
      <c r="I34" s="135">
        <f>SUM(I32:I33)</f>
        <v>27820</v>
      </c>
      <c r="J34" s="135">
        <f>SUM(J32:J33)</f>
        <v>21955</v>
      </c>
    </row>
    <row r="35" spans="1:10" ht="14.35" customHeight="1" thickTop="1" x14ac:dyDescent="0.45">
      <c r="F35" s="29"/>
      <c r="G35" s="29"/>
      <c r="H35" s="29"/>
      <c r="I35" s="29"/>
      <c r="J35" s="29"/>
    </row>
    <row r="36" spans="1:10" x14ac:dyDescent="0.45">
      <c r="B36" s="93" t="s">
        <v>294</v>
      </c>
      <c r="C36" s="93"/>
      <c r="D36" s="93"/>
      <c r="E36" s="93"/>
      <c r="F36" s="37">
        <f>F34+F19</f>
        <v>27159</v>
      </c>
      <c r="G36" s="37">
        <f>G34+G19</f>
        <v>30106</v>
      </c>
      <c r="H36" s="37">
        <f>H34+H19</f>
        <v>32246</v>
      </c>
      <c r="I36" s="37">
        <f>I34+I19</f>
        <v>33698</v>
      </c>
      <c r="J36" s="37">
        <f>J34+J19</f>
        <v>30577</v>
      </c>
    </row>
    <row r="37" spans="1:10" x14ac:dyDescent="0.45">
      <c r="B37" s="2" t="s">
        <v>381</v>
      </c>
      <c r="C37" s="2"/>
      <c r="D37" s="2"/>
      <c r="E37" s="2"/>
      <c r="F37" s="37">
        <f>IFERROR('Historical FS'!H25*(1-'Historical FS'!H35),0)</f>
        <v>10846.709297614381</v>
      </c>
      <c r="G37" s="37">
        <f>IFERROR('Historical FS'!I25*(1-'Historical FS'!I35),0)</f>
        <v>13636.715161286722</v>
      </c>
      <c r="H37" s="37">
        <f>IFERROR('Historical FS'!J25*(1-'Historical FS'!J35),0)</f>
        <v>17435.827021582467</v>
      </c>
      <c r="I37" s="37">
        <f>IFERROR('Historical FS'!K25*(1-'Historical FS'!K35),0)</f>
        <v>17449.742887089789</v>
      </c>
      <c r="J37" s="37">
        <f>IFERROR('Historical FS'!L25*(1-'Historical FS'!L35),0)</f>
        <v>17289.802468188966</v>
      </c>
    </row>
    <row r="38" spans="1:10" ht="4.5" customHeight="1" x14ac:dyDescent="0.45">
      <c r="F38" s="29"/>
      <c r="G38" s="29"/>
      <c r="H38" s="29"/>
      <c r="I38" s="29"/>
      <c r="J38" s="29"/>
    </row>
    <row r="39" spans="1:10" ht="14.65" thickBot="1" x14ac:dyDescent="0.5">
      <c r="A39" t="s">
        <v>173</v>
      </c>
      <c r="B39" s="134" t="s">
        <v>295</v>
      </c>
      <c r="C39" s="134"/>
      <c r="D39" s="134"/>
      <c r="E39" s="134"/>
      <c r="F39" s="137">
        <f>F37/F36</f>
        <v>0.39937808084297588</v>
      </c>
      <c r="G39" s="137">
        <f>G37/G36</f>
        <v>0.45295672494807421</v>
      </c>
      <c r="H39" s="137">
        <f>H37/H36</f>
        <v>0.5407128642802973</v>
      </c>
      <c r="I39" s="137">
        <f>I37/I36</f>
        <v>0.51782725642737815</v>
      </c>
      <c r="J39" s="137">
        <f>J37/J36</f>
        <v>0.56545123681816289</v>
      </c>
    </row>
    <row r="40" spans="1:10" ht="14.65" thickTop="1" x14ac:dyDescent="0.45">
      <c r="F40" s="29"/>
      <c r="G40" s="29"/>
      <c r="H40" s="29"/>
      <c r="I40" s="29"/>
      <c r="J40" s="29"/>
    </row>
    <row r="41" spans="1:10" ht="4.5" customHeight="1" x14ac:dyDescent="0.45">
      <c r="F41" s="29"/>
      <c r="G41" s="29"/>
      <c r="H41" s="29"/>
      <c r="I41" s="29"/>
      <c r="J41" s="29"/>
    </row>
    <row r="42" spans="1:10" x14ac:dyDescent="0.45">
      <c r="A42" t="s">
        <v>173</v>
      </c>
      <c r="B42" s="130" t="s">
        <v>296</v>
      </c>
      <c r="C42" s="25"/>
      <c r="D42" s="25"/>
      <c r="E42" s="25"/>
      <c r="F42" s="131">
        <f>'Data Sheet'!G16</f>
        <v>44286</v>
      </c>
      <c r="G42" s="131">
        <f>'Data Sheet'!H16</f>
        <v>44651</v>
      </c>
      <c r="H42" s="131">
        <f>'Data Sheet'!I16</f>
        <v>45016</v>
      </c>
      <c r="I42" s="131">
        <f>'Data Sheet'!J16</f>
        <v>45382</v>
      </c>
      <c r="J42" s="131">
        <f>'Data Sheet'!K16</f>
        <v>45747</v>
      </c>
    </row>
    <row r="43" spans="1:10" ht="4.5" customHeight="1" x14ac:dyDescent="0.45">
      <c r="F43" s="29"/>
      <c r="G43" s="29"/>
      <c r="H43" s="29"/>
      <c r="I43" s="29"/>
      <c r="J43" s="29"/>
    </row>
    <row r="44" spans="1:10" x14ac:dyDescent="0.45">
      <c r="B44" s="61" t="s">
        <v>297</v>
      </c>
      <c r="C44" s="61"/>
      <c r="D44" s="61"/>
      <c r="E44" s="61"/>
      <c r="F44" s="37">
        <f>IFERROR(SUM('Raw FS'!J57:J58),0)</f>
        <v>-1834</v>
      </c>
      <c r="G44" s="37">
        <f>IFERROR(SUM('Raw FS'!K57:K58),0)</f>
        <v>-2009</v>
      </c>
      <c r="H44" s="37">
        <f>IFERROR(SUM('Raw FS'!L57:L58),0)</f>
        <v>-2694</v>
      </c>
      <c r="I44" s="37">
        <f>IFERROR(SUM('Raw FS'!M57:M58),0)</f>
        <v>-3456</v>
      </c>
      <c r="J44" s="37">
        <f>IFERROR(SUM('Raw FS'!N57:N58),0)</f>
        <v>-2104</v>
      </c>
    </row>
    <row r="45" spans="1:10" x14ac:dyDescent="0.45">
      <c r="B45" s="61" t="s">
        <v>298</v>
      </c>
      <c r="C45" s="61"/>
      <c r="D45" s="61"/>
      <c r="E45" s="61"/>
      <c r="F45" s="37"/>
      <c r="G45" s="37">
        <f>G19-F19</f>
        <v>2014</v>
      </c>
      <c r="H45" s="37">
        <f>H19-G19</f>
        <v>519</v>
      </c>
      <c r="I45" s="37">
        <f>I19-H19</f>
        <v>-515</v>
      </c>
      <c r="J45" s="37">
        <f>J19-I19</f>
        <v>2744</v>
      </c>
    </row>
    <row r="46" spans="1:10" x14ac:dyDescent="0.45">
      <c r="B46" s="61"/>
      <c r="C46" s="61"/>
      <c r="D46" s="61"/>
      <c r="E46" s="61"/>
      <c r="F46" s="37"/>
      <c r="G46" s="37"/>
      <c r="H46" s="37"/>
      <c r="I46" s="37"/>
      <c r="J46" s="37"/>
    </row>
    <row r="47" spans="1:10" x14ac:dyDescent="0.45">
      <c r="B47" s="61" t="s">
        <v>184</v>
      </c>
      <c r="C47" s="61"/>
      <c r="D47" s="61"/>
      <c r="E47" s="61"/>
      <c r="F47" s="37">
        <f>F37</f>
        <v>10846.709297614381</v>
      </c>
      <c r="G47" s="37">
        <f>G37</f>
        <v>13636.715161286722</v>
      </c>
      <c r="H47" s="37">
        <f>H37</f>
        <v>17435.827021582467</v>
      </c>
      <c r="I47" s="37">
        <f>I37</f>
        <v>17449.742887089789</v>
      </c>
      <c r="J47" s="37">
        <f>J37</f>
        <v>17289.802468188966</v>
      </c>
    </row>
    <row r="48" spans="1:10" x14ac:dyDescent="0.45">
      <c r="B48" s="61" t="s">
        <v>299</v>
      </c>
      <c r="C48" s="61"/>
      <c r="D48" s="61"/>
      <c r="E48" s="61"/>
      <c r="F48" s="151">
        <f>'Historical FS'!H35</f>
        <v>0.29654480568600672</v>
      </c>
      <c r="G48" s="151">
        <f>'Historical FS'!I35</f>
        <v>0.27812699972120075</v>
      </c>
      <c r="H48" s="151">
        <f>'Historical FS'!J35</f>
        <v>0.27032246904374435</v>
      </c>
      <c r="I48" s="151">
        <f>'Historical FS'!K35</f>
        <v>0.2627745566404589</v>
      </c>
      <c r="J48" s="151">
        <f>'Historical FS'!L35</f>
        <v>0.28534247250401384</v>
      </c>
    </row>
    <row r="49" spans="1:10" x14ac:dyDescent="0.45">
      <c r="B49" s="61" t="s">
        <v>300</v>
      </c>
      <c r="C49" s="61"/>
      <c r="D49" s="61"/>
      <c r="E49" s="61"/>
      <c r="F49" s="37">
        <f>F47*(1-F48)</f>
        <v>7630.1739966207224</v>
      </c>
      <c r="G49" s="37">
        <f>G47*(1-G48)</f>
        <v>9843.9764874254342</v>
      </c>
      <c r="H49" s="37">
        <f>H47*(1-H48)</f>
        <v>12722.531211288659</v>
      </c>
      <c r="I49" s="37">
        <f>I47*(1-I48)</f>
        <v>12864.394436444769</v>
      </c>
      <c r="J49" s="37">
        <f>J47*(1-J48)</f>
        <v>12356.287482809925</v>
      </c>
    </row>
    <row r="50" spans="1:10" x14ac:dyDescent="0.45">
      <c r="B50" s="61"/>
      <c r="C50" s="61"/>
      <c r="D50" s="61"/>
      <c r="E50" s="61"/>
      <c r="F50" s="37"/>
      <c r="G50" s="37"/>
      <c r="H50" s="37"/>
      <c r="I50" s="37"/>
      <c r="J50" s="37"/>
    </row>
    <row r="51" spans="1:10" x14ac:dyDescent="0.45">
      <c r="B51" s="61" t="s">
        <v>301</v>
      </c>
      <c r="C51" s="61"/>
      <c r="D51" s="61"/>
      <c r="E51" s="61"/>
      <c r="F51" s="37"/>
      <c r="G51" s="37">
        <f>SUM(G44:G45)</f>
        <v>5</v>
      </c>
      <c r="H51" s="37">
        <f>SUM(H44:H45)</f>
        <v>-2175</v>
      </c>
      <c r="I51" s="37">
        <f>SUM(I44:I45)</f>
        <v>-3971</v>
      </c>
      <c r="J51" s="37">
        <f>SUM(J44:J45)</f>
        <v>640</v>
      </c>
    </row>
    <row r="52" spans="1:10" ht="4.5" customHeight="1" x14ac:dyDescent="0.45">
      <c r="B52" s="81"/>
      <c r="C52" s="81"/>
      <c r="D52" s="81"/>
      <c r="E52" s="81"/>
      <c r="F52" s="138"/>
      <c r="G52" s="138"/>
      <c r="H52" s="138"/>
      <c r="I52" s="138"/>
      <c r="J52" s="138"/>
    </row>
    <row r="53" spans="1:10" ht="14.65" thickBot="1" x14ac:dyDescent="0.5">
      <c r="B53" s="139" t="s">
        <v>302</v>
      </c>
      <c r="C53" s="139"/>
      <c r="D53" s="139"/>
      <c r="E53" s="139"/>
      <c r="F53" s="140"/>
      <c r="G53" s="141">
        <f>G51/G49</f>
        <v>5.0792482147706615E-4</v>
      </c>
      <c r="H53" s="141">
        <f>H51/H49</f>
        <v>-0.17095654660843984</v>
      </c>
      <c r="I53" s="141">
        <f>I51/I49</f>
        <v>-0.30868145559577803</v>
      </c>
      <c r="J53" s="141">
        <f>J51/J49</f>
        <v>5.1795492852555303E-2</v>
      </c>
    </row>
    <row r="54" spans="1:10" ht="14.65" thickTop="1" x14ac:dyDescent="0.45">
      <c r="F54" s="29"/>
      <c r="G54" s="48"/>
      <c r="H54" s="48"/>
      <c r="I54" s="48"/>
      <c r="J54" s="48"/>
    </row>
    <row r="55" spans="1:10" x14ac:dyDescent="0.45">
      <c r="F55" s="29"/>
      <c r="G55" s="29"/>
      <c r="H55" s="142" t="s">
        <v>303</v>
      </c>
      <c r="I55" s="143"/>
      <c r="J55" s="144">
        <f>AVERAGE(G53:J53)</f>
        <v>-0.10683364613254638</v>
      </c>
    </row>
    <row r="56" spans="1:10" x14ac:dyDescent="0.45">
      <c r="F56" s="29"/>
      <c r="G56" s="29"/>
      <c r="H56" s="145" t="s">
        <v>304</v>
      </c>
      <c r="I56" s="146"/>
      <c r="J56" s="147">
        <f>MEDIAN(G53:J53)</f>
        <v>-8.5224310893481384E-2</v>
      </c>
    </row>
    <row r="57" spans="1:10" x14ac:dyDescent="0.45">
      <c r="F57" s="29"/>
      <c r="G57" s="29"/>
      <c r="H57" s="2"/>
      <c r="I57" s="152"/>
      <c r="J57" s="153"/>
    </row>
    <row r="58" spans="1:10" ht="4.5" customHeight="1" x14ac:dyDescent="0.45">
      <c r="F58" s="29"/>
      <c r="G58" s="29"/>
      <c r="H58" s="29"/>
      <c r="I58" s="29"/>
      <c r="J58" s="29"/>
    </row>
    <row r="59" spans="1:10" x14ac:dyDescent="0.45">
      <c r="A59" t="s">
        <v>173</v>
      </c>
      <c r="B59" s="130" t="s">
        <v>305</v>
      </c>
      <c r="C59" s="25"/>
      <c r="D59" s="25"/>
      <c r="E59" s="25"/>
      <c r="F59" s="131">
        <f>'Data Sheet'!G16</f>
        <v>44286</v>
      </c>
      <c r="G59" s="131">
        <f>'Data Sheet'!H16</f>
        <v>44651</v>
      </c>
      <c r="H59" s="131">
        <f>'Data Sheet'!I16</f>
        <v>45016</v>
      </c>
      <c r="I59" s="131">
        <f>'Data Sheet'!J16</f>
        <v>45382</v>
      </c>
      <c r="J59" s="131">
        <f>'Data Sheet'!K16</f>
        <v>45747</v>
      </c>
    </row>
    <row r="60" spans="1:10" ht="4.5" customHeight="1" x14ac:dyDescent="0.45">
      <c r="F60" s="29"/>
      <c r="G60" s="29"/>
      <c r="H60" s="29"/>
      <c r="I60" s="29"/>
      <c r="J60" s="29"/>
    </row>
    <row r="61" spans="1:10" x14ac:dyDescent="0.45">
      <c r="B61" s="61" t="s">
        <v>301</v>
      </c>
      <c r="C61" s="61"/>
      <c r="D61" s="61"/>
      <c r="E61" s="61"/>
      <c r="F61" s="79"/>
      <c r="G61" s="148">
        <f>G53</f>
        <v>5.0792482147706615E-4</v>
      </c>
      <c r="H61" s="148">
        <f>H53</f>
        <v>-0.17095654660843984</v>
      </c>
      <c r="I61" s="148">
        <f>I53</f>
        <v>-0.30868145559577803</v>
      </c>
      <c r="J61" s="148">
        <f>J53</f>
        <v>5.1795492852555303E-2</v>
      </c>
    </row>
    <row r="62" spans="1:10" x14ac:dyDescent="0.45">
      <c r="B62" s="61" t="s">
        <v>295</v>
      </c>
      <c r="C62" s="61"/>
      <c r="D62" s="61"/>
      <c r="E62" s="61"/>
      <c r="F62" s="79"/>
      <c r="G62" s="148">
        <f>G39</f>
        <v>0.45295672494807421</v>
      </c>
      <c r="H62" s="148">
        <f>H39</f>
        <v>0.5407128642802973</v>
      </c>
      <c r="I62" s="148">
        <f>I39</f>
        <v>0.51782725642737815</v>
      </c>
      <c r="J62" s="148">
        <f>J39</f>
        <v>0.56545123681816289</v>
      </c>
    </row>
    <row r="63" spans="1:10" ht="4.5" customHeight="1" x14ac:dyDescent="0.45">
      <c r="F63" s="29"/>
      <c r="G63" s="29"/>
      <c r="H63" s="29"/>
      <c r="I63" s="29"/>
      <c r="J63" s="29"/>
    </row>
    <row r="64" spans="1:10" ht="14.65" thickBot="1" x14ac:dyDescent="0.5">
      <c r="B64" s="134" t="s">
        <v>306</v>
      </c>
      <c r="C64" s="134"/>
      <c r="D64" s="134"/>
      <c r="E64" s="134"/>
      <c r="F64" s="137"/>
      <c r="G64" s="137">
        <f>G61*G62</f>
        <v>2.3006796365608714E-4</v>
      </c>
      <c r="H64" s="137">
        <f>H61*H62</f>
        <v>-9.2438403984117651E-2</v>
      </c>
      <c r="I64" s="137">
        <f>I61*I62</f>
        <v>-0.1598436712611713</v>
      </c>
      <c r="J64" s="137">
        <f>J61*J62</f>
        <v>2.9287825495083714E-2</v>
      </c>
    </row>
    <row r="65" spans="8:10" ht="14.65" thickTop="1" x14ac:dyDescent="0.45"/>
    <row r="66" spans="8:10" x14ac:dyDescent="0.45">
      <c r="H66" s="142" t="s">
        <v>303</v>
      </c>
      <c r="I66" s="143"/>
      <c r="J66" s="144">
        <f>AVERAGE(G64:J64)</f>
        <v>-5.5691045446637284E-2</v>
      </c>
    </row>
    <row r="67" spans="8:10" x14ac:dyDescent="0.45">
      <c r="H67" s="145" t="s">
        <v>304</v>
      </c>
      <c r="I67" s="146"/>
      <c r="J67" s="147">
        <f>MEDIAN(G64:J64)</f>
        <v>-4.6104168010230782E-2</v>
      </c>
    </row>
  </sheetData>
  <sheetProtection algorithmName="SHA-512" hashValue="JK6ODTqB3sv6yDEKawWW3uM6Yuo2YThdKBen8Iv7T3JtYlOWo8/Kq4OcjcqCTsk4XWMxIWoE6mSHRLaCBeunZg==" saltValue="wNh+yJZx5FB8ZAgPtz2OEA==" spinCount="100000" sheet="1" objects="1" scenarios="1"/>
  <pageMargins left="0.7" right="0.7" top="0.75" bottom="0.75" header="0.3" footer="0.3"/>
  <ignoredErrors>
    <ignoredError sqref="F44:J44"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DB307-FE7E-4692-BA3F-DA4A51AA661B}">
  <dimension ref="B2:L40"/>
  <sheetViews>
    <sheetView showGridLines="0" zoomScale="74" workbookViewId="0">
      <selection activeCell="O21" sqref="O21"/>
    </sheetView>
  </sheetViews>
  <sheetFormatPr defaultRowHeight="14.25" x14ac:dyDescent="0.45"/>
  <cols>
    <col min="1" max="1" width="1.73046875" customWidth="1"/>
    <col min="5" max="5" width="11.53125" bestFit="1" customWidth="1"/>
    <col min="6" max="6" width="11.3984375" bestFit="1" customWidth="1"/>
    <col min="7" max="7" width="10.265625" customWidth="1"/>
    <col min="8" max="10" width="9.9296875" bestFit="1" customWidth="1"/>
    <col min="11" max="11" width="9.73046875" bestFit="1" customWidth="1"/>
  </cols>
  <sheetData>
    <row r="2" spans="2:12" x14ac:dyDescent="0.45">
      <c r="B2" s="26" t="s">
        <v>308</v>
      </c>
      <c r="C2" s="26"/>
      <c r="D2" s="26"/>
      <c r="E2" s="26"/>
      <c r="F2" s="154">
        <f>'Data Sheet'!K16</f>
        <v>45747</v>
      </c>
      <c r="G2" s="155">
        <f>F2+365</f>
        <v>46112</v>
      </c>
      <c r="H2" s="155">
        <f>G2+365</f>
        <v>46477</v>
      </c>
      <c r="I2" s="155">
        <f>H2+366</f>
        <v>46843</v>
      </c>
      <c r="J2" s="155">
        <f>I2+365</f>
        <v>47208</v>
      </c>
      <c r="K2" s="155">
        <f>J2+365</f>
        <v>47573</v>
      </c>
    </row>
    <row r="4" spans="2:12" x14ac:dyDescent="0.45">
      <c r="B4" t="s">
        <v>184</v>
      </c>
      <c r="F4" s="156">
        <f>IFERROR('Historical FS'!L25,0)</f>
        <v>24193.129999999997</v>
      </c>
      <c r="G4" s="157">
        <f>F4*(1+$E$14)</f>
        <v>25730.178923330459</v>
      </c>
      <c r="H4" s="157">
        <f>G4*(1+$E$14)</f>
        <v>27364.88033696339</v>
      </c>
      <c r="I4" s="157">
        <f>H4*(1+$E$14)</f>
        <v>29103.438343265036</v>
      </c>
      <c r="J4" s="157">
        <f>I4*(1+$E$14)</f>
        <v>30952.451206450991</v>
      </c>
      <c r="K4" s="157">
        <f>J4*(1+$E$14)</f>
        <v>32918.93639465583</v>
      </c>
    </row>
    <row r="5" spans="2:12" x14ac:dyDescent="0.45">
      <c r="B5" t="s">
        <v>258</v>
      </c>
      <c r="F5" s="169">
        <f>'Peer Comps'!J12</f>
        <v>0.27812699972120075</v>
      </c>
      <c r="G5" s="159">
        <f>F5</f>
        <v>0.27812699972120075</v>
      </c>
      <c r="H5" s="159">
        <f>G5</f>
        <v>0.27812699972120075</v>
      </c>
      <c r="I5" s="159">
        <f>H5</f>
        <v>0.27812699972120075</v>
      </c>
      <c r="J5" s="159">
        <f>I5</f>
        <v>0.27812699972120075</v>
      </c>
      <c r="K5" s="159">
        <f>J5</f>
        <v>0.27812699972120075</v>
      </c>
    </row>
    <row r="6" spans="2:12" x14ac:dyDescent="0.45">
      <c r="B6" t="s">
        <v>300</v>
      </c>
      <c r="F6" s="156">
        <f t="shared" ref="F6:K6" si="0">F4*(1-F5)</f>
        <v>17464.367339235025</v>
      </c>
      <c r="G6" s="157">
        <f t="shared" si="0"/>
        <v>18573.921457094882</v>
      </c>
      <c r="H6" s="157">
        <f t="shared" si="0"/>
        <v>19753.968271114081</v>
      </c>
      <c r="I6" s="157">
        <f t="shared" si="0"/>
        <v>21008.986355281777</v>
      </c>
      <c r="J6" s="157">
        <f t="shared" si="0"/>
        <v>22343.738818383914</v>
      </c>
      <c r="K6" s="157">
        <f t="shared" si="0"/>
        <v>23763.291381197159</v>
      </c>
    </row>
    <row r="7" spans="2:12" x14ac:dyDescent="0.45">
      <c r="B7" t="s">
        <v>309</v>
      </c>
      <c r="F7" s="158">
        <f>'Intrinsic Growth'!J53</f>
        <v>5.1795492852555303E-2</v>
      </c>
      <c r="G7" s="159">
        <f>F7+(($L$7-$F$7)/5)</f>
        <v>6.5436394282044244E-2</v>
      </c>
      <c r="H7" s="159">
        <f>G7+(($L$7-$F$7)/5)</f>
        <v>7.9077295711533185E-2</v>
      </c>
      <c r="I7" s="159">
        <f>H7+(($L$7-$F$7)/5)</f>
        <v>9.2718197141022127E-2</v>
      </c>
      <c r="J7" s="159">
        <f>I7+(($L$7-$F$7)/5)</f>
        <v>0.10635909857051107</v>
      </c>
      <c r="K7" s="159">
        <f>J7+(($L$7-$F$7)/5)</f>
        <v>0.12000000000000001</v>
      </c>
      <c r="L7" s="260">
        <v>0.12</v>
      </c>
    </row>
    <row r="8" spans="2:12" x14ac:dyDescent="0.45">
      <c r="B8" t="s">
        <v>310</v>
      </c>
      <c r="F8" s="156">
        <f t="shared" ref="F8:K8" si="1">F6*(1-F7)</f>
        <v>16559.791825541277</v>
      </c>
      <c r="G8" s="157">
        <f t="shared" si="1"/>
        <v>17358.511009264701</v>
      </c>
      <c r="H8" s="157">
        <f t="shared" si="1"/>
        <v>18191.877880662949</v>
      </c>
      <c r="I8" s="157">
        <f t="shared" si="1"/>
        <v>19061.071016659716</v>
      </c>
      <c r="J8" s="157">
        <f t="shared" si="1"/>
        <v>19967.278898965666</v>
      </c>
      <c r="K8" s="157">
        <f t="shared" si="1"/>
        <v>20911.696415453502</v>
      </c>
    </row>
    <row r="9" spans="2:12" x14ac:dyDescent="0.45">
      <c r="B9" t="s">
        <v>311</v>
      </c>
      <c r="F9" s="160"/>
      <c r="G9" s="161">
        <v>0.5</v>
      </c>
      <c r="H9" s="61">
        <f>G9+1</f>
        <v>1.5</v>
      </c>
      <c r="I9" s="61">
        <f>H9+1</f>
        <v>2.5</v>
      </c>
      <c r="J9" s="61">
        <f>I9+1</f>
        <v>3.5</v>
      </c>
      <c r="K9" s="61">
        <f>J9+1</f>
        <v>4.5</v>
      </c>
    </row>
    <row r="10" spans="2:12" x14ac:dyDescent="0.45">
      <c r="B10" t="s">
        <v>312</v>
      </c>
      <c r="F10" s="160"/>
      <c r="G10" s="162">
        <f>1/(1+$E$16)^G9</f>
        <v>0.94301588415159354</v>
      </c>
      <c r="H10" s="162">
        <f>1/(1+$E$16)^H9</f>
        <v>0.83860418261153968</v>
      </c>
      <c r="I10" s="162">
        <f>1/(1+$E$16)^I9</f>
        <v>0.7457530534878215</v>
      </c>
      <c r="J10" s="162">
        <f>1/(1+$E$16)^J9</f>
        <v>0.66318249815363683</v>
      </c>
      <c r="K10" s="162">
        <f>1/(1+$E$16)^K9</f>
        <v>0.58975424076420602</v>
      </c>
    </row>
    <row r="11" spans="2:12" x14ac:dyDescent="0.45">
      <c r="F11" s="163"/>
    </row>
    <row r="12" spans="2:12" ht="14.65" thickBot="1" x14ac:dyDescent="0.5">
      <c r="B12" s="164" t="s">
        <v>313</v>
      </c>
      <c r="C12" s="164"/>
      <c r="D12" s="164"/>
      <c r="E12" s="164"/>
      <c r="F12" s="165"/>
      <c r="G12" s="166">
        <f>G8*G10</f>
        <v>16369.351606956923</v>
      </c>
      <c r="H12" s="166">
        <f>H8*H10</f>
        <v>15255.784880282301</v>
      </c>
      <c r="I12" s="166">
        <f>I8*I10</f>
        <v>14214.851913422197</v>
      </c>
      <c r="J12" s="166">
        <f>J8*J10</f>
        <v>13241.94990154645</v>
      </c>
      <c r="K12" s="166">
        <f>K8*K10</f>
        <v>12332.761642587348</v>
      </c>
    </row>
    <row r="14" spans="2:12" x14ac:dyDescent="0.45">
      <c r="B14" s="163" t="s">
        <v>314</v>
      </c>
      <c r="C14" s="163"/>
      <c r="D14" s="163"/>
      <c r="E14" s="124">
        <f>Growth_assumptions!G20</f>
        <v>6.3532454185566883E-2</v>
      </c>
      <c r="F14" s="129"/>
    </row>
    <row r="15" spans="2:12" x14ac:dyDescent="0.45">
      <c r="B15" s="163" t="s">
        <v>315</v>
      </c>
      <c r="C15" s="163"/>
      <c r="D15" s="163"/>
      <c r="E15" s="124">
        <f>Growth_assumptions!G30</f>
        <v>3.7373737765618191E-2</v>
      </c>
      <c r="F15" s="129"/>
    </row>
    <row r="16" spans="2:12" x14ac:dyDescent="0.45">
      <c r="B16" s="163" t="s">
        <v>277</v>
      </c>
      <c r="C16" s="163"/>
      <c r="D16" s="163"/>
      <c r="E16" s="124">
        <f>WACC!J44</f>
        <v>0.124506535627929</v>
      </c>
      <c r="F16" s="129"/>
    </row>
    <row r="18" spans="2:11" x14ac:dyDescent="0.45">
      <c r="B18" s="26" t="s">
        <v>317</v>
      </c>
      <c r="C18" s="26"/>
      <c r="D18" s="26"/>
      <c r="E18" s="26"/>
      <c r="F18" s="173"/>
      <c r="G18" s="274" t="s">
        <v>316</v>
      </c>
      <c r="H18" s="274"/>
      <c r="I18" s="274"/>
      <c r="J18" s="274"/>
      <c r="K18" s="274"/>
    </row>
    <row r="19" spans="2:11" x14ac:dyDescent="0.45">
      <c r="F19" s="170"/>
      <c r="G19" s="174">
        <f>E37</f>
        <v>177.16028557396211</v>
      </c>
      <c r="H19" s="171">
        <v>0.11</v>
      </c>
      <c r="I19" s="171">
        <v>0.1245</v>
      </c>
      <c r="J19" s="171">
        <v>0.13</v>
      </c>
      <c r="K19" s="171">
        <v>0.14000000000000001</v>
      </c>
    </row>
    <row r="20" spans="2:11" x14ac:dyDescent="0.45">
      <c r="B20" t="s">
        <v>330</v>
      </c>
      <c r="E20" s="167">
        <f>K8*(1+E15)</f>
        <v>21693.244673518879</v>
      </c>
      <c r="F20" s="172"/>
      <c r="G20" s="171">
        <v>0.02</v>
      </c>
      <c r="H20" s="87">
        <f t="dataTable" ref="H20:K24" dt2D="1" dtr="1" r1="E16" r2="E15"/>
        <v>180.02155387651572</v>
      </c>
      <c r="I20" s="87">
        <v>156.05134152428661</v>
      </c>
      <c r="J20" s="87">
        <v>148.61438574761078</v>
      </c>
      <c r="K20" s="190">
        <v>136.8417206390732</v>
      </c>
    </row>
    <row r="21" spans="2:11" x14ac:dyDescent="0.45">
      <c r="B21" t="s">
        <v>277</v>
      </c>
      <c r="E21" s="5">
        <f>E16</f>
        <v>0.124506535627929</v>
      </c>
      <c r="F21" s="172"/>
      <c r="G21" s="171">
        <v>3.7400000000000003E-2</v>
      </c>
      <c r="H21" s="87">
        <v>210.86737539227849</v>
      </c>
      <c r="I21" s="90">
        <v>177.21122844694364</v>
      </c>
      <c r="J21" s="87">
        <v>167.20217214627675</v>
      </c>
      <c r="K21" s="190">
        <v>151.75284219746661</v>
      </c>
    </row>
    <row r="22" spans="2:11" x14ac:dyDescent="0.45">
      <c r="B22" t="s">
        <v>318</v>
      </c>
      <c r="E22" s="5">
        <f>E15</f>
        <v>3.7373737765618191E-2</v>
      </c>
      <c r="F22" s="172"/>
      <c r="G22" s="171">
        <v>0.05</v>
      </c>
      <c r="H22" s="87">
        <v>244.37231945250355</v>
      </c>
      <c r="I22" s="87">
        <v>198.7041105815286</v>
      </c>
      <c r="J22" s="87">
        <v>185.70983877598294</v>
      </c>
      <c r="K22" s="190">
        <v>166.14978715039817</v>
      </c>
    </row>
    <row r="23" spans="2:11" x14ac:dyDescent="0.45">
      <c r="F23" s="172"/>
      <c r="G23" s="171">
        <v>0.06</v>
      </c>
      <c r="H23" s="87">
        <v>282.98277879809626</v>
      </c>
      <c r="I23" s="87">
        <v>221.73881014990988</v>
      </c>
      <c r="J23" s="87">
        <v>205.14079036227312</v>
      </c>
      <c r="K23" s="190">
        <v>180.80382040606065</v>
      </c>
    </row>
    <row r="24" spans="2:11" ht="14.65" thickBot="1" x14ac:dyDescent="0.5">
      <c r="B24" s="164" t="s">
        <v>319</v>
      </c>
      <c r="C24" s="164"/>
      <c r="D24" s="164"/>
      <c r="E24" s="166">
        <f>E20/(E21-E22)</f>
        <v>248967.612721435</v>
      </c>
      <c r="F24" s="172"/>
      <c r="G24" s="171">
        <v>7.0000000000000007E-2</v>
      </c>
      <c r="H24" s="87">
        <v>340.89846781648538</v>
      </c>
      <c r="I24" s="87">
        <v>253.2266104773303</v>
      </c>
      <c r="J24" s="87">
        <v>231.04872581066002</v>
      </c>
      <c r="K24" s="190">
        <v>199.64472030619814</v>
      </c>
    </row>
    <row r="26" spans="2:11" x14ac:dyDescent="0.45">
      <c r="B26" s="26" t="s">
        <v>320</v>
      </c>
      <c r="C26" s="26"/>
      <c r="D26" s="26"/>
      <c r="E26" s="26"/>
    </row>
    <row r="28" spans="2:11" x14ac:dyDescent="0.45">
      <c r="B28" t="s">
        <v>313</v>
      </c>
      <c r="E28" s="167">
        <f>SUM(G12:K12)</f>
        <v>71414.699944795211</v>
      </c>
    </row>
    <row r="29" spans="2:11" x14ac:dyDescent="0.45">
      <c r="B29" t="s">
        <v>321</v>
      </c>
      <c r="E29" s="167">
        <f>E24*K10</f>
        <v>146829.70541540679</v>
      </c>
    </row>
    <row r="30" spans="2:11" x14ac:dyDescent="0.45">
      <c r="B30" s="2" t="s">
        <v>322</v>
      </c>
      <c r="C30" s="2"/>
      <c r="D30" s="2"/>
      <c r="E30" s="168">
        <f>SUM(E28:E29)</f>
        <v>218244.40536020201</v>
      </c>
    </row>
    <row r="31" spans="2:11" x14ac:dyDescent="0.45">
      <c r="B31" s="2"/>
      <c r="C31" s="2"/>
      <c r="D31" s="2"/>
      <c r="E31" s="168"/>
    </row>
    <row r="32" spans="2:11" x14ac:dyDescent="0.45">
      <c r="B32" t="s">
        <v>323</v>
      </c>
      <c r="E32" s="167">
        <f>'Raw FS'!N39</f>
        <v>4012</v>
      </c>
    </row>
    <row r="33" spans="2:8" x14ac:dyDescent="0.45">
      <c r="B33" t="s">
        <v>324</v>
      </c>
      <c r="E33" s="167">
        <f>SUM('Raw FS'!N9,'Raw FS'!N10)</f>
        <v>284</v>
      </c>
    </row>
    <row r="34" spans="2:8" x14ac:dyDescent="0.45">
      <c r="B34" s="2" t="s">
        <v>325</v>
      </c>
      <c r="C34" s="2"/>
      <c r="D34" s="2"/>
      <c r="E34" s="168">
        <f>E30+E32-E33</f>
        <v>221972.40536020201</v>
      </c>
    </row>
    <row r="35" spans="2:8" x14ac:dyDescent="0.45">
      <c r="B35" t="s">
        <v>326</v>
      </c>
      <c r="C35" s="2"/>
      <c r="D35" s="2"/>
      <c r="E35" s="167">
        <f>'Data Sheet'!B6</f>
        <v>1252.9467574578471</v>
      </c>
    </row>
    <row r="36" spans="2:8" x14ac:dyDescent="0.45">
      <c r="B36" s="2"/>
    </row>
    <row r="37" spans="2:8" ht="14.65" thickBot="1" x14ac:dyDescent="0.5">
      <c r="B37" s="164" t="s">
        <v>327</v>
      </c>
      <c r="C37" s="164"/>
      <c r="D37" s="164"/>
      <c r="E37" s="166">
        <f>E34/E35</f>
        <v>177.16028557396211</v>
      </c>
      <c r="F37" s="168"/>
      <c r="G37" s="168"/>
      <c r="H37" s="168"/>
    </row>
    <row r="39" spans="2:8" x14ac:dyDescent="0.45">
      <c r="B39" s="2" t="s">
        <v>328</v>
      </c>
      <c r="E39" s="167">
        <f>'Data Sheet'!B8</f>
        <v>308.39999999999998</v>
      </c>
    </row>
    <row r="40" spans="2:8" x14ac:dyDescent="0.45">
      <c r="B40" s="2" t="s">
        <v>329</v>
      </c>
      <c r="E40" s="54">
        <f>E39/E37</f>
        <v>1.7407964714035584</v>
      </c>
    </row>
  </sheetData>
  <sheetProtection algorithmName="SHA-512" hashValue="tk4kCpTelQ2SD7YNNnr2U/4fqaN3Aw0VkA+dglEqfUAGGUL9GOPhf9vhipwfYHb/X8SfYoh6b32EOFvM6gToXA==" saltValue="ODk8I93BjKHmHVlsNxs5aQ==" spinCount="100000" sheet="1" objects="1" scenarios="1"/>
  <mergeCells count="1">
    <mergeCell ref="G18:K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E42D-A4F6-43C0-9850-2B9BE890DA66}">
  <dimension ref="L2:P8"/>
  <sheetViews>
    <sheetView showGridLines="0" workbookViewId="0">
      <selection activeCell="N21" sqref="N21"/>
    </sheetView>
  </sheetViews>
  <sheetFormatPr defaultRowHeight="14.25" x14ac:dyDescent="0.45"/>
  <cols>
    <col min="1" max="1" width="1.73046875" customWidth="1"/>
  </cols>
  <sheetData>
    <row r="2" spans="12:16" x14ac:dyDescent="0.45">
      <c r="L2" s="26" t="s">
        <v>373</v>
      </c>
      <c r="M2" s="26"/>
      <c r="N2" s="26"/>
      <c r="O2" s="26"/>
      <c r="P2" s="26"/>
    </row>
    <row r="3" spans="12:16" x14ac:dyDescent="0.45">
      <c r="M3" s="42" t="s">
        <v>379</v>
      </c>
      <c r="N3" s="42" t="s">
        <v>367</v>
      </c>
      <c r="O3" s="42" t="s">
        <v>380</v>
      </c>
      <c r="P3" s="42" t="s">
        <v>364</v>
      </c>
    </row>
    <row r="4" spans="12:16" x14ac:dyDescent="0.45">
      <c r="L4" t="s">
        <v>374</v>
      </c>
      <c r="M4" s="190">
        <f>'Relative Valuation'!$N$33</f>
        <v>444.12647337146086</v>
      </c>
      <c r="N4" s="190">
        <f>'Relative Valuation'!$N$33</f>
        <v>444.12647337146086</v>
      </c>
      <c r="O4" s="190">
        <f>'Relative Valuation'!$P$33</f>
        <v>769.46140622881126</v>
      </c>
      <c r="P4" s="190">
        <f>'Relative Valuation'!$P$33</f>
        <v>769.46140622881126</v>
      </c>
    </row>
    <row r="5" spans="12:16" x14ac:dyDescent="0.45">
      <c r="L5" t="s">
        <v>375</v>
      </c>
      <c r="M5" s="190">
        <f>DCF!$K$20</f>
        <v>136.8417206390732</v>
      </c>
      <c r="N5" s="190">
        <f>DCF!$K$20</f>
        <v>136.8417206390732</v>
      </c>
      <c r="O5" s="190">
        <f>DCF!$K$24</f>
        <v>199.64472030619814</v>
      </c>
      <c r="P5" s="190">
        <f>DCF!$K$24</f>
        <v>199.64472030619814</v>
      </c>
    </row>
    <row r="6" spans="12:16" x14ac:dyDescent="0.45">
      <c r="L6" t="s">
        <v>376</v>
      </c>
      <c r="M6" s="190">
        <f>DCF!$I$20</f>
        <v>156.05134152428661</v>
      </c>
      <c r="N6" s="190">
        <f>DCF!$I$20</f>
        <v>156.05134152428661</v>
      </c>
      <c r="O6" s="190">
        <f>DCF!$I$24</f>
        <v>253.2266104773303</v>
      </c>
      <c r="P6" s="190">
        <f>DCF!$I$24</f>
        <v>253.2266104773303</v>
      </c>
    </row>
    <row r="7" spans="12:16" x14ac:dyDescent="0.45">
      <c r="L7" t="s">
        <v>377</v>
      </c>
      <c r="M7" s="190">
        <f>DCF!$H$20</f>
        <v>180.02155387651572</v>
      </c>
      <c r="N7" s="190">
        <f>DCF!$H$20</f>
        <v>180.02155387651572</v>
      </c>
      <c r="O7" s="190">
        <f>DCF!$H$24</f>
        <v>340.89846781648538</v>
      </c>
      <c r="P7" s="190">
        <f>DCF!$H$24</f>
        <v>340.89846781648538</v>
      </c>
    </row>
    <row r="8" spans="12:16" x14ac:dyDescent="0.45">
      <c r="L8" t="s">
        <v>378</v>
      </c>
      <c r="M8">
        <v>287</v>
      </c>
      <c r="N8">
        <v>287</v>
      </c>
      <c r="O8">
        <v>444.2</v>
      </c>
      <c r="P8">
        <v>444.2</v>
      </c>
    </row>
  </sheetData>
  <sheetProtection algorithmName="SHA-512" hashValue="ZIR8Kaq/X7xF4BfTNYnHKDyXN4YaRb3omoctU9G0aMib5QAAdkDqCHzGWNQHQRYaTVmAsN+Y+cb37BiUmVYtFw==" saltValue="Q4PObbgDe5KNKkCC0bpTMQ==" spinCount="100000" sheet="1" objects="1" scenario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93A0-EAD2-4284-AE23-42A068714E33}">
  <dimension ref="A2:P36"/>
  <sheetViews>
    <sheetView showGridLines="0" topLeftCell="A3" zoomScale="75" workbookViewId="0">
      <selection activeCell="P1" sqref="P1"/>
    </sheetView>
  </sheetViews>
  <sheetFormatPr defaultRowHeight="14.25" x14ac:dyDescent="0.45"/>
  <cols>
    <col min="1" max="1" width="1.73046875" customWidth="1"/>
    <col min="2" max="2" width="17.265625" customWidth="1"/>
    <col min="3" max="3" width="13.796875" customWidth="1"/>
    <col min="5" max="5" width="12.265625" customWidth="1"/>
    <col min="6" max="6" width="12.3984375" customWidth="1"/>
    <col min="7" max="7" width="10.3984375" customWidth="1"/>
    <col min="8" max="8" width="11.6640625" customWidth="1"/>
    <col min="9" max="9" width="1.73046875" customWidth="1"/>
    <col min="11" max="11" width="10.53125" customWidth="1"/>
    <col min="12" max="12" width="11.1328125" customWidth="1"/>
    <col min="13" max="13" width="1.73046875" customWidth="1"/>
    <col min="14" max="14" width="10.33203125" customWidth="1"/>
    <col min="15" max="15" width="11.19921875" customWidth="1"/>
    <col min="16" max="16" width="10.796875" customWidth="1"/>
  </cols>
  <sheetData>
    <row r="2" spans="2:16" x14ac:dyDescent="0.45">
      <c r="B2" s="52" t="s">
        <v>351</v>
      </c>
    </row>
    <row r="3" spans="2:16" ht="14.65" thickBot="1" x14ac:dyDescent="0.5">
      <c r="B3" s="177" t="s">
        <v>352</v>
      </c>
      <c r="C3" s="177"/>
      <c r="D3" s="177"/>
      <c r="E3" s="177"/>
      <c r="F3" s="177"/>
      <c r="G3" s="177"/>
      <c r="H3" s="177"/>
      <c r="I3" s="177"/>
      <c r="J3" s="177"/>
      <c r="K3" s="177"/>
      <c r="L3" s="177"/>
      <c r="M3" s="177"/>
      <c r="N3" s="177"/>
      <c r="O3" s="177"/>
      <c r="P3" s="177"/>
    </row>
    <row r="5" spans="2:16" ht="14.65" thickBot="1" x14ac:dyDescent="0.5">
      <c r="B5" s="130"/>
      <c r="C5" s="130"/>
      <c r="D5" s="280" t="s">
        <v>353</v>
      </c>
      <c r="E5" s="280"/>
      <c r="F5" s="280"/>
      <c r="G5" s="280"/>
      <c r="H5" s="280"/>
      <c r="I5" s="130"/>
      <c r="J5" s="280" t="s">
        <v>354</v>
      </c>
      <c r="K5" s="280"/>
      <c r="L5" s="280"/>
      <c r="M5" s="178"/>
      <c r="N5" s="280" t="s">
        <v>355</v>
      </c>
      <c r="O5" s="280"/>
      <c r="P5" s="280"/>
    </row>
    <row r="6" spans="2:16" ht="28.5" x14ac:dyDescent="0.45">
      <c r="B6" s="84" t="s">
        <v>279</v>
      </c>
      <c r="C6" s="84" t="s">
        <v>331</v>
      </c>
      <c r="D6" s="179" t="s">
        <v>328</v>
      </c>
      <c r="E6" s="179" t="s">
        <v>356</v>
      </c>
      <c r="F6" s="179" t="s">
        <v>357</v>
      </c>
      <c r="G6" s="179" t="s">
        <v>333</v>
      </c>
      <c r="H6" s="179" t="s">
        <v>358</v>
      </c>
      <c r="I6" s="130"/>
      <c r="J6" s="85" t="s">
        <v>359</v>
      </c>
      <c r="K6" s="85" t="s">
        <v>182</v>
      </c>
      <c r="L6" s="85" t="s">
        <v>360</v>
      </c>
      <c r="M6" s="130"/>
      <c r="N6" s="85" t="s">
        <v>361</v>
      </c>
      <c r="O6" s="85" t="s">
        <v>362</v>
      </c>
      <c r="P6" s="85" t="s">
        <v>363</v>
      </c>
    </row>
    <row r="7" spans="2:16" x14ac:dyDescent="0.45">
      <c r="B7" s="20"/>
      <c r="C7" s="20"/>
      <c r="N7" s="29"/>
      <c r="O7" s="29"/>
      <c r="P7" s="29"/>
    </row>
    <row r="8" spans="2:16" x14ac:dyDescent="0.45">
      <c r="B8" s="180" t="str">
        <f>'RV Data'!C3</f>
        <v>ITC</v>
      </c>
      <c r="C8" s="180" t="str">
        <f>'RV Data'!D3</f>
        <v>ITC</v>
      </c>
      <c r="D8" s="181">
        <f>IFERROR('RV Data'!E3,0)</f>
        <v>305</v>
      </c>
      <c r="E8" s="181">
        <f>IFERROR('RV Data'!F3,0)</f>
        <v>1252.95</v>
      </c>
      <c r="F8" s="181">
        <f>E8*D8</f>
        <v>382149.75</v>
      </c>
      <c r="G8" s="181">
        <f>IFERROR('RV Data'!H3,0)</f>
        <v>-3649.3900000000003</v>
      </c>
      <c r="H8" s="181">
        <f>F8+G8</f>
        <v>378500.36</v>
      </c>
      <c r="I8" s="181"/>
      <c r="J8" s="181">
        <f>IFERROR('RV Data'!L3,0)</f>
        <v>75323.34</v>
      </c>
      <c r="K8" s="181">
        <f>IFERROR('RV Data'!M3,0)</f>
        <v>28612.68</v>
      </c>
      <c r="L8" s="181">
        <f>IFERROR('RV Data'!N3,0)</f>
        <v>17257.599999999995</v>
      </c>
      <c r="M8" s="160"/>
      <c r="N8" s="182">
        <f>$H8/J8</f>
        <v>5.0250076536701638</v>
      </c>
      <c r="O8" s="182">
        <f t="shared" ref="O8:O17" si="0">$H8/K8</f>
        <v>13.228413416708955</v>
      </c>
      <c r="P8" s="182">
        <f>F8/L8</f>
        <v>22.143852563508258</v>
      </c>
    </row>
    <row r="9" spans="2:16" x14ac:dyDescent="0.45">
      <c r="B9" s="78" t="str">
        <f>'RV Data'!C4</f>
        <v>Hind. Unilever</v>
      </c>
      <c r="C9" s="78" t="str">
        <f>'RV Data'!D4</f>
        <v>HINDUNILVR</v>
      </c>
      <c r="D9" s="62">
        <f>IFERROR('RV Data'!E4,0)</f>
        <v>2231.5</v>
      </c>
      <c r="E9" s="62">
        <f>IFERROR('RV Data'!F4,0)</f>
        <v>234.96</v>
      </c>
      <c r="F9" s="62">
        <f>E9*D9</f>
        <v>524313.24</v>
      </c>
      <c r="G9" s="62">
        <f>IFERROR('RV Data'!H4,0)</f>
        <v>-5779</v>
      </c>
      <c r="H9" s="62">
        <f>F9+G9</f>
        <v>518534.24</v>
      </c>
      <c r="I9" s="62"/>
      <c r="J9" s="62">
        <f>IFERROR('RV Data'!L4,0)</f>
        <v>64544</v>
      </c>
      <c r="K9" s="62">
        <f>IFERROR('RV Data'!M4,0)</f>
        <v>16265</v>
      </c>
      <c r="L9" s="62">
        <f>IFERROR('RV Data'!N4,0)</f>
        <v>14540</v>
      </c>
      <c r="M9" s="61"/>
      <c r="N9" s="183">
        <f t="shared" ref="N9:N17" si="1">$H9/J9</f>
        <v>8.0338101140307394</v>
      </c>
      <c r="O9" s="183">
        <f t="shared" si="0"/>
        <v>31.880371349523518</v>
      </c>
      <c r="P9" s="183">
        <f t="shared" ref="P9:P17" si="2">F9/L9</f>
        <v>36.060057771664376</v>
      </c>
    </row>
    <row r="10" spans="2:16" x14ac:dyDescent="0.45">
      <c r="B10" s="78" t="str">
        <f>'RV Data'!C5</f>
        <v>Nestle India</v>
      </c>
      <c r="C10" s="78" t="str">
        <f>'RV Data'!D5</f>
        <v>NESTLEIND</v>
      </c>
      <c r="D10" s="62">
        <f>IFERROR('RV Data'!E5,0)</f>
        <v>1286.4000000000001</v>
      </c>
      <c r="E10" s="62">
        <f>IFERROR('RV Data'!F5,0)</f>
        <v>192.83</v>
      </c>
      <c r="F10" s="62">
        <f t="shared" ref="F10:F17" si="3">E10*D10</f>
        <v>248056.51200000005</v>
      </c>
      <c r="G10" s="62">
        <f>IFERROR('RV Data'!H5,0)</f>
        <v>381.20000000000005</v>
      </c>
      <c r="H10" s="62">
        <f t="shared" ref="H10:H17" si="4">F10+G10</f>
        <v>248437.71200000006</v>
      </c>
      <c r="I10" s="62"/>
      <c r="J10" s="62">
        <f>IFERROR('RV Data'!L5,0)</f>
        <v>21910.69</v>
      </c>
      <c r="K10" s="62">
        <f>IFERROR('RV Data'!M5,0)</f>
        <v>6005.29</v>
      </c>
      <c r="L10" s="62">
        <f>IFERROR('RV Data'!N5,0)</f>
        <v>3315.9</v>
      </c>
      <c r="M10" s="61"/>
      <c r="N10" s="183">
        <f t="shared" si="1"/>
        <v>11.338653050177793</v>
      </c>
      <c r="O10" s="183">
        <f t="shared" si="0"/>
        <v>41.369810950012415</v>
      </c>
      <c r="P10" s="183">
        <f t="shared" si="2"/>
        <v>74.808200488555158</v>
      </c>
    </row>
    <row r="11" spans="2:16" x14ac:dyDescent="0.45">
      <c r="B11" s="78" t="str">
        <f>'RV Data'!C6</f>
        <v>Varun Beverages</v>
      </c>
      <c r="C11" s="78" t="str">
        <f>'RV Data'!D6</f>
        <v>VBL</v>
      </c>
      <c r="D11" s="62">
        <f>IFERROR('RV Data'!E6,0)</f>
        <v>466.55</v>
      </c>
      <c r="E11" s="62">
        <f>IFERROR('RV Data'!F6,0)</f>
        <v>338.21</v>
      </c>
      <c r="F11" s="62">
        <f t="shared" si="3"/>
        <v>157791.87549999999</v>
      </c>
      <c r="G11" s="62">
        <f>IFERROR('RV Data'!H6,0)</f>
        <v>509.68999999999983</v>
      </c>
      <c r="H11" s="62">
        <f t="shared" si="4"/>
        <v>158301.5655</v>
      </c>
      <c r="I11" s="62"/>
      <c r="J11" s="62">
        <f>IFERROR('RV Data'!L6,0)</f>
        <v>21685.37</v>
      </c>
      <c r="K11" s="62">
        <f>IFERROR('RV Data'!M6,0)</f>
        <v>6605.66</v>
      </c>
      <c r="L11" s="62">
        <f>IFERROR('RV Data'!N6,0)</f>
        <v>3062.04</v>
      </c>
      <c r="M11" s="61"/>
      <c r="N11" s="183">
        <f t="shared" si="1"/>
        <v>7.2999245804890585</v>
      </c>
      <c r="O11" s="183">
        <f t="shared" si="0"/>
        <v>23.96453427817962</v>
      </c>
      <c r="P11" s="183">
        <f t="shared" si="2"/>
        <v>51.53161797363849</v>
      </c>
    </row>
    <row r="12" spans="2:16" x14ac:dyDescent="0.45">
      <c r="B12" s="78" t="str">
        <f>'RV Data'!C7</f>
        <v>Britannia Inds.</v>
      </c>
      <c r="C12" s="78" t="str">
        <f>'RV Data'!D7</f>
        <v>BRITANNIA</v>
      </c>
      <c r="D12" s="62">
        <f>IFERROR('RV Data'!E7,0)</f>
        <v>5700</v>
      </c>
      <c r="E12" s="62">
        <f>IFERROR('RV Data'!F7,0)</f>
        <v>24.09</v>
      </c>
      <c r="F12" s="62">
        <f t="shared" si="3"/>
        <v>137313</v>
      </c>
      <c r="G12" s="62">
        <f>IFERROR('RV Data'!H7,0)</f>
        <v>1883.8200000000002</v>
      </c>
      <c r="H12" s="62">
        <f t="shared" si="4"/>
        <v>139196.82</v>
      </c>
      <c r="I12" s="62"/>
      <c r="J12" s="62">
        <f>IFERROR('RV Data'!L7,0)</f>
        <v>18864.86</v>
      </c>
      <c r="K12" s="62">
        <f>IFERROR('RV Data'!M7,0)</f>
        <v>3813.85</v>
      </c>
      <c r="L12" s="62">
        <f>IFERROR('RV Data'!N7,0)</f>
        <v>2416.46</v>
      </c>
      <c r="M12" s="61"/>
      <c r="N12" s="183">
        <f t="shared" si="1"/>
        <v>7.3786298970678823</v>
      </c>
      <c r="O12" s="183">
        <f t="shared" si="0"/>
        <v>36.497717529530533</v>
      </c>
      <c r="P12" s="183">
        <f t="shared" si="2"/>
        <v>56.824031848240814</v>
      </c>
    </row>
    <row r="13" spans="2:16" x14ac:dyDescent="0.45">
      <c r="B13" s="78" t="str">
        <f>'RV Data'!C8</f>
        <v>Godrej Consumer</v>
      </c>
      <c r="C13" s="78" t="str">
        <f>'RV Data'!D8</f>
        <v>GODREJCP</v>
      </c>
      <c r="D13" s="62">
        <f>IFERROR('RV Data'!E8,0)</f>
        <v>1104.8</v>
      </c>
      <c r="E13" s="62">
        <f>IFERROR('RV Data'!F8,0)</f>
        <v>102.32</v>
      </c>
      <c r="F13" s="62">
        <f t="shared" si="3"/>
        <v>113043.13599999998</v>
      </c>
      <c r="G13" s="62">
        <f>IFERROR('RV Data'!H8,0)</f>
        <v>3630.43</v>
      </c>
      <c r="H13" s="62">
        <f t="shared" si="4"/>
        <v>116673.56599999998</v>
      </c>
      <c r="I13" s="62"/>
      <c r="J13" s="62">
        <f>IFERROR('RV Data'!L8,0)</f>
        <v>15184.02</v>
      </c>
      <c r="K13" s="62">
        <f>IFERROR('RV Data'!M8,0)</f>
        <v>3331.5</v>
      </c>
      <c r="L13" s="62">
        <f>IFERROR('RV Data'!N8,0)</f>
        <v>1821.6</v>
      </c>
      <c r="M13" s="61"/>
      <c r="N13" s="183">
        <f t="shared" si="1"/>
        <v>7.6839707798066632</v>
      </c>
      <c r="O13" s="183">
        <f t="shared" si="0"/>
        <v>35.021331532342785</v>
      </c>
      <c r="P13" s="183">
        <f t="shared" si="2"/>
        <v>62.057057531840137</v>
      </c>
    </row>
    <row r="14" spans="2:16" x14ac:dyDescent="0.45">
      <c r="B14" s="78" t="str">
        <f>'RV Data'!C9</f>
        <v>Tata Consumer</v>
      </c>
      <c r="C14" s="78" t="str">
        <f>'RV Data'!D9</f>
        <v>TATACONSUM</v>
      </c>
      <c r="D14" s="62">
        <f>IFERROR('RV Data'!E9,0)</f>
        <v>1120.4000000000001</v>
      </c>
      <c r="E14" s="62">
        <f>IFERROR('RV Data'!F9,0)</f>
        <v>98.96</v>
      </c>
      <c r="F14" s="62">
        <f t="shared" si="3"/>
        <v>110874.784</v>
      </c>
      <c r="G14" s="62">
        <f>IFERROR('RV Data'!H9,0)</f>
        <v>-241.75</v>
      </c>
      <c r="H14" s="62">
        <f t="shared" si="4"/>
        <v>110633.034</v>
      </c>
      <c r="I14" s="62"/>
      <c r="J14" s="62">
        <f>IFERROR('RV Data'!L9,0)</f>
        <v>19465.03</v>
      </c>
      <c r="K14" s="62">
        <f>IFERROR('RV Data'!M9,0)</f>
        <v>3234.93</v>
      </c>
      <c r="L14" s="62">
        <f>IFERROR('RV Data'!N9,0)</f>
        <v>1471.5</v>
      </c>
      <c r="M14" s="61"/>
      <c r="N14" s="183">
        <f t="shared" si="1"/>
        <v>5.683681658851798</v>
      </c>
      <c r="O14" s="183">
        <f t="shared" si="0"/>
        <v>34.199514054399941</v>
      </c>
      <c r="P14" s="183">
        <f t="shared" si="2"/>
        <v>75.348137274889567</v>
      </c>
    </row>
    <row r="15" spans="2:16" x14ac:dyDescent="0.45">
      <c r="B15" s="78" t="str">
        <f>'RV Data'!C10</f>
        <v>Marico</v>
      </c>
      <c r="C15" s="78" t="str">
        <f>'RV Data'!D10</f>
        <v>MARICO</v>
      </c>
      <c r="D15" s="62">
        <f>IFERROR('RV Data'!E10,0)</f>
        <v>760.7</v>
      </c>
      <c r="E15" s="62">
        <f>IFERROR('RV Data'!F10,0)</f>
        <v>129.81</v>
      </c>
      <c r="F15" s="62">
        <f t="shared" si="3"/>
        <v>98746.467000000004</v>
      </c>
      <c r="G15" s="62">
        <f>IFERROR('RV Data'!H10,0)</f>
        <v>-202</v>
      </c>
      <c r="H15" s="62">
        <f t="shared" si="4"/>
        <v>98544.467000000004</v>
      </c>
      <c r="I15" s="62"/>
      <c r="J15" s="62">
        <f>IFERROR('RV Data'!L10,0)</f>
        <v>13008</v>
      </c>
      <c r="K15" s="62">
        <f>IFERROR('RV Data'!M10,0)</f>
        <v>2459</v>
      </c>
      <c r="L15" s="62">
        <f>IFERROR('RV Data'!N10,0)</f>
        <v>1750</v>
      </c>
      <c r="M15" s="61"/>
      <c r="N15" s="183">
        <f t="shared" si="1"/>
        <v>7.5756816574415744</v>
      </c>
      <c r="O15" s="183">
        <f t="shared" si="0"/>
        <v>40.075017080113867</v>
      </c>
      <c r="P15" s="183">
        <f t="shared" si="2"/>
        <v>56.426552571428573</v>
      </c>
    </row>
    <row r="16" spans="2:16" x14ac:dyDescent="0.45">
      <c r="B16" s="78" t="str">
        <f>'RV Data'!C11</f>
        <v>United Spirits</v>
      </c>
      <c r="C16" s="78" t="str">
        <f>'RV Data'!D11</f>
        <v>MCDOWELL-N</v>
      </c>
      <c r="D16" s="62">
        <f>IFERROR('RV Data'!E11,0)</f>
        <v>1307.7</v>
      </c>
      <c r="E16" s="62">
        <f>IFERROR('RV Data'!F11,0)</f>
        <v>72.739999999999995</v>
      </c>
      <c r="F16" s="62">
        <f t="shared" si="3"/>
        <v>95122.097999999998</v>
      </c>
      <c r="G16" s="62">
        <f>IFERROR('RV Data'!H11,0)</f>
        <v>-1618</v>
      </c>
      <c r="H16" s="62">
        <f t="shared" si="4"/>
        <v>93504.097999999998</v>
      </c>
      <c r="I16" s="62"/>
      <c r="J16" s="62">
        <f>IFERROR('RV Data'!L11,0)</f>
        <v>12919</v>
      </c>
      <c r="K16" s="62">
        <f>IFERROR('RV Data'!M11,0)</f>
        <v>2646</v>
      </c>
      <c r="L16" s="62">
        <f>IFERROR('RV Data'!N11,0)</f>
        <v>1720</v>
      </c>
      <c r="M16" s="61"/>
      <c r="N16" s="183">
        <f t="shared" si="1"/>
        <v>7.237719482932115</v>
      </c>
      <c r="O16" s="183">
        <f t="shared" si="0"/>
        <v>35.337905517762657</v>
      </c>
      <c r="P16" s="183">
        <f t="shared" si="2"/>
        <v>55.303545348837211</v>
      </c>
    </row>
    <row r="17" spans="1:16" x14ac:dyDescent="0.45">
      <c r="B17" s="78" t="str">
        <f>'RV Data'!C12</f>
        <v>Dabur India</v>
      </c>
      <c r="C17" s="78" t="str">
        <f>'RV Data'!D12</f>
        <v>DABUR</v>
      </c>
      <c r="D17" s="62">
        <f>IFERROR('RV Data'!E12,0)</f>
        <v>441.7</v>
      </c>
      <c r="E17" s="62">
        <f>IFERROR('RV Data'!F12,0)</f>
        <v>177.37</v>
      </c>
      <c r="F17" s="62">
        <f t="shared" si="3"/>
        <v>78344.328999999998</v>
      </c>
      <c r="G17" s="62">
        <f>IFERROR('RV Data'!H12,0)</f>
        <v>723.42000000000007</v>
      </c>
      <c r="H17" s="62">
        <f t="shared" si="4"/>
        <v>79067.748999999996</v>
      </c>
      <c r="I17" s="62"/>
      <c r="J17" s="62">
        <f>IFERROR('RV Data'!L12,0)</f>
        <v>12984.69</v>
      </c>
      <c r="K17" s="62">
        <f>IFERROR('RV Data'!M12,0)</f>
        <v>2879.69</v>
      </c>
      <c r="L17" s="62">
        <f>IFERROR('RV Data'!N12,0)</f>
        <v>1819.42</v>
      </c>
      <c r="M17" s="61"/>
      <c r="N17" s="183">
        <f t="shared" si="1"/>
        <v>6.089305867140455</v>
      </c>
      <c r="O17" s="183">
        <f t="shared" si="0"/>
        <v>27.457034958624018</v>
      </c>
      <c r="P17" s="183">
        <f t="shared" si="2"/>
        <v>43.060057051148164</v>
      </c>
    </row>
    <row r="19" spans="1:16" x14ac:dyDescent="0.45">
      <c r="B19" s="160" t="s">
        <v>364</v>
      </c>
      <c r="C19" s="160"/>
      <c r="D19" s="160"/>
      <c r="E19" s="160"/>
      <c r="F19" s="160"/>
      <c r="G19" s="160"/>
      <c r="H19" s="160"/>
      <c r="I19" s="160"/>
      <c r="J19" s="160"/>
      <c r="K19" s="160"/>
      <c r="L19" s="160"/>
      <c r="M19" s="160"/>
      <c r="N19" s="184">
        <f>MAX(N8:N17)</f>
        <v>11.338653050177793</v>
      </c>
      <c r="O19" s="184">
        <f>MAX(O8:O17)</f>
        <v>41.369810950012415</v>
      </c>
      <c r="P19" s="184">
        <f>MAX(P8:P17)</f>
        <v>75.348137274889567</v>
      </c>
    </row>
    <row r="20" spans="1:16" x14ac:dyDescent="0.45">
      <c r="B20" s="160" t="s">
        <v>365</v>
      </c>
      <c r="C20" s="160"/>
      <c r="D20" s="160"/>
      <c r="E20" s="160"/>
      <c r="F20" s="160"/>
      <c r="G20" s="160"/>
      <c r="H20" s="160"/>
      <c r="I20" s="160"/>
      <c r="J20" s="160"/>
      <c r="K20" s="160"/>
      <c r="L20" s="160"/>
      <c r="M20" s="160"/>
      <c r="N20" s="184">
        <f>QUARTILE(N8:N17,3)</f>
        <v>7.6568984992153908</v>
      </c>
      <c r="O20" s="184">
        <f>QUARTILE(O8:O17,3)</f>
        <v>36.207764526588562</v>
      </c>
      <c r="P20" s="184">
        <f>QUARTILE(P8:P17,3)</f>
        <v>60.748801110940306</v>
      </c>
    </row>
    <row r="21" spans="1:16" x14ac:dyDescent="0.45">
      <c r="B21" s="185" t="s">
        <v>254</v>
      </c>
      <c r="C21" s="185"/>
      <c r="D21" s="185"/>
      <c r="E21" s="185"/>
      <c r="F21" s="185"/>
      <c r="G21" s="185"/>
      <c r="H21" s="185"/>
      <c r="I21" s="185"/>
      <c r="J21" s="185"/>
      <c r="K21" s="185"/>
      <c r="L21" s="185"/>
      <c r="M21" s="185"/>
      <c r="N21" s="186">
        <f>AVERAGE(N8:N17)</f>
        <v>7.3346384741608244</v>
      </c>
      <c r="O21" s="186">
        <f>AVERAGE(O8:O17)</f>
        <v>31.903165066719833</v>
      </c>
      <c r="P21" s="186">
        <f>AVERAGE(P8:P17)</f>
        <v>53.356311042375069</v>
      </c>
    </row>
    <row r="22" spans="1:16" x14ac:dyDescent="0.45">
      <c r="B22" s="185" t="s">
        <v>232</v>
      </c>
      <c r="C22" s="185"/>
      <c r="D22" s="185"/>
      <c r="E22" s="185"/>
      <c r="F22" s="185"/>
      <c r="G22" s="185"/>
      <c r="H22" s="185"/>
      <c r="I22" s="185"/>
      <c r="J22" s="185"/>
      <c r="K22" s="185"/>
      <c r="L22" s="185"/>
      <c r="M22" s="185"/>
      <c r="N22" s="186">
        <f>MEDIAN(N8:N17)</f>
        <v>7.3392772387784699</v>
      </c>
      <c r="O22" s="186">
        <f>MEDIAN(O8:O17)</f>
        <v>34.610422793371363</v>
      </c>
      <c r="P22" s="186">
        <f>MEDIAN(P8:P17)</f>
        <v>55.865048960132896</v>
      </c>
    </row>
    <row r="23" spans="1:16" x14ac:dyDescent="0.45">
      <c r="B23" s="160" t="s">
        <v>366</v>
      </c>
      <c r="C23" s="160"/>
      <c r="D23" s="160"/>
      <c r="E23" s="160"/>
      <c r="F23" s="160"/>
      <c r="G23" s="160"/>
      <c r="H23" s="160"/>
      <c r="I23" s="160"/>
      <c r="J23" s="160"/>
      <c r="K23" s="160"/>
      <c r="L23" s="160"/>
      <c r="M23" s="160"/>
      <c r="N23" s="184">
        <f>QUARTILE(N8:N17,1)</f>
        <v>6.3764092710883702</v>
      </c>
      <c r="O23" s="184">
        <f>QUARTILE(O8:O17,1)</f>
        <v>28.562869056348895</v>
      </c>
      <c r="P23" s="184">
        <f>QUARTILE(P8:P17,1)</f>
        <v>45.177947281770741</v>
      </c>
    </row>
    <row r="24" spans="1:16" x14ac:dyDescent="0.45">
      <c r="B24" s="160" t="s">
        <v>367</v>
      </c>
      <c r="C24" s="160"/>
      <c r="D24" s="160"/>
      <c r="E24" s="160"/>
      <c r="F24" s="160"/>
      <c r="G24" s="160"/>
      <c r="H24" s="160"/>
      <c r="I24" s="160"/>
      <c r="J24" s="160"/>
      <c r="K24" s="160"/>
      <c r="L24" s="160"/>
      <c r="M24" s="160"/>
      <c r="N24" s="184">
        <f>MIN(N8:N17)</f>
        <v>5.0250076536701638</v>
      </c>
      <c r="O24" s="184">
        <f>MIN(O8:O17)</f>
        <v>13.228413416708955</v>
      </c>
      <c r="P24" s="184">
        <f>MIN(P8:P17)</f>
        <v>22.143852563508258</v>
      </c>
    </row>
    <row r="26" spans="1:16" x14ac:dyDescent="0.45">
      <c r="A26" t="s">
        <v>173</v>
      </c>
      <c r="B26" s="130" t="s">
        <v>368</v>
      </c>
      <c r="C26" s="130"/>
      <c r="D26" s="130"/>
      <c r="E26" s="130"/>
      <c r="F26" s="130"/>
      <c r="G26" s="130"/>
      <c r="H26" s="130"/>
      <c r="I26" s="130"/>
      <c r="J26" s="130"/>
      <c r="K26" s="130"/>
      <c r="L26" s="130"/>
      <c r="M26" s="130"/>
      <c r="N26" s="85" t="s">
        <v>361</v>
      </c>
      <c r="O26" s="85" t="s">
        <v>362</v>
      </c>
      <c r="P26" s="85" t="s">
        <v>363</v>
      </c>
    </row>
    <row r="28" spans="1:16" x14ac:dyDescent="0.45">
      <c r="B28" s="61" t="s">
        <v>369</v>
      </c>
      <c r="C28" s="61"/>
      <c r="D28" s="61"/>
      <c r="E28" s="61"/>
      <c r="F28" s="61"/>
      <c r="G28" s="61"/>
      <c r="H28" s="61"/>
      <c r="I28" s="61"/>
      <c r="J28" s="61"/>
      <c r="K28" s="61"/>
      <c r="L28" s="61"/>
      <c r="M28" s="61"/>
      <c r="N28" s="62">
        <f>N22*J8</f>
        <v>552818.8748107719</v>
      </c>
      <c r="O28" s="62">
        <f>O22*K8</f>
        <v>990296.95205144095</v>
      </c>
      <c r="P28" s="62">
        <f>P30+P29</f>
        <v>960447.27893438912</v>
      </c>
    </row>
    <row r="29" spans="1:16" x14ac:dyDescent="0.45">
      <c r="B29" s="61" t="s">
        <v>333</v>
      </c>
      <c r="C29" s="61"/>
      <c r="D29" s="61"/>
      <c r="E29" s="61"/>
      <c r="F29" s="61"/>
      <c r="G29" s="61"/>
      <c r="H29" s="61"/>
      <c r="I29" s="61"/>
      <c r="J29" s="61"/>
      <c r="K29" s="61"/>
      <c r="L29" s="61"/>
      <c r="M29" s="61"/>
      <c r="N29" s="62">
        <f>$G$8</f>
        <v>-3649.3900000000003</v>
      </c>
      <c r="O29" s="62">
        <f>$G$8</f>
        <v>-3649.3900000000003</v>
      </c>
      <c r="P29" s="62">
        <f>$G$8</f>
        <v>-3649.3900000000003</v>
      </c>
    </row>
    <row r="30" spans="1:16" x14ac:dyDescent="0.45">
      <c r="B30" s="61" t="s">
        <v>370</v>
      </c>
      <c r="C30" s="61"/>
      <c r="D30" s="61"/>
      <c r="E30" s="61"/>
      <c r="F30" s="61"/>
      <c r="G30" s="61"/>
      <c r="H30" s="61"/>
      <c r="I30" s="61"/>
      <c r="J30" s="61"/>
      <c r="K30" s="61"/>
      <c r="L30" s="61"/>
      <c r="M30" s="61"/>
      <c r="N30" s="62">
        <f>N28-N29</f>
        <v>556468.26481077191</v>
      </c>
      <c r="O30" s="62">
        <f>O28-O29</f>
        <v>993946.34205144097</v>
      </c>
      <c r="P30" s="62">
        <f>P22*L8</f>
        <v>964096.66893438913</v>
      </c>
    </row>
    <row r="31" spans="1:16" x14ac:dyDescent="0.45">
      <c r="B31" s="61" t="s">
        <v>356</v>
      </c>
      <c r="C31" s="61"/>
      <c r="D31" s="61"/>
      <c r="E31" s="61"/>
      <c r="F31" s="61"/>
      <c r="G31" s="61"/>
      <c r="H31" s="61"/>
      <c r="I31" s="61"/>
      <c r="J31" s="61"/>
      <c r="K31" s="61"/>
      <c r="L31" s="61"/>
      <c r="M31" s="61"/>
      <c r="N31" s="62">
        <f>$E$8</f>
        <v>1252.95</v>
      </c>
      <c r="O31" s="62">
        <f>$E$8</f>
        <v>1252.95</v>
      </c>
      <c r="P31" s="62">
        <f>$E$8</f>
        <v>1252.95</v>
      </c>
    </row>
    <row r="32" spans="1:16" x14ac:dyDescent="0.45">
      <c r="N32" s="57"/>
      <c r="O32" s="57"/>
      <c r="P32" s="57"/>
    </row>
    <row r="33" spans="1:16" x14ac:dyDescent="0.45">
      <c r="B33" s="187" t="s">
        <v>371</v>
      </c>
      <c r="C33" s="187"/>
      <c r="D33" s="187"/>
      <c r="E33" s="187"/>
      <c r="F33" s="187"/>
      <c r="G33" s="187"/>
      <c r="H33" s="187"/>
      <c r="I33" s="187"/>
      <c r="J33" s="187"/>
      <c r="K33" s="187"/>
      <c r="L33" s="187"/>
      <c r="M33" s="187"/>
      <c r="N33" s="188">
        <f>N30/N31</f>
        <v>444.12647337146086</v>
      </c>
      <c r="O33" s="188">
        <f>O30/O31</f>
        <v>793.28492122705688</v>
      </c>
      <c r="P33" s="188">
        <f>P30/P31</f>
        <v>769.46140622881126</v>
      </c>
    </row>
    <row r="34" spans="1:16" x14ac:dyDescent="0.45">
      <c r="A34" s="101"/>
      <c r="B34" s="189"/>
      <c r="C34" s="189"/>
      <c r="D34" s="189"/>
      <c r="E34" s="189"/>
      <c r="F34" s="189"/>
      <c r="G34" s="189"/>
      <c r="H34" s="189"/>
      <c r="I34" s="189"/>
      <c r="J34" s="189"/>
      <c r="K34" s="189"/>
      <c r="L34" s="189"/>
      <c r="M34" s="189"/>
      <c r="N34" s="189"/>
      <c r="O34" s="189"/>
      <c r="P34" s="189"/>
    </row>
    <row r="35" spans="1:16" x14ac:dyDescent="0.45">
      <c r="B35" s="52" t="s">
        <v>372</v>
      </c>
    </row>
    <row r="36" spans="1:16" x14ac:dyDescent="0.45">
      <c r="N36" s="42" t="str">
        <f>IF(N33&gt;$D$8,"Undervalued","Overvalued")</f>
        <v>Undervalued</v>
      </c>
      <c r="O36" s="42" t="str">
        <f>IF(O33&gt;$D$8,"Undervalued","Overvalued")</f>
        <v>Undervalued</v>
      </c>
      <c r="P36" s="42" t="str">
        <f>IF(P33&gt;$D$8,"Undervalued","Overvalued")</f>
        <v>Undervalued</v>
      </c>
    </row>
  </sheetData>
  <sheetProtection algorithmName="SHA-512" hashValue="IX9kVk9ydQMtbqAahdbar5AfqXLp2GBFmzoD/C4fmWeHd64tyMlAh7ZQWu5CWWGCycCpHUjEW4VdL2ngEGGynA==" saltValue="W/iy8bJ+G3eEB/eoodwqMw==" spinCount="100000" sheet="1" objects="1" scenarios="1"/>
  <mergeCells count="3">
    <mergeCell ref="D5:H5"/>
    <mergeCell ref="J5:L5"/>
    <mergeCell ref="N5:P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1581-617C-4210-A204-FE03B59414DD}">
  <dimension ref="A2:K7605"/>
  <sheetViews>
    <sheetView showGridLines="0" workbookViewId="0">
      <selection activeCell="E108" sqref="E108"/>
    </sheetView>
  </sheetViews>
  <sheetFormatPr defaultRowHeight="14.25" x14ac:dyDescent="0.45"/>
  <cols>
    <col min="1" max="1" width="1.73046875" customWidth="1"/>
    <col min="2" max="2" width="9.3984375" bestFit="1" customWidth="1"/>
    <col min="5" max="5" width="13" bestFit="1" customWidth="1"/>
    <col min="6" max="6" width="1.73046875" customWidth="1"/>
    <col min="8" max="8" width="12.265625" customWidth="1"/>
    <col min="9" max="9" width="10" customWidth="1"/>
  </cols>
  <sheetData>
    <row r="2" spans="1:11" x14ac:dyDescent="0.45">
      <c r="A2" t="s">
        <v>173</v>
      </c>
      <c r="B2" s="27" t="s">
        <v>382</v>
      </c>
      <c r="C2" s="26" t="s">
        <v>383</v>
      </c>
      <c r="D2" s="26" t="s">
        <v>384</v>
      </c>
      <c r="E2" s="26" t="s">
        <v>385</v>
      </c>
      <c r="F2" s="27" t="str">
        <f>"Calculation of Value at Risk"&amp;" - "&amp;'Data Sheet'!B1</f>
        <v>Calculation of Value at Risk - ITC LTD</v>
      </c>
      <c r="G2" s="26"/>
      <c r="H2" s="25"/>
      <c r="I2" s="25"/>
      <c r="J2" s="25"/>
      <c r="K2" s="25"/>
    </row>
    <row r="3" spans="1:11" x14ac:dyDescent="0.45">
      <c r="B3" s="191">
        <v>36220</v>
      </c>
      <c r="C3" s="101">
        <v>9.7371139526367188</v>
      </c>
      <c r="D3" s="56">
        <f t="shared" ref="D3:D66" si="0">(C3-C4)/C4</f>
        <v>2.8076478681351507</v>
      </c>
      <c r="E3">
        <v>0.16459626904112615</v>
      </c>
    </row>
    <row r="4" spans="1:11" x14ac:dyDescent="0.45">
      <c r="B4" s="191">
        <v>35097</v>
      </c>
      <c r="C4" s="101">
        <v>2.5572516918182373</v>
      </c>
      <c r="D4" s="56">
        <f t="shared" si="0"/>
        <v>-0.84354590088428538</v>
      </c>
      <c r="E4">
        <v>0.11463641813776926</v>
      </c>
      <c r="G4" s="61" t="s">
        <v>231</v>
      </c>
      <c r="H4" s="61"/>
      <c r="I4" s="61"/>
      <c r="J4" s="61"/>
      <c r="K4" s="192">
        <f>AVERAGE(E3:E7604)</f>
        <v>8.2303971962873889E-4</v>
      </c>
    </row>
    <row r="5" spans="1:11" x14ac:dyDescent="0.45">
      <c r="B5" s="191">
        <v>38372</v>
      </c>
      <c r="C5" s="101">
        <v>16.345060348510742</v>
      </c>
      <c r="D5" s="56">
        <f t="shared" si="0"/>
        <v>-0.58878287390396322</v>
      </c>
      <c r="E5">
        <v>0.11161702397582481</v>
      </c>
      <c r="G5" s="61" t="s">
        <v>386</v>
      </c>
      <c r="H5" s="61"/>
      <c r="I5" s="61"/>
      <c r="J5" s="61"/>
      <c r="K5" s="192">
        <f>_xlfn.STDEV.S(E3:E7604)</f>
        <v>1.9893407001306925E-2</v>
      </c>
    </row>
    <row r="6" spans="1:11" x14ac:dyDescent="0.45">
      <c r="B6" s="191">
        <v>39951</v>
      </c>
      <c r="C6" s="101">
        <v>39.748004913330078</v>
      </c>
      <c r="D6" s="56">
        <f t="shared" si="0"/>
        <v>12.711447660195049</v>
      </c>
      <c r="E6">
        <v>0.11126005361930295</v>
      </c>
      <c r="G6" s="61" t="s">
        <v>387</v>
      </c>
      <c r="H6" s="61"/>
      <c r="I6" s="61"/>
      <c r="J6" s="61"/>
      <c r="K6" s="192">
        <f>MIN(E3:E7604)</f>
        <v>-0.12814318480561701</v>
      </c>
    </row>
    <row r="7" spans="1:11" x14ac:dyDescent="0.45">
      <c r="B7" s="191">
        <v>35103</v>
      </c>
      <c r="C7" s="101">
        <v>2.8988919258117676</v>
      </c>
      <c r="D7" s="56">
        <f t="shared" si="0"/>
        <v>-0.63941456900096161</v>
      </c>
      <c r="E7">
        <v>0.1051243056863371</v>
      </c>
      <c r="G7" s="61" t="s">
        <v>388</v>
      </c>
      <c r="H7" s="61"/>
      <c r="I7" s="61"/>
      <c r="J7" s="61"/>
      <c r="K7" s="192">
        <f>MAX(E3:E7604)</f>
        <v>0.16459626904112615</v>
      </c>
    </row>
    <row r="8" spans="1:11" x14ac:dyDescent="0.45">
      <c r="B8" s="191">
        <v>36676</v>
      </c>
      <c r="C8" s="101">
        <v>8.0394039154052734</v>
      </c>
      <c r="D8" s="56">
        <f t="shared" si="0"/>
        <v>-0.94487487179208174</v>
      </c>
      <c r="E8">
        <v>0.10238594112122004</v>
      </c>
      <c r="G8" s="61" t="s">
        <v>391</v>
      </c>
      <c r="H8" s="61"/>
      <c r="I8" s="61"/>
      <c r="J8" s="61"/>
      <c r="K8" s="203">
        <v>309.64999999999998</v>
      </c>
    </row>
    <row r="9" spans="1:11" x14ac:dyDescent="0.45">
      <c r="B9" s="191">
        <v>42430</v>
      </c>
      <c r="C9" s="101">
        <v>145.83918762207031</v>
      </c>
      <c r="D9" s="56">
        <f t="shared" si="0"/>
        <v>19.159992512022125</v>
      </c>
      <c r="E9">
        <v>0.100456787139818</v>
      </c>
    </row>
    <row r="10" spans="1:11" ht="14.65" thickBot="1" x14ac:dyDescent="0.5">
      <c r="B10" s="191">
        <v>35963</v>
      </c>
      <c r="C10" s="101">
        <v>7.2340893745422363</v>
      </c>
      <c r="D10" s="56">
        <f t="shared" si="0"/>
        <v>0.16567123628273828</v>
      </c>
      <c r="E10">
        <v>9.8662622614773279E-2</v>
      </c>
      <c r="G10" s="200" t="s">
        <v>389</v>
      </c>
      <c r="H10" s="201" t="s">
        <v>394</v>
      </c>
      <c r="I10" s="202" t="s">
        <v>390</v>
      </c>
      <c r="J10" s="201" t="s">
        <v>392</v>
      </c>
      <c r="K10" s="201" t="s">
        <v>393</v>
      </c>
    </row>
    <row r="11" spans="1:11" x14ac:dyDescent="0.45">
      <c r="B11" s="191">
        <v>35732</v>
      </c>
      <c r="C11" s="101">
        <v>6.2059431076049805</v>
      </c>
      <c r="D11" s="56">
        <f t="shared" si="0"/>
        <v>-0.4101016933665162</v>
      </c>
      <c r="E11">
        <v>9.7512694738674244E-2</v>
      </c>
      <c r="G11" s="196">
        <v>0.05</v>
      </c>
      <c r="H11" s="197">
        <f>1-G11</f>
        <v>0.95</v>
      </c>
      <c r="I11" s="198">
        <f>-_xlfn.PERCENTILE.INC($E$3:$E$7604,G11)</f>
        <v>2.8278456819531134E-2</v>
      </c>
      <c r="J11" s="199">
        <f>$K$8*(1-I11)</f>
        <v>300.89357584583217</v>
      </c>
      <c r="K11" s="199">
        <f>$K$8-J11</f>
        <v>8.756424154167803</v>
      </c>
    </row>
    <row r="12" spans="1:11" x14ac:dyDescent="0.45">
      <c r="B12" s="191">
        <v>38125</v>
      </c>
      <c r="C12" s="101">
        <v>10.520360946655273</v>
      </c>
      <c r="D12" s="56">
        <f t="shared" si="0"/>
        <v>0.15263389965101457</v>
      </c>
      <c r="E12">
        <v>9.5013485918303095E-2</v>
      </c>
      <c r="G12" s="193">
        <v>0.01</v>
      </c>
      <c r="H12" s="194">
        <f>1-G12</f>
        <v>0.99</v>
      </c>
      <c r="I12" s="198">
        <f>-_xlfn.PERCENTILE.INC($E$3:$E$7604,G12)</f>
        <v>5.4985913781164845E-2</v>
      </c>
      <c r="J12" s="195">
        <f>$K$8*(1-I12)</f>
        <v>292.62361179766231</v>
      </c>
      <c r="K12" s="195">
        <f>$K$8-J12</f>
        <v>17.026388202337671</v>
      </c>
    </row>
    <row r="13" spans="1:11" x14ac:dyDescent="0.45">
      <c r="B13" s="191">
        <v>36781</v>
      </c>
      <c r="C13" s="101">
        <v>9.1272354125976563</v>
      </c>
      <c r="D13" s="56">
        <f t="shared" si="0"/>
        <v>-0.70719774789526013</v>
      </c>
      <c r="E13">
        <v>9.0723968518460055E-2</v>
      </c>
      <c r="G13" s="193">
        <v>5.0000000000000001E-3</v>
      </c>
      <c r="H13" s="194">
        <f>1-G13</f>
        <v>0.995</v>
      </c>
      <c r="I13" s="198">
        <f>-_xlfn.PERCENTILE.INC($E$3:$E$7604,G13)</f>
        <v>6.9878651624460775E-2</v>
      </c>
      <c r="J13" s="195">
        <f>$K$8*(1-I13)</f>
        <v>288.01207552448574</v>
      </c>
      <c r="K13" s="195">
        <f>$K$8-J13</f>
        <v>21.637924475514239</v>
      </c>
    </row>
    <row r="14" spans="1:11" x14ac:dyDescent="0.45">
      <c r="B14" s="191">
        <v>39288</v>
      </c>
      <c r="C14" s="101">
        <v>31.172012329101563</v>
      </c>
      <c r="D14" s="56">
        <f t="shared" si="0"/>
        <v>0.22764579592975448</v>
      </c>
      <c r="E14">
        <v>9.0013429823171329E-2</v>
      </c>
    </row>
    <row r="15" spans="1:11" x14ac:dyDescent="0.45">
      <c r="B15" s="191">
        <v>38616</v>
      </c>
      <c r="C15" s="101">
        <v>25.391698837280273</v>
      </c>
      <c r="D15" s="56">
        <f t="shared" si="0"/>
        <v>-0.35776636613410612</v>
      </c>
      <c r="E15">
        <v>8.9863162136323088E-2</v>
      </c>
    </row>
    <row r="16" spans="1:11" x14ac:dyDescent="0.45">
      <c r="B16" s="191">
        <v>39937</v>
      </c>
      <c r="C16" s="101">
        <v>39.536544799804688</v>
      </c>
      <c r="D16" s="56">
        <f t="shared" si="0"/>
        <v>0.36012909081317185</v>
      </c>
      <c r="E16">
        <v>8.9825182428484959E-2</v>
      </c>
    </row>
    <row r="17" spans="2:5" x14ac:dyDescent="0.45">
      <c r="B17" s="191">
        <v>38877</v>
      </c>
      <c r="C17" s="101">
        <v>29.068229675292969</v>
      </c>
      <c r="D17" s="56">
        <f t="shared" si="0"/>
        <v>-0.7725616011294224</v>
      </c>
      <c r="E17">
        <v>8.7029560401404513E-2</v>
      </c>
    </row>
    <row r="18" spans="2:5" x14ac:dyDescent="0.45">
      <c r="B18" s="191">
        <v>43910</v>
      </c>
      <c r="C18" s="101">
        <v>127.80704498291016</v>
      </c>
      <c r="D18" s="56">
        <f t="shared" si="0"/>
        <v>2.3164284210398156</v>
      </c>
      <c r="E18">
        <v>8.4337314303490757E-2</v>
      </c>
    </row>
    <row r="19" spans="2:5" x14ac:dyDescent="0.45">
      <c r="B19" s="191">
        <v>39402</v>
      </c>
      <c r="C19" s="101">
        <v>38.537555694580078</v>
      </c>
      <c r="D19" s="56">
        <f t="shared" si="0"/>
        <v>-0.43863403838301712</v>
      </c>
      <c r="E19">
        <v>8.2607880743256382E-2</v>
      </c>
    </row>
    <row r="20" spans="2:5" x14ac:dyDescent="0.45">
      <c r="B20" s="191">
        <v>40602</v>
      </c>
      <c r="C20" s="101">
        <v>68.649612426757813</v>
      </c>
      <c r="D20" s="56">
        <f t="shared" si="0"/>
        <v>14.027703127423614</v>
      </c>
      <c r="E20">
        <v>8.1253840037424335E-2</v>
      </c>
    </row>
    <row r="21" spans="2:5" x14ac:dyDescent="0.45">
      <c r="B21" s="191">
        <v>35489</v>
      </c>
      <c r="C21" s="101">
        <v>4.5682039260864258</v>
      </c>
      <c r="D21" s="56">
        <f t="shared" si="0"/>
        <v>-0.36401478373077967</v>
      </c>
      <c r="E21">
        <v>8.0207895824324763E-2</v>
      </c>
    </row>
    <row r="22" spans="2:5" x14ac:dyDescent="0.45">
      <c r="B22" s="191">
        <v>36515</v>
      </c>
      <c r="C22" s="101">
        <v>7.1828775405883789</v>
      </c>
      <c r="D22" s="56">
        <f t="shared" si="0"/>
        <v>-0.19888383113385516</v>
      </c>
      <c r="E22">
        <v>8.0056204044457041E-2</v>
      </c>
    </row>
    <row r="23" spans="2:5" x14ac:dyDescent="0.45">
      <c r="B23" s="191">
        <v>36565</v>
      </c>
      <c r="C23" s="101">
        <v>8.9660873413085938</v>
      </c>
      <c r="D23" s="56">
        <f t="shared" si="0"/>
        <v>-9.8923332292162547E-2</v>
      </c>
      <c r="E23">
        <v>8.0052283881533681E-2</v>
      </c>
    </row>
    <row r="24" spans="2:5" x14ac:dyDescent="0.45">
      <c r="B24" s="191">
        <v>36535</v>
      </c>
      <c r="C24" s="101">
        <v>9.9504156112670898</v>
      </c>
      <c r="D24" s="56">
        <f t="shared" si="0"/>
        <v>0.25424998767840762</v>
      </c>
      <c r="E24">
        <v>8.0042635412567079E-2</v>
      </c>
    </row>
    <row r="25" spans="2:5" x14ac:dyDescent="0.45">
      <c r="B25" s="191">
        <v>36591</v>
      </c>
      <c r="C25" s="101">
        <v>7.9333591461181641</v>
      </c>
      <c r="D25" s="56">
        <f t="shared" si="0"/>
        <v>2.9498904010312403E-2</v>
      </c>
      <c r="E25">
        <v>8.0032709733443716E-2</v>
      </c>
    </row>
    <row r="26" spans="2:5" x14ac:dyDescent="0.45">
      <c r="B26" s="191">
        <v>36528</v>
      </c>
      <c r="C26" s="101">
        <v>7.7060394287109375</v>
      </c>
      <c r="D26" s="56">
        <f t="shared" si="0"/>
        <v>-0.26316866450113774</v>
      </c>
      <c r="E26">
        <v>8.0030562938287156E-2</v>
      </c>
    </row>
    <row r="27" spans="2:5" x14ac:dyDescent="0.45">
      <c r="B27" s="191">
        <v>36567</v>
      </c>
      <c r="C27" s="101">
        <v>10.458349227905273</v>
      </c>
      <c r="D27" s="56">
        <f t="shared" si="0"/>
        <v>0.34812466347205867</v>
      </c>
      <c r="E27">
        <v>8.0029143837721056E-2</v>
      </c>
    </row>
    <row r="28" spans="2:5" x14ac:dyDescent="0.45">
      <c r="B28" s="191">
        <v>36516</v>
      </c>
      <c r="C28" s="101">
        <v>7.7577018737792969</v>
      </c>
      <c r="D28" s="56">
        <f t="shared" si="0"/>
        <v>0.28583032070832631</v>
      </c>
      <c r="E28">
        <v>8.0027026765074394E-2</v>
      </c>
    </row>
    <row r="29" spans="2:5" x14ac:dyDescent="0.45">
      <c r="B29" s="191">
        <v>36642</v>
      </c>
      <c r="C29" s="101">
        <v>6.0332236289978027</v>
      </c>
      <c r="D29" s="56">
        <f t="shared" si="0"/>
        <v>-0.42533999518020149</v>
      </c>
      <c r="E29">
        <v>8.0023170082868217E-2</v>
      </c>
    </row>
    <row r="30" spans="2:5" x14ac:dyDescent="0.45">
      <c r="B30" s="191">
        <v>36266</v>
      </c>
      <c r="C30" s="101">
        <v>10.498770713806152</v>
      </c>
      <c r="D30" s="56">
        <f t="shared" si="0"/>
        <v>0.25140218882525328</v>
      </c>
      <c r="E30">
        <v>8.0021865795540492E-2</v>
      </c>
    </row>
    <row r="31" spans="2:5" x14ac:dyDescent="0.45">
      <c r="B31" s="191">
        <v>36159</v>
      </c>
      <c r="C31" s="101">
        <v>8.3896055221557617</v>
      </c>
      <c r="D31" s="56">
        <f t="shared" si="0"/>
        <v>-0.12891273847704032</v>
      </c>
      <c r="E31">
        <v>8.0013998095979033E-2</v>
      </c>
    </row>
    <row r="32" spans="2:5" x14ac:dyDescent="0.45">
      <c r="B32" s="191">
        <v>36447</v>
      </c>
      <c r="C32" s="101">
        <v>9.6311883926391602</v>
      </c>
      <c r="D32" s="56">
        <f t="shared" si="0"/>
        <v>4.5392926297710454E-2</v>
      </c>
      <c r="E32">
        <v>8.000975737877708E-2</v>
      </c>
    </row>
    <row r="33" spans="2:5" x14ac:dyDescent="0.45">
      <c r="B33" s="191">
        <v>36532</v>
      </c>
      <c r="C33" s="101">
        <v>9.2129840850830078</v>
      </c>
      <c r="D33" s="56">
        <f t="shared" si="0"/>
        <v>8.0007530583492775E-2</v>
      </c>
      <c r="E33">
        <v>8.0007530583492775E-2</v>
      </c>
    </row>
    <row r="34" spans="2:5" x14ac:dyDescent="0.45">
      <c r="B34" s="191">
        <v>36531</v>
      </c>
      <c r="C34" s="101">
        <v>8.5304813385009766</v>
      </c>
      <c r="D34" s="56">
        <f t="shared" si="0"/>
        <v>-0.11906092866338591</v>
      </c>
      <c r="E34">
        <v>8.0005336723722523E-2</v>
      </c>
    </row>
    <row r="35" spans="2:5" x14ac:dyDescent="0.45">
      <c r="B35" s="191">
        <v>36566</v>
      </c>
      <c r="C35" s="101">
        <v>9.6833953857421875</v>
      </c>
      <c r="D35" s="56">
        <f t="shared" si="0"/>
        <v>-0.18751377812267372</v>
      </c>
      <c r="E35">
        <v>8.0002348530424108E-2</v>
      </c>
    </row>
    <row r="36" spans="2:5" x14ac:dyDescent="0.45">
      <c r="B36" s="191">
        <v>36286</v>
      </c>
      <c r="C36" s="101">
        <v>11.918227195739746</v>
      </c>
      <c r="D36" s="56">
        <f t="shared" si="0"/>
        <v>0.1590909702204692</v>
      </c>
      <c r="E36">
        <v>7.9999993086433158E-2</v>
      </c>
    </row>
    <row r="37" spans="2:5" x14ac:dyDescent="0.45">
      <c r="B37" s="191">
        <v>36256</v>
      </c>
      <c r="C37" s="101">
        <v>10.282391548156738</v>
      </c>
      <c r="D37" s="56">
        <f t="shared" si="0"/>
        <v>2.7643404189354697</v>
      </c>
      <c r="E37">
        <v>7.9999571280437082E-2</v>
      </c>
    </row>
    <row r="38" spans="2:5" x14ac:dyDescent="0.45">
      <c r="B38" s="191">
        <v>35137</v>
      </c>
      <c r="C38" s="101">
        <v>2.7315254211425781</v>
      </c>
      <c r="D38" s="56">
        <f t="shared" si="0"/>
        <v>-0.7504830113635077</v>
      </c>
      <c r="E38">
        <v>7.9361388685576267E-2</v>
      </c>
    </row>
    <row r="39" spans="2:5" x14ac:dyDescent="0.45">
      <c r="B39" s="191">
        <v>36571</v>
      </c>
      <c r="C39" s="101">
        <v>10.94725227355957</v>
      </c>
      <c r="D39" s="56">
        <f t="shared" si="0"/>
        <v>-0.91244979545987737</v>
      </c>
      <c r="E39">
        <v>7.9298704712854912E-2</v>
      </c>
    </row>
    <row r="40" spans="2:5" x14ac:dyDescent="0.45">
      <c r="B40" s="191">
        <v>43921</v>
      </c>
      <c r="C40" s="101">
        <v>125.03971099853516</v>
      </c>
      <c r="D40" s="56">
        <f t="shared" si="0"/>
        <v>14.166434007774216</v>
      </c>
      <c r="E40">
        <v>7.8517301730739009E-2</v>
      </c>
    </row>
    <row r="41" spans="2:5" x14ac:dyDescent="0.45">
      <c r="B41" s="191">
        <v>37196</v>
      </c>
      <c r="C41" s="101">
        <v>8.2445030212402344</v>
      </c>
      <c r="D41" s="56">
        <f t="shared" si="0"/>
        <v>0.21126052113277746</v>
      </c>
      <c r="E41">
        <v>7.8134357302577673E-2</v>
      </c>
    </row>
    <row r="42" spans="2:5" x14ac:dyDescent="0.45">
      <c r="B42" s="191">
        <v>36662</v>
      </c>
      <c r="C42" s="101">
        <v>6.8065481185913086</v>
      </c>
      <c r="D42" s="56">
        <f t="shared" si="0"/>
        <v>-0.95053450611069279</v>
      </c>
      <c r="E42">
        <v>7.8129206023592246E-2</v>
      </c>
    </row>
    <row r="43" spans="2:5" x14ac:dyDescent="0.45">
      <c r="B43" s="191">
        <v>43972</v>
      </c>
      <c r="C43" s="101">
        <v>137.60194396972656</v>
      </c>
      <c r="D43" s="56">
        <f t="shared" si="0"/>
        <v>14.873580000046205</v>
      </c>
      <c r="E43">
        <v>7.5106503174723629E-2</v>
      </c>
    </row>
    <row r="44" spans="2:5" x14ac:dyDescent="0.45">
      <c r="B44" s="191">
        <v>36619</v>
      </c>
      <c r="C44" s="101">
        <v>8.668614387512207</v>
      </c>
      <c r="D44" s="56">
        <f t="shared" si="0"/>
        <v>6.6506180952746352E-2</v>
      </c>
      <c r="E44">
        <v>7.492090379579E-2</v>
      </c>
    </row>
    <row r="45" spans="2:5" x14ac:dyDescent="0.45">
      <c r="B45" s="191">
        <v>36563</v>
      </c>
      <c r="C45" s="101">
        <v>8.1280488967895508</v>
      </c>
      <c r="D45" s="56">
        <f t="shared" si="0"/>
        <v>-0.3343847077619298</v>
      </c>
      <c r="E45">
        <v>7.4478725947113147E-2</v>
      </c>
    </row>
    <row r="46" spans="2:5" x14ac:dyDescent="0.45">
      <c r="B46" s="191">
        <v>38177</v>
      </c>
      <c r="C46" s="101">
        <v>12.211331367492676</v>
      </c>
      <c r="D46" s="56">
        <f t="shared" si="0"/>
        <v>0.67976308988034784</v>
      </c>
      <c r="E46">
        <v>7.444300098360826E-2</v>
      </c>
    </row>
    <row r="47" spans="2:5" x14ac:dyDescent="0.45">
      <c r="B47" s="191">
        <v>37174</v>
      </c>
      <c r="C47" s="101">
        <v>7.2696747779846191</v>
      </c>
      <c r="D47" s="56">
        <f t="shared" si="0"/>
        <v>-0.93832280821707659</v>
      </c>
      <c r="E47">
        <v>7.4205030403113312E-2</v>
      </c>
    </row>
    <row r="48" spans="2:5" x14ac:dyDescent="0.45">
      <c r="B48" s="191">
        <v>43909</v>
      </c>
      <c r="C48" s="101">
        <v>117.86650085449219</v>
      </c>
      <c r="D48" s="56">
        <f t="shared" si="0"/>
        <v>19.269098591452281</v>
      </c>
      <c r="E48">
        <v>7.3988121129525047E-2</v>
      </c>
    </row>
    <row r="49" spans="2:5" x14ac:dyDescent="0.45">
      <c r="B49" s="191">
        <v>35755</v>
      </c>
      <c r="C49" s="101">
        <v>5.8150835037231445</v>
      </c>
      <c r="D49" s="56">
        <f t="shared" si="0"/>
        <v>-0.29756341166143274</v>
      </c>
      <c r="E49">
        <v>7.1527551707640455E-2</v>
      </c>
    </row>
    <row r="50" spans="2:5" x14ac:dyDescent="0.45">
      <c r="B50" s="191">
        <v>36964</v>
      </c>
      <c r="C50" s="101">
        <v>8.2784461975097656</v>
      </c>
      <c r="D50" s="56">
        <f t="shared" si="0"/>
        <v>-0.12579405930144333</v>
      </c>
      <c r="E50">
        <v>7.112907723706649E-2</v>
      </c>
    </row>
    <row r="51" spans="2:5" x14ac:dyDescent="0.45">
      <c r="B51" s="191">
        <v>36440</v>
      </c>
      <c r="C51" s="101">
        <v>9.4696750640869141</v>
      </c>
      <c r="D51" s="56">
        <f t="shared" si="0"/>
        <v>-0.94897620817617701</v>
      </c>
      <c r="E51">
        <v>7.0713283437678284E-2</v>
      </c>
    </row>
    <row r="52" spans="2:5" x14ac:dyDescent="0.45">
      <c r="B52" s="191">
        <v>43731</v>
      </c>
      <c r="C52" s="101">
        <v>185.59332275390625</v>
      </c>
      <c r="D52" s="56">
        <f t="shared" si="0"/>
        <v>22.344431318620682</v>
      </c>
      <c r="E52">
        <v>7.057344610738861E-2</v>
      </c>
    </row>
    <row r="53" spans="2:5" x14ac:dyDescent="0.45">
      <c r="B53" s="191">
        <v>36623</v>
      </c>
      <c r="C53" s="101">
        <v>7.9502182006835938</v>
      </c>
      <c r="D53" s="56">
        <f t="shared" si="0"/>
        <v>3.8053003734429575E-2</v>
      </c>
      <c r="E53">
        <v>7.0518495460920663E-2</v>
      </c>
    </row>
    <row r="54" spans="2:5" x14ac:dyDescent="0.45">
      <c r="B54" s="191">
        <v>36062</v>
      </c>
      <c r="C54" s="101">
        <v>7.6587786674499512</v>
      </c>
      <c r="D54" s="56">
        <f t="shared" si="0"/>
        <v>-9.7931236282189818E-2</v>
      </c>
      <c r="E54">
        <v>7.022434326449141E-2</v>
      </c>
    </row>
    <row r="55" spans="2:5" x14ac:dyDescent="0.45">
      <c r="B55" s="191">
        <v>36592</v>
      </c>
      <c r="C55" s="101">
        <v>8.4902381896972656</v>
      </c>
      <c r="D55" s="56">
        <f t="shared" si="0"/>
        <v>-0.75422488186166126</v>
      </c>
      <c r="E55">
        <v>7.0194609032869199E-2</v>
      </c>
    </row>
    <row r="56" spans="2:5" x14ac:dyDescent="0.45">
      <c r="B56" s="191">
        <v>39638</v>
      </c>
      <c r="C56" s="101">
        <v>34.544742584228516</v>
      </c>
      <c r="D56" s="56">
        <f t="shared" si="0"/>
        <v>6.8655489847882176</v>
      </c>
      <c r="E56">
        <v>7.0139497398124473E-2</v>
      </c>
    </row>
    <row r="57" spans="2:5" x14ac:dyDescent="0.45">
      <c r="B57" s="191">
        <v>35445</v>
      </c>
      <c r="C57" s="101">
        <v>4.3919048309326172</v>
      </c>
      <c r="D57" s="56">
        <f t="shared" si="0"/>
        <v>-0.18883609217077532</v>
      </c>
      <c r="E57">
        <v>7.0113557265967574E-2</v>
      </c>
    </row>
    <row r="58" spans="2:5" x14ac:dyDescent="0.45">
      <c r="B58" s="191">
        <v>35642</v>
      </c>
      <c r="C58" s="101">
        <v>5.4143247604370117</v>
      </c>
      <c r="D58" s="56">
        <f t="shared" si="0"/>
        <v>0.30576363169262594</v>
      </c>
      <c r="E58">
        <v>6.9998955883633418E-2</v>
      </c>
    </row>
    <row r="59" spans="2:5" x14ac:dyDescent="0.45">
      <c r="B59" s="191">
        <v>35529</v>
      </c>
      <c r="C59" s="101">
        <v>4.1464815139770508</v>
      </c>
      <c r="D59" s="56">
        <f t="shared" si="0"/>
        <v>0.16606397647865603</v>
      </c>
      <c r="E59">
        <v>6.9818767024250911E-2</v>
      </c>
    </row>
    <row r="60" spans="2:5" x14ac:dyDescent="0.45">
      <c r="B60" s="191">
        <v>35425</v>
      </c>
      <c r="C60" s="101">
        <v>3.5559639930725098</v>
      </c>
      <c r="D60" s="56">
        <f t="shared" si="0"/>
        <v>-0.97255244195693402</v>
      </c>
      <c r="E60">
        <v>6.9632648723124968E-2</v>
      </c>
    </row>
    <row r="61" spans="2:5" x14ac:dyDescent="0.45">
      <c r="B61" s="191">
        <v>43924</v>
      </c>
      <c r="C61" s="101">
        <v>129.55484008789063</v>
      </c>
      <c r="D61" s="56">
        <f t="shared" si="0"/>
        <v>13.797704967425531</v>
      </c>
      <c r="E61">
        <v>6.9110607759454629E-2</v>
      </c>
    </row>
    <row r="62" spans="2:5" x14ac:dyDescent="0.45">
      <c r="B62" s="191">
        <v>36958</v>
      </c>
      <c r="C62" s="101">
        <v>8.7550630569458008</v>
      </c>
      <c r="D62" s="56">
        <f t="shared" si="0"/>
        <v>-0.73329660636029137</v>
      </c>
      <c r="E62">
        <v>6.8644033072227814E-2</v>
      </c>
    </row>
    <row r="63" spans="2:5" x14ac:dyDescent="0.45">
      <c r="B63" s="191">
        <v>39756</v>
      </c>
      <c r="C63" s="101">
        <v>32.82696533203125</v>
      </c>
      <c r="D63" s="56">
        <f t="shared" si="0"/>
        <v>2.9219541608021387</v>
      </c>
      <c r="E63">
        <v>6.8523374793173164E-2</v>
      </c>
    </row>
    <row r="64" spans="2:5" x14ac:dyDescent="0.45">
      <c r="B64" s="191">
        <v>36475</v>
      </c>
      <c r="C64" s="101">
        <v>8.3700532913208008</v>
      </c>
      <c r="D64" s="56">
        <f t="shared" si="0"/>
        <v>0.44695377008293991</v>
      </c>
      <c r="E64">
        <v>6.8448738056529818E-2</v>
      </c>
    </row>
    <row r="65" spans="2:5" x14ac:dyDescent="0.45">
      <c r="B65" s="191">
        <v>35643</v>
      </c>
      <c r="C65" s="101">
        <v>5.7846031188964844</v>
      </c>
      <c r="D65" s="56">
        <f t="shared" si="0"/>
        <v>-0.96900664726508212</v>
      </c>
      <c r="E65">
        <v>6.8388649525630965E-2</v>
      </c>
    </row>
    <row r="66" spans="2:5" x14ac:dyDescent="0.45">
      <c r="B66" s="191">
        <v>44455</v>
      </c>
      <c r="C66" s="101">
        <v>186.64012145996094</v>
      </c>
      <c r="D66" s="56">
        <f t="shared" si="0"/>
        <v>3.5966475672803346</v>
      </c>
      <c r="E66">
        <v>6.8287012776494488E-2</v>
      </c>
    </row>
    <row r="67" spans="2:5" x14ac:dyDescent="0.45">
      <c r="B67" s="191">
        <v>40001</v>
      </c>
      <c r="C67" s="101">
        <v>40.603530883789063</v>
      </c>
      <c r="D67" s="56">
        <f t="shared" ref="D67:D130" si="1">(C67-C68)/C68</f>
        <v>12.377950078899195</v>
      </c>
      <c r="E67">
        <v>6.8285224073013739E-2</v>
      </c>
    </row>
    <row r="68" spans="2:5" x14ac:dyDescent="0.45">
      <c r="B68" s="191">
        <v>35387</v>
      </c>
      <c r="C68" s="101">
        <v>3.0351085662841797</v>
      </c>
      <c r="D68" s="56">
        <f t="shared" si="1"/>
        <v>-0.64171452843330612</v>
      </c>
      <c r="E68">
        <v>6.8074817611641705E-2</v>
      </c>
    </row>
    <row r="69" spans="2:5" x14ac:dyDescent="0.45">
      <c r="B69" s="191">
        <v>36552</v>
      </c>
      <c r="C69" s="101">
        <v>8.4712018966674805</v>
      </c>
      <c r="D69" s="56">
        <f t="shared" si="1"/>
        <v>0.26722379990567185</v>
      </c>
      <c r="E69">
        <v>6.7575697173208216E-2</v>
      </c>
    </row>
    <row r="70" spans="2:5" x14ac:dyDescent="0.45">
      <c r="B70" s="191">
        <v>35713</v>
      </c>
      <c r="C70" s="101">
        <v>6.6848506927490234</v>
      </c>
      <c r="D70" s="56">
        <f t="shared" si="1"/>
        <v>0.31676240856304499</v>
      </c>
      <c r="E70">
        <v>6.7564328086567829E-2</v>
      </c>
    </row>
    <row r="71" spans="2:5" x14ac:dyDescent="0.45">
      <c r="B71" s="191">
        <v>35583</v>
      </c>
      <c r="C71" s="101">
        <v>5.0767326354980469</v>
      </c>
      <c r="D71" s="56">
        <f t="shared" si="1"/>
        <v>0.23697589747349346</v>
      </c>
      <c r="E71">
        <v>6.6531550578325507E-2</v>
      </c>
    </row>
    <row r="72" spans="2:5" x14ac:dyDescent="0.45">
      <c r="B72" s="191">
        <v>35444</v>
      </c>
      <c r="C72" s="101">
        <v>4.1041483879089355</v>
      </c>
      <c r="D72" s="56">
        <f t="shared" si="1"/>
        <v>-0.8879003355244568</v>
      </c>
      <c r="E72">
        <v>6.5525825438318114E-2</v>
      </c>
    </row>
    <row r="73" spans="2:5" x14ac:dyDescent="0.45">
      <c r="B73" s="191">
        <v>39470</v>
      </c>
      <c r="C73" s="101">
        <v>36.611602783203125</v>
      </c>
      <c r="D73" s="56">
        <f t="shared" si="1"/>
        <v>2.3359136594675092</v>
      </c>
      <c r="E73">
        <v>6.5336131305635925E-2</v>
      </c>
    </row>
    <row r="74" spans="2:5" x14ac:dyDescent="0.45">
      <c r="B74" s="191">
        <v>36390</v>
      </c>
      <c r="C74" s="101">
        <v>10.974985122680664</v>
      </c>
      <c r="D74" s="56">
        <f t="shared" si="1"/>
        <v>0.35124780855761262</v>
      </c>
      <c r="E74">
        <v>6.5185059852704438E-2</v>
      </c>
    </row>
    <row r="75" spans="2:5" x14ac:dyDescent="0.45">
      <c r="B75" s="191">
        <v>35886</v>
      </c>
      <c r="C75" s="101">
        <v>8.1221113204956055</v>
      </c>
      <c r="D75" s="56">
        <f t="shared" si="1"/>
        <v>0.16791466920893131</v>
      </c>
      <c r="E75">
        <v>6.3704417189553289E-2</v>
      </c>
    </row>
    <row r="76" spans="2:5" x14ac:dyDescent="0.45">
      <c r="B76" s="191">
        <v>35723</v>
      </c>
      <c r="C76" s="101">
        <v>6.9543704986572266</v>
      </c>
      <c r="D76" s="56">
        <f t="shared" si="1"/>
        <v>-0.95802502584054416</v>
      </c>
      <c r="E76">
        <v>6.2592179378237689E-2</v>
      </c>
    </row>
    <row r="77" spans="2:5" x14ac:dyDescent="0.45">
      <c r="B77" s="191">
        <v>44228</v>
      </c>
      <c r="C77" s="101">
        <v>165.67897033691406</v>
      </c>
      <c r="D77" s="56">
        <f t="shared" si="1"/>
        <v>72.839468948463207</v>
      </c>
      <c r="E77">
        <v>6.2484698194078661E-2</v>
      </c>
    </row>
    <row r="78" spans="2:5" x14ac:dyDescent="0.45">
      <c r="B78" s="191">
        <v>35094</v>
      </c>
      <c r="C78" s="101">
        <v>2.2437725067138672</v>
      </c>
      <c r="D78" s="56">
        <f t="shared" si="1"/>
        <v>-2.2000627469987596E-2</v>
      </c>
      <c r="E78">
        <v>6.2389892519972588E-2</v>
      </c>
    </row>
    <row r="79" spans="2:5" x14ac:dyDescent="0.45">
      <c r="B79" s="191">
        <v>35096</v>
      </c>
      <c r="C79" s="101">
        <v>2.2942473888397217</v>
      </c>
      <c r="D79" s="56">
        <f t="shared" si="1"/>
        <v>-0.29209091584560842</v>
      </c>
      <c r="E79">
        <v>6.2238056271145502E-2</v>
      </c>
    </row>
    <row r="80" spans="2:5" x14ac:dyDescent="0.45">
      <c r="B80" s="191">
        <v>35277</v>
      </c>
      <c r="C80" s="101">
        <v>3.2408785820007324</v>
      </c>
      <c r="D80" s="56">
        <f t="shared" si="1"/>
        <v>-0.97761378375506958</v>
      </c>
      <c r="E80">
        <v>6.1983953711939481E-2</v>
      </c>
    </row>
    <row r="81" spans="2:5" x14ac:dyDescent="0.45">
      <c r="B81" s="191">
        <v>41527</v>
      </c>
      <c r="C81" s="101">
        <v>144.77116394042969</v>
      </c>
      <c r="D81" s="56">
        <f t="shared" si="1"/>
        <v>2.471430705331489</v>
      </c>
      <c r="E81">
        <v>6.163088182835004E-2</v>
      </c>
    </row>
    <row r="82" spans="2:5" x14ac:dyDescent="0.45">
      <c r="B82" s="191">
        <v>39596</v>
      </c>
      <c r="C82" s="101">
        <v>41.703601837158203</v>
      </c>
      <c r="D82" s="56">
        <f t="shared" si="1"/>
        <v>-0.63384993497795061</v>
      </c>
      <c r="E82">
        <v>6.1454011584548197E-2</v>
      </c>
    </row>
    <row r="83" spans="2:5" x14ac:dyDescent="0.45">
      <c r="B83" s="191">
        <v>43916</v>
      </c>
      <c r="C83" s="101">
        <v>113.89756774902344</v>
      </c>
      <c r="D83" s="56">
        <f t="shared" si="1"/>
        <v>9.3821863865774429</v>
      </c>
      <c r="E83">
        <v>6.1418409582524938E-2</v>
      </c>
    </row>
    <row r="84" spans="2:5" x14ac:dyDescent="0.45">
      <c r="B84" s="191">
        <v>36284</v>
      </c>
      <c r="C84" s="101">
        <v>10.970479965209961</v>
      </c>
      <c r="D84" s="56">
        <f t="shared" si="1"/>
        <v>-0.9378160825244809</v>
      </c>
      <c r="E84">
        <v>6.1002431840489861E-2</v>
      </c>
    </row>
    <row r="85" spans="2:5" x14ac:dyDescent="0.45">
      <c r="B85" s="191">
        <v>44231</v>
      </c>
      <c r="C85" s="101">
        <v>176.41989135742188</v>
      </c>
      <c r="D85" s="56">
        <f t="shared" si="1"/>
        <v>-0.15699912104273278</v>
      </c>
      <c r="E85">
        <v>6.0899443410732931E-2</v>
      </c>
    </row>
    <row r="86" spans="2:5" x14ac:dyDescent="0.45">
      <c r="B86" s="191">
        <v>42877</v>
      </c>
      <c r="C86" s="101">
        <v>209.27604675292969</v>
      </c>
      <c r="D86" s="56">
        <f t="shared" si="1"/>
        <v>4.7337527180487848</v>
      </c>
      <c r="E86">
        <v>6.0796962379419957E-2</v>
      </c>
    </row>
    <row r="87" spans="2:5" x14ac:dyDescent="0.45">
      <c r="B87" s="191">
        <v>39651</v>
      </c>
      <c r="C87" s="101">
        <v>36.498966217041016</v>
      </c>
      <c r="D87" s="56">
        <f t="shared" si="1"/>
        <v>3.1555903592584729</v>
      </c>
      <c r="E87">
        <v>5.9430982359139913E-2</v>
      </c>
    </row>
    <row r="88" spans="2:5" x14ac:dyDescent="0.45">
      <c r="B88" s="191">
        <v>36706</v>
      </c>
      <c r="C88" s="101">
        <v>8.7831001281738281</v>
      </c>
      <c r="D88" s="56">
        <f t="shared" si="1"/>
        <v>1.3696212419586498</v>
      </c>
      <c r="E88">
        <v>5.8920719851236536E-2</v>
      </c>
    </row>
    <row r="89" spans="2:5" x14ac:dyDescent="0.45">
      <c r="B89" s="191">
        <v>35440</v>
      </c>
      <c r="C89" s="101">
        <v>3.7065417766571045</v>
      </c>
      <c r="D89" s="56">
        <f t="shared" si="1"/>
        <v>-0.40325919733211729</v>
      </c>
      <c r="E89">
        <v>5.8778832763434041E-2</v>
      </c>
    </row>
    <row r="90" spans="2:5" x14ac:dyDescent="0.45">
      <c r="B90" s="191">
        <v>35647</v>
      </c>
      <c r="C90" s="101">
        <v>6.2113094329833984</v>
      </c>
      <c r="D90" s="56">
        <f t="shared" si="1"/>
        <v>-0.41116886284691539</v>
      </c>
      <c r="E90">
        <v>5.8656844864412333E-2</v>
      </c>
    </row>
    <row r="91" spans="2:5" x14ac:dyDescent="0.45">
      <c r="B91" s="191">
        <v>36249</v>
      </c>
      <c r="C91" s="101">
        <v>10.548541069030762</v>
      </c>
      <c r="D91" s="56">
        <f t="shared" si="1"/>
        <v>-0.71710649685779793</v>
      </c>
      <c r="E91">
        <v>5.8632195857369854E-2</v>
      </c>
    </row>
    <row r="92" spans="2:5" x14ac:dyDescent="0.45">
      <c r="B92" s="191">
        <v>39472</v>
      </c>
      <c r="C92" s="101">
        <v>37.288028717041016</v>
      </c>
      <c r="D92" s="56">
        <f t="shared" si="1"/>
        <v>-0.84450114191403891</v>
      </c>
      <c r="E92">
        <v>5.839999021166304E-2</v>
      </c>
    </row>
    <row r="93" spans="2:5" x14ac:dyDescent="0.45">
      <c r="B93" s="191">
        <v>42919</v>
      </c>
      <c r="C93" s="101">
        <v>239.79615783691406</v>
      </c>
      <c r="D93" s="56">
        <f t="shared" si="1"/>
        <v>6.5250457079096682</v>
      </c>
      <c r="E93">
        <v>5.8241571322253743E-2</v>
      </c>
    </row>
    <row r="94" spans="2:5" x14ac:dyDescent="0.45">
      <c r="B94" s="191">
        <v>38895</v>
      </c>
      <c r="C94" s="101">
        <v>31.866405487060547</v>
      </c>
      <c r="D94" s="56">
        <f t="shared" si="1"/>
        <v>2.5233306188624551</v>
      </c>
      <c r="E94">
        <v>5.8027924122956424E-2</v>
      </c>
    </row>
    <row r="95" spans="2:5" x14ac:dyDescent="0.45">
      <c r="B95" s="191">
        <v>36546</v>
      </c>
      <c r="C95" s="101">
        <v>9.044398307800293</v>
      </c>
      <c r="D95" s="56">
        <f t="shared" si="1"/>
        <v>-0.75472597399278929</v>
      </c>
      <c r="E95">
        <v>5.7817024518852338E-2</v>
      </c>
    </row>
    <row r="96" spans="2:5" x14ac:dyDescent="0.45">
      <c r="B96" s="191">
        <v>39491</v>
      </c>
      <c r="C96" s="101">
        <v>36.874668121337891</v>
      </c>
      <c r="D96" s="56">
        <f t="shared" si="1"/>
        <v>-0.63057191517802003</v>
      </c>
      <c r="E96">
        <v>5.7666365590433109E-2</v>
      </c>
    </row>
    <row r="97" spans="2:5" x14ac:dyDescent="0.45">
      <c r="B97" s="191">
        <v>41038</v>
      </c>
      <c r="C97" s="101">
        <v>99.8155517578125</v>
      </c>
      <c r="D97" s="56">
        <f t="shared" si="1"/>
        <v>12.16107906969258</v>
      </c>
      <c r="E97">
        <v>5.7294030481820683E-2</v>
      </c>
    </row>
    <row r="98" spans="2:5" x14ac:dyDescent="0.45">
      <c r="B98" s="191">
        <v>35856</v>
      </c>
      <c r="C98" s="101">
        <v>7.5841464996337891</v>
      </c>
      <c r="D98" s="56">
        <f t="shared" si="1"/>
        <v>-9.4481994437751547E-3</v>
      </c>
      <c r="E98">
        <v>5.7256375518429339E-2</v>
      </c>
    </row>
    <row r="99" spans="2:5" x14ac:dyDescent="0.45">
      <c r="B99" s="191">
        <v>37181</v>
      </c>
      <c r="C99" s="101">
        <v>7.6564865112304688</v>
      </c>
      <c r="D99" s="56">
        <f t="shared" si="1"/>
        <v>-0.80386433104767574</v>
      </c>
      <c r="E99">
        <v>5.7017592365845374E-2</v>
      </c>
    </row>
    <row r="100" spans="2:5" x14ac:dyDescent="0.45">
      <c r="B100" s="191">
        <v>39967</v>
      </c>
      <c r="C100" s="101">
        <v>39.036685943603516</v>
      </c>
      <c r="D100" s="56">
        <f t="shared" si="1"/>
        <v>4.8850994004472241</v>
      </c>
      <c r="E100">
        <v>5.6451724466154568E-2</v>
      </c>
    </row>
    <row r="101" spans="2:5" x14ac:dyDescent="0.45">
      <c r="B101" s="191">
        <v>36027</v>
      </c>
      <c r="C101" s="101">
        <v>6.6331396102905273</v>
      </c>
      <c r="D101" s="56">
        <f t="shared" si="1"/>
        <v>-0.23574298569983015</v>
      </c>
      <c r="E101">
        <v>5.6340746937222054E-2</v>
      </c>
    </row>
    <row r="102" spans="2:5" x14ac:dyDescent="0.45">
      <c r="B102" s="191">
        <v>37061</v>
      </c>
      <c r="C102" s="101">
        <v>8.6792001724243164</v>
      </c>
      <c r="D102" s="56">
        <f t="shared" si="1"/>
        <v>3.109460522736073</v>
      </c>
      <c r="E102">
        <v>5.6264951071962339E-2</v>
      </c>
    </row>
    <row r="103" spans="2:5" x14ac:dyDescent="0.45">
      <c r="B103" s="191">
        <v>35093</v>
      </c>
      <c r="C103" s="101">
        <v>2.1120047569274902</v>
      </c>
      <c r="D103" s="56">
        <f t="shared" si="1"/>
        <v>-0.92505518159434941</v>
      </c>
      <c r="E103">
        <v>5.6057519101305769E-2</v>
      </c>
    </row>
    <row r="104" spans="2:5" x14ac:dyDescent="0.45">
      <c r="B104" s="191">
        <v>38883</v>
      </c>
      <c r="C104" s="101">
        <v>28.180797576904297</v>
      </c>
      <c r="D104" s="56">
        <f t="shared" si="1"/>
        <v>-0.22790148604957053</v>
      </c>
      <c r="E104">
        <v>5.5989057343738519E-2</v>
      </c>
    </row>
    <row r="105" spans="2:5" x14ac:dyDescent="0.45">
      <c r="B105" s="191">
        <v>39911</v>
      </c>
      <c r="C105" s="101">
        <v>36.498966217041016</v>
      </c>
      <c r="D105" s="56">
        <f t="shared" si="1"/>
        <v>3.6865242196343901</v>
      </c>
      <c r="E105">
        <v>5.5895332886754828E-2</v>
      </c>
    </row>
    <row r="106" spans="2:5" x14ac:dyDescent="0.45">
      <c r="B106" s="191">
        <v>35992</v>
      </c>
      <c r="C106" s="101">
        <v>7.7880673408508301</v>
      </c>
      <c r="D106" s="56">
        <f t="shared" si="1"/>
        <v>-0.98264445006170009</v>
      </c>
      <c r="E106">
        <v>5.5189144436659461E-2</v>
      </c>
    </row>
    <row r="107" spans="2:5" x14ac:dyDescent="0.45">
      <c r="B107" s="191">
        <v>45496</v>
      </c>
      <c r="C107" s="101">
        <v>448.73641967773438</v>
      </c>
      <c r="D107" s="56">
        <f t="shared" si="1"/>
        <v>1.6670846325615445</v>
      </c>
      <c r="E107">
        <v>5.497801823457682E-2</v>
      </c>
    </row>
    <row r="108" spans="2:5" x14ac:dyDescent="0.45">
      <c r="B108" s="191">
        <v>41977</v>
      </c>
      <c r="C108" s="101">
        <v>168.24978637695313</v>
      </c>
      <c r="D108" s="56">
        <f t="shared" si="1"/>
        <v>2.7478148630608996</v>
      </c>
      <c r="E108">
        <v>5.4783226157861943E-2</v>
      </c>
    </row>
    <row r="109" spans="2:5" x14ac:dyDescent="0.45">
      <c r="B109" s="191">
        <v>40011</v>
      </c>
      <c r="C109" s="101">
        <v>44.892768859863281</v>
      </c>
      <c r="D109" s="56">
        <f t="shared" si="1"/>
        <v>5.5794024996806284</v>
      </c>
      <c r="E109">
        <v>5.4750287116443891E-2</v>
      </c>
    </row>
    <row r="110" spans="2:5" x14ac:dyDescent="0.45">
      <c r="B110" s="191">
        <v>37400</v>
      </c>
      <c r="C110" s="101">
        <v>6.8232288360595703</v>
      </c>
      <c r="D110" s="56">
        <f t="shared" si="1"/>
        <v>-0.84300133679865252</v>
      </c>
      <c r="E110">
        <v>5.4708318954200578E-2</v>
      </c>
    </row>
    <row r="111" spans="2:5" x14ac:dyDescent="0.45">
      <c r="B111" s="191">
        <v>39454</v>
      </c>
      <c r="C111" s="101">
        <v>43.460426330566406</v>
      </c>
      <c r="D111" s="56">
        <f t="shared" si="1"/>
        <v>-3.401261451126654E-2</v>
      </c>
      <c r="E111">
        <v>5.4478945573811277E-2</v>
      </c>
    </row>
    <row r="112" spans="2:5" x14ac:dyDescent="0.45">
      <c r="B112" s="191">
        <v>40017</v>
      </c>
      <c r="C112" s="101">
        <v>44.990676879882813</v>
      </c>
      <c r="D112" s="56">
        <f t="shared" si="1"/>
        <v>0.32777173473737015</v>
      </c>
      <c r="E112">
        <v>5.3899173772019984E-2</v>
      </c>
    </row>
    <row r="113" spans="2:5" x14ac:dyDescent="0.45">
      <c r="B113" s="191">
        <v>39647</v>
      </c>
      <c r="C113" s="101">
        <v>33.884346008300781</v>
      </c>
      <c r="D113" s="56">
        <f t="shared" si="1"/>
        <v>4.0236389617460961</v>
      </c>
      <c r="E113">
        <v>5.3811727822010658E-2</v>
      </c>
    </row>
    <row r="114" spans="2:5" x14ac:dyDescent="0.45">
      <c r="B114" s="191">
        <v>35767</v>
      </c>
      <c r="C114" s="101">
        <v>6.7449803352355957</v>
      </c>
      <c r="D114" s="56">
        <f t="shared" si="1"/>
        <v>-0.25322383061503495</v>
      </c>
      <c r="E114">
        <v>5.3766001764067844E-2</v>
      </c>
    </row>
    <row r="115" spans="2:5" x14ac:dyDescent="0.45">
      <c r="B115" s="191">
        <v>36832</v>
      </c>
      <c r="C115" s="101">
        <v>9.0321311950683594</v>
      </c>
      <c r="D115" s="56">
        <f t="shared" si="1"/>
        <v>-0.95819030472078293</v>
      </c>
      <c r="E115">
        <v>5.3543187437587236E-2</v>
      </c>
    </row>
    <row r="116" spans="2:5" x14ac:dyDescent="0.45">
      <c r="B116" s="191">
        <v>43308</v>
      </c>
      <c r="C116" s="101">
        <v>216.02958679199219</v>
      </c>
      <c r="D116" s="56">
        <f t="shared" si="1"/>
        <v>0.46780823764084317</v>
      </c>
      <c r="E116">
        <v>5.3447110094135782E-2</v>
      </c>
    </row>
    <row r="117" spans="2:5" x14ac:dyDescent="0.45">
      <c r="B117" s="191">
        <v>44007</v>
      </c>
      <c r="C117" s="101">
        <v>147.1783447265625</v>
      </c>
      <c r="D117" s="56">
        <f t="shared" si="1"/>
        <v>15.694295836931934</v>
      </c>
      <c r="E117">
        <v>5.3427005946842861E-2</v>
      </c>
    </row>
    <row r="118" spans="2:5" x14ac:dyDescent="0.45">
      <c r="B118" s="191">
        <v>36752</v>
      </c>
      <c r="C118" s="101">
        <v>8.8160858154296875</v>
      </c>
      <c r="D118" s="56">
        <f t="shared" si="1"/>
        <v>1.8485386093680511</v>
      </c>
      <c r="E118">
        <v>5.3333735934363878E-2</v>
      </c>
    </row>
    <row r="119" spans="2:5" x14ac:dyDescent="0.45">
      <c r="B119" s="191">
        <v>35199</v>
      </c>
      <c r="C119" s="101">
        <v>3.0949504375457764</v>
      </c>
      <c r="D119" s="56">
        <f t="shared" si="1"/>
        <v>-0.7918386409724274</v>
      </c>
      <c r="E119">
        <v>5.2584109787822755E-2</v>
      </c>
    </row>
    <row r="120" spans="2:5" x14ac:dyDescent="0.45">
      <c r="B120" s="191">
        <v>38315</v>
      </c>
      <c r="C120" s="101">
        <v>14.868035316467285</v>
      </c>
      <c r="D120" s="56">
        <f t="shared" si="1"/>
        <v>5.1326114361425157</v>
      </c>
      <c r="E120">
        <v>5.2443537937750674E-2</v>
      </c>
    </row>
    <row r="121" spans="2:5" x14ac:dyDescent="0.45">
      <c r="B121" s="191">
        <v>35152</v>
      </c>
      <c r="C121" s="101">
        <v>2.4244215488433838</v>
      </c>
      <c r="D121" s="56">
        <f t="shared" si="1"/>
        <v>-0.93367785266941017</v>
      </c>
      <c r="E121">
        <v>5.2352371744838963E-2</v>
      </c>
    </row>
    <row r="122" spans="2:5" x14ac:dyDescent="0.45">
      <c r="B122" s="191">
        <v>39512</v>
      </c>
      <c r="C122" s="101">
        <v>36.555233001708984</v>
      </c>
      <c r="D122" s="56">
        <f t="shared" si="1"/>
        <v>3.8538932289976602</v>
      </c>
      <c r="E122">
        <v>5.2190093833400425E-2</v>
      </c>
    </row>
    <row r="123" spans="2:5" x14ac:dyDescent="0.45">
      <c r="B123" s="191">
        <v>36075</v>
      </c>
      <c r="C123" s="101">
        <v>7.5311160087585449</v>
      </c>
      <c r="D123" s="56">
        <f t="shared" si="1"/>
        <v>-0.11861572528575144</v>
      </c>
      <c r="E123">
        <v>5.1749075534784729E-2</v>
      </c>
    </row>
    <row r="124" spans="2:5" x14ac:dyDescent="0.45">
      <c r="B124" s="191">
        <v>35929</v>
      </c>
      <c r="C124" s="101">
        <v>8.5446453094482422</v>
      </c>
      <c r="D124" s="56">
        <f t="shared" si="1"/>
        <v>2.1788620121677011</v>
      </c>
      <c r="E124">
        <v>5.1119372780523628E-2</v>
      </c>
    </row>
    <row r="125" spans="2:5" x14ac:dyDescent="0.45">
      <c r="B125" s="191">
        <v>35100</v>
      </c>
      <c r="C125" s="101">
        <v>2.6879572868347168</v>
      </c>
      <c r="D125" s="56">
        <f t="shared" si="1"/>
        <v>-0.64772578497734179</v>
      </c>
      <c r="E125">
        <v>5.1111744469527057E-2</v>
      </c>
    </row>
    <row r="126" spans="2:5" x14ac:dyDescent="0.45">
      <c r="B126" s="191">
        <v>37470</v>
      </c>
      <c r="C126" s="101">
        <v>7.6302981376647949</v>
      </c>
      <c r="D126" s="56">
        <f t="shared" si="1"/>
        <v>-0.38819249650374299</v>
      </c>
      <c r="E126">
        <v>5.0916730885398886E-2</v>
      </c>
    </row>
    <row r="127" spans="2:5" x14ac:dyDescent="0.45">
      <c r="B127" s="191">
        <v>38194</v>
      </c>
      <c r="C127" s="101">
        <v>12.47173023223877</v>
      </c>
      <c r="D127" s="56">
        <f t="shared" si="1"/>
        <v>-0.62877197538264351</v>
      </c>
      <c r="E127">
        <v>5.0681809380677692E-2</v>
      </c>
    </row>
    <row r="128" spans="2:5" x14ac:dyDescent="0.45">
      <c r="B128" s="191">
        <v>39398</v>
      </c>
      <c r="C128" s="101">
        <v>33.595874786376953</v>
      </c>
      <c r="D128" s="56">
        <f t="shared" si="1"/>
        <v>-0.28322068983366439</v>
      </c>
      <c r="E128">
        <v>5.0528747047796425E-2</v>
      </c>
    </row>
    <row r="129" spans="2:5" x14ac:dyDescent="0.45">
      <c r="B129" s="191">
        <v>40038</v>
      </c>
      <c r="C129" s="101">
        <v>46.870597839355469</v>
      </c>
      <c r="D129" s="56">
        <f t="shared" si="1"/>
        <v>2.7482748819192433</v>
      </c>
      <c r="E129">
        <v>5.0472021544906598E-2</v>
      </c>
    </row>
    <row r="130" spans="2:5" x14ac:dyDescent="0.45">
      <c r="B130" s="191">
        <v>37994</v>
      </c>
      <c r="C130" s="101">
        <v>12.504578590393066</v>
      </c>
      <c r="D130" s="56">
        <f t="shared" si="1"/>
        <v>-0.96161884880628301</v>
      </c>
      <c r="E130">
        <v>5.0336525009294177E-2</v>
      </c>
    </row>
    <row r="131" spans="2:5" x14ac:dyDescent="0.45">
      <c r="B131" s="191">
        <v>46059</v>
      </c>
      <c r="C131" s="101">
        <v>325.79998779296875</v>
      </c>
      <c r="D131" s="56">
        <f t="shared" ref="D131:D194" si="2">(C131-C132)/C132</f>
        <v>40.327737174664911</v>
      </c>
      <c r="E131">
        <v>5.0290054713234139E-2</v>
      </c>
    </row>
    <row r="132" spans="2:5" x14ac:dyDescent="0.45">
      <c r="B132" s="191">
        <v>36469</v>
      </c>
      <c r="C132" s="101">
        <v>7.8833250999450684</v>
      </c>
      <c r="D132" s="56">
        <f t="shared" si="2"/>
        <v>-0.94929574816854712</v>
      </c>
      <c r="E132">
        <v>5.0282468755386001E-2</v>
      </c>
    </row>
    <row r="133" spans="2:5" x14ac:dyDescent="0.45">
      <c r="B133" s="191">
        <v>42513</v>
      </c>
      <c r="C133" s="101">
        <v>155.47660827636719</v>
      </c>
      <c r="D133" s="56">
        <f t="shared" si="2"/>
        <v>23.464479401576373</v>
      </c>
      <c r="E133">
        <v>4.9946932382581459E-2</v>
      </c>
    </row>
    <row r="134" spans="2:5" x14ac:dyDescent="0.45">
      <c r="B134" s="191">
        <v>35781</v>
      </c>
      <c r="C134" s="101">
        <v>6.3551979064941406</v>
      </c>
      <c r="D134" s="56">
        <f t="shared" si="2"/>
        <v>-0.87527462794866151</v>
      </c>
      <c r="E134">
        <v>4.9845010237075417E-2</v>
      </c>
    </row>
    <row r="135" spans="2:5" x14ac:dyDescent="0.45">
      <c r="B135" s="191">
        <v>40109</v>
      </c>
      <c r="C135" s="101">
        <v>50.953529357910156</v>
      </c>
      <c r="D135" s="56">
        <f t="shared" si="2"/>
        <v>3.6496478692447294</v>
      </c>
      <c r="E135">
        <v>4.9828234873209448E-2</v>
      </c>
    </row>
    <row r="136" spans="2:5" x14ac:dyDescent="0.45">
      <c r="B136" s="191">
        <v>36227</v>
      </c>
      <c r="C136" s="101">
        <v>10.958578109741211</v>
      </c>
      <c r="D136" s="56">
        <f t="shared" si="2"/>
        <v>2.8638296927975326</v>
      </c>
      <c r="E136">
        <v>4.9636990213565636E-2</v>
      </c>
    </row>
    <row r="137" spans="2:5" x14ac:dyDescent="0.45">
      <c r="B137" s="191">
        <v>35172</v>
      </c>
      <c r="C137" s="101">
        <v>2.8361959457397461</v>
      </c>
      <c r="D137" s="56">
        <f t="shared" si="2"/>
        <v>-0.96047507467290172</v>
      </c>
      <c r="E137">
        <v>4.9341102448442697E-2</v>
      </c>
    </row>
    <row r="138" spans="2:5" x14ac:dyDescent="0.45">
      <c r="B138" s="191">
        <v>40441</v>
      </c>
      <c r="C138" s="101">
        <v>71.757148742675781</v>
      </c>
      <c r="D138" s="56">
        <f t="shared" si="2"/>
        <v>10.792681038444202</v>
      </c>
      <c r="E138">
        <v>4.9302187241589052E-2</v>
      </c>
    </row>
    <row r="139" spans="2:5" x14ac:dyDescent="0.45">
      <c r="B139" s="191">
        <v>36658</v>
      </c>
      <c r="C139" s="101">
        <v>6.0848884582519531</v>
      </c>
      <c r="D139" s="56">
        <f t="shared" si="2"/>
        <v>-0.84214341055467523</v>
      </c>
      <c r="E139">
        <v>4.913263812840573E-2</v>
      </c>
    </row>
    <row r="140" spans="2:5" x14ac:dyDescent="0.45">
      <c r="B140" s="191">
        <v>39479</v>
      </c>
      <c r="C140" s="101">
        <v>38.546939849853516</v>
      </c>
      <c r="D140" s="56">
        <f t="shared" si="2"/>
        <v>10.268893277497298</v>
      </c>
      <c r="E140">
        <v>4.9092337285994422E-2</v>
      </c>
    </row>
    <row r="141" spans="2:5" x14ac:dyDescent="0.45">
      <c r="B141" s="191">
        <v>35240</v>
      </c>
      <c r="C141" s="101">
        <v>3.4206500053405762</v>
      </c>
      <c r="D141" s="56">
        <f t="shared" si="2"/>
        <v>-0.88427027817440851</v>
      </c>
      <c r="E141">
        <v>4.8875963021889457E-2</v>
      </c>
    </row>
    <row r="142" spans="2:5" x14ac:dyDescent="0.45">
      <c r="B142" s="191">
        <v>38884</v>
      </c>
      <c r="C142" s="101">
        <v>29.557229995727539</v>
      </c>
      <c r="D142" s="56">
        <f t="shared" si="2"/>
        <v>2.8589881278816263</v>
      </c>
      <c r="E142">
        <v>4.884291919229794E-2</v>
      </c>
    </row>
    <row r="143" spans="2:5" x14ac:dyDescent="0.45">
      <c r="B143" s="191">
        <v>36133</v>
      </c>
      <c r="C143" s="101">
        <v>7.6593213081359863</v>
      </c>
      <c r="D143" s="56">
        <f t="shared" si="2"/>
        <v>-0.79299622467333053</v>
      </c>
      <c r="E143">
        <v>4.8814648129300926E-2</v>
      </c>
    </row>
    <row r="144" spans="2:5" x14ac:dyDescent="0.45">
      <c r="B144" s="191">
        <v>38854</v>
      </c>
      <c r="C144" s="101">
        <v>37.000877380371094</v>
      </c>
      <c r="D144" s="56">
        <f t="shared" si="2"/>
        <v>2.0085846275101695</v>
      </c>
      <c r="E144">
        <v>4.8767874062539907E-2</v>
      </c>
    </row>
    <row r="145" spans="2:5" x14ac:dyDescent="0.45">
      <c r="B145" s="191">
        <v>38030</v>
      </c>
      <c r="C145" s="101">
        <v>12.298433303833008</v>
      </c>
      <c r="D145" s="56">
        <f t="shared" si="2"/>
        <v>-0.68883630591279066</v>
      </c>
      <c r="E145">
        <v>4.8724742083011127E-2</v>
      </c>
    </row>
    <row r="146" spans="2:5" x14ac:dyDescent="0.45">
      <c r="B146" s="191">
        <v>39545</v>
      </c>
      <c r="C146" s="101">
        <v>39.523998260498047</v>
      </c>
      <c r="D146" s="56">
        <f t="shared" si="2"/>
        <v>-0.15885079349976503</v>
      </c>
      <c r="E146">
        <v>4.8604182644730647E-2</v>
      </c>
    </row>
    <row r="147" spans="2:5" x14ac:dyDescent="0.45">
      <c r="B147" s="191">
        <v>40049</v>
      </c>
      <c r="C147" s="101">
        <v>46.988094329833984</v>
      </c>
      <c r="D147" s="56">
        <f t="shared" si="2"/>
        <v>0.6443436854218173</v>
      </c>
      <c r="E147">
        <v>4.8045383588541143E-2</v>
      </c>
    </row>
    <row r="148" spans="2:5" x14ac:dyDescent="0.45">
      <c r="B148" s="191">
        <v>39181</v>
      </c>
      <c r="C148" s="101">
        <v>28.575592041015625</v>
      </c>
      <c r="D148" s="56">
        <f t="shared" si="2"/>
        <v>2.5886380856847393</v>
      </c>
      <c r="E148">
        <v>4.7908361106838625E-2</v>
      </c>
    </row>
    <row r="149" spans="2:5" x14ac:dyDescent="0.45">
      <c r="B149" s="191">
        <v>36157</v>
      </c>
      <c r="C149" s="101">
        <v>7.9627957344055176</v>
      </c>
      <c r="D149" s="56">
        <f t="shared" si="2"/>
        <v>-0.95892710474966103</v>
      </c>
      <c r="E149">
        <v>4.7687059448260079E-2</v>
      </c>
    </row>
    <row r="150" spans="2:5" x14ac:dyDescent="0.45">
      <c r="B150" s="191">
        <v>42811</v>
      </c>
      <c r="C150" s="101">
        <v>193.86984252929688</v>
      </c>
      <c r="D150" s="56">
        <f t="shared" si="2"/>
        <v>4.2412552698154808</v>
      </c>
      <c r="E150">
        <v>4.7681190420157504E-2</v>
      </c>
    </row>
    <row r="151" spans="2:5" x14ac:dyDescent="0.45">
      <c r="B151" s="191">
        <v>39965</v>
      </c>
      <c r="C151" s="101">
        <v>36.989200592041016</v>
      </c>
      <c r="D151" s="56">
        <f t="shared" si="2"/>
        <v>-0.88485072022087763</v>
      </c>
      <c r="E151">
        <v>4.7644870049966946E-2</v>
      </c>
    </row>
    <row r="152" spans="2:5" x14ac:dyDescent="0.45">
      <c r="B152" s="191">
        <v>44959</v>
      </c>
      <c r="C152" s="101">
        <v>321.22824096679688</v>
      </c>
      <c r="D152" s="56">
        <f t="shared" si="2"/>
        <v>71.732778280718861</v>
      </c>
      <c r="E152">
        <v>4.7592787438926955E-2</v>
      </c>
    </row>
    <row r="153" spans="2:5" x14ac:dyDescent="0.45">
      <c r="B153" s="191">
        <v>35535</v>
      </c>
      <c r="C153" s="101">
        <v>4.4165539741516113</v>
      </c>
      <c r="D153" s="56">
        <f t="shared" si="2"/>
        <v>-0.37963207062649346</v>
      </c>
      <c r="E153">
        <v>4.753404643846669E-2</v>
      </c>
    </row>
    <row r="154" spans="2:5" x14ac:dyDescent="0.45">
      <c r="B154" s="191">
        <v>36671</v>
      </c>
      <c r="C154" s="101">
        <v>7.1192493438720703</v>
      </c>
      <c r="D154" s="56">
        <f t="shared" si="2"/>
        <v>1.4212370712208826</v>
      </c>
      <c r="E154">
        <v>4.7364025541959912E-2</v>
      </c>
    </row>
    <row r="155" spans="2:5" x14ac:dyDescent="0.45">
      <c r="B155" s="191">
        <v>35198</v>
      </c>
      <c r="C155" s="101">
        <v>2.9403355121612549</v>
      </c>
      <c r="D155" s="56">
        <f t="shared" si="2"/>
        <v>-0.58812643373211992</v>
      </c>
      <c r="E155">
        <v>4.7312782917250079E-2</v>
      </c>
    </row>
    <row r="156" spans="2:5" x14ac:dyDescent="0.45">
      <c r="B156" s="191">
        <v>36042</v>
      </c>
      <c r="C156" s="101">
        <v>7.1389274597167969</v>
      </c>
      <c r="D156" s="56">
        <f t="shared" si="2"/>
        <v>-0.47281359289719949</v>
      </c>
      <c r="E156">
        <v>4.7297922621866981E-2</v>
      </c>
    </row>
    <row r="157" spans="2:5" x14ac:dyDescent="0.45">
      <c r="B157" s="191">
        <v>38246</v>
      </c>
      <c r="C157" s="101">
        <v>13.541562080383301</v>
      </c>
      <c r="D157" s="56">
        <f t="shared" si="2"/>
        <v>-0.1488021725470515</v>
      </c>
      <c r="E157">
        <v>4.7258963172577211E-2</v>
      </c>
    </row>
    <row r="158" spans="2:5" x14ac:dyDescent="0.45">
      <c r="B158" s="191">
        <v>38442</v>
      </c>
      <c r="C158" s="101">
        <v>15.908830642700195</v>
      </c>
      <c r="D158" s="56">
        <f t="shared" si="2"/>
        <v>1.0367543560246826</v>
      </c>
      <c r="E158">
        <v>4.7004170162095425E-2</v>
      </c>
    </row>
    <row r="159" spans="2:5" x14ac:dyDescent="0.45">
      <c r="B159" s="191">
        <v>37441</v>
      </c>
      <c r="C159" s="101">
        <v>7.8108735084533691</v>
      </c>
      <c r="D159" s="56">
        <f t="shared" si="2"/>
        <v>-5.8294260849089091E-2</v>
      </c>
      <c r="E159">
        <v>4.6836316219602256E-2</v>
      </c>
    </row>
    <row r="160" spans="2:5" x14ac:dyDescent="0.45">
      <c r="B160" s="191">
        <v>36705</v>
      </c>
      <c r="C160" s="101">
        <v>8.2943887710571289</v>
      </c>
      <c r="D160" s="56">
        <f t="shared" si="2"/>
        <v>-0.95643731864278447</v>
      </c>
      <c r="E160">
        <v>4.6687882122201839E-2</v>
      </c>
    </row>
    <row r="161" spans="2:5" x14ac:dyDescent="0.45">
      <c r="B161" s="191">
        <v>44539</v>
      </c>
      <c r="C161" s="101">
        <v>190.4012451171875</v>
      </c>
      <c r="D161" s="56">
        <f t="shared" si="2"/>
        <v>70.101945997825808</v>
      </c>
      <c r="E161">
        <v>4.6454684888320816E-2</v>
      </c>
    </row>
    <row r="162" spans="2:5" x14ac:dyDescent="0.45">
      <c r="B162" s="191">
        <v>35163</v>
      </c>
      <c r="C162" s="101">
        <v>2.6778626441955566</v>
      </c>
      <c r="D162" s="56">
        <f t="shared" si="2"/>
        <v>-0.56359196038490178</v>
      </c>
      <c r="E162">
        <v>4.6294446998958898E-2</v>
      </c>
    </row>
    <row r="163" spans="2:5" x14ac:dyDescent="0.45">
      <c r="B163" s="191">
        <v>35775</v>
      </c>
      <c r="C163" s="101">
        <v>6.1361441612243652</v>
      </c>
      <c r="D163" s="56">
        <f t="shared" si="2"/>
        <v>-0.96240610661157533</v>
      </c>
      <c r="E163">
        <v>4.6036941566858995E-2</v>
      </c>
    </row>
    <row r="164" spans="2:5" x14ac:dyDescent="0.45">
      <c r="B164" s="191">
        <v>41953</v>
      </c>
      <c r="C164" s="101">
        <v>163.22183227539063</v>
      </c>
      <c r="D164" s="56">
        <f t="shared" si="2"/>
        <v>4.0674832253911708</v>
      </c>
      <c r="E164">
        <v>4.5128614381963715E-2</v>
      </c>
    </row>
    <row r="165" spans="2:5" x14ac:dyDescent="0.45">
      <c r="B165" s="191">
        <v>38918</v>
      </c>
      <c r="C165" s="101">
        <v>32.209644317626953</v>
      </c>
      <c r="D165" s="56">
        <f t="shared" si="2"/>
        <v>-0.82674441901152396</v>
      </c>
      <c r="E165">
        <v>4.5074889649741393E-2</v>
      </c>
    </row>
    <row r="166" spans="2:5" x14ac:dyDescent="0.45">
      <c r="B166" s="191">
        <v>42767</v>
      </c>
      <c r="C166" s="101">
        <v>185.90826416015625</v>
      </c>
      <c r="D166" s="56">
        <f t="shared" si="2"/>
        <v>4.3395530396831683</v>
      </c>
      <c r="E166">
        <v>4.4943872262418763E-2</v>
      </c>
    </row>
    <row r="167" spans="2:5" x14ac:dyDescent="0.45">
      <c r="B167" s="191">
        <v>39378</v>
      </c>
      <c r="C167" s="101">
        <v>34.817195892333984</v>
      </c>
      <c r="D167" s="56">
        <f t="shared" si="2"/>
        <v>2.9668431520149925</v>
      </c>
      <c r="E167">
        <v>4.4826442246932531E-2</v>
      </c>
    </row>
    <row r="168" spans="2:5" x14ac:dyDescent="0.45">
      <c r="B168" s="191">
        <v>37068</v>
      </c>
      <c r="C168" s="101">
        <v>8.7770538330078125</v>
      </c>
      <c r="D168" s="56">
        <f t="shared" si="2"/>
        <v>1.9834343746066951</v>
      </c>
      <c r="E168">
        <v>4.4758712076105649E-2</v>
      </c>
    </row>
    <row r="169" spans="2:5" x14ac:dyDescent="0.45">
      <c r="B169" s="191">
        <v>35214</v>
      </c>
      <c r="C169" s="101">
        <v>2.9419295787811279</v>
      </c>
      <c r="D169" s="56">
        <f t="shared" si="2"/>
        <v>-0.91500973017894471</v>
      </c>
      <c r="E169">
        <v>4.4717635724596166E-2</v>
      </c>
    </row>
    <row r="170" spans="2:5" x14ac:dyDescent="0.45">
      <c r="B170" s="191">
        <v>39800</v>
      </c>
      <c r="C170" s="101">
        <v>34.614898681640625</v>
      </c>
      <c r="D170" s="56">
        <f t="shared" si="2"/>
        <v>0.11867636990449489</v>
      </c>
      <c r="E170">
        <v>4.4676587429049834E-2</v>
      </c>
    </row>
    <row r="171" spans="2:5" x14ac:dyDescent="0.45">
      <c r="B171" s="191">
        <v>38763</v>
      </c>
      <c r="C171" s="101">
        <v>30.942728042602539</v>
      </c>
      <c r="D171" s="56">
        <f t="shared" si="2"/>
        <v>4.1805544245743009</v>
      </c>
      <c r="E171">
        <v>4.4634289481435045E-2</v>
      </c>
    </row>
    <row r="172" spans="2:5" x14ac:dyDescent="0.45">
      <c r="B172" s="191">
        <v>36650</v>
      </c>
      <c r="C172" s="101">
        <v>5.9728603363037109</v>
      </c>
      <c r="D172" s="56">
        <f t="shared" si="2"/>
        <v>0.94763479146066198</v>
      </c>
      <c r="E172">
        <v>4.4607402287562513E-2</v>
      </c>
    </row>
    <row r="173" spans="2:5" x14ac:dyDescent="0.45">
      <c r="B173" s="191">
        <v>35395</v>
      </c>
      <c r="C173" s="101">
        <v>3.0667250156402588</v>
      </c>
      <c r="D173" s="56">
        <f t="shared" si="2"/>
        <v>-9.6320563549409183E-2</v>
      </c>
      <c r="E173">
        <v>4.4533567033127303E-2</v>
      </c>
    </row>
    <row r="174" spans="2:5" x14ac:dyDescent="0.45">
      <c r="B174" s="191">
        <v>35346</v>
      </c>
      <c r="C174" s="101">
        <v>3.3935983180999756</v>
      </c>
      <c r="D174" s="56">
        <f t="shared" si="2"/>
        <v>-0.99102638011107458</v>
      </c>
      <c r="E174">
        <v>4.4532365035943863E-2</v>
      </c>
    </row>
    <row r="175" spans="2:5" x14ac:dyDescent="0.45">
      <c r="B175" s="191">
        <v>45364</v>
      </c>
      <c r="C175" s="101">
        <v>378.17495727539063</v>
      </c>
      <c r="D175" s="56">
        <f t="shared" si="2"/>
        <v>1.2665257713197187</v>
      </c>
      <c r="E175">
        <v>4.4504860490069562E-2</v>
      </c>
    </row>
    <row r="176" spans="2:5" x14ac:dyDescent="0.45">
      <c r="B176" s="191">
        <v>44330</v>
      </c>
      <c r="C176" s="101">
        <v>166.85226440429688</v>
      </c>
      <c r="D176" s="56">
        <f t="shared" si="2"/>
        <v>4.4593968520858018</v>
      </c>
      <c r="E176">
        <v>4.428027294768757E-2</v>
      </c>
    </row>
    <row r="177" spans="2:5" x14ac:dyDescent="0.45">
      <c r="B177" s="191">
        <v>38889</v>
      </c>
      <c r="C177" s="101">
        <v>30.562398910522461</v>
      </c>
      <c r="D177" s="56">
        <f t="shared" si="2"/>
        <v>5.2930981124042793</v>
      </c>
      <c r="E177">
        <v>4.3921993708388236E-2</v>
      </c>
    </row>
    <row r="178" spans="2:5" x14ac:dyDescent="0.45">
      <c r="B178" s="191">
        <v>35493</v>
      </c>
      <c r="C178" s="101">
        <v>4.8564949035644531</v>
      </c>
      <c r="D178" s="56">
        <f t="shared" si="2"/>
        <v>0.39761447343864925</v>
      </c>
      <c r="E178">
        <v>4.3763571872393423E-2</v>
      </c>
    </row>
    <row r="179" spans="2:5" x14ac:dyDescent="0.45">
      <c r="B179" s="191">
        <v>35230</v>
      </c>
      <c r="C179" s="101">
        <v>3.4748458862304688</v>
      </c>
      <c r="D179" s="56">
        <f t="shared" si="2"/>
        <v>-0.97076267027452234</v>
      </c>
      <c r="E179">
        <v>4.3727897544146903E-2</v>
      </c>
    </row>
    <row r="180" spans="2:5" x14ac:dyDescent="0.45">
      <c r="B180" s="191">
        <v>43917</v>
      </c>
      <c r="C180" s="101">
        <v>118.84963226318359</v>
      </c>
      <c r="D180" s="56">
        <f t="shared" si="2"/>
        <v>-0.46418351877149494</v>
      </c>
      <c r="E180">
        <v>4.3478228833403826E-2</v>
      </c>
    </row>
    <row r="181" spans="2:5" x14ac:dyDescent="0.45">
      <c r="B181" s="191">
        <v>44659</v>
      </c>
      <c r="C181" s="101">
        <v>221.81033325195313</v>
      </c>
      <c r="D181" s="56">
        <f t="shared" si="2"/>
        <v>29.818903144618751</v>
      </c>
      <c r="E181">
        <v>4.3444324211803255E-2</v>
      </c>
    </row>
    <row r="182" spans="2:5" x14ac:dyDescent="0.45">
      <c r="B182" s="191">
        <v>37412</v>
      </c>
      <c r="C182" s="101">
        <v>7.1972169876098633</v>
      </c>
      <c r="D182" s="56">
        <f t="shared" si="2"/>
        <v>-0.14079478567769113</v>
      </c>
      <c r="E182">
        <v>4.3137267369036794E-2</v>
      </c>
    </row>
    <row r="183" spans="2:5" x14ac:dyDescent="0.45">
      <c r="B183" s="191">
        <v>37139</v>
      </c>
      <c r="C183" s="101">
        <v>8.3765983581542969</v>
      </c>
      <c r="D183" s="56">
        <f t="shared" si="2"/>
        <v>0.12433606761556271</v>
      </c>
      <c r="E183">
        <v>4.3028812698696184E-2</v>
      </c>
    </row>
    <row r="184" spans="2:5" x14ac:dyDescent="0.45">
      <c r="B184" s="191">
        <v>37438</v>
      </c>
      <c r="C184" s="101">
        <v>7.4502620697021484</v>
      </c>
      <c r="D184" s="56">
        <f t="shared" si="2"/>
        <v>-0.69517193350144568</v>
      </c>
      <c r="E184">
        <v>4.2912076517041375E-2</v>
      </c>
    </row>
    <row r="185" spans="2:5" x14ac:dyDescent="0.45">
      <c r="B185" s="191">
        <v>38680</v>
      </c>
      <c r="C185" s="101">
        <v>24.440866470336914</v>
      </c>
      <c r="D185" s="56">
        <f t="shared" si="2"/>
        <v>-0.82275518306848983</v>
      </c>
      <c r="E185">
        <v>4.2890250863957834E-2</v>
      </c>
    </row>
    <row r="186" spans="2:5" x14ac:dyDescent="0.45">
      <c r="B186" s="191">
        <v>43936</v>
      </c>
      <c r="C186" s="101">
        <v>137.89326477050781</v>
      </c>
      <c r="D186" s="56">
        <f t="shared" si="2"/>
        <v>18.717601569808984</v>
      </c>
      <c r="E186">
        <v>4.2676602795563123E-2</v>
      </c>
    </row>
    <row r="187" spans="2:5" x14ac:dyDescent="0.45">
      <c r="B187" s="191">
        <v>35982</v>
      </c>
      <c r="C187" s="101">
        <v>6.9934096336364746</v>
      </c>
      <c r="D187" s="56">
        <f t="shared" si="2"/>
        <v>-0.37523182408837158</v>
      </c>
      <c r="E187">
        <v>4.2664282308940586E-2</v>
      </c>
    </row>
    <row r="188" spans="2:5" x14ac:dyDescent="0.45">
      <c r="B188" s="191">
        <v>36398</v>
      </c>
      <c r="C188" s="101">
        <v>11.193607330322266</v>
      </c>
      <c r="D188" s="56">
        <f t="shared" si="2"/>
        <v>-0.92424516159279413</v>
      </c>
      <c r="E188">
        <v>4.2441391609559231E-2</v>
      </c>
    </row>
    <row r="189" spans="2:5" x14ac:dyDescent="0.45">
      <c r="B189" s="191">
        <v>44013</v>
      </c>
      <c r="C189" s="101">
        <v>147.76095581054688</v>
      </c>
      <c r="D189" s="56">
        <f t="shared" si="2"/>
        <v>47.300178329470128</v>
      </c>
      <c r="E189">
        <v>4.2383563607961403E-2</v>
      </c>
    </row>
    <row r="190" spans="2:5" x14ac:dyDescent="0.45">
      <c r="B190" s="191">
        <v>35410</v>
      </c>
      <c r="C190" s="101">
        <v>3.0592217445373535</v>
      </c>
      <c r="D190" s="56">
        <f t="shared" si="2"/>
        <v>-0.32661002019859359</v>
      </c>
      <c r="E190">
        <v>4.2359010719201631E-2</v>
      </c>
    </row>
    <row r="191" spans="2:5" x14ac:dyDescent="0.45">
      <c r="B191" s="191">
        <v>35565</v>
      </c>
      <c r="C191" s="101">
        <v>4.5430164337158203</v>
      </c>
      <c r="D191" s="56">
        <f t="shared" si="2"/>
        <v>-0.25872242888053609</v>
      </c>
      <c r="E191">
        <v>4.2291058975993515E-2</v>
      </c>
    </row>
    <row r="192" spans="2:5" x14ac:dyDescent="0.45">
      <c r="B192" s="191">
        <v>35698</v>
      </c>
      <c r="C192" s="101">
        <v>6.1286306381225586</v>
      </c>
      <c r="D192" s="56">
        <f t="shared" si="2"/>
        <v>-0.85020864340112801</v>
      </c>
      <c r="E192">
        <v>4.2275565012928423E-2</v>
      </c>
    </row>
    <row r="193" spans="2:5" x14ac:dyDescent="0.45">
      <c r="B193" s="191">
        <v>39464</v>
      </c>
      <c r="C193" s="101">
        <v>40.914447784423828</v>
      </c>
      <c r="D193" s="56">
        <f t="shared" si="2"/>
        <v>3.0090089357676</v>
      </c>
      <c r="E193">
        <v>4.2115934686867564E-2</v>
      </c>
    </row>
    <row r="194" spans="2:5" x14ac:dyDescent="0.45">
      <c r="B194" s="191">
        <v>37903</v>
      </c>
      <c r="C194" s="101">
        <v>10.205626487731934</v>
      </c>
      <c r="D194" s="56">
        <f t="shared" si="2"/>
        <v>-0.68935910651883536</v>
      </c>
      <c r="E194">
        <v>4.2098891436888226E-2</v>
      </c>
    </row>
    <row r="195" spans="2:5" x14ac:dyDescent="0.45">
      <c r="B195" s="191">
        <v>38862</v>
      </c>
      <c r="C195" s="101">
        <v>32.85345458984375</v>
      </c>
      <c r="D195" s="56">
        <f t="shared" ref="D195:D258" si="3">(C195-C196)/C196</f>
        <v>-0.82627002910206415</v>
      </c>
      <c r="E195">
        <v>4.1929997182349875E-2</v>
      </c>
    </row>
    <row r="196" spans="2:5" x14ac:dyDescent="0.45">
      <c r="B196" s="191">
        <v>43171</v>
      </c>
      <c r="C196" s="101">
        <v>189.10643005371094</v>
      </c>
      <c r="D196" s="56">
        <f t="shared" si="3"/>
        <v>43.295584971900389</v>
      </c>
      <c r="E196">
        <v>4.1851422368810634E-2</v>
      </c>
    </row>
    <row r="197" spans="2:5" x14ac:dyDescent="0.45">
      <c r="B197" s="191">
        <v>35468</v>
      </c>
      <c r="C197" s="101">
        <v>4.2691936492919922</v>
      </c>
      <c r="D197" s="56">
        <f t="shared" si="3"/>
        <v>-0.90989409848205915</v>
      </c>
      <c r="E197">
        <v>4.1846559589310016E-2</v>
      </c>
    </row>
    <row r="198" spans="2:5" x14ac:dyDescent="0.45">
      <c r="B198" s="191">
        <v>40239</v>
      </c>
      <c r="C198" s="101">
        <v>47.379734039306641</v>
      </c>
      <c r="D198" s="56">
        <f t="shared" si="3"/>
        <v>-0.78389368185079789</v>
      </c>
      <c r="E198">
        <v>4.1765262818506253E-2</v>
      </c>
    </row>
    <row r="199" spans="2:5" x14ac:dyDescent="0.45">
      <c r="B199" s="191">
        <v>44698</v>
      </c>
      <c r="C199" s="101">
        <v>219.24270629882813</v>
      </c>
      <c r="D199" s="56">
        <f t="shared" si="3"/>
        <v>25.472341102717124</v>
      </c>
      <c r="E199">
        <v>4.1715937163640499E-2</v>
      </c>
    </row>
    <row r="200" spans="2:5" x14ac:dyDescent="0.45">
      <c r="B200" s="191">
        <v>36482</v>
      </c>
      <c r="C200" s="101">
        <v>8.2819538116455078</v>
      </c>
      <c r="D200" s="56">
        <f t="shared" si="3"/>
        <v>-0.93109677660556567</v>
      </c>
      <c r="E200">
        <v>4.1655381602302415E-2</v>
      </c>
    </row>
    <row r="201" spans="2:5" x14ac:dyDescent="0.45">
      <c r="B201" s="191">
        <v>43963</v>
      </c>
      <c r="C201" s="101">
        <v>120.1968994140625</v>
      </c>
      <c r="D201" s="56">
        <f t="shared" si="3"/>
        <v>4.3008476942943989</v>
      </c>
      <c r="E201">
        <v>4.1653792926251834E-2</v>
      </c>
    </row>
    <row r="202" spans="2:5" x14ac:dyDescent="0.45">
      <c r="B202" s="191">
        <v>38658</v>
      </c>
      <c r="C202" s="101">
        <v>22.675033569335938</v>
      </c>
      <c r="D202" s="56">
        <f t="shared" si="3"/>
        <v>-0.80809534079154499</v>
      </c>
      <c r="E202">
        <v>4.1596946488372262E-2</v>
      </c>
    </row>
    <row r="203" spans="2:5" x14ac:dyDescent="0.45">
      <c r="B203" s="191">
        <v>43903</v>
      </c>
      <c r="C203" s="101">
        <v>118.15780639648438</v>
      </c>
      <c r="D203" s="56">
        <f t="shared" si="3"/>
        <v>2.3203667518670548</v>
      </c>
      <c r="E203">
        <v>4.1399222984133892E-2</v>
      </c>
    </row>
    <row r="204" spans="2:5" x14ac:dyDescent="0.45">
      <c r="B204" s="191">
        <v>39898</v>
      </c>
      <c r="C204" s="101">
        <v>35.585769653320313</v>
      </c>
      <c r="D204" s="56">
        <f t="shared" si="3"/>
        <v>0.61983926275628742</v>
      </c>
      <c r="E204">
        <v>4.1350284259971316E-2</v>
      </c>
    </row>
    <row r="205" spans="2:5" x14ac:dyDescent="0.45">
      <c r="B205" s="191">
        <v>38646</v>
      </c>
      <c r="C205" s="101">
        <v>21.968704223632813</v>
      </c>
      <c r="D205" s="56">
        <f t="shared" si="3"/>
        <v>5.4098074339734019</v>
      </c>
      <c r="E205">
        <v>4.1201574739087789E-2</v>
      </c>
    </row>
    <row r="206" spans="2:5" x14ac:dyDescent="0.45">
      <c r="B206" s="191">
        <v>35361</v>
      </c>
      <c r="C206" s="101">
        <v>3.4273579120635986</v>
      </c>
      <c r="D206" s="56">
        <f t="shared" si="3"/>
        <v>-0.84256140019321013</v>
      </c>
      <c r="E206">
        <v>4.1185150913162175E-2</v>
      </c>
    </row>
    <row r="207" spans="2:5" x14ac:dyDescent="0.45">
      <c r="B207" s="191">
        <v>38656</v>
      </c>
      <c r="C207" s="101">
        <v>21.769489288330078</v>
      </c>
      <c r="D207" s="56">
        <f t="shared" si="3"/>
        <v>1.0965711955443544</v>
      </c>
      <c r="E207">
        <v>4.1143357552371959E-2</v>
      </c>
    </row>
    <row r="208" spans="2:5" x14ac:dyDescent="0.45">
      <c r="B208" s="191">
        <v>36894</v>
      </c>
      <c r="C208" s="101">
        <v>10.383377075195313</v>
      </c>
      <c r="D208" s="56">
        <f t="shared" si="3"/>
        <v>-0.92282026524781369</v>
      </c>
      <c r="E208">
        <v>4.1062542101667432E-2</v>
      </c>
    </row>
    <row r="209" spans="2:5" x14ac:dyDescent="0.45">
      <c r="B209" s="191">
        <v>41522</v>
      </c>
      <c r="C209" s="101">
        <v>134.53501892089844</v>
      </c>
      <c r="D209" s="56">
        <f t="shared" si="3"/>
        <v>3.1151788780381309</v>
      </c>
      <c r="E209">
        <v>4.1020413801767429E-2</v>
      </c>
    </row>
    <row r="210" spans="2:5" x14ac:dyDescent="0.45">
      <c r="B210" s="191">
        <v>39734</v>
      </c>
      <c r="C210" s="101">
        <v>32.692386627197266</v>
      </c>
      <c r="D210" s="56">
        <f t="shared" si="3"/>
        <v>-0.35553994099470687</v>
      </c>
      <c r="E210">
        <v>4.1016606729032901E-2</v>
      </c>
    </row>
    <row r="211" spans="2:5" x14ac:dyDescent="0.45">
      <c r="B211" s="191">
        <v>40126</v>
      </c>
      <c r="C211" s="101">
        <v>50.728336334228516</v>
      </c>
      <c r="D211" s="56">
        <f t="shared" si="3"/>
        <v>7.5982905098695426</v>
      </c>
      <c r="E211">
        <v>4.0988545949280288E-2</v>
      </c>
    </row>
    <row r="212" spans="2:5" x14ac:dyDescent="0.45">
      <c r="B212" s="191">
        <v>35611</v>
      </c>
      <c r="C212" s="101">
        <v>5.8998165130615234</v>
      </c>
      <c r="D212" s="56">
        <f t="shared" si="3"/>
        <v>-0.25888583805334331</v>
      </c>
      <c r="E212">
        <v>4.0938715011333303E-2</v>
      </c>
    </row>
    <row r="213" spans="2:5" x14ac:dyDescent="0.45">
      <c r="B213" s="191">
        <v>37757</v>
      </c>
      <c r="C213" s="101">
        <v>7.9607391357421875</v>
      </c>
      <c r="D213" s="56">
        <f t="shared" si="3"/>
        <v>-0.6929433967844294</v>
      </c>
      <c r="E213">
        <v>4.0824231484962926E-2</v>
      </c>
    </row>
    <row r="214" spans="2:5" x14ac:dyDescent="0.45">
      <c r="B214" s="191">
        <v>38621</v>
      </c>
      <c r="C214" s="101">
        <v>25.925966262817383</v>
      </c>
      <c r="D214" s="56">
        <f t="shared" si="3"/>
        <v>-0.85578526045556025</v>
      </c>
      <c r="E214">
        <v>4.0712491376954013E-2</v>
      </c>
    </row>
    <row r="215" spans="2:5" x14ac:dyDescent="0.45">
      <c r="B215" s="191">
        <v>42584</v>
      </c>
      <c r="C215" s="101">
        <v>179.77334594726563</v>
      </c>
      <c r="D215" s="56">
        <f t="shared" si="3"/>
        <v>0.16976276751899957</v>
      </c>
      <c r="E215">
        <v>4.0702364780143101E-2</v>
      </c>
    </row>
    <row r="216" spans="2:5" x14ac:dyDescent="0.45">
      <c r="B216" s="191">
        <v>42283</v>
      </c>
      <c r="C216" s="101">
        <v>153.68359375</v>
      </c>
      <c r="D216" s="56">
        <f t="shared" si="3"/>
        <v>20.908367896624988</v>
      </c>
      <c r="E216">
        <v>4.0516019830514151E-2</v>
      </c>
    </row>
    <row r="217" spans="2:5" x14ac:dyDescent="0.45">
      <c r="B217" s="191">
        <v>36509</v>
      </c>
      <c r="C217" s="101">
        <v>7.0148353576660156</v>
      </c>
      <c r="D217" s="56">
        <f t="shared" si="3"/>
        <v>-0.95651984858318173</v>
      </c>
      <c r="E217">
        <v>4.0242352142890576E-2</v>
      </c>
    </row>
    <row r="218" spans="2:5" x14ac:dyDescent="0.45">
      <c r="B218" s="191">
        <v>42731</v>
      </c>
      <c r="C218" s="101">
        <v>161.33419799804688</v>
      </c>
      <c r="D218" s="56">
        <f t="shared" si="3"/>
        <v>13.628890601264265</v>
      </c>
      <c r="E218">
        <v>4.0222290346941532E-2</v>
      </c>
    </row>
    <row r="219" spans="2:5" x14ac:dyDescent="0.45">
      <c r="B219" s="191">
        <v>37964</v>
      </c>
      <c r="C219" s="101">
        <v>11.028464317321777</v>
      </c>
      <c r="D219" s="56">
        <f t="shared" si="3"/>
        <v>2.8261536324930723</v>
      </c>
      <c r="E219">
        <v>4.0030560082308965E-2</v>
      </c>
    </row>
    <row r="220" spans="2:5" x14ac:dyDescent="0.45">
      <c r="B220" s="191">
        <v>35382</v>
      </c>
      <c r="C220" s="101">
        <v>2.8823893070220947</v>
      </c>
      <c r="D220" s="56">
        <f t="shared" si="3"/>
        <v>-0.10558685607519228</v>
      </c>
      <c r="E220">
        <v>4.0023684730531993E-2</v>
      </c>
    </row>
    <row r="221" spans="2:5" x14ac:dyDescent="0.45">
      <c r="B221" s="191">
        <v>35326</v>
      </c>
      <c r="C221" s="101">
        <v>3.2226598262786865</v>
      </c>
      <c r="D221" s="56">
        <f t="shared" si="3"/>
        <v>-0.55965709924436036</v>
      </c>
      <c r="E221">
        <v>3.9944829929340175E-2</v>
      </c>
    </row>
    <row r="222" spans="2:5" x14ac:dyDescent="0.45">
      <c r="B222" s="191">
        <v>35984</v>
      </c>
      <c r="C222" s="101">
        <v>7.3185234069824219</v>
      </c>
      <c r="D222" s="56">
        <f t="shared" si="3"/>
        <v>-0.79057187151977781</v>
      </c>
      <c r="E222">
        <v>3.9892623415656733E-2</v>
      </c>
    </row>
    <row r="223" spans="2:5" x14ac:dyDescent="0.45">
      <c r="B223" s="191">
        <v>38803</v>
      </c>
      <c r="C223" s="101">
        <v>34.945274353027344</v>
      </c>
      <c r="D223" s="56">
        <f t="shared" si="3"/>
        <v>0.17523942727069911</v>
      </c>
      <c r="E223">
        <v>3.988119008791325E-2</v>
      </c>
    </row>
    <row r="224" spans="2:5" x14ac:dyDescent="0.45">
      <c r="B224" s="191">
        <v>39316</v>
      </c>
      <c r="C224" s="101">
        <v>29.734600067138672</v>
      </c>
      <c r="D224" s="56">
        <f t="shared" si="3"/>
        <v>-0.87675317383132123</v>
      </c>
      <c r="E224">
        <v>3.9750435788958094E-2</v>
      </c>
    </row>
    <row r="225" spans="2:5" x14ac:dyDescent="0.45">
      <c r="B225" s="191">
        <v>44743</v>
      </c>
      <c r="C225" s="101">
        <v>241.26057434082031</v>
      </c>
      <c r="D225" s="56">
        <f t="shared" si="3"/>
        <v>6.5963747601022789</v>
      </c>
      <c r="E225">
        <v>3.9670853536320272E-2</v>
      </c>
    </row>
    <row r="226" spans="2:5" x14ac:dyDescent="0.45">
      <c r="B226" s="191">
        <v>39741</v>
      </c>
      <c r="C226" s="101">
        <v>31.75996208190918</v>
      </c>
      <c r="D226" s="56">
        <f t="shared" si="3"/>
        <v>2.1839130559069311</v>
      </c>
      <c r="E226">
        <v>3.9647398035508694E-2</v>
      </c>
    </row>
    <row r="227" spans="2:5" x14ac:dyDescent="0.45">
      <c r="B227" s="191">
        <v>36278</v>
      </c>
      <c r="C227" s="101">
        <v>9.9751348495483398</v>
      </c>
      <c r="D227" s="56">
        <f t="shared" si="3"/>
        <v>-0.71663465571922602</v>
      </c>
      <c r="E227">
        <v>3.9458984165763489E-2</v>
      </c>
    </row>
    <row r="228" spans="2:5" x14ac:dyDescent="0.45">
      <c r="B228" s="191">
        <v>39344</v>
      </c>
      <c r="C228" s="101">
        <v>35.202381134033203</v>
      </c>
      <c r="D228" s="56">
        <f t="shared" si="3"/>
        <v>-0.77258233653867103</v>
      </c>
      <c r="E228">
        <v>3.9389280476843751E-2</v>
      </c>
    </row>
    <row r="229" spans="2:5" x14ac:dyDescent="0.45">
      <c r="B229" s="191">
        <v>41771</v>
      </c>
      <c r="C229" s="101">
        <v>154.79176330566406</v>
      </c>
      <c r="D229" s="56">
        <f t="shared" si="3"/>
        <v>3.8995230123825522</v>
      </c>
      <c r="E229">
        <v>3.9357531516475121E-2</v>
      </c>
    </row>
    <row r="230" spans="2:5" x14ac:dyDescent="0.45">
      <c r="B230" s="191">
        <v>39141</v>
      </c>
      <c r="C230" s="101">
        <v>31.593231201171875</v>
      </c>
      <c r="D230" s="56">
        <f t="shared" si="3"/>
        <v>-0.77692425875180227</v>
      </c>
      <c r="E230">
        <v>3.9346181339201813E-2</v>
      </c>
    </row>
    <row r="231" spans="2:5" x14ac:dyDescent="0.45">
      <c r="B231" s="191">
        <v>42215</v>
      </c>
      <c r="C231" s="101">
        <v>141.62557983398438</v>
      </c>
      <c r="D231" s="56">
        <f t="shared" si="3"/>
        <v>-4.0686297359761113E-2</v>
      </c>
      <c r="E231">
        <v>3.9309352724213965E-2</v>
      </c>
    </row>
    <row r="232" spans="2:5" x14ac:dyDescent="0.45">
      <c r="B232" s="191">
        <v>42236</v>
      </c>
      <c r="C232" s="101">
        <v>147.63218688964844</v>
      </c>
      <c r="D232" s="56">
        <f t="shared" si="3"/>
        <v>18.597333203700217</v>
      </c>
      <c r="E232">
        <v>3.9286598560500395E-2</v>
      </c>
    </row>
    <row r="233" spans="2:5" x14ac:dyDescent="0.45">
      <c r="B233" s="191">
        <v>36082</v>
      </c>
      <c r="C233" s="101">
        <v>7.5332794189453125</v>
      </c>
      <c r="D233" s="56">
        <f t="shared" si="3"/>
        <v>-0.79463055882359368</v>
      </c>
      <c r="E233">
        <v>3.9253815377444122E-2</v>
      </c>
    </row>
    <row r="234" spans="2:5" x14ac:dyDescent="0.45">
      <c r="B234" s="191">
        <v>39973</v>
      </c>
      <c r="C234" s="101">
        <v>36.681598663330078</v>
      </c>
      <c r="D234" s="56">
        <f t="shared" si="3"/>
        <v>8.523337608671552</v>
      </c>
      <c r="E234">
        <v>3.9215385365245284E-2</v>
      </c>
    </row>
    <row r="235" spans="2:5" x14ac:dyDescent="0.45">
      <c r="B235" s="191">
        <v>35443</v>
      </c>
      <c r="C235" s="101">
        <v>3.8517587184906006</v>
      </c>
      <c r="D235" s="56">
        <f t="shared" si="3"/>
        <v>-0.11204456374150928</v>
      </c>
      <c r="E235">
        <v>3.9178552565638666E-2</v>
      </c>
    </row>
    <row r="236" spans="2:5" x14ac:dyDescent="0.45">
      <c r="B236" s="191">
        <v>35452</v>
      </c>
      <c r="C236" s="101">
        <v>4.3377838134765625</v>
      </c>
      <c r="D236" s="56">
        <f t="shared" si="3"/>
        <v>-0.96948746353250592</v>
      </c>
      <c r="E236">
        <v>3.9152803573217501E-2</v>
      </c>
    </row>
    <row r="237" spans="2:5" x14ac:dyDescent="0.45">
      <c r="B237" s="191">
        <v>44146</v>
      </c>
      <c r="C237" s="101">
        <v>142.16398620605469</v>
      </c>
      <c r="D237" s="56">
        <f t="shared" si="3"/>
        <v>2.4770604119932971</v>
      </c>
      <c r="E237">
        <v>3.8968313495953234E-2</v>
      </c>
    </row>
    <row r="238" spans="2:5" x14ac:dyDescent="0.45">
      <c r="B238" s="191">
        <v>39448</v>
      </c>
      <c r="C238" s="101">
        <v>40.886257171630859</v>
      </c>
      <c r="D238" s="56">
        <f t="shared" si="3"/>
        <v>2.5768403303995173</v>
      </c>
      <c r="E238">
        <v>3.8911464582837979E-2</v>
      </c>
    </row>
    <row r="239" spans="2:5" x14ac:dyDescent="0.45">
      <c r="B239" s="191">
        <v>36311</v>
      </c>
      <c r="C239" s="101">
        <v>11.430830955505371</v>
      </c>
      <c r="D239" s="56">
        <f t="shared" si="3"/>
        <v>1.0831803895478216</v>
      </c>
      <c r="E239">
        <v>3.8888947153422643E-2</v>
      </c>
    </row>
    <row r="240" spans="2:5" x14ac:dyDescent="0.45">
      <c r="B240" s="191">
        <v>35607</v>
      </c>
      <c r="C240" s="101">
        <v>5.4872016906738281</v>
      </c>
      <c r="D240" s="56">
        <f t="shared" si="3"/>
        <v>-0.83579788088369611</v>
      </c>
      <c r="E240">
        <v>3.8855417907102147E-2</v>
      </c>
    </row>
    <row r="241" spans="2:5" x14ac:dyDescent="0.45">
      <c r="B241" s="191">
        <v>39636</v>
      </c>
      <c r="C241" s="101">
        <v>33.417362213134766</v>
      </c>
      <c r="D241" s="56">
        <f t="shared" si="3"/>
        <v>-3.7087498228922086E-2</v>
      </c>
      <c r="E241">
        <v>3.8843371150806216E-2</v>
      </c>
    </row>
    <row r="242" spans="2:5" x14ac:dyDescent="0.45">
      <c r="B242" s="191">
        <v>39335</v>
      </c>
      <c r="C242" s="101">
        <v>34.704463958740234</v>
      </c>
      <c r="D242" s="56">
        <f t="shared" si="3"/>
        <v>-0.77901736309549374</v>
      </c>
      <c r="E242">
        <v>3.880791061670423E-2</v>
      </c>
    </row>
    <row r="243" spans="2:5" x14ac:dyDescent="0.45">
      <c r="B243" s="191">
        <v>43865</v>
      </c>
      <c r="C243" s="101">
        <v>157.04611206054688</v>
      </c>
      <c r="D243" s="56">
        <f t="shared" si="3"/>
        <v>51.462936682639992</v>
      </c>
      <c r="E243">
        <v>3.8776742977248126E-2</v>
      </c>
    </row>
    <row r="244" spans="2:5" x14ac:dyDescent="0.45">
      <c r="B244" s="191">
        <v>35179</v>
      </c>
      <c r="C244" s="101">
        <v>2.9934678077697754</v>
      </c>
      <c r="D244" s="56">
        <f t="shared" si="3"/>
        <v>-0.98678956283047992</v>
      </c>
      <c r="E244">
        <v>3.8716693450478901E-2</v>
      </c>
    </row>
    <row r="245" spans="2:5" x14ac:dyDescent="0.45">
      <c r="B245" s="191">
        <v>42916</v>
      </c>
      <c r="C245" s="101">
        <v>226.59869384765625</v>
      </c>
      <c r="D245" s="56">
        <f t="shared" si="3"/>
        <v>64.530683401577818</v>
      </c>
      <c r="E245">
        <v>3.8671535314612024E-2</v>
      </c>
    </row>
    <row r="246" spans="2:5" x14ac:dyDescent="0.45">
      <c r="B246" s="191">
        <v>35348</v>
      </c>
      <c r="C246" s="101">
        <v>3.457902193069458</v>
      </c>
      <c r="D246" s="56">
        <f t="shared" si="3"/>
        <v>-0.637034283240278</v>
      </c>
      <c r="E246">
        <v>3.8628907490907381E-2</v>
      </c>
    </row>
    <row r="247" spans="2:5" x14ac:dyDescent="0.45">
      <c r="B247" s="191">
        <v>37888</v>
      </c>
      <c r="C247" s="101">
        <v>9.5268011093139648</v>
      </c>
      <c r="D247" s="56">
        <f t="shared" si="3"/>
        <v>-0.7377759821770381</v>
      </c>
      <c r="E247">
        <v>3.8354540297042321E-2</v>
      </c>
    </row>
    <row r="248" spans="2:5" x14ac:dyDescent="0.45">
      <c r="B248" s="191">
        <v>38806</v>
      </c>
      <c r="C248" s="101">
        <v>36.330772399902344</v>
      </c>
      <c r="D248" s="56">
        <f t="shared" si="3"/>
        <v>-0.7512316053262732</v>
      </c>
      <c r="E248">
        <v>3.8302493894290385E-2</v>
      </c>
    </row>
    <row r="249" spans="2:5" x14ac:dyDescent="0.45">
      <c r="B249" s="191">
        <v>41459</v>
      </c>
      <c r="C249" s="101">
        <v>146.04255676269531</v>
      </c>
      <c r="D249" s="56">
        <f t="shared" si="3"/>
        <v>0.49649772551708943</v>
      </c>
      <c r="E249">
        <v>3.8302338637282052E-2</v>
      </c>
    </row>
    <row r="250" spans="2:5" x14ac:dyDescent="0.45">
      <c r="B250" s="191">
        <v>41066</v>
      </c>
      <c r="C250" s="101">
        <v>97.589561462402344</v>
      </c>
      <c r="D250" s="56">
        <f t="shared" si="3"/>
        <v>-0.77448254391656812</v>
      </c>
      <c r="E250">
        <v>3.8291236621140305E-2</v>
      </c>
    </row>
    <row r="251" spans="2:5" x14ac:dyDescent="0.45">
      <c r="B251" s="191">
        <v>45618</v>
      </c>
      <c r="C251" s="101">
        <v>432.73617553710938</v>
      </c>
      <c r="D251" s="56">
        <f t="shared" si="3"/>
        <v>54.311655104214438</v>
      </c>
      <c r="E251">
        <v>3.8280609707904985E-2</v>
      </c>
    </row>
    <row r="252" spans="2:5" x14ac:dyDescent="0.45">
      <c r="B252" s="191">
        <v>35863</v>
      </c>
      <c r="C252" s="101">
        <v>7.8235983848571777</v>
      </c>
      <c r="D252" s="56">
        <f t="shared" si="3"/>
        <v>-0.74950469723874436</v>
      </c>
      <c r="E252">
        <v>3.8261382082643888E-2</v>
      </c>
    </row>
    <row r="253" spans="2:5" x14ac:dyDescent="0.45">
      <c r="B253" s="191">
        <v>38776</v>
      </c>
      <c r="C253" s="101">
        <v>31.232515335083008</v>
      </c>
      <c r="D253" s="56">
        <f t="shared" si="3"/>
        <v>4.4558543580226448</v>
      </c>
      <c r="E253">
        <v>3.8230016293561563E-2</v>
      </c>
    </row>
    <row r="254" spans="2:5" x14ac:dyDescent="0.45">
      <c r="B254" s="191">
        <v>35594</v>
      </c>
      <c r="C254" s="101">
        <v>5.7245874404907227</v>
      </c>
      <c r="D254" s="56">
        <f t="shared" si="3"/>
        <v>-4.5951528517675914E-2</v>
      </c>
      <c r="E254">
        <v>3.8192320337996036E-2</v>
      </c>
    </row>
    <row r="255" spans="2:5" x14ac:dyDescent="0.45">
      <c r="B255" s="191">
        <v>35759</v>
      </c>
      <c r="C255" s="101">
        <v>6.0003108978271484</v>
      </c>
      <c r="D255" s="56">
        <f t="shared" si="3"/>
        <v>-0.52285419520641441</v>
      </c>
      <c r="E255">
        <v>3.808246392427081E-2</v>
      </c>
    </row>
    <row r="256" spans="2:5" x14ac:dyDescent="0.45">
      <c r="B256" s="191">
        <v>38078</v>
      </c>
      <c r="C256" s="101">
        <v>12.575424194335938</v>
      </c>
      <c r="D256" s="56">
        <f t="shared" si="3"/>
        <v>2.9641487761904943</v>
      </c>
      <c r="E256">
        <v>3.8059895361817295E-2</v>
      </c>
    </row>
    <row r="257" spans="2:5" x14ac:dyDescent="0.45">
      <c r="B257" s="191">
        <v>35419</v>
      </c>
      <c r="C257" s="101">
        <v>3.1722886562347412</v>
      </c>
      <c r="D257" s="56">
        <f t="shared" si="3"/>
        <v>-0.90357680593670731</v>
      </c>
      <c r="E257">
        <v>3.8050305118163222E-2</v>
      </c>
    </row>
    <row r="258" spans="2:5" x14ac:dyDescent="0.45">
      <c r="B258" s="191">
        <v>38938</v>
      </c>
      <c r="C258" s="101">
        <v>32.899642944335938</v>
      </c>
      <c r="D258" s="56">
        <f t="shared" si="3"/>
        <v>-0.76175340028130656</v>
      </c>
      <c r="E258">
        <v>3.8025912121018635E-2</v>
      </c>
    </row>
    <row r="259" spans="2:5" x14ac:dyDescent="0.45">
      <c r="B259" s="191">
        <v>41519</v>
      </c>
      <c r="C259" s="101">
        <v>138.09071350097656</v>
      </c>
      <c r="D259" s="56">
        <f t="shared" ref="D259:D322" si="4">(C259-C260)/C260</f>
        <v>2.9747436649992345</v>
      </c>
      <c r="E259">
        <v>3.7901070906298191E-2</v>
      </c>
    </row>
    <row r="260" spans="2:5" x14ac:dyDescent="0.45">
      <c r="B260" s="191">
        <v>39364</v>
      </c>
      <c r="C260" s="101">
        <v>34.742042541503906</v>
      </c>
      <c r="D260" s="56">
        <f t="shared" si="4"/>
        <v>-0.5094515783547674</v>
      </c>
      <c r="E260">
        <v>3.7889608121492356E-2</v>
      </c>
    </row>
    <row r="261" spans="2:5" x14ac:dyDescent="0.45">
      <c r="B261" s="191">
        <v>40472</v>
      </c>
      <c r="C261" s="101">
        <v>70.822860717773438</v>
      </c>
      <c r="D261" s="56">
        <f t="shared" si="4"/>
        <v>0.46097715825917146</v>
      </c>
      <c r="E261">
        <v>3.7797710647782999E-2</v>
      </c>
    </row>
    <row r="262" spans="2:5" x14ac:dyDescent="0.45">
      <c r="B262" s="191">
        <v>40092</v>
      </c>
      <c r="C262" s="101">
        <v>48.476364135742188</v>
      </c>
      <c r="D262" s="56">
        <f t="shared" si="4"/>
        <v>-0.75330199949851995</v>
      </c>
      <c r="E262">
        <v>3.7728105147749699E-2</v>
      </c>
    </row>
    <row r="263" spans="2:5" x14ac:dyDescent="0.45">
      <c r="B263" s="191">
        <v>43385</v>
      </c>
      <c r="C263" s="101">
        <v>196.50083923339844</v>
      </c>
      <c r="D263" s="56">
        <f t="shared" si="4"/>
        <v>5.0953788069999062</v>
      </c>
      <c r="E263">
        <v>3.7707291593976247E-2</v>
      </c>
    </row>
    <row r="264" spans="2:5" x14ac:dyDescent="0.45">
      <c r="B264" s="191">
        <v>38860</v>
      </c>
      <c r="C264" s="101">
        <v>32.237674713134766</v>
      </c>
      <c r="D264" s="56">
        <f t="shared" si="4"/>
        <v>-2.4122471985236624E-2</v>
      </c>
      <c r="E264">
        <v>3.7598634888720055E-2</v>
      </c>
    </row>
    <row r="265" spans="2:5" x14ac:dyDescent="0.45">
      <c r="B265" s="191">
        <v>38898</v>
      </c>
      <c r="C265" s="101">
        <v>33.034549713134766</v>
      </c>
      <c r="D265" s="56">
        <f t="shared" si="4"/>
        <v>4.2325367033385346</v>
      </c>
      <c r="E265">
        <v>3.7542245434713434E-2</v>
      </c>
    </row>
    <row r="266" spans="2:5" x14ac:dyDescent="0.45">
      <c r="B266" s="191">
        <v>36661</v>
      </c>
      <c r="C266" s="101">
        <v>6.3132953643798828</v>
      </c>
      <c r="D266" s="56">
        <f t="shared" si="4"/>
        <v>-0.90056353394115429</v>
      </c>
      <c r="E266">
        <v>3.753674495350498E-2</v>
      </c>
    </row>
    <row r="267" spans="2:5" x14ac:dyDescent="0.45">
      <c r="B267" s="191">
        <v>40599</v>
      </c>
      <c r="C267" s="101">
        <v>63.490745544433594</v>
      </c>
      <c r="D267" s="56">
        <f t="shared" si="4"/>
        <v>0.64630231505046909</v>
      </c>
      <c r="E267">
        <v>3.7504322228719723E-2</v>
      </c>
    </row>
    <row r="268" spans="2:5" x14ac:dyDescent="0.45">
      <c r="B268" s="191">
        <v>39983</v>
      </c>
      <c r="C268" s="101">
        <v>38.565666198730469</v>
      </c>
      <c r="D268" s="56">
        <f t="shared" si="4"/>
        <v>2.2178647651208849</v>
      </c>
      <c r="E268">
        <v>3.7496812263485342E-2</v>
      </c>
    </row>
    <row r="269" spans="2:5" x14ac:dyDescent="0.45">
      <c r="B269" s="191">
        <v>37971</v>
      </c>
      <c r="C269" s="101">
        <v>11.984862327575684</v>
      </c>
      <c r="D269" s="56">
        <f t="shared" si="4"/>
        <v>0.32999007722744866</v>
      </c>
      <c r="E269">
        <v>3.7396170932838896E-2</v>
      </c>
    </row>
    <row r="270" spans="2:5" x14ac:dyDescent="0.45">
      <c r="B270" s="191">
        <v>36944</v>
      </c>
      <c r="C270" s="101">
        <v>9.0112419128417969</v>
      </c>
      <c r="D270" s="56">
        <f t="shared" si="4"/>
        <v>-0.26873556272780014</v>
      </c>
      <c r="E270">
        <v>3.7336996867011224E-2</v>
      </c>
    </row>
    <row r="271" spans="2:5" x14ac:dyDescent="0.45">
      <c r="B271" s="191">
        <v>37991</v>
      </c>
      <c r="C271" s="101">
        <v>12.322822570800781</v>
      </c>
      <c r="D271" s="56">
        <f t="shared" si="4"/>
        <v>0.460991284762581</v>
      </c>
      <c r="E271">
        <v>3.7295934189340511E-2</v>
      </c>
    </row>
    <row r="272" spans="2:5" x14ac:dyDescent="0.45">
      <c r="B272" s="191">
        <v>37126</v>
      </c>
      <c r="C272" s="101">
        <v>8.4345626831054688</v>
      </c>
      <c r="D272" s="56">
        <f t="shared" si="4"/>
        <v>-0.74900917954822177</v>
      </c>
      <c r="E272">
        <v>3.7217015778123273E-2</v>
      </c>
    </row>
    <row r="273" spans="2:5" x14ac:dyDescent="0.45">
      <c r="B273" s="191">
        <v>38800</v>
      </c>
      <c r="C273" s="101">
        <v>33.605064392089844</v>
      </c>
      <c r="D273" s="56">
        <f t="shared" si="4"/>
        <v>7.9395563597760579E-2</v>
      </c>
      <c r="E273">
        <v>3.7171682398235949E-2</v>
      </c>
    </row>
    <row r="274" spans="2:5" x14ac:dyDescent="0.45">
      <c r="B274" s="191">
        <v>39093</v>
      </c>
      <c r="C274" s="101">
        <v>31.133224487304688</v>
      </c>
      <c r="D274" s="56">
        <f t="shared" si="4"/>
        <v>-0.77848593527200449</v>
      </c>
      <c r="E274">
        <v>3.7082679363347151E-2</v>
      </c>
    </row>
    <row r="275" spans="2:5" x14ac:dyDescent="0.45">
      <c r="B275" s="191">
        <v>41596</v>
      </c>
      <c r="C275" s="101">
        <v>140.54739379882813</v>
      </c>
      <c r="D275" s="56">
        <f t="shared" si="4"/>
        <v>-0.30727783216473448</v>
      </c>
      <c r="E275">
        <v>3.7048804686229855E-2</v>
      </c>
    </row>
    <row r="276" spans="2:5" x14ac:dyDescent="0.45">
      <c r="B276" s="191">
        <v>43304</v>
      </c>
      <c r="C276" s="101">
        <v>202.89143371582031</v>
      </c>
      <c r="D276" s="56">
        <f t="shared" si="4"/>
        <v>13.361801930927664</v>
      </c>
      <c r="E276">
        <v>3.7044082371450203E-2</v>
      </c>
    </row>
    <row r="277" spans="2:5" x14ac:dyDescent="0.45">
      <c r="B277" s="191">
        <v>38314</v>
      </c>
      <c r="C277" s="101">
        <v>14.127157211303711</v>
      </c>
      <c r="D277" s="56">
        <f t="shared" si="4"/>
        <v>1.5620546943249756</v>
      </c>
      <c r="E277">
        <v>3.7025644220783291E-2</v>
      </c>
    </row>
    <row r="278" spans="2:5" x14ac:dyDescent="0.45">
      <c r="B278" s="191">
        <v>35593</v>
      </c>
      <c r="C278" s="101">
        <v>5.5139951705932617</v>
      </c>
      <c r="D278" s="56">
        <f t="shared" si="4"/>
        <v>-0.84509929292417285</v>
      </c>
      <c r="E278">
        <v>3.6984792479485946E-2</v>
      </c>
    </row>
    <row r="279" spans="2:5" x14ac:dyDescent="0.45">
      <c r="B279" s="191">
        <v>39401</v>
      </c>
      <c r="C279" s="101">
        <v>35.596965789794922</v>
      </c>
      <c r="D279" s="56">
        <f t="shared" si="4"/>
        <v>-0.73613789043347155</v>
      </c>
      <c r="E279">
        <v>3.6945887528387712E-2</v>
      </c>
    </row>
    <row r="280" spans="2:5" x14ac:dyDescent="0.45">
      <c r="B280" s="191">
        <v>43930</v>
      </c>
      <c r="C280" s="101">
        <v>134.90745544433594</v>
      </c>
      <c r="D280" s="56">
        <f t="shared" si="4"/>
        <v>14.008559907042041</v>
      </c>
      <c r="E280">
        <v>3.6943804822278735E-2</v>
      </c>
    </row>
    <row r="281" spans="2:5" x14ac:dyDescent="0.45">
      <c r="B281" s="191">
        <v>36930</v>
      </c>
      <c r="C281" s="101">
        <v>8.9887008666992188</v>
      </c>
      <c r="D281" s="56">
        <f t="shared" si="4"/>
        <v>0.43739257589181313</v>
      </c>
      <c r="E281">
        <v>3.6841943728275914E-2</v>
      </c>
    </row>
    <row r="282" spans="2:5" x14ac:dyDescent="0.45">
      <c r="B282" s="191">
        <v>36643</v>
      </c>
      <c r="C282" s="101">
        <v>6.253476619720459</v>
      </c>
      <c r="D282" s="56">
        <f t="shared" si="4"/>
        <v>0.34091572301321543</v>
      </c>
      <c r="E282">
        <v>3.6506684364233183E-2</v>
      </c>
    </row>
    <row r="283" spans="2:5" x14ac:dyDescent="0.45">
      <c r="B283" s="191">
        <v>35501</v>
      </c>
      <c r="C283" s="101">
        <v>4.6635866165161133</v>
      </c>
      <c r="D283" s="56">
        <f t="shared" si="4"/>
        <v>-0.96249564531119502</v>
      </c>
      <c r="E283">
        <v>3.6441430104250841E-2</v>
      </c>
    </row>
    <row r="284" spans="2:5" x14ac:dyDescent="0.45">
      <c r="B284" s="191">
        <v>43970</v>
      </c>
      <c r="C284" s="101">
        <v>124.34786987304688</v>
      </c>
      <c r="D284" s="56">
        <f t="shared" si="4"/>
        <v>-0.27567382211675628</v>
      </c>
      <c r="E284">
        <v>3.6418728192697231E-2</v>
      </c>
    </row>
    <row r="285" spans="2:5" x14ac:dyDescent="0.45">
      <c r="B285" s="191">
        <v>42678</v>
      </c>
      <c r="C285" s="101">
        <v>171.67385864257813</v>
      </c>
      <c r="D285" s="56">
        <f t="shared" si="4"/>
        <v>-0.56239416543082799</v>
      </c>
      <c r="E285">
        <v>3.6412464381093489E-2</v>
      </c>
    </row>
    <row r="286" spans="2:5" x14ac:dyDescent="0.45">
      <c r="B286" s="191">
        <v>45448</v>
      </c>
      <c r="C286" s="101">
        <v>392.302490234375</v>
      </c>
      <c r="D286" s="56">
        <f t="shared" si="4"/>
        <v>28.403971661866066</v>
      </c>
      <c r="E286">
        <v>3.6368022093760458E-2</v>
      </c>
    </row>
    <row r="287" spans="2:5" x14ac:dyDescent="0.45">
      <c r="B287" s="191">
        <v>38293</v>
      </c>
      <c r="C287" s="101">
        <v>13.341819763183594</v>
      </c>
      <c r="D287" s="56">
        <f t="shared" si="4"/>
        <v>3.1711982021098377</v>
      </c>
      <c r="E287">
        <v>3.6324091619922526E-2</v>
      </c>
    </row>
    <row r="288" spans="2:5" x14ac:dyDescent="0.45">
      <c r="B288" s="191">
        <v>35236</v>
      </c>
      <c r="C288" s="101">
        <v>3.1985580921173096</v>
      </c>
      <c r="D288" s="56">
        <f t="shared" si="4"/>
        <v>-0.75850756270597752</v>
      </c>
      <c r="E288">
        <v>3.6323432853114984E-2</v>
      </c>
    </row>
    <row r="289" spans="2:5" x14ac:dyDescent="0.45">
      <c r="B289" s="191">
        <v>38047</v>
      </c>
      <c r="C289" s="101">
        <v>13.244961738586426</v>
      </c>
      <c r="D289" s="56">
        <f t="shared" si="4"/>
        <v>0.41764050446645568</v>
      </c>
      <c r="E289">
        <v>3.6301734411225209E-2</v>
      </c>
    </row>
    <row r="290" spans="2:5" x14ac:dyDescent="0.45">
      <c r="B290" s="191">
        <v>36599</v>
      </c>
      <c r="C290" s="101">
        <v>9.3429622650146484</v>
      </c>
      <c r="D290" s="56">
        <f t="shared" si="4"/>
        <v>0.3311220445145972</v>
      </c>
      <c r="E290">
        <v>3.6125834300346854E-2</v>
      </c>
    </row>
    <row r="291" spans="2:5" x14ac:dyDescent="0.45">
      <c r="B291" s="191">
        <v>37376</v>
      </c>
      <c r="C291" s="101">
        <v>7.018862247467041</v>
      </c>
      <c r="D291" s="56">
        <f t="shared" si="4"/>
        <v>-0.27962895825205297</v>
      </c>
      <c r="E291">
        <v>3.6119769519358975E-2</v>
      </c>
    </row>
    <row r="292" spans="2:5" x14ac:dyDescent="0.45">
      <c r="B292" s="191">
        <v>37900</v>
      </c>
      <c r="C292" s="101">
        <v>9.7433986663818359</v>
      </c>
      <c r="D292" s="56">
        <f t="shared" si="4"/>
        <v>-0.73284299651140083</v>
      </c>
      <c r="E292">
        <v>3.606059244727032E-2</v>
      </c>
    </row>
    <row r="293" spans="2:5" x14ac:dyDescent="0.45">
      <c r="B293" s="191">
        <v>39345</v>
      </c>
      <c r="C293" s="101">
        <v>36.470684051513672</v>
      </c>
      <c r="D293" s="56">
        <f t="shared" si="4"/>
        <v>1.3451662718020287</v>
      </c>
      <c r="E293">
        <v>3.6028895677579324E-2</v>
      </c>
    </row>
    <row r="294" spans="2:5" x14ac:dyDescent="0.45">
      <c r="B294" s="191">
        <v>38342</v>
      </c>
      <c r="C294" s="101">
        <v>15.551427841186523</v>
      </c>
      <c r="D294" s="56">
        <f t="shared" si="4"/>
        <v>1.0721006500738717</v>
      </c>
      <c r="E294">
        <v>3.588763094500453E-2</v>
      </c>
    </row>
    <row r="295" spans="2:5" x14ac:dyDescent="0.45">
      <c r="B295" s="191">
        <v>36052</v>
      </c>
      <c r="C295" s="101">
        <v>7.5051507949829102</v>
      </c>
      <c r="D295" s="56">
        <f t="shared" si="4"/>
        <v>-0.8183582521409789</v>
      </c>
      <c r="E295">
        <v>3.5836951377708696E-2</v>
      </c>
    </row>
    <row r="296" spans="2:5" x14ac:dyDescent="0.45">
      <c r="B296" s="191">
        <v>39568</v>
      </c>
      <c r="C296" s="101">
        <v>41.318424224853516</v>
      </c>
      <c r="D296" s="56">
        <f t="shared" si="4"/>
        <v>8.1575758843958646</v>
      </c>
      <c r="E296">
        <v>3.5798596733489334E-2</v>
      </c>
    </row>
    <row r="297" spans="2:5" x14ac:dyDescent="0.45">
      <c r="B297" s="191">
        <v>35473</v>
      </c>
      <c r="C297" s="101">
        <v>4.5119390487670898</v>
      </c>
      <c r="D297" s="56">
        <f t="shared" si="4"/>
        <v>-0.48252765147222954</v>
      </c>
      <c r="E297">
        <v>3.5798012085121289E-2</v>
      </c>
    </row>
    <row r="298" spans="2:5" x14ac:dyDescent="0.45">
      <c r="B298" s="191">
        <v>36458</v>
      </c>
      <c r="C298" s="101">
        <v>8.7191886901855469</v>
      </c>
      <c r="D298" s="56">
        <f t="shared" si="4"/>
        <v>0.18710192762672828</v>
      </c>
      <c r="E298">
        <v>3.5723481931855941E-2</v>
      </c>
    </row>
    <row r="299" spans="2:5" x14ac:dyDescent="0.45">
      <c r="B299" s="191">
        <v>36466</v>
      </c>
      <c r="C299" s="101">
        <v>7.3449368476867676</v>
      </c>
      <c r="D299" s="56">
        <f t="shared" si="4"/>
        <v>-0.80091491168081386</v>
      </c>
      <c r="E299">
        <v>3.5656806664855344E-2</v>
      </c>
    </row>
    <row r="300" spans="2:5" x14ac:dyDescent="0.45">
      <c r="B300" s="191">
        <v>39429</v>
      </c>
      <c r="C300" s="101">
        <v>36.893455505371094</v>
      </c>
      <c r="D300" s="56">
        <f t="shared" si="4"/>
        <v>5.1063508470666248</v>
      </c>
      <c r="E300">
        <v>3.5601332916440014E-2</v>
      </c>
    </row>
    <row r="301" spans="2:5" x14ac:dyDescent="0.45">
      <c r="B301" s="191">
        <v>35613</v>
      </c>
      <c r="C301" s="101">
        <v>6.0418171882629395</v>
      </c>
      <c r="D301" s="56">
        <f t="shared" si="4"/>
        <v>-0.96297577898957099</v>
      </c>
      <c r="E301">
        <v>3.5543929470670428E-2</v>
      </c>
    </row>
    <row r="302" spans="2:5" x14ac:dyDescent="0.45">
      <c r="B302" s="191">
        <v>44175</v>
      </c>
      <c r="C302" s="101">
        <v>163.18553161621094</v>
      </c>
      <c r="D302" s="56">
        <f t="shared" si="4"/>
        <v>11.748191300166653</v>
      </c>
      <c r="E302">
        <v>3.5540308216376007E-2</v>
      </c>
    </row>
    <row r="303" spans="2:5" x14ac:dyDescent="0.45">
      <c r="B303" s="191">
        <v>38239</v>
      </c>
      <c r="C303" s="101">
        <v>12.800681114196777</v>
      </c>
      <c r="D303" s="56">
        <f t="shared" si="4"/>
        <v>0.50709015164333893</v>
      </c>
      <c r="E303">
        <v>3.5529437069528706E-2</v>
      </c>
    </row>
    <row r="304" spans="2:5" x14ac:dyDescent="0.45">
      <c r="B304" s="191">
        <v>35915</v>
      </c>
      <c r="C304" s="101">
        <v>8.4936399459838867</v>
      </c>
      <c r="D304" s="56">
        <f t="shared" si="4"/>
        <v>-0.76953666509371121</v>
      </c>
      <c r="E304">
        <v>3.5408053260423365E-2</v>
      </c>
    </row>
    <row r="305" spans="2:5" x14ac:dyDescent="0.45">
      <c r="B305" s="191">
        <v>39919</v>
      </c>
      <c r="C305" s="101">
        <v>36.854625701904297</v>
      </c>
      <c r="D305" s="56">
        <f t="shared" si="4"/>
        <v>0.18078205574616926</v>
      </c>
      <c r="E305">
        <v>3.5376693996376642E-2</v>
      </c>
    </row>
    <row r="306" spans="2:5" x14ac:dyDescent="0.45">
      <c r="B306" s="191">
        <v>39645</v>
      </c>
      <c r="C306" s="101">
        <v>31.212047576904297</v>
      </c>
      <c r="D306" s="56">
        <f t="shared" si="4"/>
        <v>-7.0426405996859787E-2</v>
      </c>
      <c r="E306">
        <v>3.5294896193733313E-2</v>
      </c>
    </row>
    <row r="307" spans="2:5" x14ac:dyDescent="0.45">
      <c r="B307" s="191">
        <v>39759</v>
      </c>
      <c r="C307" s="101">
        <v>33.576736450195313</v>
      </c>
      <c r="D307" s="56">
        <f t="shared" si="4"/>
        <v>2.3804601962212675</v>
      </c>
      <c r="E307">
        <v>3.5269747122878489E-2</v>
      </c>
    </row>
    <row r="308" spans="2:5" x14ac:dyDescent="0.45">
      <c r="B308" s="191">
        <v>36872</v>
      </c>
      <c r="C308" s="101">
        <v>9.9325933456420898</v>
      </c>
      <c r="D308" s="56">
        <f t="shared" si="4"/>
        <v>-0.93088889439207745</v>
      </c>
      <c r="E308">
        <v>3.5177993604705943E-2</v>
      </c>
    </row>
    <row r="309" spans="2:5" x14ac:dyDescent="0.45">
      <c r="B309" s="191">
        <v>43980</v>
      </c>
      <c r="C309" s="101">
        <v>143.71920776367188</v>
      </c>
      <c r="D309" s="56">
        <f t="shared" si="4"/>
        <v>20.943366358691279</v>
      </c>
      <c r="E309">
        <v>3.5143034713098063E-2</v>
      </c>
    </row>
    <row r="310" spans="2:5" x14ac:dyDescent="0.45">
      <c r="B310" s="191">
        <v>35786</v>
      </c>
      <c r="C310" s="101">
        <v>6.5495514869689941</v>
      </c>
      <c r="D310" s="56">
        <f t="shared" si="4"/>
        <v>-0.20125793368525408</v>
      </c>
      <c r="E310">
        <v>3.5128988642855907E-2</v>
      </c>
    </row>
    <row r="311" spans="2:5" x14ac:dyDescent="0.45">
      <c r="B311" s="191">
        <v>36811</v>
      </c>
      <c r="C311" s="101">
        <v>8.1998329162597656</v>
      </c>
      <c r="D311" s="56">
        <f t="shared" si="4"/>
        <v>2.2842924864603571</v>
      </c>
      <c r="E311">
        <v>3.5042657156026683E-2</v>
      </c>
    </row>
    <row r="312" spans="2:5" x14ac:dyDescent="0.45">
      <c r="B312" s="191">
        <v>35157</v>
      </c>
      <c r="C312" s="101">
        <v>2.4966816902160645</v>
      </c>
      <c r="D312" s="56">
        <f t="shared" si="4"/>
        <v>-0.65195389688892214</v>
      </c>
      <c r="E312">
        <v>3.5021865067959422E-2</v>
      </c>
    </row>
    <row r="313" spans="2:5" x14ac:dyDescent="0.45">
      <c r="B313" s="191">
        <v>35853</v>
      </c>
      <c r="C313" s="101">
        <v>7.1734223365783691</v>
      </c>
      <c r="D313" s="56">
        <f t="shared" si="4"/>
        <v>-0.96092383519977942</v>
      </c>
      <c r="E313">
        <v>3.501409338518028E-2</v>
      </c>
    </row>
    <row r="314" spans="2:5" x14ac:dyDescent="0.45">
      <c r="B314" s="191">
        <v>43077</v>
      </c>
      <c r="C314" s="101">
        <v>183.57539367675781</v>
      </c>
      <c r="D314" s="56">
        <f t="shared" si="4"/>
        <v>2.6285990365848186</v>
      </c>
      <c r="E314">
        <v>3.4932107187776805E-2</v>
      </c>
    </row>
    <row r="315" spans="2:5" x14ac:dyDescent="0.45">
      <c r="B315" s="191">
        <v>40098</v>
      </c>
      <c r="C315" s="101">
        <v>50.591259002685547</v>
      </c>
      <c r="D315" s="56">
        <f t="shared" si="4"/>
        <v>1.3376309422909591</v>
      </c>
      <c r="E315">
        <v>3.4848813401992432E-2</v>
      </c>
    </row>
    <row r="316" spans="2:5" x14ac:dyDescent="0.45">
      <c r="B316" s="191">
        <v>38600</v>
      </c>
      <c r="C316" s="101">
        <v>21.642107009887695</v>
      </c>
      <c r="D316" s="56">
        <f t="shared" si="4"/>
        <v>2.4233494840777716</v>
      </c>
      <c r="E316">
        <v>3.4842009779413256E-2</v>
      </c>
    </row>
    <row r="317" spans="2:5" x14ac:dyDescent="0.45">
      <c r="B317" s="191">
        <v>35702</v>
      </c>
      <c r="C317" s="101">
        <v>6.3219099044799805</v>
      </c>
      <c r="D317" s="56">
        <f t="shared" si="4"/>
        <v>-0.83265385967326899</v>
      </c>
      <c r="E317">
        <v>3.4800840734325815E-2</v>
      </c>
    </row>
    <row r="318" spans="2:5" x14ac:dyDescent="0.45">
      <c r="B318" s="191">
        <v>39699</v>
      </c>
      <c r="C318" s="101">
        <v>37.777446746826172</v>
      </c>
      <c r="D318" s="56">
        <f t="shared" si="4"/>
        <v>-0.57994186367102962</v>
      </c>
      <c r="E318">
        <v>3.4755431897839445E-2</v>
      </c>
    </row>
    <row r="319" spans="2:5" x14ac:dyDescent="0.45">
      <c r="B319" s="191">
        <v>40984</v>
      </c>
      <c r="C319" s="101">
        <v>89.933853149414063</v>
      </c>
      <c r="D319" s="56">
        <f t="shared" si="4"/>
        <v>18.132580426241582</v>
      </c>
      <c r="E319">
        <v>3.4705865107221234E-2</v>
      </c>
    </row>
    <row r="320" spans="2:5" x14ac:dyDescent="0.45">
      <c r="B320" s="191">
        <v>35566</v>
      </c>
      <c r="C320" s="101">
        <v>4.7005605697631836</v>
      </c>
      <c r="D320" s="56">
        <f t="shared" si="4"/>
        <v>-0.72658502244225076</v>
      </c>
      <c r="E320">
        <v>3.4678310841703232E-2</v>
      </c>
    </row>
    <row r="321" spans="2:5" x14ac:dyDescent="0.45">
      <c r="B321" s="191">
        <v>38470</v>
      </c>
      <c r="C321" s="101">
        <v>17.192037582397461</v>
      </c>
      <c r="D321" s="56">
        <f t="shared" si="4"/>
        <v>1.4212758804582237</v>
      </c>
      <c r="E321">
        <v>3.467208752719958E-2</v>
      </c>
    </row>
    <row r="322" spans="2:5" x14ac:dyDescent="0.45">
      <c r="B322" s="191">
        <v>35949</v>
      </c>
      <c r="C322" s="101">
        <v>7.1004042625427246</v>
      </c>
      <c r="D322" s="56">
        <f t="shared" si="4"/>
        <v>-0.9536518402874683</v>
      </c>
      <c r="E322">
        <v>3.4657984892128069E-2</v>
      </c>
    </row>
    <row r="323" spans="2:5" x14ac:dyDescent="0.45">
      <c r="B323" s="191">
        <v>41536</v>
      </c>
      <c r="C323" s="101">
        <v>153.19711303710938</v>
      </c>
      <c r="D323" s="56">
        <f t="shared" ref="D323:D386" si="5">(C323-C324)/C324</f>
        <v>23.999152397366199</v>
      </c>
      <c r="E323">
        <v>3.4638381945550828E-2</v>
      </c>
    </row>
    <row r="324" spans="2:5" x14ac:dyDescent="0.45">
      <c r="B324" s="191">
        <v>35688</v>
      </c>
      <c r="C324" s="101">
        <v>6.1280922889709473</v>
      </c>
      <c r="D324" s="56">
        <f t="shared" si="5"/>
        <v>-0.30230671544541371</v>
      </c>
      <c r="E324">
        <v>3.4626861682386545E-2</v>
      </c>
    </row>
    <row r="325" spans="2:5" x14ac:dyDescent="0.45">
      <c r="B325" s="191">
        <v>36593</v>
      </c>
      <c r="C325" s="101">
        <v>8.7833614349365234</v>
      </c>
      <c r="D325" s="56">
        <f t="shared" si="5"/>
        <v>-0.44649161259505626</v>
      </c>
      <c r="E325">
        <v>3.4524737550350119E-2</v>
      </c>
    </row>
    <row r="326" spans="2:5" x14ac:dyDescent="0.45">
      <c r="B326" s="191">
        <v>38412</v>
      </c>
      <c r="C326" s="101">
        <v>15.868524551391602</v>
      </c>
      <c r="D326" s="56">
        <f t="shared" si="5"/>
        <v>-0.32289104519568473</v>
      </c>
      <c r="E326">
        <v>3.4425127311033685E-2</v>
      </c>
    </row>
    <row r="327" spans="2:5" x14ac:dyDescent="0.45">
      <c r="B327" s="191">
        <v>38679</v>
      </c>
      <c r="C327" s="101">
        <v>23.435703277587891</v>
      </c>
      <c r="D327" s="56">
        <f t="shared" si="5"/>
        <v>-0.87277973891837757</v>
      </c>
      <c r="E327">
        <v>3.4372541566856124E-2</v>
      </c>
    </row>
    <row r="328" spans="2:5" x14ac:dyDescent="0.45">
      <c r="B328" s="191">
        <v>44593</v>
      </c>
      <c r="C328" s="101">
        <v>184.21360778808594</v>
      </c>
      <c r="D328" s="56">
        <f t="shared" si="5"/>
        <v>0.13043351648557441</v>
      </c>
      <c r="E328">
        <v>3.4286915163721086E-2</v>
      </c>
    </row>
    <row r="329" spans="2:5" x14ac:dyDescent="0.45">
      <c r="B329" s="191">
        <v>42024</v>
      </c>
      <c r="C329" s="101">
        <v>162.9583740234375</v>
      </c>
      <c r="D329" s="56">
        <f t="shared" si="5"/>
        <v>3.1338311000183765</v>
      </c>
      <c r="E329">
        <v>3.4281085043917268E-2</v>
      </c>
    </row>
    <row r="330" spans="2:5" x14ac:dyDescent="0.45">
      <c r="B330" s="191">
        <v>39496</v>
      </c>
      <c r="C330" s="101">
        <v>39.420665740966797</v>
      </c>
      <c r="D330" s="56">
        <f t="shared" si="5"/>
        <v>4.6957366198348511</v>
      </c>
      <c r="E330">
        <v>3.4261913628911442E-2</v>
      </c>
    </row>
    <row r="331" spans="2:5" x14ac:dyDescent="0.45">
      <c r="B331" s="191">
        <v>35955</v>
      </c>
      <c r="C331" s="101">
        <v>6.9210829734802246</v>
      </c>
      <c r="D331" s="56">
        <f t="shared" si="5"/>
        <v>-0.86851455107169984</v>
      </c>
      <c r="E331">
        <v>3.4258686039346196E-2</v>
      </c>
    </row>
    <row r="332" spans="2:5" x14ac:dyDescent="0.45">
      <c r="B332" s="191">
        <v>40140</v>
      </c>
      <c r="C332" s="101">
        <v>52.63763427734375</v>
      </c>
      <c r="D332" s="56">
        <f t="shared" si="5"/>
        <v>0.76804771636694447</v>
      </c>
      <c r="E332">
        <v>3.4244047488772848E-2</v>
      </c>
    </row>
    <row r="333" spans="2:5" x14ac:dyDescent="0.45">
      <c r="B333" s="191">
        <v>39197</v>
      </c>
      <c r="C333" s="101">
        <v>29.771614074707031</v>
      </c>
      <c r="D333" s="56">
        <f t="shared" si="5"/>
        <v>2.7754587801989961</v>
      </c>
      <c r="E333">
        <v>3.4196483351642305E-2</v>
      </c>
    </row>
    <row r="334" spans="2:5" x14ac:dyDescent="0.45">
      <c r="B334" s="191">
        <v>37258</v>
      </c>
      <c r="C334" s="101">
        <v>7.8855619430541992</v>
      </c>
      <c r="D334" s="56">
        <f t="shared" si="5"/>
        <v>-0.96067476975418886</v>
      </c>
      <c r="E334">
        <v>3.4135260474832868E-2</v>
      </c>
    </row>
    <row r="335" spans="2:5" x14ac:dyDescent="0.45">
      <c r="B335" s="191">
        <v>42851</v>
      </c>
      <c r="C335" s="101">
        <v>200.52169799804688</v>
      </c>
      <c r="D335" s="56">
        <f t="shared" si="5"/>
        <v>53.319288793291356</v>
      </c>
      <c r="E335">
        <v>3.4126987749330838E-2</v>
      </c>
    </row>
    <row r="336" spans="2:5" x14ac:dyDescent="0.45">
      <c r="B336" s="191">
        <v>35431</v>
      </c>
      <c r="C336" s="101">
        <v>3.691537618637085</v>
      </c>
      <c r="D336" s="56">
        <f t="shared" si="5"/>
        <v>-0.95637971960380741</v>
      </c>
      <c r="E336">
        <v>3.4074072985712106E-2</v>
      </c>
    </row>
    <row r="337" spans="2:5" x14ac:dyDescent="0.45">
      <c r="B337" s="191">
        <v>40731</v>
      </c>
      <c r="C337" s="101">
        <v>84.628929138183594</v>
      </c>
      <c r="D337" s="56">
        <f t="shared" si="5"/>
        <v>-0.43712637413938688</v>
      </c>
      <c r="E337">
        <v>3.4062061158024501E-2</v>
      </c>
    </row>
    <row r="338" spans="2:5" x14ac:dyDescent="0.45">
      <c r="B338" s="191">
        <v>41424</v>
      </c>
      <c r="C338" s="101">
        <v>150.3515625</v>
      </c>
      <c r="D338" s="56">
        <f t="shared" si="5"/>
        <v>16.208455352280694</v>
      </c>
      <c r="E338">
        <v>3.3999573742137919E-2</v>
      </c>
    </row>
    <row r="339" spans="2:5" x14ac:dyDescent="0.45">
      <c r="B339" s="191">
        <v>37798</v>
      </c>
      <c r="C339" s="101">
        <v>8.7370748519897461</v>
      </c>
      <c r="D339" s="56">
        <f t="shared" si="5"/>
        <v>-0.83554416925660513</v>
      </c>
      <c r="E339">
        <v>3.3920868460905342E-2</v>
      </c>
    </row>
    <row r="340" spans="2:5" x14ac:dyDescent="0.45">
      <c r="B340" s="191">
        <v>40319</v>
      </c>
      <c r="C340" s="101">
        <v>53.127182006835938</v>
      </c>
      <c r="D340" s="56">
        <f t="shared" si="5"/>
        <v>5.465616553162997</v>
      </c>
      <c r="E340">
        <v>3.3917721602153277E-2</v>
      </c>
    </row>
    <row r="341" spans="2:5" x14ac:dyDescent="0.45">
      <c r="B341" s="191">
        <v>37060</v>
      </c>
      <c r="C341" s="101">
        <v>8.2168779373168945</v>
      </c>
      <c r="D341" s="56">
        <f t="shared" si="5"/>
        <v>0.28956095764934087</v>
      </c>
      <c r="E341">
        <v>3.3894087912582402E-2</v>
      </c>
    </row>
    <row r="342" spans="2:5" x14ac:dyDescent="0.45">
      <c r="B342" s="191">
        <v>35761</v>
      </c>
      <c r="C342" s="101">
        <v>6.3718414306640625</v>
      </c>
      <c r="D342" s="56">
        <f t="shared" si="5"/>
        <v>-0.82537804752597466</v>
      </c>
      <c r="E342">
        <v>3.38878285184935E-2</v>
      </c>
    </row>
    <row r="343" spans="2:5" x14ac:dyDescent="0.45">
      <c r="B343" s="191">
        <v>39958</v>
      </c>
      <c r="C343" s="101">
        <v>36.489349365234375</v>
      </c>
      <c r="D343" s="56">
        <f t="shared" si="5"/>
        <v>-0.54191843967317788</v>
      </c>
      <c r="E343">
        <v>3.3768828080749151E-2</v>
      </c>
    </row>
    <row r="344" spans="2:5" x14ac:dyDescent="0.45">
      <c r="B344" s="191">
        <v>40717</v>
      </c>
      <c r="C344" s="101">
        <v>79.656883239746094</v>
      </c>
      <c r="D344" s="56">
        <f t="shared" si="5"/>
        <v>27.971454238646157</v>
      </c>
      <c r="E344">
        <v>3.3747428202543776E-2</v>
      </c>
    </row>
    <row r="345" spans="2:5" x14ac:dyDescent="0.45">
      <c r="B345" s="191">
        <v>35377</v>
      </c>
      <c r="C345" s="101">
        <v>2.7494955062866211</v>
      </c>
      <c r="D345" s="56">
        <f t="shared" si="5"/>
        <v>-0.99372183568611416</v>
      </c>
      <c r="E345">
        <v>3.3642299722404394E-2</v>
      </c>
    </row>
    <row r="346" spans="2:5" x14ac:dyDescent="0.45">
      <c r="B346" s="191">
        <v>45689</v>
      </c>
      <c r="C346" s="101">
        <v>437.94577026367188</v>
      </c>
      <c r="D346" s="56">
        <f t="shared" si="5"/>
        <v>7.8536016323870177</v>
      </c>
      <c r="E346">
        <v>3.3631282654794502E-2</v>
      </c>
    </row>
    <row r="347" spans="2:5" x14ac:dyDescent="0.45">
      <c r="B347" s="191">
        <v>40212</v>
      </c>
      <c r="C347" s="101">
        <v>49.465267181396484</v>
      </c>
      <c r="D347" s="56">
        <f t="shared" si="5"/>
        <v>0.39190916528749792</v>
      </c>
      <c r="E347">
        <v>3.3551425289357222E-2</v>
      </c>
    </row>
    <row r="348" spans="2:5" x14ac:dyDescent="0.45">
      <c r="B348" s="191">
        <v>39903</v>
      </c>
      <c r="C348" s="101">
        <v>35.537712097167969</v>
      </c>
      <c r="D348" s="56">
        <f t="shared" si="5"/>
        <v>3.2452207933383375</v>
      </c>
      <c r="E348">
        <v>3.3547934734251869E-2</v>
      </c>
    </row>
    <row r="349" spans="2:5" x14ac:dyDescent="0.45">
      <c r="B349" s="191">
        <v>35900</v>
      </c>
      <c r="C349" s="101">
        <v>8.3712282180786133</v>
      </c>
      <c r="D349" s="56">
        <f t="shared" si="5"/>
        <v>0.98551780874097794</v>
      </c>
      <c r="E349">
        <v>3.3541135739486284E-2</v>
      </c>
    </row>
    <row r="350" spans="2:5" x14ac:dyDescent="0.45">
      <c r="B350" s="191">
        <v>35531</v>
      </c>
      <c r="C350" s="101">
        <v>4.2161436080932617</v>
      </c>
      <c r="D350" s="56">
        <f t="shared" si="5"/>
        <v>-0.97535820931394823</v>
      </c>
      <c r="E350">
        <v>3.3495376566421167E-2</v>
      </c>
    </row>
    <row r="351" spans="2:5" x14ac:dyDescent="0.45">
      <c r="B351" s="191">
        <v>44273</v>
      </c>
      <c r="C351" s="101">
        <v>171.0972900390625</v>
      </c>
      <c r="D351" s="56">
        <f t="shared" si="5"/>
        <v>18.633949493459383</v>
      </c>
      <c r="E351">
        <v>3.3475744219308219E-2</v>
      </c>
    </row>
    <row r="352" spans="2:5" x14ac:dyDescent="0.45">
      <c r="B352" s="191">
        <v>37085</v>
      </c>
      <c r="C352" s="101">
        <v>8.7143592834472656</v>
      </c>
      <c r="D352" s="56">
        <f t="shared" si="5"/>
        <v>0.14433137774714316</v>
      </c>
      <c r="E352">
        <v>3.3377449681522037E-2</v>
      </c>
    </row>
    <row r="353" spans="2:5" x14ac:dyDescent="0.45">
      <c r="B353" s="191">
        <v>37210</v>
      </c>
      <c r="C353" s="101">
        <v>7.6152410507202148</v>
      </c>
      <c r="D353" s="56">
        <f t="shared" si="5"/>
        <v>-0.12336486375813301</v>
      </c>
      <c r="E353">
        <v>3.3353355099536089E-2</v>
      </c>
    </row>
    <row r="354" spans="2:5" x14ac:dyDescent="0.45">
      <c r="B354" s="191">
        <v>36815</v>
      </c>
      <c r="C354" s="101">
        <v>8.6868991851806641</v>
      </c>
      <c r="D354" s="56">
        <f t="shared" si="5"/>
        <v>-0.25624498709617416</v>
      </c>
      <c r="E354">
        <v>3.32158127195855E-2</v>
      </c>
    </row>
    <row r="355" spans="2:5" x14ac:dyDescent="0.45">
      <c r="B355" s="191">
        <v>36353</v>
      </c>
      <c r="C355" s="101">
        <v>11.67978572845459</v>
      </c>
      <c r="D355" s="56">
        <f t="shared" si="5"/>
        <v>0.63112662559708166</v>
      </c>
      <c r="E355">
        <v>3.319393069135617E-2</v>
      </c>
    </row>
    <row r="356" spans="2:5" x14ac:dyDescent="0.45">
      <c r="B356" s="191">
        <v>36074</v>
      </c>
      <c r="C356" s="101">
        <v>7.1605634689331055</v>
      </c>
      <c r="D356" s="56">
        <f t="shared" si="5"/>
        <v>-0.96863697079886335</v>
      </c>
      <c r="E356">
        <v>3.3171836485353032E-2</v>
      </c>
    </row>
    <row r="357" spans="2:5" x14ac:dyDescent="0.45">
      <c r="B357" s="191">
        <v>44700</v>
      </c>
      <c r="C357" s="101">
        <v>228.31224060058594</v>
      </c>
      <c r="D357" s="56">
        <f t="shared" si="5"/>
        <v>0.16882297883230118</v>
      </c>
      <c r="E357">
        <v>3.3170736961845033E-2</v>
      </c>
    </row>
    <row r="358" spans="2:5" x14ac:dyDescent="0.45">
      <c r="B358" s="191">
        <v>44460</v>
      </c>
      <c r="C358" s="101">
        <v>195.33517456054688</v>
      </c>
      <c r="D358" s="56">
        <f t="shared" si="5"/>
        <v>16.443406506231504</v>
      </c>
      <c r="E358">
        <v>3.3155102483545688E-2</v>
      </c>
    </row>
    <row r="359" spans="2:5" x14ac:dyDescent="0.45">
      <c r="B359" s="191">
        <v>36327</v>
      </c>
      <c r="C359" s="101">
        <v>11.198224067687988</v>
      </c>
      <c r="D359" s="56">
        <f t="shared" si="5"/>
        <v>-0.78749533898019819</v>
      </c>
      <c r="E359">
        <v>3.3035761887242027E-2</v>
      </c>
    </row>
    <row r="360" spans="2:5" x14ac:dyDescent="0.45">
      <c r="B360" s="191">
        <v>40324</v>
      </c>
      <c r="C360" s="101">
        <v>52.696369171142578</v>
      </c>
      <c r="D360" s="56">
        <f t="shared" si="5"/>
        <v>1.249594202074868</v>
      </c>
      <c r="E360">
        <v>3.3013108104076053E-2</v>
      </c>
    </row>
    <row r="361" spans="2:5" x14ac:dyDescent="0.45">
      <c r="B361" s="191">
        <v>38614</v>
      </c>
      <c r="C361" s="101">
        <v>23.424833297729492</v>
      </c>
      <c r="D361" s="56">
        <f t="shared" si="5"/>
        <v>1.0907677537484313</v>
      </c>
      <c r="E361">
        <v>3.3011929462849497E-2</v>
      </c>
    </row>
    <row r="362" spans="2:5" x14ac:dyDescent="0.45">
      <c r="B362" s="191">
        <v>36573</v>
      </c>
      <c r="C362" s="101">
        <v>11.203938484191895</v>
      </c>
      <c r="D362" s="56">
        <f t="shared" si="5"/>
        <v>2.741468151712795</v>
      </c>
      <c r="E362">
        <v>3.2992196755779191E-2</v>
      </c>
    </row>
    <row r="363" spans="2:5" x14ac:dyDescent="0.45">
      <c r="B363" s="191">
        <v>35104</v>
      </c>
      <c r="C363" s="101">
        <v>2.9945299625396729</v>
      </c>
      <c r="D363" s="56">
        <f t="shared" si="5"/>
        <v>-0.89115031693015401</v>
      </c>
      <c r="E363">
        <v>3.2991239127041293E-2</v>
      </c>
    </row>
    <row r="364" spans="2:5" x14ac:dyDescent="0.45">
      <c r="B364" s="191">
        <v>38740</v>
      </c>
      <c r="C364" s="101">
        <v>27.510690689086914</v>
      </c>
      <c r="D364" s="56">
        <f t="shared" si="5"/>
        <v>5.2274817622445404</v>
      </c>
      <c r="E364">
        <v>3.298203100666712E-2</v>
      </c>
    </row>
    <row r="365" spans="2:5" x14ac:dyDescent="0.45">
      <c r="B365" s="191">
        <v>35459</v>
      </c>
      <c r="C365" s="101">
        <v>4.4176268577575684</v>
      </c>
      <c r="D365" s="56">
        <f t="shared" si="5"/>
        <v>-0.84852676633957136</v>
      </c>
      <c r="E365">
        <v>3.29532747730737E-2</v>
      </c>
    </row>
    <row r="366" spans="2:5" x14ac:dyDescent="0.45">
      <c r="B366" s="191">
        <v>39188</v>
      </c>
      <c r="C366" s="101">
        <v>29.164405822753906</v>
      </c>
      <c r="D366" s="56">
        <f t="shared" si="5"/>
        <v>4.1456446236923705</v>
      </c>
      <c r="E366">
        <v>3.2909868975113846E-2</v>
      </c>
    </row>
    <row r="367" spans="2:5" x14ac:dyDescent="0.45">
      <c r="B367" s="191">
        <v>35608</v>
      </c>
      <c r="C367" s="101">
        <v>5.6677846908569336</v>
      </c>
      <c r="D367" s="56">
        <f t="shared" si="5"/>
        <v>-0.84264777244153899</v>
      </c>
      <c r="E367">
        <v>3.2909852847222365E-2</v>
      </c>
    </row>
    <row r="368" spans="2:5" x14ac:dyDescent="0.45">
      <c r="B368" s="191">
        <v>39521</v>
      </c>
      <c r="C368" s="101">
        <v>36.019729614257813</v>
      </c>
      <c r="D368" s="56">
        <f t="shared" si="5"/>
        <v>-4.1529678013010218E-2</v>
      </c>
      <c r="E368">
        <v>3.2866041603176931E-2</v>
      </c>
    </row>
    <row r="369" spans="2:5" x14ac:dyDescent="0.45">
      <c r="B369" s="191">
        <v>38839</v>
      </c>
      <c r="C369" s="101">
        <v>37.580432891845703</v>
      </c>
      <c r="D369" s="56">
        <f t="shared" si="5"/>
        <v>0.36751745820573495</v>
      </c>
      <c r="E369">
        <v>3.2851901193723429E-2</v>
      </c>
    </row>
    <row r="370" spans="2:5" x14ac:dyDescent="0.45">
      <c r="B370" s="191">
        <v>39163</v>
      </c>
      <c r="C370" s="101">
        <v>27.480770111083984</v>
      </c>
      <c r="D370" s="56">
        <f t="shared" si="5"/>
        <v>-0.71864450270715929</v>
      </c>
      <c r="E370">
        <v>3.2849099824038039E-2</v>
      </c>
    </row>
    <row r="371" spans="2:5" x14ac:dyDescent="0.45">
      <c r="B371" s="191">
        <v>41046</v>
      </c>
      <c r="C371" s="101">
        <v>97.672767639160156</v>
      </c>
      <c r="D371" s="56">
        <f t="shared" si="5"/>
        <v>-0.51542372549035931</v>
      </c>
      <c r="E371">
        <v>3.2775976013962059E-2</v>
      </c>
    </row>
    <row r="372" spans="2:5" x14ac:dyDescent="0.45">
      <c r="B372" s="191">
        <v>44482</v>
      </c>
      <c r="C372" s="101">
        <v>201.56324768066406</v>
      </c>
      <c r="D372" s="56">
        <f t="shared" si="5"/>
        <v>-0.38526925456727762</v>
      </c>
      <c r="E372">
        <v>3.2739332168128486E-2</v>
      </c>
    </row>
    <row r="373" spans="2:5" x14ac:dyDescent="0.45">
      <c r="B373" s="191">
        <v>44971</v>
      </c>
      <c r="C373" s="101">
        <v>327.888671875</v>
      </c>
      <c r="D373" s="56">
        <f t="shared" si="5"/>
        <v>34.476754688143778</v>
      </c>
      <c r="E373">
        <v>3.273650582736333E-2</v>
      </c>
    </row>
    <row r="374" spans="2:5" x14ac:dyDescent="0.45">
      <c r="B374" s="191">
        <v>36432</v>
      </c>
      <c r="C374" s="101">
        <v>9.2423524856567383</v>
      </c>
      <c r="D374" s="56">
        <f t="shared" si="5"/>
        <v>3.0680587916705888</v>
      </c>
      <c r="E374">
        <v>3.2377658998773672E-2</v>
      </c>
    </row>
    <row r="375" spans="2:5" x14ac:dyDescent="0.45">
      <c r="B375" s="191">
        <v>35150</v>
      </c>
      <c r="C375" s="101">
        <v>2.2719318866729736</v>
      </c>
      <c r="D375" s="56">
        <f t="shared" si="5"/>
        <v>-0.766084589778389</v>
      </c>
      <c r="E375">
        <v>3.2351257828214623E-2</v>
      </c>
    </row>
    <row r="376" spans="2:5" x14ac:dyDescent="0.45">
      <c r="B376" s="191">
        <v>37869</v>
      </c>
      <c r="C376" s="101">
        <v>9.7126216888427734</v>
      </c>
      <c r="D376" s="56">
        <f t="shared" si="5"/>
        <v>-0.95566312538958587</v>
      </c>
      <c r="E376">
        <v>3.2341647947971487E-2</v>
      </c>
    </row>
    <row r="377" spans="2:5" x14ac:dyDescent="0.45">
      <c r="B377" s="191">
        <v>43355</v>
      </c>
      <c r="C377" s="101">
        <v>219.06419372558594</v>
      </c>
      <c r="D377" s="56">
        <f t="shared" si="5"/>
        <v>0.56794899504569918</v>
      </c>
      <c r="E377">
        <v>3.2301599131567806E-2</v>
      </c>
    </row>
    <row r="378" spans="2:5" x14ac:dyDescent="0.45">
      <c r="B378" s="191">
        <v>44006</v>
      </c>
      <c r="C378" s="101">
        <v>139.71385192871094</v>
      </c>
      <c r="D378" s="56">
        <f t="shared" si="5"/>
        <v>28.351404108398604</v>
      </c>
      <c r="E378">
        <v>3.2284020279754182E-2</v>
      </c>
    </row>
    <row r="379" spans="2:5" x14ac:dyDescent="0.45">
      <c r="B379" s="191">
        <v>35580</v>
      </c>
      <c r="C379" s="101">
        <v>4.7600398063659668</v>
      </c>
      <c r="D379" s="56">
        <f t="shared" si="5"/>
        <v>-0.85766307425825306</v>
      </c>
      <c r="E379">
        <v>3.2186662271505566E-2</v>
      </c>
    </row>
    <row r="380" spans="2:5" x14ac:dyDescent="0.45">
      <c r="B380" s="191">
        <v>38903</v>
      </c>
      <c r="C380" s="101">
        <v>33.442058563232422</v>
      </c>
      <c r="D380" s="56">
        <f t="shared" si="5"/>
        <v>-0.91567937113178521</v>
      </c>
      <c r="E380">
        <v>3.2140743377135114E-2</v>
      </c>
    </row>
    <row r="381" spans="2:5" x14ac:dyDescent="0.45">
      <c r="B381" s="191">
        <v>45261</v>
      </c>
      <c r="C381" s="101">
        <v>396.60589599609375</v>
      </c>
      <c r="D381" s="56">
        <f t="shared" si="5"/>
        <v>1.8984904678204888</v>
      </c>
      <c r="E381">
        <v>3.2124892050038274E-2</v>
      </c>
    </row>
    <row r="382" spans="2:5" x14ac:dyDescent="0.45">
      <c r="B382" s="191">
        <v>44145</v>
      </c>
      <c r="C382" s="101">
        <v>136.83187866210938</v>
      </c>
      <c r="D382" s="56">
        <f t="shared" si="5"/>
        <v>24.213589425584885</v>
      </c>
      <c r="E382">
        <v>3.2118025482596776E-2</v>
      </c>
    </row>
    <row r="383" spans="2:5" x14ac:dyDescent="0.45">
      <c r="B383" s="191">
        <v>35754</v>
      </c>
      <c r="C383" s="101">
        <v>5.4269099235534668</v>
      </c>
      <c r="D383" s="56">
        <f t="shared" si="5"/>
        <v>-0.39595639315581194</v>
      </c>
      <c r="E383">
        <v>3.2060368302578579E-2</v>
      </c>
    </row>
    <row r="384" spans="2:5" x14ac:dyDescent="0.45">
      <c r="B384" s="191">
        <v>36710</v>
      </c>
      <c r="C384" s="101">
        <v>8.9843015670776367</v>
      </c>
      <c r="D384" s="56">
        <f t="shared" si="5"/>
        <v>0.20099476039316175</v>
      </c>
      <c r="E384">
        <v>3.2015664401116986E-2</v>
      </c>
    </row>
    <row r="385" spans="2:5" x14ac:dyDescent="0.45">
      <c r="B385" s="191">
        <v>37718</v>
      </c>
      <c r="C385" s="101">
        <v>7.4807167053222656</v>
      </c>
      <c r="D385" s="56">
        <f t="shared" si="5"/>
        <v>-0.80720101422181634</v>
      </c>
      <c r="E385">
        <v>3.2012571868451127E-2</v>
      </c>
    </row>
    <row r="386" spans="2:5" x14ac:dyDescent="0.45">
      <c r="B386" s="191">
        <v>39535</v>
      </c>
      <c r="C386" s="101">
        <v>38.800601959228516</v>
      </c>
      <c r="D386" s="56">
        <f t="shared" si="5"/>
        <v>-0.75204935676408158</v>
      </c>
      <c r="E386">
        <v>3.1983818360775025E-2</v>
      </c>
    </row>
    <row r="387" spans="2:5" x14ac:dyDescent="0.45">
      <c r="B387" s="191">
        <v>42325</v>
      </c>
      <c r="C387" s="101">
        <v>156.48518371582031</v>
      </c>
      <c r="D387" s="56">
        <f t="shared" ref="D387:D450" si="6">(C387-C388)/C388</f>
        <v>-0.1011922942459605</v>
      </c>
      <c r="E387">
        <v>3.1924371391680376E-2</v>
      </c>
    </row>
    <row r="388" spans="2:5" x14ac:dyDescent="0.45">
      <c r="B388" s="191">
        <v>44413</v>
      </c>
      <c r="C388" s="101">
        <v>174.10307312011719</v>
      </c>
      <c r="D388" s="56">
        <f t="shared" si="6"/>
        <v>0.19142179822109848</v>
      </c>
      <c r="E388">
        <v>3.1879133783675628E-2</v>
      </c>
    </row>
    <row r="389" spans="2:5" x14ac:dyDescent="0.45">
      <c r="B389" s="191">
        <v>42216</v>
      </c>
      <c r="C389" s="101">
        <v>146.13050842285156</v>
      </c>
      <c r="D389" s="56">
        <f t="shared" si="6"/>
        <v>17.811730090142362</v>
      </c>
      <c r="E389">
        <v>3.1808721236290312E-2</v>
      </c>
    </row>
    <row r="390" spans="2:5" x14ac:dyDescent="0.45">
      <c r="B390" s="191">
        <v>36150</v>
      </c>
      <c r="C390" s="101">
        <v>7.7680525779724121</v>
      </c>
      <c r="D390" s="56">
        <f t="shared" si="6"/>
        <v>-0.76785030878834948</v>
      </c>
      <c r="E390">
        <v>3.1757402675903608E-2</v>
      </c>
    </row>
    <row r="391" spans="2:5" x14ac:dyDescent="0.45">
      <c r="B391" s="191">
        <v>39786</v>
      </c>
      <c r="C391" s="101">
        <v>33.461395263671875</v>
      </c>
      <c r="D391" s="56">
        <f t="shared" si="6"/>
        <v>-0.76869477111243001</v>
      </c>
      <c r="E391">
        <v>3.1713438391620677E-2</v>
      </c>
    </row>
    <row r="392" spans="2:5" x14ac:dyDescent="0.45">
      <c r="B392" s="191">
        <v>41498</v>
      </c>
      <c r="C392" s="101">
        <v>144.66337585449219</v>
      </c>
      <c r="D392" s="56">
        <f t="shared" si="6"/>
        <v>5.7620430572022409E-3</v>
      </c>
      <c r="E392">
        <v>3.1658281942621151E-2</v>
      </c>
    </row>
    <row r="393" spans="2:5" x14ac:dyDescent="0.45">
      <c r="B393" s="191">
        <v>42093</v>
      </c>
      <c r="C393" s="101">
        <v>143.8345947265625</v>
      </c>
      <c r="D393" s="56">
        <f t="shared" si="6"/>
        <v>15.259416719455521</v>
      </c>
      <c r="E393">
        <v>3.1653737720419566E-2</v>
      </c>
    </row>
    <row r="394" spans="2:5" x14ac:dyDescent="0.45">
      <c r="B394" s="191">
        <v>37841</v>
      </c>
      <c r="C394" s="101">
        <v>8.8462333679199219</v>
      </c>
      <c r="D394" s="56">
        <f t="shared" si="6"/>
        <v>-0.72909134812914855</v>
      </c>
      <c r="E394">
        <v>3.1624540834977739E-2</v>
      </c>
    </row>
    <row r="395" spans="2:5" x14ac:dyDescent="0.45">
      <c r="B395" s="191">
        <v>39773</v>
      </c>
      <c r="C395" s="101">
        <v>32.653934478759766</v>
      </c>
      <c r="D395" s="56">
        <f t="shared" si="6"/>
        <v>-0.7994287631353737</v>
      </c>
      <c r="E395">
        <v>3.1582139019498211E-2</v>
      </c>
    </row>
    <row r="396" spans="2:5" x14ac:dyDescent="0.45">
      <c r="B396" s="191">
        <v>41904</v>
      </c>
      <c r="C396" s="101">
        <v>162.80467224121094</v>
      </c>
      <c r="D396" s="56">
        <f t="shared" si="6"/>
        <v>53.175101497150905</v>
      </c>
      <c r="E396">
        <v>3.1580702953611789E-2</v>
      </c>
    </row>
    <row r="397" spans="2:5" x14ac:dyDescent="0.45">
      <c r="B397" s="191">
        <v>35219</v>
      </c>
      <c r="C397" s="101">
        <v>3.0051567554473877</v>
      </c>
      <c r="D397" s="56">
        <f t="shared" si="6"/>
        <v>-0.98623473484073831</v>
      </c>
      <c r="E397">
        <v>3.1551991090601715E-2</v>
      </c>
    </row>
    <row r="398" spans="2:5" x14ac:dyDescent="0.45">
      <c r="B398" s="191">
        <v>43567</v>
      </c>
      <c r="C398" s="101">
        <v>218.31448364257813</v>
      </c>
      <c r="D398" s="56">
        <f t="shared" si="6"/>
        <v>26.914216818694239</v>
      </c>
      <c r="E398">
        <v>3.154529940929033E-2</v>
      </c>
    </row>
    <row r="399" spans="2:5" x14ac:dyDescent="0.45">
      <c r="B399" s="191">
        <v>37229</v>
      </c>
      <c r="C399" s="101">
        <v>7.8209066390991211</v>
      </c>
      <c r="D399" s="56">
        <f t="shared" si="6"/>
        <v>9.3260664497781962E-2</v>
      </c>
      <c r="E399">
        <v>3.1537249070482339E-2</v>
      </c>
    </row>
    <row r="400" spans="2:5" x14ac:dyDescent="0.45">
      <c r="B400" s="191">
        <v>37152</v>
      </c>
      <c r="C400" s="101">
        <v>7.1537437438964844</v>
      </c>
      <c r="D400" s="56">
        <f t="shared" si="6"/>
        <v>-0.95155082439329475</v>
      </c>
      <c r="E400">
        <v>3.1503563838209785E-2</v>
      </c>
    </row>
    <row r="401" spans="2:5" x14ac:dyDescent="0.45">
      <c r="B401" s="191">
        <v>42506</v>
      </c>
      <c r="C401" s="101">
        <v>147.65460205078125</v>
      </c>
      <c r="D401" s="56">
        <f t="shared" si="6"/>
        <v>3.3647528561015565</v>
      </c>
      <c r="E401">
        <v>3.1470388278831835E-2</v>
      </c>
    </row>
    <row r="402" spans="2:5" x14ac:dyDescent="0.45">
      <c r="B402" s="191">
        <v>39042</v>
      </c>
      <c r="C402" s="101">
        <v>33.828857421875</v>
      </c>
      <c r="D402" s="56">
        <f t="shared" si="6"/>
        <v>2.7717688290035558</v>
      </c>
      <c r="E402">
        <v>3.1416570180095992E-2</v>
      </c>
    </row>
    <row r="403" spans="2:5" x14ac:dyDescent="0.45">
      <c r="B403" s="191">
        <v>36178</v>
      </c>
      <c r="C403" s="101">
        <v>8.968963623046875</v>
      </c>
      <c r="D403" s="56">
        <f t="shared" si="6"/>
        <v>-0.76402516960477662</v>
      </c>
      <c r="E403">
        <v>3.1350640728493709E-2</v>
      </c>
    </row>
    <row r="404" spans="2:5" x14ac:dyDescent="0.45">
      <c r="B404" s="191">
        <v>40000</v>
      </c>
      <c r="C404" s="101">
        <v>38.008136749267578</v>
      </c>
      <c r="D404" s="56">
        <f t="shared" si="6"/>
        <v>6.1202973019836467E-2</v>
      </c>
      <c r="E404">
        <v>3.1298948921455981E-2</v>
      </c>
    </row>
    <row r="405" spans="2:5" x14ac:dyDescent="0.45">
      <c r="B405" s="191">
        <v>39006</v>
      </c>
      <c r="C405" s="101">
        <v>35.816085815429688</v>
      </c>
      <c r="D405" s="56">
        <f t="shared" si="6"/>
        <v>3.609074378490742</v>
      </c>
      <c r="E405">
        <v>3.1258347626813635E-2</v>
      </c>
    </row>
    <row r="406" spans="2:5" x14ac:dyDescent="0.45">
      <c r="B406" s="191">
        <v>37511</v>
      </c>
      <c r="C406" s="101">
        <v>7.7707762718200684</v>
      </c>
      <c r="D406" s="56">
        <f t="shared" si="6"/>
        <v>1.5378035263581431</v>
      </c>
      <c r="E406">
        <v>3.1169719162920332E-2</v>
      </c>
    </row>
    <row r="407" spans="2:5" x14ac:dyDescent="0.45">
      <c r="B407" s="191">
        <v>35109</v>
      </c>
      <c r="C407" s="101">
        <v>3.0620086193084717</v>
      </c>
      <c r="D407" s="56">
        <f t="shared" si="6"/>
        <v>4.7057008823637558E-2</v>
      </c>
      <c r="E407">
        <v>3.1133036044468401E-2</v>
      </c>
    </row>
    <row r="408" spans="2:5" x14ac:dyDescent="0.45">
      <c r="B408" s="191">
        <v>35173</v>
      </c>
      <c r="C408" s="101">
        <v>2.9243953227996826</v>
      </c>
      <c r="D408" s="56">
        <f t="shared" si="6"/>
        <v>-0.98495846069836013</v>
      </c>
      <c r="E408">
        <v>3.1097772772865333E-2</v>
      </c>
    </row>
    <row r="409" spans="2:5" x14ac:dyDescent="0.45">
      <c r="B409" s="191">
        <v>42836</v>
      </c>
      <c r="C409" s="101">
        <v>194.42127990722656</v>
      </c>
      <c r="D409" s="56">
        <f t="shared" si="6"/>
        <v>3.6504544621307713</v>
      </c>
      <c r="E409">
        <v>3.1073011315703974E-2</v>
      </c>
    </row>
    <row r="410" spans="2:5" x14ac:dyDescent="0.45">
      <c r="B410" s="191">
        <v>39604</v>
      </c>
      <c r="C410" s="101">
        <v>41.806941986083984</v>
      </c>
      <c r="D410" s="56">
        <f t="shared" si="6"/>
        <v>3.7179970991011992</v>
      </c>
      <c r="E410">
        <v>3.1047210926273057E-2</v>
      </c>
    </row>
    <row r="411" spans="2:5" x14ac:dyDescent="0.45">
      <c r="B411" s="191">
        <v>36725</v>
      </c>
      <c r="C411" s="101">
        <v>8.8611631393432617</v>
      </c>
      <c r="D411" s="56">
        <f t="shared" si="6"/>
        <v>-0.73459445202152718</v>
      </c>
      <c r="E411">
        <v>3.1021971515414061E-2</v>
      </c>
    </row>
    <row r="412" spans="2:5" x14ac:dyDescent="0.45">
      <c r="B412" s="191">
        <v>38910</v>
      </c>
      <c r="C412" s="101">
        <v>33.387256622314453</v>
      </c>
      <c r="D412" s="56">
        <f t="shared" si="6"/>
        <v>2.3803034435879473</v>
      </c>
      <c r="E412">
        <v>3.0965957848311073E-2</v>
      </c>
    </row>
    <row r="413" spans="2:5" x14ac:dyDescent="0.45">
      <c r="B413" s="191">
        <v>36425</v>
      </c>
      <c r="C413" s="101">
        <v>9.8769998550415039</v>
      </c>
      <c r="D413" s="56">
        <f t="shared" si="6"/>
        <v>0.23673810568676093</v>
      </c>
      <c r="E413">
        <v>3.0935988266775179E-2</v>
      </c>
    </row>
    <row r="414" spans="2:5" x14ac:dyDescent="0.45">
      <c r="B414" s="191">
        <v>37497</v>
      </c>
      <c r="C414" s="101">
        <v>7.9863309860229492</v>
      </c>
      <c r="D414" s="56">
        <f t="shared" si="6"/>
        <v>-0.70534022515715078</v>
      </c>
      <c r="E414">
        <v>3.0832563219356464E-2</v>
      </c>
    </row>
    <row r="415" spans="2:5" x14ac:dyDescent="0.45">
      <c r="B415" s="191">
        <v>39156</v>
      </c>
      <c r="C415" s="101">
        <v>27.103567123413086</v>
      </c>
      <c r="D415" s="56">
        <f t="shared" si="6"/>
        <v>-0.1916302371247173</v>
      </c>
      <c r="E415">
        <v>3.0790589722266875E-2</v>
      </c>
    </row>
    <row r="416" spans="2:5" x14ac:dyDescent="0.45">
      <c r="B416" s="191">
        <v>39895</v>
      </c>
      <c r="C416" s="101">
        <v>33.528675079345703</v>
      </c>
      <c r="D416" s="56">
        <f t="shared" si="6"/>
        <v>-9.8775924951833696E-2</v>
      </c>
      <c r="E416">
        <v>3.0732920125812788E-2</v>
      </c>
    </row>
    <row r="417" spans="2:5" x14ac:dyDescent="0.45">
      <c r="B417" s="191">
        <v>39486</v>
      </c>
      <c r="C417" s="101">
        <v>37.203483581542969</v>
      </c>
      <c r="D417" s="56">
        <f t="shared" si="6"/>
        <v>-0.40031676742276168</v>
      </c>
      <c r="E417">
        <v>3.0713185078090819E-2</v>
      </c>
    </row>
    <row r="418" spans="2:5" x14ac:dyDescent="0.45">
      <c r="B418" s="191">
        <v>40359</v>
      </c>
      <c r="C418" s="101">
        <v>62.038558959960938</v>
      </c>
      <c r="D418" s="56">
        <f t="shared" si="6"/>
        <v>-0.21011098443082316</v>
      </c>
      <c r="E418">
        <v>3.0707250698592092E-2</v>
      </c>
    </row>
    <row r="419" spans="2:5" x14ac:dyDescent="0.45">
      <c r="B419" s="191">
        <v>40694</v>
      </c>
      <c r="C419" s="101">
        <v>78.540855407714844</v>
      </c>
      <c r="D419" s="56">
        <f t="shared" si="6"/>
        <v>-0.59634244034149619</v>
      </c>
      <c r="E419">
        <v>3.0650377038873248E-2</v>
      </c>
    </row>
    <row r="420" spans="2:5" x14ac:dyDescent="0.45">
      <c r="B420" s="191">
        <v>43286</v>
      </c>
      <c r="C420" s="101">
        <v>194.57298278808594</v>
      </c>
      <c r="D420" s="56">
        <f t="shared" si="6"/>
        <v>27.957718588134838</v>
      </c>
      <c r="E420">
        <v>3.0635446455517714E-2</v>
      </c>
    </row>
    <row r="421" spans="2:5" x14ac:dyDescent="0.45">
      <c r="B421" s="191">
        <v>35843</v>
      </c>
      <c r="C421" s="101">
        <v>6.7192096710205078</v>
      </c>
      <c r="D421" s="56">
        <f t="shared" si="6"/>
        <v>-0.95751368587653429</v>
      </c>
      <c r="E421">
        <v>3.0634812410503708E-2</v>
      </c>
    </row>
    <row r="422" spans="2:5" x14ac:dyDescent="0.45">
      <c r="B422" s="191">
        <v>42031</v>
      </c>
      <c r="C422" s="101">
        <v>158.14997863769531</v>
      </c>
      <c r="D422" s="56">
        <f t="shared" si="6"/>
        <v>-7.5590354261165157E-2</v>
      </c>
      <c r="E422">
        <v>3.0619424675759874E-2</v>
      </c>
    </row>
    <row r="423" spans="2:5" x14ac:dyDescent="0.45">
      <c r="B423" s="191">
        <v>42051</v>
      </c>
      <c r="C423" s="101">
        <v>171.08213806152344</v>
      </c>
      <c r="D423" s="56">
        <f t="shared" si="6"/>
        <v>13.378655747202259</v>
      </c>
      <c r="E423">
        <v>3.055153709462502E-2</v>
      </c>
    </row>
    <row r="424" spans="2:5" x14ac:dyDescent="0.45">
      <c r="B424" s="191">
        <v>38184</v>
      </c>
      <c r="C424" s="101">
        <v>11.898340225219727</v>
      </c>
      <c r="D424" s="56">
        <f t="shared" si="6"/>
        <v>2.9136386214589418</v>
      </c>
      <c r="E424">
        <v>3.0476594167299066E-2</v>
      </c>
    </row>
    <row r="425" spans="2:5" x14ac:dyDescent="0.45">
      <c r="B425" s="191">
        <v>35222</v>
      </c>
      <c r="C425" s="101">
        <v>3.040224552154541</v>
      </c>
      <c r="D425" s="56">
        <f t="shared" si="6"/>
        <v>-0.64598484175458082</v>
      </c>
      <c r="E425">
        <v>3.0433924638097146E-2</v>
      </c>
    </row>
    <row r="426" spans="2:5" x14ac:dyDescent="0.45">
      <c r="B426" s="191">
        <v>37076</v>
      </c>
      <c r="C426" s="101">
        <v>8.5878372192382813</v>
      </c>
      <c r="D426" s="56">
        <f t="shared" si="6"/>
        <v>0.14721881291071517</v>
      </c>
      <c r="E426">
        <v>3.0428596504758737E-2</v>
      </c>
    </row>
    <row r="427" spans="2:5" x14ac:dyDescent="0.45">
      <c r="B427" s="191">
        <v>36684</v>
      </c>
      <c r="C427" s="101">
        <v>7.4857883453369141</v>
      </c>
      <c r="D427" s="56">
        <f t="shared" si="6"/>
        <v>-0.27167336034558459</v>
      </c>
      <c r="E427">
        <v>3.0391044673454711E-2</v>
      </c>
    </row>
    <row r="428" spans="2:5" x14ac:dyDescent="0.45">
      <c r="B428" s="191">
        <v>36279</v>
      </c>
      <c r="C428" s="101">
        <v>10.278064727783203</v>
      </c>
      <c r="D428" s="56">
        <f t="shared" si="6"/>
        <v>0.36710339604432568</v>
      </c>
      <c r="E428">
        <v>3.0368499554527778E-2</v>
      </c>
    </row>
    <row r="429" spans="2:5" x14ac:dyDescent="0.45">
      <c r="B429" s="191">
        <v>36090</v>
      </c>
      <c r="C429" s="101">
        <v>7.5181326866149902</v>
      </c>
      <c r="D429" s="56">
        <f t="shared" si="6"/>
        <v>1.4260839305513229</v>
      </c>
      <c r="E429">
        <v>3.032104062335772E-2</v>
      </c>
    </row>
    <row r="430" spans="2:5" x14ac:dyDescent="0.45">
      <c r="B430" s="191">
        <v>35325</v>
      </c>
      <c r="C430" s="101">
        <v>3.0988757610321045</v>
      </c>
      <c r="D430" s="56">
        <f t="shared" si="6"/>
        <v>-0.6698910736269178</v>
      </c>
      <c r="E430">
        <v>3.0286684426767487E-2</v>
      </c>
    </row>
    <row r="431" spans="2:5" x14ac:dyDescent="0.45">
      <c r="B431" s="191">
        <v>37855</v>
      </c>
      <c r="C431" s="101">
        <v>9.3874340057373047</v>
      </c>
      <c r="D431" s="56">
        <f t="shared" si="6"/>
        <v>-0.91455668184063676</v>
      </c>
      <c r="E431">
        <v>3.027209360646383E-2</v>
      </c>
    </row>
    <row r="432" spans="2:5" x14ac:dyDescent="0.45">
      <c r="B432" s="191">
        <v>41089</v>
      </c>
      <c r="C432" s="101">
        <v>109.86738586425781</v>
      </c>
      <c r="D432" s="56">
        <f t="shared" si="6"/>
        <v>12.968480670442624</v>
      </c>
      <c r="E432">
        <v>3.0242423440287342E-2</v>
      </c>
    </row>
    <row r="433" spans="2:5" x14ac:dyDescent="0.45">
      <c r="B433" s="191">
        <v>36614</v>
      </c>
      <c r="C433" s="101">
        <v>7.8653783798217773</v>
      </c>
      <c r="D433" s="56">
        <f t="shared" si="6"/>
        <v>-0.17129433553555931</v>
      </c>
      <c r="E433">
        <v>3.0201234975328724E-2</v>
      </c>
    </row>
    <row r="434" spans="2:5" x14ac:dyDescent="0.45">
      <c r="B434" s="191">
        <v>36718</v>
      </c>
      <c r="C434" s="101">
        <v>9.4911603927612305</v>
      </c>
      <c r="D434" s="56">
        <f t="shared" si="6"/>
        <v>-0.70482251213934177</v>
      </c>
      <c r="E434">
        <v>3.0192875665957665E-2</v>
      </c>
    </row>
    <row r="435" spans="2:5" x14ac:dyDescent="0.45">
      <c r="B435" s="191">
        <v>39646</v>
      </c>
      <c r="C435" s="101">
        <v>32.154079437255859</v>
      </c>
      <c r="D435" s="56">
        <f t="shared" si="6"/>
        <v>-0.84908953480111393</v>
      </c>
      <c r="E435">
        <v>3.0181674497017925E-2</v>
      </c>
    </row>
    <row r="436" spans="2:5" x14ac:dyDescent="0.45">
      <c r="B436" s="191">
        <v>42881</v>
      </c>
      <c r="C436" s="101">
        <v>213.0672607421875</v>
      </c>
      <c r="D436" s="56">
        <f t="shared" si="6"/>
        <v>23.091000461834398</v>
      </c>
      <c r="E436">
        <v>3.0161619441991635E-2</v>
      </c>
    </row>
    <row r="437" spans="2:5" x14ac:dyDescent="0.45">
      <c r="B437" s="191">
        <v>36439</v>
      </c>
      <c r="C437" s="101">
        <v>8.8442678451538086</v>
      </c>
      <c r="D437" s="56">
        <f t="shared" si="6"/>
        <v>-2.6597497972548397E-3</v>
      </c>
      <c r="E437">
        <v>3.0151458769557177E-2</v>
      </c>
    </row>
    <row r="438" spans="2:5" x14ac:dyDescent="0.45">
      <c r="B438" s="191">
        <v>35935</v>
      </c>
      <c r="C438" s="101">
        <v>8.867854118347168</v>
      </c>
      <c r="D438" s="56">
        <f t="shared" si="6"/>
        <v>-0.96260982682481488</v>
      </c>
      <c r="E438">
        <v>3.0123512427516447E-2</v>
      </c>
    </row>
    <row r="439" spans="2:5" x14ac:dyDescent="0.45">
      <c r="B439" s="191">
        <v>42929</v>
      </c>
      <c r="C439" s="101">
        <v>237.17071533203125</v>
      </c>
      <c r="D439" s="56">
        <f t="shared" si="6"/>
        <v>19.877634338138375</v>
      </c>
      <c r="E439">
        <v>3.0104908433764323E-2</v>
      </c>
    </row>
    <row r="440" spans="2:5" x14ac:dyDescent="0.45">
      <c r="B440" s="191">
        <v>37965</v>
      </c>
      <c r="C440" s="101">
        <v>11.360037803649902</v>
      </c>
      <c r="D440" s="56">
        <f t="shared" si="6"/>
        <v>-0.16731970467750534</v>
      </c>
      <c r="E440">
        <v>3.0065245422006899E-2</v>
      </c>
    </row>
    <row r="441" spans="2:5" x14ac:dyDescent="0.45">
      <c r="B441" s="191">
        <v>38049</v>
      </c>
      <c r="C441" s="101">
        <v>13.642736434936523</v>
      </c>
      <c r="D441" s="56">
        <f t="shared" si="6"/>
        <v>0.36029786599168329</v>
      </c>
      <c r="E441">
        <v>3.0032151409789602E-2</v>
      </c>
    </row>
    <row r="442" spans="2:5" x14ac:dyDescent="0.45">
      <c r="B442" s="191">
        <v>36222</v>
      </c>
      <c r="C442" s="101">
        <v>10.029227256774902</v>
      </c>
      <c r="D442" s="56">
        <f t="shared" si="6"/>
        <v>-0.67354692562702112</v>
      </c>
      <c r="E442">
        <v>2.9999988246936563E-2</v>
      </c>
    </row>
    <row r="443" spans="2:5" x14ac:dyDescent="0.45">
      <c r="B443" s="191">
        <v>39755</v>
      </c>
      <c r="C443" s="101">
        <v>30.721803665161133</v>
      </c>
      <c r="D443" s="56">
        <f t="shared" si="6"/>
        <v>-0.82624326281720628</v>
      </c>
      <c r="E443">
        <v>2.9970885086093014E-2</v>
      </c>
    </row>
    <row r="444" spans="2:5" x14ac:dyDescent="0.45">
      <c r="B444" s="191">
        <v>42681</v>
      </c>
      <c r="C444" s="101">
        <v>176.80928039550781</v>
      </c>
      <c r="D444" s="56">
        <f t="shared" si="6"/>
        <v>23.778195697233858</v>
      </c>
      <c r="E444">
        <v>2.9913824932551569E-2</v>
      </c>
    </row>
    <row r="445" spans="2:5" x14ac:dyDescent="0.45">
      <c r="B445" s="191">
        <v>35975</v>
      </c>
      <c r="C445" s="101">
        <v>7.1356801986694336</v>
      </c>
      <c r="D445" s="56">
        <f t="shared" si="6"/>
        <v>3.3652294664901342E-2</v>
      </c>
      <c r="E445">
        <v>2.9902933308226853E-2</v>
      </c>
    </row>
    <row r="446" spans="2:5" x14ac:dyDescent="0.45">
      <c r="B446" s="191">
        <v>35958</v>
      </c>
      <c r="C446" s="101">
        <v>6.9033660888671875</v>
      </c>
      <c r="D446" s="56">
        <f t="shared" si="6"/>
        <v>-0.96500760650401152</v>
      </c>
      <c r="E446">
        <v>2.9876093256610902E-2</v>
      </c>
    </row>
    <row r="447" spans="2:5" x14ac:dyDescent="0.45">
      <c r="B447" s="191">
        <v>42874</v>
      </c>
      <c r="C447" s="101">
        <v>197.28190612792969</v>
      </c>
      <c r="D447" s="56">
        <f t="shared" si="6"/>
        <v>2.9725648943257585</v>
      </c>
      <c r="E447">
        <v>2.9866614285448009E-2</v>
      </c>
    </row>
    <row r="448" spans="2:5" x14ac:dyDescent="0.45">
      <c r="B448" s="191">
        <v>40170</v>
      </c>
      <c r="C448" s="101">
        <v>49.661090850830078</v>
      </c>
      <c r="D448" s="56">
        <f t="shared" si="6"/>
        <v>-0.66073177248167614</v>
      </c>
      <c r="E448">
        <v>2.9847757899858003E-2</v>
      </c>
    </row>
    <row r="449" spans="2:5" x14ac:dyDescent="0.45">
      <c r="B449" s="191">
        <v>42359</v>
      </c>
      <c r="C449" s="101">
        <v>146.3770751953125</v>
      </c>
      <c r="D449" s="56">
        <f t="shared" si="6"/>
        <v>7.7168917110940913E-2</v>
      </c>
      <c r="E449">
        <v>2.9801323792386723E-2</v>
      </c>
    </row>
    <row r="450" spans="2:5" x14ac:dyDescent="0.45">
      <c r="B450" s="191">
        <v>44000</v>
      </c>
      <c r="C450" s="101">
        <v>135.89054870605469</v>
      </c>
      <c r="D450" s="56">
        <f t="shared" si="6"/>
        <v>9.319968219859474</v>
      </c>
      <c r="E450">
        <v>2.9801099745224418E-2</v>
      </c>
    </row>
    <row r="451" spans="2:5" x14ac:dyDescent="0.45">
      <c r="B451" s="191">
        <v>38000</v>
      </c>
      <c r="C451" s="101">
        <v>13.167729377746582</v>
      </c>
      <c r="D451" s="56">
        <f t="shared" ref="D451:D514" si="7">(C451-C452)/C452</f>
        <v>-0.63028364182648278</v>
      </c>
      <c r="E451">
        <v>2.9697566123897824E-2</v>
      </c>
    </row>
    <row r="452" spans="2:5" x14ac:dyDescent="0.45">
      <c r="B452" s="191">
        <v>39366</v>
      </c>
      <c r="C452" s="101">
        <v>35.615760803222656</v>
      </c>
      <c r="D452" s="56">
        <f t="shared" si="7"/>
        <v>3.4164065997820758</v>
      </c>
      <c r="E452">
        <v>2.960350850842406E-2</v>
      </c>
    </row>
    <row r="453" spans="2:5" x14ac:dyDescent="0.45">
      <c r="B453" s="191">
        <v>36616</v>
      </c>
      <c r="C453" s="101">
        <v>8.0644207000732422</v>
      </c>
      <c r="D453" s="56">
        <f t="shared" si="7"/>
        <v>-0.94860102331165053</v>
      </c>
      <c r="E453">
        <v>2.9577331458716164E-2</v>
      </c>
    </row>
    <row r="454" spans="2:5" x14ac:dyDescent="0.45">
      <c r="B454" s="191">
        <v>41864</v>
      </c>
      <c r="C454" s="101">
        <v>156.89846801757813</v>
      </c>
      <c r="D454" s="56">
        <f t="shared" si="7"/>
        <v>9.0126873651570332</v>
      </c>
      <c r="E454">
        <v>2.9534659254749927E-2</v>
      </c>
    </row>
    <row r="455" spans="2:5" x14ac:dyDescent="0.45">
      <c r="B455" s="191">
        <v>38435</v>
      </c>
      <c r="C455" s="101">
        <v>15.669965744018555</v>
      </c>
      <c r="D455" s="56">
        <f t="shared" si="7"/>
        <v>-0.92448509146821223</v>
      </c>
      <c r="E455">
        <v>2.9516806327795759E-2</v>
      </c>
    </row>
    <row r="456" spans="2:5" x14ac:dyDescent="0.45">
      <c r="B456" s="191">
        <v>44483</v>
      </c>
      <c r="C456" s="101">
        <v>207.50823974609375</v>
      </c>
      <c r="D456" s="56">
        <f t="shared" si="7"/>
        <v>0.24945540074328265</v>
      </c>
      <c r="E456">
        <v>2.9494424870789526E-2</v>
      </c>
    </row>
    <row r="457" spans="2:5" x14ac:dyDescent="0.45">
      <c r="B457" s="191">
        <v>42522</v>
      </c>
      <c r="C457" s="101">
        <v>166.07894897460938</v>
      </c>
      <c r="D457" s="56">
        <f t="shared" si="7"/>
        <v>13.812652435679096</v>
      </c>
      <c r="E457">
        <v>2.9482968127612513E-2</v>
      </c>
    </row>
    <row r="458" spans="2:5" x14ac:dyDescent="0.45">
      <c r="B458" s="191">
        <v>38175</v>
      </c>
      <c r="C458" s="101">
        <v>11.211965560913086</v>
      </c>
      <c r="D458" s="56">
        <f t="shared" si="7"/>
        <v>-0.86496010621801578</v>
      </c>
      <c r="E458">
        <v>2.9430801706827835E-2</v>
      </c>
    </row>
    <row r="459" spans="2:5" x14ac:dyDescent="0.45">
      <c r="B459" s="191">
        <v>40723</v>
      </c>
      <c r="C459" s="101">
        <v>83.027061462402344</v>
      </c>
      <c r="D459" s="56">
        <f t="shared" si="7"/>
        <v>-0.57526068186391732</v>
      </c>
      <c r="E459">
        <v>2.9404341981919602E-2</v>
      </c>
    </row>
    <row r="460" spans="2:5" x14ac:dyDescent="0.45">
      <c r="B460" s="191">
        <v>42963</v>
      </c>
      <c r="C460" s="101">
        <v>195.47769165039063</v>
      </c>
      <c r="D460" s="56">
        <f t="shared" si="7"/>
        <v>5.6460084758380509</v>
      </c>
      <c r="E460">
        <v>2.9308823918148468E-2</v>
      </c>
    </row>
    <row r="461" spans="2:5" x14ac:dyDescent="0.45">
      <c r="B461" s="191">
        <v>39182</v>
      </c>
      <c r="C461" s="101">
        <v>29.412796020507813</v>
      </c>
      <c r="D461" s="56">
        <f t="shared" si="7"/>
        <v>2.7450329203885411</v>
      </c>
      <c r="E461">
        <v>2.9297869954558318E-2</v>
      </c>
    </row>
    <row r="462" spans="2:5" x14ac:dyDescent="0.45">
      <c r="B462" s="191">
        <v>37473</v>
      </c>
      <c r="C462" s="101">
        <v>7.8538150787353516</v>
      </c>
      <c r="D462" s="56">
        <f t="shared" si="7"/>
        <v>-0.60138473576689366</v>
      </c>
      <c r="E462">
        <v>2.9293343069680185E-2</v>
      </c>
    </row>
    <row r="463" spans="2:5" x14ac:dyDescent="0.45">
      <c r="B463" s="191">
        <v>38533</v>
      </c>
      <c r="C463" s="101">
        <v>19.70274543762207</v>
      </c>
      <c r="D463" s="56">
        <f t="shared" si="7"/>
        <v>-0.84605922605974293</v>
      </c>
      <c r="E463">
        <v>2.9291511661333338E-2</v>
      </c>
    </row>
    <row r="464" spans="2:5" x14ac:dyDescent="0.45">
      <c r="B464" s="191">
        <v>43971</v>
      </c>
      <c r="C464" s="101">
        <v>127.98912811279297</v>
      </c>
      <c r="D464" s="56">
        <f t="shared" si="7"/>
        <v>9.899221148494723</v>
      </c>
      <c r="E464">
        <v>2.9282835672727176E-2</v>
      </c>
    </row>
    <row r="465" spans="2:5" x14ac:dyDescent="0.45">
      <c r="B465" s="191">
        <v>36293</v>
      </c>
      <c r="C465" s="101">
        <v>11.742960929870605</v>
      </c>
      <c r="D465" s="56">
        <f t="shared" si="7"/>
        <v>-0.63437648020463111</v>
      </c>
      <c r="E465">
        <v>2.9254380337370506E-2</v>
      </c>
    </row>
    <row r="466" spans="2:5" x14ac:dyDescent="0.45">
      <c r="B466" s="191">
        <v>39077</v>
      </c>
      <c r="C466" s="101">
        <v>32.117630004882813</v>
      </c>
      <c r="D466" s="56">
        <f t="shared" si="7"/>
        <v>-0.76044118607767497</v>
      </c>
      <c r="E466">
        <v>2.9186075195197662E-2</v>
      </c>
    </row>
    <row r="467" spans="2:5" x14ac:dyDescent="0.45">
      <c r="B467" s="191">
        <v>44140</v>
      </c>
      <c r="C467" s="101">
        <v>134.06991577148438</v>
      </c>
      <c r="D467" s="56">
        <f t="shared" si="7"/>
        <v>6.6264182510000751</v>
      </c>
      <c r="E467">
        <v>2.9151784323366896E-2</v>
      </c>
    </row>
    <row r="468" spans="2:5" x14ac:dyDescent="0.45">
      <c r="B468" s="191">
        <v>38481</v>
      </c>
      <c r="C468" s="101">
        <v>17.579669952392578</v>
      </c>
      <c r="D468" s="56">
        <f t="shared" si="7"/>
        <v>1.279295357524689</v>
      </c>
      <c r="E468">
        <v>2.9146310171462415E-2</v>
      </c>
    </row>
    <row r="469" spans="2:5" x14ac:dyDescent="0.45">
      <c r="B469" s="191">
        <v>37608</v>
      </c>
      <c r="C469" s="101">
        <v>7.7127652168273926</v>
      </c>
      <c r="D469" s="56">
        <f t="shared" si="7"/>
        <v>-0.15781310837862095</v>
      </c>
      <c r="E469">
        <v>2.9141829163449307E-2</v>
      </c>
    </row>
    <row r="470" spans="2:5" x14ac:dyDescent="0.45">
      <c r="B470" s="191">
        <v>36714</v>
      </c>
      <c r="C470" s="101">
        <v>9.1580209732055664</v>
      </c>
      <c r="D470" s="56">
        <f t="shared" si="7"/>
        <v>-0.75066415086109306</v>
      </c>
      <c r="E470">
        <v>2.9095702692571238E-2</v>
      </c>
    </row>
    <row r="471" spans="2:5" x14ac:dyDescent="0.45">
      <c r="B471" s="191">
        <v>39710</v>
      </c>
      <c r="C471" s="101">
        <v>36.729660034179688</v>
      </c>
      <c r="D471" s="56">
        <f t="shared" si="7"/>
        <v>-0.76629418244008485</v>
      </c>
      <c r="E471">
        <v>2.9086881863947704E-2</v>
      </c>
    </row>
    <row r="472" spans="2:5" x14ac:dyDescent="0.45">
      <c r="B472" s="191">
        <v>42019</v>
      </c>
      <c r="C472" s="101">
        <v>157.16194152832031</v>
      </c>
      <c r="D472" s="56">
        <f t="shared" si="7"/>
        <v>-0.18476916172570101</v>
      </c>
      <c r="E472">
        <v>2.9039765101827805E-2</v>
      </c>
    </row>
    <row r="473" spans="2:5" x14ac:dyDescent="0.45">
      <c r="B473" s="191">
        <v>43208</v>
      </c>
      <c r="C473" s="101">
        <v>192.78213500976563</v>
      </c>
      <c r="D473" s="56">
        <f t="shared" si="7"/>
        <v>1.6980466439305444</v>
      </c>
      <c r="E473">
        <v>2.8961194823370281E-2</v>
      </c>
    </row>
    <row r="474" spans="2:5" x14ac:dyDescent="0.45">
      <c r="B474" s="191">
        <v>40504</v>
      </c>
      <c r="C474" s="101">
        <v>71.452484130859375</v>
      </c>
      <c r="D474" s="56">
        <f t="shared" si="7"/>
        <v>8.7836330111247278</v>
      </c>
      <c r="E474">
        <v>2.8955927393797338E-2</v>
      </c>
    </row>
    <row r="475" spans="2:5" x14ac:dyDescent="0.45">
      <c r="B475" s="191">
        <v>37588</v>
      </c>
      <c r="C475" s="101">
        <v>7.3032670021057129</v>
      </c>
      <c r="D475" s="56">
        <f t="shared" si="7"/>
        <v>-0.21053657320630767</v>
      </c>
      <c r="E475">
        <v>2.8926173094440146E-2</v>
      </c>
    </row>
    <row r="476" spans="2:5" x14ac:dyDescent="0.45">
      <c r="B476" s="191">
        <v>36985</v>
      </c>
      <c r="C476" s="101">
        <v>9.2509250640869141</v>
      </c>
      <c r="D476" s="56">
        <f t="shared" si="7"/>
        <v>-0.19925035626073292</v>
      </c>
      <c r="E476">
        <v>2.892112978433627E-2</v>
      </c>
    </row>
    <row r="477" spans="2:5" x14ac:dyDescent="0.45">
      <c r="B477" s="191">
        <v>37970</v>
      </c>
      <c r="C477" s="101">
        <v>11.552830696105957</v>
      </c>
      <c r="D477" s="56">
        <f t="shared" si="7"/>
        <v>-0.94312909700767744</v>
      </c>
      <c r="E477">
        <v>2.8856775129872347E-2</v>
      </c>
    </row>
    <row r="478" spans="2:5" x14ac:dyDescent="0.45">
      <c r="B478" s="191">
        <v>43423</v>
      </c>
      <c r="C478" s="101">
        <v>203.14132690429688</v>
      </c>
      <c r="D478" s="56">
        <f t="shared" si="7"/>
        <v>5.2118945747227423</v>
      </c>
      <c r="E478">
        <v>2.8747121949591115E-2</v>
      </c>
    </row>
    <row r="479" spans="2:5" x14ac:dyDescent="0.45">
      <c r="B479" s="191">
        <v>39888</v>
      </c>
      <c r="C479" s="101">
        <v>32.701992034912109</v>
      </c>
      <c r="D479" s="56">
        <f t="shared" si="7"/>
        <v>-0.76575281100528803</v>
      </c>
      <c r="E479">
        <v>2.8726933123571045E-2</v>
      </c>
    </row>
    <row r="480" spans="2:5" x14ac:dyDescent="0.45">
      <c r="B480" s="191">
        <v>43977</v>
      </c>
      <c r="C480" s="101">
        <v>139.60462951660156</v>
      </c>
      <c r="D480" s="56">
        <f t="shared" si="7"/>
        <v>16.494034283086517</v>
      </c>
      <c r="E480">
        <v>2.8709460631701232E-2</v>
      </c>
    </row>
    <row r="481" spans="2:5" x14ac:dyDescent="0.45">
      <c r="B481" s="191">
        <v>36517</v>
      </c>
      <c r="C481" s="101">
        <v>7.9801278114318848</v>
      </c>
      <c r="D481" s="56">
        <f t="shared" si="7"/>
        <v>-0.33936220018632263</v>
      </c>
      <c r="E481">
        <v>2.8671627406097949E-2</v>
      </c>
    </row>
    <row r="482" spans="2:5" x14ac:dyDescent="0.45">
      <c r="B482" s="191">
        <v>36294</v>
      </c>
      <c r="C482" s="101">
        <v>12.079429626464844</v>
      </c>
      <c r="D482" s="56">
        <f t="shared" si="7"/>
        <v>-0.74174178043904104</v>
      </c>
      <c r="E482">
        <v>2.8652798779084911E-2</v>
      </c>
    </row>
    <row r="483" spans="2:5" x14ac:dyDescent="0.45">
      <c r="B483" s="191">
        <v>40021</v>
      </c>
      <c r="C483" s="101">
        <v>46.772682189941406</v>
      </c>
      <c r="D483" s="56">
        <f t="shared" si="7"/>
        <v>5.8769456282728605</v>
      </c>
      <c r="E483">
        <v>2.8639056709480002E-2</v>
      </c>
    </row>
    <row r="484" spans="2:5" x14ac:dyDescent="0.45">
      <c r="B484" s="191">
        <v>35969</v>
      </c>
      <c r="C484" s="101">
        <v>6.8013744354248047</v>
      </c>
      <c r="D484" s="56">
        <f t="shared" si="7"/>
        <v>-0.262862361645051</v>
      </c>
      <c r="E484">
        <v>2.8634792185139198E-2</v>
      </c>
    </row>
    <row r="485" spans="2:5" x14ac:dyDescent="0.45">
      <c r="B485" s="191">
        <v>36978</v>
      </c>
      <c r="C485" s="101">
        <v>9.2267360687255859</v>
      </c>
      <c r="D485" s="56">
        <f t="shared" si="7"/>
        <v>-0.66824602069102823</v>
      </c>
      <c r="E485">
        <v>2.8620511077441353E-2</v>
      </c>
    </row>
    <row r="486" spans="2:5" x14ac:dyDescent="0.45">
      <c r="B486" s="191">
        <v>39171</v>
      </c>
      <c r="C486" s="101">
        <v>27.811983108520508</v>
      </c>
      <c r="D486" s="56">
        <f t="shared" si="7"/>
        <v>0.99683852491428204</v>
      </c>
      <c r="E486">
        <v>2.8580979712924007E-2</v>
      </c>
    </row>
    <row r="487" spans="2:5" x14ac:dyDescent="0.45">
      <c r="B487" s="191">
        <v>38247</v>
      </c>
      <c r="C487" s="101">
        <v>13.928008079528809</v>
      </c>
      <c r="D487" s="56">
        <f t="shared" si="7"/>
        <v>-0.69506994449255444</v>
      </c>
      <c r="E487">
        <v>2.8537771111748229E-2</v>
      </c>
    </row>
    <row r="488" spans="2:5" x14ac:dyDescent="0.45">
      <c r="B488" s="191">
        <v>40060</v>
      </c>
      <c r="C488" s="101">
        <v>45.676074981689453</v>
      </c>
      <c r="D488" s="56">
        <f t="shared" si="7"/>
        <v>-4.2817174754345957E-4</v>
      </c>
      <c r="E488">
        <v>2.8439261257921553E-2</v>
      </c>
    </row>
    <row r="489" spans="2:5" x14ac:dyDescent="0.45">
      <c r="B489" s="191">
        <v>40078</v>
      </c>
      <c r="C489" s="101">
        <v>45.695640563964844</v>
      </c>
      <c r="D489" s="56">
        <f t="shared" si="7"/>
        <v>0.26829671662454657</v>
      </c>
      <c r="E489">
        <v>2.8426385043959189E-2</v>
      </c>
    </row>
    <row r="490" spans="2:5" x14ac:dyDescent="0.45">
      <c r="B490" s="191">
        <v>39625</v>
      </c>
      <c r="C490" s="101">
        <v>36.029140472412109</v>
      </c>
      <c r="D490" s="56">
        <f t="shared" si="7"/>
        <v>2.4357051389490492</v>
      </c>
      <c r="E490">
        <v>2.8426144225831586E-2</v>
      </c>
    </row>
    <row r="491" spans="2:5" x14ac:dyDescent="0.45">
      <c r="B491" s="191">
        <v>38139</v>
      </c>
      <c r="C491" s="101">
        <v>10.486680030822754</v>
      </c>
      <c r="D491" s="56">
        <f t="shared" si="7"/>
        <v>-0.68945831717470374</v>
      </c>
      <c r="E491">
        <v>2.8416771711676558E-2</v>
      </c>
    </row>
    <row r="492" spans="2:5" x14ac:dyDescent="0.45">
      <c r="B492" s="191">
        <v>39841</v>
      </c>
      <c r="C492" s="101">
        <v>33.768993377685547</v>
      </c>
      <c r="D492" s="56">
        <f t="shared" si="7"/>
        <v>2.1774237112804453</v>
      </c>
      <c r="E492">
        <v>2.8395978628491542E-2</v>
      </c>
    </row>
    <row r="493" spans="2:5" x14ac:dyDescent="0.45">
      <c r="B493" s="191">
        <v>38134</v>
      </c>
      <c r="C493" s="101">
        <v>10.627790451049805</v>
      </c>
      <c r="D493" s="56">
        <f t="shared" si="7"/>
        <v>-0.70704486884791506</v>
      </c>
      <c r="E493">
        <v>2.8375630920241052E-2</v>
      </c>
    </row>
    <row r="494" spans="2:5" x14ac:dyDescent="0.45">
      <c r="B494" s="191">
        <v>39689</v>
      </c>
      <c r="C494" s="101">
        <v>36.277877807617188</v>
      </c>
      <c r="D494" s="56">
        <f t="shared" si="7"/>
        <v>0.74834576367968519</v>
      </c>
      <c r="E494">
        <v>2.8337814140868459E-2</v>
      </c>
    </row>
    <row r="495" spans="2:5" x14ac:dyDescent="0.45">
      <c r="B495" s="191">
        <v>38567</v>
      </c>
      <c r="C495" s="101">
        <v>20.74983024597168</v>
      </c>
      <c r="D495" s="56">
        <f t="shared" si="7"/>
        <v>-0.72972783690586218</v>
      </c>
      <c r="E495">
        <v>2.8332708361947002E-2</v>
      </c>
    </row>
    <row r="496" spans="2:5" x14ac:dyDescent="0.45">
      <c r="B496" s="191">
        <v>40676</v>
      </c>
      <c r="C496" s="101">
        <v>76.773834228515625</v>
      </c>
      <c r="D496" s="56">
        <f t="shared" si="7"/>
        <v>5.462576705930009</v>
      </c>
      <c r="E496">
        <v>2.8291426183770573E-2</v>
      </c>
    </row>
    <row r="497" spans="2:5" x14ac:dyDescent="0.45">
      <c r="B497" s="191">
        <v>37988</v>
      </c>
      <c r="C497" s="101">
        <v>11.879755973815918</v>
      </c>
      <c r="D497" s="56">
        <f t="shared" si="7"/>
        <v>-0.97163673800424788</v>
      </c>
      <c r="E497">
        <v>2.8246591105134868E-2</v>
      </c>
    </row>
    <row r="498" spans="2:5" x14ac:dyDescent="0.45">
      <c r="B498" s="191">
        <v>45789</v>
      </c>
      <c r="C498" s="101">
        <v>418.84307861328125</v>
      </c>
      <c r="D498" s="56">
        <f t="shared" si="7"/>
        <v>166.4036694432676</v>
      </c>
      <c r="E498">
        <v>2.8213935984202635E-2</v>
      </c>
    </row>
    <row r="499" spans="2:5" x14ac:dyDescent="0.45">
      <c r="B499" s="191">
        <v>35145</v>
      </c>
      <c r="C499" s="101">
        <v>2.5019946098327637</v>
      </c>
      <c r="D499" s="56">
        <f t="shared" si="7"/>
        <v>-0.6993911583905984</v>
      </c>
      <c r="E499">
        <v>2.8165961668505012E-2</v>
      </c>
    </row>
    <row r="500" spans="2:5" x14ac:dyDescent="0.45">
      <c r="B500" s="191">
        <v>37305</v>
      </c>
      <c r="C500" s="101">
        <v>8.3230905532836914</v>
      </c>
      <c r="D500" s="56">
        <f t="shared" si="7"/>
        <v>-0.94818521038457704</v>
      </c>
      <c r="E500">
        <v>2.8160092173282001E-2</v>
      </c>
    </row>
    <row r="501" spans="2:5" x14ac:dyDescent="0.45">
      <c r="B501" s="191">
        <v>42300</v>
      </c>
      <c r="C501" s="101">
        <v>160.63156127929688</v>
      </c>
      <c r="D501" s="56">
        <f t="shared" si="7"/>
        <v>19.871405180862922</v>
      </c>
      <c r="E501">
        <v>2.8116791700177404E-2</v>
      </c>
    </row>
    <row r="502" spans="2:5" x14ac:dyDescent="0.45">
      <c r="B502" s="191">
        <v>36685</v>
      </c>
      <c r="C502" s="101">
        <v>7.6962504386901855</v>
      </c>
      <c r="D502" s="56">
        <f t="shared" si="7"/>
        <v>-0.26356447560896595</v>
      </c>
      <c r="E502">
        <v>2.8114886989073586E-2</v>
      </c>
    </row>
    <row r="503" spans="2:5" x14ac:dyDescent="0.45">
      <c r="B503" s="191">
        <v>37959</v>
      </c>
      <c r="C503" s="101">
        <v>10.450677871704102</v>
      </c>
      <c r="D503" s="56">
        <f t="shared" si="7"/>
        <v>-0.67738183251021755</v>
      </c>
      <c r="E503">
        <v>2.8106002999412221E-2</v>
      </c>
    </row>
    <row r="504" spans="2:5" x14ac:dyDescent="0.45">
      <c r="B504" s="191">
        <v>39290</v>
      </c>
      <c r="C504" s="101">
        <v>32.393333435058594</v>
      </c>
      <c r="D504" s="56">
        <f t="shared" si="7"/>
        <v>4.8284723792565371E-3</v>
      </c>
      <c r="E504">
        <v>2.802614362626837E-2</v>
      </c>
    </row>
    <row r="505" spans="2:5" x14ac:dyDescent="0.45">
      <c r="B505" s="191">
        <v>38786</v>
      </c>
      <c r="C505" s="101">
        <v>32.237674713134766</v>
      </c>
      <c r="D505" s="56">
        <f t="shared" si="7"/>
        <v>8.8947311419261936</v>
      </c>
      <c r="E505">
        <v>2.8010378012102329E-2</v>
      </c>
    </row>
    <row r="506" spans="2:5" x14ac:dyDescent="0.45">
      <c r="B506" s="191">
        <v>35251</v>
      </c>
      <c r="C506" s="101">
        <v>3.2580647468566895</v>
      </c>
      <c r="D506" s="56">
        <f t="shared" si="7"/>
        <v>-0.67208196126043951</v>
      </c>
      <c r="E506">
        <v>2.7996365648062151E-2</v>
      </c>
    </row>
    <row r="507" spans="2:5" x14ac:dyDescent="0.45">
      <c r="B507" s="191">
        <v>37865</v>
      </c>
      <c r="C507" s="101">
        <v>9.9356069564819336</v>
      </c>
      <c r="D507" s="56">
        <f t="shared" si="7"/>
        <v>0.12096009568290705</v>
      </c>
      <c r="E507">
        <v>2.7936478179791023E-2</v>
      </c>
    </row>
    <row r="508" spans="2:5" x14ac:dyDescent="0.45">
      <c r="B508" s="191">
        <v>36167</v>
      </c>
      <c r="C508" s="101">
        <v>8.8634796142578125</v>
      </c>
      <c r="D508" s="56">
        <f t="shared" si="7"/>
        <v>-0.93770777408592276</v>
      </c>
      <c r="E508">
        <v>2.7917019710080621E-2</v>
      </c>
    </row>
    <row r="509" spans="2:5" x14ac:dyDescent="0.45">
      <c r="B509" s="191">
        <v>41401</v>
      </c>
      <c r="C509" s="101">
        <v>142.2886962890625</v>
      </c>
      <c r="D509" s="56">
        <f t="shared" si="7"/>
        <v>-0.18827979277137127</v>
      </c>
      <c r="E509">
        <v>2.7897312914788211E-2</v>
      </c>
    </row>
    <row r="510" spans="2:5" x14ac:dyDescent="0.45">
      <c r="B510" s="191">
        <v>42579</v>
      </c>
      <c r="C510" s="101">
        <v>175.29278564453125</v>
      </c>
      <c r="D510" s="56">
        <f t="shared" si="7"/>
        <v>5.1766257109034521</v>
      </c>
      <c r="E510">
        <v>2.7890138758155665E-2</v>
      </c>
    </row>
    <row r="511" spans="2:5" x14ac:dyDescent="0.45">
      <c r="B511" s="191">
        <v>38754</v>
      </c>
      <c r="C511" s="101">
        <v>28.380023956298828</v>
      </c>
      <c r="D511" s="56">
        <f t="shared" si="7"/>
        <v>1.8755646675181028</v>
      </c>
      <c r="E511">
        <v>2.7878142954813598E-2</v>
      </c>
    </row>
    <row r="512" spans="2:5" x14ac:dyDescent="0.45">
      <c r="B512" s="191">
        <v>36909</v>
      </c>
      <c r="C512" s="101">
        <v>9.8693742752075195</v>
      </c>
      <c r="D512" s="56">
        <f t="shared" si="7"/>
        <v>-0.94715890045463169</v>
      </c>
      <c r="E512">
        <v>2.7823712472843903E-2</v>
      </c>
    </row>
    <row r="513" spans="2:5" x14ac:dyDescent="0.45">
      <c r="B513" s="191">
        <v>44624</v>
      </c>
      <c r="C513" s="101">
        <v>186.77458190917969</v>
      </c>
      <c r="D513" s="56">
        <f t="shared" si="7"/>
        <v>-0.56959173438954747</v>
      </c>
      <c r="E513">
        <v>2.780313135687933E-2</v>
      </c>
    </row>
    <row r="514" spans="2:5" x14ac:dyDescent="0.45">
      <c r="B514" s="191">
        <v>45127</v>
      </c>
      <c r="C514" s="101">
        <v>433.94747924804688</v>
      </c>
      <c r="D514" s="56">
        <f t="shared" si="7"/>
        <v>69.690144659990025</v>
      </c>
      <c r="E514">
        <v>2.7774860525422006E-2</v>
      </c>
    </row>
    <row r="515" spans="2:5" x14ac:dyDescent="0.45">
      <c r="B515" s="191">
        <v>36651</v>
      </c>
      <c r="C515" s="101">
        <v>6.1387267112731934</v>
      </c>
      <c r="D515" s="56">
        <f t="shared" ref="D515:D578" si="8">(C515-C516)/C516</f>
        <v>-0.30380168716314493</v>
      </c>
      <c r="E515">
        <v>2.7770007271278069E-2</v>
      </c>
    </row>
    <row r="516" spans="2:5" x14ac:dyDescent="0.45">
      <c r="B516" s="191">
        <v>36194</v>
      </c>
      <c r="C516" s="101">
        <v>8.8174972534179688</v>
      </c>
      <c r="D516" s="56">
        <f t="shared" si="8"/>
        <v>-0.28052071851310884</v>
      </c>
      <c r="E516">
        <v>2.7742599489097498E-2</v>
      </c>
    </row>
    <row r="517" spans="2:5" x14ac:dyDescent="0.45">
      <c r="B517" s="191">
        <v>38218</v>
      </c>
      <c r="C517" s="101">
        <v>12.255387306213379</v>
      </c>
      <c r="D517" s="56">
        <f t="shared" si="8"/>
        <v>-0.93597541156235176</v>
      </c>
      <c r="E517">
        <v>2.7734842322534127E-2</v>
      </c>
    </row>
    <row r="518" spans="2:5" x14ac:dyDescent="0.45">
      <c r="B518" s="191">
        <v>43118</v>
      </c>
      <c r="C518" s="101">
        <v>191.41688537597656</v>
      </c>
      <c r="D518" s="56">
        <f t="shared" si="8"/>
        <v>6.1873950843074734</v>
      </c>
      <c r="E518">
        <v>2.7626410726761995E-2</v>
      </c>
    </row>
    <row r="519" spans="2:5" x14ac:dyDescent="0.45">
      <c r="B519" s="191">
        <v>38737</v>
      </c>
      <c r="C519" s="101">
        <v>26.632303237915039</v>
      </c>
      <c r="D519" s="56">
        <f t="shared" si="8"/>
        <v>-0.65511429815460542</v>
      </c>
      <c r="E519">
        <v>2.760318038211421E-2</v>
      </c>
    </row>
    <row r="520" spans="2:5" x14ac:dyDescent="0.45">
      <c r="B520" s="191">
        <v>40646</v>
      </c>
      <c r="C520" s="101">
        <v>77.220664978027344</v>
      </c>
      <c r="D520" s="56">
        <f t="shared" si="8"/>
        <v>5.7136985284820296</v>
      </c>
      <c r="E520">
        <v>2.7567508354628747E-2</v>
      </c>
    </row>
    <row r="521" spans="2:5" x14ac:dyDescent="0.45">
      <c r="B521" s="191">
        <v>36399</v>
      </c>
      <c r="C521" s="101">
        <v>11.501955986022949</v>
      </c>
      <c r="D521" s="56">
        <f t="shared" si="8"/>
        <v>-0.96899854781490957</v>
      </c>
      <c r="E521">
        <v>2.7546853002910026E-2</v>
      </c>
    </row>
    <row r="522" spans="2:5" x14ac:dyDescent="0.45">
      <c r="B522" s="191">
        <v>45344</v>
      </c>
      <c r="C522" s="101">
        <v>371.01345825195313</v>
      </c>
      <c r="D522" s="56">
        <f t="shared" si="8"/>
        <v>11.605049137346425</v>
      </c>
      <c r="E522">
        <v>2.7519565129933289E-2</v>
      </c>
    </row>
    <row r="523" spans="2:5" x14ac:dyDescent="0.45">
      <c r="B523" s="191">
        <v>39750</v>
      </c>
      <c r="C523" s="101">
        <v>29.433717727661133</v>
      </c>
      <c r="D523" s="56">
        <f t="shared" si="8"/>
        <v>3.4325132459497394</v>
      </c>
      <c r="E523">
        <v>2.7516688433174955E-2</v>
      </c>
    </row>
    <row r="524" spans="2:5" x14ac:dyDescent="0.45">
      <c r="B524" s="191">
        <v>37165</v>
      </c>
      <c r="C524" s="101">
        <v>6.6404128074645996</v>
      </c>
      <c r="D524" s="56">
        <f t="shared" si="8"/>
        <v>-0.25331825666889862</v>
      </c>
      <c r="E524">
        <v>2.7511665792450089E-2</v>
      </c>
    </row>
    <row r="525" spans="2:5" x14ac:dyDescent="0.45">
      <c r="B525" s="191">
        <v>36181</v>
      </c>
      <c r="C525" s="101">
        <v>8.8932304382324219</v>
      </c>
      <c r="D525" s="56">
        <f t="shared" si="8"/>
        <v>4.5519986321681534E-2</v>
      </c>
      <c r="E525">
        <v>2.7500077955874662E-2</v>
      </c>
    </row>
    <row r="526" spans="2:5" x14ac:dyDescent="0.45">
      <c r="B526" s="191">
        <v>36965</v>
      </c>
      <c r="C526" s="101">
        <v>8.5060358047485352</v>
      </c>
      <c r="D526" s="56">
        <f t="shared" si="8"/>
        <v>-0.95110030689745584</v>
      </c>
      <c r="E526">
        <v>2.7491826583016341E-2</v>
      </c>
    </row>
    <row r="527" spans="2:5" x14ac:dyDescent="0.45">
      <c r="B527" s="191">
        <v>42552</v>
      </c>
      <c r="C527" s="101">
        <v>173.94865417480469</v>
      </c>
      <c r="D527" s="56">
        <f t="shared" si="8"/>
        <v>0.17149876508549242</v>
      </c>
      <c r="E527">
        <v>2.7483905764109598E-2</v>
      </c>
    </row>
    <row r="528" spans="2:5" x14ac:dyDescent="0.45">
      <c r="B528" s="191">
        <v>42473</v>
      </c>
      <c r="C528" s="101">
        <v>148.48385620117188</v>
      </c>
      <c r="D528" s="56">
        <f t="shared" si="8"/>
        <v>16.570541335683647</v>
      </c>
      <c r="E528">
        <v>2.7450485178364011E-2</v>
      </c>
    </row>
    <row r="529" spans="2:5" x14ac:dyDescent="0.45">
      <c r="B529" s="191">
        <v>37267</v>
      </c>
      <c r="C529" s="101">
        <v>8.4507274627685547</v>
      </c>
      <c r="D529" s="56">
        <f t="shared" si="8"/>
        <v>-0.95611030352951765</v>
      </c>
      <c r="E529">
        <v>2.7444854682532882E-2</v>
      </c>
    </row>
    <row r="530" spans="2:5" x14ac:dyDescent="0.45">
      <c r="B530" s="191">
        <v>44480</v>
      </c>
      <c r="C530" s="101">
        <v>192.544677734375</v>
      </c>
      <c r="D530" s="56">
        <f t="shared" si="8"/>
        <v>57.896142310316883</v>
      </c>
      <c r="E530">
        <v>2.7405942090251042E-2</v>
      </c>
    </row>
    <row r="531" spans="2:5" x14ac:dyDescent="0.45">
      <c r="B531" s="191">
        <v>35228</v>
      </c>
      <c r="C531" s="101">
        <v>3.2692239284515381</v>
      </c>
      <c r="D531" s="56">
        <f t="shared" si="8"/>
        <v>-0.89700225222992092</v>
      </c>
      <c r="E531">
        <v>2.7383750124937829E-2</v>
      </c>
    </row>
    <row r="532" spans="2:5" x14ac:dyDescent="0.45">
      <c r="B532" s="191">
        <v>39771</v>
      </c>
      <c r="C532" s="101">
        <v>31.740732192993164</v>
      </c>
      <c r="D532" s="56">
        <f t="shared" si="8"/>
        <v>3.0706802904881245</v>
      </c>
      <c r="E532">
        <v>2.7380160018155568E-2</v>
      </c>
    </row>
    <row r="533" spans="2:5" x14ac:dyDescent="0.45">
      <c r="B533" s="191">
        <v>36692</v>
      </c>
      <c r="C533" s="101">
        <v>7.7974023818969727</v>
      </c>
      <c r="D533" s="56">
        <f t="shared" si="8"/>
        <v>-0.95879503675914746</v>
      </c>
      <c r="E533">
        <v>2.7371870332919532E-2</v>
      </c>
    </row>
    <row r="534" spans="2:5" x14ac:dyDescent="0.45">
      <c r="B534" s="191">
        <v>43738</v>
      </c>
      <c r="C534" s="101">
        <v>189.23454284667969</v>
      </c>
      <c r="D534" s="56">
        <f t="shared" si="8"/>
        <v>1.683485593359703</v>
      </c>
      <c r="E534">
        <v>2.7278002280414815E-2</v>
      </c>
    </row>
    <row r="535" spans="2:5" x14ac:dyDescent="0.45">
      <c r="B535" s="191">
        <v>40603</v>
      </c>
      <c r="C535" s="101">
        <v>70.5181884765625</v>
      </c>
      <c r="D535" s="56">
        <f t="shared" si="8"/>
        <v>6.7393802858885694</v>
      </c>
      <c r="E535">
        <v>2.7219032762905531E-2</v>
      </c>
    </row>
    <row r="536" spans="2:5" x14ac:dyDescent="0.45">
      <c r="B536" s="191">
        <v>37854</v>
      </c>
      <c r="C536" s="101">
        <v>9.1116065979003906</v>
      </c>
      <c r="D536" s="56">
        <f t="shared" si="8"/>
        <v>0.47843904502755918</v>
      </c>
      <c r="E536">
        <v>2.7166742639912617E-2</v>
      </c>
    </row>
    <row r="537" spans="2:5" x14ac:dyDescent="0.45">
      <c r="B537" s="191">
        <v>35760</v>
      </c>
      <c r="C537" s="101">
        <v>6.1629910469055176</v>
      </c>
      <c r="D537" s="56">
        <f t="shared" si="8"/>
        <v>-0.96510187162222238</v>
      </c>
      <c r="E537">
        <v>2.7111953338497741E-2</v>
      </c>
    </row>
    <row r="538" spans="2:5" x14ac:dyDescent="0.45">
      <c r="B538" s="191">
        <v>43703</v>
      </c>
      <c r="C538" s="101">
        <v>176.59947204589844</v>
      </c>
      <c r="D538" s="56">
        <f t="shared" si="8"/>
        <v>20.203815583635759</v>
      </c>
      <c r="E538">
        <v>2.7107231393480435E-2</v>
      </c>
    </row>
    <row r="539" spans="2:5" x14ac:dyDescent="0.45">
      <c r="B539" s="191">
        <v>37273</v>
      </c>
      <c r="C539" s="101">
        <v>8.3286647796630859</v>
      </c>
      <c r="D539" s="56">
        <f t="shared" si="8"/>
        <v>-0.88500669900348705</v>
      </c>
      <c r="E539">
        <v>2.7081132141153538E-2</v>
      </c>
    </row>
    <row r="540" spans="2:5" x14ac:dyDescent="0.45">
      <c r="B540" s="191">
        <v>40451</v>
      </c>
      <c r="C540" s="101">
        <v>72.427391052246094</v>
      </c>
      <c r="D540" s="56">
        <f t="shared" si="8"/>
        <v>14.940693425486135</v>
      </c>
      <c r="E540">
        <v>2.7073902732458001E-2</v>
      </c>
    </row>
    <row r="541" spans="2:5" x14ac:dyDescent="0.45">
      <c r="B541" s="191">
        <v>35510</v>
      </c>
      <c r="C541" s="101">
        <v>4.543553352355957</v>
      </c>
      <c r="D541" s="56">
        <f t="shared" si="8"/>
        <v>-0.40618542900752397</v>
      </c>
      <c r="E541">
        <v>2.7010469263534363E-2</v>
      </c>
    </row>
    <row r="542" spans="2:5" x14ac:dyDescent="0.45">
      <c r="B542" s="191">
        <v>37439</v>
      </c>
      <c r="C542" s="101">
        <v>7.6514682769775391</v>
      </c>
      <c r="D542" s="56">
        <f t="shared" si="8"/>
        <v>-0.71250425699523212</v>
      </c>
      <c r="E542">
        <v>2.7006594585931739E-2</v>
      </c>
    </row>
    <row r="543" spans="2:5" x14ac:dyDescent="0.45">
      <c r="B543" s="191">
        <v>38721</v>
      </c>
      <c r="C543" s="101">
        <v>26.61419677734375</v>
      </c>
      <c r="D543" s="56">
        <f t="shared" si="8"/>
        <v>-0.8345065120456121</v>
      </c>
      <c r="E543">
        <v>2.6904545483648831E-2</v>
      </c>
    </row>
    <row r="544" spans="2:5" x14ac:dyDescent="0.45">
      <c r="B544" s="191">
        <v>42712</v>
      </c>
      <c r="C544" s="101">
        <v>160.81718444824219</v>
      </c>
      <c r="D544" s="56">
        <f t="shared" si="8"/>
        <v>7.4829443203187669</v>
      </c>
      <c r="E544">
        <v>2.6848574224542534E-2</v>
      </c>
    </row>
    <row r="545" spans="2:5" x14ac:dyDescent="0.45">
      <c r="B545" s="191">
        <v>38503</v>
      </c>
      <c r="C545" s="101">
        <v>18.957708358764648</v>
      </c>
      <c r="D545" s="56">
        <f t="shared" si="8"/>
        <v>-0.82711531331315025</v>
      </c>
      <c r="E545">
        <v>2.6838322614651123E-2</v>
      </c>
    </row>
    <row r="546" spans="2:5" x14ac:dyDescent="0.45">
      <c r="B546" s="191">
        <v>41100</v>
      </c>
      <c r="C546" s="101">
        <v>109.65522003173828</v>
      </c>
      <c r="D546" s="56">
        <f t="shared" si="8"/>
        <v>2.762959454676075</v>
      </c>
      <c r="E546">
        <v>2.6822850321941073E-2</v>
      </c>
    </row>
    <row r="547" spans="2:5" x14ac:dyDescent="0.45">
      <c r="B547" s="191">
        <v>38755</v>
      </c>
      <c r="C547" s="101">
        <v>29.14068603515625</v>
      </c>
      <c r="D547" s="56">
        <f t="shared" si="8"/>
        <v>-0.54336200027377757</v>
      </c>
      <c r="E547">
        <v>2.6802728568120045E-2</v>
      </c>
    </row>
    <row r="548" spans="2:5" x14ac:dyDescent="0.45">
      <c r="B548" s="191">
        <v>40581</v>
      </c>
      <c r="C548" s="101">
        <v>63.815727233886719</v>
      </c>
      <c r="D548" s="56">
        <f t="shared" si="8"/>
        <v>0.30771366036955911</v>
      </c>
      <c r="E548">
        <v>2.6797540632037826E-2</v>
      </c>
    </row>
    <row r="549" spans="2:5" x14ac:dyDescent="0.45">
      <c r="B549" s="191">
        <v>40025</v>
      </c>
      <c r="C549" s="101">
        <v>48.799465179443359</v>
      </c>
      <c r="D549" s="56">
        <f t="shared" si="8"/>
        <v>6.2994214450144526</v>
      </c>
      <c r="E549">
        <v>2.6782083752113162E-2</v>
      </c>
    </row>
    <row r="550" spans="2:5" x14ac:dyDescent="0.45">
      <c r="B550" s="191">
        <v>35795</v>
      </c>
      <c r="C550" s="101">
        <v>6.6853880882263184</v>
      </c>
      <c r="D550" s="56">
        <f t="shared" si="8"/>
        <v>-0.80525346667032627</v>
      </c>
      <c r="E550">
        <v>2.6715386602754767E-2</v>
      </c>
    </row>
    <row r="551" spans="2:5" x14ac:dyDescent="0.45">
      <c r="B551" s="191">
        <v>39400</v>
      </c>
      <c r="C551" s="101">
        <v>34.328662872314453</v>
      </c>
      <c r="D551" s="56">
        <f t="shared" si="8"/>
        <v>-0.73731215550701867</v>
      </c>
      <c r="E551">
        <v>2.6692712418550455E-2</v>
      </c>
    </row>
    <row r="552" spans="2:5" x14ac:dyDescent="0.45">
      <c r="B552" s="191">
        <v>41380</v>
      </c>
      <c r="C552" s="101">
        <v>130.68234252929688</v>
      </c>
      <c r="D552" s="56">
        <f t="shared" si="8"/>
        <v>13.155658312271559</v>
      </c>
      <c r="E552">
        <v>2.6670987019640942E-2</v>
      </c>
    </row>
    <row r="553" spans="2:5" x14ac:dyDescent="0.45">
      <c r="B553" s="191">
        <v>37883</v>
      </c>
      <c r="C553" s="101">
        <v>9.2318096160888672</v>
      </c>
      <c r="D553" s="56">
        <f t="shared" si="8"/>
        <v>-0.92572705322327231</v>
      </c>
      <c r="E553">
        <v>2.6670894855962277E-2</v>
      </c>
    </row>
    <row r="554" spans="2:5" x14ac:dyDescent="0.45">
      <c r="B554" s="191">
        <v>41376</v>
      </c>
      <c r="C554" s="101">
        <v>124.29572296142578</v>
      </c>
      <c r="D554" s="56">
        <f t="shared" si="8"/>
        <v>0.44841934620914875</v>
      </c>
      <c r="E554">
        <v>2.663853964496609E-2</v>
      </c>
    </row>
    <row r="555" spans="2:5" x14ac:dyDescent="0.45">
      <c r="B555" s="191">
        <v>40752</v>
      </c>
      <c r="C555" s="101">
        <v>85.814735412597656</v>
      </c>
      <c r="D555" s="56">
        <f t="shared" si="8"/>
        <v>2.225297976157893</v>
      </c>
      <c r="E555">
        <v>2.6629982237368666E-2</v>
      </c>
    </row>
    <row r="556" spans="2:5" x14ac:dyDescent="0.45">
      <c r="B556" s="191">
        <v>39162</v>
      </c>
      <c r="C556" s="101">
        <v>26.606761932373047</v>
      </c>
      <c r="D556" s="56">
        <f t="shared" si="8"/>
        <v>-0.84288124956073085</v>
      </c>
      <c r="E556">
        <v>2.6623944166565352E-2</v>
      </c>
    </row>
    <row r="557" spans="2:5" x14ac:dyDescent="0.45">
      <c r="B557" s="191">
        <v>42549</v>
      </c>
      <c r="C557" s="101">
        <v>169.34173583984375</v>
      </c>
      <c r="D557" s="56">
        <f t="shared" si="8"/>
        <v>2.4418427010233361</v>
      </c>
      <c r="E557">
        <v>2.6605674573555022E-2</v>
      </c>
    </row>
    <row r="558" spans="2:5" x14ac:dyDescent="0.45">
      <c r="B558" s="191">
        <v>40245</v>
      </c>
      <c r="C558" s="101">
        <v>49.200893402099609</v>
      </c>
      <c r="D558" s="56">
        <f t="shared" si="8"/>
        <v>-0.80134213271213794</v>
      </c>
      <c r="E558">
        <v>2.6557521385024842E-2</v>
      </c>
    </row>
    <row r="559" spans="2:5" x14ac:dyDescent="0.45">
      <c r="B559" s="191">
        <v>44746</v>
      </c>
      <c r="C559" s="101">
        <v>247.66647338867188</v>
      </c>
      <c r="D559" s="56">
        <f t="shared" si="8"/>
        <v>7.3180520129684901</v>
      </c>
      <c r="E559">
        <v>2.65517856174966E-2</v>
      </c>
    </row>
    <row r="560" spans="2:5" x14ac:dyDescent="0.45">
      <c r="B560" s="191">
        <v>38870</v>
      </c>
      <c r="C560" s="101">
        <v>29.774576187133789</v>
      </c>
      <c r="D560" s="56">
        <f t="shared" si="8"/>
        <v>0.16430621185208444</v>
      </c>
      <c r="E560">
        <v>2.6537762867583234E-2</v>
      </c>
    </row>
    <row r="561" spans="2:5" x14ac:dyDescent="0.45">
      <c r="B561" s="191">
        <v>38713</v>
      </c>
      <c r="C561" s="101">
        <v>25.572805404663086</v>
      </c>
      <c r="D561" s="56">
        <f t="shared" si="8"/>
        <v>-0.87322200862333332</v>
      </c>
      <c r="E561">
        <v>2.653601236665383E-2</v>
      </c>
    </row>
    <row r="562" spans="2:5" x14ac:dyDescent="0.45">
      <c r="B562" s="191">
        <v>43388</v>
      </c>
      <c r="C562" s="101">
        <v>201.71328735351563</v>
      </c>
      <c r="D562" s="56">
        <f t="shared" si="8"/>
        <v>4.8257373046998726</v>
      </c>
      <c r="E562">
        <v>2.6526340245936461E-2</v>
      </c>
    </row>
    <row r="563" spans="2:5" x14ac:dyDescent="0.45">
      <c r="B563" s="191">
        <v>39843</v>
      </c>
      <c r="C563" s="101">
        <v>34.624507904052734</v>
      </c>
      <c r="D563" s="56">
        <f t="shared" si="8"/>
        <v>-0.37565681140311746</v>
      </c>
      <c r="E563">
        <v>2.6503298139457138E-2</v>
      </c>
    </row>
    <row r="564" spans="2:5" x14ac:dyDescent="0.45">
      <c r="B564" s="191">
        <v>40326</v>
      </c>
      <c r="C564" s="101">
        <v>55.457492828369141</v>
      </c>
      <c r="D564" s="56">
        <f t="shared" si="8"/>
        <v>6.5715336180066144</v>
      </c>
      <c r="E564">
        <v>2.645880742294595E-2</v>
      </c>
    </row>
    <row r="565" spans="2:5" x14ac:dyDescent="0.45">
      <c r="B565" s="191">
        <v>36046</v>
      </c>
      <c r="C565" s="101">
        <v>7.3244729042053223</v>
      </c>
      <c r="D565" s="56">
        <f t="shared" si="8"/>
        <v>2.4089609641168969E-3</v>
      </c>
      <c r="E565">
        <v>2.6379579015889821E-2</v>
      </c>
    </row>
    <row r="566" spans="2:5" x14ac:dyDescent="0.45">
      <c r="B566" s="191">
        <v>36672</v>
      </c>
      <c r="C566" s="101">
        <v>7.3068709373474121</v>
      </c>
      <c r="D566" s="56">
        <f t="shared" si="8"/>
        <v>-0.7759032009961353</v>
      </c>
      <c r="E566">
        <v>2.6354125893460669E-2</v>
      </c>
    </row>
    <row r="567" spans="2:5" x14ac:dyDescent="0.45">
      <c r="B567" s="191">
        <v>39784</v>
      </c>
      <c r="C567" s="101">
        <v>32.605869293212891</v>
      </c>
      <c r="D567" s="56">
        <f t="shared" si="8"/>
        <v>-5.3653375010185966E-2</v>
      </c>
      <c r="E567">
        <v>2.6323682753208254E-2</v>
      </c>
    </row>
    <row r="568" spans="2:5" x14ac:dyDescent="0.45">
      <c r="B568" s="191">
        <v>38978</v>
      </c>
      <c r="C568" s="101">
        <v>34.4544677734375</v>
      </c>
      <c r="D568" s="56">
        <f t="shared" si="8"/>
        <v>-0.57193584975266964</v>
      </c>
      <c r="E568">
        <v>2.6308609860140948E-2</v>
      </c>
    </row>
    <row r="569" spans="2:5" x14ac:dyDescent="0.45">
      <c r="B569" s="191">
        <v>40813</v>
      </c>
      <c r="C569" s="101">
        <v>80.489028930664063</v>
      </c>
      <c r="D569" s="56">
        <f t="shared" si="8"/>
        <v>8.3885558415791142</v>
      </c>
      <c r="E569">
        <v>2.6259962637797927E-2</v>
      </c>
    </row>
    <row r="570" spans="2:5" x14ac:dyDescent="0.45">
      <c r="B570" s="191">
        <v>36831</v>
      </c>
      <c r="C570" s="101">
        <v>8.5731000900268555</v>
      </c>
      <c r="D570" s="56">
        <f t="shared" si="8"/>
        <v>-0.67309192798205009</v>
      </c>
      <c r="E570">
        <v>2.6256596942012211E-2</v>
      </c>
    </row>
    <row r="571" spans="2:5" x14ac:dyDescent="0.45">
      <c r="B571" s="191">
        <v>38705</v>
      </c>
      <c r="C571" s="101">
        <v>26.224803924560547</v>
      </c>
      <c r="D571" s="56">
        <f t="shared" si="8"/>
        <v>-0.82206673959298748</v>
      </c>
      <c r="E571">
        <v>2.6222378198811735E-2</v>
      </c>
    </row>
    <row r="572" spans="2:5" x14ac:dyDescent="0.45">
      <c r="B572" s="191">
        <v>42277</v>
      </c>
      <c r="C572" s="101">
        <v>147.3856201171875</v>
      </c>
      <c r="D572" s="56">
        <f t="shared" si="8"/>
        <v>-3.5492232713342384E-2</v>
      </c>
      <c r="E572">
        <v>2.6217074868302659E-2</v>
      </c>
    </row>
    <row r="573" spans="2:5" x14ac:dyDescent="0.45">
      <c r="B573" s="191">
        <v>41565</v>
      </c>
      <c r="C573" s="101">
        <v>152.80915832519531</v>
      </c>
      <c r="D573" s="56">
        <f t="shared" si="8"/>
        <v>15.953553265790132</v>
      </c>
      <c r="E573">
        <v>2.6193787216748973E-2</v>
      </c>
    </row>
    <row r="574" spans="2:5" x14ac:dyDescent="0.45">
      <c r="B574" s="191">
        <v>36594</v>
      </c>
      <c r="C574" s="101">
        <v>9.0134000778198242</v>
      </c>
      <c r="D574" s="56">
        <f t="shared" si="8"/>
        <v>-0.9491366359093848</v>
      </c>
      <c r="E574">
        <v>2.6190274029747159E-2</v>
      </c>
    </row>
    <row r="575" spans="2:5" x14ac:dyDescent="0.45">
      <c r="B575" s="191">
        <v>44617</v>
      </c>
      <c r="C575" s="101">
        <v>177.20809936523438</v>
      </c>
      <c r="D575" s="56">
        <f t="shared" si="8"/>
        <v>1.1058486548265254</v>
      </c>
      <c r="E575">
        <v>2.6139293285881889E-2</v>
      </c>
    </row>
    <row r="576" spans="2:5" x14ac:dyDescent="0.45">
      <c r="B576" s="191">
        <v>40815</v>
      </c>
      <c r="C576" s="101">
        <v>84.150444030761719</v>
      </c>
      <c r="D576" s="56">
        <f t="shared" si="8"/>
        <v>-0.5101776400739465</v>
      </c>
      <c r="E576">
        <v>2.6128690978212493E-2</v>
      </c>
    </row>
    <row r="577" spans="2:5" x14ac:dyDescent="0.45">
      <c r="B577" s="191">
        <v>44400</v>
      </c>
      <c r="C577" s="101">
        <v>171.79788208007813</v>
      </c>
      <c r="D577" s="56">
        <f t="shared" si="8"/>
        <v>-0.39167434348979285</v>
      </c>
      <c r="E577">
        <v>2.6087013580339061E-2</v>
      </c>
    </row>
    <row r="578" spans="2:5" x14ac:dyDescent="0.45">
      <c r="B578" s="191">
        <v>44838</v>
      </c>
      <c r="C578" s="101">
        <v>282.41104125976563</v>
      </c>
      <c r="D578" s="56">
        <f t="shared" si="8"/>
        <v>89.53404579387194</v>
      </c>
      <c r="E578">
        <v>2.6048237781254098E-2</v>
      </c>
    </row>
    <row r="579" spans="2:5" x14ac:dyDescent="0.45">
      <c r="B579" s="191">
        <v>35223</v>
      </c>
      <c r="C579" s="101">
        <v>3.1193904876708984</v>
      </c>
      <c r="D579" s="56">
        <f t="shared" ref="D579:D642" si="9">(C579-C580)/C580</f>
        <v>-0.75888196862217239</v>
      </c>
      <c r="E579">
        <v>2.6039502726946353E-2</v>
      </c>
    </row>
    <row r="580" spans="2:5" x14ac:dyDescent="0.45">
      <c r="B580" s="191">
        <v>37998</v>
      </c>
      <c r="C580" s="101">
        <v>12.937192916870117</v>
      </c>
      <c r="D580" s="56">
        <f t="shared" si="9"/>
        <v>-0.84386805742902626</v>
      </c>
      <c r="E580">
        <v>2.6019834504219835E-2</v>
      </c>
    </row>
    <row r="581" spans="2:5" x14ac:dyDescent="0.45">
      <c r="B581" s="191">
        <v>40823</v>
      </c>
      <c r="C581" s="101">
        <v>82.860641479492188</v>
      </c>
      <c r="D581" s="56">
        <f t="shared" si="9"/>
        <v>-0.37280727893306131</v>
      </c>
      <c r="E581">
        <v>2.6017478756166449E-2</v>
      </c>
    </row>
    <row r="582" spans="2:5" x14ac:dyDescent="0.45">
      <c r="B582" s="191">
        <v>44116</v>
      </c>
      <c r="C582" s="101">
        <v>132.113525390625</v>
      </c>
      <c r="D582" s="56">
        <f t="shared" si="9"/>
        <v>0.57230023622115878</v>
      </c>
      <c r="E582">
        <v>2.5915827001581616E-2</v>
      </c>
    </row>
    <row r="583" spans="2:5" x14ac:dyDescent="0.45">
      <c r="B583" s="191">
        <v>40784</v>
      </c>
      <c r="C583" s="101">
        <v>84.025634765625</v>
      </c>
      <c r="D583" s="56">
        <f t="shared" si="9"/>
        <v>-0.80168429395633622</v>
      </c>
      <c r="E583">
        <v>2.5908038897548811E-2</v>
      </c>
    </row>
    <row r="584" spans="2:5" x14ac:dyDescent="0.45">
      <c r="B584" s="191">
        <v>45688</v>
      </c>
      <c r="C584" s="101">
        <v>423.69631958007813</v>
      </c>
      <c r="D584" s="56">
        <f t="shared" si="9"/>
        <v>36.381261821584111</v>
      </c>
      <c r="E584">
        <v>2.5905446645631821E-2</v>
      </c>
    </row>
    <row r="585" spans="2:5" x14ac:dyDescent="0.45">
      <c r="B585" s="191">
        <v>36404</v>
      </c>
      <c r="C585" s="101">
        <v>11.334457397460938</v>
      </c>
      <c r="D585" s="56">
        <f t="shared" si="9"/>
        <v>-0.97090429185931215</v>
      </c>
      <c r="E585">
        <v>2.5840476430304668E-2</v>
      </c>
    </row>
    <row r="586" spans="2:5" x14ac:dyDescent="0.45">
      <c r="B586" s="191">
        <v>45721</v>
      </c>
      <c r="C586" s="101">
        <v>389.55770874023438</v>
      </c>
      <c r="D586" s="56">
        <f t="shared" si="9"/>
        <v>39.819655509937327</v>
      </c>
      <c r="E586">
        <v>2.5832521803616292E-2</v>
      </c>
    </row>
    <row r="587" spans="2:5" x14ac:dyDescent="0.45">
      <c r="B587" s="191">
        <v>36865</v>
      </c>
      <c r="C587" s="101">
        <v>9.5433855056762695</v>
      </c>
      <c r="D587" s="56">
        <f t="shared" si="9"/>
        <v>-0.79570581387315698</v>
      </c>
      <c r="E587">
        <v>2.5822903618952255E-2</v>
      </c>
    </row>
    <row r="588" spans="2:5" x14ac:dyDescent="0.45">
      <c r="B588" s="191">
        <v>40091</v>
      </c>
      <c r="C588" s="101">
        <v>46.713935852050781</v>
      </c>
      <c r="D588" s="56">
        <f t="shared" si="9"/>
        <v>-0.88563547706728407</v>
      </c>
      <c r="E588">
        <v>2.580078999652699E-2</v>
      </c>
    </row>
    <row r="589" spans="2:5" x14ac:dyDescent="0.45">
      <c r="B589" s="191">
        <v>45110</v>
      </c>
      <c r="C589" s="101">
        <v>408.46527099609375</v>
      </c>
      <c r="D589" s="56">
        <f t="shared" si="9"/>
        <v>1.5742947687612407</v>
      </c>
      <c r="E589">
        <v>2.5797076791137945E-2</v>
      </c>
    </row>
    <row r="590" spans="2:5" x14ac:dyDescent="0.45">
      <c r="B590" s="191">
        <v>41481</v>
      </c>
      <c r="C590" s="101">
        <v>158.67074584960938</v>
      </c>
      <c r="D590" s="56">
        <f t="shared" si="9"/>
        <v>4.6336821040226427E-2</v>
      </c>
      <c r="E590">
        <v>2.5773447573340269E-2</v>
      </c>
    </row>
    <row r="591" spans="2:5" x14ac:dyDescent="0.45">
      <c r="B591" s="191">
        <v>42324</v>
      </c>
      <c r="C591" s="101">
        <v>151.64404296875</v>
      </c>
      <c r="D591" s="56">
        <f t="shared" si="9"/>
        <v>16.038151521070809</v>
      </c>
      <c r="E591">
        <v>2.5773184171407539E-2</v>
      </c>
    </row>
    <row r="592" spans="2:5" x14ac:dyDescent="0.45">
      <c r="B592" s="191">
        <v>36187</v>
      </c>
      <c r="C592" s="101">
        <v>8.900263786315918</v>
      </c>
      <c r="D592" s="56">
        <f t="shared" si="9"/>
        <v>-0.87652600661053881</v>
      </c>
      <c r="E592">
        <v>2.5748560121006767E-2</v>
      </c>
    </row>
    <row r="593" spans="2:5" x14ac:dyDescent="0.45">
      <c r="B593" s="191">
        <v>40627</v>
      </c>
      <c r="C593" s="101">
        <v>72.08209228515625</v>
      </c>
      <c r="D593" s="56">
        <f t="shared" si="9"/>
        <v>-0.51862079352429036</v>
      </c>
      <c r="E593">
        <v>2.5722355245323125E-2</v>
      </c>
    </row>
    <row r="594" spans="2:5" x14ac:dyDescent="0.45">
      <c r="B594" s="191">
        <v>42100</v>
      </c>
      <c r="C594" s="101">
        <v>149.74076843261719</v>
      </c>
      <c r="D594" s="56">
        <f t="shared" si="9"/>
        <v>-0.51166389193101303</v>
      </c>
      <c r="E594">
        <v>2.5718181700356921E-2</v>
      </c>
    </row>
    <row r="595" spans="2:5" x14ac:dyDescent="0.45">
      <c r="B595" s="191">
        <v>44958</v>
      </c>
      <c r="C595" s="101">
        <v>306.6346435546875</v>
      </c>
      <c r="D595" s="56">
        <f t="shared" si="9"/>
        <v>1.5650594333540944</v>
      </c>
      <c r="E595">
        <v>2.5684674208100455E-2</v>
      </c>
    </row>
    <row r="596" spans="2:5" x14ac:dyDescent="0.45">
      <c r="B596" s="191">
        <v>41232</v>
      </c>
      <c r="C596" s="101">
        <v>119.54290008544922</v>
      </c>
      <c r="D596" s="56">
        <f t="shared" si="9"/>
        <v>21.221957169618754</v>
      </c>
      <c r="E596">
        <v>2.5669211890167368E-2</v>
      </c>
    </row>
    <row r="597" spans="2:5" x14ac:dyDescent="0.45">
      <c r="B597" s="191">
        <v>35599</v>
      </c>
      <c r="C597" s="101">
        <v>5.3794946670532227</v>
      </c>
      <c r="D597" s="56">
        <f t="shared" si="9"/>
        <v>-0.20646997165787837</v>
      </c>
      <c r="E597">
        <v>2.5643687754834311E-2</v>
      </c>
    </row>
    <row r="598" spans="2:5" x14ac:dyDescent="0.45">
      <c r="B598" s="191">
        <v>36032</v>
      </c>
      <c r="C598" s="101">
        <v>6.7791948318481445</v>
      </c>
      <c r="D598" s="56">
        <f t="shared" si="9"/>
        <v>-0.79998401222926585</v>
      </c>
      <c r="E598">
        <v>2.5615791407797968E-2</v>
      </c>
    </row>
    <row r="599" spans="2:5" x14ac:dyDescent="0.45">
      <c r="B599" s="191">
        <v>39050</v>
      </c>
      <c r="C599" s="101">
        <v>33.893264770507813</v>
      </c>
      <c r="D599" s="56">
        <f t="shared" si="9"/>
        <v>-0.80333401685645944</v>
      </c>
      <c r="E599">
        <v>2.5612504810670258E-2</v>
      </c>
    </row>
    <row r="600" spans="2:5" x14ac:dyDescent="0.45">
      <c r="B600" s="191">
        <v>43859</v>
      </c>
      <c r="C600" s="101">
        <v>172.3392333984375</v>
      </c>
      <c r="D600" s="56">
        <f t="shared" si="9"/>
        <v>18.50328454781252</v>
      </c>
      <c r="E600">
        <v>2.5568699808587069E-2</v>
      </c>
    </row>
    <row r="601" spans="2:5" x14ac:dyDescent="0.45">
      <c r="B601" s="191">
        <v>37103</v>
      </c>
      <c r="C601" s="101">
        <v>8.836421012878418</v>
      </c>
      <c r="D601" s="56">
        <f t="shared" si="9"/>
        <v>2.4525662685350311</v>
      </c>
      <c r="E601">
        <v>2.5551290077221341E-2</v>
      </c>
    </row>
    <row r="602" spans="2:5" x14ac:dyDescent="0.45">
      <c r="B602" s="191">
        <v>35159</v>
      </c>
      <c r="C602" s="101">
        <v>2.5593776702880859</v>
      </c>
      <c r="D602" s="56">
        <f t="shared" si="9"/>
        <v>-0.68049356130180705</v>
      </c>
      <c r="E602">
        <v>2.5548312739840252E-2</v>
      </c>
    </row>
    <row r="603" spans="2:5" x14ac:dyDescent="0.45">
      <c r="B603" s="191">
        <v>37442</v>
      </c>
      <c r="C603" s="101">
        <v>8.0104103088378906</v>
      </c>
      <c r="D603" s="56">
        <f t="shared" si="9"/>
        <v>-0.32398915359611469</v>
      </c>
      <c r="E603">
        <v>2.5546028900425986E-2</v>
      </c>
    </row>
    <row r="604" spans="2:5" x14ac:dyDescent="0.45">
      <c r="B604" s="191">
        <v>36301</v>
      </c>
      <c r="C604" s="101">
        <v>11.849529266357422</v>
      </c>
      <c r="D604" s="56">
        <f t="shared" si="9"/>
        <v>-0.36358820778611461</v>
      </c>
      <c r="E604">
        <v>2.5515376872278183E-2</v>
      </c>
    </row>
    <row r="605" spans="2:5" x14ac:dyDescent="0.45">
      <c r="B605" s="191">
        <v>38499</v>
      </c>
      <c r="C605" s="101">
        <v>18.619279861450195</v>
      </c>
      <c r="D605" s="56">
        <f t="shared" si="9"/>
        <v>-0.82407417619728529</v>
      </c>
      <c r="E605">
        <v>2.5495610540753142E-2</v>
      </c>
    </row>
    <row r="606" spans="2:5" x14ac:dyDescent="0.45">
      <c r="B606" s="191">
        <v>41079</v>
      </c>
      <c r="C606" s="101">
        <v>105.83596801757813</v>
      </c>
      <c r="D606" s="56">
        <f t="shared" si="9"/>
        <v>-0.74089359479819705</v>
      </c>
      <c r="E606">
        <v>2.5493305119722174E-2</v>
      </c>
    </row>
    <row r="607" spans="2:5" x14ac:dyDescent="0.45">
      <c r="B607" s="191">
        <v>45266</v>
      </c>
      <c r="C607" s="101">
        <v>408.46527099609375</v>
      </c>
      <c r="D607" s="56">
        <f t="shared" si="9"/>
        <v>52.341194276829626</v>
      </c>
      <c r="E607">
        <v>2.5456541337507507E-2</v>
      </c>
    </row>
    <row r="608" spans="2:5" x14ac:dyDescent="0.45">
      <c r="B608" s="191">
        <v>37603</v>
      </c>
      <c r="C608" s="101">
        <v>7.657595157623291</v>
      </c>
      <c r="D608" s="56">
        <f t="shared" si="9"/>
        <v>1.3797985716804562E-2</v>
      </c>
      <c r="E608">
        <v>2.5437510416154507E-2</v>
      </c>
    </row>
    <row r="609" spans="2:5" x14ac:dyDescent="0.45">
      <c r="B609" s="191">
        <v>37256</v>
      </c>
      <c r="C609" s="101">
        <v>7.5533738136291504</v>
      </c>
      <c r="D609" s="56">
        <f t="shared" si="9"/>
        <v>-0.98188707772621453</v>
      </c>
      <c r="E609">
        <v>2.5423763374935938E-2</v>
      </c>
    </row>
    <row r="610" spans="2:5" x14ac:dyDescent="0.45">
      <c r="B610" s="191">
        <v>45769</v>
      </c>
      <c r="C610" s="101">
        <v>417.0157470703125</v>
      </c>
      <c r="D610" s="56">
        <f t="shared" si="9"/>
        <v>56.726661124666876</v>
      </c>
      <c r="E610">
        <v>2.5422651525327574E-2</v>
      </c>
    </row>
    <row r="611" spans="2:5" x14ac:dyDescent="0.45">
      <c r="B611" s="191">
        <v>37358</v>
      </c>
      <c r="C611" s="101">
        <v>7.2239713668823242</v>
      </c>
      <c r="D611" s="56">
        <f t="shared" si="9"/>
        <v>-0.24220926571794804</v>
      </c>
      <c r="E611">
        <v>2.5395548212000657E-2</v>
      </c>
    </row>
    <row r="612" spans="2:5" x14ac:dyDescent="0.45">
      <c r="B612" s="191">
        <v>37001</v>
      </c>
      <c r="C612" s="101">
        <v>9.5329370498657227</v>
      </c>
      <c r="D612" s="56">
        <f t="shared" si="9"/>
        <v>0.37777252177422371</v>
      </c>
      <c r="E612">
        <v>2.536662003830863E-2</v>
      </c>
    </row>
    <row r="613" spans="2:5" x14ac:dyDescent="0.45">
      <c r="B613" s="191">
        <v>37428</v>
      </c>
      <c r="C613" s="101">
        <v>6.9190936088562012</v>
      </c>
      <c r="D613" s="56">
        <f t="shared" si="9"/>
        <v>-0.9526076699901066</v>
      </c>
      <c r="E613">
        <v>2.5357082818283708E-2</v>
      </c>
    </row>
    <row r="614" spans="2:5" x14ac:dyDescent="0.45">
      <c r="B614" s="191">
        <v>42243</v>
      </c>
      <c r="C614" s="101">
        <v>145.99606323242188</v>
      </c>
      <c r="D614" s="56">
        <f t="shared" si="9"/>
        <v>16.364704932213346</v>
      </c>
      <c r="E614">
        <v>2.5342511408116625E-2</v>
      </c>
    </row>
    <row r="615" spans="2:5" x14ac:dyDescent="0.45">
      <c r="B615" s="191">
        <v>36812</v>
      </c>
      <c r="C615" s="101">
        <v>8.4076328277587891</v>
      </c>
      <c r="D615" s="56">
        <f t="shared" si="9"/>
        <v>-0.88633873967796684</v>
      </c>
      <c r="E615">
        <v>2.5341968991461881E-2</v>
      </c>
    </row>
    <row r="616" spans="2:5" x14ac:dyDescent="0.45">
      <c r="B616" s="191">
        <v>40633</v>
      </c>
      <c r="C616" s="101">
        <v>73.970962524414063</v>
      </c>
      <c r="D616" s="56">
        <f t="shared" si="9"/>
        <v>8.6741861870012062</v>
      </c>
      <c r="E616">
        <v>2.5337425719915738E-2</v>
      </c>
    </row>
    <row r="617" spans="2:5" x14ac:dyDescent="0.45">
      <c r="B617" s="191">
        <v>37477</v>
      </c>
      <c r="C617" s="101">
        <v>7.6462206840515137</v>
      </c>
      <c r="D617" s="56">
        <f t="shared" si="9"/>
        <v>-0.85847664284186176</v>
      </c>
      <c r="E617">
        <v>2.5320454064004044E-2</v>
      </c>
    </row>
    <row r="618" spans="2:5" x14ac:dyDescent="0.45">
      <c r="B618" s="191">
        <v>40325</v>
      </c>
      <c r="C618" s="101">
        <v>54.027976989746094</v>
      </c>
      <c r="D618" s="56">
        <f t="shared" si="9"/>
        <v>0.59017751062074941</v>
      </c>
      <c r="E618">
        <v>2.5269441510834233E-2</v>
      </c>
    </row>
    <row r="619" spans="2:5" x14ac:dyDescent="0.45">
      <c r="B619" s="191">
        <v>38958</v>
      </c>
      <c r="C619" s="101">
        <v>33.976066589355469</v>
      </c>
      <c r="D619" s="56">
        <f t="shared" si="9"/>
        <v>-0.10127506902675977</v>
      </c>
      <c r="E619">
        <v>2.5263863837522795E-2</v>
      </c>
    </row>
    <row r="620" spans="2:5" x14ac:dyDescent="0.45">
      <c r="B620" s="191">
        <v>39476</v>
      </c>
      <c r="C620" s="101">
        <v>37.804744720458984</v>
      </c>
      <c r="D620" s="56">
        <f t="shared" si="9"/>
        <v>-0.71141654903324725</v>
      </c>
      <c r="E620">
        <v>2.5222643253645875E-2</v>
      </c>
    </row>
    <row r="621" spans="2:5" x14ac:dyDescent="0.45">
      <c r="B621" s="191">
        <v>44099</v>
      </c>
      <c r="C621" s="101">
        <v>131.00108337402344</v>
      </c>
      <c r="D621" s="56">
        <f t="shared" si="9"/>
        <v>13.217910345492159</v>
      </c>
      <c r="E621">
        <v>2.5217599191412775E-2</v>
      </c>
    </row>
    <row r="622" spans="2:5" x14ac:dyDescent="0.45">
      <c r="B622" s="191">
        <v>37859</v>
      </c>
      <c r="C622" s="101">
        <v>9.2138071060180664</v>
      </c>
      <c r="D622" s="56">
        <f t="shared" si="9"/>
        <v>-0.12727597426969237</v>
      </c>
      <c r="E622">
        <v>2.5198460638785881E-2</v>
      </c>
    </row>
    <row r="623" spans="2:5" x14ac:dyDescent="0.45">
      <c r="B623" s="191">
        <v>38170</v>
      </c>
      <c r="C623" s="101">
        <v>10.557526588439941</v>
      </c>
      <c r="D623" s="56">
        <f t="shared" si="9"/>
        <v>-0.70529177697225109</v>
      </c>
      <c r="E623">
        <v>2.5148261871367535E-2</v>
      </c>
    </row>
    <row r="624" spans="2:5" x14ac:dyDescent="0.45">
      <c r="B624" s="191">
        <v>38825</v>
      </c>
      <c r="C624" s="101">
        <v>35.823657989501953</v>
      </c>
      <c r="D624" s="56">
        <f t="shared" si="9"/>
        <v>0.32487975014100984</v>
      </c>
      <c r="E624">
        <v>2.5135977689026617E-2</v>
      </c>
    </row>
    <row r="625" spans="2:5" x14ac:dyDescent="0.45">
      <c r="B625" s="191">
        <v>39170</v>
      </c>
      <c r="C625" s="101">
        <v>27.039176940917969</v>
      </c>
      <c r="D625" s="56">
        <f t="shared" si="9"/>
        <v>-0.8195747006198062</v>
      </c>
      <c r="E625">
        <v>2.5113639658749475E-2</v>
      </c>
    </row>
    <row r="626" spans="2:5" x14ac:dyDescent="0.45">
      <c r="B626" s="191">
        <v>41404</v>
      </c>
      <c r="C626" s="101">
        <v>149.86355590820313</v>
      </c>
      <c r="D626" s="56">
        <f t="shared" si="9"/>
        <v>30.102025903555678</v>
      </c>
      <c r="E626">
        <v>2.5108935577188428E-2</v>
      </c>
    </row>
    <row r="627" spans="2:5" x14ac:dyDescent="0.45">
      <c r="B627" s="191">
        <v>35569</v>
      </c>
      <c r="C627" s="101">
        <v>4.8184499740600586</v>
      </c>
      <c r="D627" s="56">
        <f t="shared" si="9"/>
        <v>0.45572289089369883</v>
      </c>
      <c r="E627">
        <v>2.5079860699000485E-2</v>
      </c>
    </row>
    <row r="628" spans="2:5" x14ac:dyDescent="0.45">
      <c r="B628" s="191">
        <v>35256</v>
      </c>
      <c r="C628" s="101">
        <v>3.3100049495697021</v>
      </c>
      <c r="D628" s="56">
        <f t="shared" si="9"/>
        <v>-0.97842112978797402</v>
      </c>
      <c r="E628">
        <v>2.5058135521200314E-2</v>
      </c>
    </row>
    <row r="629" spans="2:5" x14ac:dyDescent="0.45">
      <c r="B629" s="191">
        <v>41716</v>
      </c>
      <c r="C629" s="101">
        <v>153.39102172851563</v>
      </c>
      <c r="D629" s="56">
        <f t="shared" si="9"/>
        <v>-3.6113269300082296E-2</v>
      </c>
      <c r="E629">
        <v>2.5057464653960915E-2</v>
      </c>
    </row>
    <row r="630" spans="2:5" x14ac:dyDescent="0.45">
      <c r="B630" s="191">
        <v>42012</v>
      </c>
      <c r="C630" s="101">
        <v>159.13801574707031</v>
      </c>
      <c r="D630" s="56">
        <f t="shared" si="9"/>
        <v>-0.52062332895873376</v>
      </c>
      <c r="E630">
        <v>2.5031893208368305E-2</v>
      </c>
    </row>
    <row r="631" spans="2:5" x14ac:dyDescent="0.45">
      <c r="B631" s="191">
        <v>44988</v>
      </c>
      <c r="C631" s="101">
        <v>331.9686279296875</v>
      </c>
      <c r="D631" s="56">
        <f t="shared" si="9"/>
        <v>-0.2749456256609954</v>
      </c>
      <c r="E631">
        <v>2.5029960455402692E-2</v>
      </c>
    </row>
    <row r="632" spans="2:5" x14ac:dyDescent="0.45">
      <c r="B632" s="191">
        <v>45499</v>
      </c>
      <c r="C632" s="101">
        <v>457.85342407226563</v>
      </c>
      <c r="D632" s="56">
        <f t="shared" si="9"/>
        <v>1.6049737083794866</v>
      </c>
      <c r="E632">
        <v>2.5002563712088404E-2</v>
      </c>
    </row>
    <row r="633" spans="2:5" x14ac:dyDescent="0.45">
      <c r="B633" s="191">
        <v>44553</v>
      </c>
      <c r="C633" s="101">
        <v>175.76124572753906</v>
      </c>
      <c r="D633" s="56">
        <f t="shared" si="9"/>
        <v>0.15463911015307927</v>
      </c>
      <c r="E633">
        <v>2.5000215790661879E-2</v>
      </c>
    </row>
    <row r="634" spans="2:5" x14ac:dyDescent="0.45">
      <c r="B634" s="191">
        <v>42075</v>
      </c>
      <c r="C634" s="101">
        <v>152.2218017578125</v>
      </c>
      <c r="D634" s="56">
        <f t="shared" si="9"/>
        <v>-2.3334321811670302E-2</v>
      </c>
      <c r="E634">
        <v>2.4985227833504969E-2</v>
      </c>
    </row>
    <row r="635" spans="2:5" x14ac:dyDescent="0.45">
      <c r="B635" s="191">
        <v>44172</v>
      </c>
      <c r="C635" s="101">
        <v>155.85865783691406</v>
      </c>
      <c r="D635" s="56">
        <f t="shared" si="9"/>
        <v>-0.44844553304379614</v>
      </c>
      <c r="E635">
        <v>2.497463992913931E-2</v>
      </c>
    </row>
    <row r="636" spans="2:5" x14ac:dyDescent="0.45">
      <c r="B636" s="191">
        <v>44833</v>
      </c>
      <c r="C636" s="101">
        <v>282.58071899414063</v>
      </c>
      <c r="D636" s="56">
        <f t="shared" si="9"/>
        <v>1.2630246627054307</v>
      </c>
      <c r="E636">
        <v>2.4926932100121701E-2</v>
      </c>
    </row>
    <row r="637" spans="2:5" x14ac:dyDescent="0.45">
      <c r="B637" s="191">
        <v>41240</v>
      </c>
      <c r="C637" s="101">
        <v>124.86859893798828</v>
      </c>
      <c r="D637" s="56">
        <f t="shared" si="9"/>
        <v>-0.68076979160636442</v>
      </c>
      <c r="E637">
        <v>2.4904061485813648E-2</v>
      </c>
    </row>
    <row r="638" spans="2:5" x14ac:dyDescent="0.45">
      <c r="B638" s="191">
        <v>45392</v>
      </c>
      <c r="C638" s="101">
        <v>391.15533447265625</v>
      </c>
      <c r="D638" s="56">
        <f t="shared" si="9"/>
        <v>46.394638886876344</v>
      </c>
      <c r="E638">
        <v>2.4862312925365886E-2</v>
      </c>
    </row>
    <row r="639" spans="2:5" x14ac:dyDescent="0.45">
      <c r="B639" s="191">
        <v>37053</v>
      </c>
      <c r="C639" s="101">
        <v>8.2531557083129883</v>
      </c>
      <c r="D639" s="56">
        <f t="shared" si="9"/>
        <v>-0.88132349074000627</v>
      </c>
      <c r="E639">
        <v>2.4847825263137949E-2</v>
      </c>
    </row>
    <row r="640" spans="2:5" x14ac:dyDescent="0.45">
      <c r="B640" s="191">
        <v>40480</v>
      </c>
      <c r="C640" s="101">
        <v>69.543296813964844</v>
      </c>
      <c r="D640" s="56">
        <f t="shared" si="9"/>
        <v>11.447554185570064</v>
      </c>
      <c r="E640">
        <v>2.4842872692279628E-2</v>
      </c>
    </row>
    <row r="641" spans="2:5" x14ac:dyDescent="0.45">
      <c r="B641" s="191">
        <v>35675</v>
      </c>
      <c r="C641" s="101">
        <v>5.5869045257568359</v>
      </c>
      <c r="D641" s="56">
        <f t="shared" si="9"/>
        <v>0.39255573925001158</v>
      </c>
      <c r="E641">
        <v>2.4817783842174087E-2</v>
      </c>
    </row>
    <row r="642" spans="2:5" x14ac:dyDescent="0.45">
      <c r="B642" s="191">
        <v>35522</v>
      </c>
      <c r="C642" s="101">
        <v>4.0119791030883789</v>
      </c>
      <c r="D642" s="56">
        <f t="shared" si="9"/>
        <v>-0.53437140003417893</v>
      </c>
      <c r="E642">
        <v>2.4773794083038571E-2</v>
      </c>
    </row>
    <row r="643" spans="2:5" x14ac:dyDescent="0.45">
      <c r="B643" s="191">
        <v>37102</v>
      </c>
      <c r="C643" s="101">
        <v>8.6162643432617188</v>
      </c>
      <c r="D643" s="56">
        <f t="shared" ref="D643:D706" si="10">(C643-C644)/C644</f>
        <v>-5.1340326578963917E-2</v>
      </c>
      <c r="E643">
        <v>2.4725152892582137E-2</v>
      </c>
    </row>
    <row r="644" spans="2:5" x14ac:dyDescent="0.45">
      <c r="B644" s="191">
        <v>36168</v>
      </c>
      <c r="C644" s="101">
        <v>9.0825662612915039</v>
      </c>
      <c r="D644" s="56">
        <f t="shared" si="10"/>
        <v>-0.93103093153508321</v>
      </c>
      <c r="E644">
        <v>2.4717904995377678E-2</v>
      </c>
    </row>
    <row r="645" spans="2:5" x14ac:dyDescent="0.45">
      <c r="B645" s="191">
        <v>41515</v>
      </c>
      <c r="C645" s="101">
        <v>131.6904296875</v>
      </c>
      <c r="D645" s="56">
        <f t="shared" si="10"/>
        <v>19.199509755233077</v>
      </c>
      <c r="E645">
        <v>2.464792829227324E-2</v>
      </c>
    </row>
    <row r="646" spans="2:5" x14ac:dyDescent="0.45">
      <c r="B646" s="191">
        <v>35839</v>
      </c>
      <c r="C646" s="101">
        <v>6.5194864273071289</v>
      </c>
      <c r="D646" s="56">
        <f t="shared" si="10"/>
        <v>9.3372838321437848E-2</v>
      </c>
      <c r="E646">
        <v>2.4639038051329699E-2</v>
      </c>
    </row>
    <row r="647" spans="2:5" x14ac:dyDescent="0.45">
      <c r="B647" s="191">
        <v>35682</v>
      </c>
      <c r="C647" s="101">
        <v>5.9627294540405273</v>
      </c>
      <c r="D647" s="56">
        <f t="shared" si="10"/>
        <v>-0.9602558608791415</v>
      </c>
      <c r="E647">
        <v>2.4633400471857005E-2</v>
      </c>
    </row>
    <row r="648" spans="2:5" x14ac:dyDescent="0.45">
      <c r="B648" s="191">
        <v>44159</v>
      </c>
      <c r="C648" s="101">
        <v>150.02789306640625</v>
      </c>
      <c r="D648" s="56">
        <f t="shared" si="10"/>
        <v>2.9903081428989879</v>
      </c>
      <c r="E648">
        <v>2.4626736885457058E-2</v>
      </c>
    </row>
    <row r="649" spans="2:5" x14ac:dyDescent="0.45">
      <c r="B649" s="191">
        <v>39534</v>
      </c>
      <c r="C649" s="101">
        <v>37.598072052001953</v>
      </c>
      <c r="D649" s="56">
        <f t="shared" si="10"/>
        <v>2.833270149506967</v>
      </c>
      <c r="E649">
        <v>2.4577956203727006E-2</v>
      </c>
    </row>
    <row r="650" spans="2:5" x14ac:dyDescent="0.45">
      <c r="B650" s="191">
        <v>36888</v>
      </c>
      <c r="C650" s="101">
        <v>9.808354377746582</v>
      </c>
      <c r="D650" s="56">
        <f t="shared" si="10"/>
        <v>-0.69258624725848095</v>
      </c>
      <c r="E650">
        <v>2.4577780775248997E-2</v>
      </c>
    </row>
    <row r="651" spans="2:5" x14ac:dyDescent="0.45">
      <c r="B651" s="191">
        <v>38931</v>
      </c>
      <c r="C651" s="101">
        <v>31.906036376953125</v>
      </c>
      <c r="D651" s="56">
        <f t="shared" si="10"/>
        <v>8.0127856821435722E-2</v>
      </c>
      <c r="E651">
        <v>2.452020493402703E-2</v>
      </c>
    </row>
    <row r="652" spans="2:5" x14ac:dyDescent="0.45">
      <c r="B652" s="191">
        <v>38758</v>
      </c>
      <c r="C652" s="101">
        <v>29.539129257202148</v>
      </c>
      <c r="D652" s="56">
        <f t="shared" si="10"/>
        <v>-0.26296438398200545</v>
      </c>
      <c r="E652">
        <v>2.4497492506626781E-2</v>
      </c>
    </row>
    <row r="653" spans="2:5" x14ac:dyDescent="0.45">
      <c r="B653" s="191">
        <v>39560</v>
      </c>
      <c r="C653" s="101">
        <v>40.078292846679688</v>
      </c>
      <c r="D653" s="56">
        <f t="shared" si="10"/>
        <v>12.642841467611138</v>
      </c>
      <c r="E653">
        <v>2.449566697633436E-2</v>
      </c>
    </row>
    <row r="654" spans="2:5" x14ac:dyDescent="0.45">
      <c r="B654" s="191">
        <v>35117</v>
      </c>
      <c r="C654" s="101">
        <v>2.9376792907714844</v>
      </c>
      <c r="D654" s="56">
        <f t="shared" si="10"/>
        <v>-0.95894460561881989</v>
      </c>
      <c r="E654">
        <v>2.4458421846873999E-2</v>
      </c>
    </row>
    <row r="655" spans="2:5" x14ac:dyDescent="0.45">
      <c r="B655" s="191">
        <v>40561</v>
      </c>
      <c r="C655" s="101">
        <v>71.554039001464844</v>
      </c>
      <c r="D655" s="56">
        <f t="shared" si="10"/>
        <v>-0.13904710095469464</v>
      </c>
      <c r="E655">
        <v>2.4425700573155257E-2</v>
      </c>
    </row>
    <row r="656" spans="2:5" x14ac:dyDescent="0.45">
      <c r="B656" s="191">
        <v>40764</v>
      </c>
      <c r="C656" s="101">
        <v>83.110282897949219</v>
      </c>
      <c r="D656" s="56">
        <f t="shared" si="10"/>
        <v>-0.42681875898043126</v>
      </c>
      <c r="E656">
        <v>2.4359187262903564E-2</v>
      </c>
    </row>
    <row r="657" spans="2:5" x14ac:dyDescent="0.45">
      <c r="B657" s="191">
        <v>42128</v>
      </c>
      <c r="C657" s="101">
        <v>144.99826049804688</v>
      </c>
      <c r="D657" s="56">
        <f t="shared" si="10"/>
        <v>-0.17268509598704729</v>
      </c>
      <c r="E657">
        <v>2.4352420301365918E-2</v>
      </c>
    </row>
    <row r="658" spans="2:5" x14ac:dyDescent="0.45">
      <c r="B658" s="191">
        <v>44274</v>
      </c>
      <c r="C658" s="101">
        <v>175.26368713378906</v>
      </c>
      <c r="D658" s="56">
        <f t="shared" si="10"/>
        <v>2.5153336065864145</v>
      </c>
      <c r="E658">
        <v>2.4351040824640471E-2</v>
      </c>
    </row>
    <row r="659" spans="2:5" x14ac:dyDescent="0.45">
      <c r="B659" s="191">
        <v>40121</v>
      </c>
      <c r="C659" s="101">
        <v>49.856914520263672</v>
      </c>
      <c r="D659" s="56">
        <f t="shared" si="10"/>
        <v>14.343176765690167</v>
      </c>
      <c r="E659">
        <v>2.4341098759162075E-2</v>
      </c>
    </row>
    <row r="660" spans="2:5" x14ac:dyDescent="0.45">
      <c r="B660" s="191">
        <v>35422</v>
      </c>
      <c r="C660" s="101">
        <v>3.2494518756866455</v>
      </c>
      <c r="D660" s="56">
        <f t="shared" si="10"/>
        <v>-0.97615615785897258</v>
      </c>
      <c r="E660">
        <v>2.4324148214018775E-2</v>
      </c>
    </row>
    <row r="661" spans="2:5" x14ac:dyDescent="0.45">
      <c r="B661" s="191">
        <v>41603</v>
      </c>
      <c r="C661" s="101">
        <v>136.28054809570313</v>
      </c>
      <c r="D661" s="56">
        <f t="shared" si="10"/>
        <v>11.767234230288631</v>
      </c>
      <c r="E661">
        <v>2.4295720010363054E-2</v>
      </c>
    </row>
    <row r="662" spans="2:5" x14ac:dyDescent="0.45">
      <c r="B662" s="191">
        <v>38131</v>
      </c>
      <c r="C662" s="101">
        <v>10.67424201965332</v>
      </c>
      <c r="D662" s="56">
        <f t="shared" si="10"/>
        <v>-0.94349468304227724</v>
      </c>
      <c r="E662">
        <v>2.4294890666723284E-2</v>
      </c>
    </row>
    <row r="663" spans="2:5" x14ac:dyDescent="0.45">
      <c r="B663" s="191">
        <v>43768</v>
      </c>
      <c r="C663" s="101">
        <v>188.9068603515625</v>
      </c>
      <c r="D663" s="56">
        <f t="shared" si="10"/>
        <v>-0.52379710514859323</v>
      </c>
      <c r="E663">
        <v>2.4284330117700613E-2</v>
      </c>
    </row>
    <row r="664" spans="2:5" x14ac:dyDescent="0.45">
      <c r="B664" s="191">
        <v>45076</v>
      </c>
      <c r="C664" s="101">
        <v>396.69406127929688</v>
      </c>
      <c r="D664" s="56">
        <f t="shared" si="10"/>
        <v>4.577223472796768</v>
      </c>
      <c r="E664">
        <v>2.4282973133954833E-2</v>
      </c>
    </row>
    <row r="665" spans="2:5" x14ac:dyDescent="0.45">
      <c r="B665" s="191">
        <v>40464</v>
      </c>
      <c r="C665" s="101">
        <v>71.127517700195313</v>
      </c>
      <c r="D665" s="56">
        <f t="shared" si="10"/>
        <v>-0.65142848938633591</v>
      </c>
      <c r="E665">
        <v>2.4276228162859334E-2</v>
      </c>
    </row>
    <row r="666" spans="2:5" x14ac:dyDescent="0.45">
      <c r="B666" s="191">
        <v>42935</v>
      </c>
      <c r="C666" s="101">
        <v>204.05430603027344</v>
      </c>
      <c r="D666" s="56">
        <f t="shared" si="10"/>
        <v>-0.2932745759960208</v>
      </c>
      <c r="E666">
        <v>2.4248667597762154E-2</v>
      </c>
    </row>
    <row r="667" spans="2:5" x14ac:dyDescent="0.45">
      <c r="B667" s="191">
        <v>44852</v>
      </c>
      <c r="C667" s="101">
        <v>288.73208618164063</v>
      </c>
      <c r="D667" s="56">
        <f t="shared" si="10"/>
        <v>1.7035161834736152E-2</v>
      </c>
      <c r="E667">
        <v>2.4228776112836532E-2</v>
      </c>
    </row>
    <row r="668" spans="2:5" x14ac:dyDescent="0.45">
      <c r="B668" s="191">
        <v>44921</v>
      </c>
      <c r="C668" s="101">
        <v>283.8958740234375</v>
      </c>
      <c r="D668" s="56">
        <f t="shared" si="10"/>
        <v>3.2837141547404074</v>
      </c>
      <c r="E668">
        <v>2.4181278115524944E-2</v>
      </c>
    </row>
    <row r="669" spans="2:5" x14ac:dyDescent="0.45">
      <c r="B669" s="191">
        <v>40421</v>
      </c>
      <c r="C669" s="101">
        <v>66.273300170898438</v>
      </c>
      <c r="D669" s="56">
        <f t="shared" si="10"/>
        <v>0.25764452491331824</v>
      </c>
      <c r="E669">
        <v>2.4168351492668591E-2</v>
      </c>
    </row>
    <row r="670" spans="2:5" x14ac:dyDescent="0.45">
      <c r="B670" s="191">
        <v>40284</v>
      </c>
      <c r="C670" s="101">
        <v>52.696369171142578</v>
      </c>
      <c r="D670" s="56">
        <f t="shared" si="10"/>
        <v>3.9443323853798624</v>
      </c>
      <c r="E670">
        <v>2.4167439881109708E-2</v>
      </c>
    </row>
    <row r="671" spans="2:5" x14ac:dyDescent="0.45">
      <c r="B671" s="191">
        <v>36577</v>
      </c>
      <c r="C671" s="101">
        <v>10.657934188842773</v>
      </c>
      <c r="D671" s="56">
        <f t="shared" si="10"/>
        <v>-6.9112692661572175E-2</v>
      </c>
      <c r="E671">
        <v>2.4142693813275485E-2</v>
      </c>
    </row>
    <row r="672" spans="2:5" x14ac:dyDescent="0.45">
      <c r="B672" s="191">
        <v>36315</v>
      </c>
      <c r="C672" s="101">
        <v>11.449220657348633</v>
      </c>
      <c r="D672" s="56">
        <f t="shared" si="10"/>
        <v>-0.690189837844712</v>
      </c>
      <c r="E672">
        <v>2.409573189446371E-2</v>
      </c>
    </row>
    <row r="673" spans="2:5" x14ac:dyDescent="0.45">
      <c r="B673" s="191">
        <v>38811</v>
      </c>
      <c r="C673" s="101">
        <v>36.955600738525391</v>
      </c>
      <c r="D673" s="56">
        <f t="shared" si="10"/>
        <v>-0.26021961369822805</v>
      </c>
      <c r="E673">
        <v>2.409014735087979E-2</v>
      </c>
    </row>
    <row r="674" spans="2:5" x14ac:dyDescent="0.45">
      <c r="B674" s="191">
        <v>40203</v>
      </c>
      <c r="C674" s="101">
        <v>49.954826354980469</v>
      </c>
      <c r="D674" s="56">
        <f t="shared" si="10"/>
        <v>-0.60754322360907476</v>
      </c>
      <c r="E674">
        <v>2.4086689403193921E-2</v>
      </c>
    </row>
    <row r="675" spans="2:5" x14ac:dyDescent="0.45">
      <c r="B675" s="191">
        <v>41379</v>
      </c>
      <c r="C675" s="101">
        <v>127.28746032714844</v>
      </c>
      <c r="D675" s="56">
        <f t="shared" si="10"/>
        <v>11.800251343027993</v>
      </c>
      <c r="E675">
        <v>2.4069511761487711E-2</v>
      </c>
    </row>
    <row r="676" spans="2:5" x14ac:dyDescent="0.45">
      <c r="B676" s="191">
        <v>36921</v>
      </c>
      <c r="C676" s="101">
        <v>9.9441375732421875</v>
      </c>
      <c r="D676" s="56">
        <f t="shared" si="10"/>
        <v>-0.18728631763333098</v>
      </c>
      <c r="E676">
        <v>2.4060126894003938E-2</v>
      </c>
    </row>
    <row r="677" spans="2:5" x14ac:dyDescent="0.45">
      <c r="B677" s="191">
        <v>38013</v>
      </c>
      <c r="C677" s="101">
        <v>12.235720634460449</v>
      </c>
      <c r="D677" s="56">
        <f t="shared" si="10"/>
        <v>-0.93388994547496451</v>
      </c>
      <c r="E677">
        <v>2.4057288730486067E-2</v>
      </c>
    </row>
    <row r="678" spans="2:5" x14ac:dyDescent="0.45">
      <c r="B678" s="191">
        <v>42795</v>
      </c>
      <c r="C678" s="101">
        <v>185.08108520507813</v>
      </c>
      <c r="D678" s="56">
        <f t="shared" si="10"/>
        <v>15.993288900890715</v>
      </c>
      <c r="E678">
        <v>2.4027530565761332E-2</v>
      </c>
    </row>
    <row r="679" spans="2:5" x14ac:dyDescent="0.45">
      <c r="B679" s="191">
        <v>38174</v>
      </c>
      <c r="C679" s="101">
        <v>10.891422271728516</v>
      </c>
      <c r="D679" s="56">
        <f t="shared" si="10"/>
        <v>-0.74099625943690706</v>
      </c>
      <c r="E679">
        <v>2.4022257104055082E-2</v>
      </c>
    </row>
    <row r="680" spans="2:5" x14ac:dyDescent="0.45">
      <c r="B680" s="191">
        <v>39580</v>
      </c>
      <c r="C680" s="101">
        <v>42.051216125488281</v>
      </c>
      <c r="D680" s="56">
        <f t="shared" si="10"/>
        <v>3.7979809564515881</v>
      </c>
      <c r="E680">
        <v>2.4022195142388052E-2</v>
      </c>
    </row>
    <row r="681" spans="2:5" x14ac:dyDescent="0.45">
      <c r="B681" s="191">
        <v>37818</v>
      </c>
      <c r="C681" s="101">
        <v>8.7643566131591797</v>
      </c>
      <c r="D681" s="56">
        <f t="shared" si="10"/>
        <v>-0.33135822891338967</v>
      </c>
      <c r="E681">
        <v>2.4018047492780411E-2</v>
      </c>
    </row>
    <row r="682" spans="2:5" x14ac:dyDescent="0.45">
      <c r="B682" s="191">
        <v>38240</v>
      </c>
      <c r="C682" s="101">
        <v>13.107701301574707</v>
      </c>
      <c r="D682" s="56">
        <f t="shared" si="10"/>
        <v>0.42461120831191229</v>
      </c>
      <c r="E682">
        <v>2.3984675865210373E-2</v>
      </c>
    </row>
    <row r="683" spans="2:5" x14ac:dyDescent="0.45">
      <c r="B683" s="191">
        <v>36861</v>
      </c>
      <c r="C683" s="101">
        <v>9.200897216796875</v>
      </c>
      <c r="D683" s="56">
        <f t="shared" si="10"/>
        <v>1.8930662490322738</v>
      </c>
      <c r="E683">
        <v>2.3982692197882419E-2</v>
      </c>
    </row>
    <row r="684" spans="2:5" x14ac:dyDescent="0.45">
      <c r="B684" s="191">
        <v>35310</v>
      </c>
      <c r="C684" s="101">
        <v>3.1803271770477295</v>
      </c>
      <c r="D684" s="56">
        <f t="shared" si="10"/>
        <v>-0.98090730137337656</v>
      </c>
      <c r="E684">
        <v>2.3982165446481407E-2</v>
      </c>
    </row>
    <row r="685" spans="2:5" x14ac:dyDescent="0.45">
      <c r="B685" s="191">
        <v>42734</v>
      </c>
      <c r="C685" s="101">
        <v>166.57295227050781</v>
      </c>
      <c r="D685" s="56">
        <f t="shared" si="10"/>
        <v>21.523840709417343</v>
      </c>
      <c r="E685">
        <v>2.3940732853428751E-2</v>
      </c>
    </row>
    <row r="686" spans="2:5" x14ac:dyDescent="0.45">
      <c r="B686" s="191">
        <v>37592</v>
      </c>
      <c r="C686" s="101">
        <v>7.3954062461853027</v>
      </c>
      <c r="D686" s="56">
        <f t="shared" si="10"/>
        <v>-0.98237562879721996</v>
      </c>
      <c r="E686">
        <v>2.3938816495768022E-2</v>
      </c>
    </row>
    <row r="687" spans="2:5" x14ac:dyDescent="0.45">
      <c r="B687" s="191">
        <v>45800</v>
      </c>
      <c r="C687" s="101">
        <v>419.61248779296875</v>
      </c>
      <c r="D687" s="56">
        <f t="shared" si="10"/>
        <v>12.829418321912739</v>
      </c>
      <c r="E687">
        <v>2.3938050158127409E-2</v>
      </c>
    </row>
    <row r="688" spans="2:5" x14ac:dyDescent="0.45">
      <c r="B688" s="191">
        <v>39237</v>
      </c>
      <c r="C688" s="101">
        <v>30.342020034790039</v>
      </c>
      <c r="D688" s="56">
        <f t="shared" si="10"/>
        <v>1.4684090348545791</v>
      </c>
      <c r="E688">
        <v>2.3905766945338681E-2</v>
      </c>
    </row>
    <row r="689" spans="2:5" x14ac:dyDescent="0.45">
      <c r="B689" s="191">
        <v>38203</v>
      </c>
      <c r="C689" s="101">
        <v>12.292136192321777</v>
      </c>
      <c r="D689" s="56">
        <f t="shared" si="10"/>
        <v>2.81428287655043</v>
      </c>
      <c r="E689">
        <v>2.3844921151343065E-2</v>
      </c>
    </row>
    <row r="690" spans="2:5" x14ac:dyDescent="0.45">
      <c r="B690" s="191">
        <v>35332</v>
      </c>
      <c r="C690" s="101">
        <v>3.2226598262786865</v>
      </c>
      <c r="D690" s="56">
        <f t="shared" si="10"/>
        <v>-0.97341923980809264</v>
      </c>
      <c r="E690">
        <v>2.3834142809888659E-2</v>
      </c>
    </row>
    <row r="691" spans="2:5" x14ac:dyDescent="0.45">
      <c r="B691" s="191">
        <v>41282</v>
      </c>
      <c r="C691" s="101">
        <v>121.24031829833984</v>
      </c>
      <c r="D691" s="56">
        <f t="shared" si="10"/>
        <v>2.752395039234806</v>
      </c>
      <c r="E691">
        <v>2.3831024187243845E-2</v>
      </c>
    </row>
    <row r="692" spans="2:5" x14ac:dyDescent="0.45">
      <c r="B692" s="191">
        <v>38782</v>
      </c>
      <c r="C692" s="101">
        <v>32.310115814208984</v>
      </c>
      <c r="D692" s="56">
        <f t="shared" si="10"/>
        <v>9.8804487369398188</v>
      </c>
      <c r="E692">
        <v>2.3816146140247494E-2</v>
      </c>
    </row>
    <row r="693" spans="2:5" x14ac:dyDescent="0.45">
      <c r="B693" s="191">
        <v>35108</v>
      </c>
      <c r="C693" s="101">
        <v>2.9695572853088379</v>
      </c>
      <c r="D693" s="56">
        <f t="shared" si="10"/>
        <v>-0.56120273996173042</v>
      </c>
      <c r="E693">
        <v>2.3813696414127797E-2</v>
      </c>
    </row>
    <row r="694" spans="2:5" x14ac:dyDescent="0.45">
      <c r="B694" s="191">
        <v>37173</v>
      </c>
      <c r="C694" s="101">
        <v>6.7674927711486816</v>
      </c>
      <c r="D694" s="56">
        <f t="shared" si="10"/>
        <v>-0.78107525885868268</v>
      </c>
      <c r="E694">
        <v>2.3777380664956146E-2</v>
      </c>
    </row>
    <row r="695" spans="2:5" x14ac:dyDescent="0.45">
      <c r="B695" s="191">
        <v>38924</v>
      </c>
      <c r="C695" s="101">
        <v>30.912416458129883</v>
      </c>
      <c r="D695" s="56">
        <f t="shared" si="10"/>
        <v>-0.79478659996114276</v>
      </c>
      <c r="E695">
        <v>2.3765664104990404E-2</v>
      </c>
    </row>
    <row r="696" spans="2:5" x14ac:dyDescent="0.45">
      <c r="B696" s="191">
        <v>42461</v>
      </c>
      <c r="C696" s="101">
        <v>150.63546752929688</v>
      </c>
      <c r="D696" s="56">
        <f t="shared" si="10"/>
        <v>13.671456194131352</v>
      </c>
      <c r="E696">
        <v>2.3762227767575115E-2</v>
      </c>
    </row>
    <row r="697" spans="2:5" x14ac:dyDescent="0.45">
      <c r="B697" s="191">
        <v>36223</v>
      </c>
      <c r="C697" s="101">
        <v>10.267247200012207</v>
      </c>
      <c r="D697" s="56">
        <f t="shared" si="10"/>
        <v>0.52488485450408051</v>
      </c>
      <c r="E697">
        <v>2.3732630355595783E-2</v>
      </c>
    </row>
    <row r="698" spans="2:5" x14ac:dyDescent="0.45">
      <c r="B698" s="191">
        <v>36665</v>
      </c>
      <c r="C698" s="101">
        <v>6.7331295013427734</v>
      </c>
      <c r="D698" s="56">
        <f t="shared" si="10"/>
        <v>-0.95730831827354945</v>
      </c>
      <c r="E698">
        <v>2.3730450341765581E-2</v>
      </c>
    </row>
    <row r="699" spans="2:5" x14ac:dyDescent="0.45">
      <c r="B699" s="191">
        <v>42699</v>
      </c>
      <c r="C699" s="101">
        <v>157.71525573730469</v>
      </c>
      <c r="D699" s="56">
        <f t="shared" si="10"/>
        <v>2.2119275438148764</v>
      </c>
      <c r="E699">
        <v>2.3713626369272826E-2</v>
      </c>
    </row>
    <row r="700" spans="2:5" x14ac:dyDescent="0.45">
      <c r="B700" s="191">
        <v>40094</v>
      </c>
      <c r="C700" s="101">
        <v>49.102993011474609</v>
      </c>
      <c r="D700" s="56">
        <f t="shared" si="10"/>
        <v>6.2509351797639949</v>
      </c>
      <c r="E700">
        <v>2.3678345605438897E-2</v>
      </c>
    </row>
    <row r="701" spans="2:5" x14ac:dyDescent="0.45">
      <c r="B701" s="191">
        <v>37406</v>
      </c>
      <c r="C701" s="101">
        <v>6.7719531059265137</v>
      </c>
      <c r="D701" s="56">
        <f t="shared" si="10"/>
        <v>-0.92903449781833958</v>
      </c>
      <c r="E701">
        <v>2.3675157014943965E-2</v>
      </c>
    </row>
    <row r="702" spans="2:5" x14ac:dyDescent="0.45">
      <c r="B702" s="191">
        <v>41009</v>
      </c>
      <c r="C702" s="101">
        <v>95.425987243652344</v>
      </c>
      <c r="D702" s="56">
        <f t="shared" si="10"/>
        <v>-0.51584877769929449</v>
      </c>
      <c r="E702">
        <v>2.3655335099105557E-2</v>
      </c>
    </row>
    <row r="703" spans="2:5" x14ac:dyDescent="0.45">
      <c r="B703" s="191">
        <v>43669</v>
      </c>
      <c r="C703" s="101">
        <v>197.09954833984375</v>
      </c>
      <c r="D703" s="56">
        <f t="shared" si="10"/>
        <v>24.119914267904655</v>
      </c>
      <c r="E703">
        <v>2.3638166137431124E-2</v>
      </c>
    </row>
    <row r="704" spans="2:5" x14ac:dyDescent="0.45">
      <c r="B704" s="191">
        <v>36609</v>
      </c>
      <c r="C704" s="101">
        <v>7.846346378326416</v>
      </c>
      <c r="D704" s="56">
        <f t="shared" si="10"/>
        <v>-3.0732615016328242E-2</v>
      </c>
      <c r="E704">
        <v>2.3625528422794969E-2</v>
      </c>
    </row>
    <row r="705" spans="2:5" x14ac:dyDescent="0.45">
      <c r="B705" s="191">
        <v>37302</v>
      </c>
      <c r="C705" s="101">
        <v>8.0951309204101563</v>
      </c>
      <c r="D705" s="56">
        <f t="shared" si="10"/>
        <v>-0.75099369484574119</v>
      </c>
      <c r="E705">
        <v>2.3610168667835343E-2</v>
      </c>
    </row>
    <row r="706" spans="2:5" x14ac:dyDescent="0.45">
      <c r="B706" s="191">
        <v>39742</v>
      </c>
      <c r="C706" s="101">
        <v>32.509742736816406</v>
      </c>
      <c r="D706" s="56">
        <f t="shared" si="10"/>
        <v>2.8499304698247623</v>
      </c>
      <c r="E706">
        <v>2.360773142529379E-2</v>
      </c>
    </row>
    <row r="707" spans="2:5" x14ac:dyDescent="0.45">
      <c r="B707" s="191">
        <v>36164</v>
      </c>
      <c r="C707" s="101">
        <v>8.4442415237426758</v>
      </c>
      <c r="D707" s="56">
        <f t="shared" ref="D707:D770" si="11">(C707-C708)/C708</f>
        <v>-0.93637782795259827</v>
      </c>
      <c r="E707">
        <v>2.3606666461662387E-2</v>
      </c>
    </row>
    <row r="708" spans="2:5" x14ac:dyDescent="0.45">
      <c r="B708" s="191">
        <v>41508</v>
      </c>
      <c r="C708" s="101">
        <v>132.72482299804688</v>
      </c>
      <c r="D708" s="56">
        <f t="shared" si="11"/>
        <v>23.345996667497605</v>
      </c>
      <c r="E708">
        <v>2.3599769820339834E-2</v>
      </c>
    </row>
    <row r="709" spans="2:5" x14ac:dyDescent="0.45">
      <c r="B709" s="191">
        <v>35674</v>
      </c>
      <c r="C709" s="101">
        <v>5.4516077041625977</v>
      </c>
      <c r="D709" s="56">
        <f t="shared" si="11"/>
        <v>-0.98324901674701848</v>
      </c>
      <c r="E709">
        <v>2.3588963250946157E-2</v>
      </c>
    </row>
    <row r="710" spans="2:5" x14ac:dyDescent="0.45">
      <c r="B710" s="191">
        <v>46070</v>
      </c>
      <c r="C710" s="101">
        <v>325.45001220703125</v>
      </c>
      <c r="D710" s="56">
        <f t="shared" si="11"/>
        <v>7.6678647856151763</v>
      </c>
      <c r="E710">
        <v>2.3588613656402125E-2</v>
      </c>
    </row>
    <row r="711" spans="2:5" x14ac:dyDescent="0.45">
      <c r="B711" s="191">
        <v>39974</v>
      </c>
      <c r="C711" s="101">
        <v>37.546733856201172</v>
      </c>
      <c r="D711" s="56">
        <f t="shared" si="11"/>
        <v>3.3500281471341022</v>
      </c>
      <c r="E711">
        <v>2.3584991505180869E-2</v>
      </c>
    </row>
    <row r="712" spans="2:5" x14ac:dyDescent="0.45">
      <c r="B712" s="191">
        <v>37826</v>
      </c>
      <c r="C712" s="101">
        <v>8.6313772201538086</v>
      </c>
      <c r="D712" s="56">
        <f t="shared" si="11"/>
        <v>-0.95970577980849514</v>
      </c>
      <c r="E712">
        <v>2.3550358934829214E-2</v>
      </c>
    </row>
    <row r="713" spans="2:5" x14ac:dyDescent="0.45">
      <c r="B713" s="191">
        <v>43552</v>
      </c>
      <c r="C713" s="101">
        <v>214.20881652832031</v>
      </c>
      <c r="D713" s="56">
        <f t="shared" si="11"/>
        <v>7.3468744309731928</v>
      </c>
      <c r="E713">
        <v>2.3541681263895317E-2</v>
      </c>
    </row>
    <row r="714" spans="2:5" x14ac:dyDescent="0.45">
      <c r="B714" s="191">
        <v>38699</v>
      </c>
      <c r="C714" s="101">
        <v>25.663356781005859</v>
      </c>
      <c r="D714" s="56">
        <f t="shared" si="11"/>
        <v>2.5543675661274992</v>
      </c>
      <c r="E714">
        <v>2.3473969131606605E-2</v>
      </c>
    </row>
    <row r="715" spans="2:5" x14ac:dyDescent="0.45">
      <c r="B715" s="191">
        <v>37463</v>
      </c>
      <c r="C715" s="101">
        <v>7.2202315330505371</v>
      </c>
      <c r="D715" s="56">
        <f t="shared" si="11"/>
        <v>-0.79754126237555723</v>
      </c>
      <c r="E715">
        <v>2.3460425026850595E-2</v>
      </c>
    </row>
    <row r="716" spans="2:5" x14ac:dyDescent="0.45">
      <c r="B716" s="191">
        <v>39353</v>
      </c>
      <c r="C716" s="101">
        <v>35.662731170654297</v>
      </c>
      <c r="D716" s="56">
        <f t="shared" si="11"/>
        <v>3.7714267778070396</v>
      </c>
      <c r="E716">
        <v>2.345632370606893E-2</v>
      </c>
    </row>
    <row r="717" spans="2:5" x14ac:dyDescent="0.45">
      <c r="B717" s="191">
        <v>37145</v>
      </c>
      <c r="C717" s="101">
        <v>7.4742279052734375</v>
      </c>
      <c r="D717" s="56">
        <f t="shared" si="11"/>
        <v>-0.96480418989014405</v>
      </c>
      <c r="E717">
        <v>2.3429606777337054E-2</v>
      </c>
    </row>
    <row r="718" spans="2:5" x14ac:dyDescent="0.45">
      <c r="B718" s="191">
        <v>44487</v>
      </c>
      <c r="C718" s="101">
        <v>212.36129760742188</v>
      </c>
      <c r="D718" s="56">
        <f t="shared" si="11"/>
        <v>26.770504846934639</v>
      </c>
      <c r="E718">
        <v>2.338730195613585E-2</v>
      </c>
    </row>
    <row r="719" spans="2:5" x14ac:dyDescent="0.45">
      <c r="B719" s="191">
        <v>37195</v>
      </c>
      <c r="C719" s="101">
        <v>7.6470088958740234</v>
      </c>
      <c r="D719" s="56">
        <f t="shared" si="11"/>
        <v>9.325596185308431E-2</v>
      </c>
      <c r="E719">
        <v>2.3345797476958519E-2</v>
      </c>
    </row>
    <row r="720" spans="2:5" x14ac:dyDescent="0.45">
      <c r="B720" s="191">
        <v>36669</v>
      </c>
      <c r="C720" s="101">
        <v>6.9947104454040527</v>
      </c>
      <c r="D720" s="56">
        <f t="shared" si="11"/>
        <v>-0.95684224246468597</v>
      </c>
      <c r="E720">
        <v>2.3310942388993842E-2</v>
      </c>
    </row>
    <row r="721" spans="2:5" x14ac:dyDescent="0.45">
      <c r="B721" s="191">
        <v>44209</v>
      </c>
      <c r="C721" s="101">
        <v>162.07307434082031</v>
      </c>
      <c r="D721" s="56">
        <f t="shared" si="11"/>
        <v>22.852511461444429</v>
      </c>
      <c r="E721">
        <v>2.3250148021083827E-2</v>
      </c>
    </row>
    <row r="722" spans="2:5" x14ac:dyDescent="0.45">
      <c r="B722" s="191">
        <v>37167</v>
      </c>
      <c r="C722" s="101">
        <v>6.7948012351989746</v>
      </c>
      <c r="D722" s="56">
        <f t="shared" si="11"/>
        <v>-0.80692742046587385</v>
      </c>
      <c r="E722">
        <v>2.3249823800234885E-2</v>
      </c>
    </row>
    <row r="723" spans="2:5" x14ac:dyDescent="0.45">
      <c r="B723" s="191">
        <v>39526</v>
      </c>
      <c r="C723" s="101">
        <v>35.192989349365234</v>
      </c>
      <c r="D723" s="56">
        <f t="shared" si="11"/>
        <v>4.0373728389237522</v>
      </c>
      <c r="E723">
        <v>2.3217859403843619E-2</v>
      </c>
    </row>
    <row r="724" spans="2:5" x14ac:dyDescent="0.45">
      <c r="B724" s="191">
        <v>36004</v>
      </c>
      <c r="C724" s="101">
        <v>6.9863777160644531</v>
      </c>
      <c r="D724" s="56">
        <f t="shared" si="11"/>
        <v>-0.9574177505382544</v>
      </c>
      <c r="E724">
        <v>2.3213398662388092E-2</v>
      </c>
    </row>
    <row r="725" spans="2:5" x14ac:dyDescent="0.45">
      <c r="B725" s="191">
        <v>44197</v>
      </c>
      <c r="C725" s="101">
        <v>164.06784057617188</v>
      </c>
      <c r="D725" s="56">
        <f t="shared" si="11"/>
        <v>20.415957625588966</v>
      </c>
      <c r="E725">
        <v>2.3205900828196933E-2</v>
      </c>
    </row>
    <row r="726" spans="2:5" x14ac:dyDescent="0.45">
      <c r="B726" s="191">
        <v>37721</v>
      </c>
      <c r="C726" s="101">
        <v>7.6610088348388672</v>
      </c>
      <c r="D726" s="56">
        <f t="shared" si="11"/>
        <v>-0.79288525536593268</v>
      </c>
      <c r="E726">
        <v>2.3167568550023623E-2</v>
      </c>
    </row>
    <row r="727" spans="2:5" x14ac:dyDescent="0.45">
      <c r="B727" s="191">
        <v>39722</v>
      </c>
      <c r="C727" s="101">
        <v>36.989200592041016</v>
      </c>
      <c r="D727" s="56">
        <f t="shared" si="11"/>
        <v>10.126337803333614</v>
      </c>
      <c r="E727">
        <v>2.3132088276916936E-2</v>
      </c>
    </row>
    <row r="728" spans="2:5" x14ac:dyDescent="0.45">
      <c r="B728" s="191">
        <v>35423</v>
      </c>
      <c r="C728" s="101">
        <v>3.324472188949585</v>
      </c>
      <c r="D728" s="56">
        <f t="shared" si="11"/>
        <v>-0.9790593546937788</v>
      </c>
      <c r="E728">
        <v>2.3087067029446875E-2</v>
      </c>
    </row>
    <row r="729" spans="2:5" x14ac:dyDescent="0.45">
      <c r="B729" s="191">
        <v>41472</v>
      </c>
      <c r="C729" s="101">
        <v>158.75691223144531</v>
      </c>
      <c r="D729" s="56">
        <f t="shared" si="11"/>
        <v>19.649132111266045</v>
      </c>
      <c r="E729">
        <v>2.3052145477772745E-2</v>
      </c>
    </row>
    <row r="730" spans="2:5" x14ac:dyDescent="0.45">
      <c r="B730" s="191">
        <v>37624</v>
      </c>
      <c r="C730" s="101">
        <v>7.6883091926574707</v>
      </c>
      <c r="D730" s="56">
        <f t="shared" si="11"/>
        <v>-0.82859101780125888</v>
      </c>
      <c r="E730">
        <v>2.3005898499317109E-2</v>
      </c>
    </row>
    <row r="731" spans="2:5" x14ac:dyDescent="0.45">
      <c r="B731" s="191">
        <v>40071</v>
      </c>
      <c r="C731" s="101">
        <v>44.853595733642578</v>
      </c>
      <c r="D731" s="56">
        <f t="shared" si="11"/>
        <v>-0.71896338390610481</v>
      </c>
      <c r="E731">
        <v>2.3001145319901318E-2</v>
      </c>
    </row>
    <row r="732" spans="2:5" x14ac:dyDescent="0.45">
      <c r="B732" s="191">
        <v>42515</v>
      </c>
      <c r="C732" s="101">
        <v>159.60054016113281</v>
      </c>
      <c r="D732" s="56">
        <f t="shared" si="11"/>
        <v>8.7674099820037835E-2</v>
      </c>
      <c r="E732">
        <v>2.2985227638490705E-2</v>
      </c>
    </row>
    <row r="733" spans="2:5" x14ac:dyDescent="0.45">
      <c r="B733" s="191">
        <v>42459</v>
      </c>
      <c r="C733" s="101">
        <v>146.73562622070313</v>
      </c>
      <c r="D733" s="56">
        <f t="shared" si="11"/>
        <v>-0.60015445863553829</v>
      </c>
      <c r="E733">
        <v>2.296844333576227E-2</v>
      </c>
    </row>
    <row r="734" spans="2:5" x14ac:dyDescent="0.45">
      <c r="B734" s="191">
        <v>45044</v>
      </c>
      <c r="C734" s="101">
        <v>366.98077392578125</v>
      </c>
      <c r="D734" s="56">
        <f t="shared" si="11"/>
        <v>0.96019916879336809</v>
      </c>
      <c r="E734">
        <v>2.2956585857876102E-2</v>
      </c>
    </row>
    <row r="735" spans="2:5" x14ac:dyDescent="0.45">
      <c r="B735" s="191">
        <v>43012</v>
      </c>
      <c r="C735" s="101">
        <v>187.216064453125</v>
      </c>
      <c r="D735" s="56">
        <f t="shared" si="11"/>
        <v>-0.5370843607652046</v>
      </c>
      <c r="E735">
        <v>2.2953223041783332E-2</v>
      </c>
    </row>
    <row r="736" spans="2:5" x14ac:dyDescent="0.45">
      <c r="B736" s="191">
        <v>45481</v>
      </c>
      <c r="C736" s="101">
        <v>404.42803955078125</v>
      </c>
      <c r="D736" s="56">
        <f t="shared" si="11"/>
        <v>54.145988772975244</v>
      </c>
      <c r="E736">
        <v>2.2944802901911511E-2</v>
      </c>
    </row>
    <row r="737" spans="2:5" x14ac:dyDescent="0.45">
      <c r="B737" s="191">
        <v>37203</v>
      </c>
      <c r="C737" s="101">
        <v>7.333770751953125</v>
      </c>
      <c r="D737" s="56">
        <f t="shared" si="11"/>
        <v>0.14681053118840939</v>
      </c>
      <c r="E737">
        <v>2.2933822637877459E-2</v>
      </c>
    </row>
    <row r="738" spans="2:5" x14ac:dyDescent="0.45">
      <c r="B738" s="191">
        <v>35831</v>
      </c>
      <c r="C738" s="101">
        <v>6.394927978515625</v>
      </c>
      <c r="D738" s="56">
        <f t="shared" si="11"/>
        <v>-0.3789401198020742</v>
      </c>
      <c r="E738">
        <v>2.2930231007812128E-2</v>
      </c>
    </row>
    <row r="739" spans="2:5" x14ac:dyDescent="0.45">
      <c r="B739" s="191">
        <v>37928</v>
      </c>
      <c r="C739" s="101">
        <v>10.296797752380371</v>
      </c>
      <c r="D739" s="56">
        <f t="shared" si="11"/>
        <v>0.28172657528561429</v>
      </c>
      <c r="E739">
        <v>2.2901798263061924E-2</v>
      </c>
    </row>
    <row r="740" spans="2:5" x14ac:dyDescent="0.45">
      <c r="B740" s="191">
        <v>37778</v>
      </c>
      <c r="C740" s="101">
        <v>8.0335369110107422</v>
      </c>
      <c r="D740" s="56">
        <f t="shared" si="11"/>
        <v>-0.78275755319436457</v>
      </c>
      <c r="E740">
        <v>2.28833796662717E-2</v>
      </c>
    </row>
    <row r="741" spans="2:5" x14ac:dyDescent="0.45">
      <c r="B741" s="191">
        <v>39717</v>
      </c>
      <c r="C741" s="101">
        <v>36.979591369628906</v>
      </c>
      <c r="D741" s="56">
        <f t="shared" si="11"/>
        <v>0.16675351541862735</v>
      </c>
      <c r="E741">
        <v>2.2866294379350675E-2</v>
      </c>
    </row>
    <row r="742" spans="2:5" x14ac:dyDescent="0.45">
      <c r="B742" s="191">
        <v>38937</v>
      </c>
      <c r="C742" s="101">
        <v>31.694433212280273</v>
      </c>
      <c r="D742" s="56">
        <f t="shared" si="11"/>
        <v>-0.23099897225952223</v>
      </c>
      <c r="E742">
        <v>2.2862188970417283E-2</v>
      </c>
    </row>
    <row r="743" spans="2:5" x14ac:dyDescent="0.45">
      <c r="B743" s="191">
        <v>39451</v>
      </c>
      <c r="C743" s="101">
        <v>41.215072631835938</v>
      </c>
      <c r="D743" s="56">
        <f t="shared" si="11"/>
        <v>-3.1211059254627787E-2</v>
      </c>
      <c r="E743">
        <v>2.2849346317611936E-2</v>
      </c>
    </row>
    <row r="744" spans="2:5" x14ac:dyDescent="0.45">
      <c r="B744" s="191">
        <v>40009</v>
      </c>
      <c r="C744" s="101">
        <v>42.542881011962891</v>
      </c>
      <c r="D744" s="56">
        <f t="shared" si="11"/>
        <v>8.477356674704426</v>
      </c>
      <c r="E744">
        <v>2.2834274477937594E-2</v>
      </c>
    </row>
    <row r="745" spans="2:5" x14ac:dyDescent="0.45">
      <c r="B745" s="191">
        <v>35480</v>
      </c>
      <c r="C745" s="101">
        <v>4.4888973236083984</v>
      </c>
      <c r="D745" s="56">
        <f t="shared" si="11"/>
        <v>-0.97052856992157599</v>
      </c>
      <c r="E745">
        <v>2.2833195472844816E-2</v>
      </c>
    </row>
    <row r="746" spans="2:5" x14ac:dyDescent="0.45">
      <c r="B746" s="191">
        <v>41466</v>
      </c>
      <c r="C746" s="101">
        <v>152.31352233886719</v>
      </c>
      <c r="D746" s="56">
        <f t="shared" si="11"/>
        <v>22.412937884045402</v>
      </c>
      <c r="E746">
        <v>2.2717250672418407E-2</v>
      </c>
    </row>
    <row r="747" spans="2:5" x14ac:dyDescent="0.45">
      <c r="B747" s="191">
        <v>35719</v>
      </c>
      <c r="C747" s="101">
        <v>6.5055279731750488</v>
      </c>
      <c r="D747" s="56">
        <f t="shared" si="11"/>
        <v>-0.68535800018486803</v>
      </c>
      <c r="E747">
        <v>2.2617913299185808E-2</v>
      </c>
    </row>
    <row r="748" spans="2:5" x14ac:dyDescent="0.45">
      <c r="B748" s="191">
        <v>38545</v>
      </c>
      <c r="C748" s="101">
        <v>20.675968170166016</v>
      </c>
      <c r="D748" s="56">
        <f t="shared" si="11"/>
        <v>1.9728187234320296</v>
      </c>
      <c r="E748">
        <v>2.2601417621347673E-2</v>
      </c>
    </row>
    <row r="749" spans="2:5" x14ac:dyDescent="0.45">
      <c r="B749" s="191">
        <v>35970</v>
      </c>
      <c r="C749" s="101">
        <v>6.9550046920776367</v>
      </c>
      <c r="D749" s="56">
        <f t="shared" si="11"/>
        <v>-0.96768247169222699</v>
      </c>
      <c r="E749">
        <v>2.2588119226703989E-2</v>
      </c>
    </row>
    <row r="750" spans="2:5" x14ac:dyDescent="0.45">
      <c r="B750" s="191">
        <v>43602</v>
      </c>
      <c r="C750" s="101">
        <v>215.20843505859375</v>
      </c>
      <c r="D750" s="56">
        <f t="shared" si="11"/>
        <v>-0.3018380046760949</v>
      </c>
      <c r="E750">
        <v>2.2561473751797689E-2</v>
      </c>
    </row>
    <row r="751" spans="2:5" x14ac:dyDescent="0.45">
      <c r="B751" s="191">
        <v>46097</v>
      </c>
      <c r="C751" s="101">
        <v>308.25</v>
      </c>
      <c r="D751" s="56">
        <f t="shared" si="11"/>
        <v>0.43914095529484781</v>
      </c>
      <c r="E751">
        <v>2.2557596674763519E-2</v>
      </c>
    </row>
    <row r="752" spans="2:5" x14ac:dyDescent="0.45">
      <c r="B752" s="191">
        <v>44694</v>
      </c>
      <c r="C752" s="101">
        <v>214.19027709960938</v>
      </c>
      <c r="D752" s="56">
        <f t="shared" si="11"/>
        <v>-6.2141429884866713E-2</v>
      </c>
      <c r="E752">
        <v>2.2538547775785872E-2</v>
      </c>
    </row>
    <row r="753" spans="2:5" x14ac:dyDescent="0.45">
      <c r="B753" s="191">
        <v>43342</v>
      </c>
      <c r="C753" s="101">
        <v>228.38227844238281</v>
      </c>
      <c r="D753" s="56">
        <f t="shared" si="11"/>
        <v>0.4311719829088515</v>
      </c>
      <c r="E753">
        <v>2.2538495166852867E-2</v>
      </c>
    </row>
    <row r="754" spans="2:5" x14ac:dyDescent="0.45">
      <c r="B754" s="191">
        <v>41969</v>
      </c>
      <c r="C754" s="101">
        <v>159.57710266113281</v>
      </c>
      <c r="D754" s="56">
        <f t="shared" si="11"/>
        <v>-0.63708612015500088</v>
      </c>
      <c r="E754">
        <v>2.2509584397302222E-2</v>
      </c>
    </row>
    <row r="755" spans="2:5" x14ac:dyDescent="0.45">
      <c r="B755" s="191">
        <v>45590</v>
      </c>
      <c r="C755" s="101">
        <v>439.71066284179688</v>
      </c>
      <c r="D755" s="56">
        <f t="shared" si="11"/>
        <v>1.3076427446082035</v>
      </c>
      <c r="E755">
        <v>2.2471983467795987E-2</v>
      </c>
    </row>
    <row r="756" spans="2:5" x14ac:dyDescent="0.45">
      <c r="B756" s="191">
        <v>43741</v>
      </c>
      <c r="C756" s="101">
        <v>190.54537963867188</v>
      </c>
      <c r="D756" s="56">
        <f t="shared" si="11"/>
        <v>5.0612158148762738</v>
      </c>
      <c r="E756">
        <v>2.2469703981509777E-2</v>
      </c>
    </row>
    <row r="757" spans="2:5" x14ac:dyDescent="0.45">
      <c r="B757" s="191">
        <v>39223</v>
      </c>
      <c r="C757" s="101">
        <v>31.436824798583984</v>
      </c>
      <c r="D757" s="56">
        <f t="shared" si="11"/>
        <v>-0.82594495847968907</v>
      </c>
      <c r="E757">
        <v>2.2441422836827606E-2</v>
      </c>
    </row>
    <row r="758" spans="2:5" x14ac:dyDescent="0.45">
      <c r="B758" s="191">
        <v>44571</v>
      </c>
      <c r="C758" s="101">
        <v>180.61427307128906</v>
      </c>
      <c r="D758" s="56">
        <f t="shared" si="11"/>
        <v>20.738021136365749</v>
      </c>
      <c r="E758">
        <v>2.2435958343597941E-2</v>
      </c>
    </row>
    <row r="759" spans="2:5" x14ac:dyDescent="0.45">
      <c r="B759" s="191">
        <v>36732</v>
      </c>
      <c r="C759" s="101">
        <v>8.308680534362793</v>
      </c>
      <c r="D759" s="56">
        <f t="shared" si="11"/>
        <v>-0.94288444755740608</v>
      </c>
      <c r="E759">
        <v>2.2390468889041965E-2</v>
      </c>
    </row>
    <row r="760" spans="2:5" x14ac:dyDescent="0.45">
      <c r="B760" s="191">
        <v>41402</v>
      </c>
      <c r="C760" s="101">
        <v>145.47142028808594</v>
      </c>
      <c r="D760" s="56">
        <f t="shared" si="11"/>
        <v>-3.5303899638411552E-2</v>
      </c>
      <c r="E760">
        <v>2.2368073374976087E-2</v>
      </c>
    </row>
    <row r="761" spans="2:5" x14ac:dyDescent="0.45">
      <c r="B761" s="191">
        <v>44034</v>
      </c>
      <c r="C761" s="101">
        <v>150.79507446289063</v>
      </c>
      <c r="D761" s="56">
        <f t="shared" si="11"/>
        <v>3.0347900144672599</v>
      </c>
      <c r="E761">
        <v>2.2366563269684048E-2</v>
      </c>
    </row>
    <row r="762" spans="2:5" x14ac:dyDescent="0.45">
      <c r="B762" s="191">
        <v>39707</v>
      </c>
      <c r="C762" s="101">
        <v>37.373710632324219</v>
      </c>
      <c r="D762" s="56">
        <f t="shared" si="11"/>
        <v>-0.75056807263264202</v>
      </c>
      <c r="E762">
        <v>2.2350902416471991E-2</v>
      </c>
    </row>
    <row r="763" spans="2:5" x14ac:dyDescent="0.45">
      <c r="B763" s="191">
        <v>41555</v>
      </c>
      <c r="C763" s="101">
        <v>149.83531188964844</v>
      </c>
      <c r="D763" s="56">
        <f t="shared" si="11"/>
        <v>2.9140730566147525E-2</v>
      </c>
      <c r="E763">
        <v>2.2349538638498666E-2</v>
      </c>
    </row>
    <row r="764" spans="2:5" x14ac:dyDescent="0.45">
      <c r="B764" s="191">
        <v>42499</v>
      </c>
      <c r="C764" s="101">
        <v>145.59263610839844</v>
      </c>
      <c r="D764" s="56">
        <f t="shared" si="11"/>
        <v>-0.24400893761866388</v>
      </c>
      <c r="E764">
        <v>2.2348376971047409E-2</v>
      </c>
    </row>
    <row r="765" spans="2:5" x14ac:dyDescent="0.45">
      <c r="B765" s="191">
        <v>44515</v>
      </c>
      <c r="C765" s="101">
        <v>192.58512878417969</v>
      </c>
      <c r="D765" s="56">
        <f t="shared" si="11"/>
        <v>4.4576883244362859</v>
      </c>
      <c r="E765">
        <v>2.2327196958013273E-2</v>
      </c>
    </row>
    <row r="766" spans="2:5" x14ac:dyDescent="0.45">
      <c r="B766" s="191">
        <v>39629</v>
      </c>
      <c r="C766" s="101">
        <v>35.286941528320313</v>
      </c>
      <c r="D766" s="56">
        <f t="shared" si="11"/>
        <v>-0.70731126663643462</v>
      </c>
      <c r="E766">
        <v>2.2318972015882302E-2</v>
      </c>
    </row>
    <row r="767" spans="2:5" x14ac:dyDescent="0.45">
      <c r="B767" s="191">
        <v>41289</v>
      </c>
      <c r="C767" s="101">
        <v>120.56132507324219</v>
      </c>
      <c r="D767" s="56">
        <f t="shared" si="11"/>
        <v>0.42039768439302327</v>
      </c>
      <c r="E767">
        <v>2.2310349991961756E-2</v>
      </c>
    </row>
    <row r="768" spans="2:5" x14ac:dyDescent="0.45">
      <c r="B768" s="191">
        <v>40828</v>
      </c>
      <c r="C768" s="101">
        <v>84.878570556640625</v>
      </c>
      <c r="D768" s="56">
        <f t="shared" si="11"/>
        <v>-0.16573775925395451</v>
      </c>
      <c r="E768">
        <v>2.2300067732455058E-2</v>
      </c>
    </row>
    <row r="769" spans="2:5" x14ac:dyDescent="0.45">
      <c r="B769" s="191">
        <v>41071</v>
      </c>
      <c r="C769" s="101">
        <v>101.74087524414063</v>
      </c>
      <c r="D769" s="56">
        <f t="shared" si="11"/>
        <v>-0.39988990869946284</v>
      </c>
      <c r="E769">
        <v>2.2271781166020486E-2</v>
      </c>
    </row>
    <row r="770" spans="2:5" x14ac:dyDescent="0.45">
      <c r="B770" s="191">
        <v>42661</v>
      </c>
      <c r="C770" s="101">
        <v>169.53701782226563</v>
      </c>
      <c r="D770" s="56">
        <f t="shared" si="11"/>
        <v>4.1151380219429123</v>
      </c>
      <c r="E770">
        <v>2.2236174119804497E-2</v>
      </c>
    </row>
    <row r="771" spans="2:5" x14ac:dyDescent="0.45">
      <c r="B771" s="191">
        <v>39778</v>
      </c>
      <c r="C771" s="101">
        <v>33.144172668457031</v>
      </c>
      <c r="D771" s="56">
        <f t="shared" ref="D771:D834" si="12">(C771-C772)/C772</f>
        <v>4.8036409580181756</v>
      </c>
      <c r="E771">
        <v>2.2235399382673562E-2</v>
      </c>
    </row>
    <row r="772" spans="2:5" x14ac:dyDescent="0.45">
      <c r="B772" s="191">
        <v>35676</v>
      </c>
      <c r="C772" s="101">
        <v>5.7109274864196777</v>
      </c>
      <c r="D772" s="56">
        <f t="shared" si="12"/>
        <v>-0.95892568857142413</v>
      </c>
      <c r="E772">
        <v>2.2198868817440709E-2</v>
      </c>
    </row>
    <row r="773" spans="2:5" x14ac:dyDescent="0.45">
      <c r="B773" s="191">
        <v>41649</v>
      </c>
      <c r="C773" s="101">
        <v>139.03890991210938</v>
      </c>
      <c r="D773" s="56">
        <f t="shared" si="12"/>
        <v>16.094988296746941</v>
      </c>
      <c r="E773">
        <v>2.2180008063417862E-2</v>
      </c>
    </row>
    <row r="774" spans="2:5" x14ac:dyDescent="0.45">
      <c r="B774" s="191">
        <v>36805</v>
      </c>
      <c r="C774" s="101">
        <v>8.1333141326904297</v>
      </c>
      <c r="D774" s="56">
        <f t="shared" si="12"/>
        <v>0.28849748608920511</v>
      </c>
      <c r="E774">
        <v>2.2177814323137542E-2</v>
      </c>
    </row>
    <row r="775" spans="2:5" x14ac:dyDescent="0.45">
      <c r="B775" s="191">
        <v>35765</v>
      </c>
      <c r="C775" s="101">
        <v>6.3122467994689941</v>
      </c>
      <c r="D775" s="56">
        <f t="shared" si="12"/>
        <v>-0.97678745201687633</v>
      </c>
      <c r="E775">
        <v>2.2170207564531839E-2</v>
      </c>
    </row>
    <row r="776" spans="2:5" x14ac:dyDescent="0.45">
      <c r="B776" s="191">
        <v>44803</v>
      </c>
      <c r="C776" s="101">
        <v>271.93252563476563</v>
      </c>
      <c r="D776" s="56">
        <f t="shared" si="12"/>
        <v>6.2109992869468797</v>
      </c>
      <c r="E776">
        <v>2.216563844249533E-2</v>
      </c>
    </row>
    <row r="777" spans="2:5" x14ac:dyDescent="0.45">
      <c r="B777" s="191">
        <v>39430</v>
      </c>
      <c r="C777" s="101">
        <v>37.710796356201172</v>
      </c>
      <c r="D777" s="56">
        <f t="shared" si="12"/>
        <v>7.0220398740677606E-2</v>
      </c>
      <c r="E777">
        <v>2.2154087754428058E-2</v>
      </c>
    </row>
    <row r="778" spans="2:5" x14ac:dyDescent="0.45">
      <c r="B778" s="191">
        <v>38960</v>
      </c>
      <c r="C778" s="101">
        <v>35.236476898193359</v>
      </c>
      <c r="D778" s="56">
        <f t="shared" si="12"/>
        <v>0.56066637206097236</v>
      </c>
      <c r="E778">
        <v>2.215084293134217E-2</v>
      </c>
    </row>
    <row r="779" spans="2:5" x14ac:dyDescent="0.45">
      <c r="B779" s="191">
        <v>38607</v>
      </c>
      <c r="C779" s="101">
        <v>22.577840805053711</v>
      </c>
      <c r="D779" s="56">
        <f t="shared" si="12"/>
        <v>-0.27439582539905255</v>
      </c>
      <c r="E779">
        <v>2.2137536937918048E-2</v>
      </c>
    </row>
    <row r="780" spans="2:5" x14ac:dyDescent="0.45">
      <c r="B780" s="191">
        <v>39884</v>
      </c>
      <c r="C780" s="101">
        <v>31.11591911315918</v>
      </c>
      <c r="D780" s="56">
        <f t="shared" si="12"/>
        <v>3.8911781495815108</v>
      </c>
      <c r="E780">
        <v>2.2102795815930935E-2</v>
      </c>
    </row>
    <row r="781" spans="2:5" x14ac:dyDescent="0.45">
      <c r="B781" s="191">
        <v>35718</v>
      </c>
      <c r="C781" s="101">
        <v>6.3616409301757813</v>
      </c>
      <c r="D781" s="56">
        <f t="shared" si="12"/>
        <v>-0.98414895499401456</v>
      </c>
      <c r="E781">
        <v>2.2082522573402773E-2</v>
      </c>
    </row>
    <row r="782" spans="2:5" x14ac:dyDescent="0.45">
      <c r="B782" s="191">
        <v>45898</v>
      </c>
      <c r="C782" s="101">
        <v>401.33889770507813</v>
      </c>
      <c r="D782" s="56">
        <f t="shared" si="12"/>
        <v>20.49957607194332</v>
      </c>
      <c r="E782">
        <v>2.2075336894010266E-2</v>
      </c>
    </row>
    <row r="783" spans="2:5" x14ac:dyDescent="0.45">
      <c r="B783" s="191">
        <v>38525</v>
      </c>
      <c r="C783" s="101">
        <v>18.667293548583984</v>
      </c>
      <c r="D783" s="56">
        <f t="shared" si="12"/>
        <v>2.2476309840114443</v>
      </c>
      <c r="E783">
        <v>2.2067678642366886E-2</v>
      </c>
    </row>
    <row r="784" spans="2:5" x14ac:dyDescent="0.45">
      <c r="B784" s="191">
        <v>35669</v>
      </c>
      <c r="C784" s="101">
        <v>5.7479724884033203</v>
      </c>
      <c r="D784" s="56">
        <f t="shared" si="12"/>
        <v>-0.94687208122793898</v>
      </c>
      <c r="E784">
        <v>2.2052731341881435E-2</v>
      </c>
    </row>
    <row r="785" spans="2:5" x14ac:dyDescent="0.45">
      <c r="B785" s="191">
        <v>41117</v>
      </c>
      <c r="C785" s="101">
        <v>108.19118499755859</v>
      </c>
      <c r="D785" s="56">
        <f t="shared" si="12"/>
        <v>-0.21652092125084518</v>
      </c>
      <c r="E785">
        <v>2.2048570682929688E-2</v>
      </c>
    </row>
    <row r="786" spans="2:5" x14ac:dyDescent="0.45">
      <c r="B786" s="191">
        <v>41607</v>
      </c>
      <c r="C786" s="101">
        <v>138.09071350097656</v>
      </c>
      <c r="D786" s="56">
        <f t="shared" si="12"/>
        <v>16.319645259634505</v>
      </c>
      <c r="E786">
        <v>2.2009554356637106E-2</v>
      </c>
    </row>
    <row r="787" spans="2:5" x14ac:dyDescent="0.45">
      <c r="B787" s="191">
        <v>37295</v>
      </c>
      <c r="C787" s="101">
        <v>7.9730682373046875</v>
      </c>
      <c r="D787" s="56">
        <f t="shared" si="12"/>
        <v>-6.5435629793763245E-2</v>
      </c>
      <c r="E787">
        <v>2.200477460591287E-2</v>
      </c>
    </row>
    <row r="788" spans="2:5" x14ac:dyDescent="0.45">
      <c r="B788" s="191">
        <v>36769</v>
      </c>
      <c r="C788" s="101">
        <v>8.5313205718994141</v>
      </c>
      <c r="D788" s="56">
        <f t="shared" si="12"/>
        <v>-0.96274537217838529</v>
      </c>
      <c r="E788">
        <v>2.1995130929110578E-2</v>
      </c>
    </row>
    <row r="789" spans="2:5" x14ac:dyDescent="0.45">
      <c r="B789" s="191">
        <v>44733</v>
      </c>
      <c r="C789" s="101">
        <v>229.00028991699219</v>
      </c>
      <c r="D789" s="56">
        <f t="shared" si="12"/>
        <v>28.616820658196772</v>
      </c>
      <c r="E789">
        <v>2.1961348304813229E-2</v>
      </c>
    </row>
    <row r="790" spans="2:5" x14ac:dyDescent="0.45">
      <c r="B790" s="191">
        <v>37739</v>
      </c>
      <c r="C790" s="101">
        <v>7.7321023941040039</v>
      </c>
      <c r="D790" s="56">
        <f t="shared" si="12"/>
        <v>-0.72695443673188753</v>
      </c>
      <c r="E790">
        <v>2.1949543704155978E-2</v>
      </c>
    </row>
    <row r="791" spans="2:5" x14ac:dyDescent="0.45">
      <c r="B791" s="191">
        <v>39244</v>
      </c>
      <c r="C791" s="101">
        <v>28.3179931640625</v>
      </c>
      <c r="D791" s="56">
        <f t="shared" si="12"/>
        <v>-0.90527707092715215</v>
      </c>
      <c r="E791">
        <v>2.1912484693803806E-2</v>
      </c>
    </row>
    <row r="792" spans="2:5" x14ac:dyDescent="0.45">
      <c r="B792" s="191">
        <v>44957</v>
      </c>
      <c r="C792" s="101">
        <v>298.9560546875</v>
      </c>
      <c r="D792" s="56">
        <f t="shared" si="12"/>
        <v>0.57283524648924722</v>
      </c>
      <c r="E792">
        <v>2.1896594979181196E-2</v>
      </c>
    </row>
    <row r="793" spans="2:5" x14ac:dyDescent="0.45">
      <c r="B793" s="191">
        <v>43280</v>
      </c>
      <c r="C793" s="101">
        <v>190.07461547851563</v>
      </c>
      <c r="D793" s="56">
        <f t="shared" si="12"/>
        <v>17.242734902544711</v>
      </c>
      <c r="E793">
        <v>2.1881133870478579E-2</v>
      </c>
    </row>
    <row r="794" spans="2:5" x14ac:dyDescent="0.45">
      <c r="B794" s="191">
        <v>36383</v>
      </c>
      <c r="C794" s="101">
        <v>10.419195175170898</v>
      </c>
      <c r="D794" s="56">
        <f t="shared" si="12"/>
        <v>-0.87252820422447785</v>
      </c>
      <c r="E794">
        <v>2.1867802121270336E-2</v>
      </c>
    </row>
    <row r="795" spans="2:5" x14ac:dyDescent="0.45">
      <c r="B795" s="191">
        <v>40875</v>
      </c>
      <c r="C795" s="101">
        <v>81.737258911132813</v>
      </c>
      <c r="D795" s="56">
        <f t="shared" si="12"/>
        <v>-0.62457646231497532</v>
      </c>
      <c r="E795">
        <v>2.1846905320602562E-2</v>
      </c>
    </row>
    <row r="796" spans="2:5" x14ac:dyDescent="0.45">
      <c r="B796" s="191">
        <v>42884</v>
      </c>
      <c r="C796" s="101">
        <v>217.72012329101563</v>
      </c>
      <c r="D796" s="56">
        <f t="shared" si="12"/>
        <v>0.33929587336349676</v>
      </c>
      <c r="E796">
        <v>2.1837529297652692E-2</v>
      </c>
    </row>
    <row r="797" spans="2:5" x14ac:dyDescent="0.45">
      <c r="B797" s="191">
        <v>42033</v>
      </c>
      <c r="C797" s="101">
        <v>162.56312561035156</v>
      </c>
      <c r="D797" s="56">
        <f t="shared" si="12"/>
        <v>4.0123002928461924</v>
      </c>
      <c r="E797">
        <v>2.1805154383282111E-2</v>
      </c>
    </row>
    <row r="798" spans="2:5" x14ac:dyDescent="0.45">
      <c r="B798" s="191">
        <v>39826</v>
      </c>
      <c r="C798" s="101">
        <v>32.432838439941406</v>
      </c>
      <c r="D798" s="56">
        <f t="shared" si="12"/>
        <v>-0.66794389855153402</v>
      </c>
      <c r="E798">
        <v>2.1804986814419679E-2</v>
      </c>
    </row>
    <row r="799" spans="2:5" x14ac:dyDescent="0.45">
      <c r="B799" s="191">
        <v>41011</v>
      </c>
      <c r="C799" s="101">
        <v>97.672767639160156</v>
      </c>
      <c r="D799" s="56">
        <f t="shared" si="12"/>
        <v>10.254786596321495</v>
      </c>
      <c r="E799">
        <v>2.176273908696516E-2</v>
      </c>
    </row>
    <row r="800" spans="2:5" x14ac:dyDescent="0.45">
      <c r="B800" s="191">
        <v>35919</v>
      </c>
      <c r="C800" s="101">
        <v>8.6783313751220703</v>
      </c>
      <c r="D800" s="56">
        <f t="shared" si="12"/>
        <v>-0.91865439004143201</v>
      </c>
      <c r="E800">
        <v>2.1744673698525761E-2</v>
      </c>
    </row>
    <row r="801" spans="2:5" x14ac:dyDescent="0.45">
      <c r="B801" s="191">
        <v>41081</v>
      </c>
      <c r="C801" s="101">
        <v>106.6846923828125</v>
      </c>
      <c r="D801" s="56">
        <f t="shared" si="12"/>
        <v>-0.41706529135071213</v>
      </c>
      <c r="E801">
        <v>2.1743636852132178E-2</v>
      </c>
    </row>
    <row r="802" spans="2:5" x14ac:dyDescent="0.45">
      <c r="B802" s="191">
        <v>42760</v>
      </c>
      <c r="C802" s="101">
        <v>183.01310729980469</v>
      </c>
      <c r="D802" s="56">
        <f t="shared" si="12"/>
        <v>4.2371346537718653</v>
      </c>
      <c r="E802">
        <v>2.1743363920458707E-2</v>
      </c>
    </row>
    <row r="803" spans="2:5" x14ac:dyDescent="0.45">
      <c r="B803" s="191">
        <v>38824</v>
      </c>
      <c r="C803" s="101">
        <v>34.945274353027344</v>
      </c>
      <c r="D803" s="56">
        <f t="shared" si="12"/>
        <v>3.8957740739367548</v>
      </c>
      <c r="E803">
        <v>2.1710369730755099E-2</v>
      </c>
    </row>
    <row r="804" spans="2:5" x14ac:dyDescent="0.45">
      <c r="B804" s="191">
        <v>36005</v>
      </c>
      <c r="C804" s="101">
        <v>7.1378445625305176</v>
      </c>
      <c r="D804" s="56">
        <f t="shared" si="12"/>
        <v>1.2431334392975968</v>
      </c>
      <c r="E804">
        <v>2.1680311689673191E-2</v>
      </c>
    </row>
    <row r="805" spans="2:5" x14ac:dyDescent="0.45">
      <c r="B805" s="191">
        <v>35227</v>
      </c>
      <c r="C805" s="101">
        <v>3.1820864677429199</v>
      </c>
      <c r="D805" s="56">
        <f t="shared" si="12"/>
        <v>-0.98465385507639913</v>
      </c>
      <c r="E805">
        <v>2.1664748617113573E-2</v>
      </c>
    </row>
    <row r="806" spans="2:5" x14ac:dyDescent="0.45">
      <c r="B806" s="191">
        <v>43474</v>
      </c>
      <c r="C806" s="101">
        <v>207.3541259765625</v>
      </c>
      <c r="D806" s="56">
        <f t="shared" si="12"/>
        <v>5.5228678992601017</v>
      </c>
      <c r="E806">
        <v>2.1636040375086148E-2</v>
      </c>
    </row>
    <row r="807" spans="2:5" x14ac:dyDescent="0.45">
      <c r="B807" s="191">
        <v>39885</v>
      </c>
      <c r="C807" s="101">
        <v>31.788797378540039</v>
      </c>
      <c r="D807" s="56">
        <f t="shared" si="12"/>
        <v>0.51599153521739782</v>
      </c>
      <c r="E807">
        <v>2.1624887985272259E-2</v>
      </c>
    </row>
    <row r="808" spans="2:5" x14ac:dyDescent="0.45">
      <c r="B808" s="191">
        <v>38574</v>
      </c>
      <c r="C808" s="101">
        <v>20.96898078918457</v>
      </c>
      <c r="D808" s="56">
        <f t="shared" si="12"/>
        <v>-0.66962607635819726</v>
      </c>
      <c r="E808">
        <v>2.1618422424526162E-2</v>
      </c>
    </row>
    <row r="809" spans="2:5" x14ac:dyDescent="0.45">
      <c r="B809" s="191">
        <v>40403</v>
      </c>
      <c r="C809" s="101">
        <v>63.470447540283203</v>
      </c>
      <c r="D809" s="56">
        <f t="shared" si="12"/>
        <v>6.5092515648696097</v>
      </c>
      <c r="E809">
        <v>2.1575869968860423E-2</v>
      </c>
    </row>
    <row r="810" spans="2:5" x14ac:dyDescent="0.45">
      <c r="B810" s="191">
        <v>35902</v>
      </c>
      <c r="C810" s="101">
        <v>8.4523000717163086</v>
      </c>
      <c r="D810" s="56">
        <f t="shared" si="12"/>
        <v>-0.76844806723212478</v>
      </c>
      <c r="E810">
        <v>2.1543061688073684E-2</v>
      </c>
    </row>
    <row r="811" spans="2:5" x14ac:dyDescent="0.45">
      <c r="B811" s="191">
        <v>38833</v>
      </c>
      <c r="C811" s="101">
        <v>36.502826690673828</v>
      </c>
      <c r="D811" s="56">
        <f t="shared" si="12"/>
        <v>-0.91233730957521297</v>
      </c>
      <c r="E811">
        <v>2.154075595534214E-2</v>
      </c>
    </row>
    <row r="812" spans="2:5" x14ac:dyDescent="0.45">
      <c r="B812" s="191">
        <v>45133</v>
      </c>
      <c r="C812" s="101">
        <v>416.40093994140625</v>
      </c>
      <c r="D812" s="56">
        <f t="shared" si="12"/>
        <v>0.25252195714192083</v>
      </c>
      <c r="E812">
        <v>2.1522867691307016E-2</v>
      </c>
    </row>
    <row r="813" spans="2:5" x14ac:dyDescent="0.45">
      <c r="B813" s="191">
        <v>46071</v>
      </c>
      <c r="C813" s="101">
        <v>332.45001220703125</v>
      </c>
      <c r="D813" s="56">
        <f t="shared" si="12"/>
        <v>122.00047986541186</v>
      </c>
      <c r="E813">
        <v>2.150867948207982E-2</v>
      </c>
    </row>
    <row r="814" spans="2:5" x14ac:dyDescent="0.45">
      <c r="B814" s="191">
        <v>35171</v>
      </c>
      <c r="C814" s="101">
        <v>2.7028350830078125</v>
      </c>
      <c r="D814" s="56">
        <f t="shared" si="12"/>
        <v>-0.9869339936276913</v>
      </c>
      <c r="E814">
        <v>2.1486101442252329E-2</v>
      </c>
    </row>
    <row r="815" spans="2:5" x14ac:dyDescent="0.45">
      <c r="B815" s="191">
        <v>44642</v>
      </c>
      <c r="C815" s="101">
        <v>206.86007690429688</v>
      </c>
      <c r="D815" s="56">
        <f t="shared" si="12"/>
        <v>1.9308950972602814</v>
      </c>
      <c r="E815">
        <v>2.1472361898023668E-2</v>
      </c>
    </row>
    <row r="816" spans="2:5" x14ac:dyDescent="0.45">
      <c r="B816" s="191">
        <v>40555</v>
      </c>
      <c r="C816" s="101">
        <v>70.579147338867188</v>
      </c>
      <c r="D816" s="56">
        <f t="shared" si="12"/>
        <v>2.3811670608367566</v>
      </c>
      <c r="E816">
        <v>2.1458247461440046E-2</v>
      </c>
    </row>
    <row r="817" spans="2:5" x14ac:dyDescent="0.45">
      <c r="B817" s="191">
        <v>38561</v>
      </c>
      <c r="C817" s="101">
        <v>20.874197006225586</v>
      </c>
      <c r="D817" s="56">
        <f t="shared" si="12"/>
        <v>-0.87042138038917782</v>
      </c>
      <c r="E817">
        <v>2.1416720463882103E-2</v>
      </c>
    </row>
    <row r="818" spans="2:5" x14ac:dyDescent="0.45">
      <c r="B818" s="191">
        <v>42702</v>
      </c>
      <c r="C818" s="101">
        <v>161.09291076660156</v>
      </c>
      <c r="D818" s="56">
        <f t="shared" si="12"/>
        <v>5.2157443147876785</v>
      </c>
      <c r="E818">
        <v>2.1416159226364251E-2</v>
      </c>
    </row>
    <row r="819" spans="2:5" x14ac:dyDescent="0.45">
      <c r="B819" s="191">
        <v>38720</v>
      </c>
      <c r="C819" s="101">
        <v>25.916913986206055</v>
      </c>
      <c r="D819" s="56">
        <f t="shared" si="12"/>
        <v>-0.8491893004539085</v>
      </c>
      <c r="E819">
        <v>2.1413030437790741E-2</v>
      </c>
    </row>
    <row r="820" spans="2:5" x14ac:dyDescent="0.45">
      <c r="B820" s="191">
        <v>41978</v>
      </c>
      <c r="C820" s="101">
        <v>171.85063171386719</v>
      </c>
      <c r="D820" s="56">
        <f t="shared" si="12"/>
        <v>7.819155586607314E-2</v>
      </c>
      <c r="E820">
        <v>2.140178251903746E-2</v>
      </c>
    </row>
    <row r="821" spans="2:5" x14ac:dyDescent="0.45">
      <c r="B821" s="191">
        <v>44188</v>
      </c>
      <c r="C821" s="101">
        <v>159.38784790039063</v>
      </c>
      <c r="D821" s="56">
        <f t="shared" si="12"/>
        <v>3.394692782733979</v>
      </c>
      <c r="E821">
        <v>2.1386289487183147E-2</v>
      </c>
    </row>
    <row r="822" spans="2:5" x14ac:dyDescent="0.45">
      <c r="B822" s="191">
        <v>39924</v>
      </c>
      <c r="C822" s="101">
        <v>36.268257141113281</v>
      </c>
      <c r="D822" s="56">
        <f t="shared" si="12"/>
        <v>-0.64594498053638916</v>
      </c>
      <c r="E822">
        <v>2.1385757739375823E-2</v>
      </c>
    </row>
    <row r="823" spans="2:5" x14ac:dyDescent="0.45">
      <c r="B823" s="191">
        <v>41016</v>
      </c>
      <c r="C823" s="101">
        <v>102.43678283691406</v>
      </c>
      <c r="D823" s="56">
        <f t="shared" si="12"/>
        <v>14.372072989214852</v>
      </c>
      <c r="E823">
        <v>2.1364639799661335E-2</v>
      </c>
    </row>
    <row r="824" spans="2:5" x14ac:dyDescent="0.45">
      <c r="B824" s="191">
        <v>37161</v>
      </c>
      <c r="C824" s="101">
        <v>6.6638236045837402</v>
      </c>
      <c r="D824" s="56">
        <f t="shared" si="12"/>
        <v>-0.19727773893579922</v>
      </c>
      <c r="E824">
        <v>2.135669146246124E-2</v>
      </c>
    </row>
    <row r="825" spans="2:5" x14ac:dyDescent="0.45">
      <c r="B825" s="191">
        <v>36564</v>
      </c>
      <c r="C825" s="101">
        <v>8.3015308380126953</v>
      </c>
      <c r="D825" s="56">
        <f t="shared" si="12"/>
        <v>-0.73239587299715447</v>
      </c>
      <c r="E825">
        <v>2.1343614368716103E-2</v>
      </c>
    </row>
    <row r="826" spans="2:5" x14ac:dyDescent="0.45">
      <c r="B826" s="191">
        <v>39321</v>
      </c>
      <c r="C826" s="101">
        <v>31.021684646606445</v>
      </c>
      <c r="D826" s="56">
        <f t="shared" si="12"/>
        <v>-0.84368306385749325</v>
      </c>
      <c r="E826">
        <v>2.1342298341171708E-2</v>
      </c>
    </row>
    <row r="827" spans="2:5" x14ac:dyDescent="0.45">
      <c r="B827" s="191">
        <v>42815</v>
      </c>
      <c r="C827" s="101">
        <v>198.45376586914063</v>
      </c>
      <c r="D827" s="56">
        <f t="shared" si="12"/>
        <v>21.962891489685706</v>
      </c>
      <c r="E827">
        <v>2.1284010497833575E-2</v>
      </c>
    </row>
    <row r="828" spans="2:5" x14ac:dyDescent="0.45">
      <c r="B828" s="191">
        <v>37029</v>
      </c>
      <c r="C828" s="101">
        <v>8.6423683166503906</v>
      </c>
      <c r="D828" s="56">
        <f t="shared" si="12"/>
        <v>-0.98114105607189162</v>
      </c>
      <c r="E828">
        <v>2.1242135735281987E-2</v>
      </c>
    </row>
    <row r="829" spans="2:5" x14ac:dyDescent="0.45">
      <c r="B829" s="191">
        <v>45520</v>
      </c>
      <c r="C829" s="101">
        <v>458.26364135742188</v>
      </c>
      <c r="D829" s="56">
        <f t="shared" si="12"/>
        <v>13.262668706535932</v>
      </c>
      <c r="E829">
        <v>2.1231220070190855E-2</v>
      </c>
    </row>
    <row r="830" spans="2:5" x14ac:dyDescent="0.45">
      <c r="B830" s="191">
        <v>39294</v>
      </c>
      <c r="C830" s="101">
        <v>32.130287170410156</v>
      </c>
      <c r="D830" s="56">
        <f t="shared" si="12"/>
        <v>-0.380958425145484</v>
      </c>
      <c r="E830">
        <v>2.1200914317694726E-2</v>
      </c>
    </row>
    <row r="831" spans="2:5" x14ac:dyDescent="0.45">
      <c r="B831" s="191">
        <v>40310</v>
      </c>
      <c r="C831" s="101">
        <v>51.903278350830078</v>
      </c>
      <c r="D831" s="56">
        <f t="shared" si="12"/>
        <v>-0.22041329494606315</v>
      </c>
      <c r="E831">
        <v>2.119035587227875E-2</v>
      </c>
    </row>
    <row r="832" spans="2:5" x14ac:dyDescent="0.45">
      <c r="B832" s="191">
        <v>40416</v>
      </c>
      <c r="C832" s="101">
        <v>66.57794189453125</v>
      </c>
      <c r="D832" s="56">
        <f t="shared" si="12"/>
        <v>2.4312465251100366</v>
      </c>
      <c r="E832">
        <v>2.1183596474393482E-2</v>
      </c>
    </row>
    <row r="833" spans="2:5" x14ac:dyDescent="0.45">
      <c r="B833" s="191">
        <v>38530</v>
      </c>
      <c r="C833" s="101">
        <v>19.403427124023438</v>
      </c>
      <c r="D833" s="56">
        <f t="shared" si="12"/>
        <v>1.1553505289176651</v>
      </c>
      <c r="E833">
        <v>2.1148435948054951E-2</v>
      </c>
    </row>
    <row r="834" spans="2:5" x14ac:dyDescent="0.45">
      <c r="B834" s="191">
        <v>36754</v>
      </c>
      <c r="C834" s="101">
        <v>9.002446174621582</v>
      </c>
      <c r="D834" s="56">
        <f t="shared" si="12"/>
        <v>-0.94198695512502828</v>
      </c>
      <c r="E834">
        <v>2.1138673453669359E-2</v>
      </c>
    </row>
    <row r="835" spans="2:5" x14ac:dyDescent="0.45">
      <c r="B835" s="191">
        <v>41471</v>
      </c>
      <c r="C835" s="101">
        <v>155.1796875</v>
      </c>
      <c r="D835" s="56">
        <f t="shared" ref="D835:D898" si="13">(C835-C836)/C836</f>
        <v>-3.8662681814121361E-3</v>
      </c>
      <c r="E835">
        <v>2.1129035286481957E-2</v>
      </c>
    </row>
    <row r="836" spans="2:5" x14ac:dyDescent="0.45">
      <c r="B836" s="191">
        <v>44054</v>
      </c>
      <c r="C836" s="101">
        <v>155.781982421875</v>
      </c>
      <c r="D836" s="56">
        <f t="shared" si="13"/>
        <v>9.9460087564137156E-2</v>
      </c>
      <c r="E836">
        <v>2.1121707515890441E-2</v>
      </c>
    </row>
    <row r="837" spans="2:5" x14ac:dyDescent="0.45">
      <c r="B837" s="191">
        <v>41696</v>
      </c>
      <c r="C837" s="101">
        <v>141.68952941894531</v>
      </c>
      <c r="D837" s="56">
        <f t="shared" si="13"/>
        <v>-7.9812755093091797E-2</v>
      </c>
      <c r="E837">
        <v>2.1121339688799732E-2</v>
      </c>
    </row>
    <row r="838" spans="2:5" x14ac:dyDescent="0.45">
      <c r="B838" s="191">
        <v>44035</v>
      </c>
      <c r="C838" s="101">
        <v>153.97901916503906</v>
      </c>
      <c r="D838" s="56">
        <f t="shared" si="13"/>
        <v>18.11941107099284</v>
      </c>
      <c r="E838">
        <v>2.1114381311784683E-2</v>
      </c>
    </row>
    <row r="839" spans="2:5" x14ac:dyDescent="0.45">
      <c r="B839" s="191">
        <v>36607</v>
      </c>
      <c r="C839" s="101">
        <v>8.0535440444946289</v>
      </c>
      <c r="D839" s="56">
        <f t="shared" si="13"/>
        <v>-0.79647854934439355</v>
      </c>
      <c r="E839">
        <v>2.1098852998575619E-2</v>
      </c>
    </row>
    <row r="840" spans="2:5" x14ac:dyDescent="0.45">
      <c r="B840" s="191">
        <v>39539</v>
      </c>
      <c r="C840" s="101">
        <v>39.57098388671875</v>
      </c>
      <c r="D840" s="56">
        <f t="shared" si="13"/>
        <v>-0.80434503459861184</v>
      </c>
      <c r="E840">
        <v>2.1090985834083406E-2</v>
      </c>
    </row>
    <row r="841" spans="2:5" x14ac:dyDescent="0.45">
      <c r="B841" s="191">
        <v>43406</v>
      </c>
      <c r="C841" s="101">
        <v>202.24880981445313</v>
      </c>
      <c r="D841" s="56">
        <f t="shared" si="13"/>
        <v>1.2556453342137239</v>
      </c>
      <c r="E841">
        <v>2.1088636088755497E-2</v>
      </c>
    </row>
    <row r="842" spans="2:5" x14ac:dyDescent="0.45">
      <c r="B842" s="191">
        <v>40844</v>
      </c>
      <c r="C842" s="101">
        <v>89.66339111328125</v>
      </c>
      <c r="D842" s="56">
        <f t="shared" si="13"/>
        <v>0.886593699849761</v>
      </c>
      <c r="E842">
        <v>2.1084949458625213E-2</v>
      </c>
    </row>
    <row r="843" spans="2:5" x14ac:dyDescent="0.45">
      <c r="B843" s="191">
        <v>40024</v>
      </c>
      <c r="C843" s="101">
        <v>47.526603698730469</v>
      </c>
      <c r="D843" s="56">
        <f t="shared" si="13"/>
        <v>0.31702707065402325</v>
      </c>
      <c r="E843">
        <v>2.1034995331147596E-2</v>
      </c>
    </row>
    <row r="844" spans="2:5" x14ac:dyDescent="0.45">
      <c r="B844" s="191">
        <v>38810</v>
      </c>
      <c r="C844" s="101">
        <v>36.086277008056641</v>
      </c>
      <c r="D844" s="56">
        <f t="shared" si="13"/>
        <v>-0.75446368965883126</v>
      </c>
      <c r="E844">
        <v>2.1009603304600555E-2</v>
      </c>
    </row>
    <row r="845" spans="2:5" x14ac:dyDescent="0.45">
      <c r="B845" s="191">
        <v>41710</v>
      </c>
      <c r="C845" s="101">
        <v>146.96920776367188</v>
      </c>
      <c r="D845" s="56">
        <f t="shared" si="13"/>
        <v>19.805352017260077</v>
      </c>
      <c r="E845">
        <v>2.095800798278153E-2</v>
      </c>
    </row>
    <row r="846" spans="2:5" x14ac:dyDescent="0.45">
      <c r="B846" s="191">
        <v>37431</v>
      </c>
      <c r="C846" s="101">
        <v>7.0640096664428711</v>
      </c>
      <c r="D846" s="56">
        <f t="shared" si="13"/>
        <v>-0.80969249482786243</v>
      </c>
      <c r="E846">
        <v>2.0944370141369725E-2</v>
      </c>
    </row>
    <row r="847" spans="2:5" x14ac:dyDescent="0.45">
      <c r="B847" s="191">
        <v>39434</v>
      </c>
      <c r="C847" s="101">
        <v>37.118923187255859</v>
      </c>
      <c r="D847" s="56">
        <f t="shared" si="13"/>
        <v>-0.74251351085875272</v>
      </c>
      <c r="E847">
        <v>2.093008322930457E-2</v>
      </c>
    </row>
    <row r="848" spans="2:5" x14ac:dyDescent="0.45">
      <c r="B848" s="191">
        <v>44154</v>
      </c>
      <c r="C848" s="101">
        <v>144.15872192382813</v>
      </c>
      <c r="D848" s="56">
        <f t="shared" si="13"/>
        <v>-0.16895166592996738</v>
      </c>
      <c r="E848">
        <v>2.0918177192176927E-2</v>
      </c>
    </row>
    <row r="849" spans="2:5" x14ac:dyDescent="0.45">
      <c r="B849" s="191">
        <v>42593</v>
      </c>
      <c r="C849" s="101">
        <v>173.46611022949219</v>
      </c>
      <c r="D849" s="56">
        <f t="shared" si="13"/>
        <v>18.046627757844941</v>
      </c>
      <c r="E849">
        <v>2.0892497807038026E-2</v>
      </c>
    </row>
    <row r="850" spans="2:5" x14ac:dyDescent="0.45">
      <c r="B850" s="191">
        <v>36949</v>
      </c>
      <c r="C850" s="101">
        <v>9.1074447631835938</v>
      </c>
      <c r="D850" s="56">
        <f t="shared" si="13"/>
        <v>-0.56469409632839385</v>
      </c>
      <c r="E850">
        <v>2.0889768234022874E-2</v>
      </c>
    </row>
    <row r="851" spans="2:5" x14ac:dyDescent="0.45">
      <c r="B851" s="191">
        <v>38547</v>
      </c>
      <c r="C851" s="101">
        <v>20.921941757202148</v>
      </c>
      <c r="D851" s="56">
        <f t="shared" si="13"/>
        <v>3.6871185803347477</v>
      </c>
      <c r="E851">
        <v>2.0880965069305396E-2</v>
      </c>
    </row>
    <row r="852" spans="2:5" x14ac:dyDescent="0.45">
      <c r="B852" s="191">
        <v>35550</v>
      </c>
      <c r="C852" s="101">
        <v>4.4637107849121094</v>
      </c>
      <c r="D852" s="56">
        <f t="shared" si="13"/>
        <v>-0.87315571255934432</v>
      </c>
      <c r="E852">
        <v>2.0833505997141122E-2</v>
      </c>
    </row>
    <row r="853" spans="2:5" x14ac:dyDescent="0.45">
      <c r="B853" s="191">
        <v>39027</v>
      </c>
      <c r="C853" s="101">
        <v>35.190475463867188</v>
      </c>
      <c r="D853" s="56">
        <f t="shared" si="13"/>
        <v>-0.76886220427301288</v>
      </c>
      <c r="E853">
        <v>2.0816418805786125E-2</v>
      </c>
    </row>
    <row r="854" spans="2:5" x14ac:dyDescent="0.45">
      <c r="B854" s="191">
        <v>41746</v>
      </c>
      <c r="C854" s="101">
        <v>152.2489013671875</v>
      </c>
      <c r="D854" s="56">
        <f t="shared" si="13"/>
        <v>28.378637421363681</v>
      </c>
      <c r="E854">
        <v>2.0806257970425852E-2</v>
      </c>
    </row>
    <row r="855" spans="2:5" x14ac:dyDescent="0.45">
      <c r="B855" s="191">
        <v>35584</v>
      </c>
      <c r="C855" s="101">
        <v>5.1822996139526367</v>
      </c>
      <c r="D855" s="56">
        <f t="shared" si="13"/>
        <v>-0.37517657127304826</v>
      </c>
      <c r="E855">
        <v>2.0794275774231968E-2</v>
      </c>
    </row>
    <row r="856" spans="2:5" x14ac:dyDescent="0.45">
      <c r="B856" s="191">
        <v>37790</v>
      </c>
      <c r="C856" s="101">
        <v>8.2940225601196289</v>
      </c>
      <c r="D856" s="56">
        <f t="shared" si="13"/>
        <v>1.8871430965193343</v>
      </c>
      <c r="E856">
        <v>2.0789477112760159E-2</v>
      </c>
    </row>
    <row r="857" spans="2:5" x14ac:dyDescent="0.45">
      <c r="B857" s="191">
        <v>35404</v>
      </c>
      <c r="C857" s="101">
        <v>2.8727438449859619</v>
      </c>
      <c r="D857" s="56">
        <f t="shared" si="13"/>
        <v>-0.75721009289687913</v>
      </c>
      <c r="E857">
        <v>2.0754268786617344E-2</v>
      </c>
    </row>
    <row r="858" spans="2:5" x14ac:dyDescent="0.45">
      <c r="B858" s="191">
        <v>36332</v>
      </c>
      <c r="C858" s="101">
        <v>11.832221031188965</v>
      </c>
      <c r="D858" s="56">
        <f t="shared" si="13"/>
        <v>-8.4053675251660423E-2</v>
      </c>
      <c r="E858">
        <v>2.0720229473557082E-2</v>
      </c>
    </row>
    <row r="859" spans="2:5" x14ac:dyDescent="0.45">
      <c r="B859" s="191">
        <v>38041</v>
      </c>
      <c r="C859" s="101">
        <v>12.918028831481934</v>
      </c>
      <c r="D859" s="56">
        <f t="shared" si="13"/>
        <v>-0.65541866517643144</v>
      </c>
      <c r="E859">
        <v>2.0692527409164968E-2</v>
      </c>
    </row>
    <row r="860" spans="2:5" x14ac:dyDescent="0.45">
      <c r="B860" s="191">
        <v>39713</v>
      </c>
      <c r="C860" s="101">
        <v>37.489055633544922</v>
      </c>
      <c r="D860" s="56">
        <f t="shared" si="13"/>
        <v>-0.91329433956883954</v>
      </c>
      <c r="E860">
        <v>2.0675268942281527E-2</v>
      </c>
    </row>
    <row r="861" spans="2:5" x14ac:dyDescent="0.45">
      <c r="B861" s="191">
        <v>45649</v>
      </c>
      <c r="C861" s="101">
        <v>432.37149047851563</v>
      </c>
      <c r="D861" s="56">
        <f t="shared" si="13"/>
        <v>1.6044864131186585</v>
      </c>
      <c r="E861">
        <v>2.0660599160473379E-2</v>
      </c>
    </row>
    <row r="862" spans="2:5" x14ac:dyDescent="0.45">
      <c r="B862" s="191">
        <v>42048</v>
      </c>
      <c r="C862" s="101">
        <v>166.01026916503906</v>
      </c>
      <c r="D862" s="56">
        <f t="shared" si="13"/>
        <v>39.428273903424916</v>
      </c>
      <c r="E862">
        <v>2.0653419383696824E-2</v>
      </c>
    </row>
    <row r="863" spans="2:5" x14ac:dyDescent="0.45">
      <c r="B863" s="191">
        <v>35465</v>
      </c>
      <c r="C863" s="101">
        <v>4.1062912940979004</v>
      </c>
      <c r="D863" s="56">
        <f t="shared" si="13"/>
        <v>-0.53083372232951398</v>
      </c>
      <c r="E863">
        <v>2.0644438236584951E-2</v>
      </c>
    </row>
    <row r="864" spans="2:5" x14ac:dyDescent="0.45">
      <c r="B864" s="191">
        <v>37042</v>
      </c>
      <c r="C864" s="101">
        <v>8.7523155212402344</v>
      </c>
      <c r="D864" s="56">
        <f t="shared" si="13"/>
        <v>-0.94109100594818917</v>
      </c>
      <c r="E864">
        <v>2.0642234484182131E-2</v>
      </c>
    </row>
    <row r="865" spans="2:5" x14ac:dyDescent="0.45">
      <c r="B865" s="191">
        <v>42450</v>
      </c>
      <c r="C865" s="101">
        <v>148.57350158691406</v>
      </c>
      <c r="D865" s="56">
        <f t="shared" si="13"/>
        <v>12.431506610156676</v>
      </c>
      <c r="E865">
        <v>2.0631254069013401E-2</v>
      </c>
    </row>
    <row r="866" spans="2:5" x14ac:dyDescent="0.45">
      <c r="B866" s="191">
        <v>38120</v>
      </c>
      <c r="C866" s="101">
        <v>11.061566352844238</v>
      </c>
      <c r="D866" s="56">
        <f t="shared" si="13"/>
        <v>-0.94499845924084103</v>
      </c>
      <c r="E866">
        <v>2.0627980177160971E-2</v>
      </c>
    </row>
    <row r="867" spans="2:5" x14ac:dyDescent="0.45">
      <c r="B867" s="191">
        <v>43222</v>
      </c>
      <c r="C867" s="101">
        <v>201.11375427246094</v>
      </c>
      <c r="D867" s="56">
        <f t="shared" si="13"/>
        <v>4.5994980917161552</v>
      </c>
      <c r="E867">
        <v>2.0607691058011027E-2</v>
      </c>
    </row>
    <row r="868" spans="2:5" x14ac:dyDescent="0.45">
      <c r="B868" s="191">
        <v>39531</v>
      </c>
      <c r="C868" s="101">
        <v>35.916389465332031</v>
      </c>
      <c r="D868" s="56">
        <f t="shared" si="13"/>
        <v>-0.7662624598573633</v>
      </c>
      <c r="E868">
        <v>2.0555233566137643E-2</v>
      </c>
    </row>
    <row r="869" spans="2:5" x14ac:dyDescent="0.45">
      <c r="B869" s="191">
        <v>42334</v>
      </c>
      <c r="C869" s="101">
        <v>153.66119384765625</v>
      </c>
      <c r="D869" s="56">
        <f t="shared" si="13"/>
        <v>0.16222497053564874</v>
      </c>
      <c r="E869">
        <v>2.054178906589731E-2</v>
      </c>
    </row>
    <row r="870" spans="2:5" x14ac:dyDescent="0.45">
      <c r="B870" s="191">
        <v>43928</v>
      </c>
      <c r="C870" s="101">
        <v>132.21295166015625</v>
      </c>
      <c r="D870" s="56">
        <f t="shared" si="13"/>
        <v>-0.40983388153996253</v>
      </c>
      <c r="E870">
        <v>2.0517269524336947E-2</v>
      </c>
    </row>
    <row r="871" spans="2:5" x14ac:dyDescent="0.45">
      <c r="B871" s="191">
        <v>43329</v>
      </c>
      <c r="C871" s="101">
        <v>224.02667236328125</v>
      </c>
      <c r="D871" s="56">
        <f t="shared" si="13"/>
        <v>18.386629531152025</v>
      </c>
      <c r="E871">
        <v>2.0491129287080301E-2</v>
      </c>
    </row>
    <row r="872" spans="2:5" x14ac:dyDescent="0.45">
      <c r="B872" s="191">
        <v>37984</v>
      </c>
      <c r="C872" s="101">
        <v>11.555730819702148</v>
      </c>
      <c r="D872" s="56">
        <f t="shared" si="13"/>
        <v>6.2231808003613165E-2</v>
      </c>
      <c r="E872">
        <v>2.0460133621736556E-2</v>
      </c>
    </row>
    <row r="873" spans="2:5" x14ac:dyDescent="0.45">
      <c r="B873" s="191">
        <v>36376</v>
      </c>
      <c r="C873" s="101">
        <v>10.878727912902832</v>
      </c>
      <c r="D873" s="56">
        <f t="shared" si="13"/>
        <v>-0.89085243197033914</v>
      </c>
      <c r="E873">
        <v>2.0455953595229989E-2</v>
      </c>
    </row>
    <row r="874" spans="2:5" x14ac:dyDescent="0.45">
      <c r="B874" s="191">
        <v>41047</v>
      </c>
      <c r="C874" s="101">
        <v>99.669906616210938</v>
      </c>
      <c r="D874" s="56">
        <f t="shared" si="13"/>
        <v>-0.42081841998253933</v>
      </c>
      <c r="E874">
        <v>2.044724466525779E-2</v>
      </c>
    </row>
    <row r="875" spans="2:5" x14ac:dyDescent="0.45">
      <c r="B875" s="191">
        <v>42748</v>
      </c>
      <c r="C875" s="101">
        <v>172.08749389648438</v>
      </c>
      <c r="D875" s="56">
        <f t="shared" si="13"/>
        <v>0.48869381242889287</v>
      </c>
      <c r="E875">
        <v>2.043747540049131E-2</v>
      </c>
    </row>
    <row r="876" spans="2:5" x14ac:dyDescent="0.45">
      <c r="B876" s="191">
        <v>41180</v>
      </c>
      <c r="C876" s="101">
        <v>115.59629821777344</v>
      </c>
      <c r="D876" s="56">
        <f t="shared" si="13"/>
        <v>-0.73022832518207592</v>
      </c>
      <c r="E876">
        <v>2.0415876649019078E-2</v>
      </c>
    </row>
    <row r="877" spans="2:5" x14ac:dyDescent="0.45">
      <c r="B877" s="191">
        <v>45639</v>
      </c>
      <c r="C877" s="101">
        <v>428.49679565429688</v>
      </c>
      <c r="D877" s="56">
        <f t="shared" si="13"/>
        <v>1.9636520021191584</v>
      </c>
      <c r="E877">
        <v>2.0408114321893257E-2</v>
      </c>
    </row>
    <row r="878" spans="2:5" x14ac:dyDescent="0.45">
      <c r="B878" s="191">
        <v>42271</v>
      </c>
      <c r="C878" s="101">
        <v>144.58404541015625</v>
      </c>
      <c r="D878" s="56">
        <f t="shared" si="13"/>
        <v>-0.52756601963056116</v>
      </c>
      <c r="E878">
        <v>2.0404624906162332E-2</v>
      </c>
    </row>
    <row r="879" spans="2:5" x14ac:dyDescent="0.45">
      <c r="B879" s="191">
        <v>44874</v>
      </c>
      <c r="C879" s="101">
        <v>306.04074096679688</v>
      </c>
      <c r="D879" s="56">
        <f t="shared" si="13"/>
        <v>35.182684193934072</v>
      </c>
      <c r="E879">
        <v>2.0367686097284073E-2</v>
      </c>
    </row>
    <row r="880" spans="2:5" x14ac:dyDescent="0.45">
      <c r="B880" s="191">
        <v>36789</v>
      </c>
      <c r="C880" s="101">
        <v>8.4582099914550781</v>
      </c>
      <c r="D880" s="56">
        <f t="shared" si="13"/>
        <v>-0.10032155443302129</v>
      </c>
      <c r="E880">
        <v>2.0359735562390107E-2</v>
      </c>
    </row>
    <row r="881" spans="2:5" x14ac:dyDescent="0.45">
      <c r="B881" s="191">
        <v>37860</v>
      </c>
      <c r="C881" s="101">
        <v>9.4013700485229492</v>
      </c>
      <c r="D881" s="56">
        <f t="shared" si="13"/>
        <v>0.15642482872789351</v>
      </c>
      <c r="E881">
        <v>2.0356725547507358E-2</v>
      </c>
    </row>
    <row r="882" spans="2:5" x14ac:dyDescent="0.45">
      <c r="B882" s="191">
        <v>37123</v>
      </c>
      <c r="C882" s="101">
        <v>8.1296854019165039</v>
      </c>
      <c r="D882" s="56">
        <f t="shared" si="13"/>
        <v>0.14005849280816099</v>
      </c>
      <c r="E882">
        <v>2.035657688915472E-2</v>
      </c>
    </row>
    <row r="883" spans="2:5" x14ac:dyDescent="0.45">
      <c r="B883" s="191">
        <v>37706</v>
      </c>
      <c r="C883" s="101">
        <v>7.1309370994567871</v>
      </c>
      <c r="D883" s="56">
        <f t="shared" si="13"/>
        <v>-0.92889969012775242</v>
      </c>
      <c r="E883">
        <v>2.0344795024397407E-2</v>
      </c>
    </row>
    <row r="884" spans="2:5" x14ac:dyDescent="0.45">
      <c r="B884" s="191">
        <v>41015</v>
      </c>
      <c r="C884" s="101">
        <v>100.29403686523438</v>
      </c>
      <c r="D884" s="56">
        <f t="shared" si="13"/>
        <v>-0.75694146814398489</v>
      </c>
      <c r="E884">
        <v>2.0317653691781911E-2</v>
      </c>
    </row>
    <row r="885" spans="2:5" x14ac:dyDescent="0.45">
      <c r="B885" s="191">
        <v>45482</v>
      </c>
      <c r="C885" s="101">
        <v>412.63327026367188</v>
      </c>
      <c r="D885" s="56">
        <f t="shared" si="13"/>
        <v>1.230321707685154</v>
      </c>
      <c r="E885">
        <v>2.0288481288301848E-2</v>
      </c>
    </row>
    <row r="886" spans="2:5" x14ac:dyDescent="0.45">
      <c r="B886" s="191">
        <v>43083</v>
      </c>
      <c r="C886" s="101">
        <v>185.01065063476563</v>
      </c>
      <c r="D886" s="56">
        <f t="shared" si="13"/>
        <v>22.965029424212425</v>
      </c>
      <c r="E886">
        <v>2.0270165655107791E-2</v>
      </c>
    </row>
    <row r="887" spans="2:5" x14ac:dyDescent="0.45">
      <c r="B887" s="191">
        <v>37183</v>
      </c>
      <c r="C887" s="101">
        <v>7.7200260162353516</v>
      </c>
      <c r="D887" s="56">
        <f t="shared" si="13"/>
        <v>-0.94711813535526435</v>
      </c>
      <c r="E887">
        <v>2.02563195759583E-2</v>
      </c>
    </row>
    <row r="888" spans="2:5" x14ac:dyDescent="0.45">
      <c r="B888" s="191">
        <v>42095</v>
      </c>
      <c r="C888" s="101">
        <v>145.98626708984375</v>
      </c>
      <c r="D888" s="56">
        <f t="shared" si="13"/>
        <v>0.15634713295925984</v>
      </c>
      <c r="E888">
        <v>2.0254720408675351E-2</v>
      </c>
    </row>
    <row r="889" spans="2:5" x14ac:dyDescent="0.45">
      <c r="B889" s="191">
        <v>41201</v>
      </c>
      <c r="C889" s="101">
        <v>126.24778747558594</v>
      </c>
      <c r="D889" s="56">
        <f t="shared" si="13"/>
        <v>-0.14160446311418476</v>
      </c>
      <c r="E889">
        <v>2.0233013795900867E-2</v>
      </c>
    </row>
    <row r="890" spans="2:5" x14ac:dyDescent="0.45">
      <c r="B890" s="191">
        <v>44155</v>
      </c>
      <c r="C890" s="101">
        <v>147.07414245605469</v>
      </c>
      <c r="D890" s="56">
        <f t="shared" si="13"/>
        <v>5.7879510609417494E-3</v>
      </c>
      <c r="E890">
        <v>2.0223684653413052E-2</v>
      </c>
    </row>
    <row r="891" spans="2:5" x14ac:dyDescent="0.45">
      <c r="B891" s="191">
        <v>42142</v>
      </c>
      <c r="C891" s="101">
        <v>146.227783203125</v>
      </c>
      <c r="D891" s="56">
        <f t="shared" si="13"/>
        <v>18.887576029010027</v>
      </c>
      <c r="E891">
        <v>2.0220590387967016E-2</v>
      </c>
    </row>
    <row r="892" spans="2:5" x14ac:dyDescent="0.45">
      <c r="B892" s="191">
        <v>37201</v>
      </c>
      <c r="C892" s="101">
        <v>7.3527202606201172</v>
      </c>
      <c r="D892" s="56">
        <f t="shared" si="13"/>
        <v>-0.98122833264692777</v>
      </c>
      <c r="E892">
        <v>2.01837945840804E-2</v>
      </c>
    </row>
    <row r="893" spans="2:5" x14ac:dyDescent="0.45">
      <c r="B893" s="191">
        <v>45407</v>
      </c>
      <c r="C893" s="101">
        <v>391.69244384765625</v>
      </c>
      <c r="D893" s="56">
        <f t="shared" si="13"/>
        <v>48.954583966098156</v>
      </c>
      <c r="E893">
        <v>2.0167883279558829E-2</v>
      </c>
    </row>
    <row r="894" spans="2:5" x14ac:dyDescent="0.45">
      <c r="B894" s="191">
        <v>37216</v>
      </c>
      <c r="C894" s="101">
        <v>7.8409709930419922</v>
      </c>
      <c r="D894" s="56">
        <f t="shared" si="13"/>
        <v>-0.91453397674667503</v>
      </c>
      <c r="E894">
        <v>2.0159615255764093E-2</v>
      </c>
    </row>
    <row r="895" spans="2:5" x14ac:dyDescent="0.45">
      <c r="B895" s="191">
        <v>40987</v>
      </c>
      <c r="C895" s="101">
        <v>91.743721008300781</v>
      </c>
      <c r="D895" s="56">
        <f t="shared" si="13"/>
        <v>9.8555950282865332</v>
      </c>
      <c r="E895">
        <v>2.0124433631013735E-2</v>
      </c>
    </row>
    <row r="896" spans="2:5" x14ac:dyDescent="0.45">
      <c r="B896" s="191">
        <v>37316</v>
      </c>
      <c r="C896" s="101">
        <v>8.4512844085693359</v>
      </c>
      <c r="D896" s="56">
        <f t="shared" si="13"/>
        <v>-0.9493022372290445</v>
      </c>
      <c r="E896">
        <v>2.011564776516081E-2</v>
      </c>
    </row>
    <row r="897" spans="2:5" x14ac:dyDescent="0.45">
      <c r="B897" s="191">
        <v>42528</v>
      </c>
      <c r="C897" s="101">
        <v>166.69935607910156</v>
      </c>
      <c r="D897" s="56">
        <f t="shared" si="13"/>
        <v>-0.22036090392330529</v>
      </c>
      <c r="E897">
        <v>2.0107058489245922E-2</v>
      </c>
    </row>
    <row r="898" spans="2:5" x14ac:dyDescent="0.45">
      <c r="B898" s="191">
        <v>43543</v>
      </c>
      <c r="C898" s="101">
        <v>213.81605529785156</v>
      </c>
      <c r="D898" s="56">
        <f t="shared" si="13"/>
        <v>0.45692845421456718</v>
      </c>
      <c r="E898">
        <v>2.0098919969695466E-2</v>
      </c>
    </row>
    <row r="899" spans="2:5" x14ac:dyDescent="0.45">
      <c r="B899" s="191">
        <v>42486</v>
      </c>
      <c r="C899" s="101">
        <v>146.75810241699219</v>
      </c>
      <c r="D899" s="56">
        <f t="shared" ref="D899:D962" si="14">(C899-C900)/C900</f>
        <v>0.12456251633274307</v>
      </c>
      <c r="E899">
        <v>2.0096819659887084E-2</v>
      </c>
    </row>
    <row r="900" spans="2:5" x14ac:dyDescent="0.45">
      <c r="B900" s="191">
        <v>44138</v>
      </c>
      <c r="C900" s="101">
        <v>130.50239562988281</v>
      </c>
      <c r="D900" s="56">
        <f t="shared" si="14"/>
        <v>0.17555755484556401</v>
      </c>
      <c r="E900">
        <v>2.0089949300273403E-2</v>
      </c>
    </row>
    <row r="901" spans="2:5" x14ac:dyDescent="0.45">
      <c r="B901" s="191">
        <v>41173</v>
      </c>
      <c r="C901" s="101">
        <v>111.01319122314453</v>
      </c>
      <c r="D901" s="56">
        <f t="shared" si="14"/>
        <v>13.978853133510235</v>
      </c>
      <c r="E901">
        <v>2.0082072227345749E-2</v>
      </c>
    </row>
    <row r="902" spans="2:5" x14ac:dyDescent="0.45">
      <c r="B902" s="191">
        <v>37655</v>
      </c>
      <c r="C902" s="101">
        <v>7.4113278388977051</v>
      </c>
      <c r="D902" s="56">
        <f t="shared" si="14"/>
        <v>-0.98411495536831217</v>
      </c>
      <c r="E902">
        <v>2.0038929364381883E-2</v>
      </c>
    </row>
    <row r="903" spans="2:5" x14ac:dyDescent="0.45">
      <c r="B903" s="191">
        <v>45544</v>
      </c>
      <c r="C903" s="101">
        <v>466.56008911132813</v>
      </c>
      <c r="D903" s="56">
        <f t="shared" si="14"/>
        <v>45.346734835632432</v>
      </c>
      <c r="E903">
        <v>2.0031956227387748E-2</v>
      </c>
    </row>
    <row r="904" spans="2:5" x14ac:dyDescent="0.45">
      <c r="B904" s="191">
        <v>36910</v>
      </c>
      <c r="C904" s="101">
        <v>10.066730499267578</v>
      </c>
      <c r="D904" s="56">
        <f t="shared" si="14"/>
        <v>-0.9499013036319307</v>
      </c>
      <c r="E904">
        <v>1.9996832479626359E-2</v>
      </c>
    </row>
    <row r="905" spans="2:5" x14ac:dyDescent="0.45">
      <c r="B905" s="191">
        <v>44636</v>
      </c>
      <c r="C905" s="101">
        <v>200.93797302246094</v>
      </c>
      <c r="D905" s="56">
        <f t="shared" si="14"/>
        <v>24.871261521958839</v>
      </c>
      <c r="E905">
        <v>1.9970592139903588E-2</v>
      </c>
    </row>
    <row r="906" spans="2:5" x14ac:dyDescent="0.45">
      <c r="B906" s="191">
        <v>37214</v>
      </c>
      <c r="C906" s="101">
        <v>7.766840934753418</v>
      </c>
      <c r="D906" s="56">
        <f t="shared" si="14"/>
        <v>-7.4453962792111111E-2</v>
      </c>
      <c r="E906">
        <v>1.9907430772511857E-2</v>
      </c>
    </row>
    <row r="907" spans="2:5" x14ac:dyDescent="0.45">
      <c r="B907" s="191">
        <v>35888</v>
      </c>
      <c r="C907" s="101">
        <v>8.3916311264038086</v>
      </c>
      <c r="D907" s="56">
        <f t="shared" si="14"/>
        <v>-0.97141506957946899</v>
      </c>
      <c r="E907">
        <v>1.9902041794681854E-2</v>
      </c>
    </row>
    <row r="908" spans="2:5" x14ac:dyDescent="0.45">
      <c r="B908" s="191">
        <v>44953</v>
      </c>
      <c r="C908" s="101">
        <v>293.568359375</v>
      </c>
      <c r="D908" s="56">
        <f t="shared" si="14"/>
        <v>7.3210206338804005</v>
      </c>
      <c r="E908">
        <v>1.9896880623487261E-2</v>
      </c>
    </row>
    <row r="909" spans="2:5" x14ac:dyDescent="0.45">
      <c r="B909" s="191">
        <v>38853</v>
      </c>
      <c r="C909" s="101">
        <v>35.280330657958984</v>
      </c>
      <c r="D909" s="56">
        <f t="shared" si="14"/>
        <v>-0.89978938115754181</v>
      </c>
      <c r="E909">
        <v>1.9895204240352047E-2</v>
      </c>
    </row>
    <row r="910" spans="2:5" x14ac:dyDescent="0.45">
      <c r="B910" s="191">
        <v>45037</v>
      </c>
      <c r="C910" s="101">
        <v>352.06179809570313</v>
      </c>
      <c r="D910" s="56">
        <f t="shared" si="14"/>
        <v>0.66942147803573293</v>
      </c>
      <c r="E910">
        <v>1.9860038844701642E-2</v>
      </c>
    </row>
    <row r="911" spans="2:5" x14ac:dyDescent="0.45">
      <c r="B911" s="191">
        <v>43476</v>
      </c>
      <c r="C911" s="101">
        <v>210.88850402832031</v>
      </c>
      <c r="D911" s="56">
        <f t="shared" si="14"/>
        <v>0.45410539326570903</v>
      </c>
      <c r="E911">
        <v>1.9854819926205688E-2</v>
      </c>
    </row>
    <row r="912" spans="2:5" x14ac:dyDescent="0.45">
      <c r="B912" s="191">
        <v>41529</v>
      </c>
      <c r="C912" s="101">
        <v>145.02972412109375</v>
      </c>
      <c r="D912" s="56">
        <f t="shared" si="14"/>
        <v>0.65159567004431662</v>
      </c>
      <c r="E912">
        <v>1.985147739847563E-2</v>
      </c>
    </row>
    <row r="913" spans="2:5" x14ac:dyDescent="0.45">
      <c r="B913" s="191">
        <v>40841</v>
      </c>
      <c r="C913" s="101">
        <v>87.811882019042969</v>
      </c>
      <c r="D913" s="56">
        <f t="shared" si="14"/>
        <v>1.6690005033212127</v>
      </c>
      <c r="E913">
        <v>1.9811566172996762E-2</v>
      </c>
    </row>
    <row r="914" spans="2:5" x14ac:dyDescent="0.45">
      <c r="B914" s="191">
        <v>39388</v>
      </c>
      <c r="C914" s="101">
        <v>32.900661468505859</v>
      </c>
      <c r="D914" s="56">
        <f t="shared" si="14"/>
        <v>-0.90126416554674538</v>
      </c>
      <c r="E914">
        <v>1.9802327899486806E-2</v>
      </c>
    </row>
    <row r="915" spans="2:5" x14ac:dyDescent="0.45">
      <c r="B915" s="191">
        <v>45021</v>
      </c>
      <c r="C915" s="101">
        <v>333.21905517578125</v>
      </c>
      <c r="D915" s="56">
        <f t="shared" si="14"/>
        <v>7.0702908954509587</v>
      </c>
      <c r="E915">
        <v>1.9794179239610476E-2</v>
      </c>
    </row>
    <row r="916" spans="2:5" x14ac:dyDescent="0.45">
      <c r="B916" s="191">
        <v>40007</v>
      </c>
      <c r="C916" s="101">
        <v>41.289596557617188</v>
      </c>
      <c r="D916" s="56">
        <f t="shared" si="14"/>
        <v>-0.78867713906259496</v>
      </c>
      <c r="E916">
        <v>1.979369185305644E-2</v>
      </c>
    </row>
    <row r="917" spans="2:5" x14ac:dyDescent="0.45">
      <c r="B917" s="191">
        <v>42871</v>
      </c>
      <c r="C917" s="101">
        <v>195.38632202148438</v>
      </c>
      <c r="D917" s="56">
        <f t="shared" si="14"/>
        <v>0.6093089994690658</v>
      </c>
      <c r="E917">
        <v>1.978779703537048E-2</v>
      </c>
    </row>
    <row r="918" spans="2:5" x14ac:dyDescent="0.45">
      <c r="B918" s="191">
        <v>41234</v>
      </c>
      <c r="C918" s="101">
        <v>121.41007232666016</v>
      </c>
      <c r="D918" s="56">
        <f t="shared" si="14"/>
        <v>5.4785946013614915</v>
      </c>
      <c r="E918">
        <v>1.978262014700901E-2</v>
      </c>
    </row>
    <row r="919" spans="2:5" x14ac:dyDescent="0.45">
      <c r="B919" s="191">
        <v>38511</v>
      </c>
      <c r="C919" s="101">
        <v>18.74018669128418</v>
      </c>
      <c r="D919" s="56">
        <f t="shared" si="14"/>
        <v>3.4313471904240282</v>
      </c>
      <c r="E919">
        <v>1.9771004298391886E-2</v>
      </c>
    </row>
    <row r="920" spans="2:5" x14ac:dyDescent="0.45">
      <c r="B920" s="191">
        <v>35488</v>
      </c>
      <c r="C920" s="101">
        <v>4.2290043830871582</v>
      </c>
      <c r="D920" s="56">
        <f t="shared" si="14"/>
        <v>-0.65002574040866912</v>
      </c>
      <c r="E920">
        <v>1.9770206136076832E-2</v>
      </c>
    </row>
    <row r="921" spans="2:5" x14ac:dyDescent="0.45">
      <c r="B921" s="191">
        <v>36304</v>
      </c>
      <c r="C921" s="101">
        <v>12.083758354187012</v>
      </c>
      <c r="D921" s="56">
        <f t="shared" si="14"/>
        <v>-0.62601535189755297</v>
      </c>
      <c r="E921">
        <v>1.9766952978849641E-2</v>
      </c>
    </row>
    <row r="922" spans="2:5" x14ac:dyDescent="0.45">
      <c r="B922" s="191">
        <v>39101</v>
      </c>
      <c r="C922" s="101">
        <v>32.310840606689453</v>
      </c>
      <c r="D922" s="56">
        <f t="shared" si="14"/>
        <v>10.207555158892145</v>
      </c>
      <c r="E922">
        <v>1.9744541747847032E-2</v>
      </c>
    </row>
    <row r="923" spans="2:5" x14ac:dyDescent="0.45">
      <c r="B923" s="191">
        <v>35207</v>
      </c>
      <c r="C923" s="101">
        <v>2.8829517364501953</v>
      </c>
      <c r="D923" s="56">
        <f t="shared" si="14"/>
        <v>-0.98981001460942752</v>
      </c>
      <c r="E923">
        <v>1.9732951211011183E-2</v>
      </c>
    </row>
    <row r="924" spans="2:5" x14ac:dyDescent="0.45">
      <c r="B924" s="191">
        <v>44931</v>
      </c>
      <c r="C924" s="101">
        <v>282.92010498046875</v>
      </c>
      <c r="D924" s="56">
        <f t="shared" si="14"/>
        <v>30.490495156263485</v>
      </c>
      <c r="E924">
        <v>1.9724682697419244E-2</v>
      </c>
    </row>
    <row r="925" spans="2:5" x14ac:dyDescent="0.45">
      <c r="B925" s="191">
        <v>36859</v>
      </c>
      <c r="C925" s="101">
        <v>8.9843015670776367</v>
      </c>
      <c r="D925" s="56">
        <f t="shared" si="14"/>
        <v>-0.68553575487824459</v>
      </c>
      <c r="E925">
        <v>1.9716469137921872E-2</v>
      </c>
    </row>
    <row r="926" spans="2:5" x14ac:dyDescent="0.45">
      <c r="B926" s="191">
        <v>38742</v>
      </c>
      <c r="C926" s="101">
        <v>28.570184707641602</v>
      </c>
      <c r="D926" s="56">
        <f t="shared" si="14"/>
        <v>3.6536053118623633</v>
      </c>
      <c r="E926">
        <v>1.9715514511284195E-2</v>
      </c>
    </row>
    <row r="927" spans="2:5" x14ac:dyDescent="0.45">
      <c r="B927" s="191">
        <v>35828</v>
      </c>
      <c r="C927" s="101">
        <v>6.1393656730651855</v>
      </c>
      <c r="D927" s="56">
        <f t="shared" si="14"/>
        <v>0.40130145587437899</v>
      </c>
      <c r="E927">
        <v>1.9707356464270635E-2</v>
      </c>
    </row>
    <row r="928" spans="2:5" x14ac:dyDescent="0.45">
      <c r="B928" s="191">
        <v>35556</v>
      </c>
      <c r="C928" s="101">
        <v>4.3811883926391602</v>
      </c>
      <c r="D928" s="56">
        <f t="shared" si="14"/>
        <v>-0.43206151130187959</v>
      </c>
      <c r="E928">
        <v>1.9705764189619619E-2</v>
      </c>
    </row>
    <row r="929" spans="2:5" x14ac:dyDescent="0.45">
      <c r="B929" s="191">
        <v>36495</v>
      </c>
      <c r="C929" s="101">
        <v>7.7141952514648438</v>
      </c>
      <c r="D929" s="56">
        <f t="shared" si="14"/>
        <v>-0.94691686646264617</v>
      </c>
      <c r="E929">
        <v>1.9696896543421504E-2</v>
      </c>
    </row>
    <row r="930" spans="2:5" x14ac:dyDescent="0.45">
      <c r="B930" s="191">
        <v>41409</v>
      </c>
      <c r="C930" s="101">
        <v>145.32290649414063</v>
      </c>
      <c r="D930" s="56">
        <f t="shared" si="14"/>
        <v>17.957269106262618</v>
      </c>
      <c r="E930">
        <v>1.965166323370408E-2</v>
      </c>
    </row>
    <row r="931" spans="2:5" x14ac:dyDescent="0.45">
      <c r="B931" s="191">
        <v>36091</v>
      </c>
      <c r="C931" s="101">
        <v>7.6658143997192383</v>
      </c>
      <c r="D931" s="56">
        <f t="shared" si="14"/>
        <v>0.44166483802411904</v>
      </c>
      <c r="E931">
        <v>1.9643403390202888E-2</v>
      </c>
    </row>
    <row r="932" spans="2:5" x14ac:dyDescent="0.45">
      <c r="B932" s="191">
        <v>35592</v>
      </c>
      <c r="C932" s="101">
        <v>5.3173346519470215</v>
      </c>
      <c r="D932" s="56">
        <f t="shared" si="14"/>
        <v>-0.94535019736790005</v>
      </c>
      <c r="E932">
        <v>1.9625716171906858E-2</v>
      </c>
    </row>
    <row r="933" spans="2:5" x14ac:dyDescent="0.45">
      <c r="B933" s="191">
        <v>41061</v>
      </c>
      <c r="C933" s="101">
        <v>97.298332214355469</v>
      </c>
      <c r="D933" s="56">
        <f t="shared" si="14"/>
        <v>28.834645971502965</v>
      </c>
      <c r="E933">
        <v>1.9620912759565626E-2</v>
      </c>
    </row>
    <row r="934" spans="2:5" x14ac:dyDescent="0.45">
      <c r="B934" s="191">
        <v>35237</v>
      </c>
      <c r="C934" s="101">
        <v>3.2612531185150146</v>
      </c>
      <c r="D934" s="56">
        <f t="shared" si="14"/>
        <v>-0.48579434430756541</v>
      </c>
      <c r="E934">
        <v>1.9601027898231368E-2</v>
      </c>
    </row>
    <row r="935" spans="2:5" x14ac:dyDescent="0.45">
      <c r="B935" s="191">
        <v>35808</v>
      </c>
      <c r="C935" s="101">
        <v>6.3423128128051758</v>
      </c>
      <c r="D935" s="56">
        <f t="shared" si="14"/>
        <v>-0.73083000756221339</v>
      </c>
      <c r="E935">
        <v>1.9592641096298685E-2</v>
      </c>
    </row>
    <row r="936" spans="2:5" x14ac:dyDescent="0.45">
      <c r="B936" s="191">
        <v>38667</v>
      </c>
      <c r="C936" s="101">
        <v>23.562480926513672</v>
      </c>
      <c r="D936" s="56">
        <f t="shared" si="14"/>
        <v>5.9818008568915397</v>
      </c>
      <c r="E936">
        <v>1.9592206893546328E-2</v>
      </c>
    </row>
    <row r="937" spans="2:5" x14ac:dyDescent="0.45">
      <c r="B937" s="191">
        <v>35257</v>
      </c>
      <c r="C937" s="101">
        <v>3.3748428821563721</v>
      </c>
      <c r="D937" s="56">
        <f t="shared" si="14"/>
        <v>-0.90803279439631912</v>
      </c>
      <c r="E937">
        <v>1.9588469979508277E-2</v>
      </c>
    </row>
    <row r="938" spans="2:5" x14ac:dyDescent="0.45">
      <c r="B938" s="191">
        <v>39533</v>
      </c>
      <c r="C938" s="101">
        <v>36.696155548095703</v>
      </c>
      <c r="D938" s="56">
        <f t="shared" si="14"/>
        <v>-0.38061221520082744</v>
      </c>
      <c r="E938">
        <v>1.9576850800797459E-2</v>
      </c>
    </row>
    <row r="939" spans="2:5" x14ac:dyDescent="0.45">
      <c r="B939" s="191">
        <v>40344</v>
      </c>
      <c r="C939" s="101">
        <v>59.245849609375</v>
      </c>
      <c r="D939" s="56">
        <f t="shared" si="14"/>
        <v>-0.15154144022904475</v>
      </c>
      <c r="E939">
        <v>1.9573572368649091E-2</v>
      </c>
    </row>
    <row r="940" spans="2:5" x14ac:dyDescent="0.45">
      <c r="B940" s="191">
        <v>40512</v>
      </c>
      <c r="C940" s="101">
        <v>69.827629089355469</v>
      </c>
      <c r="D940" s="56">
        <f t="shared" si="14"/>
        <v>-9.6214576146128009E-2</v>
      </c>
      <c r="E940">
        <v>1.957290537127819E-2</v>
      </c>
    </row>
    <row r="941" spans="2:5" x14ac:dyDescent="0.45">
      <c r="B941" s="191">
        <v>40686</v>
      </c>
      <c r="C941" s="101">
        <v>77.26129150390625</v>
      </c>
      <c r="D941" s="56">
        <f t="shared" si="14"/>
        <v>21.305379153598704</v>
      </c>
      <c r="E941">
        <v>1.9565754935133867E-2</v>
      </c>
    </row>
    <row r="942" spans="2:5" x14ac:dyDescent="0.45">
      <c r="B942" s="191">
        <v>35367</v>
      </c>
      <c r="C942" s="101">
        <v>3.4637963771820068</v>
      </c>
      <c r="D942" s="56">
        <f t="shared" si="14"/>
        <v>-0.89970845884777551</v>
      </c>
      <c r="E942">
        <v>1.9558417313372798E-2</v>
      </c>
    </row>
    <row r="943" spans="2:5" x14ac:dyDescent="0.45">
      <c r="B943" s="191">
        <v>39017</v>
      </c>
      <c r="C943" s="101">
        <v>34.537273406982422</v>
      </c>
      <c r="D943" s="56">
        <f t="shared" si="14"/>
        <v>-0.78194854222594035</v>
      </c>
      <c r="E943">
        <v>1.9554869376323888E-2</v>
      </c>
    </row>
    <row r="944" spans="2:5" x14ac:dyDescent="0.45">
      <c r="B944" s="191">
        <v>44208</v>
      </c>
      <c r="C944" s="101">
        <v>158.39047241210938</v>
      </c>
      <c r="D944" s="56">
        <f t="shared" si="14"/>
        <v>-0.12947810926702763</v>
      </c>
      <c r="E944">
        <v>1.9506126350748054E-2</v>
      </c>
    </row>
    <row r="945" spans="2:5" x14ac:dyDescent="0.45">
      <c r="B945" s="191">
        <v>44538</v>
      </c>
      <c r="C945" s="101">
        <v>181.94886779785156</v>
      </c>
      <c r="D945" s="56">
        <f t="shared" si="14"/>
        <v>3.8834381380506344</v>
      </c>
      <c r="E945">
        <v>1.9488017712322499E-2</v>
      </c>
    </row>
    <row r="946" spans="2:5" x14ac:dyDescent="0.45">
      <c r="B946" s="191">
        <v>39671</v>
      </c>
      <c r="C946" s="101">
        <v>37.258354187011719</v>
      </c>
      <c r="D946" s="56">
        <f t="shared" si="14"/>
        <v>0.18900945967628249</v>
      </c>
      <c r="E946">
        <v>1.9463322903906483E-2</v>
      </c>
    </row>
    <row r="947" spans="2:5" x14ac:dyDescent="0.45">
      <c r="B947" s="191">
        <v>39139</v>
      </c>
      <c r="C947" s="101">
        <v>31.335624694824219</v>
      </c>
      <c r="D947" s="56">
        <f t="shared" si="14"/>
        <v>2.9672605281062419</v>
      </c>
      <c r="E947">
        <v>1.9455286238355289E-2</v>
      </c>
    </row>
    <row r="948" spans="2:5" x14ac:dyDescent="0.45">
      <c r="B948" s="191">
        <v>36530</v>
      </c>
      <c r="C948" s="101">
        <v>7.898554801940918</v>
      </c>
      <c r="D948" s="56">
        <f t="shared" si="14"/>
        <v>1.3606619755945488</v>
      </c>
      <c r="E948">
        <v>1.9442902939468265E-2</v>
      </c>
    </row>
    <row r="949" spans="2:5" x14ac:dyDescent="0.45">
      <c r="B949" s="191">
        <v>35341</v>
      </c>
      <c r="C949" s="101">
        <v>3.3459067344665527</v>
      </c>
      <c r="D949" s="56">
        <f t="shared" si="14"/>
        <v>-0.79825834363383186</v>
      </c>
      <c r="E949">
        <v>1.9428544696607097E-2</v>
      </c>
    </row>
    <row r="950" spans="2:5" x14ac:dyDescent="0.45">
      <c r="B950" s="191">
        <v>38463</v>
      </c>
      <c r="C950" s="101">
        <v>16.585105895996094</v>
      </c>
      <c r="D950" s="56">
        <f t="shared" si="14"/>
        <v>-0.95724745700364766</v>
      </c>
      <c r="E950">
        <v>1.9417579306298137E-2</v>
      </c>
    </row>
    <row r="951" spans="2:5" x14ac:dyDescent="0.45">
      <c r="B951" s="191">
        <v>45422</v>
      </c>
      <c r="C951" s="101">
        <v>387.9326171875</v>
      </c>
      <c r="D951" s="56">
        <f t="shared" si="14"/>
        <v>10.636898920510305</v>
      </c>
      <c r="E951">
        <v>1.9407251391605235E-2</v>
      </c>
    </row>
    <row r="952" spans="2:5" x14ac:dyDescent="0.45">
      <c r="B952" s="191">
        <v>39889</v>
      </c>
      <c r="C952" s="101">
        <v>33.33642578125</v>
      </c>
      <c r="D952" s="56">
        <f t="shared" si="14"/>
        <v>2.9783857410900594</v>
      </c>
      <c r="E952">
        <v>1.9400461771887766E-2</v>
      </c>
    </row>
    <row r="953" spans="2:5" x14ac:dyDescent="0.45">
      <c r="B953" s="191">
        <v>37117</v>
      </c>
      <c r="C953" s="101">
        <v>8.3793849945068359</v>
      </c>
      <c r="D953" s="56">
        <f t="shared" si="14"/>
        <v>-0.67440753429099221</v>
      </c>
      <c r="E953">
        <v>1.9392352534563815E-2</v>
      </c>
    </row>
    <row r="954" spans="2:5" x14ac:dyDescent="0.45">
      <c r="B954" s="191">
        <v>38716</v>
      </c>
      <c r="C954" s="101">
        <v>25.735807418823242</v>
      </c>
      <c r="D954" s="56">
        <f t="shared" si="14"/>
        <v>0.16657085718519668</v>
      </c>
      <c r="E954">
        <v>1.936887555011307E-2</v>
      </c>
    </row>
    <row r="955" spans="2:5" x14ac:dyDescent="0.45">
      <c r="B955" s="191">
        <v>38601</v>
      </c>
      <c r="C955" s="101">
        <v>22.061075210571289</v>
      </c>
      <c r="D955" s="56">
        <f t="shared" si="14"/>
        <v>-0.80066561429080374</v>
      </c>
      <c r="E955">
        <v>1.9358937671465098E-2</v>
      </c>
    </row>
    <row r="956" spans="2:5" x14ac:dyDescent="0.45">
      <c r="B956" s="191">
        <v>41177</v>
      </c>
      <c r="C956" s="101">
        <v>110.6737060546875</v>
      </c>
      <c r="D956" s="56">
        <f t="shared" si="14"/>
        <v>5.8001760724315856</v>
      </c>
      <c r="E956">
        <v>1.9347057367707927E-2</v>
      </c>
    </row>
    <row r="957" spans="2:5" x14ac:dyDescent="0.45">
      <c r="B957" s="191">
        <v>38415</v>
      </c>
      <c r="C957" s="101">
        <v>16.275123596191406</v>
      </c>
      <c r="D957" s="56">
        <f t="shared" si="14"/>
        <v>-0.95855859947724942</v>
      </c>
      <c r="E957">
        <v>1.9340691476907285E-2</v>
      </c>
    </row>
    <row r="958" spans="2:5" x14ac:dyDescent="0.45">
      <c r="B958" s="191">
        <v>45090</v>
      </c>
      <c r="C958" s="101">
        <v>392.7261962890625</v>
      </c>
      <c r="D958" s="56">
        <f t="shared" si="14"/>
        <v>6.4581649524372793</v>
      </c>
      <c r="E958">
        <v>1.9338505148910758E-2</v>
      </c>
    </row>
    <row r="959" spans="2:5" x14ac:dyDescent="0.45">
      <c r="B959" s="191">
        <v>40142</v>
      </c>
      <c r="C959" s="101">
        <v>52.657215118408203</v>
      </c>
      <c r="D959" s="56">
        <f t="shared" si="14"/>
        <v>-0.71956911178901761</v>
      </c>
      <c r="E959">
        <v>1.9332786834765314E-2</v>
      </c>
    </row>
    <row r="960" spans="2:5" x14ac:dyDescent="0.45">
      <c r="B960" s="191">
        <v>44594</v>
      </c>
      <c r="C960" s="101">
        <v>187.77252197265625</v>
      </c>
      <c r="D960" s="56">
        <f t="shared" si="14"/>
        <v>4.7719962828221236</v>
      </c>
      <c r="E960">
        <v>1.9319496682701016E-2</v>
      </c>
    </row>
    <row r="961" spans="2:5" x14ac:dyDescent="0.45">
      <c r="B961" s="191">
        <v>39065</v>
      </c>
      <c r="C961" s="101">
        <v>32.531642913818359</v>
      </c>
      <c r="D961" s="56">
        <f t="shared" si="14"/>
        <v>-1.4766188820705867E-2</v>
      </c>
      <c r="E961">
        <v>1.9313586863629356E-2</v>
      </c>
    </row>
    <row r="962" spans="2:5" x14ac:dyDescent="0.45">
      <c r="B962" s="191">
        <v>39829</v>
      </c>
      <c r="C962" s="101">
        <v>33.019210815429688</v>
      </c>
      <c r="D962" s="56">
        <f t="shared" si="14"/>
        <v>3.3550636087058625</v>
      </c>
      <c r="E962">
        <v>1.9287809367785853E-2</v>
      </c>
    </row>
    <row r="963" spans="2:5" x14ac:dyDescent="0.45">
      <c r="B963" s="191">
        <v>37228</v>
      </c>
      <c r="C963" s="101">
        <v>7.5817975997924805</v>
      </c>
      <c r="D963" s="56">
        <f t="shared" ref="D963:D1026" si="15">(C963-C964)/C964</f>
        <v>-0.93810382723557384</v>
      </c>
      <c r="E963">
        <v>1.925661401828474E-2</v>
      </c>
    </row>
    <row r="964" spans="2:5" x14ac:dyDescent="0.45">
      <c r="B964" s="191">
        <v>41218</v>
      </c>
      <c r="C964" s="101">
        <v>122.4921875</v>
      </c>
      <c r="D964" s="56">
        <f t="shared" si="15"/>
        <v>13.988073941979813</v>
      </c>
      <c r="E964">
        <v>1.9244285084258621E-2</v>
      </c>
    </row>
    <row r="965" spans="2:5" x14ac:dyDescent="0.45">
      <c r="B965" s="191">
        <v>36697</v>
      </c>
      <c r="C965" s="101">
        <v>8.1726436614990234</v>
      </c>
      <c r="D965" s="56">
        <f t="shared" si="15"/>
        <v>-0.97606823725833647</v>
      </c>
      <c r="E965">
        <v>1.9193278606169935E-2</v>
      </c>
    </row>
    <row r="966" spans="2:5" x14ac:dyDescent="0.45">
      <c r="B966" s="191">
        <v>45027</v>
      </c>
      <c r="C966" s="101">
        <v>341.49777221679688</v>
      </c>
      <c r="D966" s="56">
        <f t="shared" si="15"/>
        <v>-0.19767887391966407</v>
      </c>
      <c r="E966">
        <v>1.9173788081379806E-2</v>
      </c>
    </row>
    <row r="967" spans="2:5" x14ac:dyDescent="0.45">
      <c r="B967" s="191">
        <v>45665</v>
      </c>
      <c r="C967" s="101">
        <v>425.63726806640625</v>
      </c>
      <c r="D967" s="56">
        <f t="shared" si="15"/>
        <v>1.3673396228576811</v>
      </c>
      <c r="E967">
        <v>1.9156570178914006E-2</v>
      </c>
    </row>
    <row r="968" spans="2:5" x14ac:dyDescent="0.45">
      <c r="B968" s="191">
        <v>44232</v>
      </c>
      <c r="C968" s="101">
        <v>179.79560852050781</v>
      </c>
      <c r="D968" s="56">
        <f t="shared" si="15"/>
        <v>38.580927399414229</v>
      </c>
      <c r="E968">
        <v>1.9134560944983392E-2</v>
      </c>
    </row>
    <row r="969" spans="2:5" x14ac:dyDescent="0.45">
      <c r="B969" s="191">
        <v>35541</v>
      </c>
      <c r="C969" s="101">
        <v>4.5424809455871582</v>
      </c>
      <c r="D969" s="56">
        <f t="shared" si="15"/>
        <v>-0.58804536370149707</v>
      </c>
      <c r="E969">
        <v>1.911497225917172E-2</v>
      </c>
    </row>
    <row r="970" spans="2:5" x14ac:dyDescent="0.45">
      <c r="B970" s="191">
        <v>36369</v>
      </c>
      <c r="C970" s="101">
        <v>11.026653289794922</v>
      </c>
      <c r="D970" s="56">
        <f t="shared" si="15"/>
        <v>-0.66512073372498359</v>
      </c>
      <c r="E970">
        <v>1.9099493203922686E-2</v>
      </c>
    </row>
    <row r="971" spans="2:5" x14ac:dyDescent="0.45">
      <c r="B971" s="191">
        <v>39104</v>
      </c>
      <c r="C971" s="101">
        <v>32.927249908447266</v>
      </c>
      <c r="D971" s="56">
        <f t="shared" si="15"/>
        <v>-0.59436986940219605</v>
      </c>
      <c r="E971">
        <v>1.9077476481072875E-2</v>
      </c>
    </row>
    <row r="972" spans="2:5" x14ac:dyDescent="0.45">
      <c r="B972" s="191">
        <v>40718</v>
      </c>
      <c r="C972" s="101">
        <v>81.175552368164063</v>
      </c>
      <c r="D972" s="56">
        <f t="shared" si="15"/>
        <v>8.2376178052518032</v>
      </c>
      <c r="E972">
        <v>1.9065133691550263E-2</v>
      </c>
    </row>
    <row r="973" spans="2:5" x14ac:dyDescent="0.45">
      <c r="B973" s="191">
        <v>36971</v>
      </c>
      <c r="C973" s="101">
        <v>8.7874984741210938</v>
      </c>
      <c r="D973" s="56">
        <f t="shared" si="15"/>
        <v>-0.95658169740591292</v>
      </c>
      <c r="E973">
        <v>1.9061703578100608E-2</v>
      </c>
    </row>
    <row r="974" spans="2:5" x14ac:dyDescent="0.45">
      <c r="B974" s="191">
        <v>43453</v>
      </c>
      <c r="C974" s="101">
        <v>202.39157104492188</v>
      </c>
      <c r="D974" s="56">
        <f t="shared" si="15"/>
        <v>0.11374196828002756</v>
      </c>
      <c r="E974">
        <v>1.9054273899089001E-2</v>
      </c>
    </row>
    <row r="975" spans="2:5" x14ac:dyDescent="0.45">
      <c r="B975" s="191">
        <v>44623</v>
      </c>
      <c r="C975" s="101">
        <v>181.72213745117188</v>
      </c>
      <c r="D975" s="56">
        <f t="shared" si="15"/>
        <v>6.79019409922335</v>
      </c>
      <c r="E975">
        <v>1.9043126388266274E-2</v>
      </c>
    </row>
    <row r="976" spans="2:5" x14ac:dyDescent="0.45">
      <c r="B976" s="191">
        <v>38635</v>
      </c>
      <c r="C976" s="101">
        <v>23.327035903930664</v>
      </c>
      <c r="D976" s="56">
        <f t="shared" si="15"/>
        <v>-0.87465040723268073</v>
      </c>
      <c r="E976">
        <v>1.8987360228691502E-2</v>
      </c>
    </row>
    <row r="977" spans="2:5" x14ac:dyDescent="0.45">
      <c r="B977" s="191">
        <v>43199</v>
      </c>
      <c r="C977" s="101">
        <v>186.0958251953125</v>
      </c>
      <c r="D977" s="56">
        <f t="shared" si="15"/>
        <v>-9.362650070099908E-2</v>
      </c>
      <c r="E977">
        <v>1.8976341170927769E-2</v>
      </c>
    </row>
    <row r="978" spans="2:5" x14ac:dyDescent="0.45">
      <c r="B978" s="191">
        <v>43433</v>
      </c>
      <c r="C978" s="101">
        <v>205.31913757324219</v>
      </c>
      <c r="D978" s="56">
        <f t="shared" si="15"/>
        <v>2.1839350331063536</v>
      </c>
      <c r="E978">
        <v>1.8958320365194896E-2</v>
      </c>
    </row>
    <row r="979" spans="2:5" x14ac:dyDescent="0.45">
      <c r="B979" s="191">
        <v>40396</v>
      </c>
      <c r="C979" s="101">
        <v>64.485969543457031</v>
      </c>
      <c r="D979" s="56">
        <f t="shared" si="15"/>
        <v>0.65079213484133569</v>
      </c>
      <c r="E979">
        <v>1.8934721214113593E-2</v>
      </c>
    </row>
    <row r="980" spans="2:5" x14ac:dyDescent="0.45">
      <c r="B980" s="191">
        <v>39553</v>
      </c>
      <c r="C980" s="101">
        <v>39.063652038574219</v>
      </c>
      <c r="D980" s="56">
        <f t="shared" si="15"/>
        <v>-0.5236586735476112</v>
      </c>
      <c r="E980">
        <v>1.8868003374104762E-2</v>
      </c>
    </row>
    <row r="981" spans="2:5" x14ac:dyDescent="0.45">
      <c r="B981" s="191">
        <v>40814</v>
      </c>
      <c r="C981" s="101">
        <v>82.0076904296875</v>
      </c>
      <c r="D981" s="56">
        <f t="shared" si="15"/>
        <v>0.99889631158862602</v>
      </c>
      <c r="E981">
        <v>1.8867931682113637E-2</v>
      </c>
    </row>
    <row r="982" spans="2:5" x14ac:dyDescent="0.45">
      <c r="B982" s="191">
        <v>40003</v>
      </c>
      <c r="C982" s="101">
        <v>41.026485443115234</v>
      </c>
      <c r="D982" s="56">
        <f t="shared" si="15"/>
        <v>1.1591098920259053</v>
      </c>
      <c r="E982">
        <v>1.8858770997268036E-2</v>
      </c>
    </row>
    <row r="983" spans="2:5" x14ac:dyDescent="0.45">
      <c r="B983" s="191">
        <v>38527</v>
      </c>
      <c r="C983" s="101">
        <v>19.00157356262207</v>
      </c>
      <c r="D983" s="56">
        <f t="shared" si="15"/>
        <v>-0.88266743453881313</v>
      </c>
      <c r="E983">
        <v>1.8845940298144175E-2</v>
      </c>
    </row>
    <row r="984" spans="2:5" x14ac:dyDescent="0.45">
      <c r="B984" s="191">
        <v>41478</v>
      </c>
      <c r="C984" s="101">
        <v>161.9462890625</v>
      </c>
      <c r="D984" s="56">
        <f t="shared" si="15"/>
        <v>0.10399738701600765</v>
      </c>
      <c r="E984">
        <v>1.8845055530847019E-2</v>
      </c>
    </row>
    <row r="985" spans="2:5" x14ac:dyDescent="0.45">
      <c r="B985" s="191">
        <v>42471</v>
      </c>
      <c r="C985" s="101">
        <v>146.69082641601563</v>
      </c>
      <c r="D985" s="56">
        <f t="shared" si="15"/>
        <v>3.4649786946381642</v>
      </c>
      <c r="E985">
        <v>1.8835494852477829E-2</v>
      </c>
    </row>
    <row r="986" spans="2:5" x14ac:dyDescent="0.45">
      <c r="B986" s="191">
        <v>38943</v>
      </c>
      <c r="C986" s="101">
        <v>32.853645324707031</v>
      </c>
      <c r="D986" s="56">
        <f t="shared" si="15"/>
        <v>-0.32649188616283603</v>
      </c>
      <c r="E986">
        <v>1.8830122659898113E-2</v>
      </c>
    </row>
    <row r="987" spans="2:5" x14ac:dyDescent="0.45">
      <c r="B987" s="191">
        <v>40200</v>
      </c>
      <c r="C987" s="101">
        <v>48.779880523681641</v>
      </c>
      <c r="D987" s="56">
        <f t="shared" si="15"/>
        <v>-0.74022328357481249</v>
      </c>
      <c r="E987">
        <v>1.8813955461682394E-2</v>
      </c>
    </row>
    <row r="988" spans="2:5" x14ac:dyDescent="0.45">
      <c r="B988" s="191">
        <v>43152</v>
      </c>
      <c r="C988" s="101">
        <v>187.77618408203125</v>
      </c>
      <c r="D988" s="56">
        <f t="shared" si="15"/>
        <v>73.121920752386188</v>
      </c>
      <c r="E988">
        <v>1.8803418237343668E-2</v>
      </c>
    </row>
    <row r="989" spans="2:5" x14ac:dyDescent="0.45">
      <c r="B989" s="191">
        <v>35068</v>
      </c>
      <c r="C989" s="101">
        <v>2.5333421230316162</v>
      </c>
      <c r="D989" s="56">
        <f t="shared" si="15"/>
        <v>-0.98305625214698911</v>
      </c>
      <c r="E989">
        <v>1.8803204257462416E-2</v>
      </c>
    </row>
    <row r="990" spans="2:5" x14ac:dyDescent="0.45">
      <c r="B990" s="191">
        <v>42487</v>
      </c>
      <c r="C990" s="101">
        <v>149.51486206054688</v>
      </c>
      <c r="D990" s="56">
        <f t="shared" si="15"/>
        <v>16.035720991689558</v>
      </c>
      <c r="E990">
        <v>1.8784377817326562E-2</v>
      </c>
    </row>
    <row r="991" spans="2:5" x14ac:dyDescent="0.45">
      <c r="B991" s="191">
        <v>37816</v>
      </c>
      <c r="C991" s="101">
        <v>8.77655029296875</v>
      </c>
      <c r="D991" s="56">
        <f t="shared" si="15"/>
        <v>-0.9790492715471274</v>
      </c>
      <c r="E991">
        <v>1.8776259181476827E-2</v>
      </c>
    </row>
    <row r="992" spans="2:5" x14ac:dyDescent="0.45">
      <c r="B992" s="191">
        <v>45112</v>
      </c>
      <c r="C992" s="101">
        <v>418.91384887695313</v>
      </c>
      <c r="D992" s="56">
        <f t="shared" si="15"/>
        <v>1.139921600466054</v>
      </c>
      <c r="E992">
        <v>1.8762656635019422E-2</v>
      </c>
    </row>
    <row r="993" spans="2:5" x14ac:dyDescent="0.45">
      <c r="B993" s="191">
        <v>44631</v>
      </c>
      <c r="C993" s="101">
        <v>195.76130676269531</v>
      </c>
      <c r="D993" s="56">
        <f t="shared" si="15"/>
        <v>2.4370884573042444</v>
      </c>
      <c r="E993">
        <v>1.8750067496272619E-2</v>
      </c>
    </row>
    <row r="994" spans="2:5" x14ac:dyDescent="0.45">
      <c r="B994" s="191">
        <v>40333</v>
      </c>
      <c r="C994" s="101">
        <v>56.955562591552734</v>
      </c>
      <c r="D994" s="56">
        <f t="shared" si="15"/>
        <v>6.1028089534857166</v>
      </c>
      <c r="E994">
        <v>1.8739186536170131E-2</v>
      </c>
    </row>
    <row r="995" spans="2:5" x14ac:dyDescent="0.45">
      <c r="B995" s="191">
        <v>36696</v>
      </c>
      <c r="C995" s="101">
        <v>8.01873779296875</v>
      </c>
      <c r="D995" s="56">
        <f t="shared" si="15"/>
        <v>-0.90564257291851924</v>
      </c>
      <c r="E995">
        <v>1.8722947053462669E-2</v>
      </c>
    </row>
    <row r="996" spans="2:5" x14ac:dyDescent="0.45">
      <c r="B996" s="191">
        <v>40772</v>
      </c>
      <c r="C996" s="101">
        <v>84.982582092285156</v>
      </c>
      <c r="D996" s="56">
        <f t="shared" si="15"/>
        <v>9.8338861275183778</v>
      </c>
      <c r="E996">
        <v>1.8702924083252265E-2</v>
      </c>
    </row>
    <row r="997" spans="2:5" x14ac:dyDescent="0.45">
      <c r="B997" s="191">
        <v>37482</v>
      </c>
      <c r="C997" s="101">
        <v>7.8441457748413086</v>
      </c>
      <c r="D997" s="56">
        <f t="shared" si="15"/>
        <v>-0.93285671011762628</v>
      </c>
      <c r="E997">
        <v>1.8686631902462399E-2</v>
      </c>
    </row>
    <row r="998" spans="2:5" x14ac:dyDescent="0.45">
      <c r="B998" s="191">
        <v>41186</v>
      </c>
      <c r="C998" s="101">
        <v>116.82695007324219</v>
      </c>
      <c r="D998" s="56">
        <f t="shared" si="15"/>
        <v>14.185290904359032</v>
      </c>
      <c r="E998">
        <v>1.8686252453373513E-2</v>
      </c>
    </row>
    <row r="999" spans="2:5" x14ac:dyDescent="0.45">
      <c r="B999" s="191">
        <v>37753</v>
      </c>
      <c r="C999" s="101">
        <v>7.6934285163879395</v>
      </c>
      <c r="D999" s="56">
        <f t="shared" si="15"/>
        <v>-0.94381034968212285</v>
      </c>
      <c r="E999">
        <v>1.8676281222604309E-2</v>
      </c>
    </row>
    <row r="1000" spans="2:5" x14ac:dyDescent="0.45">
      <c r="B1000" s="191">
        <v>42418</v>
      </c>
      <c r="C1000" s="101">
        <v>136.91896057128906</v>
      </c>
      <c r="D1000" s="56">
        <f t="shared" si="15"/>
        <v>3.5455990242265942</v>
      </c>
      <c r="E1000">
        <v>1.8676158894536141E-2</v>
      </c>
    </row>
    <row r="1001" spans="2:5" x14ac:dyDescent="0.45">
      <c r="B1001" s="191">
        <v>39212</v>
      </c>
      <c r="C1001" s="101">
        <v>30.121213912963867</v>
      </c>
      <c r="D1001" s="56">
        <f t="shared" si="15"/>
        <v>2.1163364939665126</v>
      </c>
      <c r="E1001">
        <v>1.8668329164188615E-2</v>
      </c>
    </row>
    <row r="1002" spans="2:5" x14ac:dyDescent="0.45">
      <c r="B1002" s="191">
        <v>37862</v>
      </c>
      <c r="C1002" s="101">
        <v>9.6655845642089844</v>
      </c>
      <c r="D1002" s="56">
        <f t="shared" si="15"/>
        <v>1.9769812738416837</v>
      </c>
      <c r="E1002">
        <v>1.8665773077276016E-2</v>
      </c>
    </row>
    <row r="1003" spans="2:5" x14ac:dyDescent="0.45">
      <c r="B1003" s="191">
        <v>35338</v>
      </c>
      <c r="C1003" s="101">
        <v>3.2467737197875977</v>
      </c>
      <c r="D1003" s="56">
        <f t="shared" si="15"/>
        <v>-0.87126015108196653</v>
      </c>
      <c r="E1003">
        <v>1.8662117854605972E-2</v>
      </c>
    </row>
    <row r="1004" spans="2:5" x14ac:dyDescent="0.45">
      <c r="B1004" s="191">
        <v>38684</v>
      </c>
      <c r="C1004" s="101">
        <v>25.219648361206055</v>
      </c>
      <c r="D1004" s="56">
        <f t="shared" si="15"/>
        <v>2.9891302019521531</v>
      </c>
      <c r="E1004">
        <v>1.8654381924622085E-2</v>
      </c>
    </row>
    <row r="1005" spans="2:5" x14ac:dyDescent="0.45">
      <c r="B1005" s="191">
        <v>36020</v>
      </c>
      <c r="C1005" s="101">
        <v>6.3220920562744141</v>
      </c>
      <c r="D1005" s="56">
        <f t="shared" si="15"/>
        <v>-0.96662420964776097</v>
      </c>
      <c r="E1005">
        <v>1.8652676493429582E-2</v>
      </c>
    </row>
    <row r="1006" spans="2:5" x14ac:dyDescent="0.45">
      <c r="B1006" s="191">
        <v>43109</v>
      </c>
      <c r="C1006" s="101">
        <v>189.42149353027344</v>
      </c>
      <c r="D1006" s="56">
        <f t="shared" si="15"/>
        <v>-0.13587850884358438</v>
      </c>
      <c r="E1006">
        <v>1.8637048393585813E-2</v>
      </c>
    </row>
    <row r="1007" spans="2:5" x14ac:dyDescent="0.45">
      <c r="B1007" s="191">
        <v>43605</v>
      </c>
      <c r="C1007" s="101">
        <v>219.20701599121094</v>
      </c>
      <c r="D1007" s="56">
        <f t="shared" si="15"/>
        <v>12.35744084098422</v>
      </c>
      <c r="E1007">
        <v>1.8580038145477491E-2</v>
      </c>
    </row>
    <row r="1008" spans="2:5" x14ac:dyDescent="0.45">
      <c r="B1008" s="191">
        <v>38379</v>
      </c>
      <c r="C1008" s="101">
        <v>16.410854339599609</v>
      </c>
      <c r="D1008" s="56">
        <f t="shared" si="15"/>
        <v>-0.61156362901551764</v>
      </c>
      <c r="E1008">
        <v>1.8577888111697704E-2</v>
      </c>
    </row>
    <row r="1009" spans="2:5" x14ac:dyDescent="0.45">
      <c r="B1009" s="191">
        <v>39574</v>
      </c>
      <c r="C1009" s="101">
        <v>42.248500823974609</v>
      </c>
      <c r="D1009" s="56">
        <f t="shared" si="15"/>
        <v>-0.1464024431506124</v>
      </c>
      <c r="E1009">
        <v>1.8573212768227317E-2</v>
      </c>
    </row>
    <row r="1010" spans="2:5" x14ac:dyDescent="0.45">
      <c r="B1010" s="191">
        <v>40193</v>
      </c>
      <c r="C1010" s="101">
        <v>49.494636535644531</v>
      </c>
      <c r="D1010" s="56">
        <f t="shared" si="15"/>
        <v>9.6374452449344741</v>
      </c>
      <c r="E1010">
        <v>1.8537145216678305E-2</v>
      </c>
    </row>
    <row r="1011" spans="2:5" x14ac:dyDescent="0.45">
      <c r="B1011" s="191">
        <v>35492</v>
      </c>
      <c r="C1011" s="101">
        <v>4.6528687477111816</v>
      </c>
      <c r="D1011" s="56">
        <f t="shared" si="15"/>
        <v>-0.45405055459526344</v>
      </c>
      <c r="E1011">
        <v>1.8533503099825079E-2</v>
      </c>
    </row>
    <row r="1012" spans="2:5" x14ac:dyDescent="0.45">
      <c r="B1012" s="191">
        <v>36745</v>
      </c>
      <c r="C1012" s="101">
        <v>8.522526741027832</v>
      </c>
      <c r="D1012" s="56">
        <f t="shared" si="15"/>
        <v>-0.77716735349476429</v>
      </c>
      <c r="E1012">
        <v>1.8527210062503133E-2</v>
      </c>
    </row>
    <row r="1013" spans="2:5" x14ac:dyDescent="0.45">
      <c r="B1013" s="191">
        <v>39443</v>
      </c>
      <c r="C1013" s="101">
        <v>38.246311187744141</v>
      </c>
      <c r="D1013" s="56">
        <f t="shared" si="15"/>
        <v>-0.42059168061821794</v>
      </c>
      <c r="E1013">
        <v>1.8513898198194722E-2</v>
      </c>
    </row>
    <row r="1014" spans="2:5" x14ac:dyDescent="0.45">
      <c r="B1014" s="191">
        <v>40408</v>
      </c>
      <c r="C1014" s="101">
        <v>66.009254455566406</v>
      </c>
      <c r="D1014" s="56">
        <f t="shared" si="15"/>
        <v>7.1320801025349292</v>
      </c>
      <c r="E1014">
        <v>1.8489448785677147E-2</v>
      </c>
    </row>
    <row r="1015" spans="2:5" x14ac:dyDescent="0.45">
      <c r="B1015" s="191">
        <v>37784</v>
      </c>
      <c r="C1015" s="101">
        <v>8.1171426773071289</v>
      </c>
      <c r="D1015" s="56">
        <f t="shared" si="15"/>
        <v>8.8999575861056432E-2</v>
      </c>
      <c r="E1015">
        <v>1.8482690191428567E-2</v>
      </c>
    </row>
    <row r="1016" spans="2:5" x14ac:dyDescent="0.45">
      <c r="B1016" s="191">
        <v>35985</v>
      </c>
      <c r="C1016" s="101">
        <v>7.453761100769043</v>
      </c>
      <c r="D1016" s="56">
        <f t="shared" si="15"/>
        <v>0.12395989092642078</v>
      </c>
      <c r="E1016">
        <v>1.8478822334242199E-2</v>
      </c>
    </row>
    <row r="1017" spans="2:5" x14ac:dyDescent="0.45">
      <c r="B1017" s="191">
        <v>35790</v>
      </c>
      <c r="C1017" s="101">
        <v>6.6316967010498047</v>
      </c>
      <c r="D1017" s="56">
        <f t="shared" si="15"/>
        <v>-0.94654544545515928</v>
      </c>
      <c r="E1017">
        <v>1.8469676314184565E-2</v>
      </c>
    </row>
    <row r="1018" spans="2:5" x14ac:dyDescent="0.45">
      <c r="B1018" s="191">
        <v>41340</v>
      </c>
      <c r="C1018" s="101">
        <v>124.06233215332031</v>
      </c>
      <c r="D1018" s="56">
        <f t="shared" si="15"/>
        <v>-0.30650153135105107</v>
      </c>
      <c r="E1018">
        <v>1.8463700515228918E-2</v>
      </c>
    </row>
    <row r="1019" spans="2:5" x14ac:dyDescent="0.45">
      <c r="B1019" s="191">
        <v>43707</v>
      </c>
      <c r="C1019" s="101">
        <v>178.89344787597656</v>
      </c>
      <c r="D1019" s="56">
        <f t="shared" si="15"/>
        <v>4.1797212179410073</v>
      </c>
      <c r="E1019">
        <v>1.8449335364910811E-2</v>
      </c>
    </row>
    <row r="1020" spans="2:5" x14ac:dyDescent="0.45">
      <c r="B1020" s="191">
        <v>38989</v>
      </c>
      <c r="C1020" s="101">
        <v>34.537273406982422</v>
      </c>
      <c r="D1020" s="56">
        <f t="shared" si="15"/>
        <v>-0.74768931482771261</v>
      </c>
      <c r="E1020">
        <v>1.8448350221345108E-2</v>
      </c>
    </row>
    <row r="1021" spans="2:5" x14ac:dyDescent="0.45">
      <c r="B1021" s="191">
        <v>41691</v>
      </c>
      <c r="C1021" s="101">
        <v>136.8839111328125</v>
      </c>
      <c r="D1021" s="56">
        <f t="shared" si="15"/>
        <v>3.885605371384909</v>
      </c>
      <c r="E1021">
        <v>1.8437936904653108E-2</v>
      </c>
    </row>
    <row r="1022" spans="2:5" x14ac:dyDescent="0.45">
      <c r="B1022" s="191">
        <v>38741</v>
      </c>
      <c r="C1022" s="101">
        <v>28.017799377441406</v>
      </c>
      <c r="D1022" s="56">
        <f t="shared" si="15"/>
        <v>-0.84710031148269127</v>
      </c>
      <c r="E1022">
        <v>1.8433150010139687E-2</v>
      </c>
    </row>
    <row r="1023" spans="2:5" x14ac:dyDescent="0.45">
      <c r="B1023" s="191">
        <v>44504</v>
      </c>
      <c r="C1023" s="101">
        <v>183.24301147460938</v>
      </c>
      <c r="D1023" s="56">
        <f t="shared" si="15"/>
        <v>6.6820801320159218E-2</v>
      </c>
      <c r="E1023">
        <v>1.8431044733995094E-2</v>
      </c>
    </row>
    <row r="1024" spans="2:5" x14ac:dyDescent="0.45">
      <c r="B1024" s="191">
        <v>44286</v>
      </c>
      <c r="C1024" s="101">
        <v>171.7655029296875</v>
      </c>
      <c r="D1024" s="56">
        <f t="shared" si="15"/>
        <v>10.144386887642217</v>
      </c>
      <c r="E1024">
        <v>1.8410751372166419E-2</v>
      </c>
    </row>
    <row r="1025" spans="2:5" x14ac:dyDescent="0.45">
      <c r="B1025" s="191">
        <v>38359</v>
      </c>
      <c r="C1025" s="101">
        <v>15.412736892700195</v>
      </c>
      <c r="D1025" s="56">
        <f t="shared" si="15"/>
        <v>-0.92200548330288601</v>
      </c>
      <c r="E1025">
        <v>1.8406963877469231E-2</v>
      </c>
    </row>
    <row r="1026" spans="2:5" x14ac:dyDescent="0.45">
      <c r="B1026" s="191">
        <v>43227</v>
      </c>
      <c r="C1026" s="101">
        <v>197.61308288574219</v>
      </c>
      <c r="D1026" s="56">
        <f t="shared" si="15"/>
        <v>6.1837429648925868</v>
      </c>
      <c r="E1026">
        <v>1.840169835699515E-2</v>
      </c>
    </row>
    <row r="1027" spans="2:5" x14ac:dyDescent="0.45">
      <c r="B1027" s="191">
        <v>39175</v>
      </c>
      <c r="C1027" s="101">
        <v>27.508373260498047</v>
      </c>
      <c r="D1027" s="56">
        <f t="shared" ref="D1027:D1090" si="16">(C1027-C1028)/C1028</f>
        <v>-0.2725709982076438</v>
      </c>
      <c r="E1027">
        <v>1.8392024485510187E-2</v>
      </c>
    </row>
    <row r="1028" spans="2:5" x14ac:dyDescent="0.45">
      <c r="B1028" s="191">
        <v>39990</v>
      </c>
      <c r="C1028" s="101">
        <v>37.815887451171875</v>
      </c>
      <c r="D1028" s="56">
        <f t="shared" si="16"/>
        <v>-0.10352208139845089</v>
      </c>
      <c r="E1028">
        <v>1.837934281444846E-2</v>
      </c>
    </row>
    <row r="1029" spans="2:5" x14ac:dyDescent="0.45">
      <c r="B1029" s="191">
        <v>39461</v>
      </c>
      <c r="C1029" s="101">
        <v>42.182731628417969</v>
      </c>
      <c r="D1029" s="56">
        <f t="shared" si="16"/>
        <v>11.670286751323731</v>
      </c>
      <c r="E1029">
        <v>1.8371287435996943E-2</v>
      </c>
    </row>
    <row r="1030" spans="2:5" x14ac:dyDescent="0.45">
      <c r="B1030" s="191">
        <v>35229</v>
      </c>
      <c r="C1030" s="101">
        <v>3.3292641639709473</v>
      </c>
      <c r="D1030" s="56">
        <f t="shared" si="16"/>
        <v>-0.46749783188714938</v>
      </c>
      <c r="E1030">
        <v>1.8365286940698226E-2</v>
      </c>
    </row>
    <row r="1031" spans="2:5" x14ac:dyDescent="0.45">
      <c r="B1031" s="191">
        <v>35829</v>
      </c>
      <c r="C1031" s="101">
        <v>6.2521138191223145</v>
      </c>
      <c r="D1031" s="56">
        <f t="shared" si="16"/>
        <v>-0.96934673836052421</v>
      </c>
      <c r="E1031">
        <v>1.8364787514088151E-2</v>
      </c>
    </row>
    <row r="1032" spans="2:5" x14ac:dyDescent="0.45">
      <c r="B1032" s="191">
        <v>43430</v>
      </c>
      <c r="C1032" s="101">
        <v>203.96243286132813</v>
      </c>
      <c r="D1032" s="56">
        <f t="shared" si="16"/>
        <v>2.373260272721176</v>
      </c>
      <c r="E1032">
        <v>1.8359972667760231E-2</v>
      </c>
    </row>
    <row r="1033" spans="2:5" x14ac:dyDescent="0.45">
      <c r="B1033" s="191">
        <v>40381</v>
      </c>
      <c r="C1033" s="101">
        <v>60.464481353759766</v>
      </c>
      <c r="D1033" s="56">
        <f t="shared" si="16"/>
        <v>-0.52138679574301683</v>
      </c>
      <c r="E1033">
        <v>1.8300092190767434E-2</v>
      </c>
    </row>
    <row r="1034" spans="2:5" x14ac:dyDescent="0.45">
      <c r="B1034" s="191">
        <v>41341</v>
      </c>
      <c r="C1034" s="101">
        <v>126.33266448974609</v>
      </c>
      <c r="D1034" s="56">
        <f t="shared" si="16"/>
        <v>27.984136107686606</v>
      </c>
      <c r="E1034">
        <v>1.8299932759768128E-2</v>
      </c>
    </row>
    <row r="1035" spans="2:5" x14ac:dyDescent="0.45">
      <c r="B1035" s="191">
        <v>35564</v>
      </c>
      <c r="C1035" s="101">
        <v>4.3586831092834473</v>
      </c>
      <c r="D1035" s="56">
        <f t="shared" si="16"/>
        <v>-0.9815322133479929</v>
      </c>
      <c r="E1035">
        <v>1.8277781280655596E-2</v>
      </c>
    </row>
    <row r="1036" spans="2:5" x14ac:dyDescent="0.45">
      <c r="B1036" s="191">
        <v>42922</v>
      </c>
      <c r="C1036" s="101">
        <v>236.01545715332031</v>
      </c>
      <c r="D1036" s="56">
        <f t="shared" si="16"/>
        <v>0.63577916238003063</v>
      </c>
      <c r="E1036">
        <v>1.8275089414606219E-2</v>
      </c>
    </row>
    <row r="1037" spans="2:5" x14ac:dyDescent="0.45">
      <c r="B1037" s="191">
        <v>41422</v>
      </c>
      <c r="C1037" s="101">
        <v>144.283203125</v>
      </c>
      <c r="D1037" s="56">
        <f t="shared" si="16"/>
        <v>-0.13898039442795235</v>
      </c>
      <c r="E1037">
        <v>1.8268814307150324E-2</v>
      </c>
    </row>
    <row r="1038" spans="2:5" x14ac:dyDescent="0.45">
      <c r="B1038" s="191">
        <v>42670</v>
      </c>
      <c r="C1038" s="101">
        <v>167.57249450683594</v>
      </c>
      <c r="D1038" s="56">
        <f t="shared" si="16"/>
        <v>2.178780958889508</v>
      </c>
      <c r="E1038">
        <v>1.8219985519472917E-2</v>
      </c>
    </row>
    <row r="1039" spans="2:5" x14ac:dyDescent="0.45">
      <c r="B1039" s="191">
        <v>40266</v>
      </c>
      <c r="C1039" s="101">
        <v>52.715961456298828</v>
      </c>
      <c r="D1039" s="56">
        <f t="shared" si="16"/>
        <v>3.5476033732599728</v>
      </c>
      <c r="E1039">
        <v>1.8154516183363067E-2</v>
      </c>
    </row>
    <row r="1040" spans="2:5" x14ac:dyDescent="0.45">
      <c r="B1040" s="191">
        <v>36329</v>
      </c>
      <c r="C1040" s="101">
        <v>11.592031478881836</v>
      </c>
      <c r="D1040" s="56">
        <f t="shared" si="16"/>
        <v>0.62357711403777905</v>
      </c>
      <c r="E1040">
        <v>1.8149510041044696E-2</v>
      </c>
    </row>
    <row r="1041" spans="2:5" x14ac:dyDescent="0.45">
      <c r="B1041" s="191">
        <v>37434</v>
      </c>
      <c r="C1041" s="101">
        <v>7.1398096084594727</v>
      </c>
      <c r="D1041" s="56">
        <f t="shared" si="16"/>
        <v>-0.77856256962592008</v>
      </c>
      <c r="E1041">
        <v>1.8121118834919691E-2</v>
      </c>
    </row>
    <row r="1042" spans="2:5" x14ac:dyDescent="0.45">
      <c r="B1042" s="191">
        <v>39324</v>
      </c>
      <c r="C1042" s="101">
        <v>32.243011474609375</v>
      </c>
      <c r="D1042" s="56">
        <f t="shared" si="16"/>
        <v>2.6772001234244165</v>
      </c>
      <c r="E1042">
        <v>1.8095583504906781E-2</v>
      </c>
    </row>
    <row r="1043" spans="2:5" x14ac:dyDescent="0.45">
      <c r="B1043" s="191">
        <v>37806</v>
      </c>
      <c r="C1043" s="101">
        <v>8.7683591842651367</v>
      </c>
      <c r="D1043" s="56">
        <f t="shared" si="16"/>
        <v>-0.76164736021270107</v>
      </c>
      <c r="E1043">
        <v>1.8094580141184452E-2</v>
      </c>
    </row>
    <row r="1044" spans="2:5" x14ac:dyDescent="0.45">
      <c r="B1044" s="191">
        <v>39945</v>
      </c>
      <c r="C1044" s="101">
        <v>36.787338256835938</v>
      </c>
      <c r="D1044" s="56">
        <f t="shared" si="16"/>
        <v>-0.65407619938446993</v>
      </c>
      <c r="E1044">
        <v>1.8089613735138003E-2</v>
      </c>
    </row>
    <row r="1045" spans="2:5" x14ac:dyDescent="0.45">
      <c r="B1045" s="191">
        <v>41095</v>
      </c>
      <c r="C1045" s="101">
        <v>106.34520721435547</v>
      </c>
      <c r="D1045" s="56">
        <f t="shared" si="16"/>
        <v>13.29434175684564</v>
      </c>
      <c r="E1045">
        <v>1.8078407252573356E-2</v>
      </c>
    </row>
    <row r="1046" spans="2:5" x14ac:dyDescent="0.45">
      <c r="B1046" s="191">
        <v>37187</v>
      </c>
      <c r="C1046" s="101">
        <v>7.439671516418457</v>
      </c>
      <c r="D1046" s="56">
        <f t="shared" si="16"/>
        <v>-0.55177696835366741</v>
      </c>
      <c r="E1046">
        <v>1.8076291960490178E-2</v>
      </c>
    </row>
    <row r="1047" spans="2:5" x14ac:dyDescent="0.45">
      <c r="B1047" s="191">
        <v>38450</v>
      </c>
      <c r="C1047" s="101">
        <v>16.598146438598633</v>
      </c>
      <c r="D1047" s="56">
        <f t="shared" si="16"/>
        <v>-0.5645220501581284</v>
      </c>
      <c r="E1047">
        <v>1.8067991550542783E-2</v>
      </c>
    </row>
    <row r="1048" spans="2:5" x14ac:dyDescent="0.45">
      <c r="B1048" s="191">
        <v>39493</v>
      </c>
      <c r="C1048" s="101">
        <v>38.114780426025391</v>
      </c>
      <c r="D1048" s="56">
        <f t="shared" si="16"/>
        <v>-0.72334332353695296</v>
      </c>
      <c r="E1048">
        <v>1.8067829813396639E-2</v>
      </c>
    </row>
    <row r="1049" spans="2:5" x14ac:dyDescent="0.45">
      <c r="B1049" s="191">
        <v>41393</v>
      </c>
      <c r="C1049" s="101">
        <v>137.76924133300781</v>
      </c>
      <c r="D1049" s="56">
        <f t="shared" si="16"/>
        <v>0.99621554899302034</v>
      </c>
      <c r="E1049">
        <v>1.8030808899065737E-2</v>
      </c>
    </row>
    <row r="1050" spans="2:5" x14ac:dyDescent="0.45">
      <c r="B1050" s="191">
        <v>40536</v>
      </c>
      <c r="C1050" s="101">
        <v>69.015213012695313</v>
      </c>
      <c r="D1050" s="56">
        <f t="shared" si="16"/>
        <v>-0.57521094204107914</v>
      </c>
      <c r="E1050">
        <v>1.79751122832616E-2</v>
      </c>
    </row>
    <row r="1051" spans="2:5" x14ac:dyDescent="0.45">
      <c r="B1051" s="191">
        <v>42516</v>
      </c>
      <c r="C1051" s="101">
        <v>162.46937561035156</v>
      </c>
      <c r="D1051" s="56">
        <f t="shared" si="16"/>
        <v>-0.27228551883726904</v>
      </c>
      <c r="E1051">
        <v>1.7975098620107249E-2</v>
      </c>
    </row>
    <row r="1052" spans="2:5" x14ac:dyDescent="0.45">
      <c r="B1052" s="191">
        <v>44664</v>
      </c>
      <c r="C1052" s="101">
        <v>223.25978088378906</v>
      </c>
      <c r="D1052" s="56">
        <f t="shared" si="16"/>
        <v>2.227337967001711</v>
      </c>
      <c r="E1052">
        <v>1.7937947579046702E-2</v>
      </c>
    </row>
    <row r="1053" spans="2:5" x14ac:dyDescent="0.45">
      <c r="B1053" s="191">
        <v>40522</v>
      </c>
      <c r="C1053" s="101">
        <v>69.177688598632813</v>
      </c>
      <c r="D1053" s="56">
        <f t="shared" si="16"/>
        <v>-0.84731243859497629</v>
      </c>
      <c r="E1053">
        <v>1.7931794784861798E-2</v>
      </c>
    </row>
    <row r="1054" spans="2:5" x14ac:dyDescent="0.45">
      <c r="B1054" s="191">
        <v>45579</v>
      </c>
      <c r="C1054" s="101">
        <v>453.06695556640625</v>
      </c>
      <c r="D1054" s="56">
        <f t="shared" si="16"/>
        <v>14.427127993217553</v>
      </c>
      <c r="E1054">
        <v>1.7922894255335282E-2</v>
      </c>
    </row>
    <row r="1055" spans="2:5" x14ac:dyDescent="0.45">
      <c r="B1055" s="191">
        <v>39314</v>
      </c>
      <c r="C1055" s="101">
        <v>29.368198394775391</v>
      </c>
      <c r="D1055" s="56">
        <f t="shared" si="16"/>
        <v>-0.79432742929997613</v>
      </c>
      <c r="E1055">
        <v>1.7909176688764104E-2</v>
      </c>
    </row>
    <row r="1056" spans="2:5" x14ac:dyDescent="0.45">
      <c r="B1056" s="191">
        <v>42397</v>
      </c>
      <c r="C1056" s="101">
        <v>142.79103088378906</v>
      </c>
      <c r="D1056" s="56">
        <f t="shared" si="16"/>
        <v>3.0704303692690096</v>
      </c>
      <c r="E1056">
        <v>1.7894164580759941E-2</v>
      </c>
    </row>
    <row r="1057" spans="2:5" x14ac:dyDescent="0.45">
      <c r="B1057" s="191">
        <v>38981</v>
      </c>
      <c r="C1057" s="101">
        <v>35.080081939697266</v>
      </c>
      <c r="D1057" s="56">
        <f t="shared" si="16"/>
        <v>3.0683134443761553</v>
      </c>
      <c r="E1057">
        <v>1.7885882075310888E-2</v>
      </c>
    </row>
    <row r="1058" spans="2:5" x14ac:dyDescent="0.45">
      <c r="B1058" s="191">
        <v>36166</v>
      </c>
      <c r="C1058" s="101">
        <v>8.6227579116821289</v>
      </c>
      <c r="D1058" s="56">
        <f t="shared" si="16"/>
        <v>0.11026373134654589</v>
      </c>
      <c r="E1058">
        <v>1.788019103455209E-2</v>
      </c>
    </row>
    <row r="1059" spans="2:5" x14ac:dyDescent="0.45">
      <c r="B1059" s="191">
        <v>36558</v>
      </c>
      <c r="C1059" s="101">
        <v>7.7664051055908203</v>
      </c>
      <c r="D1059" s="56">
        <f t="shared" si="16"/>
        <v>-0.21437706488919261</v>
      </c>
      <c r="E1059">
        <v>1.7817791144822015E-2</v>
      </c>
    </row>
    <row r="1060" spans="2:5" x14ac:dyDescent="0.45">
      <c r="B1060" s="191">
        <v>37872</v>
      </c>
      <c r="C1060" s="101">
        <v>9.8856649398803711</v>
      </c>
      <c r="D1060" s="56">
        <f t="shared" si="16"/>
        <v>-0.94426238592735379</v>
      </c>
      <c r="E1060">
        <v>1.7816327720905516E-2</v>
      </c>
    </row>
    <row r="1061" spans="2:5" x14ac:dyDescent="0.45">
      <c r="B1061" s="191">
        <v>42612</v>
      </c>
      <c r="C1061" s="101">
        <v>177.36074829101563</v>
      </c>
      <c r="D1061" s="56">
        <f t="shared" si="16"/>
        <v>0.64061412402835882</v>
      </c>
      <c r="E1061">
        <v>1.7800520269822984E-2</v>
      </c>
    </row>
    <row r="1062" spans="2:5" x14ac:dyDescent="0.45">
      <c r="B1062" s="191">
        <v>41115</v>
      </c>
      <c r="C1062" s="101">
        <v>108.10631561279297</v>
      </c>
      <c r="D1062" s="56">
        <f t="shared" si="16"/>
        <v>-0.63212292817636528</v>
      </c>
      <c r="E1062">
        <v>1.7778737716014834E-2</v>
      </c>
    </row>
    <row r="1063" spans="2:5" x14ac:dyDescent="0.45">
      <c r="B1063" s="191">
        <v>44853</v>
      </c>
      <c r="C1063" s="101">
        <v>293.86532592773438</v>
      </c>
      <c r="D1063" s="56">
        <f t="shared" si="16"/>
        <v>22.898708730362042</v>
      </c>
      <c r="E1063">
        <v>1.7778556633516795E-2</v>
      </c>
    </row>
    <row r="1064" spans="2:5" x14ac:dyDescent="0.45">
      <c r="B1064" s="191">
        <v>38215</v>
      </c>
      <c r="C1064" s="101">
        <v>12.296284675598145</v>
      </c>
      <c r="D1064" s="56">
        <f t="shared" si="16"/>
        <v>-0.92329214457013387</v>
      </c>
      <c r="E1064">
        <v>1.7758775429980084E-2</v>
      </c>
    </row>
    <row r="1065" spans="2:5" x14ac:dyDescent="0.45">
      <c r="B1065" s="191">
        <v>42709</v>
      </c>
      <c r="C1065" s="101">
        <v>160.30020141601563</v>
      </c>
      <c r="D1065" s="56">
        <f t="shared" si="16"/>
        <v>19.536903228179114</v>
      </c>
      <c r="E1065">
        <v>1.7724235929441733E-2</v>
      </c>
    </row>
    <row r="1066" spans="2:5" x14ac:dyDescent="0.45">
      <c r="B1066" s="191">
        <v>37727</v>
      </c>
      <c r="C1066" s="101">
        <v>7.8054709434509277</v>
      </c>
      <c r="D1066" s="56">
        <f t="shared" si="16"/>
        <v>-0.94390114203116426</v>
      </c>
      <c r="E1066">
        <v>1.7723679927143354E-2</v>
      </c>
    </row>
    <row r="1067" spans="2:5" x14ac:dyDescent="0.45">
      <c r="B1067" s="191">
        <v>42177</v>
      </c>
      <c r="C1067" s="101">
        <v>139.13778686523438</v>
      </c>
      <c r="D1067" s="56">
        <f t="shared" si="16"/>
        <v>-0.15790841428147281</v>
      </c>
      <c r="E1067">
        <v>1.7704998683578912E-2</v>
      </c>
    </row>
    <row r="1068" spans="2:5" x14ac:dyDescent="0.45">
      <c r="B1068" s="191">
        <v>42536</v>
      </c>
      <c r="C1068" s="101">
        <v>165.22880554199219</v>
      </c>
      <c r="D1068" s="56">
        <f t="shared" si="16"/>
        <v>-0.15329889740925187</v>
      </c>
      <c r="E1068">
        <v>1.7690352987526744E-2</v>
      </c>
    </row>
    <row r="1069" spans="2:5" x14ac:dyDescent="0.45">
      <c r="B1069" s="191">
        <v>43300</v>
      </c>
      <c r="C1069" s="101">
        <v>195.14419555664063</v>
      </c>
      <c r="D1069" s="56">
        <f t="shared" si="16"/>
        <v>44.796083810628772</v>
      </c>
      <c r="E1069">
        <v>1.7687544920319549E-2</v>
      </c>
    </row>
    <row r="1070" spans="2:5" x14ac:dyDescent="0.45">
      <c r="B1070" s="191">
        <v>35457</v>
      </c>
      <c r="C1070" s="101">
        <v>4.2611546516418457</v>
      </c>
      <c r="D1070" s="56">
        <f t="shared" si="16"/>
        <v>-0.38320175028098752</v>
      </c>
      <c r="E1070">
        <v>1.7660206547821251E-2</v>
      </c>
    </row>
    <row r="1071" spans="2:5" x14ac:dyDescent="0.45">
      <c r="B1071" s="191">
        <v>37410</v>
      </c>
      <c r="C1071" s="101">
        <v>6.9085063934326172</v>
      </c>
      <c r="D1071" s="56">
        <f t="shared" si="16"/>
        <v>-0.3913914598476062</v>
      </c>
      <c r="E1071">
        <v>1.7651972739249944E-2</v>
      </c>
    </row>
    <row r="1072" spans="2:5" x14ac:dyDescent="0.45">
      <c r="B1072" s="191">
        <v>36360</v>
      </c>
      <c r="C1072" s="101">
        <v>11.351313591003418</v>
      </c>
      <c r="D1072" s="56">
        <f t="shared" si="16"/>
        <v>-0.9701621777488173</v>
      </c>
      <c r="E1072">
        <v>1.7648758708958139E-2</v>
      </c>
    </row>
    <row r="1073" spans="2:5" x14ac:dyDescent="0.45">
      <c r="B1073" s="191">
        <v>45071</v>
      </c>
      <c r="C1073" s="101">
        <v>380.4337158203125</v>
      </c>
      <c r="D1073" s="56">
        <f t="shared" si="16"/>
        <v>0.36347773967265079</v>
      </c>
      <c r="E1073">
        <v>1.7646949818851274E-2</v>
      </c>
    </row>
    <row r="1074" spans="2:5" x14ac:dyDescent="0.45">
      <c r="B1074" s="191">
        <v>44809</v>
      </c>
      <c r="C1074" s="101">
        <v>279.01718139648438</v>
      </c>
      <c r="D1074" s="56">
        <f t="shared" si="16"/>
        <v>0.98251848141504461</v>
      </c>
      <c r="E1074">
        <v>1.7638872703356422E-2</v>
      </c>
    </row>
    <row r="1075" spans="2:5" x14ac:dyDescent="0.45">
      <c r="B1075" s="191">
        <v>41814</v>
      </c>
      <c r="C1075" s="101">
        <v>140.73875427246094</v>
      </c>
      <c r="D1075" s="56">
        <f t="shared" si="16"/>
        <v>3.1464464508564913</v>
      </c>
      <c r="E1075">
        <v>1.7621762151942642E-2</v>
      </c>
    </row>
    <row r="1076" spans="2:5" x14ac:dyDescent="0.45">
      <c r="B1076" s="191">
        <v>39798</v>
      </c>
      <c r="C1076" s="101">
        <v>33.9420166015625</v>
      </c>
      <c r="D1076" s="56">
        <f t="shared" si="16"/>
        <v>-0.76369583209794811</v>
      </c>
      <c r="E1076">
        <v>1.7579172148530921E-2</v>
      </c>
    </row>
    <row r="1077" spans="2:5" x14ac:dyDescent="0.45">
      <c r="B1077" s="191">
        <v>42153</v>
      </c>
      <c r="C1077" s="101">
        <v>143.63697814941406</v>
      </c>
      <c r="D1077" s="56">
        <f t="shared" si="16"/>
        <v>3.3984344227021324</v>
      </c>
      <c r="E1077">
        <v>1.7576431522602864E-2</v>
      </c>
    </row>
    <row r="1078" spans="2:5" x14ac:dyDescent="0.45">
      <c r="B1078" s="191">
        <v>39328</v>
      </c>
      <c r="C1078" s="101">
        <v>32.656387329101563</v>
      </c>
      <c r="D1078" s="56">
        <f t="shared" si="16"/>
        <v>2.8543985356243131</v>
      </c>
      <c r="E1078">
        <v>1.7564437885211628E-2</v>
      </c>
    </row>
    <row r="1079" spans="2:5" x14ac:dyDescent="0.45">
      <c r="B1079" s="191">
        <v>36847</v>
      </c>
      <c r="C1079" s="101">
        <v>8.472498893737793</v>
      </c>
      <c r="D1079" s="56">
        <f t="shared" si="16"/>
        <v>-0.93942995181808753</v>
      </c>
      <c r="E1079">
        <v>1.7561990807183361E-2</v>
      </c>
    </row>
    <row r="1080" spans="2:5" x14ac:dyDescent="0.45">
      <c r="B1080" s="191">
        <v>41676</v>
      </c>
      <c r="C1080" s="101">
        <v>139.87934875488281</v>
      </c>
      <c r="D1080" s="56">
        <f t="shared" si="16"/>
        <v>14.382545816766912</v>
      </c>
      <c r="E1080">
        <v>1.7557637360240481E-2</v>
      </c>
    </row>
    <row r="1081" spans="2:5" x14ac:dyDescent="0.45">
      <c r="B1081" s="191">
        <v>36201</v>
      </c>
      <c r="C1081" s="101">
        <v>9.0933809280395508</v>
      </c>
      <c r="D1081" s="56">
        <f t="shared" si="16"/>
        <v>-0.95882699395798254</v>
      </c>
      <c r="E1081">
        <v>1.7554252355263644E-2</v>
      </c>
    </row>
    <row r="1082" spans="2:5" x14ac:dyDescent="0.45">
      <c r="B1082" s="191">
        <v>44687</v>
      </c>
      <c r="C1082" s="101">
        <v>220.85783386230469</v>
      </c>
      <c r="D1082" s="56">
        <f t="shared" si="16"/>
        <v>28.976205165934832</v>
      </c>
      <c r="E1082">
        <v>1.7554008968927642E-2</v>
      </c>
    </row>
    <row r="1083" spans="2:5" x14ac:dyDescent="0.45">
      <c r="B1083" s="191">
        <v>37207</v>
      </c>
      <c r="C1083" s="101">
        <v>7.3677716255187988</v>
      </c>
      <c r="D1083" s="56">
        <f t="shared" si="16"/>
        <v>-0.94945212480299479</v>
      </c>
      <c r="E1083">
        <v>1.7550335406936842E-2</v>
      </c>
    </row>
    <row r="1084" spans="2:5" x14ac:dyDescent="0.45">
      <c r="B1084" s="191">
        <v>43986</v>
      </c>
      <c r="C1084" s="101">
        <v>145.75828552246094</v>
      </c>
      <c r="D1084" s="56">
        <f t="shared" si="16"/>
        <v>5.1647102290167473</v>
      </c>
      <c r="E1084">
        <v>1.7539219415577366E-2</v>
      </c>
    </row>
    <row r="1085" spans="2:5" x14ac:dyDescent="0.45">
      <c r="B1085" s="191">
        <v>38672</v>
      </c>
      <c r="C1085" s="101">
        <v>23.643980026245117</v>
      </c>
      <c r="D1085" s="56">
        <f t="shared" si="16"/>
        <v>-0.8362150705037602</v>
      </c>
      <c r="E1085">
        <v>1.7537049538161285E-2</v>
      </c>
    </row>
    <row r="1086" spans="2:5" x14ac:dyDescent="0.45">
      <c r="B1086" s="191">
        <v>42445</v>
      </c>
      <c r="C1086" s="101">
        <v>144.35992431640625</v>
      </c>
      <c r="D1086" s="56">
        <f t="shared" si="16"/>
        <v>-0.26740540660250817</v>
      </c>
      <c r="E1086">
        <v>1.7535568624215951E-2</v>
      </c>
    </row>
    <row r="1087" spans="2:5" x14ac:dyDescent="0.45">
      <c r="B1087" s="191">
        <v>43124</v>
      </c>
      <c r="C1087" s="101">
        <v>197.05294799804688</v>
      </c>
      <c r="D1087" s="56">
        <f t="shared" si="16"/>
        <v>24.806847866861766</v>
      </c>
      <c r="E1087">
        <v>1.7534299463618438E-2</v>
      </c>
    </row>
    <row r="1088" spans="2:5" x14ac:dyDescent="0.45">
      <c r="B1088" s="191">
        <v>35885</v>
      </c>
      <c r="C1088" s="101">
        <v>7.6356844902038574</v>
      </c>
      <c r="D1088" s="56">
        <f t="shared" si="16"/>
        <v>-0.89209332992844781</v>
      </c>
      <c r="E1088">
        <v>1.7528180104597064E-2</v>
      </c>
    </row>
    <row r="1089" spans="2:5" x14ac:dyDescent="0.45">
      <c r="B1089" s="191">
        <v>40541</v>
      </c>
      <c r="C1089" s="101">
        <v>70.761932373046875</v>
      </c>
      <c r="D1089" s="56">
        <f t="shared" si="16"/>
        <v>9.1688914763629512</v>
      </c>
      <c r="E1089">
        <v>1.752340793307515E-2</v>
      </c>
    </row>
    <row r="1090" spans="2:5" x14ac:dyDescent="0.45">
      <c r="B1090" s="191">
        <v>37424</v>
      </c>
      <c r="C1090" s="101">
        <v>6.9586672782897949</v>
      </c>
      <c r="D1090" s="56">
        <f t="shared" si="16"/>
        <v>-0.80675917812212727</v>
      </c>
      <c r="E1090">
        <v>1.7522571527839804E-2</v>
      </c>
    </row>
    <row r="1091" spans="2:5" x14ac:dyDescent="0.45">
      <c r="B1091" s="191">
        <v>39419</v>
      </c>
      <c r="C1091" s="101">
        <v>36.010337829589844</v>
      </c>
      <c r="D1091" s="56">
        <f t="shared" ref="D1091:D1154" si="17">(C1091-C1092)/C1092</f>
        <v>-8.3452846663337674E-2</v>
      </c>
      <c r="E1091">
        <v>1.7520520407228356E-2</v>
      </c>
    </row>
    <row r="1092" spans="2:5" x14ac:dyDescent="0.45">
      <c r="B1092" s="191">
        <v>39595</v>
      </c>
      <c r="C1092" s="101">
        <v>39.289127349853516</v>
      </c>
      <c r="D1092" s="56">
        <f t="shared" si="17"/>
        <v>-0.77618586574797066</v>
      </c>
      <c r="E1092">
        <v>1.7518223512777206E-2</v>
      </c>
    </row>
    <row r="1093" spans="2:5" x14ac:dyDescent="0.45">
      <c r="B1093" s="191">
        <v>43816</v>
      </c>
      <c r="C1093" s="101">
        <v>175.54354858398438</v>
      </c>
      <c r="D1093" s="56">
        <f t="shared" si="17"/>
        <v>9.276643178674961</v>
      </c>
      <c r="E1093">
        <v>1.7518021056649812E-2</v>
      </c>
    </row>
    <row r="1094" spans="2:5" x14ac:dyDescent="0.45">
      <c r="B1094" s="191">
        <v>38478</v>
      </c>
      <c r="C1094" s="101">
        <v>17.081798553466797</v>
      </c>
      <c r="D1094" s="56">
        <f t="shared" si="17"/>
        <v>-0.95369796415808439</v>
      </c>
      <c r="E1094">
        <v>1.7511716553146286E-2</v>
      </c>
    </row>
    <row r="1095" spans="2:5" x14ac:dyDescent="0.45">
      <c r="B1095" s="191">
        <v>45061</v>
      </c>
      <c r="C1095" s="101">
        <v>368.92111206054688</v>
      </c>
      <c r="D1095" s="56">
        <f t="shared" si="17"/>
        <v>0.34553887583101345</v>
      </c>
      <c r="E1095">
        <v>1.7481193467513267E-2</v>
      </c>
    </row>
    <row r="1096" spans="2:5" x14ac:dyDescent="0.45">
      <c r="B1096" s="191">
        <v>44806</v>
      </c>
      <c r="C1096" s="101">
        <v>274.18093872070313</v>
      </c>
      <c r="D1096" s="56">
        <f t="shared" si="17"/>
        <v>0.57652756382056736</v>
      </c>
      <c r="E1096">
        <v>1.7474743654005444E-2</v>
      </c>
    </row>
    <row r="1097" spans="2:5" x14ac:dyDescent="0.45">
      <c r="B1097" s="191">
        <v>42055</v>
      </c>
      <c r="C1097" s="101">
        <v>173.91445922851563</v>
      </c>
      <c r="D1097" s="56">
        <f t="shared" si="17"/>
        <v>62.830752145695627</v>
      </c>
      <c r="E1097">
        <v>1.7469615149629119E-2</v>
      </c>
    </row>
    <row r="1098" spans="2:5" x14ac:dyDescent="0.45">
      <c r="B1098" s="191">
        <v>35164</v>
      </c>
      <c r="C1098" s="101">
        <v>2.724618673324585</v>
      </c>
      <c r="D1098" s="56">
        <f t="shared" si="17"/>
        <v>-0.98703640029485995</v>
      </c>
      <c r="E1098">
        <v>1.7460204402333736E-2</v>
      </c>
    </row>
    <row r="1099" spans="2:5" x14ac:dyDescent="0.45">
      <c r="B1099" s="191">
        <v>43599</v>
      </c>
      <c r="C1099" s="101">
        <v>210.17454528808594</v>
      </c>
      <c r="D1099" s="56">
        <f t="shared" si="17"/>
        <v>-0.45221460971660155</v>
      </c>
      <c r="E1099">
        <v>1.7456087762131249E-2</v>
      </c>
    </row>
    <row r="1100" spans="2:5" x14ac:dyDescent="0.45">
      <c r="B1100" s="191">
        <v>45373</v>
      </c>
      <c r="C1100" s="101">
        <v>383.68045043945313</v>
      </c>
      <c r="D1100" s="56">
        <f t="shared" si="17"/>
        <v>1.1379342654186637</v>
      </c>
      <c r="E1100">
        <v>1.7448236749277889E-2</v>
      </c>
    </row>
    <row r="1101" spans="2:5" x14ac:dyDescent="0.45">
      <c r="B1101" s="191">
        <v>42629</v>
      </c>
      <c r="C1101" s="101">
        <v>179.46316528320313</v>
      </c>
      <c r="D1101" s="56">
        <f t="shared" si="17"/>
        <v>4.20731458405188</v>
      </c>
      <c r="E1101">
        <v>1.7389647247827884E-2</v>
      </c>
    </row>
    <row r="1102" spans="2:5" x14ac:dyDescent="0.45">
      <c r="B1102" s="191">
        <v>38980</v>
      </c>
      <c r="C1102" s="101">
        <v>34.463668823242188</v>
      </c>
      <c r="D1102" s="56">
        <f t="shared" si="17"/>
        <v>-0.79759625892748409</v>
      </c>
      <c r="E1102">
        <v>1.7382031037973714E-2</v>
      </c>
    </row>
    <row r="1103" spans="2:5" x14ac:dyDescent="0.45">
      <c r="B1103" s="191">
        <v>44347</v>
      </c>
      <c r="C1103" s="101">
        <v>170.27189636230469</v>
      </c>
      <c r="D1103" s="56">
        <f t="shared" si="17"/>
        <v>16.745790440613735</v>
      </c>
      <c r="E1103">
        <v>1.7379144424957006E-2</v>
      </c>
    </row>
    <row r="1104" spans="2:5" x14ac:dyDescent="0.45">
      <c r="B1104" s="191">
        <v>36871</v>
      </c>
      <c r="C1104" s="101">
        <v>9.5950584411621094</v>
      </c>
      <c r="D1104" s="56">
        <f t="shared" si="17"/>
        <v>-0.97716754160225594</v>
      </c>
      <c r="E1104">
        <v>1.7369861035651305E-2</v>
      </c>
    </row>
    <row r="1105" spans="2:5" x14ac:dyDescent="0.45">
      <c r="B1105" s="191">
        <v>45782</v>
      </c>
      <c r="C1105" s="101">
        <v>420.23764038085938</v>
      </c>
      <c r="D1105" s="56">
        <f t="shared" si="17"/>
        <v>46.6968899194475</v>
      </c>
      <c r="E1105">
        <v>1.7345788819112203E-2</v>
      </c>
    </row>
    <row r="1106" spans="2:5" x14ac:dyDescent="0.45">
      <c r="B1106" s="191">
        <v>36858</v>
      </c>
      <c r="C1106" s="101">
        <v>8.8105878829956055</v>
      </c>
      <c r="D1106" s="56">
        <f t="shared" si="17"/>
        <v>-0.71396077424094528</v>
      </c>
      <c r="E1106">
        <v>1.7329093659627877E-2</v>
      </c>
    </row>
    <row r="1107" spans="2:5" x14ac:dyDescent="0.45">
      <c r="B1107" s="191">
        <v>38929</v>
      </c>
      <c r="C1107" s="101">
        <v>30.802026748657227</v>
      </c>
      <c r="D1107" s="56">
        <f t="shared" si="17"/>
        <v>-0.8173724370153268</v>
      </c>
      <c r="E1107">
        <v>1.7319935570897997E-2</v>
      </c>
    </row>
    <row r="1108" spans="2:5" x14ac:dyDescent="0.45">
      <c r="B1108" s="191">
        <v>44285</v>
      </c>
      <c r="C1108" s="101">
        <v>168.66033935546875</v>
      </c>
      <c r="D1108" s="56">
        <f t="shared" si="17"/>
        <v>2.2538077420426927</v>
      </c>
      <c r="E1108">
        <v>1.7306590173491111E-2</v>
      </c>
    </row>
    <row r="1109" spans="2:5" x14ac:dyDescent="0.45">
      <c r="B1109" s="191">
        <v>40112</v>
      </c>
      <c r="C1109" s="101">
        <v>51.834758758544922</v>
      </c>
      <c r="D1109" s="56">
        <f t="shared" si="17"/>
        <v>4.7452231911632579</v>
      </c>
      <c r="E1109">
        <v>1.7294766657767569E-2</v>
      </c>
    </row>
    <row r="1110" spans="2:5" x14ac:dyDescent="0.45">
      <c r="B1110" s="191">
        <v>36937</v>
      </c>
      <c r="C1110" s="101">
        <v>9.0222358703613281</v>
      </c>
      <c r="D1110" s="56">
        <f t="shared" si="17"/>
        <v>0.15694223121638159</v>
      </c>
      <c r="E1110">
        <v>1.7293615099452399E-2</v>
      </c>
    </row>
    <row r="1111" spans="2:5" x14ac:dyDescent="0.45">
      <c r="B1111" s="191">
        <v>36094</v>
      </c>
      <c r="C1111" s="101">
        <v>7.7983460426330566</v>
      </c>
      <c r="D1111" s="56">
        <f t="shared" si="17"/>
        <v>-0.95334150247286953</v>
      </c>
      <c r="E1111">
        <v>1.728865793028753E-2</v>
      </c>
    </row>
    <row r="1112" spans="2:5" x14ac:dyDescent="0.45">
      <c r="B1112" s="191">
        <v>44211</v>
      </c>
      <c r="C1112" s="101">
        <v>167.13667297363281</v>
      </c>
      <c r="D1112" s="56">
        <f t="shared" si="17"/>
        <v>-0.58597726914845905</v>
      </c>
      <c r="E1112">
        <v>1.7277561209105161E-2</v>
      </c>
    </row>
    <row r="1113" spans="2:5" x14ac:dyDescent="0.45">
      <c r="B1113" s="191">
        <v>45947</v>
      </c>
      <c r="C1113" s="101">
        <v>403.68960571289063</v>
      </c>
      <c r="D1113" s="56">
        <f t="shared" si="17"/>
        <v>1.4371944951293791</v>
      </c>
      <c r="E1113">
        <v>1.7277513001565586E-2</v>
      </c>
    </row>
    <row r="1114" spans="2:5" x14ac:dyDescent="0.45">
      <c r="B1114" s="191">
        <v>41906</v>
      </c>
      <c r="C1114" s="101">
        <v>165.63700866699219</v>
      </c>
      <c r="D1114" s="56">
        <f t="shared" si="17"/>
        <v>17.573988821577281</v>
      </c>
      <c r="E1114">
        <v>1.7260042517082505E-2</v>
      </c>
    </row>
    <row r="1115" spans="2:5" x14ac:dyDescent="0.45">
      <c r="B1115" s="191">
        <v>36446</v>
      </c>
      <c r="C1115" s="101">
        <v>8.9176864624023438</v>
      </c>
      <c r="D1115" s="56">
        <f t="shared" si="17"/>
        <v>-0.86719088471880323</v>
      </c>
      <c r="E1115">
        <v>1.7245766394922382E-2</v>
      </c>
    </row>
    <row r="1116" spans="2:5" x14ac:dyDescent="0.45">
      <c r="B1116" s="191">
        <v>40409</v>
      </c>
      <c r="C1116" s="101">
        <v>67.146644592285156</v>
      </c>
      <c r="D1116" s="56">
        <f t="shared" si="17"/>
        <v>0.81955976430402144</v>
      </c>
      <c r="E1116">
        <v>1.7230767808237783E-2</v>
      </c>
    </row>
    <row r="1117" spans="2:5" x14ac:dyDescent="0.45">
      <c r="B1117" s="191">
        <v>39692</v>
      </c>
      <c r="C1117" s="101">
        <v>36.902687072753906</v>
      </c>
      <c r="D1117" s="56">
        <f t="shared" si="17"/>
        <v>-0.80939091903442251</v>
      </c>
      <c r="E1117">
        <v>1.7222872529923151E-2</v>
      </c>
    </row>
    <row r="1118" spans="2:5" x14ac:dyDescent="0.45">
      <c r="B1118" s="191">
        <v>43776</v>
      </c>
      <c r="C1118" s="101">
        <v>193.60403442382813</v>
      </c>
      <c r="D1118" s="56">
        <f t="shared" si="17"/>
        <v>-5.8564201133491016E-4</v>
      </c>
      <c r="E1118">
        <v>1.721850970351543E-2</v>
      </c>
    </row>
    <row r="1119" spans="2:5" x14ac:dyDescent="0.45">
      <c r="B1119" s="191">
        <v>44517</v>
      </c>
      <c r="C1119" s="101">
        <v>193.71748352050781</v>
      </c>
      <c r="D1119" s="56">
        <f t="shared" si="17"/>
        <v>0.18245021830978175</v>
      </c>
      <c r="E1119">
        <v>1.7200998622923378E-2</v>
      </c>
    </row>
    <row r="1120" spans="2:5" x14ac:dyDescent="0.45">
      <c r="B1120" s="191">
        <v>42520</v>
      </c>
      <c r="C1120" s="101">
        <v>163.82717895507813</v>
      </c>
      <c r="D1120" s="56">
        <f t="shared" si="17"/>
        <v>58.663084056198215</v>
      </c>
      <c r="E1120">
        <v>1.7197634953334213E-2</v>
      </c>
    </row>
    <row r="1121" spans="2:5" x14ac:dyDescent="0.45">
      <c r="B1121" s="191">
        <v>35125</v>
      </c>
      <c r="C1121" s="101">
        <v>2.7458717823028564</v>
      </c>
      <c r="D1121" s="56">
        <f t="shared" si="17"/>
        <v>-0.98202877207537487</v>
      </c>
      <c r="E1121">
        <v>1.7122816760055098E-2</v>
      </c>
    </row>
    <row r="1122" spans="2:5" x14ac:dyDescent="0.45">
      <c r="B1122" s="191">
        <v>42118</v>
      </c>
      <c r="C1122" s="101">
        <v>152.79266357421875</v>
      </c>
      <c r="D1122" s="56">
        <f t="shared" si="17"/>
        <v>-0.17071395610078158</v>
      </c>
      <c r="E1122">
        <v>1.7100135824353879E-2</v>
      </c>
    </row>
    <row r="1123" spans="2:5" x14ac:dyDescent="0.45">
      <c r="B1123" s="191">
        <v>43693</v>
      </c>
      <c r="C1123" s="101">
        <v>184.24603271484375</v>
      </c>
      <c r="D1123" s="56">
        <f t="shared" si="17"/>
        <v>-2.5561094841878552E-2</v>
      </c>
      <c r="E1123">
        <v>1.7085197888057478E-2</v>
      </c>
    </row>
    <row r="1124" spans="2:5" x14ac:dyDescent="0.45">
      <c r="B1124" s="191">
        <v>42768</v>
      </c>
      <c r="C1124" s="101">
        <v>189.0791015625</v>
      </c>
      <c r="D1124" s="56">
        <f t="shared" si="17"/>
        <v>1.2391679029702005</v>
      </c>
      <c r="E1124">
        <v>1.7055924956687975E-2</v>
      </c>
    </row>
    <row r="1125" spans="2:5" x14ac:dyDescent="0.45">
      <c r="B1125" s="191">
        <v>40724</v>
      </c>
      <c r="C1125" s="101">
        <v>84.441680908203125</v>
      </c>
      <c r="D1125" s="56">
        <f t="shared" si="17"/>
        <v>0.73980609262395558</v>
      </c>
      <c r="E1125">
        <v>1.7038052664809438E-2</v>
      </c>
    </row>
    <row r="1126" spans="2:5" x14ac:dyDescent="0.45">
      <c r="B1126" s="191">
        <v>40108</v>
      </c>
      <c r="C1126" s="101">
        <v>48.535110473632813</v>
      </c>
      <c r="D1126" s="56">
        <f t="shared" si="17"/>
        <v>-0.67342447025113628</v>
      </c>
      <c r="E1126">
        <v>1.702937487230367E-2</v>
      </c>
    </row>
    <row r="1127" spans="2:5" x14ac:dyDescent="0.45">
      <c r="B1127" s="191">
        <v>42219</v>
      </c>
      <c r="C1127" s="101">
        <v>148.61833190917969</v>
      </c>
      <c r="D1127" s="56">
        <f t="shared" si="17"/>
        <v>-0.16754114644670956</v>
      </c>
      <c r="E1127">
        <v>1.7024668655290086E-2</v>
      </c>
    </row>
    <row r="1128" spans="2:5" x14ac:dyDescent="0.45">
      <c r="B1128" s="191">
        <v>43817</v>
      </c>
      <c r="C1128" s="101">
        <v>178.52934265136719</v>
      </c>
      <c r="D1128" s="56">
        <f t="shared" si="17"/>
        <v>21.620203888237562</v>
      </c>
      <c r="E1128">
        <v>1.7008851031368635E-2</v>
      </c>
    </row>
    <row r="1129" spans="2:5" x14ac:dyDescent="0.45">
      <c r="B1129" s="191">
        <v>36110</v>
      </c>
      <c r="C1129" s="101">
        <v>7.8924727439880371</v>
      </c>
      <c r="D1129" s="56">
        <f t="shared" si="17"/>
        <v>-0.98106342831070792</v>
      </c>
      <c r="E1129">
        <v>1.7008519190559845E-2</v>
      </c>
    </row>
    <row r="1130" spans="2:5" x14ac:dyDescent="0.45">
      <c r="B1130" s="191">
        <v>45674</v>
      </c>
      <c r="C1130" s="101">
        <v>416.78466796875</v>
      </c>
      <c r="D1130" s="56">
        <f t="shared" si="17"/>
        <v>1.7792986896460989</v>
      </c>
      <c r="E1130">
        <v>1.6980503480260801E-2</v>
      </c>
    </row>
    <row r="1131" spans="2:5" x14ac:dyDescent="0.45">
      <c r="B1131" s="191">
        <v>41829</v>
      </c>
      <c r="C1131" s="101">
        <v>149.96037292480469</v>
      </c>
      <c r="D1131" s="56">
        <f t="shared" si="17"/>
        <v>19.117290267658923</v>
      </c>
      <c r="E1131">
        <v>1.69746488014401E-2</v>
      </c>
    </row>
    <row r="1132" spans="2:5" x14ac:dyDescent="0.45">
      <c r="B1132" s="191">
        <v>35990</v>
      </c>
      <c r="C1132" s="101">
        <v>7.4543027877807617</v>
      </c>
      <c r="D1132" s="56">
        <f t="shared" si="17"/>
        <v>-0.71437290874633785</v>
      </c>
      <c r="E1132">
        <v>1.6974307435024698E-2</v>
      </c>
    </row>
    <row r="1133" spans="2:5" x14ac:dyDescent="0.45">
      <c r="B1133" s="191">
        <v>38700</v>
      </c>
      <c r="C1133" s="101">
        <v>26.098024368286133</v>
      </c>
      <c r="D1133" s="56">
        <f t="shared" si="17"/>
        <v>-0.82375779269624716</v>
      </c>
      <c r="E1133">
        <v>1.6937284977543647E-2</v>
      </c>
    </row>
    <row r="1134" spans="2:5" x14ac:dyDescent="0.45">
      <c r="B1134" s="191">
        <v>42510</v>
      </c>
      <c r="C1134" s="101">
        <v>148.0804443359375</v>
      </c>
      <c r="D1134" s="56">
        <f t="shared" si="17"/>
        <v>-0.10766680514262564</v>
      </c>
      <c r="E1134">
        <v>1.6931107596269777E-2</v>
      </c>
    </row>
    <row r="1135" spans="2:5" x14ac:dyDescent="0.45">
      <c r="B1135" s="191">
        <v>44176</v>
      </c>
      <c r="C1135" s="101">
        <v>165.94747924804688</v>
      </c>
      <c r="D1135" s="56">
        <f t="shared" si="17"/>
        <v>3.3830576038486795</v>
      </c>
      <c r="E1135">
        <v>1.6925199216384232E-2</v>
      </c>
    </row>
    <row r="1136" spans="2:5" x14ac:dyDescent="0.45">
      <c r="B1136" s="191">
        <v>39615</v>
      </c>
      <c r="C1136" s="101">
        <v>37.861122131347656</v>
      </c>
      <c r="D1136" s="56">
        <f t="shared" si="17"/>
        <v>3.9168666788080677</v>
      </c>
      <c r="E1136">
        <v>1.6906561098977188E-2</v>
      </c>
    </row>
    <row r="1137" spans="2:5" x14ac:dyDescent="0.45">
      <c r="B1137" s="191">
        <v>37481</v>
      </c>
      <c r="C1137" s="101">
        <v>7.700253963470459</v>
      </c>
      <c r="D1137" s="56">
        <f t="shared" si="17"/>
        <v>-7.053778098663438E-2</v>
      </c>
      <c r="E1137">
        <v>1.6899626094906795E-2</v>
      </c>
    </row>
    <row r="1138" spans="2:5" x14ac:dyDescent="0.45">
      <c r="B1138" s="191">
        <v>37315</v>
      </c>
      <c r="C1138" s="101">
        <v>8.2846336364746094</v>
      </c>
      <c r="D1138" s="56">
        <f t="shared" si="17"/>
        <v>-0.94248068844124477</v>
      </c>
      <c r="E1138">
        <v>1.6898384704619494E-2</v>
      </c>
    </row>
    <row r="1139" spans="2:5" x14ac:dyDescent="0.45">
      <c r="B1139" s="191">
        <v>42132</v>
      </c>
      <c r="C1139" s="101">
        <v>144.03221130371094</v>
      </c>
      <c r="D1139" s="56">
        <f t="shared" si="17"/>
        <v>3.4832363594826701</v>
      </c>
      <c r="E1139">
        <v>1.689683037378813E-2</v>
      </c>
    </row>
    <row r="1140" spans="2:5" x14ac:dyDescent="0.45">
      <c r="B1140" s="191">
        <v>39113</v>
      </c>
      <c r="C1140" s="101">
        <v>32.126838684082031</v>
      </c>
      <c r="D1140" s="56">
        <f t="shared" si="17"/>
        <v>-0.28342731382558506</v>
      </c>
      <c r="E1140">
        <v>1.688993061559222E-2</v>
      </c>
    </row>
    <row r="1141" spans="2:5" x14ac:dyDescent="0.45">
      <c r="B1141" s="191">
        <v>40046</v>
      </c>
      <c r="C1141" s="101">
        <v>44.834026336669922</v>
      </c>
      <c r="D1141" s="56">
        <f t="shared" si="17"/>
        <v>4.3711698672650998</v>
      </c>
      <c r="E1141">
        <v>1.6877720001038252E-2</v>
      </c>
    </row>
    <row r="1142" spans="2:5" x14ac:dyDescent="0.45">
      <c r="B1142" s="191">
        <v>36823</v>
      </c>
      <c r="C1142" s="101">
        <v>8.3471622467041016</v>
      </c>
      <c r="D1142" s="56">
        <f t="shared" si="17"/>
        <v>-0.20049023060148613</v>
      </c>
      <c r="E1142">
        <v>1.6876463570994725E-2</v>
      </c>
    </row>
    <row r="1143" spans="2:5" x14ac:dyDescent="0.45">
      <c r="B1143" s="191">
        <v>36224</v>
      </c>
      <c r="C1143" s="101">
        <v>10.440350532531738</v>
      </c>
      <c r="D1143" s="56">
        <f t="shared" si="17"/>
        <v>-0.92422945987677052</v>
      </c>
      <c r="E1143">
        <v>1.6859760863586242E-2</v>
      </c>
    </row>
    <row r="1144" spans="2:5" x14ac:dyDescent="0.45">
      <c r="B1144" s="191">
        <v>41450</v>
      </c>
      <c r="C1144" s="101">
        <v>137.78904724121094</v>
      </c>
      <c r="D1144" s="56">
        <f t="shared" si="17"/>
        <v>3.1916242878732266</v>
      </c>
      <c r="E1144">
        <v>1.6857610658931314E-2</v>
      </c>
    </row>
    <row r="1145" spans="2:5" x14ac:dyDescent="0.45">
      <c r="B1145" s="191">
        <v>39331</v>
      </c>
      <c r="C1145" s="101">
        <v>32.872470855712891</v>
      </c>
      <c r="D1145" s="56">
        <f t="shared" si="17"/>
        <v>9.7964265184473707</v>
      </c>
      <c r="E1145">
        <v>1.6855669458343037E-2</v>
      </c>
    </row>
    <row r="1146" spans="2:5" x14ac:dyDescent="0.45">
      <c r="B1146" s="191">
        <v>35415</v>
      </c>
      <c r="C1146" s="101">
        <v>3.0447547435760498</v>
      </c>
      <c r="D1146" s="56">
        <f t="shared" si="17"/>
        <v>-0.47091772996486186</v>
      </c>
      <c r="E1146">
        <v>1.6822044893554627E-2</v>
      </c>
    </row>
    <row r="1147" spans="2:5" x14ac:dyDescent="0.45">
      <c r="B1147" s="191">
        <v>36655</v>
      </c>
      <c r="C1147" s="101">
        <v>5.7547850608825684</v>
      </c>
      <c r="D1147" s="56">
        <f t="shared" si="17"/>
        <v>-0.56535891549357553</v>
      </c>
      <c r="E1147">
        <v>1.6815549384897256E-2</v>
      </c>
    </row>
    <row r="1148" spans="2:5" x14ac:dyDescent="0.45">
      <c r="B1148" s="191">
        <v>38005</v>
      </c>
      <c r="C1148" s="101">
        <v>13.240315437316895</v>
      </c>
      <c r="D1148" s="56">
        <f t="shared" si="17"/>
        <v>0.30762192215984629</v>
      </c>
      <c r="E1148">
        <v>1.6812534422349038E-2</v>
      </c>
    </row>
    <row r="1149" spans="2:5" x14ac:dyDescent="0.45">
      <c r="B1149" s="191">
        <v>37956</v>
      </c>
      <c r="C1149" s="101">
        <v>10.125492095947266</v>
      </c>
      <c r="D1149" s="56">
        <f t="shared" si="17"/>
        <v>0.3059846936525652</v>
      </c>
      <c r="E1149">
        <v>1.679412648017848E-2</v>
      </c>
    </row>
    <row r="1150" spans="2:5" x14ac:dyDescent="0.45">
      <c r="B1150" s="191">
        <v>37636</v>
      </c>
      <c r="C1150" s="101">
        <v>7.7531476020812988</v>
      </c>
      <c r="D1150" s="56">
        <f t="shared" si="17"/>
        <v>-0.94511705824203374</v>
      </c>
      <c r="E1150">
        <v>1.678239832397389E-2</v>
      </c>
    </row>
    <row r="1151" spans="2:5" x14ac:dyDescent="0.45">
      <c r="B1151" s="191">
        <v>42185</v>
      </c>
      <c r="C1151" s="101">
        <v>141.26698303222656</v>
      </c>
      <c r="D1151" s="56">
        <f t="shared" si="17"/>
        <v>10.901047134131733</v>
      </c>
      <c r="E1151">
        <v>1.6776906320858348E-2</v>
      </c>
    </row>
    <row r="1152" spans="2:5" x14ac:dyDescent="0.45">
      <c r="B1152" s="191">
        <v>38191</v>
      </c>
      <c r="C1152" s="101">
        <v>11.87013053894043</v>
      </c>
      <c r="D1152" s="56">
        <f t="shared" si="17"/>
        <v>-0.65545369195335001</v>
      </c>
      <c r="E1152">
        <v>1.6753967075321129E-2</v>
      </c>
    </row>
    <row r="1153" spans="2:5" x14ac:dyDescent="0.45">
      <c r="B1153" s="191">
        <v>39650</v>
      </c>
      <c r="C1153" s="101">
        <v>34.451480865478516</v>
      </c>
      <c r="D1153" s="56">
        <f t="shared" si="17"/>
        <v>-0.74070866264712532</v>
      </c>
      <c r="E1153">
        <v>1.6737370614702173E-2</v>
      </c>
    </row>
    <row r="1154" spans="2:5" x14ac:dyDescent="0.45">
      <c r="B1154" s="191">
        <v>41381</v>
      </c>
      <c r="C1154" s="101">
        <v>132.86784362792969</v>
      </c>
      <c r="D1154" s="56">
        <f t="shared" si="17"/>
        <v>-0.24995152642866969</v>
      </c>
      <c r="E1154">
        <v>1.6723767391473399E-2</v>
      </c>
    </row>
    <row r="1155" spans="2:5" x14ac:dyDescent="0.45">
      <c r="B1155" s="191">
        <v>43844</v>
      </c>
      <c r="C1155" s="101">
        <v>177.14567565917969</v>
      </c>
      <c r="D1155" s="56">
        <f t="shared" ref="D1155:D1218" si="18">(C1155-C1156)/C1156</f>
        <v>14.559031495632306</v>
      </c>
      <c r="E1155">
        <v>1.6718989591727049E-2</v>
      </c>
    </row>
    <row r="1156" spans="2:5" x14ac:dyDescent="0.45">
      <c r="B1156" s="191">
        <v>36328</v>
      </c>
      <c r="C1156" s="101">
        <v>11.385392189025879</v>
      </c>
      <c r="D1156" s="56">
        <f t="shared" si="18"/>
        <v>-0.92588937230249446</v>
      </c>
      <c r="E1156">
        <v>1.6714089681234053E-2</v>
      </c>
    </row>
    <row r="1157" spans="2:5" x14ac:dyDescent="0.45">
      <c r="B1157" s="191">
        <v>41841</v>
      </c>
      <c r="C1157" s="101">
        <v>153.62698364257813</v>
      </c>
      <c r="D1157" s="56">
        <f t="shared" si="18"/>
        <v>14.737280015505791</v>
      </c>
      <c r="E1157">
        <v>1.671001375897805E-2</v>
      </c>
    </row>
    <row r="1158" spans="2:5" x14ac:dyDescent="0.45">
      <c r="B1158" s="191">
        <v>37874</v>
      </c>
      <c r="C1158" s="101">
        <v>9.7619781494140625</v>
      </c>
      <c r="D1158" s="56">
        <f t="shared" si="18"/>
        <v>-0.52260863498265264</v>
      </c>
      <c r="E1158">
        <v>1.6691591868712767E-2</v>
      </c>
    </row>
    <row r="1159" spans="2:5" x14ac:dyDescent="0.45">
      <c r="B1159" s="191">
        <v>38559</v>
      </c>
      <c r="C1159" s="101">
        <v>20.448585510253906</v>
      </c>
      <c r="D1159" s="56">
        <f t="shared" si="18"/>
        <v>2.4926114344242003</v>
      </c>
      <c r="E1159">
        <v>1.6688817838655699E-2</v>
      </c>
    </row>
    <row r="1160" spans="2:5" x14ac:dyDescent="0.45">
      <c r="B1160" s="191">
        <v>35662</v>
      </c>
      <c r="C1160" s="101">
        <v>5.8548126220703125</v>
      </c>
      <c r="D1160" s="56">
        <f t="shared" si="18"/>
        <v>-0.44230817970398406</v>
      </c>
      <c r="E1160">
        <v>1.6687984235680485E-2</v>
      </c>
    </row>
    <row r="1161" spans="2:5" x14ac:dyDescent="0.45">
      <c r="B1161" s="191">
        <v>37907</v>
      </c>
      <c r="C1161" s="101">
        <v>10.498293876647949</v>
      </c>
      <c r="D1161" s="56">
        <f t="shared" si="18"/>
        <v>-0.94134396339574311</v>
      </c>
      <c r="E1161">
        <v>1.6644859063903419E-2</v>
      </c>
    </row>
    <row r="1162" spans="2:5" x14ac:dyDescent="0.45">
      <c r="B1162" s="191">
        <v>42758</v>
      </c>
      <c r="C1162" s="101">
        <v>178.98062133789063</v>
      </c>
      <c r="D1162" s="56">
        <f t="shared" si="18"/>
        <v>-3.9137988616622522E-2</v>
      </c>
      <c r="E1162">
        <v>1.6640430894177879E-2</v>
      </c>
    </row>
    <row r="1163" spans="2:5" x14ac:dyDescent="0.45">
      <c r="B1163" s="191">
        <v>43117</v>
      </c>
      <c r="C1163" s="101">
        <v>186.27088928222656</v>
      </c>
      <c r="D1163" s="56">
        <f t="shared" si="18"/>
        <v>0.42824672578261991</v>
      </c>
      <c r="E1163">
        <v>1.6622291532431572E-2</v>
      </c>
    </row>
    <row r="1164" spans="2:5" x14ac:dyDescent="0.45">
      <c r="B1164" s="191">
        <v>42426</v>
      </c>
      <c r="C1164" s="101">
        <v>130.41926574707031</v>
      </c>
      <c r="D1164" s="56">
        <f t="shared" si="18"/>
        <v>-0.14223924933513973</v>
      </c>
      <c r="E1164">
        <v>1.6597096798557021E-2</v>
      </c>
    </row>
    <row r="1165" spans="2:5" x14ac:dyDescent="0.45">
      <c r="B1165" s="191">
        <v>42102</v>
      </c>
      <c r="C1165" s="101">
        <v>152.04620361328125</v>
      </c>
      <c r="D1165" s="56">
        <f t="shared" si="18"/>
        <v>5.520556981010583</v>
      </c>
      <c r="E1165">
        <v>1.6588620573562269E-2</v>
      </c>
    </row>
    <row r="1166" spans="2:5" x14ac:dyDescent="0.45">
      <c r="B1166" s="191">
        <v>38665</v>
      </c>
      <c r="C1166" s="101">
        <v>23.317977905273438</v>
      </c>
      <c r="D1166" s="56">
        <f t="shared" si="18"/>
        <v>-0.8366364862039195</v>
      </c>
      <c r="E1166">
        <v>1.6581168095745096E-2</v>
      </c>
    </row>
    <row r="1167" spans="2:5" x14ac:dyDescent="0.45">
      <c r="B1167" s="191">
        <v>41820</v>
      </c>
      <c r="C1167" s="101">
        <v>142.73675537109375</v>
      </c>
      <c r="D1167" s="56">
        <f t="shared" si="18"/>
        <v>21.558942169308647</v>
      </c>
      <c r="E1167">
        <v>1.657554388401488E-2</v>
      </c>
    </row>
    <row r="1168" spans="2:5" x14ac:dyDescent="0.45">
      <c r="B1168" s="191">
        <v>35783</v>
      </c>
      <c r="C1168" s="101">
        <v>6.3272805213928223</v>
      </c>
      <c r="D1168" s="56">
        <f t="shared" si="18"/>
        <v>-0.96143350351192436</v>
      </c>
      <c r="E1168">
        <v>1.6562064303122872E-2</v>
      </c>
    </row>
    <row r="1169" spans="2:5" x14ac:dyDescent="0.45">
      <c r="B1169" s="191">
        <v>44299</v>
      </c>
      <c r="C1169" s="101">
        <v>164.06158447265625</v>
      </c>
      <c r="D1169" s="56">
        <f t="shared" si="18"/>
        <v>1.1190074074030278</v>
      </c>
      <c r="E1169">
        <v>1.6561094178311597E-2</v>
      </c>
    </row>
    <row r="1170" spans="2:5" x14ac:dyDescent="0.45">
      <c r="B1170" s="191">
        <v>40653</v>
      </c>
      <c r="C1170" s="101">
        <v>77.423789978027344</v>
      </c>
      <c r="D1170" s="56">
        <f t="shared" si="18"/>
        <v>1.1952887380188237</v>
      </c>
      <c r="E1170">
        <v>1.6533547509995958E-2</v>
      </c>
    </row>
    <row r="1171" spans="2:5" x14ac:dyDescent="0.45">
      <c r="B1171" s="191">
        <v>39412</v>
      </c>
      <c r="C1171" s="101">
        <v>35.268157958984375</v>
      </c>
      <c r="D1171" s="56">
        <f t="shared" si="18"/>
        <v>-0.14115738236884803</v>
      </c>
      <c r="E1171">
        <v>1.6517897981155577E-2</v>
      </c>
    </row>
    <row r="1172" spans="2:5" x14ac:dyDescent="0.45">
      <c r="B1172" s="191">
        <v>39577</v>
      </c>
      <c r="C1172" s="101">
        <v>41.064750671386719</v>
      </c>
      <c r="D1172" s="56">
        <f t="shared" si="18"/>
        <v>-0.53554643828897597</v>
      </c>
      <c r="E1172">
        <v>1.6511487559845255E-2</v>
      </c>
    </row>
    <row r="1173" spans="2:5" x14ac:dyDescent="0.45">
      <c r="B1173" s="191">
        <v>40982</v>
      </c>
      <c r="C1173" s="101">
        <v>88.415191650390625</v>
      </c>
      <c r="D1173" s="56">
        <f t="shared" si="18"/>
        <v>15.037807064986819</v>
      </c>
      <c r="E1173">
        <v>1.6503419510908498E-2</v>
      </c>
    </row>
    <row r="1174" spans="2:5" x14ac:dyDescent="0.45">
      <c r="B1174" s="191">
        <v>35626</v>
      </c>
      <c r="C1174" s="101">
        <v>5.5129227638244629</v>
      </c>
      <c r="D1174" s="56">
        <f t="shared" si="18"/>
        <v>-0.82996094353004746</v>
      </c>
      <c r="E1174">
        <v>1.6500250093043053E-2</v>
      </c>
    </row>
    <row r="1175" spans="2:5" x14ac:dyDescent="0.45">
      <c r="B1175" s="191">
        <v>39300</v>
      </c>
      <c r="C1175" s="101">
        <v>32.4215087890625</v>
      </c>
      <c r="D1175" s="56">
        <f t="shared" si="18"/>
        <v>-0.82875197238078546</v>
      </c>
      <c r="E1175">
        <v>1.6494298899008657E-2</v>
      </c>
    </row>
    <row r="1176" spans="2:5" x14ac:dyDescent="0.45">
      <c r="B1176" s="191">
        <v>43273</v>
      </c>
      <c r="C1176" s="101">
        <v>189.32485961914063</v>
      </c>
      <c r="D1176" s="56">
        <f t="shared" si="18"/>
        <v>0.14620113070048871</v>
      </c>
      <c r="E1176">
        <v>1.6484580150195261E-2</v>
      </c>
    </row>
    <row r="1177" spans="2:5" x14ac:dyDescent="0.45">
      <c r="B1177" s="191">
        <v>41964</v>
      </c>
      <c r="C1177" s="101">
        <v>165.17594909667969</v>
      </c>
      <c r="D1177" s="56">
        <f t="shared" si="18"/>
        <v>-5.4424088569384799E-2</v>
      </c>
      <c r="E1177">
        <v>1.6484464272752481E-2</v>
      </c>
    </row>
    <row r="1178" spans="2:5" x14ac:dyDescent="0.45">
      <c r="B1178" s="191">
        <v>41981</v>
      </c>
      <c r="C1178" s="101">
        <v>174.68290710449219</v>
      </c>
      <c r="D1178" s="56">
        <f t="shared" si="18"/>
        <v>0.22744332706925124</v>
      </c>
      <c r="E1178">
        <v>1.6481029847715448E-2</v>
      </c>
    </row>
    <row r="1179" spans="2:5" x14ac:dyDescent="0.45">
      <c r="B1179" s="191">
        <v>41659</v>
      </c>
      <c r="C1179" s="101">
        <v>142.31443786621094</v>
      </c>
      <c r="D1179" s="56">
        <f t="shared" si="18"/>
        <v>-6.101691297719361E-2</v>
      </c>
      <c r="E1179">
        <v>1.6468883203040408E-2</v>
      </c>
    </row>
    <row r="1180" spans="2:5" x14ac:dyDescent="0.45">
      <c r="B1180" s="191">
        <v>44025</v>
      </c>
      <c r="C1180" s="101">
        <v>151.56230163574219</v>
      </c>
      <c r="D1180" s="56">
        <f t="shared" si="18"/>
        <v>0.285185854889145</v>
      </c>
      <c r="E1180">
        <v>1.6465081685307206E-2</v>
      </c>
    </row>
    <row r="1181" spans="2:5" x14ac:dyDescent="0.45">
      <c r="B1181" s="191">
        <v>41288</v>
      </c>
      <c r="C1181" s="101">
        <v>117.93025970458984</v>
      </c>
      <c r="D1181" s="56">
        <f t="shared" si="18"/>
        <v>-0.18117469729533758</v>
      </c>
      <c r="E1181">
        <v>1.6459064641090083E-2</v>
      </c>
    </row>
    <row r="1182" spans="2:5" x14ac:dyDescent="0.45">
      <c r="B1182" s="191">
        <v>42440</v>
      </c>
      <c r="C1182" s="101">
        <v>144.02371215820313</v>
      </c>
      <c r="D1182" s="56">
        <f t="shared" si="18"/>
        <v>-6.1034361187202256E-2</v>
      </c>
      <c r="E1182">
        <v>1.6450062422039755E-2</v>
      </c>
    </row>
    <row r="1183" spans="2:5" x14ac:dyDescent="0.45">
      <c r="B1183" s="191">
        <v>41876</v>
      </c>
      <c r="C1183" s="101">
        <v>153.385498046875</v>
      </c>
      <c r="D1183" s="56">
        <f t="shared" si="18"/>
        <v>-0.20896299680650665</v>
      </c>
      <c r="E1183">
        <v>1.644139461854751E-2</v>
      </c>
    </row>
    <row r="1184" spans="2:5" x14ac:dyDescent="0.45">
      <c r="B1184" s="191">
        <v>42850</v>
      </c>
      <c r="C1184" s="101">
        <v>193.90432739257813</v>
      </c>
      <c r="D1184" s="56">
        <f t="shared" si="18"/>
        <v>1.2150005521067164</v>
      </c>
      <c r="E1184">
        <v>1.64409098038764E-2</v>
      </c>
    </row>
    <row r="1185" spans="2:5" x14ac:dyDescent="0.45">
      <c r="B1185" s="191">
        <v>40974</v>
      </c>
      <c r="C1185" s="101">
        <v>87.541435241699219</v>
      </c>
      <c r="D1185" s="56">
        <f t="shared" si="18"/>
        <v>28.980978276623272</v>
      </c>
      <c r="E1185">
        <v>1.6424843212050441E-2</v>
      </c>
    </row>
    <row r="1186" spans="2:5" x14ac:dyDescent="0.45">
      <c r="B1186" s="191">
        <v>35405</v>
      </c>
      <c r="C1186" s="101">
        <v>2.9198992252349854</v>
      </c>
      <c r="D1186" s="56">
        <f t="shared" si="18"/>
        <v>-0.76338206315538271</v>
      </c>
      <c r="E1186">
        <v>1.6414752861215815E-2</v>
      </c>
    </row>
    <row r="1187" spans="2:5" x14ac:dyDescent="0.45">
      <c r="B1187" s="191">
        <v>38229</v>
      </c>
      <c r="C1187" s="101">
        <v>12.340143203735352</v>
      </c>
      <c r="D1187" s="56">
        <f t="shared" si="18"/>
        <v>0.62884365826047672</v>
      </c>
      <c r="E1187">
        <v>1.6402873764694431E-2</v>
      </c>
    </row>
    <row r="1188" spans="2:5" x14ac:dyDescent="0.45">
      <c r="B1188" s="191">
        <v>35986</v>
      </c>
      <c r="C1188" s="101">
        <v>7.576014518737793</v>
      </c>
      <c r="D1188" s="56">
        <f t="shared" si="18"/>
        <v>-0.76326608372627935</v>
      </c>
      <c r="E1188">
        <v>1.6401574495879197E-2</v>
      </c>
    </row>
    <row r="1189" spans="2:5" x14ac:dyDescent="0.45">
      <c r="B1189" s="191">
        <v>38778</v>
      </c>
      <c r="C1189" s="101">
        <v>32.002235412597656</v>
      </c>
      <c r="D1189" s="56">
        <f t="shared" si="18"/>
        <v>-0.62407022379694721</v>
      </c>
      <c r="E1189">
        <v>1.6393617404075148E-2</v>
      </c>
    </row>
    <row r="1190" spans="2:5" x14ac:dyDescent="0.45">
      <c r="B1190" s="191">
        <v>40931</v>
      </c>
      <c r="C1190" s="101">
        <v>85.128227233886719</v>
      </c>
      <c r="D1190" s="56">
        <f t="shared" si="18"/>
        <v>-0.5360496904926404</v>
      </c>
      <c r="E1190">
        <v>1.6393482942185979E-2</v>
      </c>
    </row>
    <row r="1191" spans="2:5" x14ac:dyDescent="0.45">
      <c r="B1191" s="191">
        <v>44501</v>
      </c>
      <c r="C1191" s="101">
        <v>183.48565673828125</v>
      </c>
      <c r="D1191" s="56">
        <f t="shared" si="18"/>
        <v>1.1491011198905658</v>
      </c>
      <c r="E1191">
        <v>1.6353044550128995E-2</v>
      </c>
    </row>
    <row r="1192" spans="2:5" x14ac:dyDescent="0.45">
      <c r="B1192" s="191">
        <v>40830</v>
      </c>
      <c r="C1192" s="101">
        <v>85.377861022949219</v>
      </c>
      <c r="D1192" s="56">
        <f t="shared" si="18"/>
        <v>28.349680387444526</v>
      </c>
      <c r="E1192">
        <v>1.6344767080688931E-2</v>
      </c>
    </row>
    <row r="1193" spans="2:5" x14ac:dyDescent="0.45">
      <c r="B1193" s="191">
        <v>35181</v>
      </c>
      <c r="C1193" s="101">
        <v>2.9089877605438232</v>
      </c>
      <c r="D1193" s="56">
        <f t="shared" si="18"/>
        <v>-0.56297852361618528</v>
      </c>
      <c r="E1193">
        <v>1.6335853547160842E-2</v>
      </c>
    </row>
    <row r="1194" spans="2:5" x14ac:dyDescent="0.45">
      <c r="B1194" s="191">
        <v>35787</v>
      </c>
      <c r="C1194" s="101">
        <v>6.656395435333252</v>
      </c>
      <c r="D1194" s="56">
        <f t="shared" si="18"/>
        <v>-0.80158533897951434</v>
      </c>
      <c r="E1194">
        <v>1.6313170234150357E-2</v>
      </c>
    </row>
    <row r="1195" spans="2:5" x14ac:dyDescent="0.45">
      <c r="B1195" s="191">
        <v>39815</v>
      </c>
      <c r="C1195" s="101">
        <v>33.547901153564453</v>
      </c>
      <c r="D1195" s="56">
        <f t="shared" si="18"/>
        <v>4.188543132162912E-3</v>
      </c>
      <c r="E1195">
        <v>1.6307598043605959E-2</v>
      </c>
    </row>
    <row r="1196" spans="2:5" x14ac:dyDescent="0.45">
      <c r="B1196" s="191">
        <v>39332</v>
      </c>
      <c r="C1196" s="101">
        <v>33.407970428466797</v>
      </c>
      <c r="D1196" s="56">
        <f t="shared" si="18"/>
        <v>2.3096150588503832</v>
      </c>
      <c r="E1196">
        <v>1.6290213629038538E-2</v>
      </c>
    </row>
    <row r="1197" spans="2:5" x14ac:dyDescent="0.45">
      <c r="B1197" s="191">
        <v>36873</v>
      </c>
      <c r="C1197" s="101">
        <v>10.094216346740723</v>
      </c>
      <c r="D1197" s="56">
        <f t="shared" si="18"/>
        <v>-0.88063579589661201</v>
      </c>
      <c r="E1197">
        <v>1.627198411073022E-2</v>
      </c>
    </row>
    <row r="1198" spans="2:5" x14ac:dyDescent="0.45">
      <c r="B1198" s="191">
        <v>40788</v>
      </c>
      <c r="C1198" s="101">
        <v>84.5665283203125</v>
      </c>
      <c r="D1198" s="56">
        <f t="shared" si="18"/>
        <v>-0.81814048462426858</v>
      </c>
      <c r="E1198">
        <v>1.6250112427149271E-2</v>
      </c>
    </row>
    <row r="1199" spans="2:5" x14ac:dyDescent="0.45">
      <c r="B1199" s="191">
        <v>45537</v>
      </c>
      <c r="C1199" s="101">
        <v>465.01019287109375</v>
      </c>
      <c r="D1199" s="56">
        <f t="shared" si="18"/>
        <v>1.1648377432341956</v>
      </c>
      <c r="E1199">
        <v>1.6238252450417094E-2</v>
      </c>
    </row>
    <row r="1200" spans="2:5" x14ac:dyDescent="0.45">
      <c r="B1200" s="191">
        <v>42902</v>
      </c>
      <c r="C1200" s="101">
        <v>214.80140686035156</v>
      </c>
      <c r="D1200" s="56">
        <f t="shared" si="18"/>
        <v>0.47074295309431974</v>
      </c>
      <c r="E1200">
        <v>1.6230773173437942E-2</v>
      </c>
    </row>
    <row r="1201" spans="2:5" x14ac:dyDescent="0.45">
      <c r="B1201" s="191">
        <v>43983</v>
      </c>
      <c r="C1201" s="101">
        <v>146.04959106445313</v>
      </c>
      <c r="D1201" s="56">
        <f t="shared" si="18"/>
        <v>-0.20927711542093297</v>
      </c>
      <c r="E1201">
        <v>1.6214835421395249E-2</v>
      </c>
    </row>
    <row r="1202" spans="2:5" x14ac:dyDescent="0.45">
      <c r="B1202" s="191">
        <v>44607</v>
      </c>
      <c r="C1202" s="101">
        <v>184.70388793945313</v>
      </c>
      <c r="D1202" s="56">
        <f t="shared" si="18"/>
        <v>0.24038365472099818</v>
      </c>
      <c r="E1202">
        <v>1.6176720458668092E-2</v>
      </c>
    </row>
    <row r="1203" spans="2:5" x14ac:dyDescent="0.45">
      <c r="B1203" s="191">
        <v>41564</v>
      </c>
      <c r="C1203" s="101">
        <v>148.90867614746094</v>
      </c>
      <c r="D1203" s="56">
        <f t="shared" si="18"/>
        <v>13.894232600882672</v>
      </c>
      <c r="E1203">
        <v>1.6176450987595393E-2</v>
      </c>
    </row>
    <row r="1204" spans="2:5" x14ac:dyDescent="0.45">
      <c r="B1204" s="191">
        <v>38162</v>
      </c>
      <c r="C1204" s="101">
        <v>9.9977407455444336</v>
      </c>
      <c r="D1204" s="56">
        <f t="shared" si="18"/>
        <v>0.23037245927528682</v>
      </c>
      <c r="E1204">
        <v>1.6172071460704259E-2</v>
      </c>
    </row>
    <row r="1205" spans="2:5" x14ac:dyDescent="0.45">
      <c r="B1205" s="191">
        <v>37265</v>
      </c>
      <c r="C1205" s="101">
        <v>8.1257839202880859</v>
      </c>
      <c r="D1205" s="56">
        <f t="shared" si="18"/>
        <v>-0.95670986253000456</v>
      </c>
      <c r="E1205">
        <v>1.6170772941372129E-2</v>
      </c>
    </row>
    <row r="1206" spans="2:5" x14ac:dyDescent="0.45">
      <c r="B1206" s="191">
        <v>43685</v>
      </c>
      <c r="C1206" s="101">
        <v>187.7052001953125</v>
      </c>
      <c r="D1206" s="56">
        <f t="shared" si="18"/>
        <v>2.2302560057307974</v>
      </c>
      <c r="E1206">
        <v>1.6163775745671093E-2</v>
      </c>
    </row>
    <row r="1207" spans="2:5" x14ac:dyDescent="0.45">
      <c r="B1207" s="191">
        <v>40343</v>
      </c>
      <c r="C1207" s="101">
        <v>58.10845947265625</v>
      </c>
      <c r="D1207" s="56">
        <f t="shared" si="18"/>
        <v>-0.56153178264655601</v>
      </c>
      <c r="E1207">
        <v>1.6160537096456037E-2</v>
      </c>
    </row>
    <row r="1208" spans="2:5" x14ac:dyDescent="0.45">
      <c r="B1208" s="191">
        <v>42429</v>
      </c>
      <c r="C1208" s="101">
        <v>132.52604675292969</v>
      </c>
      <c r="D1208" s="56">
        <f t="shared" si="18"/>
        <v>17.239879517036471</v>
      </c>
      <c r="E1208">
        <v>1.6153909422747238E-2</v>
      </c>
    </row>
    <row r="1209" spans="2:5" x14ac:dyDescent="0.45">
      <c r="B1209" s="191">
        <v>37652</v>
      </c>
      <c r="C1209" s="101">
        <v>7.2657303810119629</v>
      </c>
      <c r="D1209" s="56">
        <f t="shared" si="18"/>
        <v>-0.91202671930711698</v>
      </c>
      <c r="E1209">
        <v>1.6146951954136832E-2</v>
      </c>
    </row>
    <row r="1210" spans="2:5" x14ac:dyDescent="0.45">
      <c r="B1210" s="191">
        <v>40806</v>
      </c>
      <c r="C1210" s="101">
        <v>82.590194702148438</v>
      </c>
      <c r="D1210" s="56">
        <f t="shared" si="18"/>
        <v>-0.71412363545864921</v>
      </c>
      <c r="E1210">
        <v>1.6125068686514841E-2</v>
      </c>
    </row>
    <row r="1211" spans="2:5" x14ac:dyDescent="0.45">
      <c r="B1211" s="191">
        <v>44914</v>
      </c>
      <c r="C1211" s="101">
        <v>288.90179443359375</v>
      </c>
      <c r="D1211" s="56">
        <f t="shared" si="18"/>
        <v>4.701678841370887</v>
      </c>
      <c r="E1211">
        <v>1.6114567963144498E-2</v>
      </c>
    </row>
    <row r="1212" spans="2:5" x14ac:dyDescent="0.45">
      <c r="B1212" s="191">
        <v>40135</v>
      </c>
      <c r="C1212" s="101">
        <v>50.669601440429688</v>
      </c>
      <c r="D1212" s="56">
        <f t="shared" si="18"/>
        <v>5.9163915551722299</v>
      </c>
      <c r="E1212">
        <v>1.6100658952621812E-2</v>
      </c>
    </row>
    <row r="1213" spans="2:5" x14ac:dyDescent="0.45">
      <c r="B1213" s="191">
        <v>37585</v>
      </c>
      <c r="C1213" s="101">
        <v>7.326016902923584</v>
      </c>
      <c r="D1213" s="56">
        <f t="shared" si="18"/>
        <v>-0.94926748138415062</v>
      </c>
      <c r="E1213">
        <v>1.6091910996852345E-2</v>
      </c>
    </row>
    <row r="1214" spans="2:5" x14ac:dyDescent="0.45">
      <c r="B1214" s="191">
        <v>42263</v>
      </c>
      <c r="C1214" s="101">
        <v>144.40475463867188</v>
      </c>
      <c r="D1214" s="56">
        <f t="shared" si="18"/>
        <v>2.4759563442646524</v>
      </c>
      <c r="E1214">
        <v>1.6085761812278415E-2</v>
      </c>
    </row>
    <row r="1215" spans="2:5" x14ac:dyDescent="0.45">
      <c r="B1215" s="191">
        <v>39449</v>
      </c>
      <c r="C1215" s="101">
        <v>41.543891906738281</v>
      </c>
      <c r="D1215" s="56">
        <f t="shared" si="18"/>
        <v>-0.76448467591887348</v>
      </c>
      <c r="E1215">
        <v>1.6084493436188754E-2</v>
      </c>
    </row>
    <row r="1216" spans="2:5" x14ac:dyDescent="0.45">
      <c r="B1216" s="191">
        <v>42628</v>
      </c>
      <c r="C1216" s="101">
        <v>176.39570617675781</v>
      </c>
      <c r="D1216" s="56">
        <f t="shared" si="18"/>
        <v>0.39745314047316954</v>
      </c>
      <c r="E1216">
        <v>1.608095269611598E-2</v>
      </c>
    </row>
    <row r="1217" spans="2:5" x14ac:dyDescent="0.45">
      <c r="B1217" s="191">
        <v>41298</v>
      </c>
      <c r="C1217" s="101">
        <v>126.2265625</v>
      </c>
      <c r="D1217" s="56">
        <f t="shared" si="18"/>
        <v>3.415864130936678</v>
      </c>
      <c r="E1217">
        <v>1.6054687538382781E-2</v>
      </c>
    </row>
    <row r="1218" spans="2:5" x14ac:dyDescent="0.45">
      <c r="B1218" s="191">
        <v>39276</v>
      </c>
      <c r="C1218" s="101">
        <v>28.584793090820313</v>
      </c>
      <c r="D1218" s="56">
        <f t="shared" si="18"/>
        <v>3.1770906511984216</v>
      </c>
      <c r="E1218">
        <v>1.6023594349976758E-2</v>
      </c>
    </row>
    <row r="1219" spans="2:5" x14ac:dyDescent="0.45">
      <c r="B1219" s="191">
        <v>35850</v>
      </c>
      <c r="C1219" s="101">
        <v>6.8432302474975586</v>
      </c>
      <c r="D1219" s="56">
        <f t="shared" ref="D1219:D1282" si="19">(C1219-C1220)/C1220</f>
        <v>-0.95232960396441624</v>
      </c>
      <c r="E1219">
        <v>1.6021821189769674E-2</v>
      </c>
    </row>
    <row r="1220" spans="2:5" x14ac:dyDescent="0.45">
      <c r="B1220" s="191">
        <v>42437</v>
      </c>
      <c r="C1220" s="101">
        <v>143.55303955078125</v>
      </c>
      <c r="D1220" s="56">
        <f t="shared" si="19"/>
        <v>-0.63819660163950198</v>
      </c>
      <c r="E1220">
        <v>1.6021310773254228E-2</v>
      </c>
    </row>
    <row r="1221" spans="2:5" x14ac:dyDescent="0.45">
      <c r="B1221" s="191">
        <v>45755</v>
      </c>
      <c r="C1221" s="101">
        <v>396.77084350585938</v>
      </c>
      <c r="D1221" s="56">
        <f t="shared" si="19"/>
        <v>10.610748754238168</v>
      </c>
      <c r="E1221">
        <v>1.6007840243090671E-2</v>
      </c>
    </row>
    <row r="1222" spans="2:5" x14ac:dyDescent="0.45">
      <c r="B1222" s="191">
        <v>39897</v>
      </c>
      <c r="C1222" s="101">
        <v>34.172718048095703</v>
      </c>
      <c r="D1222" s="56">
        <f t="shared" si="19"/>
        <v>-0.8126015630543606</v>
      </c>
      <c r="E1222">
        <v>1.6004541196271774E-2</v>
      </c>
    </row>
    <row r="1223" spans="2:5" x14ac:dyDescent="0.45">
      <c r="B1223" s="191">
        <v>44532</v>
      </c>
      <c r="C1223" s="101">
        <v>182.353271484375</v>
      </c>
      <c r="D1223" s="56">
        <f t="shared" si="19"/>
        <v>0.28068221298280216</v>
      </c>
      <c r="E1223">
        <v>1.5998180662740356E-2</v>
      </c>
    </row>
    <row r="1224" spans="2:5" x14ac:dyDescent="0.45">
      <c r="B1224" s="191">
        <v>42495</v>
      </c>
      <c r="C1224" s="101">
        <v>142.38760375976563</v>
      </c>
      <c r="D1224" s="56">
        <f t="shared" si="19"/>
        <v>3.4193893044450991</v>
      </c>
      <c r="E1224">
        <v>1.5992038005220241E-2</v>
      </c>
    </row>
    <row r="1225" spans="2:5" x14ac:dyDescent="0.45">
      <c r="B1225" s="191">
        <v>38908</v>
      </c>
      <c r="C1225" s="101">
        <v>32.218841552734375</v>
      </c>
      <c r="D1225" s="56">
        <f t="shared" si="19"/>
        <v>3.2509208005806154</v>
      </c>
      <c r="E1225">
        <v>1.5968163513840412E-2</v>
      </c>
    </row>
    <row r="1226" spans="2:5" x14ac:dyDescent="0.45">
      <c r="B1226" s="191">
        <v>36077</v>
      </c>
      <c r="C1226" s="101">
        <v>7.5792617797851563</v>
      </c>
      <c r="D1226" s="56">
        <f t="shared" si="19"/>
        <v>-5.9516683884847647E-2</v>
      </c>
      <c r="E1226">
        <v>1.5952346026294823E-2</v>
      </c>
    </row>
    <row r="1227" spans="2:5" x14ac:dyDescent="0.45">
      <c r="B1227" s="191">
        <v>37322</v>
      </c>
      <c r="C1227" s="101">
        <v>8.0589008331298828</v>
      </c>
      <c r="D1227" s="56">
        <f t="shared" si="19"/>
        <v>-0.98072720651553003</v>
      </c>
      <c r="E1227">
        <v>1.5950078519283331E-2</v>
      </c>
    </row>
    <row r="1228" spans="2:5" x14ac:dyDescent="0.45">
      <c r="B1228" s="191">
        <v>45484</v>
      </c>
      <c r="C1228" s="101">
        <v>418.14907836914063</v>
      </c>
      <c r="D1228" s="56">
        <f t="shared" si="19"/>
        <v>12.196971428082975</v>
      </c>
      <c r="E1228">
        <v>1.5948615881305687E-2</v>
      </c>
    </row>
    <row r="1229" spans="2:5" x14ac:dyDescent="0.45">
      <c r="B1229" s="191">
        <v>39100</v>
      </c>
      <c r="C1229" s="101">
        <v>31.685230255126953</v>
      </c>
      <c r="D1229" s="56">
        <f t="shared" si="19"/>
        <v>-0.85599543282128665</v>
      </c>
      <c r="E1229">
        <v>1.5928966494044662E-2</v>
      </c>
    </row>
    <row r="1230" spans="2:5" x14ac:dyDescent="0.45">
      <c r="B1230" s="191">
        <v>42888</v>
      </c>
      <c r="C1230" s="101">
        <v>220.02934265136719</v>
      </c>
      <c r="D1230" s="56">
        <f t="shared" si="19"/>
        <v>6.3142065426086971</v>
      </c>
      <c r="E1230">
        <v>1.5913521568705916E-2</v>
      </c>
    </row>
    <row r="1231" spans="2:5" x14ac:dyDescent="0.45">
      <c r="B1231" s="191">
        <v>38775</v>
      </c>
      <c r="C1231" s="101">
        <v>30.082462310791016</v>
      </c>
      <c r="D1231" s="56">
        <f t="shared" si="19"/>
        <v>1.7748258022859245</v>
      </c>
      <c r="E1231">
        <v>1.5902557599565138E-2</v>
      </c>
    </row>
    <row r="1232" spans="2:5" x14ac:dyDescent="0.45">
      <c r="B1232" s="191">
        <v>36396</v>
      </c>
      <c r="C1232" s="101">
        <v>10.841207504272461</v>
      </c>
      <c r="D1232" s="56">
        <f t="shared" si="19"/>
        <v>-0.95004724139235364</v>
      </c>
      <c r="E1232">
        <v>1.5900129304000594E-2</v>
      </c>
    </row>
    <row r="1233" spans="2:5" x14ac:dyDescent="0.45">
      <c r="B1233" s="191">
        <v>43315</v>
      </c>
      <c r="C1233" s="101">
        <v>217.02920532226563</v>
      </c>
      <c r="D1233" s="56">
        <f t="shared" si="19"/>
        <v>0.2698586696453068</v>
      </c>
      <c r="E1233">
        <v>1.5875707300168396E-2</v>
      </c>
    </row>
    <row r="1234" spans="2:5" x14ac:dyDescent="0.45">
      <c r="B1234" s="191">
        <v>44439</v>
      </c>
      <c r="C1234" s="101">
        <v>170.90815734863281</v>
      </c>
      <c r="D1234" s="56">
        <f t="shared" si="19"/>
        <v>0.19046405369707878</v>
      </c>
      <c r="E1234">
        <v>1.5865188570134973E-2</v>
      </c>
    </row>
    <row r="1235" spans="2:5" x14ac:dyDescent="0.45">
      <c r="B1235" s="191">
        <v>41577</v>
      </c>
      <c r="C1235" s="101">
        <v>143.56431579589844</v>
      </c>
      <c r="D1235" s="56">
        <f t="shared" si="19"/>
        <v>-6.6389559347167462E-2</v>
      </c>
      <c r="E1235">
        <v>1.5858552911095773E-2</v>
      </c>
    </row>
    <row r="1236" spans="2:5" x14ac:dyDescent="0.45">
      <c r="B1236" s="191">
        <v>42317</v>
      </c>
      <c r="C1236" s="101">
        <v>153.77325439453125</v>
      </c>
      <c r="D1236" s="56">
        <f t="shared" si="19"/>
        <v>19.465704831640792</v>
      </c>
      <c r="E1236">
        <v>1.5842519513597979E-2</v>
      </c>
    </row>
    <row r="1237" spans="2:5" x14ac:dyDescent="0.45">
      <c r="B1237" s="191">
        <v>37600</v>
      </c>
      <c r="C1237" s="101">
        <v>7.5137042999267578</v>
      </c>
      <c r="D1237" s="56">
        <f t="shared" si="19"/>
        <v>0.19657243458839418</v>
      </c>
      <c r="E1237">
        <v>1.584020085004376E-2</v>
      </c>
    </row>
    <row r="1238" spans="2:5" x14ac:dyDescent="0.45">
      <c r="B1238" s="191">
        <v>36026</v>
      </c>
      <c r="C1238" s="101">
        <v>6.2793560028076172</v>
      </c>
      <c r="D1238" s="56">
        <f t="shared" si="19"/>
        <v>-0.96643581105053322</v>
      </c>
      <c r="E1238">
        <v>1.5839559116650387E-2</v>
      </c>
    </row>
    <row r="1239" spans="2:5" x14ac:dyDescent="0.45">
      <c r="B1239" s="191">
        <v>44525</v>
      </c>
      <c r="C1239" s="101">
        <v>187.08499145507813</v>
      </c>
      <c r="D1239" s="56">
        <f t="shared" si="19"/>
        <v>19.122938433847242</v>
      </c>
      <c r="E1239">
        <v>1.581031008191237E-2</v>
      </c>
    </row>
    <row r="1240" spans="2:5" x14ac:dyDescent="0.45">
      <c r="B1240" s="191">
        <v>37000</v>
      </c>
      <c r="C1240" s="101">
        <v>9.2971010208129883</v>
      </c>
      <c r="D1240" s="56">
        <f t="shared" si="19"/>
        <v>-0.95991163954697467</v>
      </c>
      <c r="E1240">
        <v>1.5796622214071625E-2</v>
      </c>
    </row>
    <row r="1241" spans="2:5" x14ac:dyDescent="0.45">
      <c r="B1241" s="191">
        <v>44701</v>
      </c>
      <c r="C1241" s="101">
        <v>231.91522216796875</v>
      </c>
      <c r="D1241" s="56">
        <f t="shared" si="19"/>
        <v>30.328052789889409</v>
      </c>
      <c r="E1241">
        <v>1.5780939111740142E-2</v>
      </c>
    </row>
    <row r="1242" spans="2:5" x14ac:dyDescent="0.45">
      <c r="B1242" s="191">
        <v>37680</v>
      </c>
      <c r="C1242" s="101">
        <v>7.4027972221374512</v>
      </c>
      <c r="D1242" s="56">
        <f t="shared" si="19"/>
        <v>0.59986188961226861</v>
      </c>
      <c r="E1242">
        <v>1.5763819857275575E-2</v>
      </c>
    </row>
    <row r="1243" spans="2:5" x14ac:dyDescent="0.45">
      <c r="B1243" s="191">
        <v>35503</v>
      </c>
      <c r="C1243" s="101">
        <v>4.6271476745605469</v>
      </c>
      <c r="D1243" s="56">
        <f t="shared" si="19"/>
        <v>-0.41084076615340603</v>
      </c>
      <c r="E1243">
        <v>1.5762916160948454E-2</v>
      </c>
    </row>
    <row r="1244" spans="2:5" x14ac:dyDescent="0.45">
      <c r="B1244" s="191">
        <v>37777</v>
      </c>
      <c r="C1244" s="101">
        <v>7.8538150787353516</v>
      </c>
      <c r="D1244" s="56">
        <f t="shared" si="19"/>
        <v>1.7252301856666274</v>
      </c>
      <c r="E1244">
        <v>1.5741214798727678E-2</v>
      </c>
    </row>
    <row r="1245" spans="2:5" x14ac:dyDescent="0.45">
      <c r="B1245" s="191">
        <v>35178</v>
      </c>
      <c r="C1245" s="101">
        <v>2.8818905353546143</v>
      </c>
      <c r="D1245" s="56">
        <f t="shared" si="19"/>
        <v>-0.95515441659390965</v>
      </c>
      <c r="E1245">
        <v>1.5730748171226262E-2</v>
      </c>
    </row>
    <row r="1246" spans="2:5" x14ac:dyDescent="0.45">
      <c r="B1246" s="191">
        <v>40595</v>
      </c>
      <c r="C1246" s="101">
        <v>64.262527465820313</v>
      </c>
      <c r="D1246" s="56">
        <f t="shared" si="19"/>
        <v>-0.67237040960729422</v>
      </c>
      <c r="E1246">
        <v>1.5729973412363058E-2</v>
      </c>
    </row>
    <row r="1247" spans="2:5" x14ac:dyDescent="0.45">
      <c r="B1247" s="191">
        <v>43445</v>
      </c>
      <c r="C1247" s="101">
        <v>196.14384460449219</v>
      </c>
      <c r="D1247" s="56">
        <f t="shared" si="19"/>
        <v>0.2673350406648024</v>
      </c>
      <c r="E1247">
        <v>1.571445763130919E-2</v>
      </c>
    </row>
    <row r="1248" spans="2:5" x14ac:dyDescent="0.45">
      <c r="B1248" s="191">
        <v>41928</v>
      </c>
      <c r="C1248" s="101">
        <v>154.76873779296875</v>
      </c>
      <c r="D1248" s="56">
        <f t="shared" si="19"/>
        <v>-0.66390955344998115</v>
      </c>
      <c r="E1248">
        <v>1.5706059693881946E-2</v>
      </c>
    </row>
    <row r="1249" spans="2:5" x14ac:dyDescent="0.45">
      <c r="B1249" s="191">
        <v>45533</v>
      </c>
      <c r="C1249" s="101">
        <v>460.49728393554688</v>
      </c>
      <c r="D1249" s="56">
        <f t="shared" si="19"/>
        <v>0.10379522405296786</v>
      </c>
      <c r="E1249">
        <v>1.5684590695178614E-2</v>
      </c>
    </row>
    <row r="1250" spans="2:5" x14ac:dyDescent="0.45">
      <c r="B1250" s="191">
        <v>45118</v>
      </c>
      <c r="C1250" s="101">
        <v>417.19448852539063</v>
      </c>
      <c r="D1250" s="56">
        <f t="shared" si="19"/>
        <v>0.94139404140162486</v>
      </c>
      <c r="E1250">
        <v>1.567024613899614E-2</v>
      </c>
    </row>
    <row r="1251" spans="2:5" x14ac:dyDescent="0.45">
      <c r="B1251" s="191">
        <v>44656</v>
      </c>
      <c r="C1251" s="101">
        <v>214.894287109375</v>
      </c>
      <c r="D1251" s="56">
        <f t="shared" si="19"/>
        <v>0.29805912983207083</v>
      </c>
      <c r="E1251">
        <v>1.5658667783628462E-2</v>
      </c>
    </row>
    <row r="1252" spans="2:5" x14ac:dyDescent="0.45">
      <c r="B1252" s="191">
        <v>42544</v>
      </c>
      <c r="C1252" s="101">
        <v>165.55046081542969</v>
      </c>
      <c r="D1252" s="56">
        <f t="shared" si="19"/>
        <v>13.397159585466015</v>
      </c>
      <c r="E1252">
        <v>1.5646903790722824E-2</v>
      </c>
    </row>
    <row r="1253" spans="2:5" x14ac:dyDescent="0.45">
      <c r="B1253" s="191">
        <v>38023</v>
      </c>
      <c r="C1253" s="101">
        <v>11.498827934265137</v>
      </c>
      <c r="D1253" s="56">
        <f t="shared" si="19"/>
        <v>0.1127223641470211</v>
      </c>
      <c r="E1253">
        <v>1.5643873704100416E-2</v>
      </c>
    </row>
    <row r="1254" spans="2:5" x14ac:dyDescent="0.45">
      <c r="B1254" s="191">
        <v>38145</v>
      </c>
      <c r="C1254" s="101">
        <v>10.333959579467773</v>
      </c>
      <c r="D1254" s="56">
        <f t="shared" si="19"/>
        <v>-0.94877812387236582</v>
      </c>
      <c r="E1254">
        <v>1.5637394139433439E-2</v>
      </c>
    </row>
    <row r="1255" spans="2:5" x14ac:dyDescent="0.45">
      <c r="B1255" s="191">
        <v>43529</v>
      </c>
      <c r="C1255" s="101">
        <v>201.74894714355469</v>
      </c>
      <c r="D1255" s="56">
        <f t="shared" si="19"/>
        <v>27.561224291414018</v>
      </c>
      <c r="E1255">
        <v>1.5636187408412321E-2</v>
      </c>
    </row>
    <row r="1256" spans="2:5" x14ac:dyDescent="0.45">
      <c r="B1256" s="191">
        <v>35971</v>
      </c>
      <c r="C1256" s="101">
        <v>7.0637359619140625</v>
      </c>
      <c r="D1256" s="56">
        <f t="shared" si="19"/>
        <v>-0.96072214127875744</v>
      </c>
      <c r="E1256">
        <v>1.5633529328927739E-2</v>
      </c>
    </row>
    <row r="1257" spans="2:5" x14ac:dyDescent="0.45">
      <c r="B1257" s="191">
        <v>43804</v>
      </c>
      <c r="C1257" s="101">
        <v>179.84014892578125</v>
      </c>
      <c r="D1257" s="56">
        <f t="shared" si="19"/>
        <v>-4.8119305355082229E-2</v>
      </c>
      <c r="E1257">
        <v>1.5627963521854651E-2</v>
      </c>
    </row>
    <row r="1258" spans="2:5" x14ac:dyDescent="0.45">
      <c r="B1258" s="191">
        <v>43040</v>
      </c>
      <c r="C1258" s="101">
        <v>188.931396484375</v>
      </c>
      <c r="D1258" s="56">
        <f t="shared" si="19"/>
        <v>17.587221649900453</v>
      </c>
      <c r="E1258">
        <v>1.5619305662267961E-2</v>
      </c>
    </row>
    <row r="1259" spans="2:5" x14ac:dyDescent="0.45">
      <c r="B1259" s="191">
        <v>36875</v>
      </c>
      <c r="C1259" s="101">
        <v>10.164585113525391</v>
      </c>
      <c r="D1259" s="56">
        <f t="shared" si="19"/>
        <v>-0.88091688348532315</v>
      </c>
      <c r="E1259">
        <v>1.5599890420096001E-2</v>
      </c>
    </row>
    <row r="1260" spans="2:5" x14ac:dyDescent="0.45">
      <c r="B1260" s="191">
        <v>40918</v>
      </c>
      <c r="C1260" s="101">
        <v>85.357063293457031</v>
      </c>
      <c r="D1260" s="56">
        <f t="shared" si="19"/>
        <v>7.3487204878006462</v>
      </c>
      <c r="E1260">
        <v>1.5594035476144763E-2</v>
      </c>
    </row>
    <row r="1261" spans="2:5" x14ac:dyDescent="0.45">
      <c r="B1261" s="191">
        <v>36273</v>
      </c>
      <c r="C1261" s="101">
        <v>10.223969459533691</v>
      </c>
      <c r="D1261" s="56">
        <f t="shared" si="19"/>
        <v>-0.85958645478139117</v>
      </c>
      <c r="E1261">
        <v>1.5583008632059926E-2</v>
      </c>
    </row>
    <row r="1262" spans="2:5" x14ac:dyDescent="0.45">
      <c r="B1262" s="191">
        <v>40445</v>
      </c>
      <c r="C1262" s="101">
        <v>72.813270568847656</v>
      </c>
      <c r="D1262" s="56">
        <f t="shared" si="19"/>
        <v>-0.14861679168893896</v>
      </c>
      <c r="E1262">
        <v>1.5580645806632583E-2</v>
      </c>
    </row>
    <row r="1263" spans="2:5" x14ac:dyDescent="0.45">
      <c r="B1263" s="191">
        <v>40946</v>
      </c>
      <c r="C1263" s="101">
        <v>85.52349853515625</v>
      </c>
      <c r="D1263" s="56">
        <f t="shared" si="19"/>
        <v>6.9346799779189858</v>
      </c>
      <c r="E1263">
        <v>1.5563308002238459E-2</v>
      </c>
    </row>
    <row r="1264" spans="2:5" x14ac:dyDescent="0.45">
      <c r="B1264" s="191">
        <v>36229</v>
      </c>
      <c r="C1264" s="101">
        <v>10.778443336486816</v>
      </c>
      <c r="D1264" s="56">
        <f t="shared" si="19"/>
        <v>0.60797804605352035</v>
      </c>
      <c r="E1264">
        <v>1.5545496360817687E-2</v>
      </c>
    </row>
    <row r="1265" spans="2:5" x14ac:dyDescent="0.45">
      <c r="B1265" s="191">
        <v>35957</v>
      </c>
      <c r="C1265" s="101">
        <v>6.7031035423278809</v>
      </c>
      <c r="D1265" s="56">
        <f t="shared" si="19"/>
        <v>-0.55950312509204814</v>
      </c>
      <c r="E1265">
        <v>1.5535993397663348E-2</v>
      </c>
    </row>
    <row r="1266" spans="2:5" x14ac:dyDescent="0.45">
      <c r="B1266" s="191">
        <v>38405</v>
      </c>
      <c r="C1266" s="101">
        <v>15.217142105102539</v>
      </c>
      <c r="D1266" s="56">
        <f t="shared" si="19"/>
        <v>-0.88893671957316056</v>
      </c>
      <c r="E1266">
        <v>1.5505033379359785E-2</v>
      </c>
    </row>
    <row r="1267" spans="2:5" x14ac:dyDescent="0.45">
      <c r="B1267" s="191">
        <v>41618</v>
      </c>
      <c r="C1267" s="101">
        <v>137.01325988769531</v>
      </c>
      <c r="D1267" s="56">
        <f t="shared" si="19"/>
        <v>0.21561990103027745</v>
      </c>
      <c r="E1267">
        <v>1.5493130411908387E-2</v>
      </c>
    </row>
    <row r="1268" spans="2:5" x14ac:dyDescent="0.45">
      <c r="B1268" s="191">
        <v>41130</v>
      </c>
      <c r="C1268" s="101">
        <v>112.71060943603516</v>
      </c>
      <c r="D1268" s="56">
        <f t="shared" si="19"/>
        <v>2.0297997269259898</v>
      </c>
      <c r="E1268">
        <v>1.5484392668954688E-2</v>
      </c>
    </row>
    <row r="1269" spans="2:5" x14ac:dyDescent="0.45">
      <c r="B1269" s="191">
        <v>39930</v>
      </c>
      <c r="C1269" s="101">
        <v>37.200679779052734</v>
      </c>
      <c r="D1269" s="56">
        <f t="shared" si="19"/>
        <v>3.5231153164387141</v>
      </c>
      <c r="E1269">
        <v>1.5481510345130645E-2</v>
      </c>
    </row>
    <row r="1270" spans="2:5" x14ac:dyDescent="0.45">
      <c r="B1270" s="191">
        <v>36735</v>
      </c>
      <c r="C1270" s="101">
        <v>8.2245702743530273</v>
      </c>
      <c r="D1270" s="56">
        <f t="shared" si="19"/>
        <v>-0.87144732219602961</v>
      </c>
      <c r="E1270">
        <v>1.5475363431480831E-2</v>
      </c>
    </row>
    <row r="1271" spans="2:5" x14ac:dyDescent="0.45">
      <c r="B1271" s="191">
        <v>40588</v>
      </c>
      <c r="C1271" s="101">
        <v>63.97821044921875</v>
      </c>
      <c r="D1271" s="56">
        <f t="shared" si="19"/>
        <v>0.73589697252353603</v>
      </c>
      <c r="E1271">
        <v>1.54740860871637E-2</v>
      </c>
    </row>
    <row r="1272" spans="2:5" x14ac:dyDescent="0.45">
      <c r="B1272" s="191">
        <v>38831</v>
      </c>
      <c r="C1272" s="101">
        <v>36.855995178222656</v>
      </c>
      <c r="D1272" s="56">
        <f t="shared" si="19"/>
        <v>1.4411162366460095</v>
      </c>
      <c r="E1272">
        <v>1.5469293534839884E-2</v>
      </c>
    </row>
    <row r="1273" spans="2:5" x14ac:dyDescent="0.45">
      <c r="B1273" s="191">
        <v>38316</v>
      </c>
      <c r="C1273" s="101">
        <v>15.09800910949707</v>
      </c>
      <c r="D1273" s="56">
        <f t="shared" si="19"/>
        <v>-0.8128085486966582</v>
      </c>
      <c r="E1273">
        <v>1.5467665238531866E-2</v>
      </c>
    </row>
    <row r="1274" spans="2:5" x14ac:dyDescent="0.45">
      <c r="B1274" s="191">
        <v>40708</v>
      </c>
      <c r="C1274" s="101">
        <v>80.655441284179688</v>
      </c>
      <c r="D1274" s="56">
        <f t="shared" si="19"/>
        <v>0.11862314904785501</v>
      </c>
      <c r="E1274">
        <v>1.5452807922239168E-2</v>
      </c>
    </row>
    <row r="1275" spans="2:5" x14ac:dyDescent="0.45">
      <c r="B1275" s="191">
        <v>40547</v>
      </c>
      <c r="C1275" s="101">
        <v>72.102424621582031</v>
      </c>
      <c r="D1275" s="56">
        <f t="shared" si="19"/>
        <v>-0.61320704368023082</v>
      </c>
      <c r="E1275">
        <v>1.5446470562384634E-2</v>
      </c>
    </row>
    <row r="1276" spans="2:5" x14ac:dyDescent="0.45">
      <c r="B1276" s="191">
        <v>43080</v>
      </c>
      <c r="C1276" s="101">
        <v>186.41090393066406</v>
      </c>
      <c r="D1276" s="56">
        <f t="shared" si="19"/>
        <v>1.1967453832451171</v>
      </c>
      <c r="E1276">
        <v>1.5446025728802507E-2</v>
      </c>
    </row>
    <row r="1277" spans="2:5" x14ac:dyDescent="0.45">
      <c r="B1277" s="191">
        <v>40939</v>
      </c>
      <c r="C1277" s="101">
        <v>84.857765197753906</v>
      </c>
      <c r="D1277" s="56">
        <f t="shared" si="19"/>
        <v>-0.62951117091500286</v>
      </c>
      <c r="E1277">
        <v>1.543436030652715E-2</v>
      </c>
    </row>
    <row r="1278" spans="2:5" x14ac:dyDescent="0.45">
      <c r="B1278" s="191">
        <v>44739</v>
      </c>
      <c r="C1278" s="101">
        <v>229.04270935058594</v>
      </c>
      <c r="D1278" s="56">
        <f t="shared" si="19"/>
        <v>0.46241338972725371</v>
      </c>
      <c r="E1278">
        <v>1.5422292833948539E-2</v>
      </c>
    </row>
    <row r="1279" spans="2:5" x14ac:dyDescent="0.45">
      <c r="B1279" s="191">
        <v>42292</v>
      </c>
      <c r="C1279" s="101">
        <v>156.61967468261719</v>
      </c>
      <c r="D1279" s="56">
        <f t="shared" si="19"/>
        <v>20.000070968808632</v>
      </c>
      <c r="E1279">
        <v>1.5402636723899195E-2</v>
      </c>
    </row>
    <row r="1280" spans="2:5" x14ac:dyDescent="0.45">
      <c r="B1280" s="191">
        <v>36467</v>
      </c>
      <c r="C1280" s="101">
        <v>7.4580545425415039</v>
      </c>
      <c r="D1280" s="56">
        <f t="shared" si="19"/>
        <v>-0.94222282216614117</v>
      </c>
      <c r="E1280">
        <v>1.5400771606411005E-2</v>
      </c>
    </row>
    <row r="1281" spans="2:5" x14ac:dyDescent="0.45">
      <c r="B1281" s="191">
        <v>44123</v>
      </c>
      <c r="C1281" s="101">
        <v>129.08305358886719</v>
      </c>
      <c r="D1281" s="56">
        <f t="shared" si="19"/>
        <v>0.85020988659584351</v>
      </c>
      <c r="E1281">
        <v>1.5389300178974101E-2</v>
      </c>
    </row>
    <row r="1282" spans="2:5" x14ac:dyDescent="0.45">
      <c r="B1282" s="191">
        <v>40477</v>
      </c>
      <c r="C1282" s="101">
        <v>69.766708374023438</v>
      </c>
      <c r="D1282" s="56">
        <f t="shared" si="19"/>
        <v>7.3378196390227446</v>
      </c>
      <c r="E1282">
        <v>1.5371034740057495E-2</v>
      </c>
    </row>
    <row r="1283" spans="2:5" x14ac:dyDescent="0.45">
      <c r="B1283" s="191">
        <v>36742</v>
      </c>
      <c r="C1283" s="101">
        <v>8.3675003051757813</v>
      </c>
      <c r="D1283" s="56">
        <f t="shared" ref="D1283:D1346" si="20">(C1283-C1284)/C1284</f>
        <v>-0.1996457773323034</v>
      </c>
      <c r="E1283">
        <v>1.5342456876100807E-2</v>
      </c>
    </row>
    <row r="1284" spans="2:5" x14ac:dyDescent="0.45">
      <c r="B1284" s="191">
        <v>37929</v>
      </c>
      <c r="C1284" s="101">
        <v>10.454746246337891</v>
      </c>
      <c r="D1284" s="56">
        <f t="shared" si="20"/>
        <v>0.25233955543106207</v>
      </c>
      <c r="E1284">
        <v>1.5339574278906823E-2</v>
      </c>
    </row>
    <row r="1285" spans="2:5" x14ac:dyDescent="0.45">
      <c r="B1285" s="191">
        <v>37309</v>
      </c>
      <c r="C1285" s="101">
        <v>8.3481721878051758</v>
      </c>
      <c r="D1285" s="56">
        <f t="shared" si="20"/>
        <v>-0.97959953265863475</v>
      </c>
      <c r="E1285">
        <v>1.5319992437607361E-2</v>
      </c>
    </row>
    <row r="1286" spans="2:5" x14ac:dyDescent="0.45">
      <c r="B1286" s="191">
        <v>45288</v>
      </c>
      <c r="C1286" s="101">
        <v>409.21475219726563</v>
      </c>
      <c r="D1286" s="56">
        <f t="shared" si="20"/>
        <v>48.604804313783248</v>
      </c>
      <c r="E1286">
        <v>1.5313965829525917E-2</v>
      </c>
    </row>
    <row r="1287" spans="2:5" x14ac:dyDescent="0.45">
      <c r="B1287" s="191">
        <v>36161</v>
      </c>
      <c r="C1287" s="101">
        <v>8.2494983673095703</v>
      </c>
      <c r="D1287" s="56">
        <f t="shared" si="20"/>
        <v>-0.77965112730594799</v>
      </c>
      <c r="E1287">
        <v>1.5312865473738474E-2</v>
      </c>
    </row>
    <row r="1288" spans="2:5" x14ac:dyDescent="0.45">
      <c r="B1288" s="191">
        <v>39492</v>
      </c>
      <c r="C1288" s="101">
        <v>37.438350677490234</v>
      </c>
      <c r="D1288" s="56">
        <f t="shared" si="20"/>
        <v>-0.87339077060545345</v>
      </c>
      <c r="E1288">
        <v>1.5286444187036988E-2</v>
      </c>
    </row>
    <row r="1289" spans="2:5" x14ac:dyDescent="0.45">
      <c r="B1289" s="191">
        <v>46106</v>
      </c>
      <c r="C1289" s="101">
        <v>295.70001220703125</v>
      </c>
      <c r="D1289" s="56">
        <f t="shared" si="20"/>
        <v>-0.25446245419977132</v>
      </c>
      <c r="E1289">
        <v>1.5279011869635192E-2</v>
      </c>
    </row>
    <row r="1290" spans="2:5" x14ac:dyDescent="0.45">
      <c r="B1290" s="191">
        <v>45728</v>
      </c>
      <c r="C1290" s="101">
        <v>396.6265869140625</v>
      </c>
      <c r="D1290" s="56">
        <f t="shared" si="20"/>
        <v>12.786699033071985</v>
      </c>
      <c r="E1290">
        <v>1.5263250031969482E-2</v>
      </c>
    </row>
    <row r="1291" spans="2:5" x14ac:dyDescent="0.45">
      <c r="B1291" s="191">
        <v>39266</v>
      </c>
      <c r="C1291" s="101">
        <v>28.76878547668457</v>
      </c>
      <c r="D1291" s="56">
        <f t="shared" si="20"/>
        <v>-0.90709256888827217</v>
      </c>
      <c r="E1291">
        <v>1.5259387030355679E-2</v>
      </c>
    </row>
    <row r="1292" spans="2:5" x14ac:dyDescent="0.45">
      <c r="B1292" s="191">
        <v>46133</v>
      </c>
      <c r="C1292" s="101">
        <v>309.64999389648438</v>
      </c>
      <c r="D1292" s="56">
        <f t="shared" si="20"/>
        <v>37.681371927076988</v>
      </c>
      <c r="E1292">
        <v>1.5245881627817624E-2</v>
      </c>
    </row>
    <row r="1293" spans="2:5" x14ac:dyDescent="0.45">
      <c r="B1293" s="191">
        <v>36699</v>
      </c>
      <c r="C1293" s="101">
        <v>8.0051450729370117</v>
      </c>
      <c r="D1293" s="56">
        <f t="shared" si="20"/>
        <v>-0.41060054965656995</v>
      </c>
      <c r="E1293">
        <v>1.5242848748160901E-2</v>
      </c>
    </row>
    <row r="1294" spans="2:5" x14ac:dyDescent="0.45">
      <c r="B1294" s="191">
        <v>38264</v>
      </c>
      <c r="C1294" s="101">
        <v>13.581867218017578</v>
      </c>
      <c r="D1294" s="56">
        <f t="shared" si="20"/>
        <v>-0.93443142192713002</v>
      </c>
      <c r="E1294">
        <v>1.5241069871079763E-2</v>
      </c>
    </row>
    <row r="1295" spans="2:5" x14ac:dyDescent="0.45">
      <c r="B1295" s="191">
        <v>43531</v>
      </c>
      <c r="C1295" s="101">
        <v>207.13987731933594</v>
      </c>
      <c r="D1295" s="56">
        <f t="shared" si="20"/>
        <v>29.304114047389387</v>
      </c>
      <c r="E1295">
        <v>1.5222976160455128E-2</v>
      </c>
    </row>
    <row r="1296" spans="2:5" x14ac:dyDescent="0.45">
      <c r="B1296" s="191">
        <v>36668</v>
      </c>
      <c r="C1296" s="101">
        <v>6.8353714942932129</v>
      </c>
      <c r="D1296" s="56">
        <f t="shared" si="20"/>
        <v>-0.96784901146184343</v>
      </c>
      <c r="E1296">
        <v>1.5184914077480547E-2</v>
      </c>
    </row>
    <row r="1297" spans="2:5" x14ac:dyDescent="0.45">
      <c r="B1297" s="191">
        <v>43371</v>
      </c>
      <c r="C1297" s="101">
        <v>212.60221862792969</v>
      </c>
      <c r="D1297" s="56">
        <f t="shared" si="20"/>
        <v>0.50759869572485794</v>
      </c>
      <c r="E1297">
        <v>1.517224726922573E-2</v>
      </c>
    </row>
    <row r="1298" spans="2:5" x14ac:dyDescent="0.45">
      <c r="B1298" s="191">
        <v>42198</v>
      </c>
      <c r="C1298" s="101">
        <v>141.02043151855469</v>
      </c>
      <c r="D1298" s="56">
        <f t="shared" si="20"/>
        <v>3.0548368864120801</v>
      </c>
      <c r="E1298">
        <v>1.5166007860853533E-2</v>
      </c>
    </row>
    <row r="1299" spans="2:5" x14ac:dyDescent="0.45">
      <c r="B1299" s="191">
        <v>39847</v>
      </c>
      <c r="C1299" s="101">
        <v>34.778324127197266</v>
      </c>
      <c r="D1299" s="56">
        <f t="shared" si="20"/>
        <v>-0.91218321753795617</v>
      </c>
      <c r="E1299">
        <v>1.5151790147327876E-2</v>
      </c>
    </row>
    <row r="1300" spans="2:5" x14ac:dyDescent="0.45">
      <c r="B1300" s="191">
        <v>45196</v>
      </c>
      <c r="C1300" s="101">
        <v>396.03277587890625</v>
      </c>
      <c r="D1300" s="56">
        <f t="shared" si="20"/>
        <v>1.032891697606545</v>
      </c>
      <c r="E1300">
        <v>1.5142972022009414E-2</v>
      </c>
    </row>
    <row r="1301" spans="2:5" x14ac:dyDescent="0.45">
      <c r="B1301" s="191">
        <v>43216</v>
      </c>
      <c r="C1301" s="101">
        <v>194.81253051757813</v>
      </c>
      <c r="D1301" s="56">
        <f t="shared" si="20"/>
        <v>0.33606555318399922</v>
      </c>
      <c r="E1301">
        <v>1.5140398014887075E-2</v>
      </c>
    </row>
    <row r="1302" spans="2:5" x14ac:dyDescent="0.45">
      <c r="B1302" s="191">
        <v>42156</v>
      </c>
      <c r="C1302" s="101">
        <v>145.81060791015625</v>
      </c>
      <c r="D1302" s="56">
        <f t="shared" si="20"/>
        <v>-0.65768947802094868</v>
      </c>
      <c r="E1302">
        <v>1.5132800680902199E-2</v>
      </c>
    </row>
    <row r="1303" spans="2:5" x14ac:dyDescent="0.45">
      <c r="B1303" s="191">
        <v>45803</v>
      </c>
      <c r="C1303" s="101">
        <v>425.96005249023438</v>
      </c>
      <c r="D1303" s="56">
        <f t="shared" si="20"/>
        <v>1.0934608160560078</v>
      </c>
      <c r="E1303">
        <v>1.5127206367598452E-2</v>
      </c>
    </row>
    <row r="1304" spans="2:5" x14ac:dyDescent="0.45">
      <c r="B1304" s="191">
        <v>43626</v>
      </c>
      <c r="C1304" s="101">
        <v>203.47171020507813</v>
      </c>
      <c r="D1304" s="56">
        <f t="shared" si="20"/>
        <v>28.292028917557612</v>
      </c>
      <c r="E1304">
        <v>1.5076889395494838E-2</v>
      </c>
    </row>
    <row r="1305" spans="2:5" x14ac:dyDescent="0.45">
      <c r="B1305" s="191">
        <v>35851</v>
      </c>
      <c r="C1305" s="101">
        <v>6.9463167190551758</v>
      </c>
      <c r="D1305" s="56">
        <f t="shared" si="20"/>
        <v>-0.96616744470066362</v>
      </c>
      <c r="E1305">
        <v>1.5064007468594818E-2</v>
      </c>
    </row>
    <row r="1306" spans="2:5" x14ac:dyDescent="0.45">
      <c r="B1306" s="191">
        <v>42940</v>
      </c>
      <c r="C1306" s="101">
        <v>205.3145751953125</v>
      </c>
      <c r="D1306" s="56">
        <f t="shared" si="20"/>
        <v>0.54779306418716023</v>
      </c>
      <c r="E1306">
        <v>1.5057067791921499E-2</v>
      </c>
    </row>
    <row r="1307" spans="2:5" x14ac:dyDescent="0.45">
      <c r="B1307" s="191">
        <v>43950</v>
      </c>
      <c r="C1307" s="101">
        <v>132.64988708496094</v>
      </c>
      <c r="D1307" s="56">
        <f t="shared" si="20"/>
        <v>0.41037469498585583</v>
      </c>
      <c r="E1307">
        <v>1.5045858576635623E-2</v>
      </c>
    </row>
    <row r="1308" spans="2:5" x14ac:dyDescent="0.45">
      <c r="B1308" s="191">
        <v>40995</v>
      </c>
      <c r="C1308" s="101">
        <v>94.052940368652344</v>
      </c>
      <c r="D1308" s="56">
        <f t="shared" si="20"/>
        <v>-0.74725947973742901</v>
      </c>
      <c r="E1308">
        <v>1.5042550379723697E-2</v>
      </c>
    </row>
    <row r="1309" spans="2:5" x14ac:dyDescent="0.45">
      <c r="B1309" s="191">
        <v>45371</v>
      </c>
      <c r="C1309" s="101">
        <v>372.13241577148438</v>
      </c>
      <c r="D1309" s="56">
        <f t="shared" si="20"/>
        <v>43.215013195640744</v>
      </c>
      <c r="E1309">
        <v>1.5016440072707398E-2</v>
      </c>
    </row>
    <row r="1310" spans="2:5" x14ac:dyDescent="0.45">
      <c r="B1310" s="191">
        <v>36844</v>
      </c>
      <c r="C1310" s="101">
        <v>8.4164266586303711</v>
      </c>
      <c r="D1310" s="56">
        <f t="shared" si="20"/>
        <v>-0.65716552044879717</v>
      </c>
      <c r="E1310">
        <v>1.4982886115873433E-2</v>
      </c>
    </row>
    <row r="1311" spans="2:5" x14ac:dyDescent="0.45">
      <c r="B1311" s="191">
        <v>38693</v>
      </c>
      <c r="C1311" s="101">
        <v>24.549533843994141</v>
      </c>
      <c r="D1311" s="56">
        <f t="shared" si="20"/>
        <v>-0.84727252611182435</v>
      </c>
      <c r="E1311">
        <v>1.4975571162134825E-2</v>
      </c>
    </row>
    <row r="1312" spans="2:5" x14ac:dyDescent="0.45">
      <c r="B1312" s="191">
        <v>42038</v>
      </c>
      <c r="C1312" s="101">
        <v>160.74078369140625</v>
      </c>
      <c r="D1312" s="56">
        <f t="shared" si="20"/>
        <v>-1.1717568509780464E-2</v>
      </c>
      <c r="E1312">
        <v>1.4972771217624361E-2</v>
      </c>
    </row>
    <row r="1313" spans="2:5" x14ac:dyDescent="0.45">
      <c r="B1313" s="191">
        <v>44256</v>
      </c>
      <c r="C1313" s="101">
        <v>162.6466064453125</v>
      </c>
      <c r="D1313" s="56">
        <f t="shared" si="20"/>
        <v>9.052132531716732E-2</v>
      </c>
      <c r="E1313">
        <v>1.4962090824908411E-2</v>
      </c>
    </row>
    <row r="1314" spans="2:5" x14ac:dyDescent="0.45">
      <c r="B1314" s="191">
        <v>41745</v>
      </c>
      <c r="C1314" s="101">
        <v>149.14573669433594</v>
      </c>
      <c r="D1314" s="56">
        <f t="shared" si="20"/>
        <v>17.084214345918763</v>
      </c>
      <c r="E1314">
        <v>1.4957896196042413E-2</v>
      </c>
    </row>
    <row r="1315" spans="2:5" x14ac:dyDescent="0.45">
      <c r="B1315" s="191">
        <v>37277</v>
      </c>
      <c r="C1315" s="101">
        <v>8.247288703918457</v>
      </c>
      <c r="D1315" s="56">
        <f t="shared" si="20"/>
        <v>7.9738827307391694E-2</v>
      </c>
      <c r="E1315">
        <v>1.495299220632775E-2</v>
      </c>
    </row>
    <row r="1316" spans="2:5" x14ac:dyDescent="0.45">
      <c r="B1316" s="191">
        <v>36145</v>
      </c>
      <c r="C1316" s="101">
        <v>7.6382255554199219</v>
      </c>
      <c r="D1316" s="56">
        <f t="shared" si="20"/>
        <v>-0.29733767263753802</v>
      </c>
      <c r="E1316">
        <v>1.4951322821723992E-2</v>
      </c>
    </row>
    <row r="1317" spans="2:5" x14ac:dyDescent="0.45">
      <c r="B1317" s="191">
        <v>36236</v>
      </c>
      <c r="C1317" s="101">
        <v>10.870407104492188</v>
      </c>
      <c r="D1317" s="56">
        <f t="shared" si="20"/>
        <v>0.49717514198502277</v>
      </c>
      <c r="E1317">
        <v>1.4950565622594451E-2</v>
      </c>
    </row>
    <row r="1318" spans="2:5" x14ac:dyDescent="0.45">
      <c r="B1318" s="191">
        <v>37469</v>
      </c>
      <c r="C1318" s="101">
        <v>7.2606115341186523</v>
      </c>
      <c r="D1318" s="56">
        <f t="shared" si="20"/>
        <v>-0.94539147496511444</v>
      </c>
      <c r="E1318">
        <v>1.4946637434842799E-2</v>
      </c>
    </row>
    <row r="1319" spans="2:5" x14ac:dyDescent="0.45">
      <c r="B1319" s="191">
        <v>44102</v>
      </c>
      <c r="C1319" s="101">
        <v>132.95747375488281</v>
      </c>
      <c r="D1319" s="56">
        <f t="shared" si="20"/>
        <v>1.3781520626580974</v>
      </c>
      <c r="E1319">
        <v>1.493415421056978E-2</v>
      </c>
    </row>
    <row r="1320" spans="2:5" x14ac:dyDescent="0.45">
      <c r="B1320" s="191">
        <v>40332</v>
      </c>
      <c r="C1320" s="101">
        <v>55.907894134521484</v>
      </c>
      <c r="D1320" s="56">
        <f t="shared" si="20"/>
        <v>0.10402120250690131</v>
      </c>
      <c r="E1320">
        <v>1.4930558657403436E-2</v>
      </c>
    </row>
    <row r="1321" spans="2:5" x14ac:dyDescent="0.45">
      <c r="B1321" s="191">
        <v>40155</v>
      </c>
      <c r="C1321" s="101">
        <v>50.640235900878906</v>
      </c>
      <c r="D1321" s="56">
        <f t="shared" si="20"/>
        <v>0.55114518623334419</v>
      </c>
      <c r="E1321">
        <v>1.4914037574582612E-2</v>
      </c>
    </row>
    <row r="1322" spans="2:5" x14ac:dyDescent="0.45">
      <c r="B1322" s="191">
        <v>39392</v>
      </c>
      <c r="C1322" s="101">
        <v>32.646999359130859</v>
      </c>
      <c r="D1322" s="56">
        <f t="shared" si="20"/>
        <v>3.2159377334743784</v>
      </c>
      <c r="E1322">
        <v>1.4895151086081295E-2</v>
      </c>
    </row>
    <row r="1323" spans="2:5" x14ac:dyDescent="0.45">
      <c r="B1323" s="191">
        <v>36108</v>
      </c>
      <c r="C1323" s="101">
        <v>7.7437100410461426</v>
      </c>
      <c r="D1323" s="56">
        <f t="shared" si="20"/>
        <v>-0.22359687005029014</v>
      </c>
      <c r="E1323">
        <v>1.488841671093335E-2</v>
      </c>
    </row>
    <row r="1324" spans="2:5" x14ac:dyDescent="0.45">
      <c r="B1324" s="191">
        <v>36893</v>
      </c>
      <c r="C1324" s="101">
        <v>9.9738264083862305</v>
      </c>
      <c r="D1324" s="56">
        <f t="shared" si="20"/>
        <v>-0.95008621775842417</v>
      </c>
      <c r="E1324">
        <v>1.4879895910500731E-2</v>
      </c>
    </row>
    <row r="1325" spans="2:5" x14ac:dyDescent="0.45">
      <c r="B1325" s="191">
        <v>43451</v>
      </c>
      <c r="C1325" s="101">
        <v>199.82109069824219</v>
      </c>
      <c r="D1325" s="56">
        <f t="shared" si="20"/>
        <v>24.104419730864549</v>
      </c>
      <c r="E1325">
        <v>1.4868622872844324E-2</v>
      </c>
    </row>
    <row r="1326" spans="2:5" x14ac:dyDescent="0.45">
      <c r="B1326" s="191">
        <v>36803</v>
      </c>
      <c r="C1326" s="101">
        <v>7.9595980644226074</v>
      </c>
      <c r="D1326" s="56">
        <f t="shared" si="20"/>
        <v>-5.5562822759570349E-2</v>
      </c>
      <c r="E1326">
        <v>1.4859179325589451E-2</v>
      </c>
    </row>
    <row r="1327" spans="2:5" x14ac:dyDescent="0.45">
      <c r="B1327" s="191">
        <v>37112</v>
      </c>
      <c r="C1327" s="101">
        <v>8.4278745651245117</v>
      </c>
      <c r="D1327" s="56">
        <f t="shared" si="20"/>
        <v>-0.94805808953209991</v>
      </c>
      <c r="E1327">
        <v>1.4832272367837507E-2</v>
      </c>
    </row>
    <row r="1328" spans="2:5" x14ac:dyDescent="0.45">
      <c r="B1328" s="191">
        <v>41955</v>
      </c>
      <c r="C1328" s="101">
        <v>162.25576782226563</v>
      </c>
      <c r="D1328" s="56">
        <f t="shared" si="20"/>
        <v>1.3825669385937926</v>
      </c>
      <c r="E1328">
        <v>1.4831090595695384E-2</v>
      </c>
    </row>
    <row r="1329" spans="2:5" x14ac:dyDescent="0.45">
      <c r="B1329" s="191">
        <v>40436</v>
      </c>
      <c r="C1329" s="101">
        <v>68.101242065429688</v>
      </c>
      <c r="D1329" s="56">
        <f t="shared" si="20"/>
        <v>-0.66028140020831827</v>
      </c>
      <c r="E1329">
        <v>1.4830391410733536E-2</v>
      </c>
    </row>
    <row r="1330" spans="2:5" x14ac:dyDescent="0.45">
      <c r="B1330" s="191">
        <v>43461</v>
      </c>
      <c r="C1330" s="101">
        <v>200.46368408203125</v>
      </c>
      <c r="D1330" s="56">
        <f t="shared" si="20"/>
        <v>11.064548922049532</v>
      </c>
      <c r="E1330">
        <v>1.4820019447336002E-2</v>
      </c>
    </row>
    <row r="1331" spans="2:5" x14ac:dyDescent="0.45">
      <c r="B1331" s="191">
        <v>38469</v>
      </c>
      <c r="C1331" s="101">
        <v>16.615928649902344</v>
      </c>
      <c r="D1331" s="56">
        <f t="shared" si="20"/>
        <v>-0.91452379227365033</v>
      </c>
      <c r="E1331">
        <v>1.4805280765646018E-2</v>
      </c>
    </row>
    <row r="1332" spans="2:5" x14ac:dyDescent="0.45">
      <c r="B1332" s="191">
        <v>42990</v>
      </c>
      <c r="C1332" s="101">
        <v>194.39244079589844</v>
      </c>
      <c r="D1332" s="56">
        <f t="shared" si="20"/>
        <v>10.964626985957787</v>
      </c>
      <c r="E1332">
        <v>1.4802683984670228E-2</v>
      </c>
    </row>
    <row r="1333" spans="2:5" x14ac:dyDescent="0.45">
      <c r="B1333" s="191">
        <v>38448</v>
      </c>
      <c r="C1333" s="101">
        <v>16.247262954711914</v>
      </c>
      <c r="D1333" s="56">
        <f t="shared" si="20"/>
        <v>-0.87758491321568943</v>
      </c>
      <c r="E1333">
        <v>1.4770453803063952E-2</v>
      </c>
    </row>
    <row r="1334" spans="2:5" x14ac:dyDescent="0.45">
      <c r="B1334" s="191">
        <v>43943</v>
      </c>
      <c r="C1334" s="101">
        <v>132.72271728515625</v>
      </c>
      <c r="D1334" s="56">
        <f t="shared" si="20"/>
        <v>-7.501193705741166E-2</v>
      </c>
      <c r="E1334">
        <v>1.4754932602178205E-2</v>
      </c>
    </row>
    <row r="1335" spans="2:5" x14ac:dyDescent="0.45">
      <c r="B1335" s="191">
        <v>42249</v>
      </c>
      <c r="C1335" s="101">
        <v>143.48587036132813</v>
      </c>
      <c r="D1335" s="56">
        <f t="shared" si="20"/>
        <v>2.6971368046261537</v>
      </c>
      <c r="E1335">
        <v>1.4740980439278045E-2</v>
      </c>
    </row>
    <row r="1336" spans="2:5" x14ac:dyDescent="0.45">
      <c r="B1336" s="191">
        <v>39444</v>
      </c>
      <c r="C1336" s="101">
        <v>38.80999755859375</v>
      </c>
      <c r="D1336" s="56">
        <f t="shared" si="20"/>
        <v>-0.8710235220821938</v>
      </c>
      <c r="E1336">
        <v>1.4738319941041534E-2</v>
      </c>
    </row>
    <row r="1337" spans="2:5" x14ac:dyDescent="0.45">
      <c r="B1337" s="191">
        <v>44867</v>
      </c>
      <c r="C1337" s="101">
        <v>300.90756225585938</v>
      </c>
      <c r="D1337" s="56">
        <f t="shared" si="20"/>
        <v>4.0182001855844203E-2</v>
      </c>
      <c r="E1337">
        <v>1.4735375975768543E-2</v>
      </c>
    </row>
    <row r="1338" spans="2:5" x14ac:dyDescent="0.45">
      <c r="B1338" s="191">
        <v>44825</v>
      </c>
      <c r="C1338" s="101">
        <v>289.2835693359375</v>
      </c>
      <c r="D1338" s="56">
        <f t="shared" si="20"/>
        <v>1.1522678379449198</v>
      </c>
      <c r="E1338">
        <v>1.4732022476179996E-2</v>
      </c>
    </row>
    <row r="1339" spans="2:5" x14ac:dyDescent="0.45">
      <c r="B1339" s="191">
        <v>42417</v>
      </c>
      <c r="C1339" s="101">
        <v>134.40872192382813</v>
      </c>
      <c r="D1339" s="56">
        <f t="shared" si="20"/>
        <v>39.831558597288804</v>
      </c>
      <c r="E1339">
        <v>1.4720842648408486E-2</v>
      </c>
    </row>
    <row r="1340" spans="2:5" x14ac:dyDescent="0.45">
      <c r="B1340" s="191">
        <v>35360</v>
      </c>
      <c r="C1340" s="101">
        <v>3.2917852401733398</v>
      </c>
      <c r="D1340" s="56">
        <f t="shared" si="20"/>
        <v>-0.96115106681280837</v>
      </c>
      <c r="E1340">
        <v>1.470097560645787E-2</v>
      </c>
    </row>
    <row r="1341" spans="2:5" x14ac:dyDescent="0.45">
      <c r="B1341" s="191">
        <v>40878</v>
      </c>
      <c r="C1341" s="101">
        <v>84.732963562011719</v>
      </c>
      <c r="D1341" s="56">
        <f t="shared" si="20"/>
        <v>-0.67523130383438179</v>
      </c>
      <c r="E1341">
        <v>1.4698628325978081E-2</v>
      </c>
    </row>
    <row r="1342" spans="2:5" x14ac:dyDescent="0.45">
      <c r="B1342" s="191">
        <v>44774</v>
      </c>
      <c r="C1342" s="101">
        <v>260.90249633789063</v>
      </c>
      <c r="D1342" s="56">
        <f t="shared" si="20"/>
        <v>7.6781341396413483</v>
      </c>
      <c r="E1342">
        <v>1.4684057932484264E-2</v>
      </c>
    </row>
    <row r="1343" spans="2:5" x14ac:dyDescent="0.45">
      <c r="B1343" s="191">
        <v>38771</v>
      </c>
      <c r="C1343" s="101">
        <v>30.064353942871094</v>
      </c>
      <c r="D1343" s="56">
        <f t="shared" si="20"/>
        <v>-0.92855592200470971</v>
      </c>
      <c r="E1343">
        <v>1.4670068302218908E-2</v>
      </c>
    </row>
    <row r="1344" spans="2:5" x14ac:dyDescent="0.45">
      <c r="B1344" s="191">
        <v>45294</v>
      </c>
      <c r="C1344" s="101">
        <v>420.80960083007813</v>
      </c>
      <c r="D1344" s="56">
        <f t="shared" si="20"/>
        <v>2.2496404891892237</v>
      </c>
      <c r="E1344">
        <v>1.4669902541838767E-2</v>
      </c>
    </row>
    <row r="1345" spans="2:5" x14ac:dyDescent="0.45">
      <c r="B1345" s="191">
        <v>41303</v>
      </c>
      <c r="C1345" s="101">
        <v>129.49420166015625</v>
      </c>
      <c r="D1345" s="56">
        <f t="shared" si="20"/>
        <v>2.756408671731776</v>
      </c>
      <c r="E1345">
        <v>1.4630458131452643E-2</v>
      </c>
    </row>
    <row r="1346" spans="2:5" x14ac:dyDescent="0.45">
      <c r="B1346" s="191">
        <v>38959</v>
      </c>
      <c r="C1346" s="101">
        <v>34.472873687744141</v>
      </c>
      <c r="D1346" s="56">
        <f t="shared" si="20"/>
        <v>-0.45651938973083844</v>
      </c>
      <c r="E1346">
        <v>1.462226644400088E-2</v>
      </c>
    </row>
    <row r="1347" spans="2:5" x14ac:dyDescent="0.45">
      <c r="B1347" s="191">
        <v>40584</v>
      </c>
      <c r="C1347" s="101">
        <v>63.429813385009766</v>
      </c>
      <c r="D1347" s="56">
        <f t="shared" ref="D1347:D1410" si="21">(C1347-C1348)/C1348</f>
        <v>5.0945034546464658</v>
      </c>
      <c r="E1347">
        <v>1.4619829336472512E-2</v>
      </c>
    </row>
    <row r="1348" spans="2:5" x14ac:dyDescent="0.45">
      <c r="B1348" s="191">
        <v>37910</v>
      </c>
      <c r="C1348" s="101">
        <v>10.407708168029785</v>
      </c>
      <c r="D1348" s="56">
        <f t="shared" si="21"/>
        <v>-0.95111605003985866</v>
      </c>
      <c r="E1348">
        <v>1.4605094858043443E-2</v>
      </c>
    </row>
    <row r="1349" spans="2:5" x14ac:dyDescent="0.45">
      <c r="B1349" s="191">
        <v>44648</v>
      </c>
      <c r="C1349" s="101">
        <v>212.90644836425781</v>
      </c>
      <c r="D1349" s="56">
        <f t="shared" si="21"/>
        <v>15.793104711479101</v>
      </c>
      <c r="E1349">
        <v>1.4604285744618532E-2</v>
      </c>
    </row>
    <row r="1350" spans="2:5" x14ac:dyDescent="0.45">
      <c r="B1350" s="191">
        <v>38043</v>
      </c>
      <c r="C1350" s="101">
        <v>12.678206443786621</v>
      </c>
      <c r="D1350" s="56">
        <f t="shared" si="21"/>
        <v>-0.91954682698643475</v>
      </c>
      <c r="E1350">
        <v>1.4591920989505579E-2</v>
      </c>
    </row>
    <row r="1351" spans="2:5" x14ac:dyDescent="0.45">
      <c r="B1351" s="191">
        <v>44174</v>
      </c>
      <c r="C1351" s="101">
        <v>157.58491516113281</v>
      </c>
      <c r="D1351" s="56">
        <f t="shared" si="21"/>
        <v>9.255322468967582E-2</v>
      </c>
      <c r="E1351">
        <v>1.4571637457636476E-2</v>
      </c>
    </row>
    <row r="1352" spans="2:5" x14ac:dyDescent="0.45">
      <c r="B1352" s="191">
        <v>44147</v>
      </c>
      <c r="C1352" s="101">
        <v>144.23545837402344</v>
      </c>
      <c r="D1352" s="56">
        <f t="shared" si="21"/>
        <v>1.7820761717449425</v>
      </c>
      <c r="E1352">
        <v>1.4571005099465389E-2</v>
      </c>
    </row>
    <row r="1353" spans="2:5" x14ac:dyDescent="0.45">
      <c r="B1353" s="191">
        <v>40262</v>
      </c>
      <c r="C1353" s="101">
        <v>51.844539642333984</v>
      </c>
      <c r="D1353" s="56">
        <f t="shared" si="21"/>
        <v>-0.65416058702492907</v>
      </c>
      <c r="E1353">
        <v>1.4562325134634993E-2</v>
      </c>
    </row>
    <row r="1354" spans="2:5" x14ac:dyDescent="0.45">
      <c r="B1354" s="191">
        <v>44014</v>
      </c>
      <c r="C1354" s="101">
        <v>149.90928649902344</v>
      </c>
      <c r="D1354" s="56">
        <f t="shared" si="21"/>
        <v>4.8445008436581991E-2</v>
      </c>
      <c r="E1354">
        <v>1.4539231129711054E-2</v>
      </c>
    </row>
    <row r="1355" spans="2:5" x14ac:dyDescent="0.45">
      <c r="B1355" s="191">
        <v>41439</v>
      </c>
      <c r="C1355" s="101">
        <v>142.98249816894531</v>
      </c>
      <c r="D1355" s="56">
        <f t="shared" si="21"/>
        <v>0.28552078196641101</v>
      </c>
      <c r="E1355">
        <v>1.4526001333429475E-2</v>
      </c>
    </row>
    <row r="1356" spans="2:5" x14ac:dyDescent="0.45">
      <c r="B1356" s="191">
        <v>41138</v>
      </c>
      <c r="C1356" s="101">
        <v>111.22534942626953</v>
      </c>
      <c r="D1356" s="56">
        <f t="shared" si="21"/>
        <v>2.2025294627291645</v>
      </c>
      <c r="E1356">
        <v>1.4514942640719E-2</v>
      </c>
    </row>
    <row r="1357" spans="2:5" x14ac:dyDescent="0.45">
      <c r="B1357" s="191">
        <v>39003</v>
      </c>
      <c r="C1357" s="101">
        <v>34.73046875</v>
      </c>
      <c r="D1357" s="56">
        <f t="shared" si="21"/>
        <v>-0.78951857827091076</v>
      </c>
      <c r="E1357">
        <v>1.4512013448403086E-2</v>
      </c>
    </row>
    <row r="1358" spans="2:5" x14ac:dyDescent="0.45">
      <c r="B1358" s="191">
        <v>44257</v>
      </c>
      <c r="C1358" s="101">
        <v>165.00491333007813</v>
      </c>
      <c r="D1358" s="56">
        <f t="shared" si="21"/>
        <v>-0.23067512482595723</v>
      </c>
      <c r="E1358">
        <v>1.4499576328747876E-2</v>
      </c>
    </row>
    <row r="1359" spans="2:5" x14ac:dyDescent="0.45">
      <c r="B1359" s="191">
        <v>44677</v>
      </c>
      <c r="C1359" s="101">
        <v>214.48014831542969</v>
      </c>
      <c r="D1359" s="56">
        <f t="shared" si="21"/>
        <v>1.4908854125133217</v>
      </c>
      <c r="E1359">
        <v>1.4495503571874247E-2</v>
      </c>
    </row>
    <row r="1360" spans="2:5" x14ac:dyDescent="0.45">
      <c r="B1360" s="191">
        <v>40840</v>
      </c>
      <c r="C1360" s="101">
        <v>86.105987548828125</v>
      </c>
      <c r="D1360" s="56">
        <f t="shared" si="21"/>
        <v>20.157024855359065</v>
      </c>
      <c r="E1360">
        <v>1.4460858425607296E-2</v>
      </c>
    </row>
    <row r="1361" spans="2:5" x14ac:dyDescent="0.45">
      <c r="B1361" s="191">
        <v>35523</v>
      </c>
      <c r="C1361" s="101">
        <v>4.0698533058166504</v>
      </c>
      <c r="D1361" s="56">
        <f t="shared" si="21"/>
        <v>-0.97494504649204972</v>
      </c>
      <c r="E1361">
        <v>1.4425349993403639E-2</v>
      </c>
    </row>
    <row r="1362" spans="2:5" x14ac:dyDescent="0.45">
      <c r="B1362" s="191">
        <v>42717</v>
      </c>
      <c r="C1362" s="101">
        <v>162.43707275390625</v>
      </c>
      <c r="D1362" s="56">
        <f t="shared" si="21"/>
        <v>16.938503552100904</v>
      </c>
      <c r="E1362">
        <v>1.4421000672756415E-2</v>
      </c>
    </row>
    <row r="1363" spans="2:5" x14ac:dyDescent="0.45">
      <c r="B1363" s="191">
        <v>36997</v>
      </c>
      <c r="C1363" s="101">
        <v>9.0552186965942383</v>
      </c>
      <c r="D1363" s="56">
        <f t="shared" si="21"/>
        <v>-0.97739188479409544</v>
      </c>
      <c r="E1363">
        <v>1.4410482681993974E-2</v>
      </c>
    </row>
    <row r="1364" spans="2:5" x14ac:dyDescent="0.45">
      <c r="B1364" s="191">
        <v>45160</v>
      </c>
      <c r="C1364" s="101">
        <v>400.52957153320313</v>
      </c>
      <c r="D1364" s="56">
        <f t="shared" si="21"/>
        <v>1.4381543184109491</v>
      </c>
      <c r="E1364">
        <v>1.4403630923507419E-2</v>
      </c>
    </row>
    <row r="1365" spans="2:5" x14ac:dyDescent="0.45">
      <c r="B1365" s="191">
        <v>41995</v>
      </c>
      <c r="C1365" s="101">
        <v>164.27572631835938</v>
      </c>
      <c r="D1365" s="56">
        <f t="shared" si="21"/>
        <v>-0.14771370046014545</v>
      </c>
      <c r="E1365">
        <v>1.4371013076994394E-2</v>
      </c>
    </row>
    <row r="1366" spans="2:5" x14ac:dyDescent="0.45">
      <c r="B1366" s="191">
        <v>43132</v>
      </c>
      <c r="C1366" s="101">
        <v>192.74711608886719</v>
      </c>
      <c r="D1366" s="56">
        <f t="shared" si="21"/>
        <v>0.37646821914610834</v>
      </c>
      <c r="E1366">
        <v>1.4369873494811822E-2</v>
      </c>
    </row>
    <row r="1367" spans="2:5" x14ac:dyDescent="0.45">
      <c r="B1367" s="191">
        <v>41674</v>
      </c>
      <c r="C1367" s="101">
        <v>140.03019714355469</v>
      </c>
      <c r="D1367" s="56">
        <f t="shared" si="21"/>
        <v>10.045965254240157</v>
      </c>
      <c r="E1367">
        <v>1.4361413448965358E-2</v>
      </c>
    </row>
    <row r="1368" spans="2:5" x14ac:dyDescent="0.45">
      <c r="B1368" s="191">
        <v>38063</v>
      </c>
      <c r="C1368" s="101">
        <v>12.677044868469238</v>
      </c>
      <c r="D1368" s="56">
        <f t="shared" si="21"/>
        <v>-0.94158829983436954</v>
      </c>
      <c r="E1368">
        <v>1.4357604561968754E-2</v>
      </c>
    </row>
    <row r="1369" spans="2:5" x14ac:dyDescent="0.45">
      <c r="B1369" s="191">
        <v>43364</v>
      </c>
      <c r="C1369" s="101">
        <v>217.02920532226563</v>
      </c>
      <c r="D1369" s="56">
        <f t="shared" si="21"/>
        <v>0.16762897588260159</v>
      </c>
      <c r="E1369">
        <v>1.4350155840732653E-2</v>
      </c>
    </row>
    <row r="1370" spans="2:5" x14ac:dyDescent="0.45">
      <c r="B1370" s="191">
        <v>44508</v>
      </c>
      <c r="C1370" s="101">
        <v>185.87171936035156</v>
      </c>
      <c r="D1370" s="56">
        <f t="shared" si="21"/>
        <v>3.0825006860861558E-2</v>
      </c>
      <c r="E1370">
        <v>1.4345474157994986E-2</v>
      </c>
    </row>
    <row r="1371" spans="2:5" x14ac:dyDescent="0.45">
      <c r="B1371" s="191">
        <v>43753</v>
      </c>
      <c r="C1371" s="101">
        <v>180.31355285644531</v>
      </c>
      <c r="D1371" s="56">
        <f t="shared" si="21"/>
        <v>25.452434261688772</v>
      </c>
      <c r="E1371">
        <v>1.4338385098627148E-2</v>
      </c>
    </row>
    <row r="1372" spans="2:5" x14ac:dyDescent="0.45">
      <c r="B1372" s="191">
        <v>36041</v>
      </c>
      <c r="C1372" s="101">
        <v>6.8165202140808105</v>
      </c>
      <c r="D1372" s="56">
        <f t="shared" si="21"/>
        <v>-0.95396366612282479</v>
      </c>
      <c r="E1372">
        <v>1.432803516041503E-2</v>
      </c>
    </row>
    <row r="1373" spans="2:5" x14ac:dyDescent="0.45">
      <c r="B1373" s="191">
        <v>41535</v>
      </c>
      <c r="C1373" s="101">
        <v>148.06826782226563</v>
      </c>
      <c r="D1373" s="56">
        <f t="shared" si="21"/>
        <v>3.2860615793823156</v>
      </c>
      <c r="E1373">
        <v>1.4319612736075321E-2</v>
      </c>
    </row>
    <row r="1374" spans="2:5" x14ac:dyDescent="0.45">
      <c r="B1374" s="191">
        <v>39052</v>
      </c>
      <c r="C1374" s="101">
        <v>34.546463012695313</v>
      </c>
      <c r="D1374" s="56">
        <f t="shared" si="21"/>
        <v>2.9768463149232276</v>
      </c>
      <c r="E1374">
        <v>1.4316457530784607E-2</v>
      </c>
    </row>
    <row r="1375" spans="2:5" x14ac:dyDescent="0.45">
      <c r="B1375" s="191">
        <v>36943</v>
      </c>
      <c r="C1375" s="101">
        <v>8.6868991851806641</v>
      </c>
      <c r="D1375" s="56">
        <f t="shared" si="21"/>
        <v>9.6860015654163412E-2</v>
      </c>
      <c r="E1375">
        <v>1.4314402394746026E-2</v>
      </c>
    </row>
    <row r="1376" spans="2:5" x14ac:dyDescent="0.45">
      <c r="B1376" s="191">
        <v>37449</v>
      </c>
      <c r="C1376" s="101">
        <v>7.9197883605957031</v>
      </c>
      <c r="D1376" s="56">
        <f t="shared" si="21"/>
        <v>-0.94804808695846265</v>
      </c>
      <c r="E1376">
        <v>1.4305871633420857E-2</v>
      </c>
    </row>
    <row r="1377" spans="2:5" x14ac:dyDescent="0.45">
      <c r="B1377" s="191">
        <v>44027</v>
      </c>
      <c r="C1377" s="101">
        <v>152.44459533691406</v>
      </c>
      <c r="D1377" s="56">
        <f t="shared" si="21"/>
        <v>0.81157208488628996</v>
      </c>
      <c r="E1377">
        <v>1.4292839864091014E-2</v>
      </c>
    </row>
    <row r="1378" spans="2:5" x14ac:dyDescent="0.45">
      <c r="B1378" s="191">
        <v>40898</v>
      </c>
      <c r="C1378" s="101">
        <v>84.150444030761719</v>
      </c>
      <c r="D1378" s="56">
        <f t="shared" si="21"/>
        <v>-0.40549082593136709</v>
      </c>
      <c r="E1378">
        <v>1.4292818820669793E-2</v>
      </c>
    </row>
    <row r="1379" spans="2:5" x14ac:dyDescent="0.45">
      <c r="B1379" s="191">
        <v>41396</v>
      </c>
      <c r="C1379" s="101">
        <v>141.54608154296875</v>
      </c>
      <c r="D1379" s="56">
        <f t="shared" si="21"/>
        <v>-7.2191955511769684E-2</v>
      </c>
      <c r="E1379">
        <v>1.4292145131681686E-2</v>
      </c>
    </row>
    <row r="1380" spans="2:5" x14ac:dyDescent="0.45">
      <c r="B1380" s="191">
        <v>44053</v>
      </c>
      <c r="C1380" s="101">
        <v>152.55966186523438</v>
      </c>
      <c r="D1380" s="56">
        <f t="shared" si="21"/>
        <v>25.002299841348496</v>
      </c>
      <c r="E1380">
        <v>1.4282008572877524E-2</v>
      </c>
    </row>
    <row r="1381" spans="2:5" x14ac:dyDescent="0.45">
      <c r="B1381" s="191">
        <v>35646</v>
      </c>
      <c r="C1381" s="101">
        <v>5.8671603202819824</v>
      </c>
      <c r="D1381" s="56">
        <f t="shared" si="21"/>
        <v>-0.95257820703397578</v>
      </c>
      <c r="E1381">
        <v>1.4271886884652391E-2</v>
      </c>
    </row>
    <row r="1382" spans="2:5" x14ac:dyDescent="0.45">
      <c r="B1382" s="191">
        <v>41295</v>
      </c>
      <c r="C1382" s="101">
        <v>123.72286987304688</v>
      </c>
      <c r="D1382" s="56">
        <f t="shared" si="21"/>
        <v>17.411831738577281</v>
      </c>
      <c r="E1382">
        <v>1.4263709249895612E-2</v>
      </c>
    </row>
    <row r="1383" spans="2:5" x14ac:dyDescent="0.45">
      <c r="B1383" s="191">
        <v>35845</v>
      </c>
      <c r="C1383" s="101">
        <v>6.7197480201721191</v>
      </c>
      <c r="D1383" s="56">
        <f t="shared" si="21"/>
        <v>-0.79944311913172938</v>
      </c>
      <c r="E1383">
        <v>1.4262677893921657E-2</v>
      </c>
    </row>
    <row r="1384" spans="2:5" x14ac:dyDescent="0.45">
      <c r="B1384" s="191">
        <v>38901</v>
      </c>
      <c r="C1384" s="101">
        <v>33.505447387695313</v>
      </c>
      <c r="D1384" s="56">
        <f t="shared" si="21"/>
        <v>-0.82714482458940453</v>
      </c>
      <c r="E1384">
        <v>1.4254702384313558E-2</v>
      </c>
    </row>
    <row r="1385" spans="2:5" x14ac:dyDescent="0.45">
      <c r="B1385" s="191">
        <v>42859</v>
      </c>
      <c r="C1385" s="101">
        <v>193.83537292480469</v>
      </c>
      <c r="D1385" s="56">
        <f t="shared" si="21"/>
        <v>2.1907676381052386</v>
      </c>
      <c r="E1385">
        <v>1.4246985270370558E-2</v>
      </c>
    </row>
    <row r="1386" spans="2:5" x14ac:dyDescent="0.45">
      <c r="B1386" s="191">
        <v>40350</v>
      </c>
      <c r="C1386" s="101">
        <v>60.748821258544922</v>
      </c>
      <c r="D1386" s="56">
        <f t="shared" si="21"/>
        <v>0.930787343540458</v>
      </c>
      <c r="E1386">
        <v>1.4242115582773652E-2</v>
      </c>
    </row>
    <row r="1387" spans="2:5" x14ac:dyDescent="0.45">
      <c r="B1387" s="191">
        <v>39322</v>
      </c>
      <c r="C1387" s="101">
        <v>31.463237762451172</v>
      </c>
      <c r="D1387" s="56">
        <f t="shared" si="21"/>
        <v>-0.78446577641510351</v>
      </c>
      <c r="E1387">
        <v>1.4233692363094451E-2</v>
      </c>
    </row>
    <row r="1388" spans="2:5" x14ac:dyDescent="0.45">
      <c r="B1388" s="191">
        <v>41534</v>
      </c>
      <c r="C1388" s="101">
        <v>145.97792053222656</v>
      </c>
      <c r="D1388" s="56">
        <f t="shared" si="21"/>
        <v>2.8008124452507726E-3</v>
      </c>
      <c r="E1388">
        <v>1.4223800100099219E-2</v>
      </c>
    </row>
    <row r="1389" spans="2:5" x14ac:dyDescent="0.45">
      <c r="B1389" s="191">
        <v>42401</v>
      </c>
      <c r="C1389" s="101">
        <v>145.57020568847656</v>
      </c>
      <c r="D1389" s="56">
        <f t="shared" si="21"/>
        <v>16.226368783276044</v>
      </c>
      <c r="E1389">
        <v>1.4209754055365981E-2</v>
      </c>
    </row>
    <row r="1390" spans="2:5" x14ac:dyDescent="0.45">
      <c r="B1390" s="191">
        <v>37797</v>
      </c>
      <c r="C1390" s="101">
        <v>8.4504289627075195</v>
      </c>
      <c r="D1390" s="56">
        <f t="shared" si="21"/>
        <v>-7.6710344723388224E-2</v>
      </c>
      <c r="E1390">
        <v>1.4198105271109677E-2</v>
      </c>
    </row>
    <row r="1391" spans="2:5" x14ac:dyDescent="0.45">
      <c r="B1391" s="191">
        <v>36999</v>
      </c>
      <c r="C1391" s="101">
        <v>9.152522087097168</v>
      </c>
      <c r="D1391" s="56">
        <f t="shared" si="21"/>
        <v>-0.95426792948251649</v>
      </c>
      <c r="E1391">
        <v>1.4193358714106577E-2</v>
      </c>
    </row>
    <row r="1392" spans="2:5" x14ac:dyDescent="0.45">
      <c r="B1392" s="191">
        <v>43236</v>
      </c>
      <c r="C1392" s="101">
        <v>200.13356018066406</v>
      </c>
      <c r="D1392" s="56">
        <f t="shared" si="21"/>
        <v>8.0922717045295897E-2</v>
      </c>
      <c r="E1392">
        <v>1.4192011763308574E-2</v>
      </c>
    </row>
    <row r="1393" spans="2:5" x14ac:dyDescent="0.45">
      <c r="B1393" s="191">
        <v>43206</v>
      </c>
      <c r="C1393" s="101">
        <v>185.15066528320313</v>
      </c>
      <c r="D1393" s="56">
        <f t="shared" si="21"/>
        <v>22.342759552419615</v>
      </c>
      <c r="E1393">
        <v>1.4189672328387911E-2</v>
      </c>
    </row>
    <row r="1394" spans="2:5" x14ac:dyDescent="0.45">
      <c r="B1394" s="191">
        <v>37230</v>
      </c>
      <c r="C1394" s="101">
        <v>7.9318242073059082</v>
      </c>
      <c r="D1394" s="56">
        <f t="shared" si="21"/>
        <v>-0.9583172901244571</v>
      </c>
      <c r="E1394">
        <v>1.4182187989852229E-2</v>
      </c>
    </row>
    <row r="1395" spans="2:5" x14ac:dyDescent="0.45">
      <c r="B1395" s="191">
        <v>43770</v>
      </c>
      <c r="C1395" s="101">
        <v>190.29051208496094</v>
      </c>
      <c r="D1395" s="56">
        <f t="shared" si="21"/>
        <v>0.24138769597761001</v>
      </c>
      <c r="E1395">
        <v>1.4166509036017695E-2</v>
      </c>
    </row>
    <row r="1396" spans="2:5" x14ac:dyDescent="0.45">
      <c r="B1396" s="191">
        <v>44018</v>
      </c>
      <c r="C1396" s="101">
        <v>153.28854370117188</v>
      </c>
      <c r="D1396" s="56">
        <f t="shared" si="21"/>
        <v>-9.9683892007070674E-2</v>
      </c>
      <c r="E1396">
        <v>1.4166443980980034E-2</v>
      </c>
    </row>
    <row r="1397" spans="2:5" x14ac:dyDescent="0.45">
      <c r="B1397" s="191">
        <v>42558</v>
      </c>
      <c r="C1397" s="101">
        <v>170.26080322265625</v>
      </c>
      <c r="D1397" s="56">
        <f t="shared" si="21"/>
        <v>-0.12915702940643009</v>
      </c>
      <c r="E1397">
        <v>1.416550888455002E-2</v>
      </c>
    </row>
    <row r="1398" spans="2:5" x14ac:dyDescent="0.45">
      <c r="B1398" s="191">
        <v>43136</v>
      </c>
      <c r="C1398" s="101">
        <v>195.51263427734375</v>
      </c>
      <c r="D1398" s="56">
        <f t="shared" si="21"/>
        <v>0.25595142875066657</v>
      </c>
      <c r="E1398">
        <v>1.4163653014008834E-2</v>
      </c>
    </row>
    <row r="1399" spans="2:5" x14ac:dyDescent="0.45">
      <c r="B1399" s="191">
        <v>41855</v>
      </c>
      <c r="C1399" s="101">
        <v>155.6689453125</v>
      </c>
      <c r="D1399" s="56">
        <f t="shared" si="21"/>
        <v>0.86417491660072476</v>
      </c>
      <c r="E1399">
        <v>1.4161189073058153E-2</v>
      </c>
    </row>
    <row r="1400" spans="2:5" x14ac:dyDescent="0.45">
      <c r="B1400" s="191">
        <v>40877</v>
      </c>
      <c r="C1400" s="101">
        <v>83.505546569824219</v>
      </c>
      <c r="D1400" s="56">
        <f t="shared" si="21"/>
        <v>-0.56383203664033754</v>
      </c>
      <c r="E1400">
        <v>1.4148569289527766E-2</v>
      </c>
    </row>
    <row r="1401" spans="2:5" x14ac:dyDescent="0.45">
      <c r="B1401" s="191">
        <v>44495</v>
      </c>
      <c r="C1401" s="101">
        <v>191.45272827148438</v>
      </c>
      <c r="D1401" s="56">
        <f t="shared" si="21"/>
        <v>64.218627973082206</v>
      </c>
      <c r="E1401">
        <v>1.4138642840625305E-2</v>
      </c>
    </row>
    <row r="1402" spans="2:5" x14ac:dyDescent="0.45">
      <c r="B1402" s="191">
        <v>35186</v>
      </c>
      <c r="C1402" s="101">
        <v>2.9355528354644775</v>
      </c>
      <c r="D1402" s="56">
        <f t="shared" si="21"/>
        <v>-0.58784984273650598</v>
      </c>
      <c r="E1402">
        <v>1.4133340493639408E-2</v>
      </c>
    </row>
    <row r="1403" spans="2:5" x14ac:dyDescent="0.45">
      <c r="B1403" s="191">
        <v>37383</v>
      </c>
      <c r="C1403" s="101">
        <v>7.1225323677062988</v>
      </c>
      <c r="D1403" s="56">
        <f t="shared" si="21"/>
        <v>-0.93321098022115756</v>
      </c>
      <c r="E1403">
        <v>1.4125968872776729E-2</v>
      </c>
    </row>
    <row r="1404" spans="2:5" x14ac:dyDescent="0.45">
      <c r="B1404" s="191">
        <v>41088</v>
      </c>
      <c r="C1404" s="101">
        <v>106.64226531982422</v>
      </c>
      <c r="D1404" s="56">
        <f t="shared" si="21"/>
        <v>9.5151726045209717</v>
      </c>
      <c r="E1404">
        <v>1.4124507958457927E-2</v>
      </c>
    </row>
    <row r="1405" spans="2:5" x14ac:dyDescent="0.45">
      <c r="B1405" s="191">
        <v>37946</v>
      </c>
      <c r="C1405" s="101">
        <v>10.141751289367676</v>
      </c>
      <c r="D1405" s="56">
        <f t="shared" si="21"/>
        <v>-0.84909808751950133</v>
      </c>
      <c r="E1405">
        <v>1.4109750920141028E-2</v>
      </c>
    </row>
    <row r="1406" spans="2:5" x14ac:dyDescent="0.45">
      <c r="B1406" s="191">
        <v>40423</v>
      </c>
      <c r="C1406" s="101">
        <v>67.207572937011719</v>
      </c>
      <c r="D1406" s="56">
        <f t="shared" si="21"/>
        <v>-0.8232467844230742</v>
      </c>
      <c r="E1406">
        <v>1.4097272411424803E-2</v>
      </c>
    </row>
    <row r="1407" spans="2:5" x14ac:dyDescent="0.45">
      <c r="B1407" s="191">
        <v>45401</v>
      </c>
      <c r="C1407" s="101">
        <v>380.23394775390625</v>
      </c>
      <c r="D1407" s="56">
        <f t="shared" si="21"/>
        <v>3.0870618043354749</v>
      </c>
      <c r="E1407">
        <v>1.4086265537052405E-2</v>
      </c>
    </row>
    <row r="1408" spans="2:5" x14ac:dyDescent="0.45">
      <c r="B1408" s="191">
        <v>40988</v>
      </c>
      <c r="C1408" s="101">
        <v>93.0335693359375</v>
      </c>
      <c r="D1408" s="56">
        <f t="shared" si="21"/>
        <v>0.10693051601128709</v>
      </c>
      <c r="E1408">
        <v>1.4059254556723463E-2</v>
      </c>
    </row>
    <row r="1409" spans="2:5" x14ac:dyDescent="0.45">
      <c r="B1409" s="191">
        <v>40777</v>
      </c>
      <c r="C1409" s="101">
        <v>84.046440124511719</v>
      </c>
      <c r="D1409" s="56">
        <f t="shared" si="21"/>
        <v>1.1009961013992833</v>
      </c>
      <c r="E1409">
        <v>1.4056327487576443E-2</v>
      </c>
    </row>
    <row r="1410" spans="2:5" x14ac:dyDescent="0.45">
      <c r="B1410" s="191">
        <v>39563</v>
      </c>
      <c r="C1410" s="101">
        <v>40.003139495849609</v>
      </c>
      <c r="D1410" s="56">
        <f t="shared" si="21"/>
        <v>2.3299442465399887</v>
      </c>
      <c r="E1410">
        <v>1.4051069321516094E-2</v>
      </c>
    </row>
    <row r="1411" spans="2:5" x14ac:dyDescent="0.45">
      <c r="B1411" s="191">
        <v>36346</v>
      </c>
      <c r="C1411" s="101">
        <v>12.013155937194824</v>
      </c>
      <c r="D1411" s="56">
        <f t="shared" ref="D1411:D1474" si="22">(C1411-C1412)/C1412</f>
        <v>-0.69474815519105959</v>
      </c>
      <c r="E1411">
        <v>1.4047260032414525E-2</v>
      </c>
    </row>
    <row r="1412" spans="2:5" x14ac:dyDescent="0.45">
      <c r="B1412" s="191">
        <v>39447</v>
      </c>
      <c r="C1412" s="101">
        <v>39.354900360107422</v>
      </c>
      <c r="D1412" s="56">
        <f t="shared" si="22"/>
        <v>5.1484028034375484</v>
      </c>
      <c r="E1412">
        <v>1.4040268894400208E-2</v>
      </c>
    </row>
    <row r="1413" spans="2:5" x14ac:dyDescent="0.45">
      <c r="B1413" s="191">
        <v>35766</v>
      </c>
      <c r="C1413" s="101">
        <v>6.4008331298828125</v>
      </c>
      <c r="D1413" s="56">
        <f t="shared" si="22"/>
        <v>1.7783666287690862</v>
      </c>
      <c r="E1413">
        <v>1.4034041004428172E-2</v>
      </c>
    </row>
    <row r="1414" spans="2:5" x14ac:dyDescent="0.45">
      <c r="B1414" s="191">
        <v>35151</v>
      </c>
      <c r="C1414" s="101">
        <v>2.3038115501403809</v>
      </c>
      <c r="D1414" s="56">
        <f t="shared" si="22"/>
        <v>-0.92130392857899102</v>
      </c>
      <c r="E1414">
        <v>1.4031962689731838E-2</v>
      </c>
    </row>
    <row r="1415" spans="2:5" x14ac:dyDescent="0.45">
      <c r="B1415" s="191">
        <v>39191</v>
      </c>
      <c r="C1415" s="101">
        <v>29.274797439575195</v>
      </c>
      <c r="D1415" s="56">
        <f t="shared" si="22"/>
        <v>0.52934526843261898</v>
      </c>
      <c r="E1415">
        <v>1.4021759374172719E-2</v>
      </c>
    </row>
    <row r="1416" spans="2:5" x14ac:dyDescent="0.45">
      <c r="B1416" s="191">
        <v>38532</v>
      </c>
      <c r="C1416" s="101">
        <v>19.142045974731445</v>
      </c>
      <c r="D1416" s="56">
        <f t="shared" si="22"/>
        <v>-0.45911574964833707</v>
      </c>
      <c r="E1416">
        <v>1.4003448196425952E-2</v>
      </c>
    </row>
    <row r="1417" spans="2:5" x14ac:dyDescent="0.45">
      <c r="B1417" s="191">
        <v>39416</v>
      </c>
      <c r="C1417" s="101">
        <v>35.390281677246094</v>
      </c>
      <c r="D1417" s="56">
        <f t="shared" si="22"/>
        <v>-0.5880959651799047</v>
      </c>
      <c r="E1417">
        <v>1.3997268639024799E-2</v>
      </c>
    </row>
    <row r="1418" spans="2:5" x14ac:dyDescent="0.45">
      <c r="B1418" s="191">
        <v>40879</v>
      </c>
      <c r="C1418" s="101">
        <v>85.918754577636719</v>
      </c>
      <c r="D1418" s="56">
        <f t="shared" si="22"/>
        <v>-0.44335664522318141</v>
      </c>
      <c r="E1418">
        <v>1.3994447565346634E-2</v>
      </c>
    </row>
    <row r="1419" spans="2:5" x14ac:dyDescent="0.45">
      <c r="B1419" s="191">
        <v>42107</v>
      </c>
      <c r="C1419" s="101">
        <v>154.35153198242188</v>
      </c>
      <c r="D1419" s="56">
        <f t="shared" si="22"/>
        <v>-0.60408529159916147</v>
      </c>
      <c r="E1419">
        <v>1.39909671283343E-2</v>
      </c>
    </row>
    <row r="1420" spans="2:5" x14ac:dyDescent="0.45">
      <c r="B1420" s="191">
        <v>45205</v>
      </c>
      <c r="C1420" s="101">
        <v>389.86056518554688</v>
      </c>
      <c r="D1420" s="56">
        <f t="shared" si="22"/>
        <v>1.5899485485234044</v>
      </c>
      <c r="E1420">
        <v>1.3989135074665605E-2</v>
      </c>
    </row>
    <row r="1421" spans="2:5" x14ac:dyDescent="0.45">
      <c r="B1421" s="191">
        <v>43880</v>
      </c>
      <c r="C1421" s="101">
        <v>150.52830505371094</v>
      </c>
      <c r="D1421" s="56">
        <f t="shared" si="22"/>
        <v>-0.30395066521064634</v>
      </c>
      <c r="E1421">
        <v>1.3980877588381872E-2</v>
      </c>
    </row>
    <row r="1422" spans="2:5" x14ac:dyDescent="0.45">
      <c r="B1422" s="191">
        <v>44679</v>
      </c>
      <c r="C1422" s="101">
        <v>216.26097106933594</v>
      </c>
      <c r="D1422" s="56">
        <f t="shared" si="22"/>
        <v>0.22872867240685146</v>
      </c>
      <c r="E1422">
        <v>1.3980719249214306E-2</v>
      </c>
    </row>
    <row r="1423" spans="2:5" x14ac:dyDescent="0.45">
      <c r="B1423" s="191">
        <v>44589</v>
      </c>
      <c r="C1423" s="101">
        <v>176.00384521484375</v>
      </c>
      <c r="D1423" s="56">
        <f t="shared" si="22"/>
        <v>-0.52458085163367441</v>
      </c>
      <c r="E1423">
        <v>1.3979438733763002E-2</v>
      </c>
    </row>
    <row r="1424" spans="2:5" x14ac:dyDescent="0.45">
      <c r="B1424" s="191">
        <v>45358</v>
      </c>
      <c r="C1424" s="101">
        <v>370.20773315429688</v>
      </c>
      <c r="D1424" s="56">
        <f t="shared" si="22"/>
        <v>55.224547135251214</v>
      </c>
      <c r="E1424">
        <v>1.397570079318676E-2</v>
      </c>
    </row>
    <row r="1425" spans="2:5" x14ac:dyDescent="0.45">
      <c r="B1425" s="191">
        <v>35962</v>
      </c>
      <c r="C1425" s="101">
        <v>6.5844502449035645</v>
      </c>
      <c r="D1425" s="56">
        <f t="shared" si="22"/>
        <v>-0.96210623626849134</v>
      </c>
      <c r="E1425">
        <v>1.3972585438281256E-2</v>
      </c>
    </row>
    <row r="1426" spans="2:5" x14ac:dyDescent="0.45">
      <c r="B1426" s="191">
        <v>42059</v>
      </c>
      <c r="C1426" s="101">
        <v>173.76078796386719</v>
      </c>
      <c r="D1426" s="56">
        <f t="shared" si="22"/>
        <v>0.44584478176544329</v>
      </c>
      <c r="E1426">
        <v>1.3965503977296607E-2</v>
      </c>
    </row>
    <row r="1427" spans="2:5" x14ac:dyDescent="0.45">
      <c r="B1427" s="191">
        <v>41215</v>
      </c>
      <c r="C1427" s="101">
        <v>120.17942047119141</v>
      </c>
      <c r="D1427" s="56">
        <f t="shared" si="22"/>
        <v>0.39470416133357605</v>
      </c>
      <c r="E1427">
        <v>1.3963813593699892E-2</v>
      </c>
    </row>
    <row r="1428" spans="2:5" x14ac:dyDescent="0.45">
      <c r="B1428" s="191">
        <v>40835</v>
      </c>
      <c r="C1428" s="101">
        <v>86.16839599609375</v>
      </c>
      <c r="D1428" s="56">
        <f t="shared" si="22"/>
        <v>-0.4789252473132567</v>
      </c>
      <c r="E1428">
        <v>1.3953611135525189E-2</v>
      </c>
    </row>
    <row r="1429" spans="2:5" x14ac:dyDescent="0.45">
      <c r="B1429" s="191">
        <v>42538</v>
      </c>
      <c r="C1429" s="101">
        <v>165.36666870117188</v>
      </c>
      <c r="D1429" s="56">
        <f t="shared" si="22"/>
        <v>-0.62496908906218929</v>
      </c>
      <c r="E1429">
        <v>1.3947749478850465E-2</v>
      </c>
    </row>
    <row r="1430" spans="2:5" x14ac:dyDescent="0.45">
      <c r="B1430" s="191">
        <v>45657</v>
      </c>
      <c r="C1430" s="101">
        <v>440.94143676757813</v>
      </c>
      <c r="D1430" s="56">
        <f t="shared" si="22"/>
        <v>14.21378765626309</v>
      </c>
      <c r="E1430">
        <v>1.3941230608476218E-2</v>
      </c>
    </row>
    <row r="1431" spans="2:5" x14ac:dyDescent="0.45">
      <c r="B1431" s="191">
        <v>39279</v>
      </c>
      <c r="C1431" s="101">
        <v>28.983015060424805</v>
      </c>
      <c r="D1431" s="56">
        <f t="shared" si="22"/>
        <v>-0.92833247174472311</v>
      </c>
      <c r="E1431">
        <v>1.3931252478870547E-2</v>
      </c>
    </row>
    <row r="1432" spans="2:5" x14ac:dyDescent="0.45">
      <c r="B1432" s="191">
        <v>45147</v>
      </c>
      <c r="C1432" s="101">
        <v>404.4093017578125</v>
      </c>
      <c r="D1432" s="56">
        <f t="shared" si="22"/>
        <v>2.4229653036636638E-2</v>
      </c>
      <c r="E1432">
        <v>1.3927372850919282E-2</v>
      </c>
    </row>
    <row r="1433" spans="2:5" x14ac:dyDescent="0.45">
      <c r="B1433" s="191">
        <v>45159</v>
      </c>
      <c r="C1433" s="101">
        <v>394.8424072265625</v>
      </c>
      <c r="D1433" s="56">
        <f t="shared" si="22"/>
        <v>0.35359064348042241</v>
      </c>
      <c r="E1433">
        <v>1.3924996391208939E-2</v>
      </c>
    </row>
    <row r="1434" spans="2:5" x14ac:dyDescent="0.45">
      <c r="B1434" s="191">
        <v>46113</v>
      </c>
      <c r="C1434" s="101">
        <v>291.70001220703125</v>
      </c>
      <c r="D1434" s="56">
        <f t="shared" si="22"/>
        <v>14.549248071681474</v>
      </c>
      <c r="E1434">
        <v>1.3903370977688968E-2</v>
      </c>
    </row>
    <row r="1435" spans="2:5" x14ac:dyDescent="0.45">
      <c r="B1435" s="191">
        <v>38506</v>
      </c>
      <c r="C1435" s="101">
        <v>18.759750366210938</v>
      </c>
      <c r="D1435" s="56">
        <f t="shared" si="22"/>
        <v>-0.91392986942033805</v>
      </c>
      <c r="E1435">
        <v>1.3870176533080548E-2</v>
      </c>
    </row>
    <row r="1436" spans="2:5" x14ac:dyDescent="0.45">
      <c r="B1436" s="191">
        <v>44683</v>
      </c>
      <c r="C1436" s="101">
        <v>217.95889282226563</v>
      </c>
      <c r="D1436" s="56">
        <f t="shared" si="22"/>
        <v>0.18381250813220038</v>
      </c>
      <c r="E1436">
        <v>1.3870153479292437E-2</v>
      </c>
    </row>
    <row r="1437" spans="2:5" x14ac:dyDescent="0.45">
      <c r="B1437" s="191">
        <v>42808</v>
      </c>
      <c r="C1437" s="101">
        <v>184.11605834960938</v>
      </c>
      <c r="D1437" s="56">
        <f t="shared" si="22"/>
        <v>1.0843647209425515</v>
      </c>
      <c r="E1437">
        <v>1.3854657218879789E-2</v>
      </c>
    </row>
    <row r="1438" spans="2:5" x14ac:dyDescent="0.45">
      <c r="B1438" s="191">
        <v>40966</v>
      </c>
      <c r="C1438" s="101">
        <v>88.331977844238281</v>
      </c>
      <c r="D1438" s="56">
        <f t="shared" si="22"/>
        <v>35.618816412104643</v>
      </c>
      <c r="E1438">
        <v>1.3849231525010081E-2</v>
      </c>
    </row>
    <row r="1439" spans="2:5" x14ac:dyDescent="0.45">
      <c r="B1439" s="191">
        <v>35156</v>
      </c>
      <c r="C1439" s="101">
        <v>2.4122018814086914</v>
      </c>
      <c r="D1439" s="56">
        <f t="shared" si="22"/>
        <v>-0.9873123215763322</v>
      </c>
      <c r="E1439">
        <v>1.3845607794825668E-2</v>
      </c>
    </row>
    <row r="1440" spans="2:5" x14ac:dyDescent="0.45">
      <c r="B1440" s="191">
        <v>42998</v>
      </c>
      <c r="C1440" s="101">
        <v>190.12161254882813</v>
      </c>
      <c r="D1440" s="56">
        <f t="shared" si="22"/>
        <v>0.94403163046983718</v>
      </c>
      <c r="E1440">
        <v>1.3813624691213373E-2</v>
      </c>
    </row>
    <row r="1441" spans="2:5" x14ac:dyDescent="0.45">
      <c r="B1441" s="191">
        <v>41057</v>
      </c>
      <c r="C1441" s="101">
        <v>97.797592163085938</v>
      </c>
      <c r="D1441" s="56">
        <f t="shared" si="22"/>
        <v>11.421423192928422</v>
      </c>
      <c r="E1441">
        <v>1.3801785761738992E-2</v>
      </c>
    </row>
    <row r="1442" spans="2:5" x14ac:dyDescent="0.45">
      <c r="B1442" s="191">
        <v>37347</v>
      </c>
      <c r="C1442" s="101">
        <v>7.8733000755310059</v>
      </c>
      <c r="D1442" s="56">
        <f t="shared" si="22"/>
        <v>-0.115269631130579</v>
      </c>
      <c r="E1442">
        <v>1.3779511967738352E-2</v>
      </c>
    </row>
    <row r="1443" spans="2:5" x14ac:dyDescent="0.45">
      <c r="B1443" s="191">
        <v>36713</v>
      </c>
      <c r="C1443" s="101">
        <v>8.8990955352783203</v>
      </c>
      <c r="D1443" s="56">
        <f t="shared" si="22"/>
        <v>-0.17539614684971405</v>
      </c>
      <c r="E1443">
        <v>1.3777515975230543E-2</v>
      </c>
    </row>
    <row r="1444" spans="2:5" x14ac:dyDescent="0.45">
      <c r="B1444" s="191">
        <v>36231</v>
      </c>
      <c r="C1444" s="101">
        <v>10.791964530944824</v>
      </c>
      <c r="D1444" s="56">
        <f t="shared" si="22"/>
        <v>-0.89536713519487121</v>
      </c>
      <c r="E1444">
        <v>1.3770867006412018E-2</v>
      </c>
    </row>
    <row r="1445" spans="2:5" x14ac:dyDescent="0.45">
      <c r="B1445" s="191">
        <v>41072</v>
      </c>
      <c r="C1445" s="101">
        <v>103.14125061035156</v>
      </c>
      <c r="D1445" s="56">
        <f t="shared" si="22"/>
        <v>2.1678021785284511</v>
      </c>
      <c r="E1445">
        <v>1.3764137204939042E-2</v>
      </c>
    </row>
    <row r="1446" spans="2:5" x14ac:dyDescent="0.45">
      <c r="B1446" s="191">
        <v>39078</v>
      </c>
      <c r="C1446" s="101">
        <v>32.559246063232422</v>
      </c>
      <c r="D1446" s="56">
        <f t="shared" si="22"/>
        <v>10.231617768611693</v>
      </c>
      <c r="E1446">
        <v>1.3749957835695563E-2</v>
      </c>
    </row>
    <row r="1447" spans="2:5" x14ac:dyDescent="0.45">
      <c r="B1447" s="191">
        <v>35209</v>
      </c>
      <c r="C1447" s="101">
        <v>2.8988919258117676</v>
      </c>
      <c r="D1447" s="56">
        <f t="shared" si="22"/>
        <v>-0.97964186812880649</v>
      </c>
      <c r="E1447">
        <v>1.3749377288919182E-2</v>
      </c>
    </row>
    <row r="1448" spans="2:5" x14ac:dyDescent="0.45">
      <c r="B1448" s="191">
        <v>41416</v>
      </c>
      <c r="C1448" s="101">
        <v>142.39479064941406</v>
      </c>
      <c r="D1448" s="56">
        <f t="shared" si="22"/>
        <v>-0.25370532861009831</v>
      </c>
      <c r="E1448">
        <v>1.3746432409608099E-2</v>
      </c>
    </row>
    <row r="1449" spans="2:5" x14ac:dyDescent="0.45">
      <c r="B1449" s="191">
        <v>42772</v>
      </c>
      <c r="C1449" s="101">
        <v>190.8023681640625</v>
      </c>
      <c r="D1449" s="56">
        <f t="shared" si="22"/>
        <v>0.16131884346818379</v>
      </c>
      <c r="E1449">
        <v>1.3733745666200082E-2</v>
      </c>
    </row>
    <row r="1450" spans="2:5" x14ac:dyDescent="0.45">
      <c r="B1450" s="191">
        <v>44210</v>
      </c>
      <c r="C1450" s="101">
        <v>164.29800415039063</v>
      </c>
      <c r="D1450" s="56">
        <f t="shared" si="22"/>
        <v>1.6615378456572485E-2</v>
      </c>
      <c r="E1450">
        <v>1.3727942279243441E-2</v>
      </c>
    </row>
    <row r="1451" spans="2:5" x14ac:dyDescent="0.45">
      <c r="B1451" s="191">
        <v>44223</v>
      </c>
      <c r="C1451" s="101">
        <v>161.61274719238281</v>
      </c>
      <c r="D1451" s="56">
        <f t="shared" si="22"/>
        <v>8.2457759789482166E-2</v>
      </c>
      <c r="E1451">
        <v>1.3715245774516722E-2</v>
      </c>
    </row>
    <row r="1452" spans="2:5" x14ac:dyDescent="0.45">
      <c r="B1452" s="191">
        <v>42080</v>
      </c>
      <c r="C1452" s="101">
        <v>149.30166625976563</v>
      </c>
      <c r="D1452" s="56">
        <f t="shared" si="22"/>
        <v>8.755178847169649</v>
      </c>
      <c r="E1452">
        <v>1.3715141295523573E-2</v>
      </c>
    </row>
    <row r="1453" spans="2:5" x14ac:dyDescent="0.45">
      <c r="B1453" s="191">
        <v>38320</v>
      </c>
      <c r="C1453" s="101">
        <v>15.304862022399902</v>
      </c>
      <c r="D1453" s="56">
        <f t="shared" si="22"/>
        <v>1.279233338595295</v>
      </c>
      <c r="E1453">
        <v>1.3700674797759644E-2</v>
      </c>
    </row>
    <row r="1454" spans="2:5" x14ac:dyDescent="0.45">
      <c r="B1454" s="191">
        <v>35769</v>
      </c>
      <c r="C1454" s="101">
        <v>6.7149167060852051</v>
      </c>
      <c r="D1454" s="56">
        <f t="shared" si="22"/>
        <v>-0.95929195150523627</v>
      </c>
      <c r="E1454">
        <v>1.369775350594263E-2</v>
      </c>
    </row>
    <row r="1455" spans="2:5" x14ac:dyDescent="0.45">
      <c r="B1455" s="191">
        <v>42548</v>
      </c>
      <c r="C1455" s="101">
        <v>164.95304870605469</v>
      </c>
      <c r="D1455" s="56">
        <f t="shared" si="22"/>
        <v>0.52136239127057216</v>
      </c>
      <c r="E1455">
        <v>1.3696540203908387E-2</v>
      </c>
    </row>
    <row r="1456" spans="2:5" x14ac:dyDescent="0.45">
      <c r="B1456" s="191">
        <v>41107</v>
      </c>
      <c r="C1456" s="101">
        <v>108.424560546875</v>
      </c>
      <c r="D1456" s="56">
        <f t="shared" si="22"/>
        <v>-0.24951159771261805</v>
      </c>
      <c r="E1456">
        <v>1.3687475444972057E-2</v>
      </c>
    </row>
    <row r="1457" spans="2:5" x14ac:dyDescent="0.45">
      <c r="B1457" s="191">
        <v>42202</v>
      </c>
      <c r="C1457" s="101">
        <v>144.47200012207031</v>
      </c>
      <c r="D1457" s="56">
        <f t="shared" si="22"/>
        <v>-0.18681235153904682</v>
      </c>
      <c r="E1457">
        <v>1.3681316793016606E-2</v>
      </c>
    </row>
    <row r="1458" spans="2:5" x14ac:dyDescent="0.45">
      <c r="B1458" s="191">
        <v>44277</v>
      </c>
      <c r="C1458" s="101">
        <v>177.66133117675781</v>
      </c>
      <c r="D1458" s="56">
        <f t="shared" si="22"/>
        <v>14.631954295864197</v>
      </c>
      <c r="E1458">
        <v>1.3680209986330412E-2</v>
      </c>
    </row>
    <row r="1459" spans="2:5" x14ac:dyDescent="0.45">
      <c r="B1459" s="191">
        <v>38176</v>
      </c>
      <c r="C1459" s="101">
        <v>11.365266799926758</v>
      </c>
      <c r="D1459" s="56">
        <f t="shared" si="22"/>
        <v>-0.94176836213978643</v>
      </c>
      <c r="E1459">
        <v>1.3673003023493701E-2</v>
      </c>
    </row>
    <row r="1460" spans="2:5" x14ac:dyDescent="0.45">
      <c r="B1460" s="191">
        <v>44481</v>
      </c>
      <c r="C1460" s="101">
        <v>195.17340087890625</v>
      </c>
      <c r="D1460" s="56">
        <f t="shared" si="22"/>
        <v>-0.49914990585922003</v>
      </c>
      <c r="E1460">
        <v>1.3652536000801357E-2</v>
      </c>
    </row>
    <row r="1461" spans="2:5" x14ac:dyDescent="0.45">
      <c r="B1461" s="191">
        <v>45245</v>
      </c>
      <c r="C1461" s="101">
        <v>389.68426513671875</v>
      </c>
      <c r="D1461" s="56">
        <f t="shared" si="22"/>
        <v>48.805403731246727</v>
      </c>
      <c r="E1461">
        <v>1.3646855455324772E-2</v>
      </c>
    </row>
    <row r="1462" spans="2:5" x14ac:dyDescent="0.45">
      <c r="B1462" s="191">
        <v>35873</v>
      </c>
      <c r="C1462" s="101">
        <v>7.8241362571716309</v>
      </c>
      <c r="D1462" s="56">
        <f t="shared" si="22"/>
        <v>-0.94262431517326084</v>
      </c>
      <c r="E1462">
        <v>1.3632866596761816E-2</v>
      </c>
    </row>
    <row r="1463" spans="2:5" x14ac:dyDescent="0.45">
      <c r="B1463" s="191">
        <v>41523</v>
      </c>
      <c r="C1463" s="101">
        <v>136.36676025390625</v>
      </c>
      <c r="D1463" s="56">
        <f t="shared" si="22"/>
        <v>4.958749166555541</v>
      </c>
      <c r="E1463">
        <v>1.3615349726042763E-2</v>
      </c>
    </row>
    <row r="1464" spans="2:5" x14ac:dyDescent="0.45">
      <c r="B1464" s="191">
        <v>38608</v>
      </c>
      <c r="C1464" s="101">
        <v>22.8851318359375</v>
      </c>
      <c r="D1464" s="56">
        <f t="shared" si="22"/>
        <v>3.4096367454047987</v>
      </c>
      <c r="E1464">
        <v>1.3610293098311091E-2</v>
      </c>
    </row>
    <row r="1465" spans="2:5" x14ac:dyDescent="0.45">
      <c r="B1465" s="191">
        <v>35640</v>
      </c>
      <c r="C1465" s="101">
        <v>5.1897997856140137</v>
      </c>
      <c r="D1465" s="56">
        <f t="shared" si="22"/>
        <v>-0.85155237024668295</v>
      </c>
      <c r="E1465">
        <v>1.3605417468979414E-2</v>
      </c>
    </row>
    <row r="1466" spans="2:5" x14ac:dyDescent="0.45">
      <c r="B1466" s="191">
        <v>39021</v>
      </c>
      <c r="C1466" s="101">
        <v>34.960475921630859</v>
      </c>
      <c r="D1466" s="56">
        <f t="shared" si="22"/>
        <v>0.15999109439911621</v>
      </c>
      <c r="E1466">
        <v>1.3603443872881602E-2</v>
      </c>
    </row>
    <row r="1467" spans="2:5" x14ac:dyDescent="0.45">
      <c r="B1467" s="191">
        <v>39317</v>
      </c>
      <c r="C1467" s="101">
        <v>30.138572692871094</v>
      </c>
      <c r="D1467" s="56">
        <f t="shared" si="22"/>
        <v>-0.75908804166911625</v>
      </c>
      <c r="E1467">
        <v>1.3585944482867757E-2</v>
      </c>
    </row>
    <row r="1468" spans="2:5" x14ac:dyDescent="0.45">
      <c r="B1468" s="191">
        <v>41332</v>
      </c>
      <c r="C1468" s="101">
        <v>125.10202026367188</v>
      </c>
      <c r="D1468" s="56">
        <f t="shared" si="22"/>
        <v>-5.0314303678467363E-2</v>
      </c>
      <c r="E1468">
        <v>1.3580884509600119E-2</v>
      </c>
    </row>
    <row r="1469" spans="2:5" x14ac:dyDescent="0.45">
      <c r="B1469" s="191">
        <v>44104</v>
      </c>
      <c r="C1469" s="101">
        <v>131.72991943359375</v>
      </c>
      <c r="D1469" s="56">
        <f t="shared" si="22"/>
        <v>14.426821878060847</v>
      </c>
      <c r="E1469">
        <v>1.3577251016124739E-2</v>
      </c>
    </row>
    <row r="1470" spans="2:5" x14ac:dyDescent="0.45">
      <c r="B1470" s="191">
        <v>36761</v>
      </c>
      <c r="C1470" s="101">
        <v>8.5390186309814453</v>
      </c>
      <c r="D1470" s="56">
        <f t="shared" si="22"/>
        <v>-0.93975262930111025</v>
      </c>
      <c r="E1470">
        <v>1.3572584102330214E-2</v>
      </c>
    </row>
    <row r="1471" spans="2:5" x14ac:dyDescent="0.45">
      <c r="B1471" s="191">
        <v>41654</v>
      </c>
      <c r="C1471" s="101">
        <v>141.73263549804688</v>
      </c>
      <c r="D1471" s="56">
        <f t="shared" si="22"/>
        <v>3.2824553581925571</v>
      </c>
      <c r="E1471">
        <v>1.3561747065189662E-2</v>
      </c>
    </row>
    <row r="1472" spans="2:5" x14ac:dyDescent="0.45">
      <c r="B1472" s="191">
        <v>39776</v>
      </c>
      <c r="C1472" s="101">
        <v>33.096115112304688</v>
      </c>
      <c r="D1472" s="56">
        <f t="shared" si="22"/>
        <v>3.3373754421889781</v>
      </c>
      <c r="E1472">
        <v>1.3541419758545323E-2</v>
      </c>
    </row>
    <row r="1473" spans="2:5" x14ac:dyDescent="0.45">
      <c r="B1473" s="191">
        <v>36557</v>
      </c>
      <c r="C1473" s="101">
        <v>7.6304473876953125</v>
      </c>
      <c r="D1473" s="56">
        <f t="shared" si="22"/>
        <v>-4.0187156873018146E-2</v>
      </c>
      <c r="E1473">
        <v>1.3507686648422668E-2</v>
      </c>
    </row>
    <row r="1474" spans="2:5" x14ac:dyDescent="0.45">
      <c r="B1474" s="191">
        <v>37484</v>
      </c>
      <c r="C1474" s="101">
        <v>7.9499325752258301</v>
      </c>
      <c r="D1474" s="56">
        <f t="shared" si="22"/>
        <v>-0.92446035619450728</v>
      </c>
      <c r="E1474">
        <v>1.3486082923626137E-2</v>
      </c>
    </row>
    <row r="1475" spans="2:5" x14ac:dyDescent="0.45">
      <c r="B1475" s="191">
        <v>41075</v>
      </c>
      <c r="C1475" s="101">
        <v>105.24185943603516</v>
      </c>
      <c r="D1475" s="56">
        <f t="shared" ref="D1475:D1538" si="23">(C1475-C1476)/C1476</f>
        <v>-0.47067148008566717</v>
      </c>
      <c r="E1475">
        <v>1.3485851471807971E-2</v>
      </c>
    </row>
    <row r="1476" spans="2:5" x14ac:dyDescent="0.45">
      <c r="B1476" s="191">
        <v>43494</v>
      </c>
      <c r="C1476" s="101">
        <v>198.82144165039063</v>
      </c>
      <c r="D1476" s="56">
        <f t="shared" si="23"/>
        <v>21.581757508824545</v>
      </c>
      <c r="E1476">
        <v>1.3466622861135844E-2</v>
      </c>
    </row>
    <row r="1477" spans="2:5" x14ac:dyDescent="0.45">
      <c r="B1477" s="191">
        <v>36214</v>
      </c>
      <c r="C1477" s="101">
        <v>8.8045158386230469</v>
      </c>
      <c r="D1477" s="56">
        <f t="shared" si="23"/>
        <v>-0.95695322156985374</v>
      </c>
      <c r="E1477">
        <v>1.3449534961864205E-2</v>
      </c>
    </row>
    <row r="1478" spans="2:5" x14ac:dyDescent="0.45">
      <c r="B1478" s="191">
        <v>43390</v>
      </c>
      <c r="C1478" s="101">
        <v>204.53367614746094</v>
      </c>
      <c r="D1478" s="56">
        <f t="shared" si="23"/>
        <v>-0.51557600740192655</v>
      </c>
      <c r="E1478">
        <v>1.3443992977130311E-2</v>
      </c>
    </row>
    <row r="1479" spans="2:5" x14ac:dyDescent="0.45">
      <c r="B1479" s="191">
        <v>45126</v>
      </c>
      <c r="C1479" s="101">
        <v>422.22036743164063</v>
      </c>
      <c r="D1479" s="56">
        <f t="shared" si="23"/>
        <v>1.4584456245068451</v>
      </c>
      <c r="E1479">
        <v>1.3439132929109671E-2</v>
      </c>
    </row>
    <row r="1480" spans="2:5" x14ac:dyDescent="0.45">
      <c r="B1480" s="191">
        <v>42562</v>
      </c>
      <c r="C1480" s="101">
        <v>171.74281311035156</v>
      </c>
      <c r="D1480" s="56">
        <f t="shared" si="23"/>
        <v>1.448593872652342E-2</v>
      </c>
      <c r="E1480">
        <v>1.3422790390284399E-2</v>
      </c>
    </row>
    <row r="1481" spans="2:5" x14ac:dyDescent="0.45">
      <c r="B1481" s="191">
        <v>44357</v>
      </c>
      <c r="C1481" s="101">
        <v>169.29048156738281</v>
      </c>
      <c r="D1481" s="56">
        <f t="shared" si="23"/>
        <v>-0.44026954956278486</v>
      </c>
      <c r="E1481">
        <v>1.3419150960492933E-2</v>
      </c>
    </row>
    <row r="1482" spans="2:5" x14ac:dyDescent="0.45">
      <c r="B1482" s="191">
        <v>46120</v>
      </c>
      <c r="C1482" s="101">
        <v>302.45001220703125</v>
      </c>
      <c r="D1482" s="56">
        <f t="shared" si="23"/>
        <v>9.1398573522047712</v>
      </c>
      <c r="E1482">
        <v>1.3402579448464715E-2</v>
      </c>
    </row>
    <row r="1483" spans="2:5" x14ac:dyDescent="0.45">
      <c r="B1483" s="191">
        <v>39752</v>
      </c>
      <c r="C1483" s="101">
        <v>29.827836990356445</v>
      </c>
      <c r="D1483" s="56">
        <f t="shared" si="23"/>
        <v>-0.9061870236037789</v>
      </c>
      <c r="E1483">
        <v>1.3390060553748135E-2</v>
      </c>
    </row>
    <row r="1484" spans="2:5" x14ac:dyDescent="0.45">
      <c r="B1484" s="191">
        <v>46069</v>
      </c>
      <c r="C1484" s="101">
        <v>317.95001220703125</v>
      </c>
      <c r="D1484" s="56">
        <f t="shared" si="23"/>
        <v>1.2549963497432917</v>
      </c>
      <c r="E1484">
        <v>1.3386493090139442E-2</v>
      </c>
    </row>
    <row r="1485" spans="2:5" x14ac:dyDescent="0.45">
      <c r="B1485" s="191">
        <v>42178</v>
      </c>
      <c r="C1485" s="101">
        <v>140.99801635742188</v>
      </c>
      <c r="D1485" s="56">
        <f t="shared" si="23"/>
        <v>-0.35224531501089212</v>
      </c>
      <c r="E1485">
        <v>1.3369692979156519E-2</v>
      </c>
    </row>
    <row r="1486" spans="2:5" x14ac:dyDescent="0.45">
      <c r="B1486" s="191">
        <v>42905</v>
      </c>
      <c r="C1486" s="101">
        <v>217.67193603515625</v>
      </c>
      <c r="D1486" s="56">
        <f t="shared" si="23"/>
        <v>-0.42277505341982363</v>
      </c>
      <c r="E1486">
        <v>1.336364233717938E-2</v>
      </c>
    </row>
    <row r="1487" spans="2:5" x14ac:dyDescent="0.45">
      <c r="B1487" s="191">
        <v>45372</v>
      </c>
      <c r="C1487" s="101">
        <v>377.1007080078125</v>
      </c>
      <c r="D1487" s="56">
        <f t="shared" si="23"/>
        <v>6.7916554184984594</v>
      </c>
      <c r="E1487">
        <v>1.3350871963218082E-2</v>
      </c>
    </row>
    <row r="1488" spans="2:5" x14ac:dyDescent="0.45">
      <c r="B1488" s="191">
        <v>40220</v>
      </c>
      <c r="C1488" s="101">
        <v>48.398021697998047</v>
      </c>
      <c r="D1488" s="56">
        <f t="shared" si="23"/>
        <v>-0.69289276367322716</v>
      </c>
      <c r="E1488">
        <v>1.3324955550601869E-2</v>
      </c>
    </row>
    <row r="1489" spans="2:5" x14ac:dyDescent="0.45">
      <c r="B1489" s="191">
        <v>41773</v>
      </c>
      <c r="C1489" s="101">
        <v>157.59323120117188</v>
      </c>
      <c r="D1489" s="56">
        <f t="shared" si="23"/>
        <v>17.627825142801488</v>
      </c>
      <c r="E1489">
        <v>1.3301804119362054E-2</v>
      </c>
    </row>
    <row r="1490" spans="2:5" x14ac:dyDescent="0.45">
      <c r="B1490" s="191">
        <v>37792</v>
      </c>
      <c r="C1490" s="101">
        <v>8.4600982666015625</v>
      </c>
      <c r="D1490" s="56">
        <f t="shared" si="23"/>
        <v>-0.78137725495948396</v>
      </c>
      <c r="E1490">
        <v>1.3283745071252667E-2</v>
      </c>
    </row>
    <row r="1491" spans="2:5" x14ac:dyDescent="0.45">
      <c r="B1491" s="191">
        <v>39617</v>
      </c>
      <c r="C1491" s="101">
        <v>38.697246551513672</v>
      </c>
      <c r="D1491" s="56">
        <f t="shared" si="23"/>
        <v>4.4366421633484574</v>
      </c>
      <c r="E1491">
        <v>1.3283635984063952E-2</v>
      </c>
    </row>
    <row r="1492" spans="2:5" x14ac:dyDescent="0.45">
      <c r="B1492" s="191">
        <v>37578</v>
      </c>
      <c r="C1492" s="101">
        <v>7.1178579330444336</v>
      </c>
      <c r="D1492" s="56">
        <f t="shared" si="23"/>
        <v>-0.88382182466675818</v>
      </c>
      <c r="E1492">
        <v>1.3278653649219971E-2</v>
      </c>
    </row>
    <row r="1493" spans="2:5" x14ac:dyDescent="0.45">
      <c r="B1493" s="191">
        <v>40382</v>
      </c>
      <c r="C1493" s="101">
        <v>61.266738891601563</v>
      </c>
      <c r="D1493" s="56">
        <f t="shared" si="23"/>
        <v>-0.66330492361509541</v>
      </c>
      <c r="E1493">
        <v>1.3268244759233536E-2</v>
      </c>
    </row>
    <row r="1494" spans="2:5" x14ac:dyDescent="0.45">
      <c r="B1494" s="191">
        <v>43166</v>
      </c>
      <c r="C1494" s="101">
        <v>181.96505737304688</v>
      </c>
      <c r="D1494" s="56">
        <f t="shared" si="23"/>
        <v>-0.6050855387455395</v>
      </c>
      <c r="E1494">
        <v>1.3255297254533571E-2</v>
      </c>
    </row>
    <row r="1495" spans="2:5" x14ac:dyDescent="0.45">
      <c r="B1495" s="191">
        <v>45525</v>
      </c>
      <c r="C1495" s="101">
        <v>460.77081298828125</v>
      </c>
      <c r="D1495" s="56">
        <f t="shared" si="23"/>
        <v>1.7831852787316589</v>
      </c>
      <c r="E1495">
        <v>1.323173907467684E-2</v>
      </c>
    </row>
    <row r="1496" spans="2:5" x14ac:dyDescent="0.45">
      <c r="B1496" s="191">
        <v>44272</v>
      </c>
      <c r="C1496" s="101">
        <v>165.55520629882813</v>
      </c>
      <c r="D1496" s="56">
        <f t="shared" si="23"/>
        <v>0.10462616713007411</v>
      </c>
      <c r="E1496">
        <v>1.3230670097075592E-2</v>
      </c>
    </row>
    <row r="1497" spans="2:5" x14ac:dyDescent="0.45">
      <c r="B1497" s="191">
        <v>44049</v>
      </c>
      <c r="C1497" s="101">
        <v>149.87442016601563</v>
      </c>
      <c r="D1497" s="56">
        <f t="shared" si="23"/>
        <v>6.1682800704080485</v>
      </c>
      <c r="E1497">
        <v>1.3226074759770442E-2</v>
      </c>
    </row>
    <row r="1498" spans="2:5" x14ac:dyDescent="0.45">
      <c r="B1498" s="191">
        <v>38595</v>
      </c>
      <c r="C1498" s="101">
        <v>20.908002853393555</v>
      </c>
      <c r="D1498" s="56">
        <f t="shared" si="23"/>
        <v>-0.95505076011997425</v>
      </c>
      <c r="E1498">
        <v>1.3224082234292011E-2</v>
      </c>
    </row>
    <row r="1499" spans="2:5" x14ac:dyDescent="0.45">
      <c r="B1499" s="191">
        <v>45572</v>
      </c>
      <c r="C1499" s="101">
        <v>465.14697265625</v>
      </c>
      <c r="D1499" s="56">
        <f t="shared" si="23"/>
        <v>22.126769600468091</v>
      </c>
      <c r="E1499">
        <v>1.3206236861650634E-2</v>
      </c>
    </row>
    <row r="1500" spans="2:5" x14ac:dyDescent="0.45">
      <c r="B1500" s="191">
        <v>38558</v>
      </c>
      <c r="C1500" s="101">
        <v>20.112924575805664</v>
      </c>
      <c r="D1500" s="56">
        <f t="shared" si="23"/>
        <v>-0.8664005370044755</v>
      </c>
      <c r="E1500">
        <v>1.3198722702394923E-2</v>
      </c>
    </row>
    <row r="1501" spans="2:5" x14ac:dyDescent="0.45">
      <c r="B1501" s="191">
        <v>41543</v>
      </c>
      <c r="C1501" s="101">
        <v>150.54644775390625</v>
      </c>
      <c r="D1501" s="56">
        <f t="shared" si="23"/>
        <v>6.2888670244529168E-2</v>
      </c>
      <c r="E1501">
        <v>1.3197991228724172E-2</v>
      </c>
    </row>
    <row r="1502" spans="2:5" x14ac:dyDescent="0.45">
      <c r="B1502" s="191">
        <v>42131</v>
      </c>
      <c r="C1502" s="101">
        <v>141.63896179199219</v>
      </c>
      <c r="D1502" s="56">
        <f t="shared" si="23"/>
        <v>-0.64158727037910979</v>
      </c>
      <c r="E1502">
        <v>1.3192805960192037E-2</v>
      </c>
    </row>
    <row r="1503" spans="2:5" x14ac:dyDescent="0.45">
      <c r="B1503" s="191">
        <v>45740</v>
      </c>
      <c r="C1503" s="101">
        <v>395.1839599609375</v>
      </c>
      <c r="D1503" s="56">
        <f t="shared" si="23"/>
        <v>10.872358776717938</v>
      </c>
      <c r="E1503">
        <v>1.3191912703327691E-2</v>
      </c>
    </row>
    <row r="1504" spans="2:5" x14ac:dyDescent="0.45">
      <c r="B1504" s="191">
        <v>38945</v>
      </c>
      <c r="C1504" s="101">
        <v>33.286052703857422</v>
      </c>
      <c r="D1504" s="56">
        <f t="shared" si="23"/>
        <v>-0.80999962721708929</v>
      </c>
      <c r="E1504">
        <v>1.3161625593650819E-2</v>
      </c>
    </row>
    <row r="1505" spans="2:5" x14ac:dyDescent="0.45">
      <c r="B1505" s="191">
        <v>42754</v>
      </c>
      <c r="C1505" s="101">
        <v>175.18940734863281</v>
      </c>
      <c r="D1505" s="56">
        <f t="shared" si="23"/>
        <v>4.3745599985394721</v>
      </c>
      <c r="E1505">
        <v>1.3155421564905604E-2</v>
      </c>
    </row>
    <row r="1506" spans="2:5" x14ac:dyDescent="0.45">
      <c r="B1506" s="191">
        <v>39115</v>
      </c>
      <c r="C1506" s="101">
        <v>32.596046447753906</v>
      </c>
      <c r="D1506" s="56">
        <f t="shared" si="23"/>
        <v>2.9440066373034455</v>
      </c>
      <c r="E1506">
        <v>1.3154148896651461E-2</v>
      </c>
    </row>
    <row r="1507" spans="2:5" x14ac:dyDescent="0.45">
      <c r="B1507" s="191">
        <v>36739</v>
      </c>
      <c r="C1507" s="101">
        <v>8.2647037506103516</v>
      </c>
      <c r="D1507" s="56">
        <f t="shared" si="23"/>
        <v>-0.97917336201344973</v>
      </c>
      <c r="E1507">
        <v>1.3141233863973084E-2</v>
      </c>
    </row>
    <row r="1508" spans="2:5" x14ac:dyDescent="0.45">
      <c r="B1508" s="191">
        <v>45946</v>
      </c>
      <c r="C1508" s="101">
        <v>396.83331298828125</v>
      </c>
      <c r="D1508" s="56">
        <f t="shared" si="23"/>
        <v>46.153420734501616</v>
      </c>
      <c r="E1508">
        <v>1.3128311616429942E-2</v>
      </c>
    </row>
    <row r="1509" spans="2:5" x14ac:dyDescent="0.45">
      <c r="B1509" s="191">
        <v>35906</v>
      </c>
      <c r="C1509" s="101">
        <v>8.4157905578613281</v>
      </c>
      <c r="D1509" s="56">
        <f t="shared" si="23"/>
        <v>-0.86753331018024826</v>
      </c>
      <c r="E1509">
        <v>1.3120191405247686E-2</v>
      </c>
    </row>
    <row r="1510" spans="2:5" x14ac:dyDescent="0.45">
      <c r="B1510" s="191">
        <v>40392</v>
      </c>
      <c r="C1510" s="101">
        <v>63.5313720703125</v>
      </c>
      <c r="D1510" s="56">
        <f t="shared" si="23"/>
        <v>-0.70498714116714101</v>
      </c>
      <c r="E1510">
        <v>1.3117556755594045E-2</v>
      </c>
    </row>
    <row r="1511" spans="2:5" x14ac:dyDescent="0.45">
      <c r="B1511" s="191">
        <v>43313</v>
      </c>
      <c r="C1511" s="101">
        <v>215.3511962890625</v>
      </c>
      <c r="D1511" s="56">
        <f t="shared" si="23"/>
        <v>0.5317171928093406</v>
      </c>
      <c r="E1511">
        <v>1.3100145785287681E-2</v>
      </c>
    </row>
    <row r="1512" spans="2:5" x14ac:dyDescent="0.45">
      <c r="B1512" s="191">
        <v>42377</v>
      </c>
      <c r="C1512" s="101">
        <v>140.59461975097656</v>
      </c>
      <c r="D1512" s="56">
        <f t="shared" si="23"/>
        <v>-5.3642031563790819E-2</v>
      </c>
      <c r="E1512">
        <v>1.3081648649685746E-2</v>
      </c>
    </row>
    <row r="1513" spans="2:5" x14ac:dyDescent="0.45">
      <c r="B1513" s="191">
        <v>41764</v>
      </c>
      <c r="C1513" s="101">
        <v>148.56388854980469</v>
      </c>
      <c r="D1513" s="56">
        <f t="shared" si="23"/>
        <v>4.2073613883183549</v>
      </c>
      <c r="E1513">
        <v>1.3078488097141997E-2</v>
      </c>
    </row>
    <row r="1514" spans="2:5" x14ac:dyDescent="0.45">
      <c r="B1514" s="191">
        <v>39253</v>
      </c>
      <c r="C1514" s="101">
        <v>28.529590606689453</v>
      </c>
      <c r="D1514" s="56">
        <f t="shared" si="23"/>
        <v>-0.78054732906552216</v>
      </c>
      <c r="E1514">
        <v>1.3067582034059154E-2</v>
      </c>
    </row>
    <row r="1515" spans="2:5" x14ac:dyDescent="0.45">
      <c r="B1515" s="191">
        <v>41359</v>
      </c>
      <c r="C1515" s="101">
        <v>130.00338745117188</v>
      </c>
      <c r="D1515" s="56">
        <f t="shared" si="23"/>
        <v>-0.71055470993375436</v>
      </c>
      <c r="E1515">
        <v>1.3061991308018384E-2</v>
      </c>
    </row>
    <row r="1516" spans="2:5" x14ac:dyDescent="0.45">
      <c r="B1516" s="191">
        <v>45511</v>
      </c>
      <c r="C1516" s="101">
        <v>449.14666748046875</v>
      </c>
      <c r="D1516" s="56">
        <f t="shared" si="23"/>
        <v>2.4285721607210102</v>
      </c>
      <c r="E1516">
        <v>1.3057669509442394E-2</v>
      </c>
    </row>
    <row r="1517" spans="2:5" x14ac:dyDescent="0.45">
      <c r="B1517" s="191">
        <v>44127</v>
      </c>
      <c r="C1517" s="101">
        <v>131.00108337402344</v>
      </c>
      <c r="D1517" s="56">
        <f t="shared" si="23"/>
        <v>2.8181738331749524</v>
      </c>
      <c r="E1517">
        <v>1.3052661637562288E-2</v>
      </c>
    </row>
    <row r="1518" spans="2:5" x14ac:dyDescent="0.45">
      <c r="B1518" s="191">
        <v>39384</v>
      </c>
      <c r="C1518" s="101">
        <v>34.309879302978516</v>
      </c>
      <c r="D1518" s="56">
        <f t="shared" si="23"/>
        <v>3.1699540205877517</v>
      </c>
      <c r="E1518">
        <v>1.3037175700972474E-2</v>
      </c>
    </row>
    <row r="1519" spans="2:5" x14ac:dyDescent="0.45">
      <c r="B1519" s="191">
        <v>35887</v>
      </c>
      <c r="C1519" s="101">
        <v>8.227879524230957</v>
      </c>
      <c r="D1519" s="56">
        <f t="shared" si="23"/>
        <v>-0.94809169671903426</v>
      </c>
      <c r="E1519">
        <v>1.3022254874598007E-2</v>
      </c>
    </row>
    <row r="1520" spans="2:5" x14ac:dyDescent="0.45">
      <c r="B1520" s="191">
        <v>42724</v>
      </c>
      <c r="C1520" s="101">
        <v>158.50796508789063</v>
      </c>
      <c r="D1520" s="56">
        <f t="shared" si="23"/>
        <v>12.666855707915072</v>
      </c>
      <c r="E1520">
        <v>1.2995488025847237E-2</v>
      </c>
    </row>
    <row r="1521" spans="2:5" x14ac:dyDescent="0.45">
      <c r="B1521" s="191">
        <v>36318</v>
      </c>
      <c r="C1521" s="101">
        <v>11.597983360290527</v>
      </c>
      <c r="D1521" s="56">
        <f t="shared" si="23"/>
        <v>-0.95926878553599948</v>
      </c>
      <c r="E1521">
        <v>1.2993260187226092E-2</v>
      </c>
    </row>
    <row r="1522" spans="2:5" x14ac:dyDescent="0.45">
      <c r="B1522" s="191">
        <v>44823</v>
      </c>
      <c r="C1522" s="101">
        <v>284.74435424804688</v>
      </c>
      <c r="D1522" s="56">
        <f t="shared" si="23"/>
        <v>0.68022412585334757</v>
      </c>
      <c r="E1522">
        <v>1.2979332970070083E-2</v>
      </c>
    </row>
    <row r="1523" spans="2:5" x14ac:dyDescent="0.45">
      <c r="B1523" s="191">
        <v>42744</v>
      </c>
      <c r="C1523" s="101">
        <v>169.46807861328125</v>
      </c>
      <c r="D1523" s="56">
        <f t="shared" si="23"/>
        <v>19.611018127704686</v>
      </c>
      <c r="E1523">
        <v>1.2978979582101684E-2</v>
      </c>
    </row>
    <row r="1524" spans="2:5" x14ac:dyDescent="0.45">
      <c r="B1524" s="191">
        <v>37308</v>
      </c>
      <c r="C1524" s="101">
        <v>8.2222080230712891</v>
      </c>
      <c r="D1524" s="56">
        <f t="shared" si="23"/>
        <v>-0.14854241782820696</v>
      </c>
      <c r="E1524">
        <v>1.2978150663758639E-2</v>
      </c>
    </row>
    <row r="1525" spans="2:5" x14ac:dyDescent="0.45">
      <c r="B1525" s="191">
        <v>37004</v>
      </c>
      <c r="C1525" s="101">
        <v>9.6566267013549805</v>
      </c>
      <c r="D1525" s="56">
        <f t="shared" si="23"/>
        <v>-0.60995629427264764</v>
      </c>
      <c r="E1525">
        <v>1.2974978313845056E-2</v>
      </c>
    </row>
    <row r="1526" spans="2:5" x14ac:dyDescent="0.45">
      <c r="B1526" s="191">
        <v>38681</v>
      </c>
      <c r="C1526" s="101">
        <v>24.757806777954102</v>
      </c>
      <c r="D1526" s="56">
        <f t="shared" si="23"/>
        <v>-0.36624910126571275</v>
      </c>
      <c r="E1526">
        <v>1.2967637951864255E-2</v>
      </c>
    </row>
    <row r="1527" spans="2:5" x14ac:dyDescent="0.45">
      <c r="B1527" s="191">
        <v>39986</v>
      </c>
      <c r="C1527" s="101">
        <v>39.065517425537109</v>
      </c>
      <c r="D1527" s="56">
        <f t="shared" si="23"/>
        <v>-0.46512486541669457</v>
      </c>
      <c r="E1527">
        <v>1.2961042193097006E-2</v>
      </c>
    </row>
    <row r="1528" spans="2:5" x14ac:dyDescent="0.45">
      <c r="B1528" s="191">
        <v>40548</v>
      </c>
      <c r="C1528" s="101">
        <v>73.036705017089844</v>
      </c>
      <c r="D1528" s="56">
        <f t="shared" si="23"/>
        <v>-0.63165967762501918</v>
      </c>
      <c r="E1528">
        <v>1.2957683467806149E-2</v>
      </c>
    </row>
    <row r="1529" spans="2:5" x14ac:dyDescent="0.45">
      <c r="B1529" s="191">
        <v>43502</v>
      </c>
      <c r="C1529" s="101">
        <v>198.28593444824219</v>
      </c>
      <c r="D1529" s="56">
        <f t="shared" si="23"/>
        <v>0.42087907774327321</v>
      </c>
      <c r="E1529">
        <v>1.2949359107123746E-2</v>
      </c>
    </row>
    <row r="1530" spans="2:5" x14ac:dyDescent="0.45">
      <c r="B1530" s="191">
        <v>41394</v>
      </c>
      <c r="C1530" s="101">
        <v>139.55158996582031</v>
      </c>
      <c r="D1530" s="56">
        <f t="shared" si="23"/>
        <v>-0.16045763312589381</v>
      </c>
      <c r="E1530">
        <v>1.293720293127194E-2</v>
      </c>
    </row>
    <row r="1531" spans="2:5" x14ac:dyDescent="0.45">
      <c r="B1531" s="191">
        <v>44354</v>
      </c>
      <c r="C1531" s="101">
        <v>166.22340393066406</v>
      </c>
      <c r="D1531" s="56">
        <f t="shared" si="23"/>
        <v>0.53035155282269109</v>
      </c>
      <c r="E1531">
        <v>1.2934100155311485E-2</v>
      </c>
    </row>
    <row r="1532" spans="2:5" x14ac:dyDescent="0.45">
      <c r="B1532" s="191">
        <v>43907</v>
      </c>
      <c r="C1532" s="101">
        <v>108.61779022216797</v>
      </c>
      <c r="D1532" s="56">
        <f t="shared" si="23"/>
        <v>-0.73873601661783239</v>
      </c>
      <c r="E1532">
        <v>1.2903162003592643E-2</v>
      </c>
    </row>
    <row r="1533" spans="2:5" x14ac:dyDescent="0.45">
      <c r="B1533" s="191">
        <v>45310</v>
      </c>
      <c r="C1533" s="101">
        <v>415.7396240234375</v>
      </c>
      <c r="D1533" s="56">
        <f t="shared" si="23"/>
        <v>5.4644184756173421E-2</v>
      </c>
      <c r="E1533">
        <v>1.2889380568149282E-2</v>
      </c>
    </row>
    <row r="1534" spans="2:5" x14ac:dyDescent="0.45">
      <c r="B1534" s="191">
        <v>45419</v>
      </c>
      <c r="C1534" s="101">
        <v>394.19894409179688</v>
      </c>
      <c r="D1534" s="56">
        <f t="shared" si="23"/>
        <v>4.24982150374169</v>
      </c>
      <c r="E1534">
        <v>1.2880892519417044E-2</v>
      </c>
    </row>
    <row r="1535" spans="2:5" x14ac:dyDescent="0.45">
      <c r="B1535" s="191">
        <v>40637</v>
      </c>
      <c r="C1535" s="101">
        <v>75.088066101074219</v>
      </c>
      <c r="D1535" s="56">
        <f t="shared" si="23"/>
        <v>-0.8180554821224888</v>
      </c>
      <c r="E1535">
        <v>1.287653249662647E-2</v>
      </c>
    </row>
    <row r="1536" spans="2:5" x14ac:dyDescent="0.45">
      <c r="B1536" s="191">
        <v>45292</v>
      </c>
      <c r="C1536" s="101">
        <v>412.69760131835938</v>
      </c>
      <c r="D1536" s="56">
        <f t="shared" si="23"/>
        <v>47.191185723433279</v>
      </c>
      <c r="E1536">
        <v>1.2875912902981299E-2</v>
      </c>
    </row>
    <row r="1537" spans="2:5" x14ac:dyDescent="0.45">
      <c r="B1537" s="191">
        <v>36851</v>
      </c>
      <c r="C1537" s="101">
        <v>8.5637569427490234</v>
      </c>
      <c r="D1537" s="56">
        <f t="shared" si="23"/>
        <v>0.65062470899576907</v>
      </c>
      <c r="E1537">
        <v>1.2873895381200288E-2</v>
      </c>
    </row>
    <row r="1538" spans="2:5" x14ac:dyDescent="0.45">
      <c r="B1538" s="191">
        <v>35586</v>
      </c>
      <c r="C1538" s="101">
        <v>5.1881914138793945</v>
      </c>
      <c r="D1538" s="56">
        <f t="shared" si="23"/>
        <v>-0.96423894595475224</v>
      </c>
      <c r="E1538">
        <v>1.286728616094855E-2</v>
      </c>
    </row>
    <row r="1539" spans="2:5" x14ac:dyDescent="0.45">
      <c r="B1539" s="191">
        <v>44081</v>
      </c>
      <c r="C1539" s="101">
        <v>145.07937622070313</v>
      </c>
      <c r="D1539" s="56">
        <f t="shared" ref="D1539:D1602" si="24">(C1539-C1540)/C1540</f>
        <v>10.889760581862745</v>
      </c>
      <c r="E1539">
        <v>1.2854882952941489E-2</v>
      </c>
    </row>
    <row r="1540" spans="2:5" x14ac:dyDescent="0.45">
      <c r="B1540" s="191">
        <v>38223</v>
      </c>
      <c r="C1540" s="101">
        <v>12.202043533325195</v>
      </c>
      <c r="D1540" s="56">
        <f t="shared" si="24"/>
        <v>-0.92160886666158226</v>
      </c>
      <c r="E1540">
        <v>1.2840627711247759E-2</v>
      </c>
    </row>
    <row r="1541" spans="2:5" x14ac:dyDescent="0.45">
      <c r="B1541" s="191">
        <v>42284</v>
      </c>
      <c r="C1541" s="101">
        <v>155.65591430664063</v>
      </c>
      <c r="D1541" s="56">
        <f t="shared" si="24"/>
        <v>13.240573890995959</v>
      </c>
      <c r="E1541">
        <v>1.2833644167958722E-2</v>
      </c>
    </row>
    <row r="1542" spans="2:5" x14ac:dyDescent="0.45">
      <c r="B1542" s="191">
        <v>36234</v>
      </c>
      <c r="C1542" s="101">
        <v>10.930452346801758</v>
      </c>
      <c r="D1542" s="56">
        <f t="shared" si="24"/>
        <v>-0.92900115853872478</v>
      </c>
      <c r="E1542">
        <v>1.2832493607612806E-2</v>
      </c>
    </row>
    <row r="1543" spans="2:5" x14ac:dyDescent="0.45">
      <c r="B1543" s="191">
        <v>42286</v>
      </c>
      <c r="C1543" s="101">
        <v>153.95254516601563</v>
      </c>
      <c r="D1543" s="56">
        <f t="shared" si="24"/>
        <v>-4.6309065752029852E-2</v>
      </c>
      <c r="E1543">
        <v>1.2828000513168205E-2</v>
      </c>
    </row>
    <row r="1544" spans="2:5" x14ac:dyDescent="0.45">
      <c r="B1544" s="191">
        <v>44323</v>
      </c>
      <c r="C1544" s="101">
        <v>161.42813110351563</v>
      </c>
      <c r="D1544" s="56">
        <f t="shared" si="24"/>
        <v>1.3369593021740349</v>
      </c>
      <c r="E1544">
        <v>1.2823821845473857E-2</v>
      </c>
    </row>
    <row r="1545" spans="2:5" x14ac:dyDescent="0.45">
      <c r="B1545" s="191">
        <v>40624</v>
      </c>
      <c r="C1545" s="101">
        <v>69.076141357421875</v>
      </c>
      <c r="D1545" s="56">
        <f t="shared" si="24"/>
        <v>-0.82319822845716428</v>
      </c>
      <c r="E1545">
        <v>1.2804998233677626E-2</v>
      </c>
    </row>
    <row r="1546" spans="2:5" x14ac:dyDescent="0.45">
      <c r="B1546" s="191">
        <v>45174</v>
      </c>
      <c r="C1546" s="101">
        <v>390.6982421875</v>
      </c>
      <c r="D1546" s="56">
        <f t="shared" si="24"/>
        <v>5.0777988060788433</v>
      </c>
      <c r="E1546">
        <v>1.2800025315254022E-2</v>
      </c>
    </row>
    <row r="1547" spans="2:5" x14ac:dyDescent="0.45">
      <c r="B1547" s="191">
        <v>40406</v>
      </c>
      <c r="C1547" s="101">
        <v>64.282852172851563</v>
      </c>
      <c r="D1547" s="56">
        <f t="shared" si="24"/>
        <v>-0.63205311281888699</v>
      </c>
      <c r="E1547">
        <v>1.2799730647129047E-2</v>
      </c>
    </row>
    <row r="1548" spans="2:5" x14ac:dyDescent="0.45">
      <c r="B1548" s="191">
        <v>42607</v>
      </c>
      <c r="C1548" s="101">
        <v>174.70687866210938</v>
      </c>
      <c r="D1548" s="56">
        <f t="shared" si="24"/>
        <v>-7.0316815935240534E-3</v>
      </c>
      <c r="E1548">
        <v>1.2787138752649153E-2</v>
      </c>
    </row>
    <row r="1549" spans="2:5" x14ac:dyDescent="0.45">
      <c r="B1549" s="191">
        <v>43812</v>
      </c>
      <c r="C1549" s="101">
        <v>175.94406127929688</v>
      </c>
      <c r="D1549" s="56">
        <f t="shared" si="24"/>
        <v>1.1786179654496558</v>
      </c>
      <c r="E1549">
        <v>1.2785564999180947E-2</v>
      </c>
    </row>
    <row r="1550" spans="2:5" x14ac:dyDescent="0.45">
      <c r="B1550" s="191">
        <v>40821</v>
      </c>
      <c r="C1550" s="101">
        <v>80.759483337402344</v>
      </c>
      <c r="D1550" s="56">
        <f t="shared" si="24"/>
        <v>1.1608633975871296</v>
      </c>
      <c r="E1550">
        <v>1.2784054486106172E-2</v>
      </c>
    </row>
    <row r="1551" spans="2:5" x14ac:dyDescent="0.45">
      <c r="B1551" s="191">
        <v>39693</v>
      </c>
      <c r="C1551" s="101">
        <v>37.373710632324219</v>
      </c>
      <c r="D1551" s="56">
        <f t="shared" si="24"/>
        <v>-0.7415819489554073</v>
      </c>
      <c r="E1551">
        <v>1.276393663804715E-2</v>
      </c>
    </row>
    <row r="1552" spans="2:5" x14ac:dyDescent="0.45">
      <c r="B1552" s="191">
        <v>41822</v>
      </c>
      <c r="C1552" s="101">
        <v>144.625</v>
      </c>
      <c r="D1552" s="56">
        <f t="shared" si="24"/>
        <v>0.31992796349823782</v>
      </c>
      <c r="E1552">
        <v>1.2761368709418837E-2</v>
      </c>
    </row>
    <row r="1553" spans="2:5" x14ac:dyDescent="0.45">
      <c r="B1553" s="191">
        <v>41120</v>
      </c>
      <c r="C1553" s="101">
        <v>109.57037353515625</v>
      </c>
      <c r="D1553" s="56">
        <f t="shared" si="24"/>
        <v>1.2007219889111966</v>
      </c>
      <c r="E1553">
        <v>1.2747697861233136E-2</v>
      </c>
    </row>
    <row r="1554" spans="2:5" x14ac:dyDescent="0.45">
      <c r="B1554" s="191">
        <v>40247</v>
      </c>
      <c r="C1554" s="101">
        <v>49.788375854492188</v>
      </c>
      <c r="D1554" s="56">
        <f t="shared" si="24"/>
        <v>-0.60629143423835929</v>
      </c>
      <c r="E1554">
        <v>1.27463480767655E-2</v>
      </c>
    </row>
    <row r="1555" spans="2:5" x14ac:dyDescent="0.45">
      <c r="B1555" s="191">
        <v>41242</v>
      </c>
      <c r="C1555" s="101">
        <v>126.45997619628906</v>
      </c>
      <c r="D1555" s="56">
        <f t="shared" si="24"/>
        <v>4.570384216211548</v>
      </c>
      <c r="E1555">
        <v>1.2744415103841153E-2</v>
      </c>
    </row>
    <row r="1556" spans="2:5" x14ac:dyDescent="0.45">
      <c r="B1556" s="191">
        <v>38610</v>
      </c>
      <c r="C1556" s="101">
        <v>22.702199935913086</v>
      </c>
      <c r="D1556" s="56">
        <f t="shared" si="24"/>
        <v>1.1972361784694321</v>
      </c>
      <c r="E1556">
        <v>1.2738261693126078E-2</v>
      </c>
    </row>
    <row r="1557" spans="2:5" x14ac:dyDescent="0.45">
      <c r="B1557" s="191">
        <v>36271</v>
      </c>
      <c r="C1557" s="101">
        <v>10.332161903381348</v>
      </c>
      <c r="D1557" s="56">
        <f t="shared" si="24"/>
        <v>-0.33503044733114701</v>
      </c>
      <c r="E1557">
        <v>1.2725557865454219E-2</v>
      </c>
    </row>
    <row r="1558" spans="2:5" x14ac:dyDescent="0.45">
      <c r="B1558" s="191">
        <v>38352</v>
      </c>
      <c r="C1558" s="101">
        <v>15.537796974182129</v>
      </c>
      <c r="D1558" s="56">
        <f t="shared" si="24"/>
        <v>4.4722420574276782</v>
      </c>
      <c r="E1558">
        <v>1.270977869647009E-2</v>
      </c>
    </row>
    <row r="1559" spans="2:5" x14ac:dyDescent="0.45">
      <c r="B1559" s="191">
        <v>35193</v>
      </c>
      <c r="C1559" s="101">
        <v>2.8393840789794922</v>
      </c>
      <c r="D1559" s="56">
        <f t="shared" si="24"/>
        <v>-0.97936096899984004</v>
      </c>
      <c r="E1559">
        <v>1.2696762488406604E-2</v>
      </c>
    </row>
    <row r="1560" spans="2:5" x14ac:dyDescent="0.45">
      <c r="B1560" s="191">
        <v>41631</v>
      </c>
      <c r="C1560" s="101">
        <v>137.57351684570313</v>
      </c>
      <c r="D1560" s="56">
        <f t="shared" si="24"/>
        <v>-0.11910056986732016</v>
      </c>
      <c r="E1560">
        <v>1.2690277788385895E-2</v>
      </c>
    </row>
    <row r="1561" spans="2:5" x14ac:dyDescent="0.45">
      <c r="B1561" s="191">
        <v>41894</v>
      </c>
      <c r="C1561" s="101">
        <v>156.17391967773438</v>
      </c>
      <c r="D1561" s="56">
        <f t="shared" si="24"/>
        <v>0.87817669021678646</v>
      </c>
      <c r="E1561">
        <v>1.2670784690654977E-2</v>
      </c>
    </row>
    <row r="1562" spans="2:5" x14ac:dyDescent="0.45">
      <c r="B1562" s="191">
        <v>40891</v>
      </c>
      <c r="C1562" s="101">
        <v>83.151878356933594</v>
      </c>
      <c r="D1562" s="56">
        <f t="shared" si="24"/>
        <v>0.63379939864023982</v>
      </c>
      <c r="E1562">
        <v>1.2667821597958475E-2</v>
      </c>
    </row>
    <row r="1563" spans="2:5" x14ac:dyDescent="0.45">
      <c r="B1563" s="191">
        <v>40137</v>
      </c>
      <c r="C1563" s="101">
        <v>50.894790649414063</v>
      </c>
      <c r="D1563" s="56">
        <f t="shared" si="24"/>
        <v>-0.70695029892828276</v>
      </c>
      <c r="E1563">
        <v>1.2663220069454655E-2</v>
      </c>
    </row>
    <row r="1564" spans="2:5" x14ac:dyDescent="0.45">
      <c r="B1564" s="191">
        <v>42752</v>
      </c>
      <c r="C1564" s="101">
        <v>173.67289733886719</v>
      </c>
      <c r="D1564" s="56">
        <f t="shared" si="24"/>
        <v>0.22569974551967195</v>
      </c>
      <c r="E1564">
        <v>1.2660765231558697E-2</v>
      </c>
    </row>
    <row r="1565" spans="2:5" x14ac:dyDescent="0.45">
      <c r="B1565" s="191">
        <v>42270</v>
      </c>
      <c r="C1565" s="101">
        <v>141.69285583496094</v>
      </c>
      <c r="D1565" s="56">
        <f t="shared" si="24"/>
        <v>-0.14458588475691814</v>
      </c>
      <c r="E1565">
        <v>1.2654386183207463E-2</v>
      </c>
    </row>
    <row r="1566" spans="2:5" x14ac:dyDescent="0.45">
      <c r="B1566" s="191">
        <v>42677</v>
      </c>
      <c r="C1566" s="101">
        <v>165.64241027832031</v>
      </c>
      <c r="D1566" s="56">
        <f t="shared" si="24"/>
        <v>0.98558814698619479</v>
      </c>
      <c r="E1566">
        <v>1.2642427519217792E-2</v>
      </c>
    </row>
    <row r="1567" spans="2:5" x14ac:dyDescent="0.45">
      <c r="B1567" s="191">
        <v>40771</v>
      </c>
      <c r="C1567" s="101">
        <v>83.422340393066406</v>
      </c>
      <c r="D1567" s="56">
        <f t="shared" si="24"/>
        <v>10.149106602310255</v>
      </c>
      <c r="E1567">
        <v>1.2626514263022236E-2</v>
      </c>
    </row>
    <row r="1568" spans="2:5" x14ac:dyDescent="0.45">
      <c r="B1568" s="191">
        <v>37596</v>
      </c>
      <c r="C1568" s="101">
        <v>7.4824237823486328</v>
      </c>
      <c r="D1568" s="56">
        <f t="shared" si="24"/>
        <v>-0.95807480704949888</v>
      </c>
      <c r="E1568">
        <v>1.2623315172068035E-2</v>
      </c>
    </row>
    <row r="1569" spans="2:5" x14ac:dyDescent="0.45">
      <c r="B1569" s="191">
        <v>44537</v>
      </c>
      <c r="C1569" s="101">
        <v>178.4708251953125</v>
      </c>
      <c r="D1569" s="56">
        <f t="shared" si="24"/>
        <v>-0.55979501724498726</v>
      </c>
      <c r="E1569">
        <v>1.2620414784062879E-2</v>
      </c>
    </row>
    <row r="1570" spans="2:5" x14ac:dyDescent="0.45">
      <c r="B1570" s="191">
        <v>45758</v>
      </c>
      <c r="C1570" s="101">
        <v>405.4266357421875</v>
      </c>
      <c r="D1570" s="56">
        <f t="shared" si="24"/>
        <v>1.362557932376349</v>
      </c>
      <c r="E1570">
        <v>1.2611085974782096E-2</v>
      </c>
    </row>
    <row r="1571" spans="2:5" x14ac:dyDescent="0.45">
      <c r="B1571" s="191">
        <v>42745</v>
      </c>
      <c r="C1571" s="101">
        <v>171.60494995117188</v>
      </c>
      <c r="D1571" s="56">
        <f t="shared" si="24"/>
        <v>-8.9044888485110829E-2</v>
      </c>
      <c r="E1571">
        <v>1.2609285213924399E-2</v>
      </c>
    </row>
    <row r="1572" spans="2:5" x14ac:dyDescent="0.45">
      <c r="B1572" s="191">
        <v>44512</v>
      </c>
      <c r="C1572" s="101">
        <v>188.379150390625</v>
      </c>
      <c r="D1572" s="56">
        <f t="shared" si="24"/>
        <v>0.81793531580245915</v>
      </c>
      <c r="E1572">
        <v>1.260879054775014E-2</v>
      </c>
    </row>
    <row r="1573" spans="2:5" x14ac:dyDescent="0.45">
      <c r="B1573" s="191">
        <v>41025</v>
      </c>
      <c r="C1573" s="101">
        <v>103.62258148193359</v>
      </c>
      <c r="D1573" s="56">
        <f t="shared" si="24"/>
        <v>6.6481711066132698</v>
      </c>
      <c r="E1573">
        <v>1.2604002009399564E-2</v>
      </c>
    </row>
    <row r="1574" spans="2:5" x14ac:dyDescent="0.45">
      <c r="B1574" s="191">
        <v>38301</v>
      </c>
      <c r="C1574" s="101">
        <v>13.548674583435059</v>
      </c>
      <c r="D1574" s="56">
        <f t="shared" si="24"/>
        <v>-0.90493633173949228</v>
      </c>
      <c r="E1574">
        <v>1.2580191558120129E-2</v>
      </c>
    </row>
    <row r="1575" spans="2:5" x14ac:dyDescent="0.45">
      <c r="B1575" s="191">
        <v>42201</v>
      </c>
      <c r="C1575" s="101">
        <v>142.52210998535156</v>
      </c>
      <c r="D1575" s="56">
        <f t="shared" si="24"/>
        <v>15.826802855681695</v>
      </c>
      <c r="E1575">
        <v>1.2579941129331609E-2</v>
      </c>
    </row>
    <row r="1576" spans="2:5" x14ac:dyDescent="0.45">
      <c r="B1576" s="191">
        <v>37837</v>
      </c>
      <c r="C1576" s="101">
        <v>8.4699459075927734</v>
      </c>
      <c r="D1576" s="56">
        <f t="shared" si="24"/>
        <v>-0.95164312648668803</v>
      </c>
      <c r="E1576">
        <v>1.2565256402509585E-2</v>
      </c>
    </row>
    <row r="1577" spans="2:5" x14ac:dyDescent="0.45">
      <c r="B1577" s="191">
        <v>42604</v>
      </c>
      <c r="C1577" s="101">
        <v>175.15495300292969</v>
      </c>
      <c r="D1577" s="56">
        <f t="shared" si="24"/>
        <v>28.092059930854131</v>
      </c>
      <c r="E1577">
        <v>1.2552471399845387E-2</v>
      </c>
    </row>
    <row r="1578" spans="2:5" x14ac:dyDescent="0.45">
      <c r="B1578" s="191">
        <v>35825</v>
      </c>
      <c r="C1578" s="101">
        <v>6.0207133293151855</v>
      </c>
      <c r="D1578" s="56">
        <f t="shared" si="24"/>
        <v>-0.96453726432794007</v>
      </c>
      <c r="E1578">
        <v>1.2550757447265784E-2</v>
      </c>
    </row>
    <row r="1579" spans="2:5" x14ac:dyDescent="0.45">
      <c r="B1579" s="191">
        <v>44411</v>
      </c>
      <c r="C1579" s="101">
        <v>169.77577209472656</v>
      </c>
      <c r="D1579" s="56">
        <f t="shared" si="24"/>
        <v>0.12924774938031269</v>
      </c>
      <c r="E1579">
        <v>1.2542175512012263E-2</v>
      </c>
    </row>
    <row r="1580" spans="2:5" x14ac:dyDescent="0.45">
      <c r="B1580" s="191">
        <v>42478</v>
      </c>
      <c r="C1580" s="101">
        <v>150.34413146972656</v>
      </c>
      <c r="D1580" s="56">
        <f t="shared" si="24"/>
        <v>32.701659747533498</v>
      </c>
      <c r="E1580">
        <v>1.2528468186024965E-2</v>
      </c>
    </row>
    <row r="1581" spans="2:5" x14ac:dyDescent="0.45">
      <c r="B1581" s="191">
        <v>35545</v>
      </c>
      <c r="C1581" s="101">
        <v>4.4610304832458496</v>
      </c>
      <c r="D1581" s="56">
        <f t="shared" si="24"/>
        <v>-0.38601761291553427</v>
      </c>
      <c r="E1581">
        <v>1.2527450810409721E-2</v>
      </c>
    </row>
    <row r="1582" spans="2:5" x14ac:dyDescent="0.45">
      <c r="B1582" s="191">
        <v>37678</v>
      </c>
      <c r="C1582" s="101">
        <v>7.2657303810119629</v>
      </c>
      <c r="D1582" s="56">
        <f t="shared" si="24"/>
        <v>-0.70823519657541623</v>
      </c>
      <c r="E1582">
        <v>1.2522853851108979E-2</v>
      </c>
    </row>
    <row r="1583" spans="2:5" x14ac:dyDescent="0.45">
      <c r="B1583" s="191">
        <v>38688</v>
      </c>
      <c r="C1583" s="101">
        <v>24.90269660949707</v>
      </c>
      <c r="D1583" s="56">
        <f t="shared" si="24"/>
        <v>-0.73094190595448283</v>
      </c>
      <c r="E1583">
        <v>1.2518415421826676E-2</v>
      </c>
    </row>
    <row r="1584" spans="2:5" x14ac:dyDescent="0.45">
      <c r="B1584" s="191">
        <v>40991</v>
      </c>
      <c r="C1584" s="101">
        <v>92.555091857910156</v>
      </c>
      <c r="D1584" s="56">
        <f t="shared" si="24"/>
        <v>1.531827321484492</v>
      </c>
      <c r="E1584">
        <v>1.251714322724007E-2</v>
      </c>
    </row>
    <row r="1585" spans="2:5" x14ac:dyDescent="0.45">
      <c r="B1585" s="191">
        <v>39665</v>
      </c>
      <c r="C1585" s="101">
        <v>36.556636810302734</v>
      </c>
      <c r="D1585" s="56">
        <f t="shared" si="24"/>
        <v>-0.90786774114626489</v>
      </c>
      <c r="E1585">
        <v>1.2513274368073516E-2</v>
      </c>
    </row>
    <row r="1586" spans="2:5" x14ac:dyDescent="0.45">
      <c r="B1586" s="191">
        <v>45926</v>
      </c>
      <c r="C1586" s="101">
        <v>396.78433227539063</v>
      </c>
      <c r="D1586" s="56">
        <f t="shared" si="24"/>
        <v>42.246710853875577</v>
      </c>
      <c r="E1586">
        <v>1.2496814003944911E-2</v>
      </c>
    </row>
    <row r="1587" spans="2:5" x14ac:dyDescent="0.45">
      <c r="B1587" s="191">
        <v>37887</v>
      </c>
      <c r="C1587" s="101">
        <v>9.1749019622802734</v>
      </c>
      <c r="D1587" s="56">
        <f t="shared" si="24"/>
        <v>-0.95380054097542311</v>
      </c>
      <c r="E1587">
        <v>1.2495991568797098E-2</v>
      </c>
    </row>
    <row r="1588" spans="2:5" x14ac:dyDescent="0.45">
      <c r="B1588" s="191">
        <v>43231</v>
      </c>
      <c r="C1588" s="101">
        <v>198.59327697753906</v>
      </c>
      <c r="D1588" s="56">
        <f t="shared" si="24"/>
        <v>0.21084403818579869</v>
      </c>
      <c r="E1588">
        <v>1.2493452637627248E-2</v>
      </c>
    </row>
    <row r="1589" spans="2:5" x14ac:dyDescent="0.45">
      <c r="B1589" s="191">
        <v>42041</v>
      </c>
      <c r="C1589" s="101">
        <v>164.01226806640625</v>
      </c>
      <c r="D1589" s="56">
        <f t="shared" si="24"/>
        <v>0.32020892023161829</v>
      </c>
      <c r="E1589">
        <v>1.2469471553629466E-2</v>
      </c>
    </row>
    <row r="1590" spans="2:5" x14ac:dyDescent="0.45">
      <c r="B1590" s="191">
        <v>41297</v>
      </c>
      <c r="C1590" s="101">
        <v>124.2320556640625</v>
      </c>
      <c r="D1590" s="56">
        <f t="shared" si="24"/>
        <v>3.0149031298409574</v>
      </c>
      <c r="E1590">
        <v>1.2449955263627495E-2</v>
      </c>
    </row>
    <row r="1591" spans="2:5" x14ac:dyDescent="0.45">
      <c r="B1591" s="191">
        <v>38890</v>
      </c>
      <c r="C1591" s="101">
        <v>30.942728042602539</v>
      </c>
      <c r="D1591" s="56">
        <f t="shared" si="24"/>
        <v>8.9868721047886169</v>
      </c>
      <c r="E1591">
        <v>1.2444348141439021E-2</v>
      </c>
    </row>
    <row r="1592" spans="2:5" x14ac:dyDescent="0.45">
      <c r="B1592" s="191">
        <v>35298</v>
      </c>
      <c r="C1592" s="101">
        <v>3.0983402729034424</v>
      </c>
      <c r="D1592" s="56">
        <f t="shared" si="24"/>
        <v>-0.95655130012619316</v>
      </c>
      <c r="E1592">
        <v>1.2432099116494837E-2</v>
      </c>
    </row>
    <row r="1593" spans="2:5" x14ac:dyDescent="0.45">
      <c r="B1593" s="191">
        <v>40485</v>
      </c>
      <c r="C1593" s="101">
        <v>71.310310363769531</v>
      </c>
      <c r="D1593" s="56">
        <f t="shared" si="24"/>
        <v>-0.81587337990653475</v>
      </c>
      <c r="E1593">
        <v>1.2399059693925022E-2</v>
      </c>
    </row>
    <row r="1594" spans="2:5" x14ac:dyDescent="0.45">
      <c r="B1594" s="191">
        <v>45075</v>
      </c>
      <c r="C1594" s="101">
        <v>387.28952026367188</v>
      </c>
      <c r="D1594" s="56">
        <f t="shared" si="24"/>
        <v>47.449187660887361</v>
      </c>
      <c r="E1594">
        <v>1.2398603206644796E-2</v>
      </c>
    </row>
    <row r="1595" spans="2:5" x14ac:dyDescent="0.45">
      <c r="B1595" s="191">
        <v>37774</v>
      </c>
      <c r="C1595" s="101">
        <v>7.9937257766723633</v>
      </c>
      <c r="D1595" s="56">
        <f t="shared" si="24"/>
        <v>-0.10145966739543731</v>
      </c>
      <c r="E1595">
        <v>1.2389163125319805E-2</v>
      </c>
    </row>
    <row r="1596" spans="2:5" x14ac:dyDescent="0.45">
      <c r="B1596" s="191">
        <v>36972</v>
      </c>
      <c r="C1596" s="101">
        <v>8.8963460922241211</v>
      </c>
      <c r="D1596" s="56">
        <f t="shared" si="24"/>
        <v>-0.65673590239335256</v>
      </c>
      <c r="E1596">
        <v>1.2386644324727924E-2</v>
      </c>
    </row>
    <row r="1597" spans="2:5" x14ac:dyDescent="0.45">
      <c r="B1597" s="191">
        <v>38736</v>
      </c>
      <c r="C1597" s="101">
        <v>25.916913986206055</v>
      </c>
      <c r="D1597" s="56">
        <f t="shared" si="24"/>
        <v>1.1515719995499853</v>
      </c>
      <c r="E1597">
        <v>1.2380719780630791E-2</v>
      </c>
    </row>
    <row r="1598" spans="2:5" x14ac:dyDescent="0.45">
      <c r="B1598" s="191">
        <v>38187</v>
      </c>
      <c r="C1598" s="101">
        <v>12.045571327209473</v>
      </c>
      <c r="D1598" s="56">
        <f t="shared" si="24"/>
        <v>-0.93262508872940852</v>
      </c>
      <c r="E1598">
        <v>1.2374087410752887E-2</v>
      </c>
    </row>
    <row r="1599" spans="2:5" x14ac:dyDescent="0.45">
      <c r="B1599" s="191">
        <v>43704</v>
      </c>
      <c r="C1599" s="101">
        <v>178.78422546386719</v>
      </c>
      <c r="D1599" s="56">
        <f t="shared" si="24"/>
        <v>28.238574006004029</v>
      </c>
      <c r="E1599">
        <v>1.2371234141633955E-2</v>
      </c>
    </row>
    <row r="1600" spans="2:5" x14ac:dyDescent="0.45">
      <c r="B1600" s="191">
        <v>35737</v>
      </c>
      <c r="C1600" s="101">
        <v>6.1146697998046875</v>
      </c>
      <c r="D1600" s="56">
        <f t="shared" si="24"/>
        <v>-0.88100130236627106</v>
      </c>
      <c r="E1600">
        <v>1.2355682739338262E-2</v>
      </c>
    </row>
    <row r="1601" spans="2:5" x14ac:dyDescent="0.45">
      <c r="B1601" s="191">
        <v>40318</v>
      </c>
      <c r="C1601" s="101">
        <v>51.384342193603516</v>
      </c>
      <c r="D1601" s="56">
        <f t="shared" si="24"/>
        <v>-0.87258958637448225</v>
      </c>
      <c r="E1601">
        <v>1.234549066086069E-2</v>
      </c>
    </row>
    <row r="1602" spans="2:5" x14ac:dyDescent="0.45">
      <c r="B1602" s="191">
        <v>45903</v>
      </c>
      <c r="C1602" s="101">
        <v>403.29782104492188</v>
      </c>
      <c r="D1602" s="56">
        <f t="shared" si="24"/>
        <v>54.152842180494545</v>
      </c>
      <c r="E1602">
        <v>1.2292502359479323E-2</v>
      </c>
    </row>
    <row r="1603" spans="2:5" x14ac:dyDescent="0.45">
      <c r="B1603" s="191">
        <v>37536</v>
      </c>
      <c r="C1603" s="101">
        <v>7.3123669624328613</v>
      </c>
      <c r="D1603" s="56">
        <f t="shared" ref="D1603:D1666" si="25">(C1603-C1604)/C1604</f>
        <v>-0.95301953621300173</v>
      </c>
      <c r="E1603">
        <v>1.2282531291017354E-2</v>
      </c>
    </row>
    <row r="1604" spans="2:5" x14ac:dyDescent="0.45">
      <c r="B1604" s="191">
        <v>41941</v>
      </c>
      <c r="C1604" s="101">
        <v>155.64697265625</v>
      </c>
      <c r="D1604" s="56">
        <f t="shared" si="25"/>
        <v>1.2090977191706225</v>
      </c>
      <c r="E1604">
        <v>1.2280468282726158E-2</v>
      </c>
    </row>
    <row r="1605" spans="2:5" x14ac:dyDescent="0.45">
      <c r="B1605" s="191">
        <v>40616</v>
      </c>
      <c r="C1605" s="101">
        <v>70.457260131835938</v>
      </c>
      <c r="D1605" s="56">
        <f t="shared" si="25"/>
        <v>4.9939277298668601E-2</v>
      </c>
      <c r="E1605">
        <v>1.225583849108456E-2</v>
      </c>
    </row>
    <row r="1606" spans="2:5" x14ac:dyDescent="0.45">
      <c r="B1606" s="191">
        <v>40435</v>
      </c>
      <c r="C1606" s="101">
        <v>67.106033325195313</v>
      </c>
      <c r="D1606" s="56">
        <f t="shared" si="25"/>
        <v>1.5624159253531482</v>
      </c>
      <c r="E1606">
        <v>1.2255281910382654E-2</v>
      </c>
    </row>
    <row r="1607" spans="2:5" x14ac:dyDescent="0.45">
      <c r="B1607" s="191">
        <v>38729</v>
      </c>
      <c r="C1607" s="101">
        <v>26.188579559326172</v>
      </c>
      <c r="D1607" s="56">
        <f t="shared" si="25"/>
        <v>-0.86479651943913427</v>
      </c>
      <c r="E1607">
        <v>1.2250417293593108E-2</v>
      </c>
    </row>
    <row r="1608" spans="2:5" x14ac:dyDescent="0.45">
      <c r="B1608" s="191">
        <v>42818</v>
      </c>
      <c r="C1608" s="101">
        <v>193.69752502441406</v>
      </c>
      <c r="D1608" s="56">
        <f t="shared" si="25"/>
        <v>1.6818901191116791</v>
      </c>
      <c r="E1608">
        <v>1.2247933007803077E-2</v>
      </c>
    </row>
    <row r="1609" spans="2:5" x14ac:dyDescent="0.45">
      <c r="B1609" s="191">
        <v>40491</v>
      </c>
      <c r="C1609" s="101">
        <v>72.224258422851563</v>
      </c>
      <c r="D1609" s="56">
        <f t="shared" si="25"/>
        <v>6.8174675792269221</v>
      </c>
      <c r="E1609">
        <v>1.2239696470668493E-2</v>
      </c>
    </row>
    <row r="1610" spans="2:5" x14ac:dyDescent="0.45">
      <c r="B1610" s="191">
        <v>36782</v>
      </c>
      <c r="C1610" s="101">
        <v>9.23883056640625</v>
      </c>
      <c r="D1610" s="56">
        <f t="shared" si="25"/>
        <v>-0.96348458991629349</v>
      </c>
      <c r="E1610">
        <v>1.2226610661818486E-2</v>
      </c>
    </row>
    <row r="1611" spans="2:5" x14ac:dyDescent="0.45">
      <c r="B1611" s="191">
        <v>44762</v>
      </c>
      <c r="C1611" s="101">
        <v>253.01182556152344</v>
      </c>
      <c r="D1611" s="56">
        <f t="shared" si="25"/>
        <v>0.55430089711676855</v>
      </c>
      <c r="E1611">
        <v>1.2220041945634766E-2</v>
      </c>
    </row>
    <row r="1612" spans="2:5" x14ac:dyDescent="0.45">
      <c r="B1612" s="191">
        <v>42713</v>
      </c>
      <c r="C1612" s="101">
        <v>162.78175354003906</v>
      </c>
      <c r="D1612" s="56">
        <f t="shared" si="25"/>
        <v>-0.4545761538548061</v>
      </c>
      <c r="E1612">
        <v>1.2216163953729441E-2</v>
      </c>
    </row>
    <row r="1613" spans="2:5" x14ac:dyDescent="0.45">
      <c r="B1613" s="191">
        <v>46119</v>
      </c>
      <c r="C1613" s="101">
        <v>298.45001220703125</v>
      </c>
      <c r="D1613" s="56">
        <f t="shared" si="25"/>
        <v>35.285743537822519</v>
      </c>
      <c r="E1613">
        <v>1.2209618548394191E-2</v>
      </c>
    </row>
    <row r="1614" spans="2:5" x14ac:dyDescent="0.45">
      <c r="B1614" s="191">
        <v>37266</v>
      </c>
      <c r="C1614" s="101">
        <v>8.2249937057495117</v>
      </c>
      <c r="D1614" s="56">
        <f t="shared" si="25"/>
        <v>-0.95190891667987831</v>
      </c>
      <c r="E1614">
        <v>1.2209257154097259E-2</v>
      </c>
    </row>
    <row r="1615" spans="2:5" x14ac:dyDescent="0.45">
      <c r="B1615" s="191">
        <v>44421</v>
      </c>
      <c r="C1615" s="101">
        <v>171.02949523925781</v>
      </c>
      <c r="D1615" s="56">
        <f t="shared" si="25"/>
        <v>38.262944215780713</v>
      </c>
      <c r="E1615">
        <v>1.2206800104538635E-2</v>
      </c>
    </row>
    <row r="1616" spans="2:5" x14ac:dyDescent="0.45">
      <c r="B1616" s="191">
        <v>35472</v>
      </c>
      <c r="C1616" s="101">
        <v>4.3560028076171875</v>
      </c>
      <c r="D1616" s="56">
        <f t="shared" si="25"/>
        <v>-0.94750883716927792</v>
      </c>
      <c r="E1616">
        <v>1.2203011900077861E-2</v>
      </c>
    </row>
    <row r="1617" spans="2:5" x14ac:dyDescent="0.45">
      <c r="B1617" s="191">
        <v>40800</v>
      </c>
      <c r="C1617" s="101">
        <v>82.985450744628906</v>
      </c>
      <c r="D1617" s="56">
        <f t="shared" si="25"/>
        <v>9.3366876433794115</v>
      </c>
      <c r="E1617">
        <v>1.2179578147965999E-2</v>
      </c>
    </row>
    <row r="1618" spans="2:5" x14ac:dyDescent="0.45">
      <c r="B1618" s="191">
        <v>37231</v>
      </c>
      <c r="C1618" s="101">
        <v>8.0282440185546875</v>
      </c>
      <c r="D1618" s="56">
        <f t="shared" si="25"/>
        <v>-0.97540066913074996</v>
      </c>
      <c r="E1618">
        <v>1.2156070120662554E-2</v>
      </c>
    </row>
    <row r="1619" spans="2:5" x14ac:dyDescent="0.45">
      <c r="B1619" s="191">
        <v>46041</v>
      </c>
      <c r="C1619" s="101">
        <v>326.36026000976563</v>
      </c>
      <c r="D1619" s="56">
        <f t="shared" si="25"/>
        <v>2.8431410036009548</v>
      </c>
      <c r="E1619">
        <v>1.2150627231730476E-2</v>
      </c>
    </row>
    <row r="1620" spans="2:5" x14ac:dyDescent="0.45">
      <c r="B1620" s="191">
        <v>40743</v>
      </c>
      <c r="C1620" s="101">
        <v>84.920188903808594</v>
      </c>
      <c r="D1620" s="56">
        <f t="shared" si="25"/>
        <v>-0.43021102341760592</v>
      </c>
      <c r="E1620">
        <v>1.214980712549469E-2</v>
      </c>
    </row>
    <row r="1621" spans="2:5" x14ac:dyDescent="0.45">
      <c r="B1621" s="191">
        <v>41781</v>
      </c>
      <c r="C1621" s="101">
        <v>149.0379638671875</v>
      </c>
      <c r="D1621" s="56">
        <f t="shared" si="25"/>
        <v>18.039933478620412</v>
      </c>
      <c r="E1621">
        <v>1.2146879219177601E-2</v>
      </c>
    </row>
    <row r="1622" spans="2:5" x14ac:dyDescent="0.45">
      <c r="B1622" s="191">
        <v>37767</v>
      </c>
      <c r="C1622" s="101">
        <v>7.8276515007019043</v>
      </c>
      <c r="D1622" s="56">
        <f t="shared" si="25"/>
        <v>-0.94564181014299575</v>
      </c>
      <c r="E1622">
        <v>1.213381090558301E-2</v>
      </c>
    </row>
    <row r="1623" spans="2:5" x14ac:dyDescent="0.45">
      <c r="B1623" s="191">
        <v>42348</v>
      </c>
      <c r="C1623" s="101">
        <v>144.00132751464844</v>
      </c>
      <c r="D1623" s="56">
        <f t="shared" si="25"/>
        <v>-0.31935788810686172</v>
      </c>
      <c r="E1623">
        <v>1.2129873221959703E-2</v>
      </c>
    </row>
    <row r="1624" spans="2:5" x14ac:dyDescent="0.45">
      <c r="B1624" s="191">
        <v>43564</v>
      </c>
      <c r="C1624" s="101">
        <v>211.56687927246094</v>
      </c>
      <c r="D1624" s="56">
        <f t="shared" si="25"/>
        <v>0.49311874589305432</v>
      </c>
      <c r="E1624">
        <v>1.212646793134598E-2</v>
      </c>
    </row>
    <row r="1625" spans="2:5" x14ac:dyDescent="0.45">
      <c r="B1625" s="191">
        <v>41421</v>
      </c>
      <c r="C1625" s="101">
        <v>141.69461059570313</v>
      </c>
      <c r="D1625" s="56">
        <f t="shared" si="25"/>
        <v>3.6084310420658814</v>
      </c>
      <c r="E1625">
        <v>1.2125100219600272E-2</v>
      </c>
    </row>
    <row r="1626" spans="2:5" x14ac:dyDescent="0.45">
      <c r="B1626" s="191">
        <v>39220</v>
      </c>
      <c r="C1626" s="101">
        <v>30.746822357177734</v>
      </c>
      <c r="D1626" s="56">
        <f t="shared" si="25"/>
        <v>-0.85881638870872323</v>
      </c>
      <c r="E1626">
        <v>1.2114084255369698E-2</v>
      </c>
    </row>
    <row r="1627" spans="2:5" x14ac:dyDescent="0.45">
      <c r="B1627" s="191">
        <v>43587</v>
      </c>
      <c r="C1627" s="101">
        <v>217.77897644042969</v>
      </c>
      <c r="D1627" s="56">
        <f t="shared" si="25"/>
        <v>-0.53562881261433293</v>
      </c>
      <c r="E1627">
        <v>1.2112419626794456E-2</v>
      </c>
    </row>
    <row r="1628" spans="2:5" x14ac:dyDescent="0.45">
      <c r="B1628" s="191">
        <v>45555</v>
      </c>
      <c r="C1628" s="101">
        <v>468.97607421875</v>
      </c>
      <c r="D1628" s="56">
        <f t="shared" si="25"/>
        <v>1.9718232532468827</v>
      </c>
      <c r="E1628">
        <v>1.210036038694177E-2</v>
      </c>
    </row>
    <row r="1629" spans="2:5" x14ac:dyDescent="0.45">
      <c r="B1629" s="191">
        <v>42327</v>
      </c>
      <c r="C1629" s="101">
        <v>157.80752563476563</v>
      </c>
      <c r="D1629" s="56">
        <f t="shared" si="25"/>
        <v>33.088925535558403</v>
      </c>
      <c r="E1629">
        <v>1.2074247083114657E-2</v>
      </c>
    </row>
    <row r="1630" spans="2:5" x14ac:dyDescent="0.45">
      <c r="B1630" s="191">
        <v>35577</v>
      </c>
      <c r="C1630" s="101">
        <v>4.6292901039123535</v>
      </c>
      <c r="D1630" s="56">
        <f t="shared" si="25"/>
        <v>-0.9534858273166541</v>
      </c>
      <c r="E1630">
        <v>1.2066307930985809E-2</v>
      </c>
    </row>
    <row r="1631" spans="2:5" x14ac:dyDescent="0.45">
      <c r="B1631" s="191">
        <v>41068</v>
      </c>
      <c r="C1631" s="101">
        <v>99.5242919921875</v>
      </c>
      <c r="D1631" s="56">
        <f t="shared" si="25"/>
        <v>8.4097770309499253</v>
      </c>
      <c r="E1631">
        <v>1.205825799508186E-2</v>
      </c>
    </row>
    <row r="1632" spans="2:5" x14ac:dyDescent="0.45">
      <c r="B1632" s="191">
        <v>37960</v>
      </c>
      <c r="C1632" s="101">
        <v>10.576689720153809</v>
      </c>
      <c r="D1632" s="56">
        <f t="shared" si="25"/>
        <v>0.82998876559210333</v>
      </c>
      <c r="E1632">
        <v>1.205776792631724E-2</v>
      </c>
    </row>
    <row r="1633" spans="2:5" x14ac:dyDescent="0.45">
      <c r="B1633" s="191">
        <v>35677</v>
      </c>
      <c r="C1633" s="101">
        <v>5.7796473503112793</v>
      </c>
      <c r="D1633" s="56">
        <f t="shared" si="25"/>
        <v>-0.98025822526238537</v>
      </c>
      <c r="E1633">
        <v>1.2033047881454323E-2</v>
      </c>
    </row>
    <row r="1634" spans="2:5" x14ac:dyDescent="0.45">
      <c r="B1634" s="191">
        <v>44826</v>
      </c>
      <c r="C1634" s="101">
        <v>292.76229858398438</v>
      </c>
      <c r="D1634" s="56">
        <f t="shared" si="25"/>
        <v>34.73460081958855</v>
      </c>
      <c r="E1634">
        <v>1.2025326070306873E-2</v>
      </c>
    </row>
    <row r="1635" spans="2:5" x14ac:dyDescent="0.45">
      <c r="B1635" s="191">
        <v>36957</v>
      </c>
      <c r="C1635" s="101">
        <v>8.1926841735839844</v>
      </c>
      <c r="D1635" s="56">
        <f t="shared" si="25"/>
        <v>-0.93354262439768199</v>
      </c>
      <c r="E1635">
        <v>1.2019261069961271E-2</v>
      </c>
    </row>
    <row r="1636" spans="2:5" x14ac:dyDescent="0.45">
      <c r="B1636" s="191">
        <v>41269</v>
      </c>
      <c r="C1636" s="101">
        <v>123.27727508544922</v>
      </c>
      <c r="D1636" s="56">
        <f t="shared" si="25"/>
        <v>1.3363495024763221</v>
      </c>
      <c r="E1636">
        <v>1.2018939139378621E-2</v>
      </c>
    </row>
    <row r="1637" spans="2:5" x14ac:dyDescent="0.45">
      <c r="B1637" s="191">
        <v>40275</v>
      </c>
      <c r="C1637" s="101">
        <v>52.764911651611328</v>
      </c>
      <c r="D1637" s="56">
        <f t="shared" si="25"/>
        <v>4.9846548089174005</v>
      </c>
      <c r="E1637">
        <v>1.2018816577874828E-2</v>
      </c>
    </row>
    <row r="1638" spans="2:5" x14ac:dyDescent="0.45">
      <c r="B1638" s="191">
        <v>37810</v>
      </c>
      <c r="C1638" s="101">
        <v>8.8167009353637695</v>
      </c>
      <c r="D1638" s="56">
        <f t="shared" si="25"/>
        <v>-0.95539192364895875</v>
      </c>
      <c r="E1638">
        <v>1.2011933117531881E-2</v>
      </c>
    </row>
    <row r="1639" spans="2:5" x14ac:dyDescent="0.45">
      <c r="B1639" s="191">
        <v>43238</v>
      </c>
      <c r="C1639" s="101">
        <v>197.64808654785156</v>
      </c>
      <c r="D1639" s="56">
        <f t="shared" si="25"/>
        <v>0.25655448532793501</v>
      </c>
      <c r="E1639">
        <v>1.2009198901038373E-2</v>
      </c>
    </row>
    <row r="1640" spans="2:5" x14ac:dyDescent="0.45">
      <c r="B1640" s="191">
        <v>41891</v>
      </c>
      <c r="C1640" s="101">
        <v>157.29368591308594</v>
      </c>
      <c r="D1640" s="56">
        <f t="shared" si="25"/>
        <v>-0.1405433960011469</v>
      </c>
      <c r="E1640">
        <v>1.200745330151216E-2</v>
      </c>
    </row>
    <row r="1641" spans="2:5" x14ac:dyDescent="0.45">
      <c r="B1641" s="191">
        <v>43011</v>
      </c>
      <c r="C1641" s="101">
        <v>183.01527404785156</v>
      </c>
      <c r="D1641" s="56">
        <f t="shared" si="25"/>
        <v>60.350078863313314</v>
      </c>
      <c r="E1641">
        <v>1.200158827551619E-2</v>
      </c>
    </row>
    <row r="1642" spans="2:5" x14ac:dyDescent="0.45">
      <c r="B1642" s="191">
        <v>35401</v>
      </c>
      <c r="C1642" s="101">
        <v>2.9831302165985107</v>
      </c>
      <c r="D1642" s="56">
        <f t="shared" si="25"/>
        <v>-0.97808688650627362</v>
      </c>
      <c r="E1642">
        <v>1.1998160437897309E-2</v>
      </c>
    </row>
    <row r="1643" spans="2:5" x14ac:dyDescent="0.45">
      <c r="B1643" s="191">
        <v>42415</v>
      </c>
      <c r="C1643" s="101">
        <v>136.13447570800781</v>
      </c>
      <c r="D1643" s="56">
        <f t="shared" si="25"/>
        <v>-0.29155046720125832</v>
      </c>
      <c r="E1643">
        <v>1.1995750885752025E-2</v>
      </c>
    </row>
    <row r="1644" spans="2:5" x14ac:dyDescent="0.45">
      <c r="B1644" s="191">
        <v>44630</v>
      </c>
      <c r="C1644" s="101">
        <v>192.1583251953125</v>
      </c>
      <c r="D1644" s="56">
        <f t="shared" si="25"/>
        <v>19.414167283166741</v>
      </c>
      <c r="E1644">
        <v>1.1995565739835576E-2</v>
      </c>
    </row>
    <row r="1645" spans="2:5" x14ac:dyDescent="0.45">
      <c r="B1645" s="191">
        <v>37895</v>
      </c>
      <c r="C1645" s="101">
        <v>9.4129886627197266</v>
      </c>
      <c r="D1645" s="56">
        <f t="shared" si="25"/>
        <v>-0.93700563680876969</v>
      </c>
      <c r="E1645">
        <v>1.1986786452166097E-2</v>
      </c>
    </row>
    <row r="1646" spans="2:5" x14ac:dyDescent="0.45">
      <c r="B1646" s="191">
        <v>41463</v>
      </c>
      <c r="C1646" s="101">
        <v>149.42588806152344</v>
      </c>
      <c r="D1646" s="56">
        <f t="shared" si="25"/>
        <v>18.358429644005412</v>
      </c>
      <c r="E1646">
        <v>1.1967281487341903E-2</v>
      </c>
    </row>
    <row r="1647" spans="2:5" x14ac:dyDescent="0.45">
      <c r="B1647" s="191">
        <v>35872</v>
      </c>
      <c r="C1647" s="101">
        <v>7.7189054489135742</v>
      </c>
      <c r="D1647" s="56">
        <f t="shared" si="25"/>
        <v>-0.94937856382619967</v>
      </c>
      <c r="E1647">
        <v>1.196594939069374E-2</v>
      </c>
    </row>
    <row r="1648" spans="2:5" x14ac:dyDescent="0.45">
      <c r="B1648" s="191">
        <v>44060</v>
      </c>
      <c r="C1648" s="101">
        <v>152.48294067382813</v>
      </c>
      <c r="D1648" s="56">
        <f t="shared" si="25"/>
        <v>-0.14386829388818695</v>
      </c>
      <c r="E1648">
        <v>1.1965513187239284E-2</v>
      </c>
    </row>
    <row r="1649" spans="2:5" x14ac:dyDescent="0.45">
      <c r="B1649" s="191">
        <v>44592</v>
      </c>
      <c r="C1649" s="101">
        <v>178.10687255859375</v>
      </c>
      <c r="D1649" s="56">
        <f t="shared" si="25"/>
        <v>0.57222232286975405</v>
      </c>
      <c r="E1649">
        <v>1.1948757944366978E-2</v>
      </c>
    </row>
    <row r="1650" spans="2:5" x14ac:dyDescent="0.45">
      <c r="B1650" s="191">
        <v>41179</v>
      </c>
      <c r="C1650" s="101">
        <v>113.28351593017578</v>
      </c>
      <c r="D1650" s="56">
        <f t="shared" si="25"/>
        <v>13.976742221523732</v>
      </c>
      <c r="E1650">
        <v>1.1940702333319021E-2</v>
      </c>
    </row>
    <row r="1651" spans="2:5" x14ac:dyDescent="0.45">
      <c r="B1651" s="191">
        <v>37245</v>
      </c>
      <c r="C1651" s="101">
        <v>7.563962459564209</v>
      </c>
      <c r="D1651" s="56">
        <f t="shared" si="25"/>
        <v>-0.97589943504073273</v>
      </c>
      <c r="E1651">
        <v>1.1930393682322663E-2</v>
      </c>
    </row>
    <row r="1652" spans="2:5" x14ac:dyDescent="0.45">
      <c r="B1652" s="191">
        <v>46057</v>
      </c>
      <c r="C1652" s="101">
        <v>313.85000610351563</v>
      </c>
      <c r="D1652" s="56">
        <f t="shared" si="25"/>
        <v>36.569914713665121</v>
      </c>
      <c r="E1652">
        <v>1.1929751023197394E-2</v>
      </c>
    </row>
    <row r="1653" spans="2:5" x14ac:dyDescent="0.45">
      <c r="B1653" s="191">
        <v>36830</v>
      </c>
      <c r="C1653" s="101">
        <v>8.3537588119506836</v>
      </c>
      <c r="D1653" s="56">
        <f t="shared" si="25"/>
        <v>-0.95541239519950538</v>
      </c>
      <c r="E1653">
        <v>1.1920129070328127E-2</v>
      </c>
    </row>
    <row r="1654" spans="2:5" x14ac:dyDescent="0.45">
      <c r="B1654" s="191">
        <v>43207</v>
      </c>
      <c r="C1654" s="101">
        <v>187.3560791015625</v>
      </c>
      <c r="D1654" s="56">
        <f t="shared" si="25"/>
        <v>4.9755022069475503</v>
      </c>
      <c r="E1654">
        <v>1.1911455003340192E-2</v>
      </c>
    </row>
    <row r="1655" spans="2:5" x14ac:dyDescent="0.45">
      <c r="B1655" s="191">
        <v>39071</v>
      </c>
      <c r="C1655" s="101">
        <v>31.354030609130859</v>
      </c>
      <c r="D1655" s="56">
        <f t="shared" si="25"/>
        <v>-0.55817625428598983</v>
      </c>
      <c r="E1655">
        <v>1.1876507369595005E-2</v>
      </c>
    </row>
    <row r="1656" spans="2:5" x14ac:dyDescent="0.45">
      <c r="B1656" s="191">
        <v>40443</v>
      </c>
      <c r="C1656" s="101">
        <v>70.965019226074219</v>
      </c>
      <c r="D1656" s="56">
        <f t="shared" si="25"/>
        <v>1.1624244191094855</v>
      </c>
      <c r="E1656">
        <v>1.1873418663410637E-2</v>
      </c>
    </row>
    <row r="1657" spans="2:5" x14ac:dyDescent="0.45">
      <c r="B1657" s="191">
        <v>39827</v>
      </c>
      <c r="C1657" s="101">
        <v>32.817340850830078</v>
      </c>
      <c r="D1657" s="56">
        <f t="shared" si="25"/>
        <v>-0.91732670806794447</v>
      </c>
      <c r="E1657">
        <v>1.1855342590525559E-2</v>
      </c>
    </row>
    <row r="1658" spans="2:5" x14ac:dyDescent="0.45">
      <c r="B1658" s="191">
        <v>45449</v>
      </c>
      <c r="C1658" s="101">
        <v>396.9521484375</v>
      </c>
      <c r="D1658" s="56">
        <f t="shared" si="25"/>
        <v>1.5485390697234258</v>
      </c>
      <c r="E1658">
        <v>1.1852227092280588E-2</v>
      </c>
    </row>
    <row r="1659" spans="2:5" x14ac:dyDescent="0.45">
      <c r="B1659" s="191">
        <v>41884</v>
      </c>
      <c r="C1659" s="101">
        <v>155.75674438476563</v>
      </c>
      <c r="D1659" s="56">
        <f t="shared" si="25"/>
        <v>14.083335949999391</v>
      </c>
      <c r="E1659">
        <v>1.1838431758943205E-2</v>
      </c>
    </row>
    <row r="1660" spans="2:5" x14ac:dyDescent="0.45">
      <c r="B1660" s="191">
        <v>37904</v>
      </c>
      <c r="C1660" s="101">
        <v>10.326412200927734</v>
      </c>
      <c r="D1660" s="56">
        <f t="shared" si="25"/>
        <v>-0.70816074037930166</v>
      </c>
      <c r="E1660">
        <v>1.183520809241803E-2</v>
      </c>
    </row>
    <row r="1661" spans="2:5" x14ac:dyDescent="0.45">
      <c r="B1661" s="191">
        <v>39870</v>
      </c>
      <c r="C1661" s="101">
        <v>35.383903503417969</v>
      </c>
      <c r="D1661" s="56">
        <f t="shared" si="25"/>
        <v>-0.74932759847610964</v>
      </c>
      <c r="E1661">
        <v>1.1819809536525498E-2</v>
      </c>
    </row>
    <row r="1662" spans="2:5" x14ac:dyDescent="0.45">
      <c r="B1662" s="191">
        <v>42152</v>
      </c>
      <c r="C1662" s="101">
        <v>141.15596008300781</v>
      </c>
      <c r="D1662" s="56">
        <f t="shared" si="25"/>
        <v>-0.18564504824175226</v>
      </c>
      <c r="E1662">
        <v>1.1803724363786147E-2</v>
      </c>
    </row>
    <row r="1663" spans="2:5" x14ac:dyDescent="0.45">
      <c r="B1663" s="191">
        <v>44586</v>
      </c>
      <c r="C1663" s="101">
        <v>173.33468627929688</v>
      </c>
      <c r="D1663" s="56">
        <f t="shared" si="25"/>
        <v>-0.52951545856916593</v>
      </c>
      <c r="E1663">
        <v>1.1803538246866389E-2</v>
      </c>
    </row>
    <row r="1664" spans="2:5" x14ac:dyDescent="0.45">
      <c r="B1664" s="191">
        <v>45336</v>
      </c>
      <c r="C1664" s="101">
        <v>368.41738891601563</v>
      </c>
      <c r="D1664" s="56">
        <f t="shared" si="25"/>
        <v>1.0118877067343479</v>
      </c>
      <c r="E1664">
        <v>1.1800949050990914E-2</v>
      </c>
    </row>
    <row r="1665" spans="2:5" x14ac:dyDescent="0.45">
      <c r="B1665" s="191">
        <v>43006</v>
      </c>
      <c r="C1665" s="101">
        <v>183.12025451660156</v>
      </c>
      <c r="D1665" s="56">
        <f t="shared" si="25"/>
        <v>30.314198749848945</v>
      </c>
      <c r="E1665">
        <v>1.179872833913834E-2</v>
      </c>
    </row>
    <row r="1666" spans="2:5" x14ac:dyDescent="0.45">
      <c r="B1666" s="191">
        <v>35678</v>
      </c>
      <c r="C1666" s="101">
        <v>5.847834587097168</v>
      </c>
      <c r="D1666" s="56">
        <f t="shared" si="25"/>
        <v>-0.95808281271857865</v>
      </c>
      <c r="E1666">
        <v>1.179781959918649E-2</v>
      </c>
    </row>
    <row r="1667" spans="2:5" x14ac:dyDescent="0.45">
      <c r="B1667" s="191">
        <v>42151</v>
      </c>
      <c r="C1667" s="101">
        <v>139.50923156738281</v>
      </c>
      <c r="D1667" s="56">
        <f t="shared" ref="D1667:D1730" si="26">(C1667-C1668)/C1668</f>
        <v>12.550613920875385</v>
      </c>
      <c r="E1667">
        <v>1.1783457499709231E-2</v>
      </c>
    </row>
    <row r="1668" spans="2:5" x14ac:dyDescent="0.45">
      <c r="B1668" s="191">
        <v>36896</v>
      </c>
      <c r="C1668" s="101">
        <v>10.295417785644531</v>
      </c>
      <c r="D1668" s="56">
        <f t="shared" si="26"/>
        <v>-0.72898891979137159</v>
      </c>
      <c r="E1668">
        <v>1.1777374877751498E-2</v>
      </c>
    </row>
    <row r="1669" spans="2:5" x14ac:dyDescent="0.45">
      <c r="B1669" s="191">
        <v>39975</v>
      </c>
      <c r="C1669" s="101">
        <v>37.988918304443359</v>
      </c>
      <c r="D1669" s="56">
        <f t="shared" si="26"/>
        <v>1.8046206296293636</v>
      </c>
      <c r="E1669">
        <v>1.177690847719786E-2</v>
      </c>
    </row>
    <row r="1670" spans="2:5" x14ac:dyDescent="0.45">
      <c r="B1670" s="191">
        <v>38310</v>
      </c>
      <c r="C1670" s="101">
        <v>13.54511833190918</v>
      </c>
      <c r="D1670" s="56">
        <f t="shared" si="26"/>
        <v>0.79907074119163046</v>
      </c>
      <c r="E1670">
        <v>1.1776730586851884E-2</v>
      </c>
    </row>
    <row r="1671" spans="2:5" x14ac:dyDescent="0.45">
      <c r="B1671" s="191">
        <v>36147</v>
      </c>
      <c r="C1671" s="101">
        <v>7.5289525985717773</v>
      </c>
      <c r="D1671" s="56">
        <f t="shared" si="26"/>
        <v>-0.89220940357795775</v>
      </c>
      <c r="E1671">
        <v>1.1776623190542714E-2</v>
      </c>
    </row>
    <row r="1672" spans="2:5" x14ac:dyDescent="0.45">
      <c r="B1672" s="191">
        <v>40500</v>
      </c>
      <c r="C1672" s="101">
        <v>69.847953796386719</v>
      </c>
      <c r="D1672" s="56">
        <f t="shared" si="26"/>
        <v>0.35699626478522517</v>
      </c>
      <c r="E1672">
        <v>1.1768196825484535E-2</v>
      </c>
    </row>
    <row r="1673" spans="2:5" x14ac:dyDescent="0.45">
      <c r="B1673" s="191">
        <v>40254</v>
      </c>
      <c r="C1673" s="101">
        <v>51.47247314453125</v>
      </c>
      <c r="D1673" s="56">
        <f t="shared" si="26"/>
        <v>-0.86929157607398444</v>
      </c>
      <c r="E1673">
        <v>1.1739923184486875E-2</v>
      </c>
    </row>
    <row r="1674" spans="2:5" x14ac:dyDescent="0.45">
      <c r="B1674" s="191">
        <v>45434</v>
      </c>
      <c r="C1674" s="101">
        <v>393.796142578125</v>
      </c>
      <c r="D1674" s="56">
        <f t="shared" si="26"/>
        <v>1.3685173006280908</v>
      </c>
      <c r="E1674">
        <v>1.1729604481120851E-2</v>
      </c>
    </row>
    <row r="1675" spans="2:5" x14ac:dyDescent="0.45">
      <c r="B1675" s="191">
        <v>44340</v>
      </c>
      <c r="C1675" s="101">
        <v>166.26272583007813</v>
      </c>
      <c r="D1675" s="56">
        <f t="shared" si="26"/>
        <v>-2.9248275044275948E-2</v>
      </c>
      <c r="E1675">
        <v>1.1719713689161523E-2</v>
      </c>
    </row>
    <row r="1676" spans="2:5" x14ac:dyDescent="0.45">
      <c r="B1676" s="191">
        <v>44446</v>
      </c>
      <c r="C1676" s="101">
        <v>171.27214050292969</v>
      </c>
      <c r="D1676" s="56">
        <f t="shared" si="26"/>
        <v>15.488553386086243</v>
      </c>
      <c r="E1676">
        <v>1.1705672505622319E-2</v>
      </c>
    </row>
    <row r="1677" spans="2:5" x14ac:dyDescent="0.45">
      <c r="B1677" s="191">
        <v>36243</v>
      </c>
      <c r="C1677" s="101">
        <v>10.387335777282715</v>
      </c>
      <c r="D1677" s="56">
        <f t="shared" si="26"/>
        <v>-0.58574523717229787</v>
      </c>
      <c r="E1677">
        <v>1.1696277973161593E-2</v>
      </c>
    </row>
    <row r="1678" spans="2:5" x14ac:dyDescent="0.45">
      <c r="B1678" s="191">
        <v>38698</v>
      </c>
      <c r="C1678" s="101">
        <v>25.074752807617188</v>
      </c>
      <c r="D1678" s="56">
        <f t="shared" si="26"/>
        <v>-0.85510320849640808</v>
      </c>
      <c r="E1678">
        <v>1.1691592405567108E-2</v>
      </c>
    </row>
    <row r="1679" spans="2:5" x14ac:dyDescent="0.45">
      <c r="B1679" s="191">
        <v>42684</v>
      </c>
      <c r="C1679" s="101">
        <v>173.05250549316406</v>
      </c>
      <c r="D1679" s="56">
        <f t="shared" si="26"/>
        <v>5.9115626882327944E-2</v>
      </c>
      <c r="E1679">
        <v>1.168635995747787E-2</v>
      </c>
    </row>
    <row r="1680" spans="2:5" x14ac:dyDescent="0.45">
      <c r="B1680" s="191">
        <v>44271</v>
      </c>
      <c r="C1680" s="101">
        <v>163.39340209960938</v>
      </c>
      <c r="D1680" s="56">
        <f t="shared" si="26"/>
        <v>0.12140130052662605</v>
      </c>
      <c r="E1680">
        <v>1.1681794442139187E-2</v>
      </c>
    </row>
    <row r="1681" spans="2:5" x14ac:dyDescent="0.45">
      <c r="B1681" s="191">
        <v>42443</v>
      </c>
      <c r="C1681" s="101">
        <v>145.70466613769531</v>
      </c>
      <c r="D1681" s="56">
        <f t="shared" si="26"/>
        <v>-0.60221600765366168</v>
      </c>
      <c r="E1681">
        <v>1.1671369625897021E-2</v>
      </c>
    </row>
    <row r="1682" spans="2:5" x14ac:dyDescent="0.45">
      <c r="B1682" s="191">
        <v>45068</v>
      </c>
      <c r="C1682" s="101">
        <v>366.29092407226563</v>
      </c>
      <c r="D1682" s="56">
        <f t="shared" si="26"/>
        <v>3.3154699904828711</v>
      </c>
      <c r="E1682">
        <v>1.167095338858941E-2</v>
      </c>
    </row>
    <row r="1683" spans="2:5" x14ac:dyDescent="0.45">
      <c r="B1683" s="191">
        <v>40737</v>
      </c>
      <c r="C1683" s="101">
        <v>84.878570556640625</v>
      </c>
      <c r="D1683" s="56">
        <f t="shared" si="26"/>
        <v>-0.69676270068080903</v>
      </c>
      <c r="E1683">
        <v>1.1653764869787317E-2</v>
      </c>
    </row>
    <row r="1684" spans="2:5" x14ac:dyDescent="0.45">
      <c r="B1684" s="191">
        <v>44812</v>
      </c>
      <c r="C1684" s="101">
        <v>279.9080810546875</v>
      </c>
      <c r="D1684" s="56">
        <f t="shared" si="26"/>
        <v>-6.0593256028353419E-4</v>
      </c>
      <c r="E1684">
        <v>1.1652832955692674E-2</v>
      </c>
    </row>
    <row r="1685" spans="2:5" x14ac:dyDescent="0.45">
      <c r="B1685" s="191">
        <v>44846</v>
      </c>
      <c r="C1685" s="101">
        <v>280.07778930664063</v>
      </c>
      <c r="D1685" s="56">
        <f t="shared" si="26"/>
        <v>83.711524620310044</v>
      </c>
      <c r="E1685">
        <v>1.1645689896538117E-2</v>
      </c>
    </row>
    <row r="1686" spans="2:5" x14ac:dyDescent="0.45">
      <c r="B1686" s="191">
        <v>35290</v>
      </c>
      <c r="C1686" s="101">
        <v>3.3062536716461182</v>
      </c>
      <c r="D1686" s="56">
        <f t="shared" si="26"/>
        <v>-0.97328151870820245</v>
      </c>
      <c r="E1686">
        <v>1.1641354537234309E-2</v>
      </c>
    </row>
    <row r="1687" spans="2:5" x14ac:dyDescent="0.45">
      <c r="B1687" s="191">
        <v>41200</v>
      </c>
      <c r="C1687" s="101">
        <v>123.74407196044922</v>
      </c>
      <c r="D1687" s="56">
        <f t="shared" si="26"/>
        <v>2.8796819879270803</v>
      </c>
      <c r="E1687">
        <v>1.1621995494680456E-2</v>
      </c>
    </row>
    <row r="1688" spans="2:5" x14ac:dyDescent="0.45">
      <c r="B1688" s="191">
        <v>39297</v>
      </c>
      <c r="C1688" s="101">
        <v>31.895416259765625</v>
      </c>
      <c r="D1688" s="56">
        <f t="shared" si="26"/>
        <v>-7.4026354591587559E-2</v>
      </c>
      <c r="E1688">
        <v>1.1621400945501284E-2</v>
      </c>
    </row>
    <row r="1689" spans="2:5" x14ac:dyDescent="0.45">
      <c r="B1689" s="191">
        <v>38995</v>
      </c>
      <c r="C1689" s="101">
        <v>34.445274353027344</v>
      </c>
      <c r="D1689" s="56">
        <f t="shared" si="26"/>
        <v>3.5767994579078701</v>
      </c>
      <c r="E1689">
        <v>1.1618640778004272E-2</v>
      </c>
    </row>
    <row r="1690" spans="2:5" x14ac:dyDescent="0.45">
      <c r="B1690" s="191">
        <v>37188</v>
      </c>
      <c r="C1690" s="101">
        <v>7.5260615348815918</v>
      </c>
      <c r="D1690" s="56">
        <f t="shared" si="26"/>
        <v>-0.96023878201898472</v>
      </c>
      <c r="E1690">
        <v>1.1612074306302693E-2</v>
      </c>
    </row>
    <row r="1691" spans="2:5" x14ac:dyDescent="0.45">
      <c r="B1691" s="191">
        <v>43026</v>
      </c>
      <c r="C1691" s="101">
        <v>189.28146362304688</v>
      </c>
      <c r="D1691" s="56">
        <f t="shared" si="26"/>
        <v>22.863547486176255</v>
      </c>
      <c r="E1691">
        <v>1.1599582793408527E-2</v>
      </c>
    </row>
    <row r="1692" spans="2:5" x14ac:dyDescent="0.45">
      <c r="B1692" s="191">
        <v>37217</v>
      </c>
      <c r="C1692" s="101">
        <v>7.9318242073059082</v>
      </c>
      <c r="D1692" s="56">
        <f t="shared" si="26"/>
        <v>-0.9379752428080812</v>
      </c>
      <c r="E1692">
        <v>1.1586985125252771E-2</v>
      </c>
    </row>
    <row r="1693" spans="2:5" x14ac:dyDescent="0.45">
      <c r="B1693" s="191">
        <v>41249</v>
      </c>
      <c r="C1693" s="101">
        <v>127.88158416748047</v>
      </c>
      <c r="D1693" s="56">
        <f t="shared" si="26"/>
        <v>-0.67948526484995764</v>
      </c>
      <c r="E1693">
        <v>1.1581008823280909E-2</v>
      </c>
    </row>
    <row r="1694" spans="2:5" x14ac:dyDescent="0.45">
      <c r="B1694" s="191">
        <v>46014</v>
      </c>
      <c r="C1694" s="101">
        <v>398.9881591796875</v>
      </c>
      <c r="D1694" s="56">
        <f t="shared" si="26"/>
        <v>1.4650129227028548</v>
      </c>
      <c r="E1694">
        <v>1.1547024979340107E-2</v>
      </c>
    </row>
    <row r="1695" spans="2:5" x14ac:dyDescent="0.45">
      <c r="B1695" s="191">
        <v>44308</v>
      </c>
      <c r="C1695" s="101">
        <v>161.8604736328125</v>
      </c>
      <c r="D1695" s="56">
        <f t="shared" si="26"/>
        <v>20.326448140625402</v>
      </c>
      <c r="E1695">
        <v>1.1544997339466864E-2</v>
      </c>
    </row>
    <row r="1696" spans="2:5" x14ac:dyDescent="0.45">
      <c r="B1696" s="191">
        <v>36691</v>
      </c>
      <c r="C1696" s="101">
        <v>7.5896592140197754</v>
      </c>
      <c r="D1696" s="56">
        <f t="shared" si="26"/>
        <v>1.3720526536000117</v>
      </c>
      <c r="E1696">
        <v>1.1524064249287622E-2</v>
      </c>
    </row>
    <row r="1697" spans="2:5" x14ac:dyDescent="0.45">
      <c r="B1697" s="191">
        <v>35313</v>
      </c>
      <c r="C1697" s="101">
        <v>3.1996166706085205</v>
      </c>
      <c r="D1697" s="56">
        <f t="shared" si="26"/>
        <v>-0.98245368661763788</v>
      </c>
      <c r="E1697">
        <v>1.1519497665393464E-2</v>
      </c>
    </row>
    <row r="1698" spans="2:5" x14ac:dyDescent="0.45">
      <c r="B1698" s="191">
        <v>43734</v>
      </c>
      <c r="C1698" s="101">
        <v>182.35264587402344</v>
      </c>
      <c r="D1698" s="56">
        <f t="shared" si="26"/>
        <v>1.168592054846548</v>
      </c>
      <c r="E1698">
        <v>1.1512832000086673E-2</v>
      </c>
    </row>
    <row r="1699" spans="2:5" x14ac:dyDescent="0.45">
      <c r="B1699" s="191">
        <v>40914</v>
      </c>
      <c r="C1699" s="101">
        <v>84.088035583496094</v>
      </c>
      <c r="D1699" s="56">
        <f t="shared" si="26"/>
        <v>-0.24885712552707032</v>
      </c>
      <c r="E1699">
        <v>1.1511212345561404E-2</v>
      </c>
    </row>
    <row r="1700" spans="2:5" x14ac:dyDescent="0.45">
      <c r="B1700" s="191">
        <v>41178</v>
      </c>
      <c r="C1700" s="101">
        <v>111.94679260253906</v>
      </c>
      <c r="D1700" s="56">
        <f t="shared" si="26"/>
        <v>-0.67558859978504482</v>
      </c>
      <c r="E1700">
        <v>1.1503062409625E-2</v>
      </c>
    </row>
    <row r="1701" spans="2:5" x14ac:dyDescent="0.45">
      <c r="B1701" s="191">
        <v>45033</v>
      </c>
      <c r="C1701" s="101">
        <v>345.07662963867188</v>
      </c>
      <c r="D1701" s="56">
        <f t="shared" si="26"/>
        <v>3.4923389681558596</v>
      </c>
      <c r="E1701">
        <v>1.150158298279186E-2</v>
      </c>
    </row>
    <row r="1702" spans="2:5" x14ac:dyDescent="0.45">
      <c r="B1702" s="191">
        <v>40688</v>
      </c>
      <c r="C1702" s="101">
        <v>76.814468383789063</v>
      </c>
      <c r="D1702" s="56">
        <f t="shared" si="26"/>
        <v>6.7096037851865296</v>
      </c>
      <c r="E1702">
        <v>1.1500283059006374E-2</v>
      </c>
    </row>
    <row r="1703" spans="2:5" x14ac:dyDescent="0.45">
      <c r="B1703" s="191">
        <v>37918</v>
      </c>
      <c r="C1703" s="101">
        <v>9.9634780883789063</v>
      </c>
      <c r="D1703" s="56">
        <f t="shared" si="26"/>
        <v>-0.97280401341726397</v>
      </c>
      <c r="E1703">
        <v>1.1495410229969199E-2</v>
      </c>
    </row>
    <row r="1704" spans="2:5" x14ac:dyDescent="0.45">
      <c r="B1704" s="191">
        <v>45341</v>
      </c>
      <c r="C1704" s="101">
        <v>366.3583984375</v>
      </c>
      <c r="D1704" s="56">
        <f t="shared" si="26"/>
        <v>1.0583605241905756</v>
      </c>
      <c r="E1704">
        <v>1.1492757551524712E-2</v>
      </c>
    </row>
    <row r="1705" spans="2:5" x14ac:dyDescent="0.45">
      <c r="B1705" s="191">
        <v>44558</v>
      </c>
      <c r="C1705" s="101">
        <v>177.98553466796875</v>
      </c>
      <c r="D1705" s="56">
        <f t="shared" si="26"/>
        <v>14.405452745977385</v>
      </c>
      <c r="E1705">
        <v>1.1491473985168673E-2</v>
      </c>
    </row>
    <row r="1706" spans="2:5" x14ac:dyDescent="0.45">
      <c r="B1706" s="191">
        <v>37987</v>
      </c>
      <c r="C1706" s="101">
        <v>11.553411483764648</v>
      </c>
      <c r="D1706" s="56">
        <f t="shared" si="26"/>
        <v>-0.9176408345990904</v>
      </c>
      <c r="E1706">
        <v>1.1489924659858904E-2</v>
      </c>
    </row>
    <row r="1707" spans="2:5" x14ac:dyDescent="0.45">
      <c r="B1707" s="191">
        <v>42396</v>
      </c>
      <c r="C1707" s="101">
        <v>140.28082275390625</v>
      </c>
      <c r="D1707" s="56">
        <f t="shared" si="26"/>
        <v>-0.16336561040874709</v>
      </c>
      <c r="E1707">
        <v>1.1473670058326635E-2</v>
      </c>
    </row>
    <row r="1708" spans="2:5" x14ac:dyDescent="0.45">
      <c r="B1708" s="191">
        <v>44410</v>
      </c>
      <c r="C1708" s="101">
        <v>167.67279052734375</v>
      </c>
      <c r="D1708" s="56">
        <f t="shared" si="26"/>
        <v>0.37791446653546601</v>
      </c>
      <c r="E1708">
        <v>1.1466088661709147E-2</v>
      </c>
    </row>
    <row r="1709" spans="2:5" x14ac:dyDescent="0.45">
      <c r="B1709" s="191">
        <v>41197</v>
      </c>
      <c r="C1709" s="101">
        <v>121.68592071533203</v>
      </c>
      <c r="D1709" s="56">
        <f t="shared" si="26"/>
        <v>10.813844157950815</v>
      </c>
      <c r="E1709">
        <v>1.1463998975701642E-2</v>
      </c>
    </row>
    <row r="1710" spans="2:5" x14ac:dyDescent="0.45">
      <c r="B1710" s="191">
        <v>38168</v>
      </c>
      <c r="C1710" s="101">
        <v>10.300281524658203</v>
      </c>
      <c r="D1710" s="56">
        <f t="shared" si="26"/>
        <v>0.49542098949160929</v>
      </c>
      <c r="E1710">
        <v>1.146172350360832E-2</v>
      </c>
    </row>
    <row r="1711" spans="2:5" x14ac:dyDescent="0.45">
      <c r="B1711" s="191">
        <v>37398</v>
      </c>
      <c r="C1711" s="101">
        <v>6.887880802154541</v>
      </c>
      <c r="D1711" s="56">
        <f t="shared" si="26"/>
        <v>-0.72209452469997615</v>
      </c>
      <c r="E1711">
        <v>1.1458487891605878E-2</v>
      </c>
    </row>
    <row r="1712" spans="2:5" x14ac:dyDescent="0.45">
      <c r="B1712" s="191">
        <v>38695</v>
      </c>
      <c r="C1712" s="101">
        <v>24.784976959228516</v>
      </c>
      <c r="D1712" s="56">
        <f t="shared" si="26"/>
        <v>0.95591344949332691</v>
      </c>
      <c r="E1712">
        <v>1.145603737193697E-2</v>
      </c>
    </row>
    <row r="1713" spans="2:5" x14ac:dyDescent="0.45">
      <c r="B1713" s="191">
        <v>38037</v>
      </c>
      <c r="C1713" s="101">
        <v>12.671816825866699</v>
      </c>
      <c r="D1713" s="56">
        <f t="shared" si="26"/>
        <v>-0.93631109136656032</v>
      </c>
      <c r="E1713">
        <v>1.1448381612618927E-2</v>
      </c>
    </row>
    <row r="1714" spans="2:5" x14ac:dyDescent="0.45">
      <c r="B1714" s="191">
        <v>43496</v>
      </c>
      <c r="C1714" s="101">
        <v>198.96426391601563</v>
      </c>
      <c r="D1714" s="56">
        <f t="shared" si="26"/>
        <v>-0.30343224896027582</v>
      </c>
      <c r="E1714">
        <v>1.143390854905442E-2</v>
      </c>
    </row>
    <row r="1715" spans="2:5" x14ac:dyDescent="0.45">
      <c r="B1715" s="191">
        <v>44840</v>
      </c>
      <c r="C1715" s="101">
        <v>285.63519287109375</v>
      </c>
      <c r="D1715" s="56">
        <f t="shared" si="26"/>
        <v>45.873614262865154</v>
      </c>
      <c r="E1715">
        <v>1.141652109969208E-2</v>
      </c>
    </row>
    <row r="1716" spans="2:5" x14ac:dyDescent="0.45">
      <c r="B1716" s="191">
        <v>35740</v>
      </c>
      <c r="C1716" s="101">
        <v>6.0937309265136719</v>
      </c>
      <c r="D1716" s="56">
        <f t="shared" si="26"/>
        <v>-0.97982542237117909</v>
      </c>
      <c r="E1716">
        <v>1.1406325915445048E-2</v>
      </c>
    </row>
    <row r="1717" spans="2:5" x14ac:dyDescent="0.45">
      <c r="B1717" s="191">
        <v>46127</v>
      </c>
      <c r="C1717" s="101">
        <v>302.04998779296875</v>
      </c>
      <c r="D1717" s="56">
        <f t="shared" si="26"/>
        <v>0.63776513374264887</v>
      </c>
      <c r="E1717">
        <v>1.1384543666399179E-2</v>
      </c>
    </row>
    <row r="1718" spans="2:5" x14ac:dyDescent="0.45">
      <c r="B1718" s="191">
        <v>43767</v>
      </c>
      <c r="C1718" s="101">
        <v>184.42814636230469</v>
      </c>
      <c r="D1718" s="56">
        <f t="shared" si="26"/>
        <v>2.1000107956677443E-2</v>
      </c>
      <c r="E1718">
        <v>1.1381795302904951E-2</v>
      </c>
    </row>
    <row r="1719" spans="2:5" x14ac:dyDescent="0.45">
      <c r="B1719" s="191">
        <v>43056</v>
      </c>
      <c r="C1719" s="101">
        <v>180.63479614257813</v>
      </c>
      <c r="D1719" s="56">
        <f t="shared" si="26"/>
        <v>22.053644983653591</v>
      </c>
      <c r="E1719">
        <v>1.1368115794439616E-2</v>
      </c>
    </row>
    <row r="1720" spans="2:5" x14ac:dyDescent="0.45">
      <c r="B1720" s="191">
        <v>35866</v>
      </c>
      <c r="C1720" s="101">
        <v>7.835411548614502</v>
      </c>
      <c r="D1720" s="56">
        <f t="shared" si="26"/>
        <v>-0.84225341590607672</v>
      </c>
      <c r="E1720">
        <v>1.1365393988487136E-2</v>
      </c>
    </row>
    <row r="1721" spans="2:5" x14ac:dyDescent="0.45">
      <c r="B1721" s="191">
        <v>40182</v>
      </c>
      <c r="C1721" s="101">
        <v>49.670879364013672</v>
      </c>
      <c r="D1721" s="56">
        <f t="shared" si="26"/>
        <v>8.129698347787226</v>
      </c>
      <c r="E1721">
        <v>1.136336098048378E-2</v>
      </c>
    </row>
    <row r="1722" spans="2:5" x14ac:dyDescent="0.45">
      <c r="B1722" s="191">
        <v>35600</v>
      </c>
      <c r="C1722" s="101">
        <v>5.4405827522277832</v>
      </c>
      <c r="D1722" s="56">
        <f t="shared" si="26"/>
        <v>-0.98578519112133656</v>
      </c>
      <c r="E1722">
        <v>1.1355729293440002E-2</v>
      </c>
    </row>
    <row r="1723" spans="2:5" x14ac:dyDescent="0.45">
      <c r="B1723" s="191">
        <v>45387</v>
      </c>
      <c r="C1723" s="101">
        <v>382.740478515625</v>
      </c>
      <c r="D1723" s="56">
        <f t="shared" si="26"/>
        <v>9.5348841555775401</v>
      </c>
      <c r="E1723">
        <v>1.1354232673630605E-2</v>
      </c>
    </row>
    <row r="1724" spans="2:5" x14ac:dyDescent="0.45">
      <c r="B1724" s="191">
        <v>38827</v>
      </c>
      <c r="C1724" s="101">
        <v>36.330772399902344</v>
      </c>
      <c r="D1724" s="56">
        <f t="shared" si="26"/>
        <v>-0.72172070616172845</v>
      </c>
      <c r="E1724">
        <v>1.1343763117802365E-2</v>
      </c>
    </row>
    <row r="1725" spans="2:5" x14ac:dyDescent="0.45">
      <c r="B1725" s="191">
        <v>41305</v>
      </c>
      <c r="C1725" s="101">
        <v>130.55506896972656</v>
      </c>
      <c r="D1725" s="56">
        <f t="shared" si="26"/>
        <v>-0.36013042303802306</v>
      </c>
      <c r="E1725">
        <v>1.1341105493900197E-2</v>
      </c>
    </row>
    <row r="1726" spans="2:5" x14ac:dyDescent="0.45">
      <c r="B1726" s="191">
        <v>43530</v>
      </c>
      <c r="C1726" s="101">
        <v>204.03387451171875</v>
      </c>
      <c r="D1726" s="56">
        <f t="shared" si="26"/>
        <v>-3.3400806643641597E-2</v>
      </c>
      <c r="E1726">
        <v>1.1325597483977053E-2</v>
      </c>
    </row>
    <row r="1727" spans="2:5" x14ac:dyDescent="0.45">
      <c r="B1727" s="191">
        <v>44644</v>
      </c>
      <c r="C1727" s="101">
        <v>211.08425903320313</v>
      </c>
      <c r="D1727" s="56">
        <f t="shared" si="26"/>
        <v>5.5148101939297423</v>
      </c>
      <c r="E1727">
        <v>1.1309447962876008E-2</v>
      </c>
    </row>
    <row r="1728" spans="2:5" x14ac:dyDescent="0.45">
      <c r="B1728" s="191">
        <v>38799</v>
      </c>
      <c r="C1728" s="101">
        <v>32.400676727294922</v>
      </c>
      <c r="D1728" s="56">
        <f t="shared" si="26"/>
        <v>2.3993448561986472</v>
      </c>
      <c r="E1728">
        <v>1.130605295803975E-2</v>
      </c>
    </row>
    <row r="1729" spans="2:5" x14ac:dyDescent="0.45">
      <c r="B1729" s="191">
        <v>37890</v>
      </c>
      <c r="C1729" s="101">
        <v>9.5314474105834961</v>
      </c>
      <c r="D1729" s="56">
        <f t="shared" si="26"/>
        <v>-0.94958683939821831</v>
      </c>
      <c r="E1729">
        <v>1.1274999453608089E-2</v>
      </c>
    </row>
    <row r="1730" spans="2:5" x14ac:dyDescent="0.45">
      <c r="B1730" s="191">
        <v>44459</v>
      </c>
      <c r="C1730" s="101">
        <v>189.066650390625</v>
      </c>
      <c r="D1730" s="56">
        <f t="shared" si="26"/>
        <v>-0.51592549985697334</v>
      </c>
      <c r="E1730">
        <v>1.1247993528363845E-2</v>
      </c>
    </row>
    <row r="1731" spans="2:5" x14ac:dyDescent="0.45">
      <c r="B1731" s="191">
        <v>45429</v>
      </c>
      <c r="C1731" s="101">
        <v>390.57345581054688</v>
      </c>
      <c r="D1731" s="56">
        <f t="shared" ref="D1731:D1794" si="27">(C1731-C1732)/C1732</f>
        <v>11.284519420830851</v>
      </c>
      <c r="E1731">
        <v>1.1241272053401218E-2</v>
      </c>
    </row>
    <row r="1732" spans="2:5" x14ac:dyDescent="0.45">
      <c r="B1732" s="191">
        <v>38793</v>
      </c>
      <c r="C1732" s="101">
        <v>31.793954849243164</v>
      </c>
      <c r="D1732" s="56">
        <f t="shared" si="27"/>
        <v>9.8824868527138017E-3</v>
      </c>
      <c r="E1732">
        <v>1.1232813438124069E-2</v>
      </c>
    </row>
    <row r="1733" spans="2:5" x14ac:dyDescent="0.45">
      <c r="B1733" s="191">
        <v>39094</v>
      </c>
      <c r="C1733" s="101">
        <v>31.482826232910156</v>
      </c>
      <c r="D1733" s="56">
        <f t="shared" si="27"/>
        <v>-0.71607905168798613</v>
      </c>
      <c r="E1733">
        <v>1.1229217383121597E-2</v>
      </c>
    </row>
    <row r="1734" spans="2:5" x14ac:dyDescent="0.45">
      <c r="B1734" s="191">
        <v>41128</v>
      </c>
      <c r="C1734" s="101">
        <v>110.88588714599609</v>
      </c>
      <c r="D1734" s="56">
        <f t="shared" si="27"/>
        <v>2.4471023799274483</v>
      </c>
      <c r="E1734">
        <v>1.1223060004818848E-2</v>
      </c>
    </row>
    <row r="1735" spans="2:5" x14ac:dyDescent="0.45">
      <c r="B1735" s="191">
        <v>39633</v>
      </c>
      <c r="C1735" s="101">
        <v>32.167854309082031</v>
      </c>
      <c r="D1735" s="56">
        <f t="shared" si="27"/>
        <v>-0.83750014838215658</v>
      </c>
      <c r="E1735">
        <v>1.1222474376652284E-2</v>
      </c>
    </row>
    <row r="1736" spans="2:5" x14ac:dyDescent="0.45">
      <c r="B1736" s="191">
        <v>44634</v>
      </c>
      <c r="C1736" s="101">
        <v>197.95620727539063</v>
      </c>
      <c r="D1736" s="56">
        <f t="shared" si="27"/>
        <v>-0.35477113705436925</v>
      </c>
      <c r="E1736">
        <v>1.1212126384893837E-2</v>
      </c>
    </row>
    <row r="1737" spans="2:5" x14ac:dyDescent="0.45">
      <c r="B1737" s="191">
        <v>46129</v>
      </c>
      <c r="C1737" s="101">
        <v>306.79998779296875</v>
      </c>
      <c r="D1737" s="56">
        <f t="shared" si="27"/>
        <v>7.6118925957177064</v>
      </c>
      <c r="E1737">
        <v>1.1206308387878224E-2</v>
      </c>
    </row>
    <row r="1738" spans="2:5" x14ac:dyDescent="0.45">
      <c r="B1738" s="191">
        <v>39428</v>
      </c>
      <c r="C1738" s="101">
        <v>35.625152587890625</v>
      </c>
      <c r="D1738" s="56">
        <f t="shared" si="27"/>
        <v>-0.78085342260654644</v>
      </c>
      <c r="E1738">
        <v>1.1200174630861133E-2</v>
      </c>
    </row>
    <row r="1739" spans="2:5" x14ac:dyDescent="0.45">
      <c r="B1739" s="191">
        <v>41912</v>
      </c>
      <c r="C1739" s="101">
        <v>162.56312561035156</v>
      </c>
      <c r="D1739" s="56">
        <f t="shared" si="27"/>
        <v>1.3273856537621445</v>
      </c>
      <c r="E1739">
        <v>1.1198920095659084E-2</v>
      </c>
    </row>
    <row r="1740" spans="2:5" x14ac:dyDescent="0.45">
      <c r="B1740" s="191">
        <v>40625</v>
      </c>
      <c r="C1740" s="101">
        <v>69.847953796386719</v>
      </c>
      <c r="D1740" s="56">
        <f t="shared" si="27"/>
        <v>-0.82516840537491687</v>
      </c>
      <c r="E1740">
        <v>1.1173357744047128E-2</v>
      </c>
    </row>
    <row r="1741" spans="2:5" x14ac:dyDescent="0.45">
      <c r="B1741" s="191">
        <v>45093</v>
      </c>
      <c r="C1741" s="101">
        <v>399.515625</v>
      </c>
      <c r="D1741" s="56">
        <f t="shared" si="27"/>
        <v>1.4200674037788041</v>
      </c>
      <c r="E1741">
        <v>1.1158145234386857E-2</v>
      </c>
    </row>
    <row r="1742" spans="2:5" x14ac:dyDescent="0.45">
      <c r="B1742" s="191">
        <v>44391</v>
      </c>
      <c r="C1742" s="101">
        <v>165.08450317382813</v>
      </c>
      <c r="D1742" s="56">
        <f t="shared" si="27"/>
        <v>-0.47681425025670926</v>
      </c>
      <c r="E1742">
        <v>1.1146844166804521E-2</v>
      </c>
    </row>
    <row r="1743" spans="2:5" x14ac:dyDescent="0.45">
      <c r="B1743" s="191">
        <v>46052</v>
      </c>
      <c r="C1743" s="101">
        <v>315.53707885742188</v>
      </c>
      <c r="D1743" s="56">
        <f t="shared" si="27"/>
        <v>1.0032413720749305</v>
      </c>
      <c r="E1743">
        <v>1.1142447553835816E-2</v>
      </c>
    </row>
    <row r="1744" spans="2:5" x14ac:dyDescent="0.45">
      <c r="B1744" s="191">
        <v>41900</v>
      </c>
      <c r="C1744" s="101">
        <v>157.51325988769531</v>
      </c>
      <c r="D1744" s="56">
        <f t="shared" si="27"/>
        <v>-0.65121706547373681</v>
      </c>
      <c r="E1744">
        <v>1.113475774046188E-2</v>
      </c>
    </row>
    <row r="1745" spans="2:5" x14ac:dyDescent="0.45">
      <c r="B1745" s="191">
        <v>45504</v>
      </c>
      <c r="C1745" s="101">
        <v>451.6082763671875</v>
      </c>
      <c r="D1745" s="56">
        <f t="shared" si="27"/>
        <v>47.543581634189678</v>
      </c>
      <c r="E1745">
        <v>1.1124674037109122E-2</v>
      </c>
    </row>
    <row r="1746" spans="2:5" x14ac:dyDescent="0.45">
      <c r="B1746" s="191">
        <v>36864</v>
      </c>
      <c r="C1746" s="101">
        <v>9.3031511306762695</v>
      </c>
      <c r="D1746" s="56">
        <f t="shared" si="27"/>
        <v>-0.93537966471774814</v>
      </c>
      <c r="E1746">
        <v>1.1113472031045291E-2</v>
      </c>
    </row>
    <row r="1747" spans="2:5" x14ac:dyDescent="0.45">
      <c r="B1747" s="191">
        <v>42137</v>
      </c>
      <c r="C1747" s="101">
        <v>143.96630859375</v>
      </c>
      <c r="D1747" s="56">
        <f t="shared" si="27"/>
        <v>10.577604120091413</v>
      </c>
      <c r="E1747">
        <v>1.1102436671980282E-2</v>
      </c>
    </row>
    <row r="1748" spans="2:5" x14ac:dyDescent="0.45">
      <c r="B1748" s="191">
        <v>38033</v>
      </c>
      <c r="C1748" s="101">
        <v>12.434896469116211</v>
      </c>
      <c r="D1748" s="56">
        <f t="shared" si="27"/>
        <v>1.2732671306382048</v>
      </c>
      <c r="E1748">
        <v>1.1095979618856992E-2</v>
      </c>
    </row>
    <row r="1749" spans="2:5" x14ac:dyDescent="0.45">
      <c r="B1749" s="191">
        <v>35628</v>
      </c>
      <c r="C1749" s="101">
        <v>5.470055103302002</v>
      </c>
      <c r="D1749" s="56">
        <f t="shared" si="27"/>
        <v>-0.13511357445478367</v>
      </c>
      <c r="E1749">
        <v>1.1093746681002825E-2</v>
      </c>
    </row>
    <row r="1750" spans="2:5" x14ac:dyDescent="0.45">
      <c r="B1750" s="191">
        <v>35810</v>
      </c>
      <c r="C1750" s="101">
        <v>6.3245935440063477</v>
      </c>
      <c r="D1750" s="56">
        <f t="shared" si="27"/>
        <v>-0.95495605105266645</v>
      </c>
      <c r="E1750">
        <v>1.1072016704492709E-2</v>
      </c>
    </row>
    <row r="1751" spans="2:5" x14ac:dyDescent="0.45">
      <c r="B1751" s="191">
        <v>41817</v>
      </c>
      <c r="C1751" s="101">
        <v>140.40939331054688</v>
      </c>
      <c r="D1751" s="56">
        <f t="shared" si="27"/>
        <v>-4.9095749825771876E-2</v>
      </c>
      <c r="E1751">
        <v>1.1067066601605269E-2</v>
      </c>
    </row>
    <row r="1752" spans="2:5" x14ac:dyDescent="0.45">
      <c r="B1752" s="191">
        <v>41460</v>
      </c>
      <c r="C1752" s="101">
        <v>147.6588134765625</v>
      </c>
      <c r="D1752" s="56">
        <f t="shared" si="27"/>
        <v>-1.324883770586785E-2</v>
      </c>
      <c r="E1752">
        <v>1.106702559647353E-2</v>
      </c>
    </row>
    <row r="1753" spans="2:5" x14ac:dyDescent="0.45">
      <c r="B1753" s="191">
        <v>41712</v>
      </c>
      <c r="C1753" s="101">
        <v>149.64138793945313</v>
      </c>
      <c r="D1753" s="56">
        <f t="shared" si="27"/>
        <v>4.0844477118710412</v>
      </c>
      <c r="E1753">
        <v>1.106596245624674E-2</v>
      </c>
    </row>
    <row r="1754" spans="2:5" x14ac:dyDescent="0.45">
      <c r="B1754" s="191">
        <v>39149</v>
      </c>
      <c r="C1754" s="101">
        <v>29.431198120117188</v>
      </c>
      <c r="D1754" s="56">
        <f t="shared" si="27"/>
        <v>-5.4948199355251075E-2</v>
      </c>
      <c r="E1754">
        <v>1.1061879349232145E-2</v>
      </c>
    </row>
    <row r="1755" spans="2:5" x14ac:dyDescent="0.45">
      <c r="B1755" s="191">
        <v>38930</v>
      </c>
      <c r="C1755" s="101">
        <v>31.142417907714844</v>
      </c>
      <c r="D1755" s="56">
        <f t="shared" si="27"/>
        <v>2.9378851263377785</v>
      </c>
      <c r="E1755">
        <v>1.1050933817933137E-2</v>
      </c>
    </row>
    <row r="1756" spans="2:5" x14ac:dyDescent="0.45">
      <c r="B1756" s="191">
        <v>37301</v>
      </c>
      <c r="C1756" s="101">
        <v>7.908411979675293</v>
      </c>
      <c r="D1756" s="56">
        <f t="shared" si="27"/>
        <v>1.6857809721860897</v>
      </c>
      <c r="E1756">
        <v>1.1044337983772344E-2</v>
      </c>
    </row>
    <row r="1757" spans="2:5" x14ac:dyDescent="0.45">
      <c r="B1757" s="191">
        <v>35390</v>
      </c>
      <c r="C1757" s="101">
        <v>2.9445483684539795</v>
      </c>
      <c r="D1757" s="56">
        <f t="shared" si="27"/>
        <v>-0.6483412974064513</v>
      </c>
      <c r="E1757">
        <v>1.1039601646337674E-2</v>
      </c>
    </row>
    <row r="1758" spans="2:5" x14ac:dyDescent="0.45">
      <c r="B1758" s="191">
        <v>36483</v>
      </c>
      <c r="C1758" s="101">
        <v>8.3733129501342773</v>
      </c>
      <c r="D1758" s="56">
        <f t="shared" si="27"/>
        <v>-0.95740338585653784</v>
      </c>
      <c r="E1758">
        <v>1.1031109393571679E-2</v>
      </c>
    </row>
    <row r="1759" spans="2:5" x14ac:dyDescent="0.45">
      <c r="B1759" s="191">
        <v>43248</v>
      </c>
      <c r="C1759" s="101">
        <v>196.572265625</v>
      </c>
      <c r="D1759" s="56">
        <f t="shared" si="27"/>
        <v>-0.14461766994872113</v>
      </c>
      <c r="E1759">
        <v>1.1017270519572167E-2</v>
      </c>
    </row>
    <row r="1760" spans="2:5" x14ac:dyDescent="0.45">
      <c r="B1760" s="191">
        <v>44721</v>
      </c>
      <c r="C1760" s="101">
        <v>229.80632019042969</v>
      </c>
      <c r="D1760" s="56">
        <f t="shared" si="27"/>
        <v>76.846339105704928</v>
      </c>
      <c r="E1760">
        <v>1.1011540723548596E-2</v>
      </c>
    </row>
    <row r="1761" spans="2:5" x14ac:dyDescent="0.45">
      <c r="B1761" s="191">
        <v>35408</v>
      </c>
      <c r="C1761" s="101">
        <v>2.9520504474639893</v>
      </c>
      <c r="D1761" s="56">
        <f t="shared" si="27"/>
        <v>-0.76209068724446238</v>
      </c>
      <c r="E1761">
        <v>1.1011072557278571E-2</v>
      </c>
    </row>
    <row r="1762" spans="2:5" x14ac:dyDescent="0.45">
      <c r="B1762" s="191">
        <v>38197</v>
      </c>
      <c r="C1762" s="101">
        <v>12.40830135345459</v>
      </c>
      <c r="D1762" s="56">
        <f t="shared" si="27"/>
        <v>-0.81576324857255622</v>
      </c>
      <c r="E1762">
        <v>1.1010266872799811E-2</v>
      </c>
    </row>
    <row r="1763" spans="2:5" x14ac:dyDescent="0.45">
      <c r="B1763" s="191">
        <v>40427</v>
      </c>
      <c r="C1763" s="101">
        <v>67.349761962890625</v>
      </c>
      <c r="D1763" s="56">
        <f t="shared" si="27"/>
        <v>7.5107079588427972</v>
      </c>
      <c r="E1763">
        <v>1.0975821903979109E-2</v>
      </c>
    </row>
    <row r="1764" spans="2:5" x14ac:dyDescent="0.45">
      <c r="B1764" s="191">
        <v>37768</v>
      </c>
      <c r="C1764" s="101">
        <v>7.9135322570800781</v>
      </c>
      <c r="D1764" s="56">
        <f t="shared" si="27"/>
        <v>-0.94790043121526357</v>
      </c>
      <c r="E1764">
        <v>1.0971458855887097E-2</v>
      </c>
    </row>
    <row r="1765" spans="2:5" x14ac:dyDescent="0.45">
      <c r="B1765" s="191">
        <v>41831</v>
      </c>
      <c r="C1765" s="101">
        <v>151.89247131347656</v>
      </c>
      <c r="D1765" s="56">
        <f t="shared" si="27"/>
        <v>-0.23162072244483309</v>
      </c>
      <c r="E1765">
        <v>1.0960028769593115E-2</v>
      </c>
    </row>
    <row r="1766" spans="2:5" x14ac:dyDescent="0.45">
      <c r="B1766" s="191">
        <v>43417</v>
      </c>
      <c r="C1766" s="101">
        <v>197.67903137207031</v>
      </c>
      <c r="D1766" s="56">
        <f t="shared" si="27"/>
        <v>2.9058628978098833</v>
      </c>
      <c r="E1766">
        <v>1.0954990156623155E-2</v>
      </c>
    </row>
    <row r="1767" spans="2:5" x14ac:dyDescent="0.45">
      <c r="B1767" s="191">
        <v>40249</v>
      </c>
      <c r="C1767" s="101">
        <v>50.610847473144531</v>
      </c>
      <c r="D1767" s="56">
        <f t="shared" si="27"/>
        <v>-0.85043777455320702</v>
      </c>
      <c r="E1767">
        <v>1.0952410524707598E-2</v>
      </c>
    </row>
    <row r="1768" spans="2:5" x14ac:dyDescent="0.45">
      <c r="B1768" s="191">
        <v>44993</v>
      </c>
      <c r="C1768" s="101">
        <v>338.39324951171875</v>
      </c>
      <c r="D1768" s="56">
        <f t="shared" si="27"/>
        <v>1.4992671899323109</v>
      </c>
      <c r="E1768">
        <v>1.0949298410138093E-2</v>
      </c>
    </row>
    <row r="1769" spans="2:5" x14ac:dyDescent="0.45">
      <c r="B1769" s="191">
        <v>41605</v>
      </c>
      <c r="C1769" s="101">
        <v>135.39698791503906</v>
      </c>
      <c r="D1769" s="56">
        <f t="shared" si="27"/>
        <v>3.5478551339300015</v>
      </c>
      <c r="E1769">
        <v>1.0941009034167967E-2</v>
      </c>
    </row>
    <row r="1770" spans="2:5" x14ac:dyDescent="0.45">
      <c r="B1770" s="191">
        <v>39205</v>
      </c>
      <c r="C1770" s="101">
        <v>29.771614074707031</v>
      </c>
      <c r="D1770" s="56">
        <f t="shared" si="27"/>
        <v>-0.9270127131958793</v>
      </c>
      <c r="E1770">
        <v>1.0934274019671149E-2</v>
      </c>
    </row>
    <row r="1771" spans="2:5" x14ac:dyDescent="0.45">
      <c r="B1771" s="191">
        <v>45870</v>
      </c>
      <c r="C1771" s="101">
        <v>407.9013671875</v>
      </c>
      <c r="D1771" s="56">
        <f t="shared" si="27"/>
        <v>48.479687922606729</v>
      </c>
      <c r="E1771">
        <v>1.0923647163526761E-2</v>
      </c>
    </row>
    <row r="1772" spans="2:5" x14ac:dyDescent="0.45">
      <c r="B1772" s="191">
        <v>37048</v>
      </c>
      <c r="C1772" s="101">
        <v>8.2438144683837891</v>
      </c>
      <c r="D1772" s="56">
        <f t="shared" si="27"/>
        <v>-0.95697272301918346</v>
      </c>
      <c r="E1772">
        <v>1.0920978677989008E-2</v>
      </c>
    </row>
    <row r="1773" spans="2:5" x14ac:dyDescent="0.45">
      <c r="B1773" s="191">
        <v>42870</v>
      </c>
      <c r="C1773" s="101">
        <v>191.59507751464844</v>
      </c>
      <c r="D1773" s="56">
        <f t="shared" si="27"/>
        <v>15.036931352160083</v>
      </c>
      <c r="E1773">
        <v>1.0911007627416189E-2</v>
      </c>
    </row>
    <row r="1774" spans="2:5" x14ac:dyDescent="0.45">
      <c r="B1774" s="191">
        <v>38015</v>
      </c>
      <c r="C1774" s="101">
        <v>11.947115898132324</v>
      </c>
      <c r="D1774" s="56">
        <f t="shared" si="27"/>
        <v>-0.93448345188045212</v>
      </c>
      <c r="E1774">
        <v>1.090816041791173E-2</v>
      </c>
    </row>
    <row r="1775" spans="2:5" x14ac:dyDescent="0.45">
      <c r="B1775" s="191">
        <v>43765</v>
      </c>
      <c r="C1775" s="101">
        <v>182.35264587402344</v>
      </c>
      <c r="D1775" s="56">
        <f t="shared" si="27"/>
        <v>4.3633377857039077</v>
      </c>
      <c r="E1775">
        <v>1.0900455091441236E-2</v>
      </c>
    </row>
    <row r="1776" spans="2:5" x14ac:dyDescent="0.45">
      <c r="B1776" s="191">
        <v>39339</v>
      </c>
      <c r="C1776" s="101">
        <v>33.999843597412109</v>
      </c>
      <c r="D1776" s="56">
        <f t="shared" si="27"/>
        <v>9.359048780822663</v>
      </c>
      <c r="E1776">
        <v>1.0893624994442434E-2</v>
      </c>
    </row>
    <row r="1777" spans="2:5" x14ac:dyDescent="0.45">
      <c r="B1777" s="191">
        <v>35339</v>
      </c>
      <c r="C1777" s="101">
        <v>3.2821395397186279</v>
      </c>
      <c r="D1777" s="56">
        <f t="shared" si="27"/>
        <v>-0.46048764991177754</v>
      </c>
      <c r="E1777">
        <v>1.0892603853324244E-2</v>
      </c>
    </row>
    <row r="1778" spans="2:5" x14ac:dyDescent="0.45">
      <c r="B1778" s="191">
        <v>35745</v>
      </c>
      <c r="C1778" s="101">
        <v>6.0835299491882324</v>
      </c>
      <c r="D1778" s="56">
        <f t="shared" si="27"/>
        <v>-0.83787153952516991</v>
      </c>
      <c r="E1778">
        <v>1.0884244322035511E-2</v>
      </c>
    </row>
    <row r="1779" spans="2:5" x14ac:dyDescent="0.45">
      <c r="B1779" s="191">
        <v>39435</v>
      </c>
      <c r="C1779" s="101">
        <v>37.522899627685547</v>
      </c>
      <c r="D1779" s="56">
        <f t="shared" si="27"/>
        <v>-0.56860178585227961</v>
      </c>
      <c r="E1779">
        <v>1.0883301716262766E-2</v>
      </c>
    </row>
    <row r="1780" spans="2:5" x14ac:dyDescent="0.45">
      <c r="B1780" s="191">
        <v>40981</v>
      </c>
      <c r="C1780" s="101">
        <v>86.979728698730469</v>
      </c>
      <c r="D1780" s="56">
        <f t="shared" si="27"/>
        <v>1.0285420239038494</v>
      </c>
      <c r="E1780">
        <v>1.0879678294917665E-2</v>
      </c>
    </row>
    <row r="1781" spans="2:5" x14ac:dyDescent="0.45">
      <c r="B1781" s="191">
        <v>39589</v>
      </c>
      <c r="C1781" s="101">
        <v>42.877952575683594</v>
      </c>
      <c r="D1781" s="56">
        <f t="shared" si="27"/>
        <v>0.36076320522368904</v>
      </c>
      <c r="E1781">
        <v>1.0852624780093965E-2</v>
      </c>
    </row>
    <row r="1782" spans="2:5" x14ac:dyDescent="0.45">
      <c r="B1782" s="191">
        <v>39289</v>
      </c>
      <c r="C1782" s="101">
        <v>31.510223388671875</v>
      </c>
      <c r="D1782" s="56">
        <f t="shared" si="27"/>
        <v>-0.83679677351311721</v>
      </c>
      <c r="E1782">
        <v>1.0849830803337823E-2</v>
      </c>
    </row>
    <row r="1783" spans="2:5" x14ac:dyDescent="0.45">
      <c r="B1783" s="191">
        <v>43257</v>
      </c>
      <c r="C1783" s="101">
        <v>193.07353210449219</v>
      </c>
      <c r="D1783" s="56">
        <f t="shared" si="27"/>
        <v>0.35853744874992605</v>
      </c>
      <c r="E1783">
        <v>1.0841168591775299E-2</v>
      </c>
    </row>
    <row r="1784" spans="2:5" x14ac:dyDescent="0.45">
      <c r="B1784" s="191">
        <v>42262</v>
      </c>
      <c r="C1784" s="101">
        <v>142.11866760253906</v>
      </c>
      <c r="D1784" s="56">
        <f t="shared" si="27"/>
        <v>-3.735149646909261E-2</v>
      </c>
      <c r="E1784">
        <v>1.0840015459068902E-2</v>
      </c>
    </row>
    <row r="1785" spans="2:5" x14ac:dyDescent="0.45">
      <c r="B1785" s="191">
        <v>41806</v>
      </c>
      <c r="C1785" s="101">
        <v>147.63298034667969</v>
      </c>
      <c r="D1785" s="56">
        <f t="shared" si="27"/>
        <v>42.940492979584576</v>
      </c>
      <c r="E1785">
        <v>1.0823496323945775E-2</v>
      </c>
    </row>
    <row r="1786" spans="2:5" x14ac:dyDescent="0.45">
      <c r="B1786" s="191">
        <v>35263</v>
      </c>
      <c r="C1786" s="101">
        <v>3.3598389625549316</v>
      </c>
      <c r="D1786" s="56">
        <f t="shared" si="27"/>
        <v>-0.90895408358933361</v>
      </c>
      <c r="E1786">
        <v>1.0801126785940869E-2</v>
      </c>
    </row>
    <row r="1787" spans="2:5" x14ac:dyDescent="0.45">
      <c r="B1787" s="191">
        <v>39667</v>
      </c>
      <c r="C1787" s="101">
        <v>36.902687072753906</v>
      </c>
      <c r="D1787" s="56">
        <f t="shared" si="27"/>
        <v>-0.80944334900652204</v>
      </c>
      <c r="E1787">
        <v>1.0795042768907468E-2</v>
      </c>
    </row>
    <row r="1788" spans="2:5" x14ac:dyDescent="0.45">
      <c r="B1788" s="191">
        <v>43123</v>
      </c>
      <c r="C1788" s="101">
        <v>193.65730285644531</v>
      </c>
      <c r="D1788" s="56">
        <f t="shared" si="27"/>
        <v>7.1055169760412054E-2</v>
      </c>
      <c r="E1788">
        <v>1.0780120176792793E-2</v>
      </c>
    </row>
    <row r="1789" spans="2:5" x14ac:dyDescent="0.45">
      <c r="B1789" s="191">
        <v>43192</v>
      </c>
      <c r="C1789" s="101">
        <v>180.80982971191406</v>
      </c>
      <c r="D1789" s="56">
        <f t="shared" si="27"/>
        <v>9.9003805618185279</v>
      </c>
      <c r="E1789">
        <v>1.0763200212362109E-2</v>
      </c>
    </row>
    <row r="1790" spans="2:5" x14ac:dyDescent="0.45">
      <c r="B1790" s="191">
        <v>38380</v>
      </c>
      <c r="C1790" s="101">
        <v>16.587478637695313</v>
      </c>
      <c r="D1790" s="56">
        <f t="shared" si="27"/>
        <v>-0.88618513090504991</v>
      </c>
      <c r="E1790">
        <v>1.0762651013817504E-2</v>
      </c>
    </row>
    <row r="1791" spans="2:5" x14ac:dyDescent="0.45">
      <c r="B1791" s="191">
        <v>41705</v>
      </c>
      <c r="C1791" s="101">
        <v>145.74087524414063</v>
      </c>
      <c r="D1791" s="56">
        <f t="shared" si="27"/>
        <v>3.2142020402841625</v>
      </c>
      <c r="E1791">
        <v>1.0760678505628287E-2</v>
      </c>
    </row>
    <row r="1792" spans="2:5" x14ac:dyDescent="0.45">
      <c r="B1792" s="191">
        <v>38968</v>
      </c>
      <c r="C1792" s="101">
        <v>34.583267211914063</v>
      </c>
      <c r="D1792" s="56">
        <f t="shared" si="27"/>
        <v>-0.83916998918976604</v>
      </c>
      <c r="E1792">
        <v>1.0755658870650801E-2</v>
      </c>
    </row>
    <row r="1793" spans="2:5" x14ac:dyDescent="0.45">
      <c r="B1793" s="191">
        <v>43368</v>
      </c>
      <c r="C1793" s="101">
        <v>215.02993774414063</v>
      </c>
      <c r="D1793" s="56">
        <f t="shared" si="27"/>
        <v>30.511821969814228</v>
      </c>
      <c r="E1793">
        <v>1.0740071030511906E-2</v>
      </c>
    </row>
    <row r="1794" spans="2:5" x14ac:dyDescent="0.45">
      <c r="B1794" s="191">
        <v>37158</v>
      </c>
      <c r="C1794" s="101">
        <v>6.8237862586975098</v>
      </c>
      <c r="D1794" s="56">
        <f t="shared" si="27"/>
        <v>-0.98274017623208931</v>
      </c>
      <c r="E1794">
        <v>1.0732161062932578E-2</v>
      </c>
    </row>
    <row r="1795" spans="2:5" x14ac:dyDescent="0.45">
      <c r="B1795" s="191">
        <v>45478</v>
      </c>
      <c r="C1795" s="101">
        <v>395.35665893554688</v>
      </c>
      <c r="D1795" s="56">
        <f t="shared" ref="D1795:D1858" si="28">(C1795-C1796)/C1796</f>
        <v>36.938225964254407</v>
      </c>
      <c r="E1795">
        <v>1.0721330979803202E-2</v>
      </c>
    </row>
    <row r="1796" spans="2:5" x14ac:dyDescent="0.45">
      <c r="B1796" s="191">
        <v>38128</v>
      </c>
      <c r="C1796" s="101">
        <v>10.421063423156738</v>
      </c>
      <c r="D1796" s="56">
        <f t="shared" si="28"/>
        <v>-0.94186502920347692</v>
      </c>
      <c r="E1796">
        <v>1.0700743692992285E-2</v>
      </c>
    </row>
    <row r="1797" spans="2:5" x14ac:dyDescent="0.45">
      <c r="B1797" s="191">
        <v>42613</v>
      </c>
      <c r="C1797" s="101">
        <v>179.25636291503906</v>
      </c>
      <c r="D1797" s="56">
        <f t="shared" si="28"/>
        <v>0.15627775599293225</v>
      </c>
      <c r="E1797">
        <v>1.0687903847321902E-2</v>
      </c>
    </row>
    <row r="1798" spans="2:5" x14ac:dyDescent="0.45">
      <c r="B1798" s="191">
        <v>41717</v>
      </c>
      <c r="C1798" s="101">
        <v>155.02880859375</v>
      </c>
      <c r="D1798" s="56">
        <f t="shared" si="28"/>
        <v>43.284195592052356</v>
      </c>
      <c r="E1798">
        <v>1.0677201617009035E-2</v>
      </c>
    </row>
    <row r="1799" spans="2:5" x14ac:dyDescent="0.45">
      <c r="B1799" s="191">
        <v>35439</v>
      </c>
      <c r="C1799" s="101">
        <v>3.5007705688476563</v>
      </c>
      <c r="D1799" s="56">
        <f t="shared" si="28"/>
        <v>-0.99132385415684221</v>
      </c>
      <c r="E1799">
        <v>1.0674470332384261E-2</v>
      </c>
    </row>
    <row r="1800" spans="2:5" x14ac:dyDescent="0.45">
      <c r="B1800" s="191">
        <v>45869</v>
      </c>
      <c r="C1800" s="101">
        <v>403.49374389648438</v>
      </c>
      <c r="D1800" s="56">
        <f t="shared" si="28"/>
        <v>7.8737571735647371</v>
      </c>
      <c r="E1800">
        <v>1.0672242339666786E-2</v>
      </c>
    </row>
    <row r="1801" spans="2:5" x14ac:dyDescent="0.45">
      <c r="B1801" s="191">
        <v>40018</v>
      </c>
      <c r="C1801" s="101">
        <v>45.470451354980469</v>
      </c>
      <c r="D1801" s="56">
        <f t="shared" si="28"/>
        <v>5.3537010211195373</v>
      </c>
      <c r="E1801">
        <v>1.0663864346352681E-2</v>
      </c>
    </row>
    <row r="1802" spans="2:5" x14ac:dyDescent="0.45">
      <c r="B1802" s="191">
        <v>37368</v>
      </c>
      <c r="C1802" s="101">
        <v>7.1565299034118652</v>
      </c>
      <c r="D1802" s="56">
        <f t="shared" si="28"/>
        <v>0.68989424319280279</v>
      </c>
      <c r="E1802">
        <v>1.062554240466472E-2</v>
      </c>
    </row>
    <row r="1803" spans="2:5" x14ac:dyDescent="0.45">
      <c r="B1803" s="191">
        <v>35447</v>
      </c>
      <c r="C1803" s="101">
        <v>4.2348980903625488</v>
      </c>
      <c r="D1803" s="56">
        <f t="shared" si="28"/>
        <v>0.29578624810373322</v>
      </c>
      <c r="E1803">
        <v>1.0613735714532805E-2</v>
      </c>
    </row>
    <row r="1804" spans="2:5" x14ac:dyDescent="0.45">
      <c r="B1804" s="191">
        <v>35289</v>
      </c>
      <c r="C1804" s="101">
        <v>3.268207311630249</v>
      </c>
      <c r="D1804" s="56">
        <f t="shared" si="28"/>
        <v>-0.50555705927563555</v>
      </c>
      <c r="E1804">
        <v>1.0604753224930794E-2</v>
      </c>
    </row>
    <row r="1805" spans="2:5" x14ac:dyDescent="0.45">
      <c r="B1805" s="191">
        <v>36031</v>
      </c>
      <c r="C1805" s="101">
        <v>6.6098775863647461</v>
      </c>
      <c r="D1805" s="56">
        <f t="shared" si="28"/>
        <v>-0.97670332037092267</v>
      </c>
      <c r="E1805">
        <v>1.0586433026527431E-2</v>
      </c>
    </row>
    <row r="1806" spans="2:5" x14ac:dyDescent="0.45">
      <c r="B1806" s="191">
        <v>44817</v>
      </c>
      <c r="C1806" s="101">
        <v>283.72616577148438</v>
      </c>
      <c r="D1806" s="56">
        <f t="shared" si="28"/>
        <v>0.35236207444033163</v>
      </c>
      <c r="E1806">
        <v>1.057726066677319E-2</v>
      </c>
    </row>
    <row r="1807" spans="2:5" x14ac:dyDescent="0.45">
      <c r="B1807" s="191">
        <v>44652</v>
      </c>
      <c r="C1807" s="101">
        <v>209.80044555664063</v>
      </c>
      <c r="D1807" s="56">
        <f t="shared" si="28"/>
        <v>31.934503230921635</v>
      </c>
      <c r="E1807">
        <v>1.0572604659760459E-2</v>
      </c>
    </row>
    <row r="1808" spans="2:5" x14ac:dyDescent="0.45">
      <c r="B1808" s="191">
        <v>35837</v>
      </c>
      <c r="C1808" s="101">
        <v>6.3702325820922852</v>
      </c>
      <c r="D1808" s="56">
        <f t="shared" si="28"/>
        <v>-0.95770190628350449</v>
      </c>
      <c r="E1808">
        <v>1.0561489701072473E-2</v>
      </c>
    </row>
    <row r="1809" spans="2:5" x14ac:dyDescent="0.45">
      <c r="B1809" s="191">
        <v>44020</v>
      </c>
      <c r="C1809" s="101">
        <v>150.60330200195313</v>
      </c>
      <c r="D1809" s="56">
        <f t="shared" si="28"/>
        <v>0.32348743678028213</v>
      </c>
      <c r="E1809">
        <v>1.0553542114801856E-2</v>
      </c>
    </row>
    <row r="1810" spans="2:5" x14ac:dyDescent="0.45">
      <c r="B1810" s="191">
        <v>41149</v>
      </c>
      <c r="C1810" s="101">
        <v>113.79277038574219</v>
      </c>
      <c r="D1810" s="56">
        <f t="shared" si="28"/>
        <v>-0.47840250304477011</v>
      </c>
      <c r="E1810">
        <v>1.055219206489629E-2</v>
      </c>
    </row>
    <row r="1811" spans="2:5" x14ac:dyDescent="0.45">
      <c r="B1811" s="191">
        <v>42915</v>
      </c>
      <c r="C1811" s="101">
        <v>218.16203308105469</v>
      </c>
      <c r="D1811" s="56">
        <f t="shared" si="28"/>
        <v>-0.5106989401572557</v>
      </c>
      <c r="E1811">
        <v>1.0539961425874293E-2</v>
      </c>
    </row>
    <row r="1812" spans="2:5" x14ac:dyDescent="0.45">
      <c r="B1812" s="191">
        <v>45659</v>
      </c>
      <c r="C1812" s="101">
        <v>445.8646240234375</v>
      </c>
      <c r="D1812" s="56">
        <f t="shared" si="28"/>
        <v>8.6887569431302225</v>
      </c>
      <c r="E1812">
        <v>1.0538375627544876E-2</v>
      </c>
    </row>
    <row r="1813" spans="2:5" x14ac:dyDescent="0.45">
      <c r="B1813" s="191">
        <v>40081</v>
      </c>
      <c r="C1813" s="101">
        <v>46.018764495849609</v>
      </c>
      <c r="D1813" s="56">
        <f t="shared" si="28"/>
        <v>-0.72414704379340722</v>
      </c>
      <c r="E1813">
        <v>1.0535381219312747E-2</v>
      </c>
    </row>
    <row r="1814" spans="2:5" x14ac:dyDescent="0.45">
      <c r="B1814" s="191">
        <v>44392</v>
      </c>
      <c r="C1814" s="101">
        <v>166.82353210449219</v>
      </c>
      <c r="D1814" s="56">
        <f t="shared" si="28"/>
        <v>48.104022824071862</v>
      </c>
      <c r="E1814">
        <v>1.0534174300012441E-2</v>
      </c>
    </row>
    <row r="1815" spans="2:5" x14ac:dyDescent="0.45">
      <c r="B1815" s="191">
        <v>35366</v>
      </c>
      <c r="C1815" s="101">
        <v>3.3973495960235596</v>
      </c>
      <c r="D1815" s="56">
        <f t="shared" si="28"/>
        <v>-0.97634921245817929</v>
      </c>
      <c r="E1815">
        <v>1.0519474256764328E-2</v>
      </c>
    </row>
    <row r="1816" spans="2:5" x14ac:dyDescent="0.45">
      <c r="B1816" s="191">
        <v>44011</v>
      </c>
      <c r="C1816" s="101">
        <v>143.6463623046875</v>
      </c>
      <c r="D1816" s="56">
        <f t="shared" si="28"/>
        <v>14.771403633207957</v>
      </c>
      <c r="E1816">
        <v>1.0501846735101792E-2</v>
      </c>
    </row>
    <row r="1817" spans="2:5" x14ac:dyDescent="0.45">
      <c r="B1817" s="191">
        <v>36595</v>
      </c>
      <c r="C1817" s="101">
        <v>9.1080265045166016</v>
      </c>
      <c r="D1817" s="56">
        <f t="shared" si="28"/>
        <v>-0.96767621123307923</v>
      </c>
      <c r="E1817">
        <v>1.0498416344530635E-2</v>
      </c>
    </row>
    <row r="1818" spans="2:5" x14ac:dyDescent="0.45">
      <c r="B1818" s="191">
        <v>44848</v>
      </c>
      <c r="C1818" s="101">
        <v>281.77471923828125</v>
      </c>
      <c r="D1818" s="56">
        <f t="shared" si="28"/>
        <v>0.36336583188781152</v>
      </c>
      <c r="E1818">
        <v>1.049754987126906E-2</v>
      </c>
    </row>
    <row r="1819" spans="2:5" x14ac:dyDescent="0.45">
      <c r="B1819" s="191">
        <v>43392</v>
      </c>
      <c r="C1819" s="101">
        <v>206.67579650878906</v>
      </c>
      <c r="D1819" s="56">
        <f t="shared" si="28"/>
        <v>1.1892088161173242</v>
      </c>
      <c r="E1819">
        <v>1.0473191513869521E-2</v>
      </c>
    </row>
    <row r="1820" spans="2:5" x14ac:dyDescent="0.45">
      <c r="B1820" s="191">
        <v>40998</v>
      </c>
      <c r="C1820" s="101">
        <v>94.4066162109375</v>
      </c>
      <c r="D1820" s="56">
        <f t="shared" si="28"/>
        <v>6.1237801492724735</v>
      </c>
      <c r="E1820">
        <v>1.0465540151221175E-2</v>
      </c>
    </row>
    <row r="1821" spans="2:5" x14ac:dyDescent="0.45">
      <c r="B1821" s="191">
        <v>38274</v>
      </c>
      <c r="C1821" s="101">
        <v>13.252320289611816</v>
      </c>
      <c r="D1821" s="56">
        <f t="shared" si="28"/>
        <v>-0.83152986509552751</v>
      </c>
      <c r="E1821">
        <v>1.04394867666204E-2</v>
      </c>
    </row>
    <row r="1822" spans="2:5" x14ac:dyDescent="0.45">
      <c r="B1822" s="191">
        <v>40660</v>
      </c>
      <c r="C1822" s="101">
        <v>78.662727355957031</v>
      </c>
      <c r="D1822" s="56">
        <f t="shared" si="28"/>
        <v>2.487425747298275E-2</v>
      </c>
      <c r="E1822">
        <v>1.0435815622784568E-2</v>
      </c>
    </row>
    <row r="1823" spans="2:5" x14ac:dyDescent="0.45">
      <c r="B1823" s="191">
        <v>40690</v>
      </c>
      <c r="C1823" s="101">
        <v>76.7535400390625</v>
      </c>
      <c r="D1823" s="56">
        <f t="shared" si="28"/>
        <v>-0.54151036918381501</v>
      </c>
      <c r="E1823">
        <v>1.0427848735930681E-2</v>
      </c>
    </row>
    <row r="1824" spans="2:5" x14ac:dyDescent="0.45">
      <c r="B1824" s="191">
        <v>44229</v>
      </c>
      <c r="C1824" s="101">
        <v>167.40518188476563</v>
      </c>
      <c r="D1824" s="56">
        <f t="shared" si="28"/>
        <v>6.146905039582079E-2</v>
      </c>
      <c r="E1824">
        <v>1.0419014219736216E-2</v>
      </c>
    </row>
    <row r="1825" spans="2:5" x14ac:dyDescent="0.45">
      <c r="B1825" s="191">
        <v>41948</v>
      </c>
      <c r="C1825" s="101">
        <v>157.71084594726563</v>
      </c>
      <c r="D1825" s="56">
        <f t="shared" si="28"/>
        <v>-0.21733717819123219</v>
      </c>
      <c r="E1825">
        <v>1.0409455936046969E-2</v>
      </c>
    </row>
    <row r="1826" spans="2:5" x14ac:dyDescent="0.45">
      <c r="B1826" s="191">
        <v>43649</v>
      </c>
      <c r="C1826" s="101">
        <v>201.50547790527344</v>
      </c>
      <c r="D1826" s="56">
        <f t="shared" si="28"/>
        <v>0.19977419735536353</v>
      </c>
      <c r="E1826">
        <v>1.0407086725748218E-2</v>
      </c>
    </row>
    <row r="1827" spans="2:5" x14ac:dyDescent="0.45">
      <c r="B1827" s="191">
        <v>44355</v>
      </c>
      <c r="C1827" s="101">
        <v>167.95283508300781</v>
      </c>
      <c r="D1827" s="56">
        <f t="shared" si="28"/>
        <v>4.5286178162878876</v>
      </c>
      <c r="E1827">
        <v>1.0404257832820816E-2</v>
      </c>
    </row>
    <row r="1828" spans="2:5" x14ac:dyDescent="0.45">
      <c r="B1828" s="191">
        <v>39219</v>
      </c>
      <c r="C1828" s="101">
        <v>30.378810882568359</v>
      </c>
      <c r="D1828" s="56">
        <f t="shared" si="28"/>
        <v>-0.85117497351708571</v>
      </c>
      <c r="E1828">
        <v>1.0403820329414344E-2</v>
      </c>
    </row>
    <row r="1829" spans="2:5" x14ac:dyDescent="0.45">
      <c r="B1829" s="191">
        <v>42944</v>
      </c>
      <c r="C1829" s="101">
        <v>204.12434387207031</v>
      </c>
      <c r="D1829" s="56">
        <f t="shared" si="28"/>
        <v>24.122668854200768</v>
      </c>
      <c r="E1829">
        <v>1.0396954222781711E-2</v>
      </c>
    </row>
    <row r="1830" spans="2:5" x14ac:dyDescent="0.45">
      <c r="B1830" s="191">
        <v>37789</v>
      </c>
      <c r="C1830" s="101">
        <v>8.1251058578491211</v>
      </c>
      <c r="D1830" s="56">
        <f t="shared" si="28"/>
        <v>-0.92596482366925803</v>
      </c>
      <c r="E1830">
        <v>1.0396907160865656E-2</v>
      </c>
    </row>
    <row r="1831" spans="2:5" x14ac:dyDescent="0.45">
      <c r="B1831" s="191">
        <v>43908</v>
      </c>
      <c r="C1831" s="101">
        <v>109.74655914306641</v>
      </c>
      <c r="D1831" s="56">
        <f t="shared" si="28"/>
        <v>14.623217931178484</v>
      </c>
      <c r="E1831">
        <v>1.0392118257880608E-2</v>
      </c>
    </row>
    <row r="1832" spans="2:5" x14ac:dyDescent="0.45">
      <c r="B1832" s="191">
        <v>37575</v>
      </c>
      <c r="C1832" s="101">
        <v>7.0245809555053711</v>
      </c>
      <c r="D1832" s="56">
        <f t="shared" si="28"/>
        <v>-0.98285079093125693</v>
      </c>
      <c r="E1832">
        <v>1.0389340675560228E-2</v>
      </c>
    </row>
    <row r="1833" spans="2:5" x14ac:dyDescent="0.45">
      <c r="B1833" s="191">
        <v>45824</v>
      </c>
      <c r="C1833" s="101">
        <v>409.61544799804688</v>
      </c>
      <c r="D1833" s="56">
        <f t="shared" si="28"/>
        <v>1.106748329327738</v>
      </c>
      <c r="E1833">
        <v>1.0389055686018981E-2</v>
      </c>
    </row>
    <row r="1834" spans="2:5" x14ac:dyDescent="0.45">
      <c r="B1834" s="191">
        <v>43245</v>
      </c>
      <c r="C1834" s="101">
        <v>194.43017578125</v>
      </c>
      <c r="D1834" s="56">
        <f t="shared" si="28"/>
        <v>27.621047027984986</v>
      </c>
      <c r="E1834">
        <v>1.0383365491182501E-2</v>
      </c>
    </row>
    <row r="1835" spans="2:5" x14ac:dyDescent="0.45">
      <c r="B1835" s="191">
        <v>36038</v>
      </c>
      <c r="C1835" s="101">
        <v>6.7932586669921875</v>
      </c>
      <c r="D1835" s="56">
        <f t="shared" si="28"/>
        <v>-0.96450535896105682</v>
      </c>
      <c r="E1835">
        <v>1.0379038520866799E-2</v>
      </c>
    </row>
    <row r="1836" spans="2:5" x14ac:dyDescent="0.45">
      <c r="B1836" s="191">
        <v>42775</v>
      </c>
      <c r="C1836" s="101">
        <v>191.38829040527344</v>
      </c>
      <c r="D1836" s="56">
        <f t="shared" si="28"/>
        <v>61.125807867389518</v>
      </c>
      <c r="E1836">
        <v>1.0371212544729475E-2</v>
      </c>
    </row>
    <row r="1837" spans="2:5" x14ac:dyDescent="0.45">
      <c r="B1837" s="191">
        <v>35305</v>
      </c>
      <c r="C1837" s="101">
        <v>3.0806567668914795</v>
      </c>
      <c r="D1837" s="56">
        <f t="shared" si="28"/>
        <v>-0.99167582030168988</v>
      </c>
      <c r="E1837">
        <v>1.0369153662119806E-2</v>
      </c>
    </row>
    <row r="1838" spans="2:5" x14ac:dyDescent="0.45">
      <c r="B1838" s="191">
        <v>45069</v>
      </c>
      <c r="C1838" s="101">
        <v>370.0853271484375</v>
      </c>
      <c r="D1838" s="56">
        <f t="shared" si="28"/>
        <v>0.94904233079114741</v>
      </c>
      <c r="E1838">
        <v>1.03589874244967E-2</v>
      </c>
    </row>
    <row r="1839" spans="2:5" x14ac:dyDescent="0.45">
      <c r="B1839" s="191">
        <v>44629</v>
      </c>
      <c r="C1839" s="101">
        <v>189.88059997558594</v>
      </c>
      <c r="D1839" s="56">
        <f t="shared" si="28"/>
        <v>4.7809015854256787</v>
      </c>
      <c r="E1839">
        <v>1.0357122327111737E-2</v>
      </c>
    </row>
    <row r="1840" spans="2:5" x14ac:dyDescent="0.45">
      <c r="B1840" s="191">
        <v>39743</v>
      </c>
      <c r="C1840" s="101">
        <v>32.84619140625</v>
      </c>
      <c r="D1840" s="56">
        <f t="shared" si="28"/>
        <v>-3.8462367405755336E-2</v>
      </c>
      <c r="E1840">
        <v>1.0349164315366135E-2</v>
      </c>
    </row>
    <row r="1841" spans="2:5" x14ac:dyDescent="0.45">
      <c r="B1841" s="191">
        <v>38987</v>
      </c>
      <c r="C1841" s="101">
        <v>34.160068511962891</v>
      </c>
      <c r="D1841" s="56">
        <f t="shared" si="28"/>
        <v>3.2086800771627169</v>
      </c>
      <c r="E1841">
        <v>1.0340386911826959E-2</v>
      </c>
    </row>
    <row r="1842" spans="2:5" x14ac:dyDescent="0.45">
      <c r="B1842" s="191">
        <v>37781</v>
      </c>
      <c r="C1842" s="101">
        <v>8.1165752410888672</v>
      </c>
      <c r="D1842" s="56">
        <f t="shared" si="28"/>
        <v>-1.2866716617682196E-2</v>
      </c>
      <c r="E1842">
        <v>1.0336459643860341E-2</v>
      </c>
    </row>
    <row r="1843" spans="2:5" x14ac:dyDescent="0.45">
      <c r="B1843" s="191">
        <v>36818</v>
      </c>
      <c r="C1843" s="101">
        <v>8.2223701477050781</v>
      </c>
      <c r="D1843" s="56">
        <f t="shared" si="28"/>
        <v>-0.54713584212401756</v>
      </c>
      <c r="E1843">
        <v>1.0334691574048337E-2</v>
      </c>
    </row>
    <row r="1844" spans="2:5" x14ac:dyDescent="0.45">
      <c r="B1844" s="191">
        <v>38498</v>
      </c>
      <c r="C1844" s="101">
        <v>18.1563720703125</v>
      </c>
      <c r="D1844" s="56">
        <f t="shared" si="28"/>
        <v>-0.58819647167738087</v>
      </c>
      <c r="E1844">
        <v>1.0322964376846893E-2</v>
      </c>
    </row>
    <row r="1845" spans="2:5" x14ac:dyDescent="0.45">
      <c r="B1845" s="191">
        <v>40045</v>
      </c>
      <c r="C1845" s="101">
        <v>44.089889526367188</v>
      </c>
      <c r="D1845" s="56">
        <f t="shared" si="28"/>
        <v>0.26599138509396708</v>
      </c>
      <c r="E1845">
        <v>1.0320692618502386E-2</v>
      </c>
    </row>
    <row r="1846" spans="2:5" x14ac:dyDescent="0.45">
      <c r="B1846" s="191">
        <v>39860</v>
      </c>
      <c r="C1846" s="101">
        <v>34.826374053955078</v>
      </c>
      <c r="D1846" s="56">
        <f t="shared" si="28"/>
        <v>2.4965954295626291</v>
      </c>
      <c r="E1846">
        <v>1.0317728811522339E-2</v>
      </c>
    </row>
    <row r="1847" spans="2:5" x14ac:dyDescent="0.45">
      <c r="B1847" s="191">
        <v>36881</v>
      </c>
      <c r="C1847" s="101">
        <v>9.9600811004638672</v>
      </c>
      <c r="D1847" s="56">
        <f t="shared" si="28"/>
        <v>-0.83314402362104634</v>
      </c>
      <c r="E1847">
        <v>1.0316273364508584E-2</v>
      </c>
    </row>
    <row r="1848" spans="2:5" x14ac:dyDescent="0.45">
      <c r="B1848" s="191">
        <v>40346</v>
      </c>
      <c r="C1848" s="101">
        <v>59.692684173583984</v>
      </c>
      <c r="D1848" s="56">
        <f t="shared" si="28"/>
        <v>-0.55134491481502768</v>
      </c>
      <c r="E1848">
        <v>1.031297850487347E-2</v>
      </c>
    </row>
    <row r="1849" spans="2:5" x14ac:dyDescent="0.45">
      <c r="B1849" s="191">
        <v>41516</v>
      </c>
      <c r="C1849" s="101">
        <v>133.04804992675781</v>
      </c>
      <c r="D1849" s="56">
        <f t="shared" si="28"/>
        <v>0.85571975290091984</v>
      </c>
      <c r="E1849">
        <v>1.0309179205196847E-2</v>
      </c>
    </row>
    <row r="1850" spans="2:5" x14ac:dyDescent="0.45">
      <c r="B1850" s="191">
        <v>40444</v>
      </c>
      <c r="C1850" s="101">
        <v>71.696197509765625</v>
      </c>
      <c r="D1850" s="56">
        <f t="shared" si="28"/>
        <v>-0.81817456423179258</v>
      </c>
      <c r="E1850">
        <v>1.030336201787083E-2</v>
      </c>
    </row>
    <row r="1851" spans="2:5" x14ac:dyDescent="0.45">
      <c r="B1851" s="191">
        <v>45180</v>
      </c>
      <c r="C1851" s="101">
        <v>394.3133544921875</v>
      </c>
      <c r="D1851" s="56">
        <f t="shared" si="28"/>
        <v>1.1204678733984414</v>
      </c>
      <c r="E1851">
        <v>1.0278982638588618E-2</v>
      </c>
    </row>
    <row r="1852" spans="2:5" x14ac:dyDescent="0.45">
      <c r="B1852" s="191">
        <v>43108</v>
      </c>
      <c r="C1852" s="101">
        <v>185.95582580566406</v>
      </c>
      <c r="D1852" s="56">
        <f t="shared" si="28"/>
        <v>0.36014937221948595</v>
      </c>
      <c r="E1852">
        <v>1.0270072388810864E-2</v>
      </c>
    </row>
    <row r="1853" spans="2:5" x14ac:dyDescent="0.45">
      <c r="B1853" s="191">
        <v>42174</v>
      </c>
      <c r="C1853" s="101">
        <v>136.71720886230469</v>
      </c>
      <c r="D1853" s="56">
        <f t="shared" si="28"/>
        <v>-8.3990433156322444E-3</v>
      </c>
      <c r="E1853">
        <v>1.0268092769364356E-2</v>
      </c>
    </row>
    <row r="1854" spans="2:5" x14ac:dyDescent="0.45">
      <c r="B1854" s="191">
        <v>41590</v>
      </c>
      <c r="C1854" s="101">
        <v>137.87522888183594</v>
      </c>
      <c r="D1854" s="56">
        <f t="shared" si="28"/>
        <v>0.6020012713830053</v>
      </c>
      <c r="E1854">
        <v>1.0263648462157786E-2</v>
      </c>
    </row>
    <row r="1855" spans="2:5" x14ac:dyDescent="0.45">
      <c r="B1855" s="191">
        <v>40758</v>
      </c>
      <c r="C1855" s="101">
        <v>86.064369201660156</v>
      </c>
      <c r="D1855" s="56">
        <f t="shared" si="28"/>
        <v>-9.660332335624459E-4</v>
      </c>
      <c r="E1855">
        <v>1.0256306003184995E-2</v>
      </c>
    </row>
    <row r="1856" spans="2:5" x14ac:dyDescent="0.45">
      <c r="B1856" s="191">
        <v>40921</v>
      </c>
      <c r="C1856" s="101">
        <v>86.147590637207031</v>
      </c>
      <c r="D1856" s="56">
        <f t="shared" si="28"/>
        <v>1.9641471673310917</v>
      </c>
      <c r="E1856">
        <v>1.0246386937189749E-2</v>
      </c>
    </row>
    <row r="1857" spans="2:5" x14ac:dyDescent="0.45">
      <c r="B1857" s="191">
        <v>39267</v>
      </c>
      <c r="C1857" s="101">
        <v>29.063196182250977</v>
      </c>
      <c r="D1857" s="56">
        <f t="shared" si="28"/>
        <v>-0.43309975221923763</v>
      </c>
      <c r="E1857">
        <v>1.0233685596668967E-2</v>
      </c>
    </row>
    <row r="1858" spans="2:5" x14ac:dyDescent="0.45">
      <c r="B1858" s="191">
        <v>40308</v>
      </c>
      <c r="C1858" s="101">
        <v>51.266860961914063</v>
      </c>
      <c r="D1858" s="56">
        <f t="shared" si="28"/>
        <v>4.7283998188043457</v>
      </c>
      <c r="E1858">
        <v>1.0225913012913675E-2</v>
      </c>
    </row>
    <row r="1859" spans="2:5" x14ac:dyDescent="0.45">
      <c r="B1859" s="191">
        <v>37851</v>
      </c>
      <c r="C1859" s="101">
        <v>8.9495954513549805</v>
      </c>
      <c r="D1859" s="56">
        <f t="shared" ref="D1859:D1922" si="29">(C1859-C1860)/C1860</f>
        <v>-0.89383141793141296</v>
      </c>
      <c r="E1859">
        <v>1.0225372211428493E-2</v>
      </c>
    </row>
    <row r="1860" spans="2:5" x14ac:dyDescent="0.45">
      <c r="B1860" s="191">
        <v>40735</v>
      </c>
      <c r="C1860" s="101">
        <v>84.29608154296875</v>
      </c>
      <c r="D1860" s="56">
        <f t="shared" si="29"/>
        <v>6.92014307194842</v>
      </c>
      <c r="E1860">
        <v>1.0221852145078489E-2</v>
      </c>
    </row>
    <row r="1861" spans="2:5" x14ac:dyDescent="0.45">
      <c r="B1861" s="191">
        <v>36411</v>
      </c>
      <c r="C1861" s="101">
        <v>10.643252372741699</v>
      </c>
      <c r="D1861" s="56">
        <f t="shared" si="29"/>
        <v>-0.7964001350879294</v>
      </c>
      <c r="E1861">
        <v>1.0220277221183864E-2</v>
      </c>
    </row>
    <row r="1862" spans="2:5" x14ac:dyDescent="0.45">
      <c r="B1862" s="191">
        <v>40291</v>
      </c>
      <c r="C1862" s="101">
        <v>52.275341033935547</v>
      </c>
      <c r="D1862" s="56">
        <f t="shared" si="29"/>
        <v>14.4016660255706</v>
      </c>
      <c r="E1862">
        <v>1.0217495440125393E-2</v>
      </c>
    </row>
    <row r="1863" spans="2:5" x14ac:dyDescent="0.45">
      <c r="B1863" s="191">
        <v>35264</v>
      </c>
      <c r="C1863" s="101">
        <v>3.3941354751586914</v>
      </c>
      <c r="D1863" s="56">
        <f t="shared" si="29"/>
        <v>-0.97982551489645298</v>
      </c>
      <c r="E1863">
        <v>1.0207784654559626E-2</v>
      </c>
    </row>
    <row r="1864" spans="2:5" x14ac:dyDescent="0.45">
      <c r="B1864" s="191">
        <v>44438</v>
      </c>
      <c r="C1864" s="101">
        <v>168.239013671875</v>
      </c>
      <c r="D1864" s="56">
        <f t="shared" si="29"/>
        <v>0.10639168111405495</v>
      </c>
      <c r="E1864">
        <v>1.0199284559388689E-2</v>
      </c>
    </row>
    <row r="1865" spans="2:5" x14ac:dyDescent="0.45">
      <c r="B1865" s="191">
        <v>44169</v>
      </c>
      <c r="C1865" s="101">
        <v>152.06098937988281</v>
      </c>
      <c r="D1865" s="56">
        <f t="shared" si="29"/>
        <v>1.4359206714318269</v>
      </c>
      <c r="E1865">
        <v>1.0193707818288034E-2</v>
      </c>
    </row>
    <row r="1866" spans="2:5" x14ac:dyDescent="0.45">
      <c r="B1866" s="191">
        <v>40387</v>
      </c>
      <c r="C1866" s="101">
        <v>62.424442291259766</v>
      </c>
      <c r="D1866" s="56">
        <f t="shared" si="29"/>
        <v>17.945207560975117</v>
      </c>
      <c r="E1866">
        <v>1.0188997687531561E-2</v>
      </c>
    </row>
    <row r="1867" spans="2:5" x14ac:dyDescent="0.45">
      <c r="B1867" s="191">
        <v>35282</v>
      </c>
      <c r="C1867" s="101">
        <v>3.2949991226196289</v>
      </c>
      <c r="D1867" s="56">
        <f t="shared" si="29"/>
        <v>-0.98211277885484738</v>
      </c>
      <c r="E1867">
        <v>1.01852328997722E-2</v>
      </c>
    </row>
    <row r="1868" spans="2:5" x14ac:dyDescent="0.45">
      <c r="B1868" s="191">
        <v>43735</v>
      </c>
      <c r="C1868" s="101">
        <v>184.20967102050781</v>
      </c>
      <c r="D1868" s="56">
        <f t="shared" si="29"/>
        <v>7.7881570933859958</v>
      </c>
      <c r="E1868">
        <v>1.0183702778665919E-2</v>
      </c>
    </row>
    <row r="1869" spans="2:5" x14ac:dyDescent="0.45">
      <c r="B1869" s="191">
        <v>38568</v>
      </c>
      <c r="C1869" s="101">
        <v>20.961126327514648</v>
      </c>
      <c r="D1869" s="56">
        <f t="shared" si="29"/>
        <v>-0.75820174180989741</v>
      </c>
      <c r="E1869">
        <v>1.0183026995316709E-2</v>
      </c>
    </row>
    <row r="1870" spans="2:5" x14ac:dyDescent="0.45">
      <c r="B1870" s="191">
        <v>40753</v>
      </c>
      <c r="C1870" s="101">
        <v>86.688491821289063</v>
      </c>
      <c r="D1870" s="56">
        <f t="shared" si="29"/>
        <v>-0.37719202274954672</v>
      </c>
      <c r="E1870">
        <v>1.0181892474414578E-2</v>
      </c>
    </row>
    <row r="1871" spans="2:5" x14ac:dyDescent="0.45">
      <c r="B1871" s="191">
        <v>41451</v>
      </c>
      <c r="C1871" s="101">
        <v>139.18975830078125</v>
      </c>
      <c r="D1871" s="56">
        <f t="shared" si="29"/>
        <v>16.690327538413616</v>
      </c>
      <c r="E1871">
        <v>1.0165619747106995E-2</v>
      </c>
    </row>
    <row r="1872" spans="2:5" x14ac:dyDescent="0.45">
      <c r="B1872" s="191">
        <v>36117</v>
      </c>
      <c r="C1872" s="101">
        <v>7.8681278228759766</v>
      </c>
      <c r="D1872" s="56">
        <f t="shared" si="29"/>
        <v>-0.9789530319034172</v>
      </c>
      <c r="E1872">
        <v>1.0139806327825863E-2</v>
      </c>
    </row>
    <row r="1873" spans="2:5" x14ac:dyDescent="0.45">
      <c r="B1873" s="191">
        <v>45070</v>
      </c>
      <c r="C1873" s="101">
        <v>373.83663940429688</v>
      </c>
      <c r="D1873" s="56">
        <f t="shared" si="29"/>
        <v>2.0482261512517383</v>
      </c>
      <c r="E1873">
        <v>1.0136344190578411E-2</v>
      </c>
    </row>
    <row r="1874" spans="2:5" x14ac:dyDescent="0.45">
      <c r="B1874" s="191">
        <v>41235</v>
      </c>
      <c r="C1874" s="101">
        <v>122.64071655273438</v>
      </c>
      <c r="D1874" s="56">
        <f t="shared" si="29"/>
        <v>-0.44820514890681573</v>
      </c>
      <c r="E1874">
        <v>1.0136261370169569E-2</v>
      </c>
    </row>
    <row r="1875" spans="2:5" x14ac:dyDescent="0.45">
      <c r="B1875" s="191">
        <v>42891</v>
      </c>
      <c r="C1875" s="101">
        <v>222.2578125</v>
      </c>
      <c r="D1875" s="56">
        <f t="shared" si="29"/>
        <v>0.69250386759744642</v>
      </c>
      <c r="E1875">
        <v>1.012805756623009E-2</v>
      </c>
    </row>
    <row r="1876" spans="2:5" x14ac:dyDescent="0.45">
      <c r="B1876" s="191">
        <v>41361</v>
      </c>
      <c r="C1876" s="101">
        <v>131.31893920898438</v>
      </c>
      <c r="D1876" s="56">
        <f t="shared" si="29"/>
        <v>42.068934811023937</v>
      </c>
      <c r="E1876">
        <v>1.011936522274552E-2</v>
      </c>
    </row>
    <row r="1877" spans="2:5" x14ac:dyDescent="0.45">
      <c r="B1877" s="191">
        <v>35304</v>
      </c>
      <c r="C1877" s="101">
        <v>3.0490407943725586</v>
      </c>
      <c r="D1877" s="56">
        <f t="shared" si="29"/>
        <v>-0.9826282594409782</v>
      </c>
      <c r="E1877">
        <v>1.0118798672563751E-2</v>
      </c>
    </row>
    <row r="1878" spans="2:5" x14ac:dyDescent="0.45">
      <c r="B1878" s="191">
        <v>42060</v>
      </c>
      <c r="C1878" s="101">
        <v>175.51728820800781</v>
      </c>
      <c r="D1878" s="56">
        <f t="shared" si="29"/>
        <v>3.2469536877839311</v>
      </c>
      <c r="E1878">
        <v>1.0108726282398546E-2</v>
      </c>
    </row>
    <row r="1879" spans="2:5" x14ac:dyDescent="0.45">
      <c r="B1879" s="191">
        <v>39601</v>
      </c>
      <c r="C1879" s="101">
        <v>41.327808380126953</v>
      </c>
      <c r="D1879" s="56">
        <f t="shared" si="29"/>
        <v>4.7381125915880125E-2</v>
      </c>
      <c r="E1879">
        <v>1.0103047165175032E-2</v>
      </c>
    </row>
    <row r="1880" spans="2:5" x14ac:dyDescent="0.45">
      <c r="B1880" s="191">
        <v>39554</v>
      </c>
      <c r="C1880" s="101">
        <v>39.458232879638672</v>
      </c>
      <c r="D1880" s="56">
        <f t="shared" si="29"/>
        <v>-0.90796370539356974</v>
      </c>
      <c r="E1880">
        <v>1.0100971631500711E-2</v>
      </c>
    </row>
    <row r="1881" spans="2:5" x14ac:dyDescent="0.45">
      <c r="B1881" s="191">
        <v>45491</v>
      </c>
      <c r="C1881" s="101">
        <v>428.72470092773438</v>
      </c>
      <c r="D1881" s="56">
        <f t="shared" si="29"/>
        <v>2.0574247681759461</v>
      </c>
      <c r="E1881">
        <v>1.0095526027315707E-2</v>
      </c>
    </row>
    <row r="1882" spans="2:5" x14ac:dyDescent="0.45">
      <c r="B1882" s="191">
        <v>41494</v>
      </c>
      <c r="C1882" s="101">
        <v>140.22412109375</v>
      </c>
      <c r="D1882" s="56">
        <f t="shared" si="29"/>
        <v>-0.64703430520967431</v>
      </c>
      <c r="E1882">
        <v>1.0089765454391175E-2</v>
      </c>
    </row>
    <row r="1883" spans="2:5" x14ac:dyDescent="0.45">
      <c r="B1883" s="191">
        <v>45931</v>
      </c>
      <c r="C1883" s="101">
        <v>397.27407836914063</v>
      </c>
      <c r="D1883" s="56">
        <f t="shared" si="29"/>
        <v>-2.4765555334889219E-2</v>
      </c>
      <c r="E1883">
        <v>1.0085979939307365E-2</v>
      </c>
    </row>
    <row r="1884" spans="2:5" x14ac:dyDescent="0.45">
      <c r="B1884" s="191">
        <v>45904</v>
      </c>
      <c r="C1884" s="101">
        <v>407.36264038085938</v>
      </c>
      <c r="D1884" s="56">
        <f t="shared" si="29"/>
        <v>1.231388054343497</v>
      </c>
      <c r="E1884">
        <v>1.0078951890703954E-2</v>
      </c>
    </row>
    <row r="1885" spans="2:5" x14ac:dyDescent="0.45">
      <c r="B1885" s="191">
        <v>43063</v>
      </c>
      <c r="C1885" s="101">
        <v>182.56019592285156</v>
      </c>
      <c r="D1885" s="56">
        <f t="shared" si="29"/>
        <v>8.0711593335377909</v>
      </c>
      <c r="E1885">
        <v>1.0071619448158868E-2</v>
      </c>
    </row>
    <row r="1886" spans="2:5" x14ac:dyDescent="0.45">
      <c r="B1886" s="191">
        <v>38541</v>
      </c>
      <c r="C1886" s="101">
        <v>20.125343322753906</v>
      </c>
      <c r="D1886" s="56">
        <f t="shared" si="29"/>
        <v>-0.90802545959394043</v>
      </c>
      <c r="E1886">
        <v>1.0054233760863146E-2</v>
      </c>
    </row>
    <row r="1887" spans="2:5" x14ac:dyDescent="0.45">
      <c r="B1887" s="191">
        <v>43579</v>
      </c>
      <c r="C1887" s="101">
        <v>218.81428527832031</v>
      </c>
      <c r="D1887" s="56">
        <f t="shared" si="29"/>
        <v>-0.47456619378326509</v>
      </c>
      <c r="E1887">
        <v>1.0052905841716918E-2</v>
      </c>
    </row>
    <row r="1888" spans="2:5" x14ac:dyDescent="0.45">
      <c r="B1888" s="191">
        <v>45307</v>
      </c>
      <c r="C1888" s="101">
        <v>416.44500732421875</v>
      </c>
      <c r="D1888" s="56">
        <f t="shared" si="29"/>
        <v>-0.12619624727353945</v>
      </c>
      <c r="E1888">
        <v>1.0051388302812238E-2</v>
      </c>
    </row>
    <row r="1889" spans="2:5" x14ac:dyDescent="0.45">
      <c r="B1889" s="191">
        <v>45561</v>
      </c>
      <c r="C1889" s="101">
        <v>476.58871459960938</v>
      </c>
      <c r="D1889" s="56">
        <f t="shared" si="29"/>
        <v>56.092139683613212</v>
      </c>
      <c r="E1889">
        <v>1.0047335603400237E-2</v>
      </c>
    </row>
    <row r="1890" spans="2:5" x14ac:dyDescent="0.45">
      <c r="B1890" s="191">
        <v>36740</v>
      </c>
      <c r="C1890" s="101">
        <v>8.3477115631103516</v>
      </c>
      <c r="D1890" s="56">
        <f t="shared" si="29"/>
        <v>0.51627093949292147</v>
      </c>
      <c r="E1890">
        <v>1.0043652501624131E-2</v>
      </c>
    </row>
    <row r="1891" spans="2:5" x14ac:dyDescent="0.45">
      <c r="B1891" s="191">
        <v>35634</v>
      </c>
      <c r="C1891" s="101">
        <v>5.5054221153259277</v>
      </c>
      <c r="D1891" s="56">
        <f t="shared" si="29"/>
        <v>-0.98623039361512932</v>
      </c>
      <c r="E1891">
        <v>1.0027573070298426E-2</v>
      </c>
    </row>
    <row r="1892" spans="2:5" x14ac:dyDescent="0.45">
      <c r="B1892" s="191">
        <v>45216</v>
      </c>
      <c r="C1892" s="101">
        <v>399.82421875</v>
      </c>
      <c r="D1892" s="56">
        <f t="shared" si="29"/>
        <v>1.2033141910151686E-2</v>
      </c>
      <c r="E1892">
        <v>1.0023263444321919E-2</v>
      </c>
    </row>
    <row r="1893" spans="2:5" x14ac:dyDescent="0.45">
      <c r="B1893" s="191">
        <v>45895</v>
      </c>
      <c r="C1893" s="101">
        <v>395.07028198242188</v>
      </c>
      <c r="D1893" s="56">
        <f t="shared" si="29"/>
        <v>2.4828807154269659</v>
      </c>
      <c r="E1893">
        <v>1.0016320934213738E-2</v>
      </c>
    </row>
    <row r="1894" spans="2:5" x14ac:dyDescent="0.45">
      <c r="B1894" s="191">
        <v>41163</v>
      </c>
      <c r="C1894" s="101">
        <v>113.43204498291016</v>
      </c>
      <c r="D1894" s="56">
        <f t="shared" si="29"/>
        <v>-0.76050278264468907</v>
      </c>
      <c r="E1894">
        <v>1.00130642105507E-2</v>
      </c>
    </row>
    <row r="1895" spans="2:5" x14ac:dyDescent="0.45">
      <c r="B1895" s="191">
        <v>45547</v>
      </c>
      <c r="C1895" s="101">
        <v>473.625732421875</v>
      </c>
      <c r="D1895" s="56">
        <f t="shared" si="29"/>
        <v>152.71509788093834</v>
      </c>
      <c r="E1895">
        <v>1.0012681315280041E-2</v>
      </c>
    </row>
    <row r="1896" spans="2:5" x14ac:dyDescent="0.45">
      <c r="B1896" s="191">
        <v>35300</v>
      </c>
      <c r="C1896" s="101">
        <v>3.0811920166015625</v>
      </c>
      <c r="D1896" s="56">
        <f t="shared" si="29"/>
        <v>-0.48339746898875235</v>
      </c>
      <c r="E1896">
        <v>1.0012392007592762E-2</v>
      </c>
    </row>
    <row r="1897" spans="2:5" x14ac:dyDescent="0.45">
      <c r="B1897" s="191">
        <v>35684</v>
      </c>
      <c r="C1897" s="101">
        <v>5.9643378257751465</v>
      </c>
      <c r="D1897" s="56">
        <f t="shared" si="29"/>
        <v>-0.20130855634812336</v>
      </c>
      <c r="E1897">
        <v>1.0000750145083228E-2</v>
      </c>
    </row>
    <row r="1898" spans="2:5" x14ac:dyDescent="0.45">
      <c r="B1898" s="191">
        <v>37602</v>
      </c>
      <c r="C1898" s="101">
        <v>7.4676370620727539</v>
      </c>
      <c r="D1898" s="56">
        <f t="shared" si="29"/>
        <v>-0.96657286269281861</v>
      </c>
      <c r="E1898">
        <v>1.0000252165186383E-2</v>
      </c>
    </row>
    <row r="1899" spans="2:5" x14ac:dyDescent="0.45">
      <c r="B1899" s="191">
        <v>44729</v>
      </c>
      <c r="C1899" s="101">
        <v>223.40043640136719</v>
      </c>
      <c r="D1899" s="56">
        <f t="shared" si="29"/>
        <v>-0.2771381807948099</v>
      </c>
      <c r="E1899">
        <v>9.9733061004417985E-3</v>
      </c>
    </row>
    <row r="1900" spans="2:5" x14ac:dyDescent="0.45">
      <c r="B1900" s="191">
        <v>46091</v>
      </c>
      <c r="C1900" s="101">
        <v>309.04998779296875</v>
      </c>
      <c r="D1900" s="56">
        <f t="shared" si="29"/>
        <v>0.84238196221470074</v>
      </c>
      <c r="E1900">
        <v>9.967280369178922E-3</v>
      </c>
    </row>
    <row r="1901" spans="2:5" x14ac:dyDescent="0.45">
      <c r="B1901" s="191">
        <v>42738</v>
      </c>
      <c r="C1901" s="101">
        <v>167.74479675292969</v>
      </c>
      <c r="D1901" s="56">
        <f t="shared" si="29"/>
        <v>-7.4005842697310642E-2</v>
      </c>
      <c r="E1901">
        <v>9.9606776432162644E-3</v>
      </c>
    </row>
    <row r="1902" spans="2:5" x14ac:dyDescent="0.45">
      <c r="B1902" s="191">
        <v>43691</v>
      </c>
      <c r="C1902" s="101">
        <v>181.15103149414063</v>
      </c>
      <c r="D1902" s="56">
        <f t="shared" si="29"/>
        <v>0.21634824040100439</v>
      </c>
      <c r="E1902">
        <v>9.9472700260587344E-3</v>
      </c>
    </row>
    <row r="1903" spans="2:5" x14ac:dyDescent="0.45">
      <c r="B1903" s="191">
        <v>41768</v>
      </c>
      <c r="C1903" s="101">
        <v>148.93023681640625</v>
      </c>
      <c r="D1903" s="56">
        <f t="shared" si="29"/>
        <v>0.32810064633431718</v>
      </c>
      <c r="E1903">
        <v>9.9371322596243043E-3</v>
      </c>
    </row>
    <row r="1904" spans="2:5" x14ac:dyDescent="0.45">
      <c r="B1904" s="191">
        <v>41144</v>
      </c>
      <c r="C1904" s="101">
        <v>112.13776397705078</v>
      </c>
      <c r="D1904" s="56">
        <f t="shared" si="29"/>
        <v>45.081726749414059</v>
      </c>
      <c r="E1904">
        <v>9.9370584482003019E-3</v>
      </c>
    </row>
    <row r="1905" spans="2:5" x14ac:dyDescent="0.45">
      <c r="B1905" s="191">
        <v>35076</v>
      </c>
      <c r="C1905" s="101">
        <v>2.4334540367126465</v>
      </c>
      <c r="D1905" s="56">
        <f t="shared" si="29"/>
        <v>-0.92665778836079449</v>
      </c>
      <c r="E1905">
        <v>9.9228584925020492E-3</v>
      </c>
    </row>
    <row r="1906" spans="2:5" x14ac:dyDescent="0.45">
      <c r="B1906" s="191">
        <v>38863</v>
      </c>
      <c r="C1906" s="101">
        <v>33.179447174072266</v>
      </c>
      <c r="D1906" s="56">
        <f t="shared" si="29"/>
        <v>-0.87611171656101872</v>
      </c>
      <c r="E1906">
        <v>9.9226272639618331E-3</v>
      </c>
    </row>
    <row r="1907" spans="2:5" x14ac:dyDescent="0.45">
      <c r="B1907" s="191">
        <v>44791</v>
      </c>
      <c r="C1907" s="101">
        <v>267.81747436523438</v>
      </c>
      <c r="D1907" s="56">
        <f t="shared" si="29"/>
        <v>0.33932903390237268</v>
      </c>
      <c r="E1907">
        <v>9.9185767350460675E-3</v>
      </c>
    </row>
    <row r="1908" spans="2:5" x14ac:dyDescent="0.45">
      <c r="B1908" s="191">
        <v>43411</v>
      </c>
      <c r="C1908" s="101">
        <v>199.96391296386719</v>
      </c>
      <c r="D1908" s="56">
        <f t="shared" si="29"/>
        <v>0.35426513114525565</v>
      </c>
      <c r="E1908">
        <v>9.9172735943882269E-3</v>
      </c>
    </row>
    <row r="1909" spans="2:5" x14ac:dyDescent="0.45">
      <c r="B1909" s="191">
        <v>41809</v>
      </c>
      <c r="C1909" s="101">
        <v>147.65492248535156</v>
      </c>
      <c r="D1909" s="56">
        <f t="shared" si="29"/>
        <v>-0.22136418915754691</v>
      </c>
      <c r="E1909">
        <v>9.9113470458669067E-3</v>
      </c>
    </row>
    <row r="1910" spans="2:5" x14ac:dyDescent="0.45">
      <c r="B1910" s="191">
        <v>44595</v>
      </c>
      <c r="C1910" s="101">
        <v>189.63284301757813</v>
      </c>
      <c r="D1910" s="56">
        <f t="shared" si="29"/>
        <v>0.15392842674721655</v>
      </c>
      <c r="E1910">
        <v>9.9073124511411641E-3</v>
      </c>
    </row>
    <row r="1911" spans="2:5" x14ac:dyDescent="0.45">
      <c r="B1911" s="191">
        <v>44337</v>
      </c>
      <c r="C1911" s="101">
        <v>164.33674621582031</v>
      </c>
      <c r="D1911" s="56">
        <f t="shared" si="29"/>
        <v>21.850591670957019</v>
      </c>
      <c r="E1911">
        <v>9.9034550506036049E-3</v>
      </c>
    </row>
    <row r="1912" spans="2:5" x14ac:dyDescent="0.45">
      <c r="B1912" s="191">
        <v>37714</v>
      </c>
      <c r="C1912" s="101">
        <v>7.1917939186096191</v>
      </c>
      <c r="D1912" s="56">
        <f t="shared" si="29"/>
        <v>-0.91733622402251414</v>
      </c>
      <c r="E1912">
        <v>9.9033204246442019E-3</v>
      </c>
    </row>
    <row r="1913" spans="2:5" x14ac:dyDescent="0.45">
      <c r="B1913" s="191">
        <v>40924</v>
      </c>
      <c r="C1913" s="101">
        <v>87.00054931640625</v>
      </c>
      <c r="D1913" s="56">
        <f t="shared" si="29"/>
        <v>27.134643791853748</v>
      </c>
      <c r="E1913">
        <v>9.9011321487942703E-3</v>
      </c>
    </row>
    <row r="1914" spans="2:5" x14ac:dyDescent="0.45">
      <c r="B1914" s="191">
        <v>35110</v>
      </c>
      <c r="C1914" s="101">
        <v>3.0922925472259521</v>
      </c>
      <c r="D1914" s="56">
        <f t="shared" si="29"/>
        <v>-0.95195626242468145</v>
      </c>
      <c r="E1914">
        <v>9.8902164175879541E-3</v>
      </c>
    </row>
    <row r="1915" spans="2:5" x14ac:dyDescent="0.45">
      <c r="B1915" s="191">
        <v>40591</v>
      </c>
      <c r="C1915" s="101">
        <v>64.364112854003906</v>
      </c>
      <c r="D1915" s="56">
        <f t="shared" si="29"/>
        <v>0.28316458240504921</v>
      </c>
      <c r="E1915">
        <v>9.8790910249880147E-3</v>
      </c>
    </row>
    <row r="1916" spans="2:5" x14ac:dyDescent="0.45">
      <c r="B1916" s="191">
        <v>40183</v>
      </c>
      <c r="C1916" s="101">
        <v>50.160449981689453</v>
      </c>
      <c r="D1916" s="56">
        <f t="shared" si="29"/>
        <v>-0.73696530843521046</v>
      </c>
      <c r="E1916">
        <v>9.8562905256409251E-3</v>
      </c>
    </row>
    <row r="1917" spans="2:5" x14ac:dyDescent="0.45">
      <c r="B1917" s="191">
        <v>42866</v>
      </c>
      <c r="C1917" s="101">
        <v>190.69898986816406</v>
      </c>
      <c r="D1917" s="56">
        <f t="shared" si="29"/>
        <v>-0.52581411026827585</v>
      </c>
      <c r="E1917">
        <v>9.8558656512985638E-3</v>
      </c>
    </row>
    <row r="1918" spans="2:5" x14ac:dyDescent="0.45">
      <c r="B1918" s="191">
        <v>45279</v>
      </c>
      <c r="C1918" s="101">
        <v>402.16082763671875</v>
      </c>
      <c r="D1918" s="56">
        <f t="shared" si="29"/>
        <v>56.005885434303742</v>
      </c>
      <c r="E1918">
        <v>9.8527652504135626E-3</v>
      </c>
    </row>
    <row r="1919" spans="2:5" x14ac:dyDescent="0.45">
      <c r="B1919" s="191">
        <v>37561</v>
      </c>
      <c r="C1919" s="101">
        <v>7.0547246932983398</v>
      </c>
      <c r="D1919" s="56">
        <f t="shared" si="29"/>
        <v>-0.98168914477553504</v>
      </c>
      <c r="E1919">
        <v>9.8510583968186224E-3</v>
      </c>
    </row>
    <row r="1920" spans="2:5" x14ac:dyDescent="0.45">
      <c r="B1920" s="191">
        <v>45238</v>
      </c>
      <c r="C1920" s="101">
        <v>385.27554321289063</v>
      </c>
      <c r="D1920" s="56">
        <f t="shared" si="29"/>
        <v>40.047199983011758</v>
      </c>
      <c r="E1920">
        <v>9.8220960406542549E-3</v>
      </c>
    </row>
    <row r="1921" spans="2:5" x14ac:dyDescent="0.45">
      <c r="B1921" s="191">
        <v>36991</v>
      </c>
      <c r="C1921" s="101">
        <v>9.3861589431762695</v>
      </c>
      <c r="D1921" s="56">
        <f t="shared" si="29"/>
        <v>-0.9762094924475655</v>
      </c>
      <c r="E1921">
        <v>9.8178693861905291E-3</v>
      </c>
    </row>
    <row r="1922" spans="2:5" x14ac:dyDescent="0.45">
      <c r="B1922" s="191">
        <v>45175</v>
      </c>
      <c r="C1922" s="101">
        <v>394.53378295898438</v>
      </c>
      <c r="D1922" s="56">
        <f t="shared" si="29"/>
        <v>1.5312281017771152</v>
      </c>
      <c r="E1922">
        <v>9.8171436605636441E-3</v>
      </c>
    </row>
    <row r="1923" spans="2:5" x14ac:dyDescent="0.45">
      <c r="B1923" s="191">
        <v>42109</v>
      </c>
      <c r="C1923" s="101">
        <v>155.86654663085938</v>
      </c>
      <c r="D1923" s="56">
        <f t="shared" ref="D1923:D1986" si="30">(C1923-C1924)/C1924</f>
        <v>24.215229705041775</v>
      </c>
      <c r="E1923">
        <v>9.8153521962453562E-3</v>
      </c>
    </row>
    <row r="1924" spans="2:5" x14ac:dyDescent="0.45">
      <c r="B1924" s="191">
        <v>36025</v>
      </c>
      <c r="C1924" s="101">
        <v>6.1814446449279785</v>
      </c>
      <c r="D1924" s="56">
        <f t="shared" si="30"/>
        <v>-0.83121843213400959</v>
      </c>
      <c r="E1924">
        <v>9.8093071377905149E-3</v>
      </c>
    </row>
    <row r="1925" spans="2:5" x14ac:dyDescent="0.45">
      <c r="B1925" s="191">
        <v>39925</v>
      </c>
      <c r="C1925" s="101">
        <v>36.623931884765625</v>
      </c>
      <c r="D1925" s="56">
        <f t="shared" si="30"/>
        <v>-2.6570931929324793E-2</v>
      </c>
      <c r="E1925">
        <v>9.8067779289332021E-3</v>
      </c>
    </row>
    <row r="1926" spans="2:5" x14ac:dyDescent="0.45">
      <c r="B1926" s="191">
        <v>39672</v>
      </c>
      <c r="C1926" s="101">
        <v>37.623626708984375</v>
      </c>
      <c r="D1926" s="56">
        <f t="shared" si="30"/>
        <v>2.0090668858449829</v>
      </c>
      <c r="E1926">
        <v>9.8037750175231954E-3</v>
      </c>
    </row>
    <row r="1927" spans="2:5" x14ac:dyDescent="0.45">
      <c r="B1927" s="191">
        <v>38107</v>
      </c>
      <c r="C1927" s="101">
        <v>12.503419876098633</v>
      </c>
      <c r="D1927" s="56">
        <f t="shared" si="30"/>
        <v>0.69317547839994054</v>
      </c>
      <c r="E1927">
        <v>9.8019628264195188E-3</v>
      </c>
    </row>
    <row r="1928" spans="2:5" x14ac:dyDescent="0.45">
      <c r="B1928" s="191">
        <v>37538</v>
      </c>
      <c r="C1928" s="101">
        <v>7.3845977783203125</v>
      </c>
      <c r="D1928" s="56">
        <f t="shared" si="30"/>
        <v>0.1498355985478769</v>
      </c>
      <c r="E1928">
        <v>9.7992747812890683E-3</v>
      </c>
    </row>
    <row r="1929" spans="2:5" x14ac:dyDescent="0.45">
      <c r="B1929" s="191">
        <v>35814</v>
      </c>
      <c r="C1929" s="101">
        <v>6.4223074913024902</v>
      </c>
      <c r="D1929" s="56">
        <f t="shared" si="30"/>
        <v>-0.96043019490058246</v>
      </c>
      <c r="E1929">
        <v>9.7919088171788907E-3</v>
      </c>
    </row>
    <row r="1930" spans="2:5" x14ac:dyDescent="0.45">
      <c r="B1930" s="191">
        <v>44194</v>
      </c>
      <c r="C1930" s="101">
        <v>162.30323791503906</v>
      </c>
      <c r="D1930" s="56">
        <f t="shared" si="30"/>
        <v>-0.56103452468216519</v>
      </c>
      <c r="E1930">
        <v>9.7851339405059905E-3</v>
      </c>
    </row>
    <row r="1931" spans="2:5" x14ac:dyDescent="0.45">
      <c r="B1931" s="191">
        <v>45051</v>
      </c>
      <c r="C1931" s="101">
        <v>369.74032592773438</v>
      </c>
      <c r="D1931" s="56">
        <f t="shared" si="30"/>
        <v>50.140448954666802</v>
      </c>
      <c r="E1931">
        <v>9.7738186510330019E-3</v>
      </c>
    </row>
    <row r="1932" spans="2:5" x14ac:dyDescent="0.45">
      <c r="B1932" s="191">
        <v>37669</v>
      </c>
      <c r="C1932" s="101">
        <v>7.2298998832702637</v>
      </c>
      <c r="D1932" s="56">
        <f t="shared" si="30"/>
        <v>-0.97837003425187519</v>
      </c>
      <c r="E1932">
        <v>9.7705775682696717E-3</v>
      </c>
    </row>
    <row r="1933" spans="2:5" x14ac:dyDescent="0.45">
      <c r="B1933" s="191">
        <v>44980</v>
      </c>
      <c r="C1933" s="101">
        <v>334.25387573242188</v>
      </c>
      <c r="D1933" s="56">
        <f t="shared" si="30"/>
        <v>-0.14548670287982368</v>
      </c>
      <c r="E1933">
        <v>9.769367441133216E-3</v>
      </c>
    </row>
    <row r="1934" spans="2:5" x14ac:dyDescent="0.45">
      <c r="B1934" s="191">
        <v>45474</v>
      </c>
      <c r="C1934" s="101">
        <v>391.16287231445313</v>
      </c>
      <c r="D1934" s="56">
        <f t="shared" si="30"/>
        <v>-3.5803155162827886E-2</v>
      </c>
      <c r="E1934">
        <v>9.7669330177528966E-3</v>
      </c>
    </row>
    <row r="1935" spans="2:5" x14ac:dyDescent="0.45">
      <c r="B1935" s="191">
        <v>45274</v>
      </c>
      <c r="C1935" s="101">
        <v>405.68777465820313</v>
      </c>
      <c r="D1935" s="56">
        <f t="shared" si="30"/>
        <v>13.215313948659258</v>
      </c>
      <c r="E1935">
        <v>9.7662712445814679E-3</v>
      </c>
    </row>
    <row r="1936" spans="2:5" x14ac:dyDescent="0.45">
      <c r="B1936" s="191">
        <v>39261</v>
      </c>
      <c r="C1936" s="101">
        <v>28.538784027099609</v>
      </c>
      <c r="D1936" s="56">
        <f t="shared" si="30"/>
        <v>2.9846460069731444</v>
      </c>
      <c r="E1936">
        <v>9.7655953429640237E-3</v>
      </c>
    </row>
    <row r="1937" spans="2:5" x14ac:dyDescent="0.45">
      <c r="B1937" s="191">
        <v>36060</v>
      </c>
      <c r="C1937" s="101">
        <v>7.1621880531311035</v>
      </c>
      <c r="D1937" s="56">
        <f t="shared" si="30"/>
        <v>-2.6669678637370974E-2</v>
      </c>
      <c r="E1937">
        <v>9.7620253382406322E-3</v>
      </c>
    </row>
    <row r="1938" spans="2:5" x14ac:dyDescent="0.45">
      <c r="B1938" s="191">
        <v>37543</v>
      </c>
      <c r="C1938" s="101">
        <v>7.3584351539611816</v>
      </c>
      <c r="D1938" s="56">
        <f t="shared" si="30"/>
        <v>-0.95957971238825679</v>
      </c>
      <c r="E1938">
        <v>9.7554962101837322E-3</v>
      </c>
    </row>
    <row r="1939" spans="2:5" x14ac:dyDescent="0.45">
      <c r="B1939" s="191">
        <v>42800</v>
      </c>
      <c r="C1939" s="101">
        <v>182.04806518554688</v>
      </c>
      <c r="D1939" s="56">
        <f t="shared" si="30"/>
        <v>0.17583145265575917</v>
      </c>
      <c r="E1939">
        <v>9.7495612968246988E-3</v>
      </c>
    </row>
    <row r="1940" spans="2:5" x14ac:dyDescent="0.45">
      <c r="B1940" s="191">
        <v>43872</v>
      </c>
      <c r="C1940" s="101">
        <v>154.82496643066406</v>
      </c>
      <c r="D1940" s="56">
        <f t="shared" si="30"/>
        <v>-0.14584153929208774</v>
      </c>
      <c r="E1940">
        <v>9.7365159851918182E-3</v>
      </c>
    </row>
    <row r="1941" spans="2:5" x14ac:dyDescent="0.45">
      <c r="B1941" s="191">
        <v>43760</v>
      </c>
      <c r="C1941" s="101">
        <v>181.26023864746094</v>
      </c>
      <c r="D1941" s="56">
        <f t="shared" si="30"/>
        <v>3.4856483016093363E-2</v>
      </c>
      <c r="E1941">
        <v>9.7362163840133339E-3</v>
      </c>
    </row>
    <row r="1942" spans="2:5" x14ac:dyDescent="0.45">
      <c r="B1942" s="191">
        <v>42594</v>
      </c>
      <c r="C1942" s="101">
        <v>175.15495300292969</v>
      </c>
      <c r="D1942" s="56">
        <f t="shared" si="30"/>
        <v>23.212723818844971</v>
      </c>
      <c r="E1942">
        <v>9.7358658195724514E-3</v>
      </c>
    </row>
    <row r="1943" spans="2:5" x14ac:dyDescent="0.45">
      <c r="B1943" s="191">
        <v>37179</v>
      </c>
      <c r="C1943" s="101">
        <v>7.2340044975280762</v>
      </c>
      <c r="D1943" s="56">
        <f t="shared" si="30"/>
        <v>-0.95544374622540207</v>
      </c>
      <c r="E1943">
        <v>9.7246553457949938E-3</v>
      </c>
    </row>
    <row r="1944" spans="2:5" x14ac:dyDescent="0.45">
      <c r="B1944" s="191">
        <v>42535</v>
      </c>
      <c r="C1944" s="101">
        <v>162.35665893554688</v>
      </c>
      <c r="D1944" s="56">
        <f t="shared" si="30"/>
        <v>56.13438418874118</v>
      </c>
      <c r="E1944">
        <v>9.7171053299599571E-3</v>
      </c>
    </row>
    <row r="1945" spans="2:5" x14ac:dyDescent="0.45">
      <c r="B1945" s="191">
        <v>35384</v>
      </c>
      <c r="C1945" s="101">
        <v>2.8416628837585449</v>
      </c>
      <c r="D1945" s="56">
        <f t="shared" si="30"/>
        <v>-0.9815741416790128</v>
      </c>
      <c r="E1945">
        <v>9.7104634343749933E-3</v>
      </c>
    </row>
    <row r="1946" spans="2:5" x14ac:dyDescent="0.45">
      <c r="B1946" s="191">
        <v>42290</v>
      </c>
      <c r="C1946" s="101">
        <v>154.22146606445313</v>
      </c>
      <c r="D1946" s="56">
        <f t="shared" si="30"/>
        <v>-0.48022420531638055</v>
      </c>
      <c r="E1946">
        <v>9.6843023912707507E-3</v>
      </c>
    </row>
    <row r="1947" spans="2:5" x14ac:dyDescent="0.45">
      <c r="B1947" s="191">
        <v>44854</v>
      </c>
      <c r="C1947" s="101">
        <v>296.70767211914063</v>
      </c>
      <c r="D1947" s="56">
        <f t="shared" si="30"/>
        <v>11.063833356223762</v>
      </c>
      <c r="E1947">
        <v>9.6722748164757046E-3</v>
      </c>
    </row>
    <row r="1948" spans="2:5" x14ac:dyDescent="0.45">
      <c r="B1948" s="191">
        <v>38687</v>
      </c>
      <c r="C1948" s="101">
        <v>24.594808578491211</v>
      </c>
      <c r="D1948" s="56">
        <f t="shared" si="30"/>
        <v>-0.89009222944343425</v>
      </c>
      <c r="E1948">
        <v>9.6655623956206256E-3</v>
      </c>
    </row>
    <row r="1949" spans="2:5" x14ac:dyDescent="0.45">
      <c r="B1949" s="191">
        <v>43339</v>
      </c>
      <c r="C1949" s="101">
        <v>223.77679443359375</v>
      </c>
      <c r="D1949" s="56">
        <f t="shared" si="30"/>
        <v>4.0856329764624384</v>
      </c>
      <c r="E1949">
        <v>9.665095817226103E-3</v>
      </c>
    </row>
    <row r="1950" spans="2:5" x14ac:dyDescent="0.45">
      <c r="B1950" s="191">
        <v>40043</v>
      </c>
      <c r="C1950" s="101">
        <v>44.001758575439453</v>
      </c>
      <c r="D1950" s="56">
        <f t="shared" si="30"/>
        <v>-0.77756871676006312</v>
      </c>
      <c r="E1950">
        <v>9.6605248874101473E-3</v>
      </c>
    </row>
    <row r="1951" spans="2:5" x14ac:dyDescent="0.45">
      <c r="B1951" s="191">
        <v>43291</v>
      </c>
      <c r="C1951" s="101">
        <v>197.82180786132813</v>
      </c>
      <c r="D1951" s="56">
        <f t="shared" si="30"/>
        <v>3.1056675500111472</v>
      </c>
      <c r="E1951">
        <v>9.6573755816095151E-3</v>
      </c>
    </row>
    <row r="1952" spans="2:5" x14ac:dyDescent="0.45">
      <c r="B1952" s="191">
        <v>40241</v>
      </c>
      <c r="C1952" s="101">
        <v>48.1826171875</v>
      </c>
      <c r="D1952" s="56">
        <f t="shared" si="30"/>
        <v>-0.88196776804306443</v>
      </c>
      <c r="E1952">
        <v>9.6430513851634685E-3</v>
      </c>
    </row>
    <row r="1953" spans="2:5" x14ac:dyDescent="0.45">
      <c r="B1953" s="191">
        <v>45763</v>
      </c>
      <c r="C1953" s="101">
        <v>408.21575927734375</v>
      </c>
      <c r="D1953" s="56">
        <f t="shared" si="30"/>
        <v>1.0911192323941488</v>
      </c>
      <c r="E1953">
        <v>9.6337941506756328E-3</v>
      </c>
    </row>
    <row r="1954" spans="2:5" x14ac:dyDescent="0.45">
      <c r="B1954" s="191">
        <v>42823</v>
      </c>
      <c r="C1954" s="101">
        <v>195.21400451660156</v>
      </c>
      <c r="D1954" s="56">
        <f t="shared" si="30"/>
        <v>1.3529782307747908</v>
      </c>
      <c r="E1954">
        <v>9.6256400053884392E-3</v>
      </c>
    </row>
    <row r="1955" spans="2:5" x14ac:dyDescent="0.45">
      <c r="B1955" s="191">
        <v>40897</v>
      </c>
      <c r="C1955" s="101">
        <v>82.964645385742188</v>
      </c>
      <c r="D1955" s="56">
        <f t="shared" si="30"/>
        <v>10.376767796777186</v>
      </c>
      <c r="E1955">
        <v>9.6202437626065097E-3</v>
      </c>
    </row>
    <row r="1956" spans="2:5" x14ac:dyDescent="0.45">
      <c r="B1956" s="191">
        <v>37687</v>
      </c>
      <c r="C1956" s="101">
        <v>7.2924618721008301</v>
      </c>
      <c r="D1956" s="56">
        <f t="shared" si="30"/>
        <v>-0.7937925179699048</v>
      </c>
      <c r="E1956">
        <v>9.6058910375120179E-3</v>
      </c>
    </row>
    <row r="1957" spans="2:5" x14ac:dyDescent="0.45">
      <c r="B1957" s="191">
        <v>39685</v>
      </c>
      <c r="C1957" s="101">
        <v>35.364681243896484</v>
      </c>
      <c r="D1957" s="56">
        <f t="shared" si="30"/>
        <v>-0.81234785435472756</v>
      </c>
      <c r="E1957">
        <v>9.6048513451158918E-3</v>
      </c>
    </row>
    <row r="1958" spans="2:5" x14ac:dyDescent="0.45">
      <c r="B1958" s="191">
        <v>42781</v>
      </c>
      <c r="C1958" s="101">
        <v>188.45870971679688</v>
      </c>
      <c r="D1958" s="56">
        <f t="shared" si="30"/>
        <v>21.234592946391903</v>
      </c>
      <c r="E1958">
        <v>9.6013585133061831E-3</v>
      </c>
    </row>
    <row r="1959" spans="2:5" x14ac:dyDescent="0.45">
      <c r="B1959" s="191">
        <v>35892</v>
      </c>
      <c r="C1959" s="101">
        <v>8.4759235382080078</v>
      </c>
      <c r="D1959" s="56">
        <f t="shared" si="30"/>
        <v>-0.74618497104544157</v>
      </c>
      <c r="E1959">
        <v>9.5927584539400035E-3</v>
      </c>
    </row>
    <row r="1960" spans="2:5" x14ac:dyDescent="0.45">
      <c r="B1960" s="191">
        <v>39876</v>
      </c>
      <c r="C1960" s="101">
        <v>33.394096374511719</v>
      </c>
      <c r="D1960" s="56">
        <f t="shared" si="30"/>
        <v>-0.92834786773800881</v>
      </c>
      <c r="E1960">
        <v>9.5899991096664843E-3</v>
      </c>
    </row>
    <row r="1961" spans="2:5" x14ac:dyDescent="0.45">
      <c r="B1961" s="191">
        <v>45540</v>
      </c>
      <c r="C1961" s="101">
        <v>466.05865478515625</v>
      </c>
      <c r="D1961" s="56">
        <f t="shared" si="30"/>
        <v>6.5050340917663023</v>
      </c>
      <c r="E1961">
        <v>9.5784217247690505E-3</v>
      </c>
    </row>
    <row r="1962" spans="2:5" x14ac:dyDescent="0.45">
      <c r="B1962" s="191">
        <v>40353</v>
      </c>
      <c r="C1962" s="101">
        <v>62.099472045898438</v>
      </c>
      <c r="D1962" s="56">
        <f t="shared" si="30"/>
        <v>0.66447422504168596</v>
      </c>
      <c r="E1962">
        <v>9.5756793966982126E-3</v>
      </c>
    </row>
    <row r="1963" spans="2:5" x14ac:dyDescent="0.45">
      <c r="B1963" s="191">
        <v>38812</v>
      </c>
      <c r="C1963" s="101">
        <v>37.308761596679688</v>
      </c>
      <c r="D1963" s="56">
        <f t="shared" si="30"/>
        <v>2.1636624826921187</v>
      </c>
      <c r="E1963">
        <v>9.556355494070877E-3</v>
      </c>
    </row>
    <row r="1964" spans="2:5" x14ac:dyDescent="0.45">
      <c r="B1964" s="191">
        <v>36335</v>
      </c>
      <c r="C1964" s="101">
        <v>11.792901992797852</v>
      </c>
      <c r="D1964" s="56">
        <f t="shared" si="30"/>
        <v>1.6031990765890678</v>
      </c>
      <c r="E1964">
        <v>9.554382190799451E-3</v>
      </c>
    </row>
    <row r="1965" spans="2:5" x14ac:dyDescent="0.45">
      <c r="B1965" s="191">
        <v>35572</v>
      </c>
      <c r="C1965" s="101">
        <v>4.5301575660705566</v>
      </c>
      <c r="D1965" s="56">
        <f t="shared" si="30"/>
        <v>-0.98856624660199377</v>
      </c>
      <c r="E1965">
        <v>9.5534511035833703E-3</v>
      </c>
    </row>
    <row r="1966" spans="2:5" x14ac:dyDescent="0.45">
      <c r="B1966" s="191">
        <v>45105</v>
      </c>
      <c r="C1966" s="101">
        <v>396.20913696289063</v>
      </c>
      <c r="D1966" s="56">
        <f t="shared" si="30"/>
        <v>30.415237277428826</v>
      </c>
      <c r="E1966">
        <v>9.5485407091733133E-3</v>
      </c>
    </row>
    <row r="1967" spans="2:5" x14ac:dyDescent="0.45">
      <c r="B1967" s="191">
        <v>38090</v>
      </c>
      <c r="C1967" s="101">
        <v>12.612005233764648</v>
      </c>
      <c r="D1967" s="56">
        <f t="shared" si="30"/>
        <v>-0.7173375368700039</v>
      </c>
      <c r="E1967">
        <v>9.5286790919754481E-3</v>
      </c>
    </row>
    <row r="1968" spans="2:5" x14ac:dyDescent="0.45">
      <c r="B1968" s="191">
        <v>40037</v>
      </c>
      <c r="C1968" s="101">
        <v>44.618606567382813</v>
      </c>
      <c r="D1968" s="56">
        <f t="shared" si="30"/>
        <v>-0.77341476931603015</v>
      </c>
      <c r="E1968">
        <v>9.525783969509068E-3</v>
      </c>
    </row>
    <row r="1969" spans="2:5" x14ac:dyDescent="0.45">
      <c r="B1969" s="191">
        <v>43672</v>
      </c>
      <c r="C1969" s="101">
        <v>196.91754150390625</v>
      </c>
      <c r="D1969" s="56">
        <f t="shared" si="30"/>
        <v>24.824332437661777</v>
      </c>
      <c r="E1969">
        <v>9.5204093031289443E-3</v>
      </c>
    </row>
    <row r="1970" spans="2:5" x14ac:dyDescent="0.45">
      <c r="B1970" s="191">
        <v>37257</v>
      </c>
      <c r="C1970" s="101">
        <v>7.6252713203430176</v>
      </c>
      <c r="D1970" s="56">
        <f t="shared" si="30"/>
        <v>-0.9249054113644386</v>
      </c>
      <c r="E1970">
        <v>9.5185950659739393E-3</v>
      </c>
    </row>
    <row r="1971" spans="2:5" x14ac:dyDescent="0.45">
      <c r="B1971" s="191">
        <v>41018</v>
      </c>
      <c r="C1971" s="101">
        <v>101.54222106933594</v>
      </c>
      <c r="D1971" s="56">
        <f t="shared" si="30"/>
        <v>12.036660686745684</v>
      </c>
      <c r="E1971">
        <v>9.5136383995194137E-3</v>
      </c>
    </row>
    <row r="1972" spans="2:5" x14ac:dyDescent="0.45">
      <c r="B1972" s="191">
        <v>37504</v>
      </c>
      <c r="C1972" s="101">
        <v>7.7889747619628906</v>
      </c>
      <c r="D1972" s="56">
        <f t="shared" si="30"/>
        <v>-7.3663709021323021E-2</v>
      </c>
      <c r="E1972">
        <v>9.5088605923945805E-3</v>
      </c>
    </row>
    <row r="1973" spans="2:5" x14ac:dyDescent="0.45">
      <c r="B1973" s="191">
        <v>37082</v>
      </c>
      <c r="C1973" s="101">
        <v>8.4083662033081055</v>
      </c>
      <c r="D1973" s="56">
        <f t="shared" si="30"/>
        <v>-0.9025605410734524</v>
      </c>
      <c r="E1973">
        <v>9.5023723299051659E-3</v>
      </c>
    </row>
    <row r="1974" spans="2:5" x14ac:dyDescent="0.45">
      <c r="B1974" s="191">
        <v>40960</v>
      </c>
      <c r="C1974" s="101">
        <v>86.293235778808594</v>
      </c>
      <c r="D1974" s="56">
        <f t="shared" si="30"/>
        <v>-0.5107201290000738</v>
      </c>
      <c r="E1974">
        <v>9.4915505957053371E-3</v>
      </c>
    </row>
    <row r="1975" spans="2:5" x14ac:dyDescent="0.45">
      <c r="B1975" s="191">
        <v>44561</v>
      </c>
      <c r="C1975" s="101">
        <v>176.36784362792969</v>
      </c>
      <c r="D1975" s="56">
        <f t="shared" si="30"/>
        <v>-0.57158195325344308</v>
      </c>
      <c r="E1975">
        <v>9.4907533562228648E-3</v>
      </c>
    </row>
    <row r="1976" spans="2:5" x14ac:dyDescent="0.45">
      <c r="B1976" s="191">
        <v>45834</v>
      </c>
      <c r="C1976" s="101">
        <v>411.67230224609375</v>
      </c>
      <c r="D1976" s="56">
        <f t="shared" si="30"/>
        <v>51.300004288974115</v>
      </c>
      <c r="E1976">
        <v>9.4871607978566329E-3</v>
      </c>
    </row>
    <row r="1977" spans="2:5" x14ac:dyDescent="0.45">
      <c r="B1977" s="191">
        <v>36693</v>
      </c>
      <c r="C1977" s="101">
        <v>7.8713626861572266</v>
      </c>
      <c r="D1977" s="56">
        <f t="shared" si="30"/>
        <v>-0.96119480289605785</v>
      </c>
      <c r="E1977">
        <v>9.4852491429665894E-3</v>
      </c>
    </row>
    <row r="1978" spans="2:5" x14ac:dyDescent="0.45">
      <c r="B1978" s="191">
        <v>44637</v>
      </c>
      <c r="C1978" s="101">
        <v>202.84300231933594</v>
      </c>
      <c r="D1978" s="56">
        <f t="shared" si="30"/>
        <v>20.124626737150848</v>
      </c>
      <c r="E1978">
        <v>9.4806833582523255E-3</v>
      </c>
    </row>
    <row r="1979" spans="2:5" x14ac:dyDescent="0.45">
      <c r="B1979" s="191">
        <v>36908</v>
      </c>
      <c r="C1979" s="101">
        <v>9.6022052764892578</v>
      </c>
      <c r="D1979" s="56">
        <f t="shared" si="30"/>
        <v>-0.97727179191888824</v>
      </c>
      <c r="E1979">
        <v>9.4782439126117075E-3</v>
      </c>
    </row>
    <row r="1980" spans="2:5" x14ac:dyDescent="0.45">
      <c r="B1980" s="191">
        <v>45488</v>
      </c>
      <c r="C1980" s="101">
        <v>422.47964477539063</v>
      </c>
      <c r="D1980" s="56">
        <f t="shared" si="30"/>
        <v>26.876324323888944</v>
      </c>
      <c r="E1980">
        <v>9.4761809550602018E-3</v>
      </c>
    </row>
    <row r="1981" spans="2:5" x14ac:dyDescent="0.45">
      <c r="B1981" s="191">
        <v>38335</v>
      </c>
      <c r="C1981" s="101">
        <v>15.155500411987305</v>
      </c>
      <c r="D1981" s="56">
        <f t="shared" si="30"/>
        <v>1.1976460589129008</v>
      </c>
      <c r="E1981">
        <v>9.4749676259235013E-3</v>
      </c>
    </row>
    <row r="1982" spans="2:5" x14ac:dyDescent="0.45">
      <c r="B1982" s="191">
        <v>37372</v>
      </c>
      <c r="C1982" s="101">
        <v>6.896242618560791</v>
      </c>
      <c r="D1982" s="56">
        <f t="shared" si="30"/>
        <v>-0.48795599099324605</v>
      </c>
      <c r="E1982">
        <v>9.4638881972984902E-3</v>
      </c>
    </row>
    <row r="1983" spans="2:5" x14ac:dyDescent="0.45">
      <c r="B1983" s="191">
        <v>38294</v>
      </c>
      <c r="C1983" s="101">
        <v>13.468066215515137</v>
      </c>
      <c r="D1983" s="56">
        <f t="shared" si="30"/>
        <v>-0.93574495712499761</v>
      </c>
      <c r="E1983">
        <v>9.4624612363537388E-3</v>
      </c>
    </row>
    <row r="1984" spans="2:5" x14ac:dyDescent="0.45">
      <c r="B1984" s="191">
        <v>43542</v>
      </c>
      <c r="C1984" s="101">
        <v>209.60325622558594</v>
      </c>
      <c r="D1984" s="56">
        <f t="shared" si="30"/>
        <v>-0.47645424390202257</v>
      </c>
      <c r="E1984">
        <v>9.4566572265439852E-3</v>
      </c>
    </row>
    <row r="1985" spans="2:5" x14ac:dyDescent="0.45">
      <c r="B1985" s="191">
        <v>45264</v>
      </c>
      <c r="C1985" s="101">
        <v>400.353271484375</v>
      </c>
      <c r="D1985" s="56">
        <f t="shared" si="30"/>
        <v>1.0176171947782824</v>
      </c>
      <c r="E1985">
        <v>9.4486126558193141E-3</v>
      </c>
    </row>
    <row r="1986" spans="2:5" x14ac:dyDescent="0.45">
      <c r="B1986" s="191">
        <v>43510</v>
      </c>
      <c r="C1986" s="101">
        <v>198.42875671386719</v>
      </c>
      <c r="D1986" s="56">
        <f t="shared" si="30"/>
        <v>4.642821778204179</v>
      </c>
      <c r="E1986">
        <v>9.4443185205425016E-3</v>
      </c>
    </row>
    <row r="1987" spans="2:5" x14ac:dyDescent="0.45">
      <c r="B1987" s="191">
        <v>39370</v>
      </c>
      <c r="C1987" s="101">
        <v>35.164810180664063</v>
      </c>
      <c r="D1987" s="56">
        <f t="shared" ref="D1987:D2050" si="31">(C1987-C1988)/C1988</f>
        <v>-0.75789351819994788</v>
      </c>
      <c r="E1987">
        <v>9.4391781906462361E-3</v>
      </c>
    </row>
    <row r="1988" spans="2:5" x14ac:dyDescent="0.45">
      <c r="B1988" s="191">
        <v>41435</v>
      </c>
      <c r="C1988" s="101">
        <v>145.24522399902344</v>
      </c>
      <c r="D1988" s="56">
        <f t="shared" si="31"/>
        <v>-3.1470029601913127E-2</v>
      </c>
      <c r="E1988">
        <v>9.4351757971176328E-3</v>
      </c>
    </row>
    <row r="1989" spans="2:5" x14ac:dyDescent="0.45">
      <c r="B1989" s="191">
        <v>41765</v>
      </c>
      <c r="C1989" s="101">
        <v>149.96461486816406</v>
      </c>
      <c r="D1989" s="56">
        <f t="shared" si="31"/>
        <v>-0.47668832914903986</v>
      </c>
      <c r="E1989">
        <v>9.4284440992522499E-3</v>
      </c>
    </row>
    <row r="1990" spans="2:5" x14ac:dyDescent="0.45">
      <c r="B1990" s="191">
        <v>44949</v>
      </c>
      <c r="C1990" s="101">
        <v>286.56845092773438</v>
      </c>
      <c r="D1990" s="56">
        <f t="shared" si="31"/>
        <v>2.7554824588811209</v>
      </c>
      <c r="E1990">
        <v>9.4139335891730361E-3</v>
      </c>
    </row>
    <row r="1991" spans="2:5" x14ac:dyDescent="0.45">
      <c r="B1991" s="191">
        <v>40680</v>
      </c>
      <c r="C1991" s="101">
        <v>76.306694030761719</v>
      </c>
      <c r="D1991" s="56">
        <f t="shared" si="31"/>
        <v>1.6082885776894671</v>
      </c>
      <c r="E1991">
        <v>9.4035462092329648E-3</v>
      </c>
    </row>
    <row r="1992" spans="2:5" x14ac:dyDescent="0.45">
      <c r="B1992" s="191">
        <v>39280</v>
      </c>
      <c r="C1992" s="101">
        <v>29.255464553833008</v>
      </c>
      <c r="D1992" s="56">
        <f t="shared" si="31"/>
        <v>0.74112398798649359</v>
      </c>
      <c r="E1992">
        <v>9.4003157656369039E-3</v>
      </c>
    </row>
    <row r="1993" spans="2:5" x14ac:dyDescent="0.45">
      <c r="B1993" s="191">
        <v>38455</v>
      </c>
      <c r="C1993" s="101">
        <v>16.802631378173828</v>
      </c>
      <c r="D1993" s="56">
        <f t="shared" si="31"/>
        <v>-0.47643579585233681</v>
      </c>
      <c r="E1993">
        <v>9.4000719574488557E-3</v>
      </c>
    </row>
    <row r="1994" spans="2:5" x14ac:dyDescent="0.45">
      <c r="B1994" s="191">
        <v>38796</v>
      </c>
      <c r="C1994" s="101">
        <v>32.092781066894531</v>
      </c>
      <c r="D1994" s="56">
        <f t="shared" si="31"/>
        <v>-0.38996684707255974</v>
      </c>
      <c r="E1994">
        <v>9.3988375799206551E-3</v>
      </c>
    </row>
    <row r="1995" spans="2:5" x14ac:dyDescent="0.45">
      <c r="B1995" s="191">
        <v>40316</v>
      </c>
      <c r="C1995" s="101">
        <v>52.608257293701172</v>
      </c>
      <c r="D1995" s="56">
        <f t="shared" si="31"/>
        <v>-0.61595034261357651</v>
      </c>
      <c r="E1995">
        <v>9.3931581417422329E-3</v>
      </c>
    </row>
    <row r="1996" spans="2:5" x14ac:dyDescent="0.45">
      <c r="B1996" s="191">
        <v>43938</v>
      </c>
      <c r="C1996" s="101">
        <v>136.98295593261719</v>
      </c>
      <c r="D1996" s="56">
        <f t="shared" si="31"/>
        <v>21.790565869488159</v>
      </c>
      <c r="E1996">
        <v>9.3910438437233689E-3</v>
      </c>
    </row>
    <row r="1997" spans="2:5" x14ac:dyDescent="0.45">
      <c r="B1997" s="191">
        <v>35779</v>
      </c>
      <c r="C1997" s="101">
        <v>6.0105113983154297</v>
      </c>
      <c r="D1997" s="56">
        <f t="shared" si="31"/>
        <v>-0.97368500823610971</v>
      </c>
      <c r="E1997">
        <v>9.3767867352773007E-3</v>
      </c>
    </row>
    <row r="1998" spans="2:5" x14ac:dyDescent="0.45">
      <c r="B1998" s="191">
        <v>44708</v>
      </c>
      <c r="C1998" s="101">
        <v>228.40635681152344</v>
      </c>
      <c r="D1998" s="56">
        <f t="shared" si="31"/>
        <v>0.78430044276016098</v>
      </c>
      <c r="E1998">
        <v>9.3738113060927823E-3</v>
      </c>
    </row>
    <row r="1999" spans="2:5" x14ac:dyDescent="0.45">
      <c r="B1999" s="191">
        <v>41346</v>
      </c>
      <c r="C1999" s="101">
        <v>128.0089111328125</v>
      </c>
      <c r="D1999" s="56">
        <f t="shared" si="31"/>
        <v>-0.25871401975721825</v>
      </c>
      <c r="E1999">
        <v>9.3690865683529901E-3</v>
      </c>
    </row>
    <row r="2000" spans="2:5" x14ac:dyDescent="0.45">
      <c r="B2000" s="191">
        <v>42053</v>
      </c>
      <c r="C2000" s="101">
        <v>172.68492126464844</v>
      </c>
      <c r="D2000" s="56">
        <f t="shared" si="31"/>
        <v>-0.13718969312925094</v>
      </c>
      <c r="E2000">
        <v>9.3685011263339342E-3</v>
      </c>
    </row>
    <row r="2001" spans="2:5" x14ac:dyDescent="0.45">
      <c r="B2001" s="191">
        <v>43503</v>
      </c>
      <c r="C2001" s="101">
        <v>200.14239501953125</v>
      </c>
      <c r="D2001" s="56">
        <f t="shared" si="31"/>
        <v>-0.51038361955468514</v>
      </c>
      <c r="E2001">
        <v>9.3625429179075084E-3</v>
      </c>
    </row>
    <row r="2002" spans="2:5" x14ac:dyDescent="0.45">
      <c r="B2002" s="191">
        <v>45315</v>
      </c>
      <c r="C2002" s="101">
        <v>408.77389526367188</v>
      </c>
      <c r="D2002" s="56">
        <f t="shared" si="31"/>
        <v>132.43319752039238</v>
      </c>
      <c r="E2002">
        <v>9.3620690278802612E-3</v>
      </c>
    </row>
    <row r="2003" spans="2:5" x14ac:dyDescent="0.45">
      <c r="B2003" s="191">
        <v>35388</v>
      </c>
      <c r="C2003" s="101">
        <v>3.0635097026824951</v>
      </c>
      <c r="D2003" s="56">
        <f t="shared" si="31"/>
        <v>-0.7530845382191651</v>
      </c>
      <c r="E2003">
        <v>9.3575355800489049E-3</v>
      </c>
    </row>
    <row r="2004" spans="2:5" x14ac:dyDescent="0.45">
      <c r="B2004" s="191">
        <v>38204</v>
      </c>
      <c r="C2004" s="101">
        <v>12.407119750976563</v>
      </c>
      <c r="D2004" s="56">
        <f t="shared" si="31"/>
        <v>-0.97033455923719114</v>
      </c>
      <c r="E2004">
        <v>9.3542372827441558E-3</v>
      </c>
    </row>
    <row r="2005" spans="2:5" x14ac:dyDescent="0.45">
      <c r="B2005" s="191">
        <v>45818</v>
      </c>
      <c r="C2005" s="101">
        <v>418.23480224609375</v>
      </c>
      <c r="D2005" s="56">
        <f t="shared" si="31"/>
        <v>1.4130454686633935</v>
      </c>
      <c r="E2005">
        <v>9.3369826838988323E-3</v>
      </c>
    </row>
    <row r="2006" spans="2:5" x14ac:dyDescent="0.45">
      <c r="B2006" s="191">
        <v>43840</v>
      </c>
      <c r="C2006" s="101">
        <v>173.3223876953125</v>
      </c>
      <c r="D2006" s="56">
        <f t="shared" si="31"/>
        <v>0.37103115306159401</v>
      </c>
      <c r="E2006">
        <v>9.3299560026437155E-3</v>
      </c>
    </row>
    <row r="2007" spans="2:5" x14ac:dyDescent="0.45">
      <c r="B2007" s="191">
        <v>41248</v>
      </c>
      <c r="C2007" s="101">
        <v>126.41754150390625</v>
      </c>
      <c r="D2007" s="56">
        <f t="shared" si="31"/>
        <v>16.243055085826079</v>
      </c>
      <c r="E2007">
        <v>9.3173235115481118E-3</v>
      </c>
    </row>
    <row r="2008" spans="2:5" x14ac:dyDescent="0.45">
      <c r="B2008" s="191">
        <v>35998</v>
      </c>
      <c r="C2008" s="101">
        <v>7.3315048217773438</v>
      </c>
      <c r="D2008" s="56">
        <f t="shared" si="31"/>
        <v>-0.97056405585898908</v>
      </c>
      <c r="E2008">
        <v>9.3089743428156103E-3</v>
      </c>
    </row>
    <row r="2009" spans="2:5" x14ac:dyDescent="0.45">
      <c r="B2009" s="191">
        <v>44757</v>
      </c>
      <c r="C2009" s="101">
        <v>249.06640625</v>
      </c>
      <c r="D2009" s="56">
        <f t="shared" si="31"/>
        <v>0.80111367303774272</v>
      </c>
      <c r="E2009">
        <v>9.2829354381826247E-3</v>
      </c>
    </row>
    <row r="2010" spans="2:5" x14ac:dyDescent="0.45">
      <c r="B2010" s="191">
        <v>41619</v>
      </c>
      <c r="C2010" s="101">
        <v>138.28466796875</v>
      </c>
      <c r="D2010" s="56">
        <f t="shared" si="31"/>
        <v>13.573961591804601</v>
      </c>
      <c r="E2010">
        <v>9.279452821550363E-3</v>
      </c>
    </row>
    <row r="2011" spans="2:5" x14ac:dyDescent="0.45">
      <c r="B2011" s="191">
        <v>37861</v>
      </c>
      <c r="C2011" s="101">
        <v>9.4884748458862305</v>
      </c>
      <c r="D2011" s="56">
        <f t="shared" si="31"/>
        <v>-0.91447934914345141</v>
      </c>
      <c r="E2011">
        <v>9.265117415196979E-3</v>
      </c>
    </row>
    <row r="2012" spans="2:5" x14ac:dyDescent="0.45">
      <c r="B2012" s="191">
        <v>41123</v>
      </c>
      <c r="C2012" s="101">
        <v>110.94951629638672</v>
      </c>
      <c r="D2012" s="56">
        <f t="shared" si="31"/>
        <v>14.74855911087154</v>
      </c>
      <c r="E2012">
        <v>9.2644926560585816E-3</v>
      </c>
    </row>
    <row r="2013" spans="2:5" x14ac:dyDescent="0.45">
      <c r="B2013" s="191">
        <v>37357</v>
      </c>
      <c r="C2013" s="101">
        <v>7.0450582504272461</v>
      </c>
      <c r="D2013" s="56">
        <f t="shared" si="31"/>
        <v>-0.92035594019393652</v>
      </c>
      <c r="E2013">
        <v>9.2619202180371524E-3</v>
      </c>
    </row>
    <row r="2014" spans="2:5" x14ac:dyDescent="0.45">
      <c r="B2014" s="191">
        <v>40863</v>
      </c>
      <c r="C2014" s="101">
        <v>88.456794738769531</v>
      </c>
      <c r="D2014" s="56">
        <f t="shared" si="31"/>
        <v>-0.56301939037291104</v>
      </c>
      <c r="E2014">
        <v>9.2570725717964122E-3</v>
      </c>
    </row>
    <row r="2015" spans="2:5" x14ac:dyDescent="0.45">
      <c r="B2015" s="191">
        <v>43402</v>
      </c>
      <c r="C2015" s="101">
        <v>202.42727661132813</v>
      </c>
      <c r="D2015" s="56">
        <f t="shared" si="31"/>
        <v>23.846961210201446</v>
      </c>
      <c r="E2015">
        <v>9.2558858160025903E-3</v>
      </c>
    </row>
    <row r="2016" spans="2:5" x14ac:dyDescent="0.45">
      <c r="B2016" s="191">
        <v>37314</v>
      </c>
      <c r="C2016" s="101">
        <v>8.1469631195068359</v>
      </c>
      <c r="D2016" s="56">
        <f t="shared" si="31"/>
        <v>-0.72969246926069031</v>
      </c>
      <c r="E2016">
        <v>9.2522856034010694E-3</v>
      </c>
    </row>
    <row r="2017" spans="2:5" x14ac:dyDescent="0.45">
      <c r="B2017" s="191">
        <v>39233</v>
      </c>
      <c r="C2017" s="101">
        <v>30.139608383178711</v>
      </c>
      <c r="D2017" s="56">
        <f t="shared" si="31"/>
        <v>2.6763680491850228</v>
      </c>
      <c r="E2017">
        <v>9.2423086304403105E-3</v>
      </c>
    </row>
    <row r="2018" spans="2:5" x14ac:dyDescent="0.45">
      <c r="B2018" s="191">
        <v>36586</v>
      </c>
      <c r="C2018" s="101">
        <v>8.1982021331787109</v>
      </c>
      <c r="D2018" s="56">
        <f t="shared" si="31"/>
        <v>-0.98010218217110079</v>
      </c>
      <c r="E2018">
        <v>9.2385943417425224E-3</v>
      </c>
    </row>
    <row r="2019" spans="2:5" x14ac:dyDescent="0.45">
      <c r="B2019" s="191">
        <v>45957</v>
      </c>
      <c r="C2019" s="101">
        <v>412.01513671875</v>
      </c>
      <c r="D2019" s="56">
        <f t="shared" si="31"/>
        <v>1.0300030726155973</v>
      </c>
      <c r="E2019">
        <v>9.2370347030744891E-3</v>
      </c>
    </row>
    <row r="2020" spans="2:5" x14ac:dyDescent="0.45">
      <c r="B2020" s="191">
        <v>43473</v>
      </c>
      <c r="C2020" s="101">
        <v>202.96281433105469</v>
      </c>
      <c r="D2020" s="56">
        <f t="shared" si="31"/>
        <v>44.535126151178581</v>
      </c>
      <c r="E2020">
        <v>9.2313909326036461E-3</v>
      </c>
    </row>
    <row r="2021" spans="2:5" x14ac:dyDescent="0.45">
      <c r="B2021" s="191">
        <v>35537</v>
      </c>
      <c r="C2021" s="101">
        <v>4.457280158996582</v>
      </c>
      <c r="D2021" s="56">
        <f t="shared" si="31"/>
        <v>-0.86333848579950923</v>
      </c>
      <c r="E2021">
        <v>9.2212582668128526E-3</v>
      </c>
    </row>
    <row r="2022" spans="2:5" x14ac:dyDescent="0.45">
      <c r="B2022" s="191">
        <v>39822</v>
      </c>
      <c r="C2022" s="101">
        <v>32.615474700927734</v>
      </c>
      <c r="D2022" s="56">
        <f t="shared" si="31"/>
        <v>-0.11456194591195568</v>
      </c>
      <c r="E2022">
        <v>9.2206706103223207E-3</v>
      </c>
    </row>
    <row r="2023" spans="2:5" x14ac:dyDescent="0.45">
      <c r="B2023" s="191">
        <v>39652</v>
      </c>
      <c r="C2023" s="101">
        <v>36.835411071777344</v>
      </c>
      <c r="D2023" s="56">
        <f t="shared" si="31"/>
        <v>1.2862755613326964</v>
      </c>
      <c r="E2023">
        <v>9.2179283307822907E-3</v>
      </c>
    </row>
    <row r="2024" spans="2:5" x14ac:dyDescent="0.45">
      <c r="B2024" s="191">
        <v>38377</v>
      </c>
      <c r="C2024" s="101">
        <v>16.111536026000977</v>
      </c>
      <c r="D2024" s="56">
        <f t="shared" si="31"/>
        <v>0.30255422654315733</v>
      </c>
      <c r="E2024">
        <v>9.2072056454342022E-3</v>
      </c>
    </row>
    <row r="2025" spans="2:5" x14ac:dyDescent="0.45">
      <c r="B2025" s="191">
        <v>38225</v>
      </c>
      <c r="C2025" s="101">
        <v>12.369186401367188</v>
      </c>
      <c r="D2025" s="56">
        <f t="shared" si="31"/>
        <v>-0.93156359152372481</v>
      </c>
      <c r="E2025">
        <v>9.187866432720326E-3</v>
      </c>
    </row>
    <row r="2026" spans="2:5" x14ac:dyDescent="0.45">
      <c r="B2026" s="191">
        <v>43061</v>
      </c>
      <c r="C2026" s="101">
        <v>180.73985290527344</v>
      </c>
      <c r="D2026" s="56">
        <f t="shared" si="31"/>
        <v>-3.2032499609583993E-2</v>
      </c>
      <c r="E2026">
        <v>9.1868206394402734E-3</v>
      </c>
    </row>
    <row r="2027" spans="2:5" x14ac:dyDescent="0.45">
      <c r="B2027" s="191">
        <v>44510</v>
      </c>
      <c r="C2027" s="101">
        <v>186.72099304199219</v>
      </c>
      <c r="D2027" s="56">
        <f t="shared" si="31"/>
        <v>10.739129407686191</v>
      </c>
      <c r="E2027">
        <v>9.1803065077855749E-3</v>
      </c>
    </row>
    <row r="2028" spans="2:5" x14ac:dyDescent="0.45">
      <c r="B2028" s="191">
        <v>38387</v>
      </c>
      <c r="C2028" s="101">
        <v>15.905863761901855</v>
      </c>
      <c r="D2028" s="56">
        <f t="shared" si="31"/>
        <v>-0.9250085582426677</v>
      </c>
      <c r="E2028">
        <v>9.1752406339034934E-3</v>
      </c>
    </row>
    <row r="2029" spans="2:5" x14ac:dyDescent="0.45">
      <c r="B2029" s="191">
        <v>43600</v>
      </c>
      <c r="C2029" s="101">
        <v>212.10238647460938</v>
      </c>
      <c r="D2029" s="56">
        <f t="shared" si="31"/>
        <v>-0.44796275468544977</v>
      </c>
      <c r="E2029">
        <v>9.1725721774772884E-3</v>
      </c>
    </row>
    <row r="2030" spans="2:5" x14ac:dyDescent="0.45">
      <c r="B2030" s="191">
        <v>45405</v>
      </c>
      <c r="C2030" s="101">
        <v>384.217529296875</v>
      </c>
      <c r="D2030" s="56">
        <f t="shared" si="31"/>
        <v>0.55108473330913699</v>
      </c>
      <c r="E2030">
        <v>9.1699511343667443E-3</v>
      </c>
    </row>
    <row r="2031" spans="2:5" x14ac:dyDescent="0.45">
      <c r="B2031" s="191">
        <v>44749</v>
      </c>
      <c r="C2031" s="101">
        <v>247.70892333984375</v>
      </c>
      <c r="D2031" s="56">
        <f t="shared" si="31"/>
        <v>27.20707778834182</v>
      </c>
      <c r="E2031">
        <v>9.1601670643397387E-3</v>
      </c>
    </row>
    <row r="2032" spans="2:5" x14ac:dyDescent="0.45">
      <c r="B2032" s="191">
        <v>37091</v>
      </c>
      <c r="C2032" s="101">
        <v>8.7818002700805664</v>
      </c>
      <c r="D2032" s="56">
        <f t="shared" si="31"/>
        <v>-0.95625304382091147</v>
      </c>
      <c r="E2032">
        <v>9.1589842244403745E-3</v>
      </c>
    </row>
    <row r="2033" spans="2:5" x14ac:dyDescent="0.45">
      <c r="B2033" s="191">
        <v>43657</v>
      </c>
      <c r="C2033" s="101">
        <v>200.74082946777344</v>
      </c>
      <c r="D2033" s="56">
        <f t="shared" si="31"/>
        <v>0.45641510077307923</v>
      </c>
      <c r="E2033">
        <v>9.1525021986455651E-3</v>
      </c>
    </row>
    <row r="2034" spans="2:5" x14ac:dyDescent="0.45">
      <c r="B2034" s="191">
        <v>41684</v>
      </c>
      <c r="C2034" s="101">
        <v>137.8321533203125</v>
      </c>
      <c r="D2034" s="56">
        <f t="shared" si="31"/>
        <v>-0.6422239498267317</v>
      </c>
      <c r="E2034">
        <v>9.1513245255810099E-3</v>
      </c>
    </row>
    <row r="2035" spans="2:5" x14ac:dyDescent="0.45">
      <c r="B2035" s="191">
        <v>45446</v>
      </c>
      <c r="C2035" s="101">
        <v>385.24700927734375</v>
      </c>
      <c r="D2035" s="56">
        <f t="shared" si="31"/>
        <v>-0.10955397829611825</v>
      </c>
      <c r="E2035">
        <v>9.1452225463258627E-3</v>
      </c>
    </row>
    <row r="2036" spans="2:5" x14ac:dyDescent="0.45">
      <c r="B2036" s="191">
        <v>45492</v>
      </c>
      <c r="C2036" s="101">
        <v>432.64498901367188</v>
      </c>
      <c r="D2036" s="56">
        <f t="shared" si="31"/>
        <v>36.074693639719492</v>
      </c>
      <c r="E2036">
        <v>9.1440686236511064E-3</v>
      </c>
    </row>
    <row r="2037" spans="2:5" x14ac:dyDescent="0.45">
      <c r="B2037" s="191">
        <v>38027</v>
      </c>
      <c r="C2037" s="101">
        <v>11.669549942016602</v>
      </c>
      <c r="D2037" s="56">
        <f t="shared" si="31"/>
        <v>-0.93787947787856529</v>
      </c>
      <c r="E2037">
        <v>9.1395155434936433E-3</v>
      </c>
    </row>
    <row r="2038" spans="2:5" x14ac:dyDescent="0.45">
      <c r="B2038" s="191">
        <v>44602</v>
      </c>
      <c r="C2038" s="101">
        <v>187.85337829589844</v>
      </c>
      <c r="D2038" s="56">
        <f t="shared" si="31"/>
        <v>-8.8935180895326864E-3</v>
      </c>
      <c r="E2038">
        <v>9.1243797153783036E-3</v>
      </c>
    </row>
    <row r="2039" spans="2:5" x14ac:dyDescent="0.45">
      <c r="B2039" s="191">
        <v>43284</v>
      </c>
      <c r="C2039" s="101">
        <v>189.53904724121094</v>
      </c>
      <c r="D2039" s="56">
        <f t="shared" si="31"/>
        <v>-5.9517317108275847E-2</v>
      </c>
      <c r="E2039">
        <v>9.1235702100992376E-3</v>
      </c>
    </row>
    <row r="2040" spans="2:5" x14ac:dyDescent="0.45">
      <c r="B2040" s="191">
        <v>42948</v>
      </c>
      <c r="C2040" s="101">
        <v>201.53379821777344</v>
      </c>
      <c r="D2040" s="56">
        <f t="shared" si="31"/>
        <v>0.15300122792703813</v>
      </c>
      <c r="E2040">
        <v>9.1147740434082917E-3</v>
      </c>
    </row>
    <row r="2041" spans="2:5" x14ac:dyDescent="0.45">
      <c r="B2041" s="191">
        <v>44453</v>
      </c>
      <c r="C2041" s="101">
        <v>174.79061889648438</v>
      </c>
      <c r="D2041" s="56">
        <f t="shared" si="31"/>
        <v>0.11601955023013423</v>
      </c>
      <c r="E2041">
        <v>9.1059408670587962E-3</v>
      </c>
    </row>
    <row r="2042" spans="2:5" x14ac:dyDescent="0.45">
      <c r="B2042" s="191">
        <v>42340</v>
      </c>
      <c r="C2042" s="101">
        <v>156.61967468261719</v>
      </c>
      <c r="D2042" s="56">
        <f t="shared" si="31"/>
        <v>-0.56342364757260155</v>
      </c>
      <c r="E2042">
        <v>9.0977033507122912E-3</v>
      </c>
    </row>
    <row r="2043" spans="2:5" x14ac:dyDescent="0.45">
      <c r="B2043" s="191">
        <v>45043</v>
      </c>
      <c r="C2043" s="101">
        <v>358.74520874023438</v>
      </c>
      <c r="D2043" s="56">
        <f t="shared" si="31"/>
        <v>-0.10398246344696715</v>
      </c>
      <c r="E2043">
        <v>9.09661129983339E-3</v>
      </c>
    </row>
    <row r="2044" spans="2:5" x14ac:dyDescent="0.45">
      <c r="B2044" s="191">
        <v>45756</v>
      </c>
      <c r="C2044" s="101">
        <v>400.37744140625</v>
      </c>
      <c r="D2044" s="56">
        <f t="shared" si="31"/>
        <v>9.6622044305274972</v>
      </c>
      <c r="E2044">
        <v>9.0898763339634456E-3</v>
      </c>
    </row>
    <row r="2045" spans="2:5" x14ac:dyDescent="0.45">
      <c r="B2045" s="191">
        <v>39442</v>
      </c>
      <c r="C2045" s="101">
        <v>37.551094055175781</v>
      </c>
      <c r="D2045" s="56">
        <f t="shared" si="31"/>
        <v>3.0964159355745631</v>
      </c>
      <c r="E2045">
        <v>9.0887545140342536E-3</v>
      </c>
    </row>
    <row r="2046" spans="2:5" x14ac:dyDescent="0.45">
      <c r="B2046" s="191">
        <v>37020</v>
      </c>
      <c r="C2046" s="101">
        <v>9.1668167114257813</v>
      </c>
      <c r="D2046" s="56">
        <f t="shared" si="31"/>
        <v>-0.92834631464602779</v>
      </c>
      <c r="E2046">
        <v>9.0772932035936282E-3</v>
      </c>
    </row>
    <row r="2047" spans="2:5" x14ac:dyDescent="0.45">
      <c r="B2047" s="191">
        <v>44137</v>
      </c>
      <c r="C2047" s="101">
        <v>127.93224334716797</v>
      </c>
      <c r="D2047" s="56">
        <f t="shared" si="31"/>
        <v>10.988183281919451</v>
      </c>
      <c r="E2047">
        <v>9.0771804053499036E-3</v>
      </c>
    </row>
    <row r="2048" spans="2:5" x14ac:dyDescent="0.45">
      <c r="B2048" s="191">
        <v>36395</v>
      </c>
      <c r="C2048" s="101">
        <v>10.671528816223145</v>
      </c>
      <c r="D2048" s="56">
        <f t="shared" si="31"/>
        <v>-0.96303460066155855</v>
      </c>
      <c r="E2048">
        <v>9.0499622662743098E-3</v>
      </c>
    </row>
    <row r="2049" spans="2:5" x14ac:dyDescent="0.45">
      <c r="B2049" s="191">
        <v>44887</v>
      </c>
      <c r="C2049" s="101">
        <v>288.68966674804688</v>
      </c>
      <c r="D2049" s="56">
        <f t="shared" si="31"/>
        <v>0.31697275035951328</v>
      </c>
      <c r="E2049">
        <v>9.0450268405734158E-3</v>
      </c>
    </row>
    <row r="2050" spans="2:5" x14ac:dyDescent="0.45">
      <c r="B2050" s="191">
        <v>43591</v>
      </c>
      <c r="C2050" s="101">
        <v>219.20701599121094</v>
      </c>
      <c r="D2050" s="56">
        <f t="shared" si="31"/>
        <v>3.8871670688999864</v>
      </c>
      <c r="E2050">
        <v>9.038886830908921E-3</v>
      </c>
    </row>
    <row r="2051" spans="2:5" x14ac:dyDescent="0.45">
      <c r="B2051" s="191">
        <v>40066</v>
      </c>
      <c r="C2051" s="101">
        <v>44.853595733642578</v>
      </c>
      <c r="D2051" s="56">
        <f t="shared" ref="D2051:D2114" si="32">(C2051-C2052)/C2052</f>
        <v>-0.74947600922077184</v>
      </c>
      <c r="E2051">
        <v>9.0308255496973876E-3</v>
      </c>
    </row>
    <row r="2052" spans="2:5" x14ac:dyDescent="0.45">
      <c r="B2052" s="191">
        <v>43755</v>
      </c>
      <c r="C2052" s="101">
        <v>179.03912353515625</v>
      </c>
      <c r="D2052" s="56">
        <f t="shared" si="32"/>
        <v>1.9208362071921574</v>
      </c>
      <c r="E2052">
        <v>9.0292729653865395E-3</v>
      </c>
    </row>
    <row r="2053" spans="2:5" x14ac:dyDescent="0.45">
      <c r="B2053" s="191">
        <v>40351</v>
      </c>
      <c r="C2053" s="101">
        <v>61.297214508056641</v>
      </c>
      <c r="D2053" s="56">
        <f t="shared" si="32"/>
        <v>-0.67539759040233438</v>
      </c>
      <c r="E2053">
        <v>9.0272245312839183E-3</v>
      </c>
    </row>
    <row r="2054" spans="2:5" x14ac:dyDescent="0.45">
      <c r="B2054" s="191">
        <v>42865</v>
      </c>
      <c r="C2054" s="101">
        <v>188.83782958984375</v>
      </c>
      <c r="D2054" s="56">
        <f t="shared" si="32"/>
        <v>0.28984528747022575</v>
      </c>
      <c r="E2054">
        <v>9.0239728554356753E-3</v>
      </c>
    </row>
    <row r="2055" spans="2:5" x14ac:dyDescent="0.45">
      <c r="B2055" s="191">
        <v>41793</v>
      </c>
      <c r="C2055" s="101">
        <v>146.40347290039063</v>
      </c>
      <c r="D2055" s="56">
        <f t="shared" si="32"/>
        <v>1.0785036209235974</v>
      </c>
      <c r="E2055">
        <v>9.0222786932587194E-3</v>
      </c>
    </row>
    <row r="2056" spans="2:5" x14ac:dyDescent="0.45">
      <c r="B2056" s="191">
        <v>40484</v>
      </c>
      <c r="C2056" s="101">
        <v>70.436958312988281</v>
      </c>
      <c r="D2056" s="56">
        <f t="shared" si="32"/>
        <v>-0.55510587369483033</v>
      </c>
      <c r="E2056">
        <v>9.0196654894076755E-3</v>
      </c>
    </row>
    <row r="2057" spans="2:5" x14ac:dyDescent="0.45">
      <c r="B2057" s="191">
        <v>44321</v>
      </c>
      <c r="C2057" s="101">
        <v>158.32296752929688</v>
      </c>
      <c r="D2057" s="56">
        <f t="shared" si="32"/>
        <v>2.2964778203997189E-2</v>
      </c>
      <c r="E2057">
        <v>9.01817823950107E-3</v>
      </c>
    </row>
    <row r="2058" spans="2:5" x14ac:dyDescent="0.45">
      <c r="B2058" s="191">
        <v>41877</v>
      </c>
      <c r="C2058" s="101">
        <v>154.76873779296875</v>
      </c>
      <c r="D2058" s="56">
        <f t="shared" si="32"/>
        <v>-0.2584994850103996</v>
      </c>
      <c r="E2058">
        <v>9.0180607926247918E-3</v>
      </c>
    </row>
    <row r="2059" spans="2:5" x14ac:dyDescent="0.45">
      <c r="B2059" s="191">
        <v>44643</v>
      </c>
      <c r="C2059" s="101">
        <v>208.72370910644531</v>
      </c>
      <c r="D2059" s="56">
        <f t="shared" si="32"/>
        <v>3.4227018316543734</v>
      </c>
      <c r="E2059">
        <v>9.0091439104058764E-3</v>
      </c>
    </row>
    <row r="2060" spans="2:5" x14ac:dyDescent="0.45">
      <c r="B2060" s="191">
        <v>40022</v>
      </c>
      <c r="C2060" s="101">
        <v>47.193710327148438</v>
      </c>
      <c r="D2060" s="56">
        <f t="shared" si="32"/>
        <v>-0.74021682818104484</v>
      </c>
      <c r="E2060">
        <v>9.0015820665844664E-3</v>
      </c>
    </row>
    <row r="2061" spans="2:5" x14ac:dyDescent="0.45">
      <c r="B2061" s="191">
        <v>44578</v>
      </c>
      <c r="C2061" s="101">
        <v>181.665771484375</v>
      </c>
      <c r="D2061" s="56">
        <f t="shared" si="32"/>
        <v>9.743906684254851</v>
      </c>
      <c r="E2061">
        <v>8.9847724899193883E-3</v>
      </c>
    </row>
    <row r="2062" spans="2:5" x14ac:dyDescent="0.45">
      <c r="B2062" s="191">
        <v>38476</v>
      </c>
      <c r="C2062" s="101">
        <v>16.908725738525391</v>
      </c>
      <c r="D2062" s="56">
        <f t="shared" si="32"/>
        <v>-0.89121142165443268</v>
      </c>
      <c r="E2062">
        <v>8.9833809330701758E-3</v>
      </c>
    </row>
    <row r="2063" spans="2:5" x14ac:dyDescent="0.45">
      <c r="B2063" s="191">
        <v>41890</v>
      </c>
      <c r="C2063" s="101">
        <v>155.42739868164063</v>
      </c>
      <c r="D2063" s="56">
        <f t="shared" si="32"/>
        <v>-0.60334420018877</v>
      </c>
      <c r="E2063">
        <v>8.9794014901184577E-3</v>
      </c>
    </row>
    <row r="2064" spans="2:5" x14ac:dyDescent="0.45">
      <c r="B2064" s="191">
        <v>45209</v>
      </c>
      <c r="C2064" s="101">
        <v>391.84451293945313</v>
      </c>
      <c r="D2064" s="56">
        <f t="shared" si="32"/>
        <v>10.464660345012321</v>
      </c>
      <c r="E2064">
        <v>8.968135212199059E-3</v>
      </c>
    </row>
    <row r="2065" spans="2:5" x14ac:dyDescent="0.45">
      <c r="B2065" s="191">
        <v>39036</v>
      </c>
      <c r="C2065" s="101">
        <v>34.178466796875</v>
      </c>
      <c r="D2065" s="56">
        <f t="shared" si="32"/>
        <v>1.8629401528276697</v>
      </c>
      <c r="E2065">
        <v>8.9627469991858198E-3</v>
      </c>
    </row>
    <row r="2066" spans="2:5" x14ac:dyDescent="0.45">
      <c r="B2066" s="191">
        <v>36333</v>
      </c>
      <c r="C2066" s="101">
        <v>11.938240051269531</v>
      </c>
      <c r="D2066" s="56">
        <f t="shared" si="32"/>
        <v>-0.95837768382543054</v>
      </c>
      <c r="E2066">
        <v>8.9601960444372335E-3</v>
      </c>
    </row>
    <row r="2067" spans="2:5" x14ac:dyDescent="0.45">
      <c r="B2067" s="191">
        <v>44935</v>
      </c>
      <c r="C2067" s="101">
        <v>286.82305908203125</v>
      </c>
      <c r="D2067" s="56">
        <f t="shared" si="32"/>
        <v>1.1027552829427152</v>
      </c>
      <c r="E2067">
        <v>8.9538497839716132E-3</v>
      </c>
    </row>
    <row r="2068" spans="2:5" x14ac:dyDescent="0.45">
      <c r="B2068" s="191">
        <v>42160</v>
      </c>
      <c r="C2068" s="101">
        <v>136.4034423828125</v>
      </c>
      <c r="D2068" s="56">
        <f t="shared" si="32"/>
        <v>6.590257003200839</v>
      </c>
      <c r="E2068">
        <v>8.9524658925598001E-3</v>
      </c>
    </row>
    <row r="2069" spans="2:5" x14ac:dyDescent="0.45">
      <c r="B2069" s="191">
        <v>38497</v>
      </c>
      <c r="C2069" s="101">
        <v>17.970859527587891</v>
      </c>
      <c r="D2069" s="56">
        <f t="shared" si="32"/>
        <v>-0.71467118933393803</v>
      </c>
      <c r="E2069">
        <v>8.951724894177877E-3</v>
      </c>
    </row>
    <row r="2070" spans="2:5" x14ac:dyDescent="0.45">
      <c r="B2070" s="191">
        <v>40388</v>
      </c>
      <c r="C2070" s="101">
        <v>62.982982635498047</v>
      </c>
      <c r="D2070" s="56">
        <f t="shared" si="32"/>
        <v>2.5450674445056976</v>
      </c>
      <c r="E2070">
        <v>8.9474623038239658E-3</v>
      </c>
    </row>
    <row r="2071" spans="2:5" x14ac:dyDescent="0.45">
      <c r="B2071" s="191">
        <v>38491</v>
      </c>
      <c r="C2071" s="101">
        <v>17.76637077331543</v>
      </c>
      <c r="D2071" s="56">
        <f t="shared" si="32"/>
        <v>0.41612000212234918</v>
      </c>
      <c r="E2071">
        <v>8.9195087662974539E-3</v>
      </c>
    </row>
    <row r="2072" spans="2:5" x14ac:dyDescent="0.45">
      <c r="B2072" s="191">
        <v>38034</v>
      </c>
      <c r="C2072" s="101">
        <v>12.545808792114258</v>
      </c>
      <c r="D2072" s="56">
        <f t="shared" si="32"/>
        <v>0.59109779985506816</v>
      </c>
      <c r="E2072">
        <v>8.9194408070475701E-3</v>
      </c>
    </row>
    <row r="2073" spans="2:5" x14ac:dyDescent="0.45">
      <c r="B2073" s="191">
        <v>37446</v>
      </c>
      <c r="C2073" s="101">
        <v>7.8850016593933105</v>
      </c>
      <c r="D2073" s="56">
        <f t="shared" si="32"/>
        <v>-0.94553178860660014</v>
      </c>
      <c r="E2073">
        <v>8.914616328299492E-3</v>
      </c>
    </row>
    <row r="2074" spans="2:5" x14ac:dyDescent="0.45">
      <c r="B2074" s="191">
        <v>42353</v>
      </c>
      <c r="C2074" s="101">
        <v>144.76336669921875</v>
      </c>
      <c r="D2074" s="56">
        <f t="shared" si="32"/>
        <v>1.9647102058188521</v>
      </c>
      <c r="E2074">
        <v>8.9032901614187927E-3</v>
      </c>
    </row>
    <row r="2075" spans="2:5" x14ac:dyDescent="0.45">
      <c r="B2075" s="191">
        <v>40224</v>
      </c>
      <c r="C2075" s="101">
        <v>48.828842163085938</v>
      </c>
      <c r="D2075" s="56">
        <f t="shared" si="32"/>
        <v>-0.59413040005534967</v>
      </c>
      <c r="E2075">
        <v>8.9016131232841529E-3</v>
      </c>
    </row>
    <row r="2076" spans="2:5" x14ac:dyDescent="0.45">
      <c r="B2076" s="191">
        <v>41193</v>
      </c>
      <c r="C2076" s="101">
        <v>120.30672454833984</v>
      </c>
      <c r="D2076" s="56">
        <f t="shared" si="32"/>
        <v>5.857153852751928</v>
      </c>
      <c r="E2076">
        <v>8.8967291880907677E-3</v>
      </c>
    </row>
    <row r="2077" spans="2:5" x14ac:dyDescent="0.45">
      <c r="B2077" s="191">
        <v>38485</v>
      </c>
      <c r="C2077" s="101">
        <v>17.544702529907227</v>
      </c>
      <c r="D2077" s="56">
        <f t="shared" si="32"/>
        <v>-0.61473231944246898</v>
      </c>
      <c r="E2077">
        <v>8.8957661150346964E-3</v>
      </c>
    </row>
    <row r="2078" spans="2:5" x14ac:dyDescent="0.45">
      <c r="B2078" s="191">
        <v>40080</v>
      </c>
      <c r="C2078" s="101">
        <v>45.538993835449219</v>
      </c>
      <c r="D2078" s="56">
        <f t="shared" si="32"/>
        <v>-0.74528166858729661</v>
      </c>
      <c r="E2078">
        <v>8.8938661252443152E-3</v>
      </c>
    </row>
    <row r="2079" spans="2:5" x14ac:dyDescent="0.45">
      <c r="B2079" s="191">
        <v>44620</v>
      </c>
      <c r="C2079" s="101">
        <v>178.78176879882813</v>
      </c>
      <c r="D2079" s="56">
        <f t="shared" si="32"/>
        <v>2.5683764936485174</v>
      </c>
      <c r="E2079">
        <v>8.8803471129744582E-3</v>
      </c>
    </row>
    <row r="2080" spans="2:5" x14ac:dyDescent="0.45">
      <c r="B2080" s="191">
        <v>40171</v>
      </c>
      <c r="C2080" s="101">
        <v>50.101711273193359</v>
      </c>
      <c r="D2080" s="56">
        <f t="shared" si="32"/>
        <v>-0.64896036230961363</v>
      </c>
      <c r="E2080">
        <v>8.8725482025112691E-3</v>
      </c>
    </row>
    <row r="2081" spans="2:5" x14ac:dyDescent="0.45">
      <c r="B2081" s="191">
        <v>42191</v>
      </c>
      <c r="C2081" s="101">
        <v>142.72380065917969</v>
      </c>
      <c r="D2081" s="56">
        <f t="shared" si="32"/>
        <v>13.784691357683192</v>
      </c>
      <c r="E2081">
        <v>8.8720105029590265E-3</v>
      </c>
    </row>
    <row r="2082" spans="2:5" x14ac:dyDescent="0.45">
      <c r="B2082" s="191">
        <v>36539</v>
      </c>
      <c r="C2082" s="101">
        <v>9.6534852981567383</v>
      </c>
      <c r="D2082" s="56">
        <f t="shared" si="32"/>
        <v>-0.96667366857618342</v>
      </c>
      <c r="E2082">
        <v>8.8661383342029249E-3</v>
      </c>
    </row>
    <row r="2083" spans="2:5" x14ac:dyDescent="0.45">
      <c r="B2083" s="191">
        <v>44904</v>
      </c>
      <c r="C2083" s="101">
        <v>289.6654052734375</v>
      </c>
      <c r="D2083" s="56">
        <f t="shared" si="32"/>
        <v>-0.33593536943077734</v>
      </c>
      <c r="E2083">
        <v>8.8651038704980149E-3</v>
      </c>
    </row>
    <row r="2084" spans="2:5" x14ac:dyDescent="0.45">
      <c r="B2084" s="191">
        <v>45650</v>
      </c>
      <c r="C2084" s="101">
        <v>436.20062255859375</v>
      </c>
      <c r="D2084" s="56">
        <f t="shared" si="32"/>
        <v>1.6300453523605629</v>
      </c>
      <c r="E2084">
        <v>8.8561160122753117E-3</v>
      </c>
    </row>
    <row r="2085" spans="2:5" x14ac:dyDescent="0.45">
      <c r="B2085" s="191">
        <v>44372</v>
      </c>
      <c r="C2085" s="101">
        <v>165.85289001464844</v>
      </c>
      <c r="D2085" s="56">
        <f t="shared" si="32"/>
        <v>-0.23586920064286523</v>
      </c>
      <c r="E2085">
        <v>8.8560144445091072E-3</v>
      </c>
    </row>
    <row r="2086" spans="2:5" x14ac:dyDescent="0.45">
      <c r="B2086" s="191">
        <v>44686</v>
      </c>
      <c r="C2086" s="101">
        <v>217.04777526855469</v>
      </c>
      <c r="D2086" s="56">
        <f t="shared" si="32"/>
        <v>-0.47439142120000416</v>
      </c>
      <c r="E2086">
        <v>8.8545793188273391E-3</v>
      </c>
    </row>
    <row r="2087" spans="2:5" x14ac:dyDescent="0.45">
      <c r="B2087" s="191">
        <v>45959</v>
      </c>
      <c r="C2087" s="101">
        <v>412.94564819335938</v>
      </c>
      <c r="D2087" s="56">
        <f t="shared" si="32"/>
        <v>2.7944900771263015</v>
      </c>
      <c r="E2087">
        <v>8.8538059220213752E-3</v>
      </c>
    </row>
    <row r="2088" spans="2:5" x14ac:dyDescent="0.45">
      <c r="B2088" s="191">
        <v>41172</v>
      </c>
      <c r="C2088" s="101">
        <v>108.82770538330078</v>
      </c>
      <c r="D2088" s="56">
        <f t="shared" si="32"/>
        <v>-0.26394429156676641</v>
      </c>
      <c r="E2088">
        <v>8.8514032774613741E-3</v>
      </c>
    </row>
    <row r="2089" spans="2:5" x14ac:dyDescent="0.45">
      <c r="B2089" s="191">
        <v>41796</v>
      </c>
      <c r="C2089" s="101">
        <v>147.8525390625</v>
      </c>
      <c r="D2089" s="56">
        <f t="shared" si="32"/>
        <v>5.4077348462968133E-2</v>
      </c>
      <c r="E2089">
        <v>8.8389433248153414E-3</v>
      </c>
    </row>
    <row r="2090" spans="2:5" x14ac:dyDescent="0.45">
      <c r="B2090" s="191">
        <v>41652</v>
      </c>
      <c r="C2090" s="101">
        <v>140.26725769042969</v>
      </c>
      <c r="D2090" s="56">
        <f t="shared" si="32"/>
        <v>16.454832863973454</v>
      </c>
      <c r="E2090">
        <v>8.8345613403959192E-3</v>
      </c>
    </row>
    <row r="2091" spans="2:5" x14ac:dyDescent="0.45">
      <c r="B2091" s="191">
        <v>36794</v>
      </c>
      <c r="C2091" s="101">
        <v>8.0360126495361328</v>
      </c>
      <c r="D2091" s="56">
        <f t="shared" si="32"/>
        <v>-0.9797986693273012</v>
      </c>
      <c r="E2091">
        <v>8.833611001813629E-3</v>
      </c>
    </row>
    <row r="2092" spans="2:5" x14ac:dyDescent="0.45">
      <c r="B2092" s="191">
        <v>45181</v>
      </c>
      <c r="C2092" s="101">
        <v>397.79620361328125</v>
      </c>
      <c r="D2092" s="56">
        <f t="shared" si="32"/>
        <v>2.5676408740688474</v>
      </c>
      <c r="E2092">
        <v>8.8326937990195701E-3</v>
      </c>
    </row>
    <row r="2093" spans="2:5" x14ac:dyDescent="0.45">
      <c r="B2093" s="191">
        <v>41159</v>
      </c>
      <c r="C2093" s="101">
        <v>111.50119018554688</v>
      </c>
      <c r="D2093" s="56">
        <f t="shared" si="32"/>
        <v>11.683166204163687</v>
      </c>
      <c r="E2093">
        <v>8.8306168178288631E-3</v>
      </c>
    </row>
    <row r="2094" spans="2:5" x14ac:dyDescent="0.45">
      <c r="B2094" s="191">
        <v>37088</v>
      </c>
      <c r="C2094" s="101">
        <v>8.7912740707397461</v>
      </c>
      <c r="D2094" s="56">
        <f t="shared" si="32"/>
        <v>-0.84544083683999582</v>
      </c>
      <c r="E2094">
        <v>8.8262125522616929E-3</v>
      </c>
    </row>
    <row r="2095" spans="2:5" x14ac:dyDescent="0.45">
      <c r="B2095" s="191">
        <v>40339</v>
      </c>
      <c r="C2095" s="101">
        <v>56.879669189453125</v>
      </c>
      <c r="D2095" s="56">
        <f t="shared" si="32"/>
        <v>-0.85261303572627445</v>
      </c>
      <c r="E2095">
        <v>8.8257155611642536E-3</v>
      </c>
    </row>
    <row r="2096" spans="2:5" x14ac:dyDescent="0.45">
      <c r="B2096" s="191">
        <v>45467</v>
      </c>
      <c r="C2096" s="101">
        <v>385.92062377929688</v>
      </c>
      <c r="D2096" s="56">
        <f t="shared" si="32"/>
        <v>44.005051274006732</v>
      </c>
      <c r="E2096">
        <v>8.8178898139910679E-3</v>
      </c>
    </row>
    <row r="2097" spans="2:5" x14ac:dyDescent="0.45">
      <c r="B2097" s="191">
        <v>37840</v>
      </c>
      <c r="C2097" s="101">
        <v>8.5750513076782227</v>
      </c>
      <c r="D2097" s="56">
        <f t="shared" si="32"/>
        <v>0.85944948952781863</v>
      </c>
      <c r="E2097">
        <v>8.8128141182742953E-3</v>
      </c>
    </row>
    <row r="2098" spans="2:5" x14ac:dyDescent="0.45">
      <c r="B2098" s="191">
        <v>35579</v>
      </c>
      <c r="C2098" s="101">
        <v>4.611607551574707</v>
      </c>
      <c r="D2098" s="56">
        <f t="shared" si="32"/>
        <v>-0.32007884666435699</v>
      </c>
      <c r="E2098">
        <v>8.7913165382978546E-3</v>
      </c>
    </row>
    <row r="2099" spans="2:5" x14ac:dyDescent="0.45">
      <c r="B2099" s="191">
        <v>35725</v>
      </c>
      <c r="C2099" s="101">
        <v>6.782562255859375</v>
      </c>
      <c r="D2099" s="56">
        <f t="shared" si="32"/>
        <v>-0.54821046538559415</v>
      </c>
      <c r="E2099">
        <v>8.7836977202895954E-3</v>
      </c>
    </row>
    <row r="2100" spans="2:5" x14ac:dyDescent="0.45">
      <c r="B2100" s="191">
        <v>38341</v>
      </c>
      <c r="C2100" s="101">
        <v>15.012659072875977</v>
      </c>
      <c r="D2100" s="56">
        <f t="shared" si="32"/>
        <v>-0.96351787582865067</v>
      </c>
      <c r="E2100">
        <v>8.7620905366038709E-3</v>
      </c>
    </row>
    <row r="2101" spans="2:5" x14ac:dyDescent="0.45">
      <c r="B2101" s="191">
        <v>45303</v>
      </c>
      <c r="C2101" s="101">
        <v>411.50726318359375</v>
      </c>
      <c r="D2101" s="56">
        <f t="shared" si="32"/>
        <v>1.0828225109000766</v>
      </c>
      <c r="E2101">
        <v>8.7539295654889184E-3</v>
      </c>
    </row>
    <row r="2102" spans="2:5" x14ac:dyDescent="0.45">
      <c r="B2102" s="191">
        <v>43521</v>
      </c>
      <c r="C2102" s="101">
        <v>197.57192993164063</v>
      </c>
      <c r="D2102" s="56">
        <f t="shared" si="32"/>
        <v>3.5666376876904618E-2</v>
      </c>
      <c r="E2102">
        <v>8.7496141640475526E-3</v>
      </c>
    </row>
    <row r="2103" spans="2:5" x14ac:dyDescent="0.45">
      <c r="B2103" s="191">
        <v>42849</v>
      </c>
      <c r="C2103" s="101">
        <v>190.76792907714844</v>
      </c>
      <c r="D2103" s="56">
        <f t="shared" si="32"/>
        <v>0.46932579507891731</v>
      </c>
      <c r="E2103">
        <v>8.7481225408462086E-3</v>
      </c>
    </row>
    <row r="2104" spans="2:5" x14ac:dyDescent="0.45">
      <c r="B2104" s="191">
        <v>41255</v>
      </c>
      <c r="C2104" s="101">
        <v>129.83364868164063</v>
      </c>
      <c r="D2104" s="56">
        <f t="shared" si="32"/>
        <v>1.8695528419229372</v>
      </c>
      <c r="E2104">
        <v>8.7370837028220242E-3</v>
      </c>
    </row>
    <row r="2105" spans="2:5" x14ac:dyDescent="0.45">
      <c r="B2105" s="191">
        <v>40072</v>
      </c>
      <c r="C2105" s="101">
        <v>45.245254516601563</v>
      </c>
      <c r="D2105" s="56">
        <f t="shared" si="32"/>
        <v>4.070369020608255</v>
      </c>
      <c r="E2105">
        <v>8.7319372405459013E-3</v>
      </c>
    </row>
    <row r="2106" spans="2:5" x14ac:dyDescent="0.45">
      <c r="B2106" s="191">
        <v>37844</v>
      </c>
      <c r="C2106" s="101">
        <v>8.9234638214111328</v>
      </c>
      <c r="D2106" s="56">
        <f t="shared" si="32"/>
        <v>-0.97810770526193158</v>
      </c>
      <c r="E2106">
        <v>8.7303206098179945E-3</v>
      </c>
    </row>
    <row r="2107" spans="2:5" x14ac:dyDescent="0.45">
      <c r="B2107" s="191">
        <v>45845</v>
      </c>
      <c r="C2107" s="101">
        <v>407.60751342773438</v>
      </c>
      <c r="D2107" s="56">
        <f t="shared" si="32"/>
        <v>46.505325471935613</v>
      </c>
      <c r="E2107">
        <v>8.7262693378468096E-3</v>
      </c>
    </row>
    <row r="2108" spans="2:5" x14ac:dyDescent="0.45">
      <c r="B2108" s="191">
        <v>36966</v>
      </c>
      <c r="C2108" s="101">
        <v>8.5802488327026367</v>
      </c>
      <c r="D2108" s="56">
        <f t="shared" si="32"/>
        <v>-0.94910715126126322</v>
      </c>
      <c r="E2108">
        <v>8.7247490673236748E-3</v>
      </c>
    </row>
    <row r="2109" spans="2:5" x14ac:dyDescent="0.45">
      <c r="B2109" s="191">
        <v>44214</v>
      </c>
      <c r="C2109" s="101">
        <v>168.59439086914063</v>
      </c>
      <c r="D2109" s="56">
        <f t="shared" si="32"/>
        <v>1.0020027271370795</v>
      </c>
      <c r="E2109">
        <v>8.7217118156814061E-3</v>
      </c>
    </row>
    <row r="2110" spans="2:5" x14ac:dyDescent="0.45">
      <c r="B2110" s="191">
        <v>40945</v>
      </c>
      <c r="C2110" s="101">
        <v>84.212867736816406</v>
      </c>
      <c r="D2110" s="56">
        <f t="shared" si="32"/>
        <v>-0.45657321501101578</v>
      </c>
      <c r="E2110">
        <v>8.7215797687423356E-3</v>
      </c>
    </row>
    <row r="2111" spans="2:5" x14ac:dyDescent="0.45">
      <c r="B2111" s="191">
        <v>41842</v>
      </c>
      <c r="C2111" s="101">
        <v>154.96635437011719</v>
      </c>
      <c r="D2111" s="56">
        <f t="shared" si="32"/>
        <v>-0.62484472384670842</v>
      </c>
      <c r="E2111">
        <v>8.7183299169316785E-3</v>
      </c>
    </row>
    <row r="2112" spans="2:5" x14ac:dyDescent="0.45">
      <c r="B2112" s="191">
        <v>45779</v>
      </c>
      <c r="C2112" s="101">
        <v>413.07257080078125</v>
      </c>
      <c r="D2112" s="56">
        <f t="shared" si="32"/>
        <v>26.280159930477279</v>
      </c>
      <c r="E2112">
        <v>8.6894973514336955E-3</v>
      </c>
    </row>
    <row r="2113" spans="2:5" x14ac:dyDescent="0.45">
      <c r="B2113" s="191">
        <v>38330</v>
      </c>
      <c r="C2113" s="101">
        <v>15.141867637634277</v>
      </c>
      <c r="D2113" s="56">
        <f t="shared" si="32"/>
        <v>-0.60351166910475351</v>
      </c>
      <c r="E2113">
        <v>8.6862238156032983E-3</v>
      </c>
    </row>
    <row r="2114" spans="2:5" x14ac:dyDescent="0.45">
      <c r="B2114" s="191">
        <v>39616</v>
      </c>
      <c r="C2114" s="101">
        <v>38.189945220947266</v>
      </c>
      <c r="D2114" s="56">
        <f t="shared" si="32"/>
        <v>-0.53525575112167467</v>
      </c>
      <c r="E2114">
        <v>8.6849800293519464E-3</v>
      </c>
    </row>
    <row r="2115" spans="2:5" x14ac:dyDescent="0.45">
      <c r="B2115" s="191">
        <v>40896</v>
      </c>
      <c r="C2115" s="101">
        <v>82.174110412597656</v>
      </c>
      <c r="D2115" s="56">
        <f t="shared" ref="D2115:D2178" si="33">(C2115-C2116)/C2116</f>
        <v>-0.56275049827661405</v>
      </c>
      <c r="E2115">
        <v>8.6824197833042741E-3</v>
      </c>
    </row>
    <row r="2116" spans="2:5" x14ac:dyDescent="0.45">
      <c r="B2116" s="191">
        <v>44628</v>
      </c>
      <c r="C2116" s="101">
        <v>187.93414306640625</v>
      </c>
      <c r="D2116" s="56">
        <f t="shared" si="33"/>
        <v>-0.52450530059072531</v>
      </c>
      <c r="E2116">
        <v>8.6684484511619208E-3</v>
      </c>
    </row>
    <row r="2117" spans="2:5" x14ac:dyDescent="0.45">
      <c r="B2117" s="191">
        <v>45210</v>
      </c>
      <c r="C2117" s="101">
        <v>395.23919677734375</v>
      </c>
      <c r="D2117" s="56">
        <f t="shared" si="33"/>
        <v>49.177950707266284</v>
      </c>
      <c r="E2117">
        <v>8.6633440709048878E-3</v>
      </c>
    </row>
    <row r="2118" spans="2:5" x14ac:dyDescent="0.45">
      <c r="B2118" s="191">
        <v>35877</v>
      </c>
      <c r="C2118" s="101">
        <v>7.8767504692077637</v>
      </c>
      <c r="D2118" s="56">
        <f t="shared" si="33"/>
        <v>-0.97588737842343543</v>
      </c>
      <c r="E2118">
        <v>8.6626411532944383E-3</v>
      </c>
    </row>
    <row r="2119" spans="2:5" x14ac:dyDescent="0.45">
      <c r="B2119" s="191">
        <v>45005</v>
      </c>
      <c r="C2119" s="101">
        <v>326.6650390625</v>
      </c>
      <c r="D2119" s="56">
        <f t="shared" si="33"/>
        <v>0.87487810365500307</v>
      </c>
      <c r="E2119">
        <v>8.6539025106852196E-3</v>
      </c>
    </row>
    <row r="2120" spans="2:5" x14ac:dyDescent="0.45">
      <c r="B2120" s="191">
        <v>43726</v>
      </c>
      <c r="C2120" s="101">
        <v>174.23268127441406</v>
      </c>
      <c r="D2120" s="56">
        <f t="shared" si="33"/>
        <v>4.7950051918234111</v>
      </c>
      <c r="E2120">
        <v>8.6423284263236581E-3</v>
      </c>
    </row>
    <row r="2121" spans="2:5" x14ac:dyDescent="0.45">
      <c r="B2121" s="191">
        <v>39218</v>
      </c>
      <c r="C2121" s="101">
        <v>30.066009521484375</v>
      </c>
      <c r="D2121" s="56">
        <f t="shared" si="33"/>
        <v>-0.83554847845665758</v>
      </c>
      <c r="E2121">
        <v>8.6418185801658953E-3</v>
      </c>
    </row>
    <row r="2122" spans="2:5" x14ac:dyDescent="0.45">
      <c r="B2122" s="191">
        <v>43761</v>
      </c>
      <c r="C2122" s="101">
        <v>182.82597351074219</v>
      </c>
      <c r="D2122" s="56">
        <f t="shared" si="33"/>
        <v>8.058059971916065E-2</v>
      </c>
      <c r="E2122">
        <v>8.6380492211890984E-3</v>
      </c>
    </row>
    <row r="2123" spans="2:5" x14ac:dyDescent="0.45">
      <c r="B2123" s="191">
        <v>42739</v>
      </c>
      <c r="C2123" s="101">
        <v>169.19235229492188</v>
      </c>
      <c r="D2123" s="56">
        <f t="shared" si="33"/>
        <v>20.938281093012399</v>
      </c>
      <c r="E2123">
        <v>8.629510840352822E-3</v>
      </c>
    </row>
    <row r="2124" spans="2:5" x14ac:dyDescent="0.45">
      <c r="B2124" s="191">
        <v>37628</v>
      </c>
      <c r="C2124" s="101">
        <v>7.7121973037719727</v>
      </c>
      <c r="D2124" s="56">
        <f t="shared" si="33"/>
        <v>-0.77592327593239219</v>
      </c>
      <c r="E2124">
        <v>8.6286575350974382E-3</v>
      </c>
    </row>
    <row r="2125" spans="2:5" x14ac:dyDescent="0.45">
      <c r="B2125" s="191">
        <v>39030</v>
      </c>
      <c r="C2125" s="101">
        <v>34.41766357421875</v>
      </c>
      <c r="D2125" s="56">
        <f t="shared" si="33"/>
        <v>2.424839372588691</v>
      </c>
      <c r="E2125">
        <v>8.6274106477097802E-3</v>
      </c>
    </row>
    <row r="2126" spans="2:5" x14ac:dyDescent="0.45">
      <c r="B2126" s="191">
        <v>37921</v>
      </c>
      <c r="C2126" s="101">
        <v>10.049424171447754</v>
      </c>
      <c r="D2126" s="56">
        <f t="shared" si="33"/>
        <v>-0.9748997202187577</v>
      </c>
      <c r="E2126">
        <v>8.6261125187892494E-3</v>
      </c>
    </row>
    <row r="2127" spans="2:5" x14ac:dyDescent="0.45">
      <c r="B2127" s="191">
        <v>45450</v>
      </c>
      <c r="C2127" s="101">
        <v>400.37100219726563</v>
      </c>
      <c r="D2127" s="56">
        <f t="shared" si="33"/>
        <v>8.575582405788687E-2</v>
      </c>
      <c r="E2127">
        <v>8.6127604378085955E-3</v>
      </c>
    </row>
    <row r="2128" spans="2:5" x14ac:dyDescent="0.45">
      <c r="B2128" s="191">
        <v>45063</v>
      </c>
      <c r="C2128" s="101">
        <v>368.7486572265625</v>
      </c>
      <c r="D2128" s="56">
        <f t="shared" si="33"/>
        <v>11.395992898017717</v>
      </c>
      <c r="E2128">
        <v>8.6096741806268636E-3</v>
      </c>
    </row>
    <row r="2129" spans="2:5" x14ac:dyDescent="0.45">
      <c r="B2129" s="191">
        <v>38769</v>
      </c>
      <c r="C2129" s="101">
        <v>29.747407913208008</v>
      </c>
      <c r="D2129" s="56">
        <f t="shared" si="33"/>
        <v>2.8720581962846019</v>
      </c>
      <c r="E2129">
        <v>8.5970819884797975E-3</v>
      </c>
    </row>
    <row r="2130" spans="2:5" x14ac:dyDescent="0.45">
      <c r="B2130" s="191">
        <v>36138</v>
      </c>
      <c r="C2130" s="101">
        <v>7.6825828552246094</v>
      </c>
      <c r="D2130" s="56">
        <f t="shared" si="33"/>
        <v>-0.92837259567490538</v>
      </c>
      <c r="E2130">
        <v>8.593254916827827E-3</v>
      </c>
    </row>
    <row r="2131" spans="2:5" x14ac:dyDescent="0.45">
      <c r="B2131" s="191">
        <v>41096</v>
      </c>
      <c r="C2131" s="101">
        <v>107.25759124755859</v>
      </c>
      <c r="D2131" s="56">
        <f t="shared" si="33"/>
        <v>2.4637972161683344</v>
      </c>
      <c r="E2131">
        <v>8.5794560667324833E-3</v>
      </c>
    </row>
    <row r="2132" spans="2:5" x14ac:dyDescent="0.45">
      <c r="B2132" s="191">
        <v>39307</v>
      </c>
      <c r="C2132" s="101">
        <v>30.965320587158203</v>
      </c>
      <c r="D2132" s="56">
        <f t="shared" si="33"/>
        <v>-0.62853465049128465</v>
      </c>
      <c r="E2132">
        <v>8.5679608076845437E-3</v>
      </c>
    </row>
    <row r="2133" spans="2:5" x14ac:dyDescent="0.45">
      <c r="B2133" s="191">
        <v>40911</v>
      </c>
      <c r="C2133" s="101">
        <v>83.359916687011719</v>
      </c>
      <c r="D2133" s="56">
        <f t="shared" si="33"/>
        <v>-0.34249109146715556</v>
      </c>
      <c r="E2133">
        <v>8.5578541995894198E-3</v>
      </c>
    </row>
    <row r="2134" spans="2:5" x14ac:dyDescent="0.45">
      <c r="B2134" s="191">
        <v>44134</v>
      </c>
      <c r="C2134" s="101">
        <v>126.78142547607422</v>
      </c>
      <c r="D2134" s="56">
        <f t="shared" si="33"/>
        <v>0.82305745175163314</v>
      </c>
      <c r="E2134">
        <v>8.544362491739857E-3</v>
      </c>
    </row>
    <row r="2135" spans="2:5" x14ac:dyDescent="0.45">
      <c r="B2135" s="191">
        <v>40540</v>
      </c>
      <c r="C2135" s="101">
        <v>69.543296813964844</v>
      </c>
      <c r="D2135" s="56">
        <f t="shared" si="33"/>
        <v>2.2499588192131368</v>
      </c>
      <c r="E2135">
        <v>8.5418442045333588E-3</v>
      </c>
    </row>
    <row r="2136" spans="2:5" x14ac:dyDescent="0.45">
      <c r="B2136" s="191">
        <v>38650</v>
      </c>
      <c r="C2136" s="101">
        <v>21.398208618164063</v>
      </c>
      <c r="D2136" s="56">
        <f t="shared" si="33"/>
        <v>-0.9445974851061244</v>
      </c>
      <c r="E2136">
        <v>8.5358767163088538E-3</v>
      </c>
    </row>
    <row r="2137" spans="2:5" x14ac:dyDescent="0.45">
      <c r="B2137" s="191">
        <v>45428</v>
      </c>
      <c r="C2137" s="101">
        <v>386.23171997070313</v>
      </c>
      <c r="D2137" s="56">
        <f t="shared" si="33"/>
        <v>3.4844537256083767</v>
      </c>
      <c r="E2137">
        <v>8.5319325707424367E-3</v>
      </c>
    </row>
    <row r="2138" spans="2:5" x14ac:dyDescent="0.45">
      <c r="B2138" s="191">
        <v>40973</v>
      </c>
      <c r="C2138" s="101">
        <v>86.126815795898438</v>
      </c>
      <c r="D2138" s="56">
        <f t="shared" si="33"/>
        <v>1.472004238542157</v>
      </c>
      <c r="E2138">
        <v>8.5263827933934142E-3</v>
      </c>
    </row>
    <row r="2139" spans="2:5" x14ac:dyDescent="0.45">
      <c r="B2139" s="191">
        <v>39055</v>
      </c>
      <c r="C2139" s="101">
        <v>34.840885162353516</v>
      </c>
      <c r="D2139" s="56">
        <f t="shared" si="33"/>
        <v>1.5834010651443073</v>
      </c>
      <c r="E2139">
        <v>8.5224976446939688E-3</v>
      </c>
    </row>
    <row r="2140" spans="2:5" x14ac:dyDescent="0.45">
      <c r="B2140" s="191">
        <v>38259</v>
      </c>
      <c r="C2140" s="101">
        <v>13.486440658569336</v>
      </c>
      <c r="D2140" s="56">
        <f t="shared" si="33"/>
        <v>-0.64440943467429679</v>
      </c>
      <c r="E2140">
        <v>8.5097721960384048E-3</v>
      </c>
    </row>
    <row r="2141" spans="2:5" x14ac:dyDescent="0.45">
      <c r="B2141" s="191">
        <v>39503</v>
      </c>
      <c r="C2141" s="101">
        <v>37.9268798828125</v>
      </c>
      <c r="D2141" s="56">
        <f t="shared" si="33"/>
        <v>-0.7808088615593004</v>
      </c>
      <c r="E2141">
        <v>8.4936262047767778E-3</v>
      </c>
    </row>
    <row r="2142" spans="2:5" x14ac:dyDescent="0.45">
      <c r="B2142" s="191">
        <v>43810</v>
      </c>
      <c r="C2142" s="101">
        <v>173.03108215332031</v>
      </c>
      <c r="D2142" s="56">
        <f t="shared" si="33"/>
        <v>-0.18220013780285366</v>
      </c>
      <c r="E2142">
        <v>8.4889134622986757E-3</v>
      </c>
    </row>
    <row r="2143" spans="2:5" x14ac:dyDescent="0.45">
      <c r="B2143" s="191">
        <v>44655</v>
      </c>
      <c r="C2143" s="101">
        <v>211.58120727539063</v>
      </c>
      <c r="D2143" s="56">
        <f t="shared" si="33"/>
        <v>0.35755949596506931</v>
      </c>
      <c r="E2143">
        <v>8.487883398080015E-3</v>
      </c>
    </row>
    <row r="2144" spans="2:5" x14ac:dyDescent="0.45">
      <c r="B2144" s="191">
        <v>42696</v>
      </c>
      <c r="C2144" s="101">
        <v>155.85409545898438</v>
      </c>
      <c r="D2144" s="56">
        <f t="shared" si="33"/>
        <v>6.343578522667076E-2</v>
      </c>
      <c r="E2144">
        <v>8.4745377816560497E-3</v>
      </c>
    </row>
    <row r="2145" spans="2:5" x14ac:dyDescent="0.45">
      <c r="B2145" s="191">
        <v>41795</v>
      </c>
      <c r="C2145" s="101">
        <v>146.55712890625</v>
      </c>
      <c r="D2145" s="56">
        <f t="shared" si="33"/>
        <v>18.447899176253753</v>
      </c>
      <c r="E2145">
        <v>8.4603520089372424E-3</v>
      </c>
    </row>
    <row r="2146" spans="2:5" x14ac:dyDescent="0.45">
      <c r="B2146" s="191">
        <v>37510</v>
      </c>
      <c r="C2146" s="101">
        <v>7.5358848571777344</v>
      </c>
      <c r="D2146" s="56">
        <f t="shared" si="33"/>
        <v>-0.51464471845584514</v>
      </c>
      <c r="E2146">
        <v>8.4482664995862867E-3</v>
      </c>
    </row>
    <row r="2147" spans="2:5" x14ac:dyDescent="0.45">
      <c r="B2147" s="191">
        <v>38348</v>
      </c>
      <c r="C2147" s="101">
        <v>15.526533126831055</v>
      </c>
      <c r="D2147" s="56">
        <f t="shared" si="33"/>
        <v>-0.91763607775087486</v>
      </c>
      <c r="E2147">
        <v>8.4305368926731235E-3</v>
      </c>
    </row>
    <row r="2148" spans="2:5" x14ac:dyDescent="0.45">
      <c r="B2148" s="191">
        <v>43033</v>
      </c>
      <c r="C2148" s="101">
        <v>188.51133728027344</v>
      </c>
      <c r="D2148" s="56">
        <f t="shared" si="33"/>
        <v>0.32497359014260785</v>
      </c>
      <c r="E2148">
        <v>8.4270403514346819E-3</v>
      </c>
    </row>
    <row r="2149" spans="2:5" x14ac:dyDescent="0.45">
      <c r="B2149" s="191">
        <v>42347</v>
      </c>
      <c r="C2149" s="101">
        <v>142.27554321289063</v>
      </c>
      <c r="D2149" s="56">
        <f t="shared" si="33"/>
        <v>10.932437515691712</v>
      </c>
      <c r="E2149">
        <v>8.419347714691312E-3</v>
      </c>
    </row>
    <row r="2150" spans="2:5" x14ac:dyDescent="0.45">
      <c r="B2150" s="191">
        <v>36341</v>
      </c>
      <c r="C2150" s="101">
        <v>11.923426628112793</v>
      </c>
      <c r="D2150" s="56">
        <f t="shared" si="33"/>
        <v>-0.96950239396549831</v>
      </c>
      <c r="E2150">
        <v>8.417392185256993E-3</v>
      </c>
    </row>
    <row r="2151" spans="2:5" x14ac:dyDescent="0.45">
      <c r="B2151" s="191">
        <v>45079</v>
      </c>
      <c r="C2151" s="101">
        <v>390.96270751953125</v>
      </c>
      <c r="D2151" s="56">
        <f t="shared" si="33"/>
        <v>36.927153765658154</v>
      </c>
      <c r="E2151">
        <v>8.4146419697792019E-3</v>
      </c>
    </row>
    <row r="2152" spans="2:5" x14ac:dyDescent="0.45">
      <c r="B2152" s="191">
        <v>36388</v>
      </c>
      <c r="C2152" s="101">
        <v>10.308253288269043</v>
      </c>
      <c r="D2152" s="56">
        <f t="shared" si="33"/>
        <v>-0.96515824204904266</v>
      </c>
      <c r="E2152">
        <v>8.405441235053256E-3</v>
      </c>
    </row>
    <row r="2153" spans="2:5" x14ac:dyDescent="0.45">
      <c r="B2153" s="191">
        <v>44865</v>
      </c>
      <c r="C2153" s="101">
        <v>295.85916137695313</v>
      </c>
      <c r="D2153" s="56">
        <f t="shared" si="33"/>
        <v>7.8240636015828722</v>
      </c>
      <c r="E2153">
        <v>8.3862357392854876E-3</v>
      </c>
    </row>
    <row r="2154" spans="2:5" x14ac:dyDescent="0.45">
      <c r="B2154" s="191">
        <v>39819</v>
      </c>
      <c r="C2154" s="101">
        <v>33.528675079345703</v>
      </c>
      <c r="D2154" s="56">
        <f t="shared" si="33"/>
        <v>-0.82266992601856026</v>
      </c>
      <c r="E2154">
        <v>8.3838662546400315E-3</v>
      </c>
    </row>
    <row r="2155" spans="2:5" x14ac:dyDescent="0.45">
      <c r="B2155" s="191">
        <v>43277</v>
      </c>
      <c r="C2155" s="101">
        <v>189.074951171875</v>
      </c>
      <c r="D2155" s="56">
        <f t="shared" si="33"/>
        <v>0.21186185817600317</v>
      </c>
      <c r="E2155">
        <v>8.3776649095165471E-3</v>
      </c>
    </row>
    <row r="2156" spans="2:5" x14ac:dyDescent="0.45">
      <c r="B2156" s="191">
        <v>41879</v>
      </c>
      <c r="C2156" s="101">
        <v>156.02021789550781</v>
      </c>
      <c r="D2156" s="56">
        <f t="shared" si="33"/>
        <v>0.88671298012509392</v>
      </c>
      <c r="E2156">
        <v>8.3721505432864367E-3</v>
      </c>
    </row>
    <row r="2157" spans="2:5" x14ac:dyDescent="0.45">
      <c r="B2157" s="191">
        <v>40766</v>
      </c>
      <c r="C2157" s="101">
        <v>82.694198608398438</v>
      </c>
      <c r="D2157" s="56">
        <f t="shared" si="33"/>
        <v>-0.66310583342041463</v>
      </c>
      <c r="E2157">
        <v>8.371265854627892E-3</v>
      </c>
    </row>
    <row r="2158" spans="2:5" x14ac:dyDescent="0.45">
      <c r="B2158" s="191">
        <v>44748</v>
      </c>
      <c r="C2158" s="101">
        <v>245.46046447753906</v>
      </c>
      <c r="D2158" s="56">
        <f t="shared" si="33"/>
        <v>18.466920433115313</v>
      </c>
      <c r="E2158">
        <v>8.3651731233538012E-3</v>
      </c>
    </row>
    <row r="2159" spans="2:5" x14ac:dyDescent="0.45">
      <c r="B2159" s="191">
        <v>37995</v>
      </c>
      <c r="C2159" s="101">
        <v>12.609106063842773</v>
      </c>
      <c r="D2159" s="56">
        <f t="shared" si="33"/>
        <v>-0.93114162320539995</v>
      </c>
      <c r="E2159">
        <v>8.3591360311824261E-3</v>
      </c>
    </row>
    <row r="2160" spans="2:5" x14ac:dyDescent="0.45">
      <c r="B2160" s="191">
        <v>42789</v>
      </c>
      <c r="C2160" s="101">
        <v>183.11651611328125</v>
      </c>
      <c r="D2160" s="56">
        <f t="shared" si="33"/>
        <v>3.4755954443797696</v>
      </c>
      <c r="E2160">
        <v>8.3505715868489108E-3</v>
      </c>
    </row>
    <row r="2161" spans="2:5" x14ac:dyDescent="0.45">
      <c r="B2161" s="191">
        <v>39598</v>
      </c>
      <c r="C2161" s="101">
        <v>40.914447784423828</v>
      </c>
      <c r="D2161" s="56">
        <f t="shared" si="33"/>
        <v>4.2447377998337652</v>
      </c>
      <c r="E2161">
        <v>8.3354846667432567E-3</v>
      </c>
    </row>
    <row r="2162" spans="2:5" x14ac:dyDescent="0.45">
      <c r="B2162" s="191">
        <v>35879</v>
      </c>
      <c r="C2162" s="101">
        <v>7.8010473251342773</v>
      </c>
      <c r="D2162" s="56">
        <f t="shared" si="33"/>
        <v>-0.24725999576330221</v>
      </c>
      <c r="E2162">
        <v>8.3273384221459502E-3</v>
      </c>
    </row>
    <row r="2163" spans="2:5" x14ac:dyDescent="0.45">
      <c r="B2163" s="191">
        <v>36280</v>
      </c>
      <c r="C2163" s="101">
        <v>10.363534927368164</v>
      </c>
      <c r="D2163" s="56">
        <f t="shared" si="33"/>
        <v>-0.67971117471132325</v>
      </c>
      <c r="E2163">
        <v>8.3157872467879805E-3</v>
      </c>
    </row>
    <row r="2164" spans="2:5" x14ac:dyDescent="0.45">
      <c r="B2164" s="191">
        <v>39133</v>
      </c>
      <c r="C2164" s="101">
        <v>32.356842041015625</v>
      </c>
      <c r="D2164" s="56">
        <f t="shared" si="33"/>
        <v>-0.90333398551143496</v>
      </c>
      <c r="E2164">
        <v>8.3142232167024814E-3</v>
      </c>
    </row>
    <row r="2165" spans="2:5" x14ac:dyDescent="0.45">
      <c r="B2165" s="191">
        <v>44991</v>
      </c>
      <c r="C2165" s="101">
        <v>334.72821044921875</v>
      </c>
      <c r="D2165" s="56">
        <f t="shared" si="33"/>
        <v>-0.16603014765127411</v>
      </c>
      <c r="E2165">
        <v>8.312781050249551E-3</v>
      </c>
    </row>
    <row r="2166" spans="2:5" x14ac:dyDescent="0.45">
      <c r="B2166" s="191">
        <v>45282</v>
      </c>
      <c r="C2166" s="101">
        <v>401.36727905273438</v>
      </c>
      <c r="D2166" s="56">
        <f t="shared" si="33"/>
        <v>0.39091989257176818</v>
      </c>
      <c r="E2166">
        <v>8.3065674460111073E-3</v>
      </c>
    </row>
    <row r="2167" spans="2:5" x14ac:dyDescent="0.45">
      <c r="B2167" s="191">
        <v>44902</v>
      </c>
      <c r="C2167" s="101">
        <v>288.56246948242188</v>
      </c>
      <c r="D2167" s="56">
        <f t="shared" si="33"/>
        <v>0.7241684892643987</v>
      </c>
      <c r="E2167">
        <v>8.3013365548536243E-3</v>
      </c>
    </row>
    <row r="2168" spans="2:5" x14ac:dyDescent="0.45">
      <c r="B2168" s="191">
        <v>44344</v>
      </c>
      <c r="C2168" s="101">
        <v>167.36326599121094</v>
      </c>
      <c r="D2168" s="56">
        <f t="shared" si="33"/>
        <v>17.156526374140945</v>
      </c>
      <c r="E2168">
        <v>8.2878890753787272E-3</v>
      </c>
    </row>
    <row r="2169" spans="2:5" x14ac:dyDescent="0.45">
      <c r="B2169" s="191">
        <v>36203</v>
      </c>
      <c r="C2169" s="101">
        <v>9.2178020477294922</v>
      </c>
      <c r="D2169" s="56">
        <f t="shared" si="33"/>
        <v>-0.95319793238103978</v>
      </c>
      <c r="E2169">
        <v>8.2839261413987144E-3</v>
      </c>
    </row>
    <row r="2170" spans="2:5" x14ac:dyDescent="0.45">
      <c r="B2170" s="191">
        <v>44461</v>
      </c>
      <c r="C2170" s="101">
        <v>196.952880859375</v>
      </c>
      <c r="D2170" s="56">
        <f t="shared" si="33"/>
        <v>-0.49736981288338805</v>
      </c>
      <c r="E2170">
        <v>8.2816947969946621E-3</v>
      </c>
    </row>
    <row r="2171" spans="2:5" x14ac:dyDescent="0.45">
      <c r="B2171" s="191">
        <v>45198</v>
      </c>
      <c r="C2171" s="101">
        <v>391.84451293945313</v>
      </c>
      <c r="D2171" s="56">
        <f t="shared" si="33"/>
        <v>2.2971701065683794</v>
      </c>
      <c r="E2171">
        <v>8.2812811776007272E-3</v>
      </c>
    </row>
    <row r="2172" spans="2:5" x14ac:dyDescent="0.45">
      <c r="B2172" s="191">
        <v>41191</v>
      </c>
      <c r="C2172" s="101">
        <v>118.84267425537109</v>
      </c>
      <c r="D2172" s="56">
        <f t="shared" si="33"/>
        <v>-0.71439057962792796</v>
      </c>
      <c r="E2172">
        <v>8.2807857613206078E-3</v>
      </c>
    </row>
    <row r="2173" spans="2:5" x14ac:dyDescent="0.45">
      <c r="B2173" s="191">
        <v>45792</v>
      </c>
      <c r="C2173" s="101">
        <v>416.10208129882813</v>
      </c>
      <c r="D2173" s="56">
        <f t="shared" si="33"/>
        <v>12.96233885608541</v>
      </c>
      <c r="E2173">
        <v>8.2731172089889216E-3</v>
      </c>
    </row>
    <row r="2174" spans="2:5" x14ac:dyDescent="0.45">
      <c r="B2174" s="191">
        <v>38887</v>
      </c>
      <c r="C2174" s="101">
        <v>29.801746368408203</v>
      </c>
      <c r="D2174" s="56">
        <f t="shared" si="33"/>
        <v>8.1201766284025307</v>
      </c>
      <c r="E2174">
        <v>8.2726416756918227E-3</v>
      </c>
    </row>
    <row r="2175" spans="2:5" x14ac:dyDescent="0.45">
      <c r="B2175" s="191">
        <v>35278</v>
      </c>
      <c r="C2175" s="101">
        <v>3.267672061920166</v>
      </c>
      <c r="D2175" s="56">
        <f t="shared" si="33"/>
        <v>-0.9545521112773182</v>
      </c>
      <c r="E2175">
        <v>8.2673507326809E-3</v>
      </c>
    </row>
    <row r="2176" spans="2:5" x14ac:dyDescent="0.45">
      <c r="B2176" s="191">
        <v>40486</v>
      </c>
      <c r="C2176" s="101">
        <v>71.899314880371094</v>
      </c>
      <c r="D2176" s="56">
        <f t="shared" si="33"/>
        <v>-0.52430970549864209</v>
      </c>
      <c r="E2176">
        <v>8.2597385090167376E-3</v>
      </c>
    </row>
    <row r="2177" spans="2:5" x14ac:dyDescent="0.45">
      <c r="B2177" s="191">
        <v>44015</v>
      </c>
      <c r="C2177" s="101">
        <v>151.14732360839844</v>
      </c>
      <c r="D2177" s="56">
        <f t="shared" si="33"/>
        <v>-0.62079478661265342</v>
      </c>
      <c r="E2177">
        <v>8.258575157604163E-3</v>
      </c>
    </row>
    <row r="2178" spans="2:5" x14ac:dyDescent="0.45">
      <c r="B2178" s="191">
        <v>45187</v>
      </c>
      <c r="C2178" s="101">
        <v>398.58978271484375</v>
      </c>
      <c r="D2178" s="56">
        <f t="shared" si="33"/>
        <v>1.5642964298314623</v>
      </c>
      <c r="E2178">
        <v>8.2524534534930936E-3</v>
      </c>
    </row>
    <row r="2179" spans="2:5" x14ac:dyDescent="0.45">
      <c r="B2179" s="191">
        <v>41722</v>
      </c>
      <c r="C2179" s="101">
        <v>155.43826293945313</v>
      </c>
      <c r="D2179" s="56">
        <f t="shared" ref="D2179:D2242" si="34">(C2179-C2180)/C2180</f>
        <v>-0.18812401676576018</v>
      </c>
      <c r="E2179">
        <v>8.2472606457421188E-3</v>
      </c>
    </row>
    <row r="2180" spans="2:5" x14ac:dyDescent="0.45">
      <c r="B2180" s="191">
        <v>43774</v>
      </c>
      <c r="C2180" s="101">
        <v>191.45567321777344</v>
      </c>
      <c r="D2180" s="56">
        <f t="shared" si="34"/>
        <v>17.973070551407119</v>
      </c>
      <c r="E2180">
        <v>8.2453241474695627E-3</v>
      </c>
    </row>
    <row r="2181" spans="2:5" x14ac:dyDescent="0.45">
      <c r="B2181" s="191">
        <v>36900</v>
      </c>
      <c r="C2181" s="101">
        <v>10.090916633605957</v>
      </c>
      <c r="D2181" s="56">
        <f t="shared" si="34"/>
        <v>-0.92781536433566492</v>
      </c>
      <c r="E2181">
        <v>8.2392653382088454E-3</v>
      </c>
    </row>
    <row r="2182" spans="2:5" x14ac:dyDescent="0.45">
      <c r="B2182" s="191">
        <v>41453</v>
      </c>
      <c r="C2182" s="101">
        <v>139.79313659667969</v>
      </c>
      <c r="D2182" s="56">
        <f t="shared" si="34"/>
        <v>14.039763145658116</v>
      </c>
      <c r="E2182">
        <v>8.2373746138971384E-3</v>
      </c>
    </row>
    <row r="2183" spans="2:5" x14ac:dyDescent="0.45">
      <c r="B2183" s="191">
        <v>36990</v>
      </c>
      <c r="C2183" s="101">
        <v>9.2949028015136719</v>
      </c>
      <c r="D2183" s="56">
        <f t="shared" si="34"/>
        <v>-0.85658434549957574</v>
      </c>
      <c r="E2183">
        <v>8.2289354644898283E-3</v>
      </c>
    </row>
    <row r="2184" spans="2:5" x14ac:dyDescent="0.45">
      <c r="B2184" s="191">
        <v>40407</v>
      </c>
      <c r="C2184" s="101">
        <v>64.810935974121094</v>
      </c>
      <c r="D2184" s="56">
        <f t="shared" si="34"/>
        <v>18.730442829737985</v>
      </c>
      <c r="E2184">
        <v>8.2150026549779598E-3</v>
      </c>
    </row>
    <row r="2185" spans="2:5" x14ac:dyDescent="0.45">
      <c r="B2185" s="191">
        <v>35254</v>
      </c>
      <c r="C2185" s="101">
        <v>3.2848191261291504</v>
      </c>
      <c r="D2185" s="56">
        <f t="shared" si="34"/>
        <v>-0.95297186320296934</v>
      </c>
      <c r="E2185">
        <v>8.2117395912014897E-3</v>
      </c>
    </row>
    <row r="2186" spans="2:5" x14ac:dyDescent="0.45">
      <c r="B2186" s="191">
        <v>40560</v>
      </c>
      <c r="C2186" s="101">
        <v>69.847953796386719</v>
      </c>
      <c r="D2186" s="56">
        <f t="shared" si="34"/>
        <v>7.8461017384782705</v>
      </c>
      <c r="E2186">
        <v>8.2087348912309593E-3</v>
      </c>
    </row>
    <row r="2187" spans="2:5" x14ac:dyDescent="0.45">
      <c r="B2187" s="191">
        <v>37771</v>
      </c>
      <c r="C2187" s="101">
        <v>7.895902156829834</v>
      </c>
      <c r="D2187" s="56">
        <f t="shared" si="34"/>
        <v>-0.95203123415419877</v>
      </c>
      <c r="E2187">
        <v>8.2064041893497638E-3</v>
      </c>
    </row>
    <row r="2188" spans="2:5" x14ac:dyDescent="0.45">
      <c r="B2188" s="191">
        <v>41991</v>
      </c>
      <c r="C2188" s="101">
        <v>164.60507202148438</v>
      </c>
      <c r="D2188" s="56">
        <f t="shared" si="34"/>
        <v>-8.9094251702656294E-2</v>
      </c>
      <c r="E2188">
        <v>8.2033431702920358E-3</v>
      </c>
    </row>
    <row r="2189" spans="2:5" x14ac:dyDescent="0.45">
      <c r="B2189" s="191">
        <v>43185</v>
      </c>
      <c r="C2189" s="101">
        <v>180.704833984375</v>
      </c>
      <c r="D2189" s="56">
        <f t="shared" si="34"/>
        <v>24.063103528505163</v>
      </c>
      <c r="E2189">
        <v>8.2033400608344086E-3</v>
      </c>
    </row>
    <row r="2190" spans="2:5" x14ac:dyDescent="0.45">
      <c r="B2190" s="191">
        <v>37582</v>
      </c>
      <c r="C2190" s="101">
        <v>7.2099943161010742</v>
      </c>
      <c r="D2190" s="56">
        <f t="shared" si="34"/>
        <v>-0.47216537930551056</v>
      </c>
      <c r="E2190">
        <v>8.1915773190377131E-3</v>
      </c>
    </row>
    <row r="2191" spans="2:5" x14ac:dyDescent="0.45">
      <c r="B2191" s="191">
        <v>38054</v>
      </c>
      <c r="C2191" s="101">
        <v>13.659570693969727</v>
      </c>
      <c r="D2191" s="56">
        <f t="shared" si="34"/>
        <v>-0.53718331622380622</v>
      </c>
      <c r="E2191">
        <v>8.1861508704388648E-3</v>
      </c>
    </row>
    <row r="2192" spans="2:5" x14ac:dyDescent="0.45">
      <c r="B2192" s="191">
        <v>39192</v>
      </c>
      <c r="C2192" s="101">
        <v>29.513998031616211</v>
      </c>
      <c r="D2192" s="56">
        <f t="shared" si="34"/>
        <v>-0.85447918302233761</v>
      </c>
      <c r="E2192">
        <v>8.1708709525570213E-3</v>
      </c>
    </row>
    <row r="2193" spans="2:5" x14ac:dyDescent="0.45">
      <c r="B2193" s="191">
        <v>43641</v>
      </c>
      <c r="C2193" s="101">
        <v>202.81632995605469</v>
      </c>
      <c r="D2193" s="56">
        <f t="shared" si="34"/>
        <v>0.38059945971638021</v>
      </c>
      <c r="E2193">
        <v>8.1448616568113221E-3</v>
      </c>
    </row>
    <row r="2194" spans="2:5" x14ac:dyDescent="0.45">
      <c r="B2194" s="191">
        <v>41779</v>
      </c>
      <c r="C2194" s="101">
        <v>146.904541015625</v>
      </c>
      <c r="D2194" s="56">
        <f t="shared" si="34"/>
        <v>-8.5203508320507382E-2</v>
      </c>
      <c r="E2194">
        <v>8.1335206728641741E-3</v>
      </c>
    </row>
    <row r="2195" spans="2:5" x14ac:dyDescent="0.45">
      <c r="B2195" s="191">
        <v>41920</v>
      </c>
      <c r="C2195" s="101">
        <v>160.58712768554688</v>
      </c>
      <c r="D2195" s="56">
        <f t="shared" si="34"/>
        <v>-8.8415069083218709E-2</v>
      </c>
      <c r="E2195">
        <v>8.1326030316670427E-3</v>
      </c>
    </row>
    <row r="2196" spans="2:5" x14ac:dyDescent="0.45">
      <c r="B2196" s="191">
        <v>43850</v>
      </c>
      <c r="C2196" s="101">
        <v>176.16255187988281</v>
      </c>
      <c r="D2196" s="56">
        <f t="shared" si="34"/>
        <v>4.5949370738596613</v>
      </c>
      <c r="E2196">
        <v>8.1267581109965639E-3</v>
      </c>
    </row>
    <row r="2197" spans="2:5" x14ac:dyDescent="0.45">
      <c r="B2197" s="191">
        <v>38777</v>
      </c>
      <c r="C2197" s="101">
        <v>31.486064910888672</v>
      </c>
      <c r="D2197" s="56">
        <f t="shared" si="34"/>
        <v>-0.6307652590186662</v>
      </c>
      <c r="E2197">
        <v>8.1181285940442882E-3</v>
      </c>
    </row>
    <row r="2198" spans="2:5" x14ac:dyDescent="0.45">
      <c r="B2198" s="191">
        <v>40920</v>
      </c>
      <c r="C2198" s="101">
        <v>85.273841857910156</v>
      </c>
      <c r="D2198" s="56">
        <f t="shared" si="34"/>
        <v>5.6719279346662796</v>
      </c>
      <c r="E2198">
        <v>8.1160599367008125E-3</v>
      </c>
    </row>
    <row r="2199" spans="2:5" x14ac:dyDescent="0.45">
      <c r="B2199" s="191">
        <v>38044</v>
      </c>
      <c r="C2199" s="101">
        <v>12.780989646911621</v>
      </c>
      <c r="D2199" s="56">
        <f t="shared" si="34"/>
        <v>3.8351909584234245</v>
      </c>
      <c r="E2199">
        <v>8.1070775728985193E-3</v>
      </c>
    </row>
    <row r="2200" spans="2:5" x14ac:dyDescent="0.45">
      <c r="B2200" s="191">
        <v>35167</v>
      </c>
      <c r="C2200" s="101">
        <v>2.6433267593383789</v>
      </c>
      <c r="D2200" s="56">
        <f t="shared" si="34"/>
        <v>-0.79518904340458652</v>
      </c>
      <c r="E2200">
        <v>8.1056417608948439E-3</v>
      </c>
    </row>
    <row r="2201" spans="2:5" x14ac:dyDescent="0.45">
      <c r="B2201" s="191">
        <v>38286</v>
      </c>
      <c r="C2201" s="101">
        <v>12.90617847442627</v>
      </c>
      <c r="D2201" s="56">
        <f t="shared" si="34"/>
        <v>0.67625728812417263</v>
      </c>
      <c r="E2201">
        <v>8.1016213075493417E-3</v>
      </c>
    </row>
    <row r="2202" spans="2:5" x14ac:dyDescent="0.45">
      <c r="B2202" s="191">
        <v>37238</v>
      </c>
      <c r="C2202" s="101">
        <v>7.69940185546875</v>
      </c>
      <c r="D2202" s="56">
        <f t="shared" si="34"/>
        <v>-0.98051312035770821</v>
      </c>
      <c r="E2202">
        <v>8.1004198582874491E-3</v>
      </c>
    </row>
    <row r="2203" spans="2:5" x14ac:dyDescent="0.45">
      <c r="B2203" s="191">
        <v>45092</v>
      </c>
      <c r="C2203" s="101">
        <v>395.10696411132813</v>
      </c>
      <c r="D2203" s="56">
        <f t="shared" si="34"/>
        <v>2.4773497199585623</v>
      </c>
      <c r="E2203">
        <v>8.0990590094877687E-3</v>
      </c>
    </row>
    <row r="2204" spans="2:5" x14ac:dyDescent="0.45">
      <c r="B2204" s="191">
        <v>41131</v>
      </c>
      <c r="C2204" s="101">
        <v>113.62301635742188</v>
      </c>
      <c r="D2204" s="56">
        <f t="shared" si="34"/>
        <v>-0.51134384874439598</v>
      </c>
      <c r="E2204">
        <v>8.0951289852134317E-3</v>
      </c>
    </row>
    <row r="2205" spans="2:5" x14ac:dyDescent="0.45">
      <c r="B2205" s="191">
        <v>44741</v>
      </c>
      <c r="C2205" s="101">
        <v>232.52140808105469</v>
      </c>
      <c r="D2205" s="56">
        <f t="shared" si="34"/>
        <v>28.974782917168135</v>
      </c>
      <c r="E2205">
        <v>8.092712767871697E-3</v>
      </c>
    </row>
    <row r="2206" spans="2:5" x14ac:dyDescent="0.45">
      <c r="B2206" s="191">
        <v>36140</v>
      </c>
      <c r="C2206" s="101">
        <v>7.7572340965270996</v>
      </c>
      <c r="D2206" s="56">
        <f t="shared" si="34"/>
        <v>-0.90938520385018973</v>
      </c>
      <c r="E2206">
        <v>8.084268589988201E-3</v>
      </c>
    </row>
    <row r="2207" spans="2:5" x14ac:dyDescent="0.45">
      <c r="B2207" s="191">
        <v>40744</v>
      </c>
      <c r="C2207" s="101">
        <v>85.606704711914063</v>
      </c>
      <c r="D2207" s="56">
        <f t="shared" si="34"/>
        <v>28.067660532076786</v>
      </c>
      <c r="E2207">
        <v>8.0842473028775747E-3</v>
      </c>
    </row>
    <row r="2208" spans="2:5" x14ac:dyDescent="0.45">
      <c r="B2208" s="191">
        <v>35397</v>
      </c>
      <c r="C2208" s="101">
        <v>2.9450840950012207</v>
      </c>
      <c r="D2208" s="56">
        <f t="shared" si="34"/>
        <v>-0.91636083012108582</v>
      </c>
      <c r="E2208">
        <v>8.070470229975717E-3</v>
      </c>
    </row>
    <row r="2209" spans="2:5" x14ac:dyDescent="0.45">
      <c r="B2209" s="191">
        <v>39358</v>
      </c>
      <c r="C2209" s="101">
        <v>35.211780548095703</v>
      </c>
      <c r="D2209" s="56">
        <f t="shared" si="34"/>
        <v>3.5449468675210083</v>
      </c>
      <c r="E2209">
        <v>8.0689796467537551E-3</v>
      </c>
    </row>
    <row r="2210" spans="2:5" x14ac:dyDescent="0.45">
      <c r="B2210" s="191">
        <v>37496</v>
      </c>
      <c r="C2210" s="101">
        <v>7.7474570274353027</v>
      </c>
      <c r="D2210" s="56">
        <f t="shared" si="34"/>
        <v>-0.85322478285073489</v>
      </c>
      <c r="E2210">
        <v>8.0661572935106663E-3</v>
      </c>
    </row>
    <row r="2211" spans="2:5" x14ac:dyDescent="0.45">
      <c r="B2211" s="191">
        <v>40295</v>
      </c>
      <c r="C2211" s="101">
        <v>52.784503936767578</v>
      </c>
      <c r="D2211" s="56">
        <f t="shared" si="34"/>
        <v>-0.36773476988329828</v>
      </c>
      <c r="E2211">
        <v>8.0404925528370797E-3</v>
      </c>
    </row>
    <row r="2212" spans="2:5" x14ac:dyDescent="0.45">
      <c r="B2212" s="191">
        <v>40942</v>
      </c>
      <c r="C2212" s="101">
        <v>83.484748840332031</v>
      </c>
      <c r="D2212" s="56">
        <f t="shared" si="34"/>
        <v>18.399325013321231</v>
      </c>
      <c r="E2212">
        <v>8.0383187681910741E-3</v>
      </c>
    </row>
    <row r="2213" spans="2:5" x14ac:dyDescent="0.45">
      <c r="B2213" s="191">
        <v>35471</v>
      </c>
      <c r="C2213" s="101">
        <v>4.3034873008728027</v>
      </c>
      <c r="D2213" s="56">
        <f t="shared" si="34"/>
        <v>-0.97025837839482354</v>
      </c>
      <c r="E2213">
        <v>8.0328170605467493E-3</v>
      </c>
    </row>
    <row r="2214" spans="2:5" x14ac:dyDescent="0.45">
      <c r="B2214" s="191">
        <v>44149</v>
      </c>
      <c r="C2214" s="101">
        <v>144.69578552246094</v>
      </c>
      <c r="D2214" s="56">
        <f t="shared" si="34"/>
        <v>15.57622898548793</v>
      </c>
      <c r="E2214">
        <v>8.0172316107321052E-3</v>
      </c>
    </row>
    <row r="2215" spans="2:5" x14ac:dyDescent="0.45">
      <c r="B2215" s="191">
        <v>37802</v>
      </c>
      <c r="C2215" s="101">
        <v>8.7291135787963867</v>
      </c>
      <c r="D2215" s="56">
        <f t="shared" si="34"/>
        <v>9.162022759572358E-2</v>
      </c>
      <c r="E2215">
        <v>8.0125483707623752E-3</v>
      </c>
    </row>
    <row r="2216" spans="2:5" x14ac:dyDescent="0.45">
      <c r="B2216" s="191">
        <v>37264</v>
      </c>
      <c r="C2216" s="101">
        <v>7.9964747428894043</v>
      </c>
      <c r="D2216" s="56">
        <f t="shared" si="34"/>
        <v>-0.81223075487123575</v>
      </c>
      <c r="E2216">
        <v>8.0092802749796594E-3</v>
      </c>
    </row>
    <row r="2217" spans="2:5" x14ac:dyDescent="0.45">
      <c r="B2217" s="191">
        <v>39575</v>
      </c>
      <c r="C2217" s="101">
        <v>42.586711883544922</v>
      </c>
      <c r="D2217" s="56">
        <f t="shared" si="34"/>
        <v>-0.74674599191373026</v>
      </c>
      <c r="E2217">
        <v>8.0052795477748417E-3</v>
      </c>
    </row>
    <row r="2218" spans="2:5" x14ac:dyDescent="0.45">
      <c r="B2218" s="191">
        <v>44393</v>
      </c>
      <c r="C2218" s="101">
        <v>168.15809631347656</v>
      </c>
      <c r="D2218" s="56">
        <f t="shared" si="34"/>
        <v>0.23743330375356184</v>
      </c>
      <c r="E2218">
        <v>7.9998558485648921E-3</v>
      </c>
    </row>
    <row r="2219" spans="2:5" x14ac:dyDescent="0.45">
      <c r="B2219" s="191">
        <v>41625</v>
      </c>
      <c r="C2219" s="101">
        <v>135.89265441894531</v>
      </c>
      <c r="D2219" s="56">
        <f t="shared" si="34"/>
        <v>-0.25578866073628104</v>
      </c>
      <c r="E2219">
        <v>7.9924203581881025E-3</v>
      </c>
    </row>
    <row r="2220" spans="2:5" x14ac:dyDescent="0.45">
      <c r="B2220" s="191">
        <v>42621</v>
      </c>
      <c r="C2220" s="101">
        <v>182.59954833984375</v>
      </c>
      <c r="D2220" s="56">
        <f t="shared" si="34"/>
        <v>64.88556744638224</v>
      </c>
      <c r="E2220">
        <v>7.9909191191087307E-3</v>
      </c>
    </row>
    <row r="2221" spans="2:5" x14ac:dyDescent="0.45">
      <c r="B2221" s="191">
        <v>35380</v>
      </c>
      <c r="C2221" s="101">
        <v>2.7714650630950928</v>
      </c>
      <c r="D2221" s="56">
        <f t="shared" si="34"/>
        <v>-0.99288147823327655</v>
      </c>
      <c r="E2221">
        <v>7.9903956046624147E-3</v>
      </c>
    </row>
    <row r="2222" spans="2:5" x14ac:dyDescent="0.45">
      <c r="B2222" s="191">
        <v>45322</v>
      </c>
      <c r="C2222" s="101">
        <v>389.33154296875</v>
      </c>
      <c r="D2222" s="56">
        <f t="shared" si="34"/>
        <v>6.3255922686778296</v>
      </c>
      <c r="E2222">
        <v>7.9899713119536853E-3</v>
      </c>
    </row>
    <row r="2223" spans="2:5" x14ac:dyDescent="0.45">
      <c r="B2223" s="191">
        <v>40280</v>
      </c>
      <c r="C2223" s="101">
        <v>53.146766662597656</v>
      </c>
      <c r="D2223" s="56">
        <f t="shared" si="34"/>
        <v>-0.64647716105557884</v>
      </c>
      <c r="E2223">
        <v>7.9848841039634588E-3</v>
      </c>
    </row>
    <row r="2224" spans="2:5" x14ac:dyDescent="0.45">
      <c r="B2224" s="191">
        <v>44167</v>
      </c>
      <c r="C2224" s="101">
        <v>150.33474731445313</v>
      </c>
      <c r="D2224" s="56">
        <f t="shared" si="34"/>
        <v>-0.42834419647110389</v>
      </c>
      <c r="E2224">
        <v>7.9731707454315636E-3</v>
      </c>
    </row>
    <row r="2225" spans="2:5" x14ac:dyDescent="0.45">
      <c r="B2225" s="191">
        <v>44775</v>
      </c>
      <c r="C2225" s="101">
        <v>262.98123168945313</v>
      </c>
      <c r="D2225" s="56">
        <f t="shared" si="34"/>
        <v>29.434268606810885</v>
      </c>
      <c r="E2225">
        <v>7.9674797318549356E-3</v>
      </c>
    </row>
    <row r="2226" spans="2:5" x14ac:dyDescent="0.45">
      <c r="B2226" s="191">
        <v>37804</v>
      </c>
      <c r="C2226" s="101">
        <v>8.6409578323364258</v>
      </c>
      <c r="D2226" s="56">
        <f t="shared" si="34"/>
        <v>-0.75519561167236449</v>
      </c>
      <c r="E2226">
        <v>7.9612768123655045E-3</v>
      </c>
    </row>
    <row r="2227" spans="2:5" x14ac:dyDescent="0.45">
      <c r="B2227" s="191">
        <v>39955</v>
      </c>
      <c r="C2227" s="101">
        <v>35.297397613525391</v>
      </c>
      <c r="D2227" s="56">
        <f t="shared" si="34"/>
        <v>4.2406429287788319</v>
      </c>
      <c r="E2227">
        <v>7.9605234204553326E-3</v>
      </c>
    </row>
    <row r="2228" spans="2:5" x14ac:dyDescent="0.45">
      <c r="B2228" s="191">
        <v>35849</v>
      </c>
      <c r="C2228" s="101">
        <v>6.7353181838989258</v>
      </c>
      <c r="D2228" s="56">
        <f t="shared" si="34"/>
        <v>-0.96265416797771597</v>
      </c>
      <c r="E2228">
        <v>7.9545353182267266E-3</v>
      </c>
    </row>
    <row r="2229" spans="2:5" x14ac:dyDescent="0.45">
      <c r="B2229" s="191">
        <v>43791</v>
      </c>
      <c r="C2229" s="101">
        <v>180.34992980957031</v>
      </c>
      <c r="D2229" s="56">
        <f t="shared" si="34"/>
        <v>0.39409675677122952</v>
      </c>
      <c r="E2229">
        <v>7.9364010005502136E-3</v>
      </c>
    </row>
    <row r="2230" spans="2:5" x14ac:dyDescent="0.45">
      <c r="B2230" s="191">
        <v>41311</v>
      </c>
      <c r="C2230" s="101">
        <v>129.36686706542969</v>
      </c>
      <c r="D2230" s="56">
        <f t="shared" si="34"/>
        <v>-0.41458214840850716</v>
      </c>
      <c r="E2230">
        <v>7.9353841833721909E-3</v>
      </c>
    </row>
    <row r="2231" spans="2:5" x14ac:dyDescent="0.45">
      <c r="B2231" s="191">
        <v>44699</v>
      </c>
      <c r="C2231" s="101">
        <v>220.98210144042969</v>
      </c>
      <c r="D2231" s="56">
        <f t="shared" si="34"/>
        <v>5.0290706932400751</v>
      </c>
      <c r="E2231">
        <v>7.9336511164515757E-3</v>
      </c>
    </row>
    <row r="2232" spans="2:5" x14ac:dyDescent="0.45">
      <c r="B2232" s="191">
        <v>39657</v>
      </c>
      <c r="C2232" s="101">
        <v>36.652763366699219</v>
      </c>
      <c r="D2232" s="56">
        <f t="shared" si="34"/>
        <v>-0.76583473345528652</v>
      </c>
      <c r="E2232">
        <v>7.9301721882537868E-3</v>
      </c>
    </row>
    <row r="2233" spans="2:5" x14ac:dyDescent="0.45">
      <c r="B2233" s="191">
        <v>41844</v>
      </c>
      <c r="C2233" s="101">
        <v>156.52519226074219</v>
      </c>
      <c r="D2233" s="56">
        <f t="shared" si="34"/>
        <v>-0.21737248624302996</v>
      </c>
      <c r="E2233">
        <v>7.9172029007636285E-3</v>
      </c>
    </row>
    <row r="2234" spans="2:5" x14ac:dyDescent="0.45">
      <c r="B2234" s="191">
        <v>43511</v>
      </c>
      <c r="C2234" s="101">
        <v>199.99960327148438</v>
      </c>
      <c r="D2234" s="56">
        <f t="shared" si="34"/>
        <v>-0.48413870569218836</v>
      </c>
      <c r="E2234">
        <v>7.916425943656628E-3</v>
      </c>
    </row>
    <row r="2235" spans="2:5" x14ac:dyDescent="0.45">
      <c r="B2235" s="191">
        <v>45252</v>
      </c>
      <c r="C2235" s="101">
        <v>387.70034790039063</v>
      </c>
      <c r="D2235" s="56">
        <f t="shared" si="34"/>
        <v>52.485735245970496</v>
      </c>
      <c r="E2235">
        <v>7.9083760985376311E-3</v>
      </c>
    </row>
    <row r="2236" spans="2:5" x14ac:dyDescent="0.45">
      <c r="B2236" s="191">
        <v>37715</v>
      </c>
      <c r="C2236" s="101">
        <v>7.2486681938171387</v>
      </c>
      <c r="D2236" s="56">
        <f t="shared" si="34"/>
        <v>-0.95204889514320268</v>
      </c>
      <c r="E2236">
        <v>7.9082181512947144E-3</v>
      </c>
    </row>
    <row r="2237" spans="2:5" x14ac:dyDescent="0.45">
      <c r="B2237" s="191">
        <v>42067</v>
      </c>
      <c r="C2237" s="101">
        <v>151.16790771484375</v>
      </c>
      <c r="D2237" s="56">
        <f t="shared" si="34"/>
        <v>-0.54201449567340454</v>
      </c>
      <c r="E2237">
        <v>7.9050880744684308E-3</v>
      </c>
    </row>
    <row r="2238" spans="2:5" x14ac:dyDescent="0.45">
      <c r="B2238" s="191">
        <v>45014</v>
      </c>
      <c r="C2238" s="101">
        <v>330.07138061523438</v>
      </c>
      <c r="D2238" s="56">
        <f t="shared" si="34"/>
        <v>19.585094153607223</v>
      </c>
      <c r="E2238">
        <v>7.8998185258679389E-3</v>
      </c>
    </row>
    <row r="2239" spans="2:5" x14ac:dyDescent="0.45">
      <c r="B2239" s="191">
        <v>38443</v>
      </c>
      <c r="C2239" s="101">
        <v>16.03448486328125</v>
      </c>
      <c r="D2239" s="56">
        <f t="shared" si="34"/>
        <v>-0.92004152706624853</v>
      </c>
      <c r="E2239">
        <v>7.8983945082545352E-3</v>
      </c>
    </row>
    <row r="2240" spans="2:5" x14ac:dyDescent="0.45">
      <c r="B2240" s="191">
        <v>43497</v>
      </c>
      <c r="C2240" s="101">
        <v>200.53515625</v>
      </c>
      <c r="D2240" s="56">
        <f t="shared" si="34"/>
        <v>4.388864855954794</v>
      </c>
      <c r="E2240">
        <v>7.8953491600253448E-3</v>
      </c>
    </row>
    <row r="2241" spans="2:5" x14ac:dyDescent="0.45">
      <c r="B2241" s="191">
        <v>39440</v>
      </c>
      <c r="C2241" s="101">
        <v>37.212875366210938</v>
      </c>
      <c r="D2241" s="56">
        <f t="shared" si="34"/>
        <v>-0.89848695897142949</v>
      </c>
      <c r="E2241">
        <v>7.8879727271581376E-3</v>
      </c>
    </row>
    <row r="2242" spans="2:5" x14ac:dyDescent="0.45">
      <c r="B2242" s="191">
        <v>45352</v>
      </c>
      <c r="C2242" s="101">
        <v>366.58221435546875</v>
      </c>
      <c r="D2242" s="56">
        <f t="shared" si="34"/>
        <v>112.35563902479591</v>
      </c>
      <c r="E2242">
        <v>7.875956785104719E-3</v>
      </c>
    </row>
    <row r="2243" spans="2:5" x14ac:dyDescent="0.45">
      <c r="B2243" s="191">
        <v>35286</v>
      </c>
      <c r="C2243" s="101">
        <v>3.233912467956543</v>
      </c>
      <c r="D2243" s="56">
        <f t="shared" ref="D2243:D2306" si="35">(C2243-C2244)/C2244</f>
        <v>-0.99273052212117951</v>
      </c>
      <c r="E2243">
        <v>7.8493143264791367E-3</v>
      </c>
    </row>
    <row r="2244" spans="2:5" x14ac:dyDescent="0.45">
      <c r="B2244" s="191">
        <v>45594</v>
      </c>
      <c r="C2244" s="101">
        <v>444.86172485351563</v>
      </c>
      <c r="D2244" s="56">
        <f t="shared" si="35"/>
        <v>54.363803851729827</v>
      </c>
      <c r="E2244">
        <v>7.84881827658831E-3</v>
      </c>
    </row>
    <row r="2245" spans="2:5" x14ac:dyDescent="0.45">
      <c r="B2245" s="191">
        <v>37762</v>
      </c>
      <c r="C2245" s="101">
        <v>8.0352449417114258</v>
      </c>
      <c r="D2245" s="56">
        <f t="shared" si="35"/>
        <v>-0.94417281305415945</v>
      </c>
      <c r="E2245">
        <v>7.8472844733026292E-3</v>
      </c>
    </row>
    <row r="2246" spans="2:5" x14ac:dyDescent="0.45">
      <c r="B2246" s="191">
        <v>41533</v>
      </c>
      <c r="C2246" s="101">
        <v>143.93067932128906</v>
      </c>
      <c r="D2246" s="56">
        <f t="shared" si="35"/>
        <v>-0.54243460829786372</v>
      </c>
      <c r="E2246">
        <v>7.8466083062841991E-3</v>
      </c>
    </row>
    <row r="2247" spans="2:5" x14ac:dyDescent="0.45">
      <c r="B2247" s="191">
        <v>46050</v>
      </c>
      <c r="C2247" s="101">
        <v>314.5576171875</v>
      </c>
      <c r="D2247" s="56">
        <f t="shared" si="35"/>
        <v>-0.19692420677225195</v>
      </c>
      <c r="E2247">
        <v>7.8456584094254676E-3</v>
      </c>
    </row>
    <row r="2248" spans="2:5" x14ac:dyDescent="0.45">
      <c r="B2248" s="191">
        <v>45945</v>
      </c>
      <c r="C2248" s="101">
        <v>391.69107055664063</v>
      </c>
      <c r="D2248" s="56">
        <f t="shared" si="35"/>
        <v>1.2015975774238241</v>
      </c>
      <c r="E2248">
        <v>7.8125312857344423E-3</v>
      </c>
    </row>
    <row r="2249" spans="2:5" x14ac:dyDescent="0.45">
      <c r="B2249" s="191">
        <v>42766</v>
      </c>
      <c r="C2249" s="101">
        <v>177.91220092773438</v>
      </c>
      <c r="D2249" s="56">
        <f t="shared" si="35"/>
        <v>-0.585812675630761</v>
      </c>
      <c r="E2249">
        <v>7.8095456571584303E-3</v>
      </c>
    </row>
    <row r="2250" spans="2:5" x14ac:dyDescent="0.45">
      <c r="B2250" s="191">
        <v>45632</v>
      </c>
      <c r="C2250" s="101">
        <v>429.54525756835938</v>
      </c>
      <c r="D2250" s="56">
        <f t="shared" si="35"/>
        <v>1.0307656104943976</v>
      </c>
      <c r="E2250">
        <v>7.8075097500790655E-3</v>
      </c>
    </row>
    <row r="2251" spans="2:5" x14ac:dyDescent="0.45">
      <c r="B2251" s="191">
        <v>43609</v>
      </c>
      <c r="C2251" s="101">
        <v>211.51887512207031</v>
      </c>
      <c r="D2251" s="56">
        <f t="shared" si="35"/>
        <v>0.45466015170036694</v>
      </c>
      <c r="E2251">
        <v>7.807213744523242E-3</v>
      </c>
    </row>
    <row r="2252" spans="2:5" x14ac:dyDescent="0.45">
      <c r="B2252" s="191">
        <v>41423</v>
      </c>
      <c r="C2252" s="101">
        <v>145.40776062011719</v>
      </c>
      <c r="D2252" s="56">
        <f t="shared" si="35"/>
        <v>3.7873317687355024</v>
      </c>
      <c r="E2252">
        <v>7.7940984865918538E-3</v>
      </c>
    </row>
    <row r="2253" spans="2:5" x14ac:dyDescent="0.45">
      <c r="B2253" s="191">
        <v>39318</v>
      </c>
      <c r="C2253" s="101">
        <v>30.373445510864258</v>
      </c>
      <c r="D2253" s="56">
        <f t="shared" si="35"/>
        <v>-0.84709525955958953</v>
      </c>
      <c r="E2253">
        <v>7.7930969189101756E-3</v>
      </c>
    </row>
    <row r="2254" spans="2:5" x14ac:dyDescent="0.45">
      <c r="B2254" s="191">
        <v>43525</v>
      </c>
      <c r="C2254" s="101">
        <v>198.64292907714844</v>
      </c>
      <c r="D2254" s="56">
        <f t="shared" si="35"/>
        <v>0.53852916604965617</v>
      </c>
      <c r="E2254">
        <v>7.7884885289542516E-3</v>
      </c>
    </row>
    <row r="2255" spans="2:5" x14ac:dyDescent="0.45">
      <c r="B2255" s="191">
        <v>41351</v>
      </c>
      <c r="C2255" s="101">
        <v>129.11222839355469</v>
      </c>
      <c r="D2255" s="56">
        <f t="shared" si="35"/>
        <v>13.987114317055262</v>
      </c>
      <c r="E2255">
        <v>7.7839303375454253E-3</v>
      </c>
    </row>
    <row r="2256" spans="2:5" x14ac:dyDescent="0.45">
      <c r="B2256" s="191">
        <v>37063</v>
      </c>
      <c r="C2256" s="101">
        <v>8.6148824691772461</v>
      </c>
      <c r="D2256" s="56">
        <f t="shared" si="35"/>
        <v>0.10984402230903006</v>
      </c>
      <c r="E2256">
        <v>7.781351486733582E-3</v>
      </c>
    </row>
    <row r="2257" spans="2:5" x14ac:dyDescent="0.45">
      <c r="B2257" s="191">
        <v>37631</v>
      </c>
      <c r="C2257" s="101">
        <v>7.7622461318969727</v>
      </c>
      <c r="D2257" s="56">
        <f t="shared" si="35"/>
        <v>-0.37310500186313084</v>
      </c>
      <c r="E2257">
        <v>7.7530561420859987E-3</v>
      </c>
    </row>
    <row r="2258" spans="2:5" x14ac:dyDescent="0.45">
      <c r="B2258" s="191">
        <v>38106</v>
      </c>
      <c r="C2258" s="101">
        <v>12.382051467895508</v>
      </c>
      <c r="D2258" s="56">
        <f t="shared" si="35"/>
        <v>-0.53056966658300198</v>
      </c>
      <c r="E2258">
        <v>7.7506672208567983E-3</v>
      </c>
    </row>
    <row r="2259" spans="2:5" x14ac:dyDescent="0.45">
      <c r="B2259" s="191">
        <v>39169</v>
      </c>
      <c r="C2259" s="101">
        <v>26.376760482788086</v>
      </c>
      <c r="D2259" s="56">
        <f t="shared" si="35"/>
        <v>-0.79263979183696753</v>
      </c>
      <c r="E2259">
        <v>7.7329864678748663E-3</v>
      </c>
    </row>
    <row r="2260" spans="2:5" x14ac:dyDescent="0.45">
      <c r="B2260" s="191">
        <v>41299</v>
      </c>
      <c r="C2260" s="101">
        <v>127.20261383056641</v>
      </c>
      <c r="D2260" s="56">
        <f t="shared" si="35"/>
        <v>-0.13006118535032871</v>
      </c>
      <c r="E2260">
        <v>7.7325351434362815E-3</v>
      </c>
    </row>
    <row r="2261" spans="2:5" x14ac:dyDescent="0.45">
      <c r="B2261" s="191">
        <v>42366</v>
      </c>
      <c r="C2261" s="101">
        <v>146.22018432617188</v>
      </c>
      <c r="D2261" s="56">
        <f t="shared" si="35"/>
        <v>-0.28879377460785149</v>
      </c>
      <c r="E2261">
        <v>7.7231157678659028E-3</v>
      </c>
    </row>
    <row r="2262" spans="2:5" x14ac:dyDescent="0.45">
      <c r="B2262" s="191">
        <v>42942</v>
      </c>
      <c r="C2262" s="101">
        <v>205.59463500976563</v>
      </c>
      <c r="D2262" s="56">
        <f t="shared" si="35"/>
        <v>0.4904656811312621</v>
      </c>
      <c r="E2262">
        <v>7.7214882283970759E-3</v>
      </c>
    </row>
    <row r="2263" spans="2:5" x14ac:dyDescent="0.45">
      <c r="B2263" s="191">
        <v>41694</v>
      </c>
      <c r="C2263" s="101">
        <v>137.93986511230469</v>
      </c>
      <c r="D2263" s="56">
        <f t="shared" si="35"/>
        <v>8.1234017773549692</v>
      </c>
      <c r="E2263">
        <v>7.7142300417442147E-3</v>
      </c>
    </row>
    <row r="2264" spans="2:5" x14ac:dyDescent="0.45">
      <c r="B2264" s="191">
        <v>38328</v>
      </c>
      <c r="C2264" s="101">
        <v>15.119345664978027</v>
      </c>
      <c r="D2264" s="56">
        <f t="shared" si="35"/>
        <v>-0.93515400639362267</v>
      </c>
      <c r="E2264">
        <v>7.7032448119956848E-3</v>
      </c>
    </row>
    <row r="2265" spans="2:5" x14ac:dyDescent="0.45">
      <c r="B2265" s="191">
        <v>44718</v>
      </c>
      <c r="C2265" s="101">
        <v>233.15774536132813</v>
      </c>
      <c r="D2265" s="56">
        <f t="shared" si="35"/>
        <v>7.6529626988705829E-2</v>
      </c>
      <c r="E2265">
        <v>7.7007510688856156E-3</v>
      </c>
    </row>
    <row r="2266" spans="2:5" x14ac:dyDescent="0.45">
      <c r="B2266" s="191">
        <v>42887</v>
      </c>
      <c r="C2266" s="101">
        <v>216.58274841308594</v>
      </c>
      <c r="D2266" s="56">
        <f t="shared" si="35"/>
        <v>-0.18808950736241048</v>
      </c>
      <c r="E2266">
        <v>7.697180116811927E-3</v>
      </c>
    </row>
    <row r="2267" spans="2:5" x14ac:dyDescent="0.45">
      <c r="B2267" s="191">
        <v>44795</v>
      </c>
      <c r="C2267" s="101">
        <v>266.75692749023438</v>
      </c>
      <c r="D2267" s="56">
        <f t="shared" si="35"/>
        <v>-0.32121269397479063</v>
      </c>
      <c r="E2267">
        <v>7.6923209941015857E-3</v>
      </c>
    </row>
    <row r="2268" spans="2:5" x14ac:dyDescent="0.45">
      <c r="B2268" s="191">
        <v>45414</v>
      </c>
      <c r="C2268" s="101">
        <v>392.99044799804688</v>
      </c>
      <c r="D2268" s="56">
        <f t="shared" si="35"/>
        <v>0.1971910217862084</v>
      </c>
      <c r="E2268">
        <v>7.689657360768553E-3</v>
      </c>
    </row>
    <row r="2269" spans="2:5" x14ac:dyDescent="0.45">
      <c r="B2269" s="191">
        <v>45008</v>
      </c>
      <c r="C2269" s="101">
        <v>328.26043701171875</v>
      </c>
      <c r="D2269" s="56">
        <f t="shared" si="35"/>
        <v>3.3907438101686366E-2</v>
      </c>
      <c r="E2269">
        <v>7.6769000039439818E-3</v>
      </c>
    </row>
    <row r="2270" spans="2:5" x14ac:dyDescent="0.45">
      <c r="B2270" s="191">
        <v>44970</v>
      </c>
      <c r="C2270" s="101">
        <v>317.4949951171875</v>
      </c>
      <c r="D2270" s="56">
        <f t="shared" si="35"/>
        <v>2.2285929922081857</v>
      </c>
      <c r="E2270">
        <v>7.6746051117542449E-3</v>
      </c>
    </row>
    <row r="2271" spans="2:5" x14ac:dyDescent="0.45">
      <c r="B2271" s="191">
        <v>41067</v>
      </c>
      <c r="C2271" s="101">
        <v>98.3385009765625</v>
      </c>
      <c r="D2271" s="56">
        <f t="shared" si="35"/>
        <v>-0.28945226614768454</v>
      </c>
      <c r="E2271">
        <v>7.67438138810261E-3</v>
      </c>
    </row>
    <row r="2272" spans="2:5" x14ac:dyDescent="0.45">
      <c r="B2272" s="191">
        <v>42391</v>
      </c>
      <c r="C2272" s="101">
        <v>138.39816284179688</v>
      </c>
      <c r="D2272" s="56">
        <f t="shared" si="35"/>
        <v>12.889385278309335</v>
      </c>
      <c r="E2272">
        <v>7.6697923103432875E-3</v>
      </c>
    </row>
    <row r="2273" spans="2:5" x14ac:dyDescent="0.45">
      <c r="B2273" s="191">
        <v>36245</v>
      </c>
      <c r="C2273" s="101">
        <v>9.9643115997314453</v>
      </c>
      <c r="D2273" s="56">
        <f t="shared" si="35"/>
        <v>-0.92966554138763569</v>
      </c>
      <c r="E2273">
        <v>7.6584580392495731E-3</v>
      </c>
    </row>
    <row r="2274" spans="2:5" x14ac:dyDescent="0.45">
      <c r="B2274" s="191">
        <v>42380</v>
      </c>
      <c r="C2274" s="101">
        <v>141.67041015625</v>
      </c>
      <c r="D2274" s="56">
        <f t="shared" si="35"/>
        <v>41.162808623196</v>
      </c>
      <c r="E2274">
        <v>7.6517181609004293E-3</v>
      </c>
    </row>
    <row r="2275" spans="2:5" x14ac:dyDescent="0.45">
      <c r="B2275" s="191">
        <v>35243</v>
      </c>
      <c r="C2275" s="101">
        <v>3.3600800037384033</v>
      </c>
      <c r="D2275" s="56">
        <f t="shared" si="35"/>
        <v>-0.98413150710585073</v>
      </c>
      <c r="E2275">
        <v>7.6486707881993285E-3</v>
      </c>
    </row>
    <row r="2276" spans="2:5" x14ac:dyDescent="0.45">
      <c r="B2276" s="191">
        <v>43480</v>
      </c>
      <c r="C2276" s="101">
        <v>211.74537658691406</v>
      </c>
      <c r="D2276" s="56">
        <f t="shared" si="35"/>
        <v>60.131011621179887</v>
      </c>
      <c r="E2276">
        <v>7.6454868819678451E-3</v>
      </c>
    </row>
    <row r="2277" spans="2:5" x14ac:dyDescent="0.45">
      <c r="B2277" s="191">
        <v>35438</v>
      </c>
      <c r="C2277" s="101">
        <v>3.4637963771820068</v>
      </c>
      <c r="D2277" s="56">
        <f t="shared" si="35"/>
        <v>-0.97656924785353749</v>
      </c>
      <c r="E2277">
        <v>7.6382537876386646E-3</v>
      </c>
    </row>
    <row r="2278" spans="2:5" x14ac:dyDescent="0.45">
      <c r="B2278" s="191">
        <v>41548</v>
      </c>
      <c r="C2278" s="101">
        <v>147.83120727539063</v>
      </c>
      <c r="D2278" s="56">
        <f t="shared" si="35"/>
        <v>20.61643661972715</v>
      </c>
      <c r="E2278">
        <v>7.6380989486342296E-3</v>
      </c>
    </row>
    <row r="2279" spans="2:5" x14ac:dyDescent="0.45">
      <c r="B2279" s="191">
        <v>37421</v>
      </c>
      <c r="C2279" s="101">
        <v>6.8388333320617676</v>
      </c>
      <c r="D2279" s="56">
        <f t="shared" si="35"/>
        <v>-0.96612251719140041</v>
      </c>
      <c r="E2279">
        <v>7.637051852505506E-3</v>
      </c>
    </row>
    <row r="2280" spans="2:5" x14ac:dyDescent="0.45">
      <c r="B2280" s="191">
        <v>43635</v>
      </c>
      <c r="C2280" s="101">
        <v>201.86958312988281</v>
      </c>
      <c r="D2280" s="56">
        <f t="shared" si="35"/>
        <v>18.49405215522517</v>
      </c>
      <c r="E2280">
        <v>7.6334965053127301E-3</v>
      </c>
    </row>
    <row r="2281" spans="2:5" x14ac:dyDescent="0.45">
      <c r="B2281" s="191">
        <v>38155</v>
      </c>
      <c r="C2281" s="101">
        <v>10.35544490814209</v>
      </c>
      <c r="D2281" s="56">
        <f t="shared" si="35"/>
        <v>0.30180651687869159</v>
      </c>
      <c r="E2281">
        <v>7.6280575401375004E-3</v>
      </c>
    </row>
    <row r="2282" spans="2:5" x14ac:dyDescent="0.45">
      <c r="B2282" s="191">
        <v>37235</v>
      </c>
      <c r="C2282" s="101">
        <v>7.9546728134155273</v>
      </c>
      <c r="D2282" s="56">
        <f t="shared" si="35"/>
        <v>-0.94737266463284753</v>
      </c>
      <c r="E2282">
        <v>7.6250679666328381E-3</v>
      </c>
    </row>
    <row r="2283" spans="2:5" x14ac:dyDescent="0.45">
      <c r="B2283" s="191">
        <v>42310</v>
      </c>
      <c r="C2283" s="101">
        <v>151.15097045898438</v>
      </c>
      <c r="D2283" s="56">
        <f t="shared" si="35"/>
        <v>3.6742005981814847</v>
      </c>
      <c r="E2283">
        <v>7.6199386852846612E-3</v>
      </c>
    </row>
    <row r="2284" spans="2:5" x14ac:dyDescent="0.45">
      <c r="B2284" s="191">
        <v>38797</v>
      </c>
      <c r="C2284" s="101">
        <v>32.337287902832031</v>
      </c>
      <c r="D2284" s="56">
        <f t="shared" si="35"/>
        <v>-0.72564513327935365</v>
      </c>
      <c r="E2284">
        <v>7.6187487593501911E-3</v>
      </c>
    </row>
    <row r="2285" spans="2:5" x14ac:dyDescent="0.45">
      <c r="B2285" s="191">
        <v>41190</v>
      </c>
      <c r="C2285" s="101">
        <v>117.86664581298828</v>
      </c>
      <c r="D2285" s="56">
        <f t="shared" si="35"/>
        <v>-0.45920815334962228</v>
      </c>
      <c r="E2285">
        <v>7.6182745190322178E-3</v>
      </c>
    </row>
    <row r="2286" spans="2:5" x14ac:dyDescent="0.45">
      <c r="B2286" s="191">
        <v>42908</v>
      </c>
      <c r="C2286" s="101">
        <v>217.95196533203125</v>
      </c>
      <c r="D2286" s="56">
        <f t="shared" si="35"/>
        <v>0.25595379357626463</v>
      </c>
      <c r="E2286">
        <v>7.60623241951555E-3</v>
      </c>
    </row>
    <row r="2287" spans="2:5" x14ac:dyDescent="0.45">
      <c r="B2287" s="191">
        <v>42576</v>
      </c>
      <c r="C2287" s="101">
        <v>173.53501892089844</v>
      </c>
      <c r="D2287" s="56">
        <f t="shared" si="35"/>
        <v>-0.20263682254785109</v>
      </c>
      <c r="E2287">
        <v>7.6043498334051121E-3</v>
      </c>
    </row>
    <row r="2288" spans="2:5" x14ac:dyDescent="0.45">
      <c r="B2288" s="191">
        <v>43322</v>
      </c>
      <c r="C2288" s="101">
        <v>217.6361083984375</v>
      </c>
      <c r="D2288" s="56">
        <f t="shared" si="35"/>
        <v>12.911365882431255</v>
      </c>
      <c r="E2288">
        <v>7.6032613199242434E-3</v>
      </c>
    </row>
    <row r="2289" spans="2:5" x14ac:dyDescent="0.45">
      <c r="B2289" s="191">
        <v>38349</v>
      </c>
      <c r="C2289" s="101">
        <v>15.644481658935547</v>
      </c>
      <c r="D2289" s="56">
        <f t="shared" si="35"/>
        <v>-0.31525293155429523</v>
      </c>
      <c r="E2289">
        <v>7.5965787816900327E-3</v>
      </c>
    </row>
    <row r="2290" spans="2:5" x14ac:dyDescent="0.45">
      <c r="B2290" s="191">
        <v>38663</v>
      </c>
      <c r="C2290" s="101">
        <v>22.847095489501953</v>
      </c>
      <c r="D2290" s="56">
        <f t="shared" si="35"/>
        <v>-0.83771574391358405</v>
      </c>
      <c r="E2290">
        <v>7.5881660611386978E-3</v>
      </c>
    </row>
    <row r="2291" spans="2:5" x14ac:dyDescent="0.45">
      <c r="B2291" s="191">
        <v>41667</v>
      </c>
      <c r="C2291" s="101">
        <v>140.784423828125</v>
      </c>
      <c r="D2291" s="56">
        <f t="shared" si="35"/>
        <v>17.030591377148163</v>
      </c>
      <c r="E2291">
        <v>7.5570755661691297E-3</v>
      </c>
    </row>
    <row r="2292" spans="2:5" x14ac:dyDescent="0.45">
      <c r="B2292" s="191">
        <v>37448</v>
      </c>
      <c r="C2292" s="101">
        <v>7.8080868721008301</v>
      </c>
      <c r="D2292" s="56">
        <f t="shared" si="35"/>
        <v>-9.4599709433033884E-3</v>
      </c>
      <c r="E2292">
        <v>7.5519889539816922E-3</v>
      </c>
    </row>
    <row r="2293" spans="2:5" x14ac:dyDescent="0.45">
      <c r="B2293" s="191">
        <v>35864</v>
      </c>
      <c r="C2293" s="101">
        <v>7.8826565742492676</v>
      </c>
      <c r="D2293" s="56">
        <f t="shared" si="35"/>
        <v>-0.60492437100751117</v>
      </c>
      <c r="E2293">
        <v>7.5487245749217956E-3</v>
      </c>
    </row>
    <row r="2294" spans="2:5" x14ac:dyDescent="0.45">
      <c r="B2294" s="191">
        <v>38537</v>
      </c>
      <c r="C2294" s="101">
        <v>19.952272415161133</v>
      </c>
      <c r="D2294" s="56">
        <f t="shared" si="35"/>
        <v>-0.83643391194747641</v>
      </c>
      <c r="E2294">
        <v>7.5423583440830657E-3</v>
      </c>
    </row>
    <row r="2295" spans="2:5" x14ac:dyDescent="0.45">
      <c r="B2295" s="191">
        <v>41292</v>
      </c>
      <c r="C2295" s="101">
        <v>121.98294067382813</v>
      </c>
      <c r="D2295" s="56">
        <f t="shared" si="35"/>
        <v>-0.39192924410511432</v>
      </c>
      <c r="E2295">
        <v>7.5357791180179828E-3</v>
      </c>
    </row>
    <row r="2296" spans="2:5" x14ac:dyDescent="0.45">
      <c r="B2296" s="191">
        <v>43469</v>
      </c>
      <c r="C2296" s="101">
        <v>200.60649108886719</v>
      </c>
      <c r="D2296" s="56">
        <f t="shared" si="35"/>
        <v>6.5171136957309175</v>
      </c>
      <c r="E2296">
        <v>7.530877263514567E-3</v>
      </c>
    </row>
    <row r="2297" spans="2:5" x14ac:dyDescent="0.45">
      <c r="B2297" s="191">
        <v>38882</v>
      </c>
      <c r="C2297" s="101">
        <v>26.686637878417969</v>
      </c>
      <c r="D2297" s="56">
        <f t="shared" si="35"/>
        <v>-0.89806220707832252</v>
      </c>
      <c r="E2297">
        <v>7.5213319473883371E-3</v>
      </c>
    </row>
    <row r="2298" spans="2:5" x14ac:dyDescent="0.45">
      <c r="B2298" s="191">
        <v>44785</v>
      </c>
      <c r="C2298" s="101">
        <v>261.79336547851563</v>
      </c>
      <c r="D2298" s="56">
        <f t="shared" si="35"/>
        <v>-0.3574229307065494</v>
      </c>
      <c r="E2298">
        <v>7.5102481073754312E-3</v>
      </c>
    </row>
    <row r="2299" spans="2:5" x14ac:dyDescent="0.45">
      <c r="B2299" s="191">
        <v>45953</v>
      </c>
      <c r="C2299" s="101">
        <v>407.41162109375</v>
      </c>
      <c r="D2299" s="56">
        <f t="shared" si="35"/>
        <v>47.444691101936805</v>
      </c>
      <c r="E2299">
        <v>7.5087341532276844E-3</v>
      </c>
    </row>
    <row r="2300" spans="2:5" x14ac:dyDescent="0.45">
      <c r="B2300" s="191">
        <v>36824</v>
      </c>
      <c r="C2300" s="101">
        <v>8.4098300933837891</v>
      </c>
      <c r="D2300" s="56">
        <f t="shared" si="35"/>
        <v>-0.92641080752332761</v>
      </c>
      <c r="E2300">
        <v>7.5076828301057713E-3</v>
      </c>
    </row>
    <row r="2301" spans="2:5" x14ac:dyDescent="0.45">
      <c r="B2301" s="191">
        <v>41164</v>
      </c>
      <c r="C2301" s="101">
        <v>114.28077697753906</v>
      </c>
      <c r="D2301" s="56">
        <f t="shared" si="35"/>
        <v>0.44052073746457365</v>
      </c>
      <c r="E2301">
        <v>7.4822947497488693E-3</v>
      </c>
    </row>
    <row r="2302" spans="2:5" x14ac:dyDescent="0.45">
      <c r="B2302" s="191">
        <v>40696</v>
      </c>
      <c r="C2302" s="101">
        <v>79.332962036132813</v>
      </c>
      <c r="D2302" s="56">
        <f t="shared" si="35"/>
        <v>0.15973873581782574</v>
      </c>
      <c r="E2302">
        <v>7.4798987591376872E-3</v>
      </c>
    </row>
    <row r="2303" spans="2:5" x14ac:dyDescent="0.45">
      <c r="B2303" s="191">
        <v>40526</v>
      </c>
      <c r="C2303" s="101">
        <v>68.405891418457031</v>
      </c>
      <c r="D2303" s="56">
        <f t="shared" si="35"/>
        <v>-3.85385729947859E-2</v>
      </c>
      <c r="E2303">
        <v>7.4781351181436801E-3</v>
      </c>
    </row>
    <row r="2304" spans="2:5" x14ac:dyDescent="0.45">
      <c r="B2304" s="191">
        <v>40497</v>
      </c>
      <c r="C2304" s="101">
        <v>71.1478271484375</v>
      </c>
      <c r="D2304" s="56">
        <f t="shared" si="35"/>
        <v>-0.63969358905288376</v>
      </c>
      <c r="E2304">
        <v>7.4778493412736083E-3</v>
      </c>
    </row>
    <row r="2305" spans="2:5" x14ac:dyDescent="0.45">
      <c r="B2305" s="191">
        <v>43420</v>
      </c>
      <c r="C2305" s="101">
        <v>197.46478271484375</v>
      </c>
      <c r="D2305" s="56">
        <f t="shared" si="35"/>
        <v>26.66700817803363</v>
      </c>
      <c r="E2305">
        <v>7.4682046616606681E-3</v>
      </c>
    </row>
    <row r="2306" spans="2:5" x14ac:dyDescent="0.45">
      <c r="B2306" s="191">
        <v>37565</v>
      </c>
      <c r="C2306" s="101">
        <v>7.1371932029724121</v>
      </c>
      <c r="D2306" s="56">
        <f t="shared" si="35"/>
        <v>-0.79487803943486801</v>
      </c>
      <c r="E2306">
        <v>7.466183118836389E-3</v>
      </c>
    </row>
    <row r="2307" spans="2:5" x14ac:dyDescent="0.45">
      <c r="B2307" s="191">
        <v>38966</v>
      </c>
      <c r="C2307" s="101">
        <v>34.794876098632813</v>
      </c>
      <c r="D2307" s="56">
        <f t="shared" ref="D2307:D2370" si="36">(C2307-C2308)/C2308</f>
        <v>-0.74045475793543158</v>
      </c>
      <c r="E2307">
        <v>7.458686405693824E-3</v>
      </c>
    </row>
    <row r="2308" spans="2:5" x14ac:dyDescent="0.45">
      <c r="B2308" s="191">
        <v>41614</v>
      </c>
      <c r="C2308" s="101">
        <v>134.06092834472656</v>
      </c>
      <c r="D2308" s="56">
        <f t="shared" si="36"/>
        <v>-6.2113785068852165E-2</v>
      </c>
      <c r="E2308">
        <v>7.4495023478786645E-3</v>
      </c>
    </row>
    <row r="2309" spans="2:5" x14ac:dyDescent="0.45">
      <c r="B2309" s="191">
        <v>41702</v>
      </c>
      <c r="C2309" s="101">
        <v>142.93943786621094</v>
      </c>
      <c r="D2309" s="56">
        <f t="shared" si="36"/>
        <v>12.107900411245083</v>
      </c>
      <c r="E2309">
        <v>7.4424023893807974E-3</v>
      </c>
    </row>
    <row r="2310" spans="2:5" x14ac:dyDescent="0.45">
      <c r="B2310" s="191">
        <v>36362</v>
      </c>
      <c r="C2310" s="101">
        <v>10.904830932617188</v>
      </c>
      <c r="D2310" s="56">
        <f t="shared" si="36"/>
        <v>2.5282952617037106E-2</v>
      </c>
      <c r="E2310">
        <v>7.4356739665421105E-3</v>
      </c>
    </row>
    <row r="2311" spans="2:5" x14ac:dyDescent="0.45">
      <c r="B2311" s="191">
        <v>38173</v>
      </c>
      <c r="C2311" s="101">
        <v>10.635923385620117</v>
      </c>
      <c r="D2311" s="56">
        <f t="shared" si="36"/>
        <v>0.36401733308709228</v>
      </c>
      <c r="E2311">
        <v>7.4256784033124822E-3</v>
      </c>
    </row>
    <row r="2312" spans="2:5" x14ac:dyDescent="0.45">
      <c r="B2312" s="191">
        <v>37288</v>
      </c>
      <c r="C2312" s="101">
        <v>7.7974987030029297</v>
      </c>
      <c r="D2312" s="56">
        <f t="shared" si="36"/>
        <v>-0.90802075296477036</v>
      </c>
      <c r="E2312">
        <v>7.4172589175230232E-3</v>
      </c>
    </row>
    <row r="2313" spans="2:5" x14ac:dyDescent="0.45">
      <c r="B2313" s="191">
        <v>40899</v>
      </c>
      <c r="C2313" s="101">
        <v>84.774543762207031</v>
      </c>
      <c r="D2313" s="56">
        <f t="shared" si="36"/>
        <v>-0.68093440799895621</v>
      </c>
      <c r="E2313">
        <v>7.4164757968142028E-3</v>
      </c>
    </row>
    <row r="2314" spans="2:5" x14ac:dyDescent="0.45">
      <c r="B2314" s="191">
        <v>44781</v>
      </c>
      <c r="C2314" s="101">
        <v>265.6962890625</v>
      </c>
      <c r="D2314" s="56">
        <f t="shared" si="36"/>
        <v>0.37760540881505267</v>
      </c>
      <c r="E2314">
        <v>7.3989940978139036E-3</v>
      </c>
    </row>
    <row r="2315" spans="2:5" x14ac:dyDescent="0.45">
      <c r="B2315" s="191">
        <v>44496</v>
      </c>
      <c r="C2315" s="101">
        <v>192.86820983886719</v>
      </c>
      <c r="D2315" s="56">
        <f t="shared" si="36"/>
        <v>29.284145120486997</v>
      </c>
      <c r="E2315">
        <v>7.3933737072455138E-3</v>
      </c>
    </row>
    <row r="2316" spans="2:5" x14ac:dyDescent="0.45">
      <c r="B2316" s="191">
        <v>35703</v>
      </c>
      <c r="C2316" s="101">
        <v>6.3686199188232422</v>
      </c>
      <c r="D2316" s="56">
        <f t="shared" si="36"/>
        <v>-0.92265511640447939</v>
      </c>
      <c r="E2316">
        <v>7.3885922211831857E-3</v>
      </c>
    </row>
    <row r="2317" spans="2:5" x14ac:dyDescent="0.45">
      <c r="B2317" s="191">
        <v>40876</v>
      </c>
      <c r="C2317" s="101">
        <v>82.340545654296875</v>
      </c>
      <c r="D2317" s="56">
        <f t="shared" si="36"/>
        <v>7.1798530227779738</v>
      </c>
      <c r="E2317">
        <v>7.3808046807634434E-3</v>
      </c>
    </row>
    <row r="2318" spans="2:5" x14ac:dyDescent="0.45">
      <c r="B2318" s="191">
        <v>37925</v>
      </c>
      <c r="C2318" s="101">
        <v>10.066262245178223</v>
      </c>
      <c r="D2318" s="56">
        <f t="shared" si="36"/>
        <v>-0.97753787604333386</v>
      </c>
      <c r="E2318">
        <v>7.3803840651427621E-3</v>
      </c>
    </row>
    <row r="2319" spans="2:5" x14ac:dyDescent="0.45">
      <c r="B2319" s="191">
        <v>45595</v>
      </c>
      <c r="C2319" s="101">
        <v>448.14382934570313</v>
      </c>
      <c r="D2319" s="56">
        <f t="shared" si="36"/>
        <v>0.57854999086286774</v>
      </c>
      <c r="E2319">
        <v>7.3778082240458735E-3</v>
      </c>
    </row>
    <row r="2320" spans="2:5" x14ac:dyDescent="0.45">
      <c r="B2320" s="191">
        <v>44946</v>
      </c>
      <c r="C2320" s="101">
        <v>283.8958740234375</v>
      </c>
      <c r="D2320" s="56">
        <f t="shared" si="36"/>
        <v>47.971171820006191</v>
      </c>
      <c r="E2320">
        <v>7.3761850019448631E-3</v>
      </c>
    </row>
    <row r="2321" spans="2:5" x14ac:dyDescent="0.45">
      <c r="B2321" s="191">
        <v>36656</v>
      </c>
      <c r="C2321" s="101">
        <v>5.7972040176391602</v>
      </c>
      <c r="D2321" s="56">
        <f t="shared" si="36"/>
        <v>-0.47311177792094766</v>
      </c>
      <c r="E2321">
        <v>7.3710757756930579E-3</v>
      </c>
    </row>
    <row r="2322" spans="2:5" x14ac:dyDescent="0.45">
      <c r="B2322" s="191">
        <v>36364</v>
      </c>
      <c r="C2322" s="101">
        <v>11.002720832824707</v>
      </c>
      <c r="D2322" s="56">
        <f t="shared" si="36"/>
        <v>-0.8585574954545927</v>
      </c>
      <c r="E2322">
        <v>7.3689442069769179E-3</v>
      </c>
    </row>
    <row r="2323" spans="2:5" x14ac:dyDescent="0.45">
      <c r="B2323" s="191">
        <v>40648</v>
      </c>
      <c r="C2323" s="101">
        <v>77.789352416992188</v>
      </c>
      <c r="D2323" s="56">
        <f t="shared" si="36"/>
        <v>4.5442872864621737</v>
      </c>
      <c r="E2323">
        <v>7.3644462803662747E-3</v>
      </c>
    </row>
    <row r="2324" spans="2:5" x14ac:dyDescent="0.45">
      <c r="B2324" s="191">
        <v>38250</v>
      </c>
      <c r="C2324" s="101">
        <v>14.03054141998291</v>
      </c>
      <c r="D2324" s="56">
        <f t="shared" si="36"/>
        <v>-0.90294020651496865</v>
      </c>
      <c r="E2324">
        <v>7.3616657793876238E-3</v>
      </c>
    </row>
    <row r="2325" spans="2:5" x14ac:dyDescent="0.45">
      <c r="B2325" s="191">
        <v>41491</v>
      </c>
      <c r="C2325" s="101">
        <v>144.55564880371094</v>
      </c>
      <c r="D2325" s="56">
        <f t="shared" si="36"/>
        <v>0.85684135055351851</v>
      </c>
      <c r="E2325">
        <v>7.3587941976909939E-3</v>
      </c>
    </row>
    <row r="2326" spans="2:5" x14ac:dyDescent="0.45">
      <c r="B2326" s="191">
        <v>40659</v>
      </c>
      <c r="C2326" s="101">
        <v>77.850296020507813</v>
      </c>
      <c r="D2326" s="56">
        <f t="shared" si="36"/>
        <v>-8.9277214664644708E-2</v>
      </c>
      <c r="E2326">
        <v>7.3586387421633245E-3</v>
      </c>
    </row>
    <row r="2327" spans="2:5" x14ac:dyDescent="0.45">
      <c r="B2327" s="191">
        <v>40956</v>
      </c>
      <c r="C2327" s="101">
        <v>85.481880187988281</v>
      </c>
      <c r="D2327" s="56">
        <f t="shared" si="36"/>
        <v>1.055192192519941</v>
      </c>
      <c r="E2327">
        <v>7.3548365170815816E-3</v>
      </c>
    </row>
    <row r="2328" spans="2:5" x14ac:dyDescent="0.45">
      <c r="B2328" s="191">
        <v>40008</v>
      </c>
      <c r="C2328" s="101">
        <v>41.593132019042969</v>
      </c>
      <c r="D2328" s="56">
        <f t="shared" si="36"/>
        <v>-0.7792525913559516</v>
      </c>
      <c r="E2328">
        <v>7.35137871841919E-3</v>
      </c>
    </row>
    <row r="2329" spans="2:5" x14ac:dyDescent="0.45">
      <c r="B2329" s="191">
        <v>44476</v>
      </c>
      <c r="C2329" s="101">
        <v>188.41957092285156</v>
      </c>
      <c r="D2329" s="56">
        <f t="shared" si="36"/>
        <v>0.75115920692115645</v>
      </c>
      <c r="E2329">
        <v>7.3512712193485605E-3</v>
      </c>
    </row>
    <row r="2330" spans="2:5" x14ac:dyDescent="0.45">
      <c r="B2330" s="191">
        <v>41103</v>
      </c>
      <c r="C2330" s="101">
        <v>107.59705352783203</v>
      </c>
      <c r="D2330" s="56">
        <f t="shared" si="36"/>
        <v>-0.38399668493817718</v>
      </c>
      <c r="E2330">
        <v>7.3497521154189012E-3</v>
      </c>
    </row>
    <row r="2331" spans="2:5" x14ac:dyDescent="0.45">
      <c r="B2331" s="191">
        <v>43832</v>
      </c>
      <c r="C2331" s="101">
        <v>174.66960144042969</v>
      </c>
      <c r="D2331" s="56">
        <f t="shared" si="36"/>
        <v>-0.56216845118246661</v>
      </c>
      <c r="E2331">
        <v>7.3495887625335179E-3</v>
      </c>
    </row>
    <row r="2332" spans="2:5" x14ac:dyDescent="0.45">
      <c r="B2332" s="191">
        <v>45271</v>
      </c>
      <c r="C2332" s="101">
        <v>398.94247436523438</v>
      </c>
      <c r="D2332" s="56">
        <f t="shared" si="36"/>
        <v>2.459665836515796E-2</v>
      </c>
      <c r="E2332">
        <v>7.3471153489018661E-3</v>
      </c>
    </row>
    <row r="2333" spans="2:5" x14ac:dyDescent="0.45">
      <c r="B2333" s="191">
        <v>45713</v>
      </c>
      <c r="C2333" s="101">
        <v>389.36538696289063</v>
      </c>
      <c r="D2333" s="56">
        <f t="shared" si="36"/>
        <v>0.97594296821557769</v>
      </c>
      <c r="E2333">
        <v>7.3401856154500372E-3</v>
      </c>
    </row>
    <row r="2334" spans="2:5" x14ac:dyDescent="0.45">
      <c r="B2334" s="191">
        <v>43220</v>
      </c>
      <c r="C2334" s="101">
        <v>197.05294799804688</v>
      </c>
      <c r="D2334" s="56">
        <f t="shared" si="36"/>
        <v>-0.52720682131037111</v>
      </c>
      <c r="E2334">
        <v>7.3372080606246533E-3</v>
      </c>
    </row>
    <row r="2335" spans="2:5" x14ac:dyDescent="0.45">
      <c r="B2335" s="191">
        <v>45680</v>
      </c>
      <c r="C2335" s="101">
        <v>416.78466796875</v>
      </c>
      <c r="D2335" s="56">
        <f t="shared" si="36"/>
        <v>3.0188835517452044E-2</v>
      </c>
      <c r="E2335">
        <v>7.3227314604844594E-3</v>
      </c>
    </row>
    <row r="2336" spans="2:5" x14ac:dyDescent="0.45">
      <c r="B2336" s="191">
        <v>45910</v>
      </c>
      <c r="C2336" s="101">
        <v>404.57113647460938</v>
      </c>
      <c r="D2336" s="56">
        <f t="shared" si="36"/>
        <v>-2.0528217821379844E-2</v>
      </c>
      <c r="E2336">
        <v>7.3161756353252007E-3</v>
      </c>
    </row>
    <row r="2337" spans="2:5" x14ac:dyDescent="0.45">
      <c r="B2337" s="191">
        <v>45135</v>
      </c>
      <c r="C2337" s="101">
        <v>413.05032348632813</v>
      </c>
      <c r="D2337" s="56">
        <f t="shared" si="36"/>
        <v>11.462230619484549</v>
      </c>
      <c r="E2337">
        <v>7.3110023831925311E-3</v>
      </c>
    </row>
    <row r="2338" spans="2:5" x14ac:dyDescent="0.45">
      <c r="B2338" s="191">
        <v>39794</v>
      </c>
      <c r="C2338" s="101">
        <v>33.144172668457031</v>
      </c>
      <c r="D2338" s="56">
        <f t="shared" si="36"/>
        <v>-0.82404869138362591</v>
      </c>
      <c r="E2338">
        <v>7.3035351141127365E-3</v>
      </c>
    </row>
    <row r="2339" spans="2:5" x14ac:dyDescent="0.45">
      <c r="B2339" s="191">
        <v>43154</v>
      </c>
      <c r="C2339" s="101">
        <v>188.37127685546875</v>
      </c>
      <c r="D2339" s="56">
        <f t="shared" si="36"/>
        <v>-6.3657571918783323E-2</v>
      </c>
      <c r="E2339">
        <v>7.3004826843634614E-3</v>
      </c>
    </row>
    <row r="2340" spans="2:5" x14ac:dyDescent="0.45">
      <c r="B2340" s="191">
        <v>43640</v>
      </c>
      <c r="C2340" s="101">
        <v>201.17776489257813</v>
      </c>
      <c r="D2340" s="56">
        <f t="shared" si="36"/>
        <v>24.841733083969086</v>
      </c>
      <c r="E2340">
        <v>7.2926494466737666E-3</v>
      </c>
    </row>
    <row r="2341" spans="2:5" x14ac:dyDescent="0.45">
      <c r="B2341" s="191">
        <v>37491</v>
      </c>
      <c r="C2341" s="101">
        <v>7.7849950790405273</v>
      </c>
      <c r="D2341" s="56">
        <f t="shared" si="36"/>
        <v>-0.12562611095431075</v>
      </c>
      <c r="E2341">
        <v>7.285246384292135E-3</v>
      </c>
    </row>
    <row r="2342" spans="2:5" x14ac:dyDescent="0.45">
      <c r="B2342" s="191">
        <v>36199</v>
      </c>
      <c r="C2342" s="101">
        <v>8.903508186340332</v>
      </c>
      <c r="D2342" s="56">
        <f t="shared" si="36"/>
        <v>-0.95086930859976926</v>
      </c>
      <c r="E2342">
        <v>7.2827279048778629E-3</v>
      </c>
    </row>
    <row r="2343" spans="2:5" x14ac:dyDescent="0.45">
      <c r="B2343" s="191">
        <v>42615</v>
      </c>
      <c r="C2343" s="101">
        <v>181.22090148925781</v>
      </c>
      <c r="D2343" s="56">
        <f t="shared" si="36"/>
        <v>17.311960148161752</v>
      </c>
      <c r="E2343">
        <v>7.2797451542152853E-3</v>
      </c>
    </row>
    <row r="2344" spans="2:5" x14ac:dyDescent="0.45">
      <c r="B2344" s="191">
        <v>36924</v>
      </c>
      <c r="C2344" s="101">
        <v>9.8963136672973633</v>
      </c>
      <c r="D2344" s="56">
        <f t="shared" si="36"/>
        <v>-0.94903599149233631</v>
      </c>
      <c r="E2344">
        <v>7.2739538540685881E-3</v>
      </c>
    </row>
    <row r="2345" spans="2:5" x14ac:dyDescent="0.45">
      <c r="B2345" s="191">
        <v>43209</v>
      </c>
      <c r="C2345" s="101">
        <v>194.18240356445313</v>
      </c>
      <c r="D2345" s="56">
        <f t="shared" si="36"/>
        <v>18.282628115617161</v>
      </c>
      <c r="E2345">
        <v>7.263476745999144E-3</v>
      </c>
    </row>
    <row r="2346" spans="2:5" x14ac:dyDescent="0.45">
      <c r="B2346" s="191">
        <v>38163</v>
      </c>
      <c r="C2346" s="101">
        <v>10.070328712463379</v>
      </c>
      <c r="D2346" s="56">
        <f t="shared" si="36"/>
        <v>-0.97447522617556759</v>
      </c>
      <c r="E2346">
        <v>7.2604370093608071E-3</v>
      </c>
    </row>
    <row r="2347" spans="2:5" x14ac:dyDescent="0.45">
      <c r="B2347" s="191">
        <v>45940</v>
      </c>
      <c r="C2347" s="101">
        <v>394.53155517578125</v>
      </c>
      <c r="D2347" s="56">
        <f t="shared" si="36"/>
        <v>30.100356488282195</v>
      </c>
      <c r="E2347">
        <v>7.2518493084459418E-3</v>
      </c>
    </row>
    <row r="2348" spans="2:5" x14ac:dyDescent="0.45">
      <c r="B2348" s="191">
        <v>38084</v>
      </c>
      <c r="C2348" s="101">
        <v>12.685756683349609</v>
      </c>
      <c r="D2348" s="56">
        <f t="shared" si="36"/>
        <v>-0.61888672122785249</v>
      </c>
      <c r="E2348">
        <v>7.23892542846715E-3</v>
      </c>
    </row>
    <row r="2349" spans="2:5" x14ac:dyDescent="0.45">
      <c r="B2349" s="191">
        <v>39048</v>
      </c>
      <c r="C2349" s="101">
        <v>33.286052703857422</v>
      </c>
      <c r="D2349" s="56">
        <f t="shared" si="36"/>
        <v>-0.77804062156182885</v>
      </c>
      <c r="E2349">
        <v>7.2382262380593218E-3</v>
      </c>
    </row>
    <row r="2350" spans="2:5" x14ac:dyDescent="0.45">
      <c r="B2350" s="191">
        <v>41738</v>
      </c>
      <c r="C2350" s="101">
        <v>149.96461486816406</v>
      </c>
      <c r="D2350" s="56">
        <f t="shared" si="36"/>
        <v>8.7727580276031158</v>
      </c>
      <c r="E2350">
        <v>7.2367127172015613E-3</v>
      </c>
    </row>
    <row r="2351" spans="2:5" x14ac:dyDescent="0.45">
      <c r="B2351" s="191">
        <v>38407</v>
      </c>
      <c r="C2351" s="101">
        <v>15.345168113708496</v>
      </c>
      <c r="D2351" s="56">
        <f t="shared" si="36"/>
        <v>-0.80622537681013229</v>
      </c>
      <c r="E2351">
        <v>7.2361919519508544E-3</v>
      </c>
    </row>
    <row r="2352" spans="2:5" x14ac:dyDescent="0.45">
      <c r="B2352" s="191">
        <v>40702</v>
      </c>
      <c r="C2352" s="101">
        <v>79.190803527832031</v>
      </c>
      <c r="D2352" s="56">
        <f t="shared" si="36"/>
        <v>0.65940434917316726</v>
      </c>
      <c r="E2352">
        <v>7.2333693929524214E-3</v>
      </c>
    </row>
    <row r="2353" spans="2:5" x14ac:dyDescent="0.45">
      <c r="B2353" s="191">
        <v>40240</v>
      </c>
      <c r="C2353" s="101">
        <v>47.722427368164063</v>
      </c>
      <c r="D2353" s="56">
        <f t="shared" si="36"/>
        <v>-0.57507355963699003</v>
      </c>
      <c r="E2353">
        <v>7.2329095088022339E-3</v>
      </c>
    </row>
    <row r="2354" spans="2:5" x14ac:dyDescent="0.45">
      <c r="B2354" s="191">
        <v>41162</v>
      </c>
      <c r="C2354" s="101">
        <v>112.30750274658203</v>
      </c>
      <c r="D2354" s="56">
        <f t="shared" si="36"/>
        <v>-0.65475809750212488</v>
      </c>
      <c r="E2354">
        <v>7.2314255990755597E-3</v>
      </c>
    </row>
    <row r="2355" spans="2:5" x14ac:dyDescent="0.45">
      <c r="B2355" s="191">
        <v>44963</v>
      </c>
      <c r="C2355" s="101">
        <v>325.3009033203125</v>
      </c>
      <c r="D2355" s="56">
        <f t="shared" si="36"/>
        <v>0.14567476729855014</v>
      </c>
      <c r="E2355">
        <v>7.2246041340632838E-3</v>
      </c>
    </row>
    <row r="2356" spans="2:5" x14ac:dyDescent="0.45">
      <c r="B2356" s="191">
        <v>44944</v>
      </c>
      <c r="C2356" s="101">
        <v>283.93826293945313</v>
      </c>
      <c r="D2356" s="56">
        <f t="shared" si="36"/>
        <v>0.48906891591170309</v>
      </c>
      <c r="E2356">
        <v>7.2234900804482834E-3</v>
      </c>
    </row>
    <row r="2357" spans="2:5" x14ac:dyDescent="0.45">
      <c r="B2357" s="191">
        <v>42986</v>
      </c>
      <c r="C2357" s="101">
        <v>190.68174743652344</v>
      </c>
      <c r="D2357" s="56">
        <f t="shared" si="36"/>
        <v>4.4526366587755941</v>
      </c>
      <c r="E2357">
        <v>7.2115479552141547E-3</v>
      </c>
    </row>
    <row r="2358" spans="2:5" x14ac:dyDescent="0.45">
      <c r="B2358" s="191">
        <v>39869</v>
      </c>
      <c r="C2358" s="101">
        <v>34.970558166503906</v>
      </c>
      <c r="D2358" s="56">
        <f t="shared" si="36"/>
        <v>-3.7056932547403873E-2</v>
      </c>
      <c r="E2358">
        <v>7.1981318872320508E-3</v>
      </c>
    </row>
    <row r="2359" spans="2:5" x14ac:dyDescent="0.45">
      <c r="B2359" s="191">
        <v>39932</v>
      </c>
      <c r="C2359" s="101">
        <v>36.316329956054688</v>
      </c>
      <c r="D2359" s="56">
        <f t="shared" si="36"/>
        <v>-0.73092844123074652</v>
      </c>
      <c r="E2359">
        <v>7.1981050502053995E-3</v>
      </c>
    </row>
    <row r="2360" spans="2:5" x14ac:dyDescent="0.45">
      <c r="B2360" s="191">
        <v>42172</v>
      </c>
      <c r="C2360" s="101">
        <v>134.96903991699219</v>
      </c>
      <c r="D2360" s="56">
        <f t="shared" si="36"/>
        <v>12.475874925479353</v>
      </c>
      <c r="E2360">
        <v>7.1919582517760419E-3</v>
      </c>
    </row>
    <row r="2361" spans="2:5" x14ac:dyDescent="0.45">
      <c r="B2361" s="191">
        <v>36922</v>
      </c>
      <c r="C2361" s="101">
        <v>10.015604972839355</v>
      </c>
      <c r="D2361" s="56">
        <f t="shared" si="36"/>
        <v>-2.3619449213280033E-2</v>
      </c>
      <c r="E2361">
        <v>7.1868876582594108E-3</v>
      </c>
    </row>
    <row r="2362" spans="2:5" x14ac:dyDescent="0.45">
      <c r="B2362" s="191">
        <v>37909</v>
      </c>
      <c r="C2362" s="101">
        <v>10.257890701293945</v>
      </c>
      <c r="D2362" s="56">
        <f t="shared" si="36"/>
        <v>-0.42408338894652481</v>
      </c>
      <c r="E2362">
        <v>7.1839794850992889E-3</v>
      </c>
    </row>
    <row r="2363" spans="2:5" x14ac:dyDescent="0.45">
      <c r="B2363" s="191">
        <v>38496</v>
      </c>
      <c r="C2363" s="101">
        <v>17.811416625976563</v>
      </c>
      <c r="D2363" s="56">
        <f t="shared" si="36"/>
        <v>0.98736814147596419</v>
      </c>
      <c r="E2363">
        <v>7.1722765733386309E-3</v>
      </c>
    </row>
    <row r="2364" spans="2:5" x14ac:dyDescent="0.45">
      <c r="B2364" s="191">
        <v>36976</v>
      </c>
      <c r="C2364" s="101">
        <v>8.9623136520385742</v>
      </c>
      <c r="D2364" s="56">
        <f t="shared" si="36"/>
        <v>0.48052671312683576</v>
      </c>
      <c r="E2364">
        <v>7.1661586181079205E-3</v>
      </c>
    </row>
    <row r="2365" spans="2:5" x14ac:dyDescent="0.45">
      <c r="B2365" s="191">
        <v>35780</v>
      </c>
      <c r="C2365" s="101">
        <v>6.0534629821777344</v>
      </c>
      <c r="D2365" s="56">
        <f t="shared" si="36"/>
        <v>-0.98407660038254396</v>
      </c>
      <c r="E2365">
        <v>7.146078098170275E-3</v>
      </c>
    </row>
    <row r="2366" spans="2:5" x14ac:dyDescent="0.45">
      <c r="B2366" s="191">
        <v>45232</v>
      </c>
      <c r="C2366" s="101">
        <v>380.16146850585938</v>
      </c>
      <c r="D2366" s="56">
        <f t="shared" si="36"/>
        <v>2.9155470919188353</v>
      </c>
      <c r="E2366">
        <v>7.1245002024414566E-3</v>
      </c>
    </row>
    <row r="2367" spans="2:5" x14ac:dyDescent="0.45">
      <c r="B2367" s="191">
        <v>41053</v>
      </c>
      <c r="C2367" s="101">
        <v>97.090255737304688</v>
      </c>
      <c r="D2367" s="56">
        <f t="shared" si="36"/>
        <v>-0.45639494104152595</v>
      </c>
      <c r="E2367">
        <v>7.1209381888889811E-3</v>
      </c>
    </row>
    <row r="2368" spans="2:5" x14ac:dyDescent="0.45">
      <c r="B2368" s="191">
        <v>43055</v>
      </c>
      <c r="C2368" s="101">
        <v>178.60440063476563</v>
      </c>
      <c r="D2368" s="56">
        <f t="shared" si="36"/>
        <v>3.2491090643228172E-2</v>
      </c>
      <c r="E2368">
        <v>7.1060883319733195E-3</v>
      </c>
    </row>
    <row r="2369" spans="2:5" x14ac:dyDescent="0.45">
      <c r="B2369" s="191">
        <v>44287</v>
      </c>
      <c r="C2369" s="101">
        <v>172.98396301269531</v>
      </c>
      <c r="D2369" s="56">
        <f t="shared" si="36"/>
        <v>0.27444936698970801</v>
      </c>
      <c r="E2369">
        <v>7.0937415384659122E-3</v>
      </c>
    </row>
    <row r="2370" spans="2:5" x14ac:dyDescent="0.45">
      <c r="B2370" s="191">
        <v>41389</v>
      </c>
      <c r="C2370" s="101">
        <v>135.73231506347656</v>
      </c>
      <c r="D2370" s="56">
        <f t="shared" si="36"/>
        <v>-0.14883944390371234</v>
      </c>
      <c r="E2370">
        <v>7.0844076461561694E-3</v>
      </c>
    </row>
    <row r="2371" spans="2:5" x14ac:dyDescent="0.45">
      <c r="B2371" s="191">
        <v>41971</v>
      </c>
      <c r="C2371" s="101">
        <v>159.46734619140625</v>
      </c>
      <c r="D2371" s="56">
        <f t="shared" ref="D2371:D2434" si="37">(C2371-C2372)/C2372</f>
        <v>0.2867011745331256</v>
      </c>
      <c r="E2371">
        <v>7.071765599787617E-3</v>
      </c>
    </row>
    <row r="2372" spans="2:5" x14ac:dyDescent="0.45">
      <c r="B2372" s="191">
        <v>41207</v>
      </c>
      <c r="C2372" s="101">
        <v>123.93502807617188</v>
      </c>
      <c r="D2372" s="56">
        <f t="shared" si="37"/>
        <v>11.07850419653988</v>
      </c>
      <c r="E2372">
        <v>7.0688313840416373E-3</v>
      </c>
    </row>
    <row r="2373" spans="2:5" x14ac:dyDescent="0.45">
      <c r="B2373" s="191">
        <v>38153</v>
      </c>
      <c r="C2373" s="101">
        <v>10.26079273223877</v>
      </c>
      <c r="D2373" s="56">
        <f t="shared" si="37"/>
        <v>2.0520058605024545</v>
      </c>
      <c r="E2373">
        <v>7.0670147726648374E-3</v>
      </c>
    </row>
    <row r="2374" spans="2:5" x14ac:dyDescent="0.45">
      <c r="B2374" s="191">
        <v>35363</v>
      </c>
      <c r="C2374" s="101">
        <v>3.3619832992553711</v>
      </c>
      <c r="D2374" s="56">
        <f t="shared" si="37"/>
        <v>-0.62092277418296871</v>
      </c>
      <c r="E2374">
        <v>7.0627758255170491E-3</v>
      </c>
    </row>
    <row r="2375" spans="2:5" x14ac:dyDescent="0.45">
      <c r="B2375" s="191">
        <v>36936</v>
      </c>
      <c r="C2375" s="101">
        <v>8.868861198425293</v>
      </c>
      <c r="D2375" s="56">
        <f t="shared" si="37"/>
        <v>-0.94879805002946693</v>
      </c>
      <c r="E2375">
        <v>7.0538465603469415E-3</v>
      </c>
    </row>
    <row r="2376" spans="2:5" x14ac:dyDescent="0.45">
      <c r="B2376" s="191">
        <v>44452</v>
      </c>
      <c r="C2376" s="101">
        <v>173.21334838867188</v>
      </c>
      <c r="D2376" s="56">
        <f t="shared" si="37"/>
        <v>11.950520563162959</v>
      </c>
      <c r="E2376">
        <v>7.0537257193560897E-3</v>
      </c>
    </row>
    <row r="2377" spans="2:5" x14ac:dyDescent="0.45">
      <c r="B2377" s="191">
        <v>38296</v>
      </c>
      <c r="C2377" s="101">
        <v>13.37501049041748</v>
      </c>
      <c r="D2377" s="56">
        <f t="shared" si="37"/>
        <v>-0.96808143529211443</v>
      </c>
      <c r="E2377">
        <v>7.0510805357089264E-3</v>
      </c>
    </row>
    <row r="2378" spans="2:5" x14ac:dyDescent="0.45">
      <c r="B2378" s="191">
        <v>45793</v>
      </c>
      <c r="C2378" s="101">
        <v>419.03546142578125</v>
      </c>
      <c r="D2378" s="56">
        <f t="shared" si="37"/>
        <v>4.772644045682279</v>
      </c>
      <c r="E2378">
        <v>7.0496646346896955E-3</v>
      </c>
    </row>
    <row r="2379" spans="2:5" x14ac:dyDescent="0.45">
      <c r="B2379" s="191">
        <v>40630</v>
      </c>
      <c r="C2379" s="101">
        <v>72.589866638183594</v>
      </c>
      <c r="D2379" s="56">
        <f t="shared" si="37"/>
        <v>9.1203062231925571</v>
      </c>
      <c r="E2379">
        <v>7.0443897635295042E-3</v>
      </c>
    </row>
    <row r="2380" spans="2:5" x14ac:dyDescent="0.45">
      <c r="B2380" s="191">
        <v>37384</v>
      </c>
      <c r="C2380" s="101">
        <v>7.1726946830749512</v>
      </c>
      <c r="D2380" s="56">
        <f t="shared" si="37"/>
        <v>-0.9689029010249407</v>
      </c>
      <c r="E2380">
        <v>7.0427641152027987E-3</v>
      </c>
    </row>
    <row r="2381" spans="2:5" x14ac:dyDescent="0.45">
      <c r="B2381" s="191">
        <v>44740</v>
      </c>
      <c r="C2381" s="101">
        <v>230.65478515625</v>
      </c>
      <c r="D2381" s="56">
        <f t="shared" si="37"/>
        <v>0.55844051943371054</v>
      </c>
      <c r="E2381">
        <v>7.0383196663838209E-3</v>
      </c>
    </row>
    <row r="2382" spans="2:5" x14ac:dyDescent="0.45">
      <c r="B2382" s="191">
        <v>41711</v>
      </c>
      <c r="C2382" s="101">
        <v>148.00358581542969</v>
      </c>
      <c r="D2382" s="56">
        <f t="shared" si="37"/>
        <v>-0.16450918000289247</v>
      </c>
      <c r="E2382">
        <v>7.0380596554694905E-3</v>
      </c>
    </row>
    <row r="2383" spans="2:5" x14ac:dyDescent="0.45">
      <c r="B2383" s="191">
        <v>43712</v>
      </c>
      <c r="C2383" s="101">
        <v>177.14567565917969</v>
      </c>
      <c r="D2383" s="56">
        <f t="shared" si="37"/>
        <v>0.32394433818400942</v>
      </c>
      <c r="E2383">
        <v>7.0379078100435413E-3</v>
      </c>
    </row>
    <row r="2384" spans="2:5" x14ac:dyDescent="0.45">
      <c r="B2384" s="191">
        <v>41382</v>
      </c>
      <c r="C2384" s="101">
        <v>133.80145263671875</v>
      </c>
      <c r="D2384" s="56">
        <f t="shared" si="37"/>
        <v>16.228502667666806</v>
      </c>
      <c r="E2384">
        <v>7.0265986358855285E-3</v>
      </c>
    </row>
    <row r="2385" spans="2:5" x14ac:dyDescent="0.45">
      <c r="B2385" s="191">
        <v>37343</v>
      </c>
      <c r="C2385" s="101">
        <v>7.7662844657897949</v>
      </c>
      <c r="D2385" s="56">
        <f t="shared" si="37"/>
        <v>-0.95261697391812572</v>
      </c>
      <c r="E2385">
        <v>7.0100220104229701E-3</v>
      </c>
    </row>
    <row r="2386" spans="2:5" x14ac:dyDescent="0.45">
      <c r="B2386" s="191">
        <v>44250</v>
      </c>
      <c r="C2386" s="101">
        <v>163.90435791015625</v>
      </c>
      <c r="D2386" s="56">
        <f t="shared" si="37"/>
        <v>-0.44103627954628216</v>
      </c>
      <c r="E2386">
        <v>7.0031369838793418E-3</v>
      </c>
    </row>
    <row r="2387" spans="2:5" x14ac:dyDescent="0.45">
      <c r="B2387" s="191">
        <v>44908</v>
      </c>
      <c r="C2387" s="101">
        <v>293.22897338867188</v>
      </c>
      <c r="D2387" s="56">
        <f t="shared" si="37"/>
        <v>35.895056100133978</v>
      </c>
      <c r="E2387">
        <v>6.9931249868997467E-3</v>
      </c>
    </row>
    <row r="2388" spans="2:5" x14ac:dyDescent="0.45">
      <c r="B2388" s="191">
        <v>36111</v>
      </c>
      <c r="C2388" s="101">
        <v>7.9476494789123535</v>
      </c>
      <c r="D2388" s="56">
        <f t="shared" si="37"/>
        <v>-0.76010458059927433</v>
      </c>
      <c r="E2388">
        <v>6.9910580263132854E-3</v>
      </c>
    </row>
    <row r="2389" spans="2:5" x14ac:dyDescent="0.45">
      <c r="B2389" s="191">
        <v>38953</v>
      </c>
      <c r="C2389" s="101">
        <v>33.129642486572266</v>
      </c>
      <c r="D2389" s="56">
        <f t="shared" si="37"/>
        <v>-0.78236735258067758</v>
      </c>
      <c r="E2389">
        <v>6.9909434161784809E-3</v>
      </c>
    </row>
    <row r="2390" spans="2:5" x14ac:dyDescent="0.45">
      <c r="B2390" s="191">
        <v>41752</v>
      </c>
      <c r="C2390" s="101">
        <v>152.22735595703125</v>
      </c>
      <c r="D2390" s="56">
        <f t="shared" si="37"/>
        <v>-0.57107893444089675</v>
      </c>
      <c r="E2390">
        <v>6.9850421462435792E-3</v>
      </c>
    </row>
    <row r="2391" spans="2:5" x14ac:dyDescent="0.45">
      <c r="B2391" s="191">
        <v>45041</v>
      </c>
      <c r="C2391" s="101">
        <v>354.90762329101563</v>
      </c>
      <c r="D2391" s="56">
        <f t="shared" si="37"/>
        <v>47.542868623424866</v>
      </c>
      <c r="E2391">
        <v>6.9733711187482776E-3</v>
      </c>
    </row>
    <row r="2392" spans="2:5" x14ac:dyDescent="0.45">
      <c r="B2392" s="191">
        <v>36523</v>
      </c>
      <c r="C2392" s="101">
        <v>7.311220645904541</v>
      </c>
      <c r="D2392" s="56">
        <f t="shared" si="37"/>
        <v>-0.78093638283954681</v>
      </c>
      <c r="E2392">
        <v>6.9659340553251525E-3</v>
      </c>
    </row>
    <row r="2393" spans="2:5" x14ac:dyDescent="0.45">
      <c r="B2393" s="191">
        <v>39780</v>
      </c>
      <c r="C2393" s="101">
        <v>33.374874114990234</v>
      </c>
      <c r="D2393" s="56">
        <f t="shared" si="37"/>
        <v>-0.52699219076918691</v>
      </c>
      <c r="E2393">
        <v>6.9605432255293352E-3</v>
      </c>
    </row>
    <row r="2394" spans="2:5" x14ac:dyDescent="0.45">
      <c r="B2394" s="191">
        <v>40506</v>
      </c>
      <c r="C2394" s="101">
        <v>70.558822631835938</v>
      </c>
      <c r="D2394" s="56">
        <f t="shared" si="37"/>
        <v>-0.6022147112175853</v>
      </c>
      <c r="E2394">
        <v>6.9564734530690375E-3</v>
      </c>
    </row>
    <row r="2395" spans="2:5" x14ac:dyDescent="0.45">
      <c r="B2395" s="191">
        <v>43076</v>
      </c>
      <c r="C2395" s="101">
        <v>177.37916564941406</v>
      </c>
      <c r="D2395" s="56">
        <f t="shared" si="37"/>
        <v>2.1267066764724336</v>
      </c>
      <c r="E2395">
        <v>6.9555663370962761E-3</v>
      </c>
    </row>
    <row r="2396" spans="2:5" x14ac:dyDescent="0.45">
      <c r="B2396" s="191">
        <v>40337</v>
      </c>
      <c r="C2396" s="101">
        <v>56.730350494384766</v>
      </c>
      <c r="D2396" s="56">
        <f t="shared" si="37"/>
        <v>-0.69765765367951427</v>
      </c>
      <c r="E2396">
        <v>6.9514524347721986E-3</v>
      </c>
    </row>
    <row r="2397" spans="2:5" x14ac:dyDescent="0.45">
      <c r="B2397" s="191">
        <v>43017</v>
      </c>
      <c r="C2397" s="101">
        <v>187.63613891601563</v>
      </c>
      <c r="D2397" s="56">
        <f t="shared" si="37"/>
        <v>3.4313947044731621</v>
      </c>
      <c r="E2397">
        <v>6.9509288253876075E-3</v>
      </c>
    </row>
    <row r="2398" spans="2:5" x14ac:dyDescent="0.45">
      <c r="B2398" s="191">
        <v>39581</v>
      </c>
      <c r="C2398" s="101">
        <v>42.342456817626953</v>
      </c>
      <c r="D2398" s="56">
        <f t="shared" si="37"/>
        <v>2.7873957191160623</v>
      </c>
      <c r="E2398">
        <v>6.9258565856825174E-3</v>
      </c>
    </row>
    <row r="2399" spans="2:5" x14ac:dyDescent="0.45">
      <c r="B2399" s="191">
        <v>36314</v>
      </c>
      <c r="C2399" s="101">
        <v>11.179834365844727</v>
      </c>
      <c r="D2399" s="56">
        <f t="shared" si="37"/>
        <v>0.39658110677349057</v>
      </c>
      <c r="E2399">
        <v>6.9187027093141626E-3</v>
      </c>
    </row>
    <row r="2400" spans="2:5" x14ac:dyDescent="0.45">
      <c r="B2400" s="191">
        <v>36626</v>
      </c>
      <c r="C2400" s="101">
        <v>8.0051450729370117</v>
      </c>
      <c r="D2400" s="56">
        <f t="shared" si="37"/>
        <v>-0.7985148238692783</v>
      </c>
      <c r="E2400">
        <v>6.908850910368111E-3</v>
      </c>
    </row>
    <row r="2401" spans="2:5" x14ac:dyDescent="0.45">
      <c r="B2401" s="191">
        <v>39555</v>
      </c>
      <c r="C2401" s="101">
        <v>39.730690002441406</v>
      </c>
      <c r="D2401" s="56">
        <f t="shared" si="37"/>
        <v>0.13207273587344112</v>
      </c>
      <c r="E2401">
        <v>6.9049499412156476E-3</v>
      </c>
    </row>
    <row r="2402" spans="2:5" x14ac:dyDescent="0.45">
      <c r="B2402" s="191">
        <v>39850</v>
      </c>
      <c r="C2402" s="101">
        <v>35.095527648925781</v>
      </c>
      <c r="D2402" s="56">
        <f t="shared" si="37"/>
        <v>-0.91241494519775801</v>
      </c>
      <c r="E2402">
        <v>6.8945394625813967E-3</v>
      </c>
    </row>
    <row r="2403" spans="2:5" x14ac:dyDescent="0.45">
      <c r="B2403" s="191">
        <v>45888</v>
      </c>
      <c r="C2403" s="101">
        <v>400.70223999023438</v>
      </c>
      <c r="D2403" s="56">
        <f t="shared" si="37"/>
        <v>3.8799651011912144</v>
      </c>
      <c r="E2403">
        <v>6.891536518632984E-3</v>
      </c>
    </row>
    <row r="2404" spans="2:5" x14ac:dyDescent="0.45">
      <c r="B2404" s="191">
        <v>40890</v>
      </c>
      <c r="C2404" s="101">
        <v>82.111701965332031</v>
      </c>
      <c r="D2404" s="56">
        <f t="shared" si="37"/>
        <v>4.5282077708812087</v>
      </c>
      <c r="E2404">
        <v>6.8879737148374205E-3</v>
      </c>
    </row>
    <row r="2405" spans="2:5" x14ac:dyDescent="0.45">
      <c r="B2405" s="191">
        <v>38366</v>
      </c>
      <c r="C2405" s="101">
        <v>14.853222846984863</v>
      </c>
      <c r="D2405" s="56">
        <f t="shared" si="37"/>
        <v>-0.89312248890156665</v>
      </c>
      <c r="E2405">
        <v>6.8706930893029129E-3</v>
      </c>
    </row>
    <row r="2406" spans="2:5" x14ac:dyDescent="0.45">
      <c r="B2406" s="191">
        <v>41635</v>
      </c>
      <c r="C2406" s="101">
        <v>138.97425842285156</v>
      </c>
      <c r="D2406" s="56">
        <f t="shared" si="37"/>
        <v>4.5046275111344709</v>
      </c>
      <c r="E2406">
        <v>6.8699137289272199E-3</v>
      </c>
    </row>
    <row r="2407" spans="2:5" x14ac:dyDescent="0.45">
      <c r="B2407" s="191">
        <v>38715</v>
      </c>
      <c r="C2407" s="101">
        <v>25.246805191040039</v>
      </c>
      <c r="D2407" s="56">
        <f t="shared" si="37"/>
        <v>-0.51210716556779012</v>
      </c>
      <c r="E2407">
        <v>6.861578446770795E-3</v>
      </c>
    </row>
    <row r="2408" spans="2:5" x14ac:dyDescent="0.45">
      <c r="B2408" s="191">
        <v>40290</v>
      </c>
      <c r="C2408" s="101">
        <v>51.746620178222656</v>
      </c>
      <c r="D2408" s="56">
        <f t="shared" si="37"/>
        <v>-0.64337163465658942</v>
      </c>
      <c r="E2408">
        <v>6.8584802530516605E-3</v>
      </c>
    </row>
    <row r="2409" spans="2:5" x14ac:dyDescent="0.45">
      <c r="B2409" s="191">
        <v>42362</v>
      </c>
      <c r="C2409" s="101">
        <v>145.09956359863281</v>
      </c>
      <c r="D2409" s="56">
        <f t="shared" si="37"/>
        <v>2.7974235171226582</v>
      </c>
      <c r="E2409">
        <v>6.8428396831761414E-3</v>
      </c>
    </row>
    <row r="2410" spans="2:5" x14ac:dyDescent="0.45">
      <c r="B2410" s="191">
        <v>39988</v>
      </c>
      <c r="C2410" s="101">
        <v>38.210002899169922</v>
      </c>
      <c r="D2410" s="56">
        <f t="shared" si="37"/>
        <v>-0.75918684509502488</v>
      </c>
      <c r="E2410">
        <v>6.8387276538907221E-3</v>
      </c>
    </row>
    <row r="2411" spans="2:5" x14ac:dyDescent="0.45">
      <c r="B2411" s="191">
        <v>41774</v>
      </c>
      <c r="C2411" s="101">
        <v>158.67074584960938</v>
      </c>
      <c r="D2411" s="56">
        <f t="shared" si="37"/>
        <v>-0.24932477355893098</v>
      </c>
      <c r="E2411">
        <v>6.8373155383940594E-3</v>
      </c>
    </row>
    <row r="2412" spans="2:5" x14ac:dyDescent="0.45">
      <c r="B2412" s="191">
        <v>42901</v>
      </c>
      <c r="C2412" s="101">
        <v>211.37069702148438</v>
      </c>
      <c r="D2412" s="56">
        <f t="shared" si="37"/>
        <v>0.23090143842227262</v>
      </c>
      <c r="E2412">
        <v>6.8365855449026153E-3</v>
      </c>
    </row>
    <row r="2413" spans="2:5" x14ac:dyDescent="0.45">
      <c r="B2413" s="191">
        <v>43839</v>
      </c>
      <c r="C2413" s="101">
        <v>171.72024536132813</v>
      </c>
      <c r="D2413" s="56">
        <f t="shared" si="37"/>
        <v>-0.23973471851893535</v>
      </c>
      <c r="E2413">
        <v>6.8317626774368782E-3</v>
      </c>
    </row>
    <row r="2414" spans="2:5" x14ac:dyDescent="0.45">
      <c r="B2414" s="191">
        <v>44706</v>
      </c>
      <c r="C2414" s="101">
        <v>225.86885070800781</v>
      </c>
      <c r="D2414" s="56">
        <f t="shared" si="37"/>
        <v>-0.23395337957459625</v>
      </c>
      <c r="E2414">
        <v>6.8303070012823318E-3</v>
      </c>
    </row>
    <row r="2415" spans="2:5" x14ac:dyDescent="0.45">
      <c r="B2415" s="191">
        <v>46118</v>
      </c>
      <c r="C2415" s="101">
        <v>294.85000610351563</v>
      </c>
      <c r="D2415" s="56">
        <f t="shared" si="37"/>
        <v>7.8481302120442296</v>
      </c>
      <c r="E2415">
        <v>6.8294347219273977E-3</v>
      </c>
    </row>
    <row r="2416" spans="2:5" x14ac:dyDescent="0.45">
      <c r="B2416" s="191">
        <v>39377</v>
      </c>
      <c r="C2416" s="101">
        <v>33.32342529296875</v>
      </c>
      <c r="D2416" s="56">
        <f t="shared" si="37"/>
        <v>-0.79750786066354373</v>
      </c>
      <c r="E2416">
        <v>6.8124808965164003E-3</v>
      </c>
    </row>
    <row r="2417" spans="2:5" x14ac:dyDescent="0.45">
      <c r="B2417" s="191">
        <v>44183</v>
      </c>
      <c r="C2417" s="101">
        <v>164.56651306152344</v>
      </c>
      <c r="D2417" s="56">
        <f t="shared" si="37"/>
        <v>1.1898697950005528</v>
      </c>
      <c r="E2417">
        <v>6.8058385422277521E-3</v>
      </c>
    </row>
    <row r="2418" spans="2:5" x14ac:dyDescent="0.45">
      <c r="B2418" s="191">
        <v>40644</v>
      </c>
      <c r="C2418" s="101">
        <v>75.148994445800781</v>
      </c>
      <c r="D2418" s="56">
        <f t="shared" si="37"/>
        <v>1.5032974192278898</v>
      </c>
      <c r="E2418">
        <v>6.8025590754603443E-3</v>
      </c>
    </row>
    <row r="2419" spans="2:5" x14ac:dyDescent="0.45">
      <c r="B2419" s="191">
        <v>39092</v>
      </c>
      <c r="C2419" s="101">
        <v>30.020002365112305</v>
      </c>
      <c r="D2419" s="56">
        <f t="shared" si="37"/>
        <v>-0.8943359377097958</v>
      </c>
      <c r="E2419">
        <v>6.7878149912624008E-3</v>
      </c>
    </row>
    <row r="2420" spans="2:5" x14ac:dyDescent="0.45">
      <c r="B2420" s="191">
        <v>44831</v>
      </c>
      <c r="C2420" s="101">
        <v>284.10797119140625</v>
      </c>
      <c r="D2420" s="56">
        <f t="shared" si="37"/>
        <v>35.186374853653881</v>
      </c>
      <c r="E2420">
        <v>6.7647183504961992E-3</v>
      </c>
    </row>
    <row r="2421" spans="2:5" x14ac:dyDescent="0.45">
      <c r="B2421" s="191">
        <v>36628</v>
      </c>
      <c r="C2421" s="101">
        <v>7.8512415885925293</v>
      </c>
      <c r="D2421" s="56">
        <f t="shared" si="37"/>
        <v>9.9127826949075196E-2</v>
      </c>
      <c r="E2421">
        <v>6.7643891162728472E-3</v>
      </c>
    </row>
    <row r="2422" spans="2:5" x14ac:dyDescent="0.45">
      <c r="B2422" s="191">
        <v>37154</v>
      </c>
      <c r="C2422" s="101">
        <v>7.1431560516357422</v>
      </c>
      <c r="D2422" s="56">
        <f t="shared" si="37"/>
        <v>-0.10490275143973185</v>
      </c>
      <c r="E2422">
        <v>6.7560924222206612E-3</v>
      </c>
    </row>
    <row r="2423" spans="2:5" x14ac:dyDescent="0.45">
      <c r="B2423" s="191">
        <v>37335</v>
      </c>
      <c r="C2423" s="101">
        <v>7.9803128242492676</v>
      </c>
      <c r="D2423" s="56">
        <f t="shared" si="37"/>
        <v>-0.61309585017646562</v>
      </c>
      <c r="E2423">
        <v>6.7502360332813696E-3</v>
      </c>
    </row>
    <row r="2424" spans="2:5" x14ac:dyDescent="0.45">
      <c r="B2424" s="191">
        <v>38589</v>
      </c>
      <c r="C2424" s="101">
        <v>20.626071929931641</v>
      </c>
      <c r="D2424" s="56">
        <f t="shared" si="37"/>
        <v>-0.45482697338584149</v>
      </c>
      <c r="E2424">
        <v>6.7473659466416548E-3</v>
      </c>
    </row>
    <row r="2425" spans="2:5" x14ac:dyDescent="0.45">
      <c r="B2425" s="191">
        <v>38840</v>
      </c>
      <c r="C2425" s="101">
        <v>37.833992004394531</v>
      </c>
      <c r="D2425" s="56">
        <f t="shared" si="37"/>
        <v>-0.70892938813727091</v>
      </c>
      <c r="E2425">
        <v>6.7471046243282101E-3</v>
      </c>
    </row>
    <row r="2426" spans="2:5" x14ac:dyDescent="0.45">
      <c r="B2426" s="191">
        <v>41352</v>
      </c>
      <c r="C2426" s="101">
        <v>129.982177734375</v>
      </c>
      <c r="D2426" s="56">
        <f t="shared" si="37"/>
        <v>22.846597185340563</v>
      </c>
      <c r="E2426">
        <v>6.7379314232620009E-3</v>
      </c>
    </row>
    <row r="2427" spans="2:5" x14ac:dyDescent="0.45">
      <c r="B2427" s="191">
        <v>35633</v>
      </c>
      <c r="C2427" s="101">
        <v>5.4507641792297363</v>
      </c>
      <c r="D2427" s="56">
        <f t="shared" si="37"/>
        <v>-0.31289461244910011</v>
      </c>
      <c r="E2427">
        <v>6.730187124900768E-3</v>
      </c>
    </row>
    <row r="2428" spans="2:5" x14ac:dyDescent="0.45">
      <c r="B2428" s="191">
        <v>37263</v>
      </c>
      <c r="C2428" s="101">
        <v>7.9329376220703125</v>
      </c>
      <c r="D2428" s="56">
        <f t="shared" si="37"/>
        <v>-0.90912161069649022</v>
      </c>
      <c r="E2428">
        <v>6.7197243731199167E-3</v>
      </c>
    </row>
    <row r="2429" spans="2:5" x14ac:dyDescent="0.45">
      <c r="B2429" s="191">
        <v>40926</v>
      </c>
      <c r="C2429" s="101">
        <v>87.291793823242188</v>
      </c>
      <c r="D2429" s="56">
        <f t="shared" si="37"/>
        <v>6.0653219831729821</v>
      </c>
      <c r="E2429">
        <v>6.7179878433728905E-3</v>
      </c>
    </row>
    <row r="2430" spans="2:5" x14ac:dyDescent="0.45">
      <c r="B2430" s="191">
        <v>38237</v>
      </c>
      <c r="C2430" s="101">
        <v>12.354963302612305</v>
      </c>
      <c r="D2430" s="56">
        <f t="shared" si="37"/>
        <v>-0.92248314426134215</v>
      </c>
      <c r="E2430">
        <v>6.7130949762016128E-3</v>
      </c>
    </row>
    <row r="2431" spans="2:5" x14ac:dyDescent="0.45">
      <c r="B2431" s="191">
        <v>44322</v>
      </c>
      <c r="C2431" s="101">
        <v>159.38421630859375</v>
      </c>
      <c r="D2431" s="56">
        <f t="shared" si="37"/>
        <v>6.2363891480140612E-2</v>
      </c>
      <c r="E2431">
        <v>6.7030627069347738E-3</v>
      </c>
    </row>
    <row r="2432" spans="2:5" x14ac:dyDescent="0.45">
      <c r="B2432" s="191">
        <v>44071</v>
      </c>
      <c r="C2432" s="101">
        <v>150.02789306640625</v>
      </c>
      <c r="D2432" s="56">
        <f t="shared" si="37"/>
        <v>-0.63514499384673984</v>
      </c>
      <c r="E2432">
        <v>6.6925275802476192E-3</v>
      </c>
    </row>
    <row r="2433" spans="2:5" x14ac:dyDescent="0.45">
      <c r="B2433" s="191">
        <v>45111</v>
      </c>
      <c r="C2433" s="101">
        <v>411.19866943359375</v>
      </c>
      <c r="D2433" s="56">
        <f t="shared" si="37"/>
        <v>55.496975938803345</v>
      </c>
      <c r="E2433">
        <v>6.6918747604521323E-3</v>
      </c>
    </row>
    <row r="2434" spans="2:5" x14ac:dyDescent="0.45">
      <c r="B2434" s="191">
        <v>37670</v>
      </c>
      <c r="C2434" s="101">
        <v>7.2782421112060547</v>
      </c>
      <c r="D2434" s="56">
        <f t="shared" si="37"/>
        <v>-0.94987837290003518</v>
      </c>
      <c r="E2434">
        <v>6.6864311700433427E-3</v>
      </c>
    </row>
    <row r="2435" spans="2:5" x14ac:dyDescent="0.45">
      <c r="B2435" s="191">
        <v>42405</v>
      </c>
      <c r="C2435" s="101">
        <v>145.21160888671875</v>
      </c>
      <c r="D2435" s="56">
        <f t="shared" ref="D2435:D2498" si="38">(C2435-C2436)/C2436</f>
        <v>0.82106169986639488</v>
      </c>
      <c r="E2435">
        <v>6.6811742787907203E-3</v>
      </c>
    </row>
    <row r="2436" spans="2:5" x14ac:dyDescent="0.45">
      <c r="B2436" s="191">
        <v>40704</v>
      </c>
      <c r="C2436" s="101">
        <v>79.740081787109375</v>
      </c>
      <c r="D2436" s="56">
        <f t="shared" si="38"/>
        <v>0.63370789467431798</v>
      </c>
      <c r="E2436">
        <v>6.678059069047706E-3</v>
      </c>
    </row>
    <row r="2437" spans="2:5" x14ac:dyDescent="0.45">
      <c r="B2437" s="191">
        <v>40232</v>
      </c>
      <c r="C2437" s="101">
        <v>48.80926513671875</v>
      </c>
      <c r="D2437" s="56">
        <f t="shared" si="38"/>
        <v>3.8331844729103937</v>
      </c>
      <c r="E2437">
        <v>6.6640158094731271E-3</v>
      </c>
    </row>
    <row r="2438" spans="2:5" x14ac:dyDescent="0.45">
      <c r="B2438" s="191">
        <v>37944</v>
      </c>
      <c r="C2438" s="101">
        <v>10.098779678344727</v>
      </c>
      <c r="D2438" s="56">
        <f t="shared" si="38"/>
        <v>-0.9322837723409737</v>
      </c>
      <c r="E2438">
        <v>6.656803538405978E-3</v>
      </c>
    </row>
    <row r="2439" spans="2:5" x14ac:dyDescent="0.45">
      <c r="B2439" s="191">
        <v>42508</v>
      </c>
      <c r="C2439" s="101">
        <v>149.13381958007813</v>
      </c>
      <c r="D2439" s="56">
        <f t="shared" si="38"/>
        <v>-0.40417186755587015</v>
      </c>
      <c r="E2439">
        <v>6.6566038435452446E-3</v>
      </c>
    </row>
    <row r="2440" spans="2:5" x14ac:dyDescent="0.45">
      <c r="B2440" s="191">
        <v>44753</v>
      </c>
      <c r="C2440" s="101">
        <v>250.29670715332031</v>
      </c>
      <c r="D2440" s="56">
        <f t="shared" si="38"/>
        <v>0.65858059362692811</v>
      </c>
      <c r="E2440">
        <v>6.654120499175944E-3</v>
      </c>
    </row>
    <row r="2441" spans="2:5" x14ac:dyDescent="0.45">
      <c r="B2441" s="191">
        <v>44041</v>
      </c>
      <c r="C2441" s="101">
        <v>150.91018676757813</v>
      </c>
      <c r="D2441" s="56">
        <f t="shared" si="38"/>
        <v>17.074830149541505</v>
      </c>
      <c r="E2441">
        <v>6.6530370538050781E-3</v>
      </c>
    </row>
    <row r="2442" spans="2:5" x14ac:dyDescent="0.45">
      <c r="B2442" s="191">
        <v>37791</v>
      </c>
      <c r="C2442" s="101">
        <v>8.3491897583007813</v>
      </c>
      <c r="D2442" s="56">
        <f t="shared" si="38"/>
        <v>-0.94545015257178766</v>
      </c>
      <c r="E2442">
        <v>6.6514405743739189E-3</v>
      </c>
    </row>
    <row r="2443" spans="2:5" x14ac:dyDescent="0.45">
      <c r="B2443" s="191">
        <v>41859</v>
      </c>
      <c r="C2443" s="101">
        <v>153.05615234375</v>
      </c>
      <c r="D2443" s="56">
        <f t="shared" si="38"/>
        <v>-0.11013920176533434</v>
      </c>
      <c r="E2443">
        <v>6.6423804505996286E-3</v>
      </c>
    </row>
    <row r="2444" spans="2:5" x14ac:dyDescent="0.45">
      <c r="B2444" s="191">
        <v>44448</v>
      </c>
      <c r="C2444" s="101">
        <v>172.00010681152344</v>
      </c>
      <c r="D2444" s="56">
        <f t="shared" si="38"/>
        <v>22.42343409882535</v>
      </c>
      <c r="E2444">
        <v>6.6273524542716875E-3</v>
      </c>
    </row>
    <row r="2445" spans="2:5" x14ac:dyDescent="0.45">
      <c r="B2445" s="191">
        <v>37551</v>
      </c>
      <c r="C2445" s="101">
        <v>7.3430781364440918</v>
      </c>
      <c r="D2445" s="56">
        <f t="shared" si="38"/>
        <v>-0.97471644719552697</v>
      </c>
      <c r="E2445">
        <v>6.6270017917175713E-3</v>
      </c>
    </row>
    <row r="2446" spans="2:5" x14ac:dyDescent="0.45">
      <c r="B2446" s="191">
        <v>44894</v>
      </c>
      <c r="C2446" s="101">
        <v>290.42904663085938</v>
      </c>
      <c r="D2446" s="56">
        <f t="shared" si="38"/>
        <v>0.47177124521821756</v>
      </c>
      <c r="E2446">
        <v>6.6166191958218889E-3</v>
      </c>
    </row>
    <row r="2447" spans="2:5" x14ac:dyDescent="0.45">
      <c r="B2447" s="191">
        <v>42965</v>
      </c>
      <c r="C2447" s="101">
        <v>197.3330078125</v>
      </c>
      <c r="D2447" s="56">
        <f t="shared" si="38"/>
        <v>4.8651755969921311</v>
      </c>
      <c r="E2447">
        <v>6.6071844159928022E-3</v>
      </c>
    </row>
    <row r="2448" spans="2:5" x14ac:dyDescent="0.45">
      <c r="B2448" s="191">
        <v>38973</v>
      </c>
      <c r="C2448" s="101">
        <v>33.644859313964844</v>
      </c>
      <c r="D2448" s="56">
        <f t="shared" si="38"/>
        <v>-0.60736498655394611</v>
      </c>
      <c r="E2448">
        <v>6.6059744688291384E-3</v>
      </c>
    </row>
    <row r="2449" spans="2:5" x14ac:dyDescent="0.45">
      <c r="B2449" s="191">
        <v>40932</v>
      </c>
      <c r="C2449" s="101">
        <v>85.689910888671875</v>
      </c>
      <c r="D2449" s="56">
        <f t="shared" si="38"/>
        <v>8.9627627643610221</v>
      </c>
      <c r="E2449">
        <v>6.5980894121282566E-3</v>
      </c>
    </row>
    <row r="2450" spans="2:5" x14ac:dyDescent="0.45">
      <c r="B2450" s="191">
        <v>35930</v>
      </c>
      <c r="C2450" s="101">
        <v>8.6010189056396484</v>
      </c>
      <c r="D2450" s="56">
        <f t="shared" si="38"/>
        <v>-0.97906829336275558</v>
      </c>
      <c r="E2450">
        <v>6.5975349648593534E-3</v>
      </c>
    </row>
    <row r="2451" spans="2:5" x14ac:dyDescent="0.45">
      <c r="B2451" s="191">
        <v>45764</v>
      </c>
      <c r="C2451" s="101">
        <v>410.90863037109375</v>
      </c>
      <c r="D2451" s="56">
        <f t="shared" si="38"/>
        <v>15.494573051076761</v>
      </c>
      <c r="E2451">
        <v>6.5966857784156502E-3</v>
      </c>
    </row>
    <row r="2452" spans="2:5" x14ac:dyDescent="0.45">
      <c r="B2452" s="191">
        <v>38618</v>
      </c>
      <c r="C2452" s="101">
        <v>24.911746978759766</v>
      </c>
      <c r="D2452" s="56">
        <f t="shared" si="38"/>
        <v>-0.93620209822121836</v>
      </c>
      <c r="E2452">
        <v>6.5859636418677267E-3</v>
      </c>
    </row>
    <row r="2453" spans="2:5" x14ac:dyDescent="0.45">
      <c r="B2453" s="191">
        <v>45476</v>
      </c>
      <c r="C2453" s="101">
        <v>390.47909545898438</v>
      </c>
      <c r="D2453" s="56">
        <f t="shared" si="38"/>
        <v>-5.4524166672824406E-2</v>
      </c>
      <c r="E2453">
        <v>6.5805404053157872E-3</v>
      </c>
    </row>
    <row r="2454" spans="2:5" x14ac:dyDescent="0.45">
      <c r="B2454" s="191">
        <v>45687</v>
      </c>
      <c r="C2454" s="101">
        <v>412.9974365234375</v>
      </c>
      <c r="D2454" s="56">
        <f t="shared" si="38"/>
        <v>4.5330996648703206</v>
      </c>
      <c r="E2454">
        <v>6.5767287249274397E-3</v>
      </c>
    </row>
    <row r="2455" spans="2:5" x14ac:dyDescent="0.45">
      <c r="B2455" s="191">
        <v>40641</v>
      </c>
      <c r="C2455" s="101">
        <v>74.641242980957031</v>
      </c>
      <c r="D2455" s="56">
        <f t="shared" si="38"/>
        <v>1.356849324886134</v>
      </c>
      <c r="E2455">
        <v>6.5737028838156429E-3</v>
      </c>
    </row>
    <row r="2456" spans="2:5" x14ac:dyDescent="0.45">
      <c r="B2456" s="191">
        <v>39323</v>
      </c>
      <c r="C2456" s="101">
        <v>31.669925689697266</v>
      </c>
      <c r="D2456" s="56">
        <f t="shared" si="38"/>
        <v>-0.63246471837385776</v>
      </c>
      <c r="E2456">
        <v>6.569188104752495E-3</v>
      </c>
    </row>
    <row r="2457" spans="2:5" x14ac:dyDescent="0.45">
      <c r="B2457" s="191">
        <v>40745</v>
      </c>
      <c r="C2457" s="101">
        <v>86.16839599609375</v>
      </c>
      <c r="D2457" s="56">
        <f t="shared" si="38"/>
        <v>-0.51803132646337058</v>
      </c>
      <c r="E2457">
        <v>6.5613001466404506E-3</v>
      </c>
    </row>
    <row r="2458" spans="2:5" x14ac:dyDescent="0.45">
      <c r="B2458" s="191">
        <v>43717</v>
      </c>
      <c r="C2458" s="101">
        <v>178.78422546386719</v>
      </c>
      <c r="D2458" s="56">
        <f t="shared" si="38"/>
        <v>-0.14250745515835775</v>
      </c>
      <c r="E2458">
        <v>6.5600607399668104E-3</v>
      </c>
    </row>
    <row r="2459" spans="2:5" x14ac:dyDescent="0.45">
      <c r="B2459" s="191">
        <v>43532</v>
      </c>
      <c r="C2459" s="101">
        <v>208.49653625488281</v>
      </c>
      <c r="D2459" s="56">
        <f t="shared" si="38"/>
        <v>4.7718382076588002</v>
      </c>
      <c r="E2459">
        <v>6.5494821813348375E-3</v>
      </c>
    </row>
    <row r="2460" spans="2:5" x14ac:dyDescent="0.45">
      <c r="B2460" s="191">
        <v>39518</v>
      </c>
      <c r="C2460" s="101">
        <v>36.123073577880859</v>
      </c>
      <c r="D2460" s="56">
        <f t="shared" si="38"/>
        <v>-0.87956968792203938</v>
      </c>
      <c r="E2460">
        <v>6.5444088454378341E-3</v>
      </c>
    </row>
    <row r="2461" spans="2:5" x14ac:dyDescent="0.45">
      <c r="B2461" s="191">
        <v>46101</v>
      </c>
      <c r="C2461" s="101">
        <v>299.95001220703125</v>
      </c>
      <c r="D2461" s="56">
        <f t="shared" si="38"/>
        <v>8.648702733930751</v>
      </c>
      <c r="E2461">
        <v>6.5436651242659393E-3</v>
      </c>
    </row>
    <row r="2462" spans="2:5" x14ac:dyDescent="0.45">
      <c r="B2462" s="191">
        <v>39737</v>
      </c>
      <c r="C2462" s="101">
        <v>31.087081909179688</v>
      </c>
      <c r="D2462" s="56">
        <f t="shared" si="38"/>
        <v>-0.81126380950986954</v>
      </c>
      <c r="E2462">
        <v>6.5360122938984784E-3</v>
      </c>
    </row>
    <row r="2463" spans="2:5" x14ac:dyDescent="0.45">
      <c r="B2463" s="191">
        <v>42650</v>
      </c>
      <c r="C2463" s="101">
        <v>164.71182250976563</v>
      </c>
      <c r="D2463" s="56">
        <f t="shared" si="38"/>
        <v>18.155079261407653</v>
      </c>
      <c r="E2463">
        <v>6.529236569878907E-3</v>
      </c>
    </row>
    <row r="2464" spans="2:5" x14ac:dyDescent="0.45">
      <c r="B2464" s="191">
        <v>37830</v>
      </c>
      <c r="C2464" s="101">
        <v>8.5988588333129883</v>
      </c>
      <c r="D2464" s="56">
        <f t="shared" si="38"/>
        <v>-0.93946659643363728</v>
      </c>
      <c r="E2464">
        <v>6.5252654496158391E-3</v>
      </c>
    </row>
    <row r="2465" spans="2:5" x14ac:dyDescent="0.45">
      <c r="B2465" s="191">
        <v>42235</v>
      </c>
      <c r="C2465" s="101">
        <v>142.05146789550781</v>
      </c>
      <c r="D2465" s="56">
        <f t="shared" si="38"/>
        <v>2.242327941683285E-2</v>
      </c>
      <c r="E2465">
        <v>6.5114405381014847E-3</v>
      </c>
    </row>
    <row r="2466" spans="2:5" x14ac:dyDescent="0.45">
      <c r="B2466" s="191">
        <v>42184</v>
      </c>
      <c r="C2466" s="101">
        <v>138.93606567382813</v>
      </c>
      <c r="D2466" s="56">
        <f t="shared" si="38"/>
        <v>3.7106796945277423</v>
      </c>
      <c r="E2466">
        <v>6.4945121134981571E-3</v>
      </c>
    </row>
    <row r="2467" spans="2:5" x14ac:dyDescent="0.45">
      <c r="B2467" s="191">
        <v>38768</v>
      </c>
      <c r="C2467" s="101">
        <v>29.493846893310547</v>
      </c>
      <c r="D2467" s="56">
        <f t="shared" si="38"/>
        <v>3.1241985384328159</v>
      </c>
      <c r="E2467">
        <v>6.4893116320417958E-3</v>
      </c>
    </row>
    <row r="2468" spans="2:5" x14ac:dyDescent="0.45">
      <c r="B2468" s="191">
        <v>37581</v>
      </c>
      <c r="C2468" s="101">
        <v>7.1514129638671875</v>
      </c>
      <c r="D2468" s="56">
        <f t="shared" si="38"/>
        <v>-0.96485933649958577</v>
      </c>
      <c r="E2468">
        <v>6.483394292366192E-3</v>
      </c>
    </row>
    <row r="2469" spans="2:5" x14ac:dyDescent="0.45">
      <c r="B2469" s="191">
        <v>43651</v>
      </c>
      <c r="C2469" s="101">
        <v>203.50819396972656</v>
      </c>
      <c r="D2469" s="56">
        <f t="shared" si="38"/>
        <v>4.6819722245209938</v>
      </c>
      <c r="E2469">
        <v>6.4832609147456961E-3</v>
      </c>
    </row>
    <row r="2470" spans="2:5" x14ac:dyDescent="0.45">
      <c r="B2470" s="191">
        <v>39899</v>
      </c>
      <c r="C2470" s="101">
        <v>35.816471099853516</v>
      </c>
      <c r="D2470" s="56">
        <f t="shared" si="38"/>
        <v>-0.86406909145407906</v>
      </c>
      <c r="E2470">
        <v>6.4829691413370244E-3</v>
      </c>
    </row>
    <row r="2471" spans="2:5" x14ac:dyDescent="0.45">
      <c r="B2471" s="191">
        <v>44789</v>
      </c>
      <c r="C2471" s="101">
        <v>263.49026489257813</v>
      </c>
      <c r="D2471" s="56">
        <f t="shared" si="38"/>
        <v>0.53698999822875104</v>
      </c>
      <c r="E2471">
        <v>6.4818274174398742E-3</v>
      </c>
    </row>
    <row r="2472" spans="2:5" x14ac:dyDescent="0.45">
      <c r="B2472" s="191">
        <v>42565</v>
      </c>
      <c r="C2472" s="101">
        <v>171.43264770507813</v>
      </c>
      <c r="D2472" s="56">
        <f t="shared" si="38"/>
        <v>1.4651210908749022</v>
      </c>
      <c r="E2472">
        <v>6.4752087056847837E-3</v>
      </c>
    </row>
    <row r="2473" spans="2:5" x14ac:dyDescent="0.45">
      <c r="B2473" s="191">
        <v>40618</v>
      </c>
      <c r="C2473" s="101">
        <v>69.543296813964844</v>
      </c>
      <c r="D2473" s="56">
        <f t="shared" si="38"/>
        <v>-0.73775771164191351</v>
      </c>
      <c r="E2473">
        <v>6.4668781733034572E-3</v>
      </c>
    </row>
    <row r="2474" spans="2:5" x14ac:dyDescent="0.45">
      <c r="B2474" s="191">
        <v>44790</v>
      </c>
      <c r="C2474" s="101">
        <v>265.18719482421875</v>
      </c>
      <c r="D2474" s="56">
        <f t="shared" si="38"/>
        <v>-0.35857645840534874</v>
      </c>
      <c r="E2474">
        <v>6.4401997255285441E-3</v>
      </c>
    </row>
    <row r="2475" spans="2:5" x14ac:dyDescent="0.45">
      <c r="B2475" s="191">
        <v>45853</v>
      </c>
      <c r="C2475" s="101">
        <v>413.43539428710938</v>
      </c>
      <c r="D2475" s="56">
        <f t="shared" si="38"/>
        <v>2.0642348274307629</v>
      </c>
      <c r="E2475">
        <v>6.437807935981186E-3</v>
      </c>
    </row>
    <row r="2476" spans="2:5" x14ac:dyDescent="0.45">
      <c r="B2476" s="191">
        <v>41617</v>
      </c>
      <c r="C2476" s="101">
        <v>134.92288208007813</v>
      </c>
      <c r="D2476" s="56">
        <f t="shared" si="38"/>
        <v>12.2490874664048</v>
      </c>
      <c r="E2476">
        <v>6.4295671079877947E-3</v>
      </c>
    </row>
    <row r="2477" spans="2:5" x14ac:dyDescent="0.45">
      <c r="B2477" s="191">
        <v>38167</v>
      </c>
      <c r="C2477" s="101">
        <v>10.183560371398926</v>
      </c>
      <c r="D2477" s="56">
        <f t="shared" si="38"/>
        <v>0.65815163054816472</v>
      </c>
      <c r="E2477">
        <v>6.4274015126424573E-3</v>
      </c>
    </row>
    <row r="2478" spans="2:5" x14ac:dyDescent="0.45">
      <c r="B2478" s="191">
        <v>35655</v>
      </c>
      <c r="C2478" s="101">
        <v>6.1415133476257324</v>
      </c>
      <c r="D2478" s="56">
        <f t="shared" si="38"/>
        <v>-1.4134576656190827E-2</v>
      </c>
      <c r="E2478">
        <v>6.4226641889938915E-3</v>
      </c>
    </row>
    <row r="2479" spans="2:5" x14ac:dyDescent="0.45">
      <c r="B2479" s="191">
        <v>35653</v>
      </c>
      <c r="C2479" s="101">
        <v>6.2295656204223633</v>
      </c>
      <c r="D2479" s="56">
        <f t="shared" si="38"/>
        <v>-0.96820508849187081</v>
      </c>
      <c r="E2479">
        <v>6.4188315512575551E-3</v>
      </c>
    </row>
    <row r="2480" spans="2:5" x14ac:dyDescent="0.45">
      <c r="B2480" s="191">
        <v>43290</v>
      </c>
      <c r="C2480" s="101">
        <v>195.92964172363281</v>
      </c>
      <c r="D2480" s="56">
        <f t="shared" si="38"/>
        <v>25.103384701626634</v>
      </c>
      <c r="E2480">
        <v>6.4183595698447376E-3</v>
      </c>
    </row>
    <row r="2481" spans="2:5" x14ac:dyDescent="0.45">
      <c r="B2481" s="191">
        <v>36468</v>
      </c>
      <c r="C2481" s="101">
        <v>7.5059094429016113</v>
      </c>
      <c r="D2481" s="56">
        <f t="shared" si="38"/>
        <v>-0.84774667289310313</v>
      </c>
      <c r="E2481">
        <v>6.4165393383942403E-3</v>
      </c>
    </row>
    <row r="2482" spans="2:5" x14ac:dyDescent="0.45">
      <c r="B2482" s="191">
        <v>40226</v>
      </c>
      <c r="C2482" s="101">
        <v>49.298820495605469</v>
      </c>
      <c r="D2482" s="56">
        <f t="shared" si="38"/>
        <v>-0.4984701141760054</v>
      </c>
      <c r="E2482">
        <v>6.3960249374340845E-3</v>
      </c>
    </row>
    <row r="2483" spans="2:5" x14ac:dyDescent="0.45">
      <c r="B2483" s="191">
        <v>41012</v>
      </c>
      <c r="C2483" s="101">
        <v>98.296875</v>
      </c>
      <c r="D2483" s="56">
        <f t="shared" si="38"/>
        <v>1.9469331142417461</v>
      </c>
      <c r="E2483">
        <v>6.3897786038533324E-3</v>
      </c>
    </row>
    <row r="2484" spans="2:5" x14ac:dyDescent="0.45">
      <c r="B2484" s="191">
        <v>39797</v>
      </c>
      <c r="C2484" s="101">
        <v>33.35565185546875</v>
      </c>
      <c r="D2484" s="56">
        <f t="shared" si="38"/>
        <v>3.6475727297430716</v>
      </c>
      <c r="E2484">
        <v>6.3805842772772341E-3</v>
      </c>
    </row>
    <row r="2485" spans="2:5" x14ac:dyDescent="0.45">
      <c r="B2485" s="191">
        <v>37708</v>
      </c>
      <c r="C2485" s="101">
        <v>7.1770048141479492</v>
      </c>
      <c r="D2485" s="56">
        <f t="shared" si="38"/>
        <v>-0.96735493488229929</v>
      </c>
      <c r="E2485">
        <v>6.3797756798257268E-3</v>
      </c>
    </row>
    <row r="2486" spans="2:5" x14ac:dyDescent="0.45">
      <c r="B2486" s="191">
        <v>43326</v>
      </c>
      <c r="C2486" s="101">
        <v>219.849609375</v>
      </c>
      <c r="D2486" s="56">
        <f t="shared" si="38"/>
        <v>-0.44310346147076157</v>
      </c>
      <c r="E2486">
        <v>6.373554453277492E-3</v>
      </c>
    </row>
    <row r="2487" spans="2:5" x14ac:dyDescent="0.45">
      <c r="B2487" s="191">
        <v>45995</v>
      </c>
      <c r="C2487" s="101">
        <v>394.77639770507813</v>
      </c>
      <c r="D2487" s="56">
        <f t="shared" si="38"/>
        <v>128.40740194245657</v>
      </c>
      <c r="E2487">
        <v>6.3669506700188292E-3</v>
      </c>
    </row>
    <row r="2488" spans="2:5" x14ac:dyDescent="0.45">
      <c r="B2488" s="191">
        <v>35417</v>
      </c>
      <c r="C2488" s="101">
        <v>3.0506477355957031</v>
      </c>
      <c r="D2488" s="56">
        <f t="shared" si="38"/>
        <v>-0.9088543934263752</v>
      </c>
      <c r="E2488">
        <v>6.3636336466098295E-3</v>
      </c>
    </row>
    <row r="2489" spans="2:5" x14ac:dyDescent="0.45">
      <c r="B2489" s="191">
        <v>38951</v>
      </c>
      <c r="C2489" s="101">
        <v>33.470046997070313</v>
      </c>
      <c r="D2489" s="56">
        <f t="shared" si="38"/>
        <v>-0.90913781180618203</v>
      </c>
      <c r="E2489">
        <v>6.3619852256780263E-3</v>
      </c>
    </row>
    <row r="2490" spans="2:5" x14ac:dyDescent="0.45">
      <c r="B2490" s="191">
        <v>45049</v>
      </c>
      <c r="C2490" s="101">
        <v>368.36056518554688</v>
      </c>
      <c r="D2490" s="56">
        <f t="shared" si="38"/>
        <v>1.2118388077101494</v>
      </c>
      <c r="E2490">
        <v>6.3611047492096772E-3</v>
      </c>
    </row>
    <row r="2491" spans="2:5" x14ac:dyDescent="0.45">
      <c r="B2491" s="191">
        <v>44435</v>
      </c>
      <c r="C2491" s="101">
        <v>166.54042053222656</v>
      </c>
      <c r="D2491" s="56">
        <f t="shared" si="38"/>
        <v>0.14335145791965506</v>
      </c>
      <c r="E2491">
        <v>6.3537972444380761E-3</v>
      </c>
    </row>
    <row r="2492" spans="2:5" x14ac:dyDescent="0.45">
      <c r="B2492" s="191">
        <v>42489</v>
      </c>
      <c r="C2492" s="101">
        <v>145.65986633300781</v>
      </c>
      <c r="D2492" s="56">
        <f t="shared" si="38"/>
        <v>-0.2050230303490608</v>
      </c>
      <c r="E2492">
        <v>6.3487916917833098E-3</v>
      </c>
    </row>
    <row r="2493" spans="2:5" x14ac:dyDescent="0.45">
      <c r="B2493" s="191">
        <v>43049</v>
      </c>
      <c r="C2493" s="101">
        <v>183.22526550292969</v>
      </c>
      <c r="D2493" s="56">
        <f t="shared" si="38"/>
        <v>25.034568918381463</v>
      </c>
      <c r="E2493">
        <v>6.3447100248949367E-3</v>
      </c>
    </row>
    <row r="2494" spans="2:5" x14ac:dyDescent="0.45">
      <c r="B2494" s="191">
        <v>35983</v>
      </c>
      <c r="C2494" s="101">
        <v>7.0377683639526367</v>
      </c>
      <c r="D2494" s="56">
        <f t="shared" si="38"/>
        <v>-0.11694970247331528</v>
      </c>
      <c r="E2494">
        <v>6.3429332242756374E-3</v>
      </c>
    </row>
    <row r="2495" spans="2:5" x14ac:dyDescent="0.45">
      <c r="B2495" s="191">
        <v>37452</v>
      </c>
      <c r="C2495" s="101">
        <v>7.9698386192321777</v>
      </c>
      <c r="D2495" s="56">
        <f t="shared" si="38"/>
        <v>-0.95470335210029045</v>
      </c>
      <c r="E2495">
        <v>6.3196459750737548E-3</v>
      </c>
    </row>
    <row r="2496" spans="2:5" x14ac:dyDescent="0.45">
      <c r="B2496" s="191">
        <v>42635</v>
      </c>
      <c r="C2496" s="101">
        <v>175.94764709472656</v>
      </c>
      <c r="D2496" s="56">
        <f t="shared" si="38"/>
        <v>-0.52710981870985674</v>
      </c>
      <c r="E2496">
        <v>6.3079121622358703E-3</v>
      </c>
    </row>
    <row r="2497" spans="2:5" x14ac:dyDescent="0.45">
      <c r="B2497" s="191">
        <v>45054</v>
      </c>
      <c r="C2497" s="101">
        <v>372.0687255859375</v>
      </c>
      <c r="D2497" s="56">
        <f t="shared" si="38"/>
        <v>4.4504597056774973</v>
      </c>
      <c r="E2497">
        <v>6.2973916960797236E-3</v>
      </c>
    </row>
    <row r="2498" spans="2:5" x14ac:dyDescent="0.45">
      <c r="B2498" s="191">
        <v>40528</v>
      </c>
      <c r="C2498" s="101">
        <v>68.26373291015625</v>
      </c>
      <c r="D2498" s="56">
        <f t="shared" si="38"/>
        <v>-0.56830080486712586</v>
      </c>
      <c r="E2498">
        <v>6.287537009824375E-3</v>
      </c>
    </row>
    <row r="2499" spans="2:5" x14ac:dyDescent="0.45">
      <c r="B2499" s="191">
        <v>42017</v>
      </c>
      <c r="C2499" s="101">
        <v>158.12800598144531</v>
      </c>
      <c r="D2499" s="56">
        <f t="shared" ref="D2499:D2562" si="39">(C2499-C2500)/C2500</f>
        <v>0.29271460378055403</v>
      </c>
      <c r="E2499">
        <v>6.2875267300724407E-3</v>
      </c>
    </row>
    <row r="2500" spans="2:5" x14ac:dyDescent="0.45">
      <c r="B2500" s="191">
        <v>41199</v>
      </c>
      <c r="C2500" s="101">
        <v>122.32244110107422</v>
      </c>
      <c r="D2500" s="56">
        <f t="shared" si="39"/>
        <v>-0.2367522903076727</v>
      </c>
      <c r="E2500">
        <v>6.283842259491931E-3</v>
      </c>
    </row>
    <row r="2501" spans="2:5" x14ac:dyDescent="0.45">
      <c r="B2501" s="191">
        <v>42704</v>
      </c>
      <c r="C2501" s="101">
        <v>160.26571655273438</v>
      </c>
      <c r="D2501" s="56">
        <f t="shared" si="39"/>
        <v>7.5995770082003915</v>
      </c>
      <c r="E2501">
        <v>6.275440895686232E-3</v>
      </c>
    </row>
    <row r="2502" spans="2:5" x14ac:dyDescent="0.45">
      <c r="B2502" s="191">
        <v>38516</v>
      </c>
      <c r="C2502" s="101">
        <v>18.636465072631836</v>
      </c>
      <c r="D2502" s="56">
        <f t="shared" si="39"/>
        <v>1.7702893651183047</v>
      </c>
      <c r="E2502">
        <v>6.2726262331657531E-3</v>
      </c>
    </row>
    <row r="2503" spans="2:5" x14ac:dyDescent="0.45">
      <c r="B2503" s="191">
        <v>35796</v>
      </c>
      <c r="C2503" s="101">
        <v>6.7272629737854004</v>
      </c>
      <c r="D2503" s="56">
        <f t="shared" si="39"/>
        <v>-0.79020329921725585</v>
      </c>
      <c r="E2503">
        <v>6.2636431881685634E-3</v>
      </c>
    </row>
    <row r="2504" spans="2:5" x14ac:dyDescent="0.45">
      <c r="B2504" s="191">
        <v>38896</v>
      </c>
      <c r="C2504" s="101">
        <v>32.065628051757813</v>
      </c>
      <c r="D2504" s="56">
        <f t="shared" si="39"/>
        <v>-0.83759145876581742</v>
      </c>
      <c r="E2504">
        <v>6.2518053621755543E-3</v>
      </c>
    </row>
    <row r="2505" spans="2:5" x14ac:dyDescent="0.45">
      <c r="B2505" s="191">
        <v>42977</v>
      </c>
      <c r="C2505" s="101">
        <v>197.43806457519531</v>
      </c>
      <c r="D2505" s="56">
        <f t="shared" si="39"/>
        <v>-0.51937077555534805</v>
      </c>
      <c r="E2505">
        <v>6.2445748122599253E-3</v>
      </c>
    </row>
    <row r="2506" spans="2:5" x14ac:dyDescent="0.45">
      <c r="B2506" s="191">
        <v>45852</v>
      </c>
      <c r="C2506" s="101">
        <v>410.79080200195313</v>
      </c>
      <c r="D2506" s="56">
        <f t="shared" si="39"/>
        <v>4.4486791779212771</v>
      </c>
      <c r="E2506">
        <v>6.2380091116735047E-3</v>
      </c>
    </row>
    <row r="2507" spans="2:5" x14ac:dyDescent="0.45">
      <c r="B2507" s="191">
        <v>40673</v>
      </c>
      <c r="C2507" s="101">
        <v>75.392730712890625</v>
      </c>
      <c r="D2507" s="56">
        <f t="shared" si="39"/>
        <v>7.7492195371585311</v>
      </c>
      <c r="E2507">
        <v>6.2348240635086531E-3</v>
      </c>
    </row>
    <row r="2508" spans="2:5" x14ac:dyDescent="0.45">
      <c r="B2508" s="191">
        <v>36852</v>
      </c>
      <c r="C2508" s="101">
        <v>8.6170806884765625</v>
      </c>
      <c r="D2508" s="56">
        <f t="shared" si="39"/>
        <v>-0.67299566866005822</v>
      </c>
      <c r="E2508">
        <v>6.2266766892174058E-3</v>
      </c>
    </row>
    <row r="2509" spans="2:5" x14ac:dyDescent="0.45">
      <c r="B2509" s="191">
        <v>38730</v>
      </c>
      <c r="C2509" s="101">
        <v>26.351579666137695</v>
      </c>
      <c r="D2509" s="56">
        <f t="shared" si="39"/>
        <v>-0.90652217927345713</v>
      </c>
      <c r="E2509">
        <v>6.2240911708201637E-3</v>
      </c>
    </row>
    <row r="2510" spans="2:5" x14ac:dyDescent="0.45">
      <c r="B2510" s="191">
        <v>44943</v>
      </c>
      <c r="C2510" s="101">
        <v>281.90194702148438</v>
      </c>
      <c r="D2510" s="56">
        <f t="shared" si="39"/>
        <v>48.82559367670801</v>
      </c>
      <c r="E2510">
        <v>6.2082471848353806E-3</v>
      </c>
    </row>
    <row r="2511" spans="2:5" x14ac:dyDescent="0.45">
      <c r="B2511" s="191">
        <v>35667</v>
      </c>
      <c r="C2511" s="101">
        <v>5.6577739715576172</v>
      </c>
      <c r="D2511" s="56">
        <f t="shared" si="39"/>
        <v>-0.98519869860052078</v>
      </c>
      <c r="E2511">
        <v>6.2064827711949388E-3</v>
      </c>
    </row>
    <row r="2512" spans="2:5" x14ac:dyDescent="0.45">
      <c r="B2512" s="191">
        <v>45719</v>
      </c>
      <c r="C2512" s="101">
        <v>382.2484130859375</v>
      </c>
      <c r="D2512" s="56">
        <f t="shared" si="39"/>
        <v>9.4072048957130932</v>
      </c>
      <c r="E2512">
        <v>6.2025311879810143E-3</v>
      </c>
    </row>
    <row r="2513" spans="2:5" x14ac:dyDescent="0.45">
      <c r="B2513" s="191">
        <v>38834</v>
      </c>
      <c r="C2513" s="101">
        <v>36.729209899902344</v>
      </c>
      <c r="D2513" s="56">
        <f t="shared" si="39"/>
        <v>-0.8815759773570685</v>
      </c>
      <c r="E2513">
        <v>6.2017994153410229E-3</v>
      </c>
    </row>
    <row r="2514" spans="2:5" x14ac:dyDescent="0.45">
      <c r="B2514" s="191">
        <v>46056</v>
      </c>
      <c r="C2514" s="101">
        <v>310.14999389648438</v>
      </c>
      <c r="D2514" s="56">
        <f t="shared" si="39"/>
        <v>4.9064545977402698</v>
      </c>
      <c r="E2514">
        <v>6.1963827405405068E-3</v>
      </c>
    </row>
    <row r="2515" spans="2:5" x14ac:dyDescent="0.45">
      <c r="B2515" s="191">
        <v>40312</v>
      </c>
      <c r="C2515" s="101">
        <v>52.510349273681641</v>
      </c>
      <c r="D2515" s="56">
        <f t="shared" si="39"/>
        <v>-0.64133125920169665</v>
      </c>
      <c r="E2515">
        <v>6.191555336623791E-3</v>
      </c>
    </row>
    <row r="2516" spans="2:5" x14ac:dyDescent="0.45">
      <c r="B2516" s="191">
        <v>41824</v>
      </c>
      <c r="C2516" s="101">
        <v>146.40347290039063</v>
      </c>
      <c r="D2516" s="56">
        <f t="shared" si="39"/>
        <v>11.444960244509984</v>
      </c>
      <c r="E2516">
        <v>6.1870654487871891E-3</v>
      </c>
    </row>
    <row r="2517" spans="2:5" x14ac:dyDescent="0.45">
      <c r="B2517" s="191">
        <v>36339</v>
      </c>
      <c r="C2517" s="101">
        <v>11.764077186584473</v>
      </c>
      <c r="D2517" s="56">
        <f t="shared" si="39"/>
        <v>-0.66536937188170719</v>
      </c>
      <c r="E2517">
        <v>6.1860454872839366E-3</v>
      </c>
    </row>
    <row r="2518" spans="2:5" x14ac:dyDescent="0.45">
      <c r="B2518" s="191">
        <v>39414</v>
      </c>
      <c r="C2518" s="101">
        <v>35.155410766601563</v>
      </c>
      <c r="D2518" s="56">
        <f t="shared" si="39"/>
        <v>-0.78657542177603312</v>
      </c>
      <c r="E2518">
        <v>6.1842064176781701E-3</v>
      </c>
    </row>
    <row r="2519" spans="2:5" x14ac:dyDescent="0.45">
      <c r="B2519" s="191">
        <v>44382</v>
      </c>
      <c r="C2519" s="101">
        <v>164.72053527832031</v>
      </c>
      <c r="D2519" s="56">
        <f t="shared" si="39"/>
        <v>-4.9081397344882512E-4</v>
      </c>
      <c r="E2519">
        <v>6.1759567462128327E-3</v>
      </c>
    </row>
    <row r="2520" spans="2:5" x14ac:dyDescent="0.45">
      <c r="B2520" s="191">
        <v>44384</v>
      </c>
      <c r="C2520" s="101">
        <v>164.80142211914063</v>
      </c>
      <c r="D2520" s="56">
        <f t="shared" si="39"/>
        <v>4.7443132142637894E-2</v>
      </c>
      <c r="E2520">
        <v>6.1728130531985437E-3</v>
      </c>
    </row>
    <row r="2521" spans="2:5" x14ac:dyDescent="0.45">
      <c r="B2521" s="191">
        <v>42296</v>
      </c>
      <c r="C2521" s="101">
        <v>157.33686828613281</v>
      </c>
      <c r="D2521" s="56">
        <f t="shared" si="39"/>
        <v>-0.50622442226523556</v>
      </c>
      <c r="E2521">
        <v>6.1631122897396577E-3</v>
      </c>
    </row>
    <row r="2522" spans="2:5" x14ac:dyDescent="0.45">
      <c r="B2522" s="191">
        <v>44965</v>
      </c>
      <c r="C2522" s="101">
        <v>318.64044189453125</v>
      </c>
      <c r="D2522" s="56">
        <f t="shared" si="39"/>
        <v>1.0150791121208498</v>
      </c>
      <c r="E2522">
        <v>6.1620282415453401E-3</v>
      </c>
    </row>
    <row r="2523" spans="2:5" x14ac:dyDescent="0.45">
      <c r="B2523" s="191">
        <v>42020</v>
      </c>
      <c r="C2523" s="101">
        <v>158.12800598144531</v>
      </c>
      <c r="D2523" s="56">
        <f t="shared" si="39"/>
        <v>18.52382787018437</v>
      </c>
      <c r="E2523">
        <v>6.1469363621403017E-3</v>
      </c>
    </row>
    <row r="2524" spans="2:5" x14ac:dyDescent="0.45">
      <c r="B2524" s="191">
        <v>36734</v>
      </c>
      <c r="C2524" s="101">
        <v>8.0992317199707031</v>
      </c>
      <c r="D2524" s="56">
        <f t="shared" si="39"/>
        <v>-0.97925580862566142</v>
      </c>
      <c r="E2524">
        <v>6.1463514035432747E-3</v>
      </c>
    </row>
    <row r="2525" spans="2:5" x14ac:dyDescent="0.45">
      <c r="B2525" s="191">
        <v>45168</v>
      </c>
      <c r="C2525" s="101">
        <v>390.4337158203125</v>
      </c>
      <c r="D2525" s="56">
        <f t="shared" si="39"/>
        <v>50.04712832379586</v>
      </c>
      <c r="E2525">
        <v>6.1349249378053403E-3</v>
      </c>
    </row>
    <row r="2526" spans="2:5" x14ac:dyDescent="0.45">
      <c r="B2526" s="191">
        <v>37756</v>
      </c>
      <c r="C2526" s="101">
        <v>7.6484951972961426</v>
      </c>
      <c r="D2526" s="56">
        <f t="shared" si="39"/>
        <v>-0.97996495183051935</v>
      </c>
      <c r="E2526">
        <v>6.1347657530255286E-3</v>
      </c>
    </row>
    <row r="2527" spans="2:5" x14ac:dyDescent="0.45">
      <c r="B2527" s="191">
        <v>45443</v>
      </c>
      <c r="C2527" s="101">
        <v>381.75576782226563</v>
      </c>
      <c r="D2527" s="56">
        <f t="shared" si="39"/>
        <v>-4.9490372891231253E-2</v>
      </c>
      <c r="E2527">
        <v>6.1342681494284818E-3</v>
      </c>
    </row>
    <row r="2528" spans="2:5" x14ac:dyDescent="0.45">
      <c r="B2528" s="191">
        <v>45909</v>
      </c>
      <c r="C2528" s="101">
        <v>401.63272094726563</v>
      </c>
      <c r="D2528" s="56">
        <f t="shared" si="39"/>
        <v>54.174033479049641</v>
      </c>
      <c r="E2528">
        <v>6.1341865345286321E-3</v>
      </c>
    </row>
    <row r="2529" spans="2:5" x14ac:dyDescent="0.45">
      <c r="B2529" s="191">
        <v>37673</v>
      </c>
      <c r="C2529" s="101">
        <v>7.2793793678283691</v>
      </c>
      <c r="D2529" s="56">
        <f t="shared" si="39"/>
        <v>-0.98224360681842593</v>
      </c>
      <c r="E2529">
        <v>6.1315773465258627E-3</v>
      </c>
    </row>
    <row r="2530" spans="2:5" x14ac:dyDescent="0.45">
      <c r="B2530" s="191">
        <v>45828</v>
      </c>
      <c r="C2530" s="101">
        <v>409.95822143554688</v>
      </c>
      <c r="D2530" s="56">
        <f t="shared" si="39"/>
        <v>7.2259254215928754</v>
      </c>
      <c r="E2530">
        <v>6.1297205615268024E-3</v>
      </c>
    </row>
    <row r="2531" spans="2:5" x14ac:dyDescent="0.45">
      <c r="B2531" s="191">
        <v>40130</v>
      </c>
      <c r="C2531" s="101">
        <v>49.837337493896484</v>
      </c>
      <c r="D2531" s="56">
        <f t="shared" si="39"/>
        <v>-0.75743762381031809</v>
      </c>
      <c r="E2531">
        <v>6.1279999741239632E-3</v>
      </c>
    </row>
    <row r="2532" spans="2:5" x14ac:dyDescent="0.45">
      <c r="B2532" s="191">
        <v>43397</v>
      </c>
      <c r="C2532" s="101">
        <v>205.46194458007813</v>
      </c>
      <c r="D2532" s="56">
        <f t="shared" si="39"/>
        <v>15.396666942173795</v>
      </c>
      <c r="E2532">
        <v>6.1189113596587024E-3</v>
      </c>
    </row>
    <row r="2533" spans="2:5" x14ac:dyDescent="0.45">
      <c r="B2533" s="191">
        <v>38069</v>
      </c>
      <c r="C2533" s="101">
        <v>12.53071403503418</v>
      </c>
      <c r="D2533" s="56">
        <f t="shared" si="39"/>
        <v>-0.82168895067481706</v>
      </c>
      <c r="E2533">
        <v>6.107825330560414E-3</v>
      </c>
    </row>
    <row r="2534" spans="2:5" x14ac:dyDescent="0.45">
      <c r="B2534" s="191">
        <v>40626</v>
      </c>
      <c r="C2534" s="101">
        <v>70.274467468261719</v>
      </c>
      <c r="D2534" s="56">
        <f t="shared" si="39"/>
        <v>-0.76179011578776301</v>
      </c>
      <c r="E2534">
        <v>6.1063159146841585E-3</v>
      </c>
    </row>
    <row r="2535" spans="2:5" x14ac:dyDescent="0.45">
      <c r="B2535" s="191">
        <v>44858</v>
      </c>
      <c r="C2535" s="101">
        <v>295.01071166992188</v>
      </c>
      <c r="D2535" s="56">
        <f t="shared" si="39"/>
        <v>6.722715453821559</v>
      </c>
      <c r="E2535">
        <v>6.0762695468306429E-3</v>
      </c>
    </row>
    <row r="2536" spans="2:5" x14ac:dyDescent="0.45">
      <c r="B2536" s="191">
        <v>39980</v>
      </c>
      <c r="C2536" s="101">
        <v>38.200386047363281</v>
      </c>
      <c r="D2536" s="56">
        <f t="shared" si="39"/>
        <v>5.0492172346779736</v>
      </c>
      <c r="E2536">
        <v>6.0758368441495006E-3</v>
      </c>
    </row>
    <row r="2537" spans="2:5" x14ac:dyDescent="0.45">
      <c r="B2537" s="191">
        <v>35818</v>
      </c>
      <c r="C2537" s="101">
        <v>6.3149304389953613</v>
      </c>
      <c r="D2537" s="56">
        <f t="shared" si="39"/>
        <v>-0.95659938114139498</v>
      </c>
      <c r="E2537">
        <v>6.0728857199746356E-3</v>
      </c>
    </row>
    <row r="2538" spans="2:5" x14ac:dyDescent="0.45">
      <c r="B2538" s="191">
        <v>41823</v>
      </c>
      <c r="C2538" s="101">
        <v>145.50323486328125</v>
      </c>
      <c r="D2538" s="56">
        <f t="shared" si="39"/>
        <v>-0.37297889306645787</v>
      </c>
      <c r="E2538">
        <v>6.0724968939066554E-3</v>
      </c>
    </row>
    <row r="2539" spans="2:5" x14ac:dyDescent="0.45">
      <c r="B2539" s="191">
        <v>44714</v>
      </c>
      <c r="C2539" s="101">
        <v>232.05476379394531</v>
      </c>
      <c r="D2539" s="56">
        <f t="shared" si="39"/>
        <v>29.413030778364529</v>
      </c>
      <c r="E2539">
        <v>6.0695841915741743E-3</v>
      </c>
    </row>
    <row r="2540" spans="2:5" x14ac:dyDescent="0.45">
      <c r="B2540" s="191">
        <v>36105</v>
      </c>
      <c r="C2540" s="101">
        <v>7.6301097869873047</v>
      </c>
      <c r="D2540" s="56">
        <f t="shared" si="39"/>
        <v>0.71306643119920965</v>
      </c>
      <c r="E2540">
        <v>6.062846626893186E-3</v>
      </c>
    </row>
    <row r="2541" spans="2:5" x14ac:dyDescent="0.45">
      <c r="B2541" s="191">
        <v>35516</v>
      </c>
      <c r="C2541" s="101">
        <v>4.4540653228759766</v>
      </c>
      <c r="D2541" s="56">
        <f t="shared" si="39"/>
        <v>-0.47612703175749072</v>
      </c>
      <c r="E2541">
        <v>6.0519165910401474E-3</v>
      </c>
    </row>
    <row r="2542" spans="2:5" x14ac:dyDescent="0.45">
      <c r="B2542" s="191">
        <v>37039</v>
      </c>
      <c r="C2542" s="101">
        <v>8.5021858215332031</v>
      </c>
      <c r="D2542" s="56">
        <f t="shared" si="39"/>
        <v>-0.94798996630637633</v>
      </c>
      <c r="E2542">
        <v>6.049485531925458E-3</v>
      </c>
    </row>
    <row r="2543" spans="2:5" x14ac:dyDescent="0.45">
      <c r="B2543" s="191">
        <v>44302</v>
      </c>
      <c r="C2543" s="101">
        <v>163.47203063964844</v>
      </c>
      <c r="D2543" s="56">
        <f t="shared" si="39"/>
        <v>0.11352695868872578</v>
      </c>
      <c r="E2543">
        <v>6.0474768107591165E-3</v>
      </c>
    </row>
    <row r="2544" spans="2:5" x14ac:dyDescent="0.45">
      <c r="B2544" s="191">
        <v>44076</v>
      </c>
      <c r="C2544" s="101">
        <v>146.80563354492188</v>
      </c>
      <c r="D2544" s="56">
        <f t="shared" si="39"/>
        <v>-0.63277634941815553</v>
      </c>
      <c r="E2544">
        <v>6.0463874604723029E-3</v>
      </c>
    </row>
    <row r="2545" spans="2:5" x14ac:dyDescent="0.45">
      <c r="B2545" s="191">
        <v>45975</v>
      </c>
      <c r="C2545" s="101">
        <v>399.771728515625</v>
      </c>
      <c r="D2545" s="56">
        <f t="shared" si="39"/>
        <v>1.0752041545524695</v>
      </c>
      <c r="E2545">
        <v>6.0388967526290244E-3</v>
      </c>
    </row>
    <row r="2546" spans="2:5" x14ac:dyDescent="0.45">
      <c r="B2546" s="191">
        <v>43138</v>
      </c>
      <c r="C2546" s="101">
        <v>192.64212036132813</v>
      </c>
      <c r="D2546" s="56">
        <f t="shared" si="39"/>
        <v>3.0524349812289391E-2</v>
      </c>
      <c r="E2546">
        <v>6.0328531838385064E-3</v>
      </c>
    </row>
    <row r="2547" spans="2:5" x14ac:dyDescent="0.45">
      <c r="B2547" s="191">
        <v>43020</v>
      </c>
      <c r="C2547" s="101">
        <v>186.93601989746094</v>
      </c>
      <c r="D2547" s="56">
        <f t="shared" si="39"/>
        <v>1.5065064411752369</v>
      </c>
      <c r="E2547">
        <v>6.0285149174395735E-3</v>
      </c>
    </row>
    <row r="2548" spans="2:5" x14ac:dyDescent="0.45">
      <c r="B2548" s="191">
        <v>40669</v>
      </c>
      <c r="C2548" s="101">
        <v>74.580307006835938</v>
      </c>
      <c r="D2548" s="56">
        <f t="shared" si="39"/>
        <v>10.395488775927801</v>
      </c>
      <c r="E2548">
        <v>6.0272780488768761E-3</v>
      </c>
    </row>
    <row r="2549" spans="2:5" x14ac:dyDescent="0.45">
      <c r="B2549" s="191">
        <v>35720</v>
      </c>
      <c r="C2549" s="101">
        <v>6.5447220802307129</v>
      </c>
      <c r="D2549" s="56">
        <f t="shared" si="39"/>
        <v>-0.851921290304539</v>
      </c>
      <c r="E2549">
        <v>6.024738840149084E-3</v>
      </c>
    </row>
    <row r="2550" spans="2:5" x14ac:dyDescent="0.45">
      <c r="B2550" s="191">
        <v>40036</v>
      </c>
      <c r="C2550" s="101">
        <v>44.197589874267578</v>
      </c>
      <c r="D2550" s="56">
        <f t="shared" si="39"/>
        <v>-0.76453843641334496</v>
      </c>
      <c r="E2550">
        <v>6.0174539332911977E-3</v>
      </c>
    </row>
    <row r="2551" spans="2:5" x14ac:dyDescent="0.45">
      <c r="B2551" s="191">
        <v>43146</v>
      </c>
      <c r="C2551" s="101">
        <v>187.7061767578125</v>
      </c>
      <c r="D2551" s="56">
        <f t="shared" si="39"/>
        <v>19.374069977984632</v>
      </c>
      <c r="E2551">
        <v>6.0038782816229114E-3</v>
      </c>
    </row>
    <row r="2552" spans="2:5" x14ac:dyDescent="0.45">
      <c r="B2552" s="191">
        <v>36717</v>
      </c>
      <c r="C2552" s="101">
        <v>9.2129936218261719</v>
      </c>
      <c r="D2552" s="56">
        <f t="shared" si="39"/>
        <v>-0.39470628556534249</v>
      </c>
      <c r="E2552">
        <v>6.0026777380663161E-3</v>
      </c>
    </row>
    <row r="2553" spans="2:5" x14ac:dyDescent="0.45">
      <c r="B2553" s="191">
        <v>38434</v>
      </c>
      <c r="C2553" s="101">
        <v>15.220699310302734</v>
      </c>
      <c r="D2553" s="56">
        <f t="shared" si="39"/>
        <v>-0.96143997736583497</v>
      </c>
      <c r="E2553">
        <v>5.9937715604738966E-3</v>
      </c>
    </row>
    <row r="2554" spans="2:5" x14ac:dyDescent="0.45">
      <c r="B2554" s="191">
        <v>46022</v>
      </c>
      <c r="C2554" s="101">
        <v>394.72744750976563</v>
      </c>
      <c r="D2554" s="56">
        <f t="shared" si="39"/>
        <v>127.98348892025082</v>
      </c>
      <c r="E2554">
        <v>5.9910246239519658E-3</v>
      </c>
    </row>
    <row r="2555" spans="2:5" x14ac:dyDescent="0.45">
      <c r="B2555" s="191">
        <v>35297</v>
      </c>
      <c r="C2555" s="101">
        <v>3.0602943897247314</v>
      </c>
      <c r="D2555" s="56">
        <f t="shared" si="39"/>
        <v>-0.97842692146779942</v>
      </c>
      <c r="E2555">
        <v>5.9894745694207942E-3</v>
      </c>
    </row>
    <row r="2556" spans="2:5" x14ac:dyDescent="0.45">
      <c r="B2556" s="191">
        <v>44084</v>
      </c>
      <c r="C2556" s="101">
        <v>141.85710144042969</v>
      </c>
      <c r="D2556" s="56">
        <f t="shared" si="39"/>
        <v>-0.1259533849802984</v>
      </c>
      <c r="E2556">
        <v>5.9846733842344917E-3</v>
      </c>
    </row>
    <row r="2557" spans="2:5" x14ac:dyDescent="0.45">
      <c r="B2557" s="191">
        <v>42732</v>
      </c>
      <c r="C2557" s="101">
        <v>162.29924011230469</v>
      </c>
      <c r="D2557" s="56">
        <f t="shared" si="39"/>
        <v>-1.218657803086196E-3</v>
      </c>
      <c r="E2557">
        <v>5.9816339389463808E-3</v>
      </c>
    </row>
    <row r="2558" spans="2:5" x14ac:dyDescent="0.45">
      <c r="B2558" s="191">
        <v>41963</v>
      </c>
      <c r="C2558" s="101">
        <v>162.49726867675781</v>
      </c>
      <c r="D2558" s="56">
        <f t="shared" si="39"/>
        <v>8.9251158226131597</v>
      </c>
      <c r="E2558">
        <v>5.9806676844154924E-3</v>
      </c>
    </row>
    <row r="2559" spans="2:5" x14ac:dyDescent="0.45">
      <c r="B2559" s="191">
        <v>38421</v>
      </c>
      <c r="C2559" s="101">
        <v>16.372329711914063</v>
      </c>
      <c r="D2559" s="56">
        <f t="shared" si="39"/>
        <v>-0.89709024831993589</v>
      </c>
      <c r="E2559">
        <v>5.972680646517718E-3</v>
      </c>
    </row>
    <row r="2560" spans="2:5" x14ac:dyDescent="0.45">
      <c r="B2560" s="191">
        <v>42032</v>
      </c>
      <c r="C2560" s="101">
        <v>159.09405517578125</v>
      </c>
      <c r="D2560" s="56">
        <f t="shared" si="39"/>
        <v>18.06970822315127</v>
      </c>
      <c r="E2560">
        <v>5.9695015213926516E-3</v>
      </c>
    </row>
    <row r="2561" spans="2:5" x14ac:dyDescent="0.45">
      <c r="B2561" s="191">
        <v>37074</v>
      </c>
      <c r="C2561" s="101">
        <v>8.3427629470825195</v>
      </c>
      <c r="D2561" s="56">
        <f t="shared" si="39"/>
        <v>-0.96670237005475046</v>
      </c>
      <c r="E2561">
        <v>5.9658646289198853E-3</v>
      </c>
    </row>
    <row r="2562" spans="2:5" x14ac:dyDescent="0.45">
      <c r="B2562" s="191">
        <v>44760</v>
      </c>
      <c r="C2562" s="101">
        <v>250.55125427246094</v>
      </c>
      <c r="D2562" s="56">
        <f t="shared" si="39"/>
        <v>0.60234989332550315</v>
      </c>
      <c r="E2562">
        <v>5.9616551457787673E-3</v>
      </c>
    </row>
    <row r="2563" spans="2:5" x14ac:dyDescent="0.45">
      <c r="B2563" s="191">
        <v>41723</v>
      </c>
      <c r="C2563" s="101">
        <v>156.36488342285156</v>
      </c>
      <c r="D2563" s="56">
        <f t="shared" ref="D2563:D2626" si="40">(C2563-C2564)/C2564</f>
        <v>-0.18922818618575329</v>
      </c>
      <c r="E2563">
        <v>5.9613409586246986E-3</v>
      </c>
    </row>
    <row r="2564" spans="2:5" x14ac:dyDescent="0.45">
      <c r="B2564" s="191">
        <v>43383</v>
      </c>
      <c r="C2564" s="101">
        <v>192.85929870605469</v>
      </c>
      <c r="D2564" s="56">
        <f t="shared" si="40"/>
        <v>-0.16015439751512761</v>
      </c>
      <c r="E2564">
        <v>5.9590002066162405E-3</v>
      </c>
    </row>
    <row r="2565" spans="2:5" x14ac:dyDescent="0.45">
      <c r="B2565" s="191">
        <v>44712</v>
      </c>
      <c r="C2565" s="101">
        <v>229.63661193847656</v>
      </c>
      <c r="D2565" s="56">
        <f t="shared" si="40"/>
        <v>29.79959183973666</v>
      </c>
      <c r="E2565">
        <v>5.9467267769611164E-3</v>
      </c>
    </row>
    <row r="2566" spans="2:5" x14ac:dyDescent="0.45">
      <c r="B2566" s="191">
        <v>37249</v>
      </c>
      <c r="C2566" s="101">
        <v>7.4558329582214355</v>
      </c>
      <c r="D2566" s="56">
        <f t="shared" si="40"/>
        <v>-0.91181299251234593</v>
      </c>
      <c r="E2566">
        <v>5.9405506174632942E-3</v>
      </c>
    </row>
    <row r="2567" spans="2:5" x14ac:dyDescent="0.45">
      <c r="B2567" s="191">
        <v>40778</v>
      </c>
      <c r="C2567" s="101">
        <v>84.545707702636719</v>
      </c>
      <c r="D2567" s="56">
        <f t="shared" si="40"/>
        <v>8.7622098924789906</v>
      </c>
      <c r="E2567">
        <v>5.9403774554324176E-3</v>
      </c>
    </row>
    <row r="2568" spans="2:5" x14ac:dyDescent="0.45">
      <c r="B2568" s="191">
        <v>36857</v>
      </c>
      <c r="C2568" s="101">
        <v>8.6605091094970703</v>
      </c>
      <c r="D2568" s="56">
        <f t="shared" si="40"/>
        <v>-0.93758585619881207</v>
      </c>
      <c r="E2568">
        <v>5.9380149488302315E-3</v>
      </c>
    </row>
    <row r="2569" spans="2:5" x14ac:dyDescent="0.45">
      <c r="B2569" s="191">
        <v>41695</v>
      </c>
      <c r="C2569" s="101">
        <v>138.75875854492188</v>
      </c>
      <c r="D2569" s="56">
        <f t="shared" si="40"/>
        <v>1.8775122319744009</v>
      </c>
      <c r="E2569">
        <v>5.9365973132602372E-3</v>
      </c>
    </row>
    <row r="2570" spans="2:5" x14ac:dyDescent="0.45">
      <c r="B2570" s="191">
        <v>40169</v>
      </c>
      <c r="C2570" s="101">
        <v>48.221778869628906</v>
      </c>
      <c r="D2570" s="56">
        <f t="shared" si="40"/>
        <v>-0.88404994786716951</v>
      </c>
      <c r="E2570">
        <v>5.9230738073739334E-3</v>
      </c>
    </row>
    <row r="2571" spans="2:5" x14ac:dyDescent="0.45">
      <c r="B2571" s="191">
        <v>45854</v>
      </c>
      <c r="C2571" s="101">
        <v>415.88406372070313</v>
      </c>
      <c r="D2571" s="56">
        <f t="shared" si="40"/>
        <v>4.1069000890138894E-2</v>
      </c>
      <c r="E2571">
        <v>5.9227377903046117E-3</v>
      </c>
    </row>
    <row r="2572" spans="2:5" x14ac:dyDescent="0.45">
      <c r="B2572" s="191">
        <v>45982</v>
      </c>
      <c r="C2572" s="101">
        <v>399.4779052734375</v>
      </c>
      <c r="D2572" s="56">
        <f t="shared" si="40"/>
        <v>35.19969042776053</v>
      </c>
      <c r="E2572">
        <v>5.9193596465336408E-3</v>
      </c>
    </row>
    <row r="2573" spans="2:5" x14ac:dyDescent="0.45">
      <c r="B2573" s="191">
        <v>36285</v>
      </c>
      <c r="C2573" s="101">
        <v>11.035395622253418</v>
      </c>
      <c r="D2573" s="56">
        <f t="shared" si="40"/>
        <v>0.12682681051886058</v>
      </c>
      <c r="E2573">
        <v>5.9173032765494531E-3</v>
      </c>
    </row>
    <row r="2574" spans="2:5" x14ac:dyDescent="0.45">
      <c r="B2574" s="191">
        <v>37902</v>
      </c>
      <c r="C2574" s="101">
        <v>9.7933378219604492</v>
      </c>
      <c r="D2574" s="56">
        <f t="shared" si="40"/>
        <v>-0.97510620370881063</v>
      </c>
      <c r="E2574">
        <v>5.9049188751992528E-3</v>
      </c>
    </row>
    <row r="2575" spans="2:5" x14ac:dyDescent="0.45">
      <c r="B2575" s="191">
        <v>45749</v>
      </c>
      <c r="C2575" s="101">
        <v>393.40475463867188</v>
      </c>
      <c r="D2575" s="56">
        <f t="shared" si="40"/>
        <v>50.957166913123743</v>
      </c>
      <c r="E2575">
        <v>5.9019382150499421E-3</v>
      </c>
    </row>
    <row r="2576" spans="2:5" x14ac:dyDescent="0.45">
      <c r="B2576" s="191">
        <v>37617</v>
      </c>
      <c r="C2576" s="101">
        <v>7.5717129707336426</v>
      </c>
      <c r="D2576" s="56">
        <f t="shared" si="40"/>
        <v>1.3526528813752183</v>
      </c>
      <c r="E2576">
        <v>5.8930042215871448E-3</v>
      </c>
    </row>
    <row r="2577" spans="2:5" x14ac:dyDescent="0.45">
      <c r="B2577" s="191">
        <v>35314</v>
      </c>
      <c r="C2577" s="101">
        <v>3.2183723449707031</v>
      </c>
      <c r="D2577" s="56">
        <f t="shared" si="40"/>
        <v>-0.95806874388682572</v>
      </c>
      <c r="E2577">
        <v>5.8618504317942436E-3</v>
      </c>
    </row>
    <row r="2578" spans="2:5" x14ac:dyDescent="0.45">
      <c r="B2578" s="191">
        <v>40681</v>
      </c>
      <c r="C2578" s="101">
        <v>76.7535400390625</v>
      </c>
      <c r="D2578" s="56">
        <f t="shared" si="40"/>
        <v>5.9757312230285171</v>
      </c>
      <c r="E2578">
        <v>5.85592147552144E-3</v>
      </c>
    </row>
    <row r="2579" spans="2:5" x14ac:dyDescent="0.45">
      <c r="B2579" s="191">
        <v>36308</v>
      </c>
      <c r="C2579" s="101">
        <v>11.002938270568848</v>
      </c>
      <c r="D2579" s="56">
        <f t="shared" si="40"/>
        <v>-0.25747368171749646</v>
      </c>
      <c r="E2579">
        <v>5.8355007082963655E-3</v>
      </c>
    </row>
    <row r="2580" spans="2:5" x14ac:dyDescent="0.45">
      <c r="B2580" s="191">
        <v>38370</v>
      </c>
      <c r="C2580" s="101">
        <v>14.818246841430664</v>
      </c>
      <c r="D2580" s="56">
        <f t="shared" si="40"/>
        <v>-0.76510494439396581</v>
      </c>
      <c r="E2580">
        <v>5.8332674130269491E-3</v>
      </c>
    </row>
    <row r="2581" spans="2:5" x14ac:dyDescent="0.45">
      <c r="B2581" s="191">
        <v>40394</v>
      </c>
      <c r="C2581" s="101">
        <v>63.084541320800781</v>
      </c>
      <c r="D2581" s="56">
        <f t="shared" si="40"/>
        <v>-0.66316482810263433</v>
      </c>
      <c r="E2581">
        <v>5.8291282461129358E-3</v>
      </c>
    </row>
    <row r="2582" spans="2:5" x14ac:dyDescent="0.45">
      <c r="B2582" s="191">
        <v>43024</v>
      </c>
      <c r="C2582" s="101">
        <v>187.28608703613281</v>
      </c>
      <c r="D2582" s="56">
        <f t="shared" si="40"/>
        <v>-9.7875181863985028E-2</v>
      </c>
      <c r="E2582">
        <v>5.8283063010070016E-3</v>
      </c>
    </row>
    <row r="2583" spans="2:5" x14ac:dyDescent="0.45">
      <c r="B2583" s="191">
        <v>44651</v>
      </c>
      <c r="C2583" s="101">
        <v>207.60551452636719</v>
      </c>
      <c r="D2583" s="56">
        <f t="shared" si="40"/>
        <v>0.36541070801344772</v>
      </c>
      <c r="E2583">
        <v>5.8186164529460387E-3</v>
      </c>
    </row>
    <row r="2584" spans="2:5" x14ac:dyDescent="0.45">
      <c r="B2584" s="191">
        <v>42068</v>
      </c>
      <c r="C2584" s="101">
        <v>152.04620361328125</v>
      </c>
      <c r="D2584" s="56">
        <f t="shared" si="40"/>
        <v>-0.23153681300744541</v>
      </c>
      <c r="E2584">
        <v>5.8100684974371503E-3</v>
      </c>
    </row>
    <row r="2585" spans="2:5" x14ac:dyDescent="0.45">
      <c r="B2585" s="191">
        <v>43507</v>
      </c>
      <c r="C2585" s="101">
        <v>197.85749816894531</v>
      </c>
      <c r="D2585" s="56">
        <f t="shared" si="40"/>
        <v>21.020569579443286</v>
      </c>
      <c r="E2585">
        <v>5.8076700307642375E-3</v>
      </c>
    </row>
    <row r="2586" spans="2:5" x14ac:dyDescent="0.45">
      <c r="B2586" s="191">
        <v>36544</v>
      </c>
      <c r="C2586" s="101">
        <v>8.9851217269897461</v>
      </c>
      <c r="D2586" s="56">
        <f t="shared" si="40"/>
        <v>-0.44834489116186216</v>
      </c>
      <c r="E2586">
        <v>5.7835648417502135E-3</v>
      </c>
    </row>
    <row r="2587" spans="2:5" x14ac:dyDescent="0.45">
      <c r="B2587" s="191">
        <v>38419</v>
      </c>
      <c r="C2587" s="101">
        <v>16.287570953369141</v>
      </c>
      <c r="D2587" s="56">
        <f t="shared" si="40"/>
        <v>1.1647654826070668</v>
      </c>
      <c r="E2587">
        <v>5.782848151062156E-3</v>
      </c>
    </row>
    <row r="2588" spans="2:5" x14ac:dyDescent="0.45">
      <c r="B2588" s="191">
        <v>37719</v>
      </c>
      <c r="C2588" s="101">
        <v>7.5239424705505371</v>
      </c>
      <c r="D2588" s="56">
        <f t="shared" si="40"/>
        <v>0.64490202737991809</v>
      </c>
      <c r="E2588">
        <v>5.7782919646613374E-3</v>
      </c>
    </row>
    <row r="2589" spans="2:5" x14ac:dyDescent="0.45">
      <c r="B2589" s="191">
        <v>35576</v>
      </c>
      <c r="C2589" s="101">
        <v>4.5740976333618164</v>
      </c>
      <c r="D2589" s="56">
        <f t="shared" si="40"/>
        <v>-0.97703106251465399</v>
      </c>
      <c r="E2589">
        <v>5.7739395055878846E-3</v>
      </c>
    </row>
    <row r="2590" spans="2:5" x14ac:dyDescent="0.45">
      <c r="B2590" s="191">
        <v>43489</v>
      </c>
      <c r="C2590" s="101">
        <v>199.14276123046875</v>
      </c>
      <c r="D2590" s="56">
        <f t="shared" si="40"/>
        <v>15.059891947216615</v>
      </c>
      <c r="E2590">
        <v>5.7700486901080886E-3</v>
      </c>
    </row>
    <row r="2591" spans="2:5" x14ac:dyDescent="0.45">
      <c r="B2591" s="191">
        <v>38210</v>
      </c>
      <c r="C2591" s="101">
        <v>12.400006294250488</v>
      </c>
      <c r="D2591" s="56">
        <f t="shared" si="40"/>
        <v>-0.94140943838421065</v>
      </c>
      <c r="E2591">
        <v>5.7688212453639535E-3</v>
      </c>
    </row>
    <row r="2592" spans="2:5" x14ac:dyDescent="0.45">
      <c r="B2592" s="191">
        <v>43566</v>
      </c>
      <c r="C2592" s="101">
        <v>211.63829040527344</v>
      </c>
      <c r="D2592" s="56">
        <f t="shared" si="40"/>
        <v>0.42296584576733659</v>
      </c>
      <c r="E2592">
        <v>5.76873404593668E-3</v>
      </c>
    </row>
    <row r="2593" spans="2:5" x14ac:dyDescent="0.45">
      <c r="B2593" s="191">
        <v>42221</v>
      </c>
      <c r="C2593" s="101">
        <v>148.73040771484375</v>
      </c>
      <c r="D2593" s="56">
        <f t="shared" si="40"/>
        <v>-5.7204857710631454E-2</v>
      </c>
      <c r="E2593">
        <v>5.7594486811422809E-3</v>
      </c>
    </row>
    <row r="2594" spans="2:5" x14ac:dyDescent="0.45">
      <c r="B2594" s="191">
        <v>41850</v>
      </c>
      <c r="C2594" s="101">
        <v>157.75474548339844</v>
      </c>
      <c r="D2594" s="56">
        <f t="shared" si="40"/>
        <v>44.361433913887012</v>
      </c>
      <c r="E2594">
        <v>5.7389275343906164E-3</v>
      </c>
    </row>
    <row r="2595" spans="2:5" x14ac:dyDescent="0.45">
      <c r="B2595" s="191">
        <v>35349</v>
      </c>
      <c r="C2595" s="101">
        <v>3.4777283668518066</v>
      </c>
      <c r="D2595" s="56">
        <f t="shared" si="40"/>
        <v>-0.97945767420558116</v>
      </c>
      <c r="E2595">
        <v>5.7335843165505027E-3</v>
      </c>
    </row>
    <row r="2596" spans="2:5" x14ac:dyDescent="0.45">
      <c r="B2596" s="191">
        <v>42551</v>
      </c>
      <c r="C2596" s="101">
        <v>169.29574584960938</v>
      </c>
      <c r="D2596" s="56">
        <f t="shared" si="40"/>
        <v>11.427413900586684</v>
      </c>
      <c r="E2596">
        <v>5.7329218412139104E-3</v>
      </c>
    </row>
    <row r="2597" spans="2:5" x14ac:dyDescent="0.45">
      <c r="B2597" s="191">
        <v>38313</v>
      </c>
      <c r="C2597" s="101">
        <v>13.62276554107666</v>
      </c>
      <c r="D2597" s="56">
        <f t="shared" si="40"/>
        <v>3.8522681955322939</v>
      </c>
      <c r="E2597">
        <v>5.732486587773953E-3</v>
      </c>
    </row>
    <row r="2598" spans="2:5" x14ac:dyDescent="0.45">
      <c r="B2598" s="191">
        <v>35195</v>
      </c>
      <c r="C2598" s="101">
        <v>2.8075046539306641</v>
      </c>
      <c r="D2598" s="56">
        <f t="shared" si="40"/>
        <v>-0.98055519418002091</v>
      </c>
      <c r="E2598">
        <v>5.7100417289033057E-3</v>
      </c>
    </row>
    <row r="2599" spans="2:5" x14ac:dyDescent="0.45">
      <c r="B2599" s="191">
        <v>41578</v>
      </c>
      <c r="C2599" s="101">
        <v>144.38327026367188</v>
      </c>
      <c r="D2599" s="56">
        <f t="shared" si="40"/>
        <v>-4.9914638629165564E-2</v>
      </c>
      <c r="E2599">
        <v>5.704443079976247E-3</v>
      </c>
    </row>
    <row r="2600" spans="2:5" x14ac:dyDescent="0.45">
      <c r="B2600" s="191">
        <v>41470</v>
      </c>
      <c r="C2600" s="101">
        <v>151.96873474121094</v>
      </c>
      <c r="D2600" s="56">
        <f t="shared" si="40"/>
        <v>-0.12338606993848032</v>
      </c>
      <c r="E2600">
        <v>5.7042690580387592E-3</v>
      </c>
    </row>
    <row r="2601" spans="2:5" x14ac:dyDescent="0.45">
      <c r="B2601" s="191">
        <v>43728</v>
      </c>
      <c r="C2601" s="101">
        <v>173.35879516601563</v>
      </c>
      <c r="D2601" s="56">
        <f t="shared" si="40"/>
        <v>0.9653596522039678</v>
      </c>
      <c r="E2601">
        <v>5.7032899455802272E-3</v>
      </c>
    </row>
    <row r="2602" spans="2:5" x14ac:dyDescent="0.45">
      <c r="B2602" s="191">
        <v>40856</v>
      </c>
      <c r="C2602" s="101">
        <v>88.207160949707031</v>
      </c>
      <c r="D2602" s="56">
        <f t="shared" si="40"/>
        <v>-0.38148731431227356</v>
      </c>
      <c r="E2602">
        <v>5.692827898014308E-3</v>
      </c>
    </row>
    <row r="2603" spans="2:5" x14ac:dyDescent="0.45">
      <c r="B2603" s="191">
        <v>42230</v>
      </c>
      <c r="C2603" s="101">
        <v>142.61172485351563</v>
      </c>
      <c r="D2603" s="56">
        <f t="shared" si="40"/>
        <v>8.6170659452647361E-2</v>
      </c>
      <c r="E2603">
        <v>5.6897827203934003E-3</v>
      </c>
    </row>
    <row r="2604" spans="2:5" x14ac:dyDescent="0.45">
      <c r="B2604" s="191">
        <v>41306</v>
      </c>
      <c r="C2604" s="101">
        <v>131.29771423339844</v>
      </c>
      <c r="D2604" s="56">
        <f t="shared" si="40"/>
        <v>16.866628807452937</v>
      </c>
      <c r="E2604">
        <v>5.68836790124236E-3</v>
      </c>
    </row>
    <row r="2605" spans="2:5" x14ac:dyDescent="0.45">
      <c r="B2605" s="191">
        <v>37649</v>
      </c>
      <c r="C2605" s="101">
        <v>7.3487682342529297</v>
      </c>
      <c r="D2605" s="56">
        <f t="shared" si="40"/>
        <v>-0.2783282953854545</v>
      </c>
      <c r="E2605">
        <v>5.6818489556500467E-3</v>
      </c>
    </row>
    <row r="2606" spans="2:5" x14ac:dyDescent="0.45">
      <c r="B2606" s="191">
        <v>37957</v>
      </c>
      <c r="C2606" s="101">
        <v>10.182979583740234</v>
      </c>
      <c r="D2606" s="56">
        <f t="shared" si="40"/>
        <v>-0.85109465834307285</v>
      </c>
      <c r="E2606">
        <v>5.6775006338682689E-3</v>
      </c>
    </row>
    <row r="2607" spans="2:5" x14ac:dyDescent="0.45">
      <c r="B2607" s="191">
        <v>40438</v>
      </c>
      <c r="C2607" s="101">
        <v>68.385589599609375</v>
      </c>
      <c r="D2607" s="56">
        <f t="shared" si="40"/>
        <v>-0.64001423647733457</v>
      </c>
      <c r="E2607">
        <v>5.6751743044371646E-3</v>
      </c>
    </row>
    <row r="2608" spans="2:5" x14ac:dyDescent="0.45">
      <c r="B2608" s="191">
        <v>43270</v>
      </c>
      <c r="C2608" s="101">
        <v>189.96748352050781</v>
      </c>
      <c r="D2608" s="56">
        <f t="shared" si="40"/>
        <v>-0.5347277252699203</v>
      </c>
      <c r="E2608">
        <v>5.6700111967211645E-3</v>
      </c>
    </row>
    <row r="2609" spans="2:5" x14ac:dyDescent="0.45">
      <c r="B2609" s="191">
        <v>45880</v>
      </c>
      <c r="C2609" s="101">
        <v>408.29315185546875</v>
      </c>
      <c r="D2609" s="56">
        <f t="shared" si="40"/>
        <v>4.9616034585360884</v>
      </c>
      <c r="E2609">
        <v>5.6694743934803454E-3</v>
      </c>
    </row>
    <row r="2610" spans="2:5" x14ac:dyDescent="0.45">
      <c r="B2610" s="191">
        <v>40511</v>
      </c>
      <c r="C2610" s="101">
        <v>68.487136840820313</v>
      </c>
      <c r="D2610" s="56">
        <f t="shared" si="40"/>
        <v>14.319190583047408</v>
      </c>
      <c r="E2610">
        <v>5.6664865968210762E-3</v>
      </c>
    </row>
    <row r="2611" spans="2:5" x14ac:dyDescent="0.45">
      <c r="B2611" s="191">
        <v>35543</v>
      </c>
      <c r="C2611" s="101">
        <v>4.4706759452819824</v>
      </c>
      <c r="D2611" s="56">
        <f t="shared" si="40"/>
        <v>-0.9714633295682501</v>
      </c>
      <c r="E2611">
        <v>5.6653155090653417E-3</v>
      </c>
    </row>
    <row r="2612" spans="2:5" x14ac:dyDescent="0.45">
      <c r="B2612" s="191">
        <v>44055</v>
      </c>
      <c r="C2612" s="101">
        <v>156.66424560546875</v>
      </c>
      <c r="D2612" s="56">
        <f t="shared" si="40"/>
        <v>18.524979054617738</v>
      </c>
      <c r="E2612">
        <v>5.6634481721030026E-3</v>
      </c>
    </row>
    <row r="2613" spans="2:5" x14ac:dyDescent="0.45">
      <c r="B2613" s="191">
        <v>37327</v>
      </c>
      <c r="C2613" s="101">
        <v>8.0237855911254883</v>
      </c>
      <c r="D2613" s="56">
        <f t="shared" si="40"/>
        <v>-0.30613270053378028</v>
      </c>
      <c r="E2613">
        <v>5.6582965489572609E-3</v>
      </c>
    </row>
    <row r="2614" spans="2:5" x14ac:dyDescent="0.45">
      <c r="B2614" s="191">
        <v>38026</v>
      </c>
      <c r="C2614" s="101">
        <v>11.563861846923828</v>
      </c>
      <c r="D2614" s="56">
        <f t="shared" si="40"/>
        <v>-0.93626700371701188</v>
      </c>
      <c r="E2614">
        <v>5.6556992617393725E-3</v>
      </c>
    </row>
    <row r="2615" spans="2:5" x14ac:dyDescent="0.45">
      <c r="B2615" s="191">
        <v>43795</v>
      </c>
      <c r="C2615" s="101">
        <v>181.44230651855469</v>
      </c>
      <c r="D2615" s="56">
        <f t="shared" si="40"/>
        <v>22.56142394898956</v>
      </c>
      <c r="E2615">
        <v>5.6507901980914202E-3</v>
      </c>
    </row>
    <row r="2616" spans="2:5" x14ac:dyDescent="0.45">
      <c r="B2616" s="191">
        <v>37606</v>
      </c>
      <c r="C2616" s="101">
        <v>7.7008209228515625</v>
      </c>
      <c r="D2616" s="56">
        <f t="shared" si="40"/>
        <v>-0.76520772768746836</v>
      </c>
      <c r="E2616">
        <v>5.644822472135963E-3</v>
      </c>
    </row>
    <row r="2617" spans="2:5" x14ac:dyDescent="0.45">
      <c r="B2617" s="191">
        <v>39106</v>
      </c>
      <c r="C2617" s="101">
        <v>32.798442840576172</v>
      </c>
      <c r="D2617" s="56">
        <f t="shared" si="40"/>
        <v>-0.91836391580283605</v>
      </c>
      <c r="E2617">
        <v>5.6414963737832589E-3</v>
      </c>
    </row>
    <row r="2618" spans="2:5" x14ac:dyDescent="0.45">
      <c r="B2618" s="191">
        <v>45273</v>
      </c>
      <c r="C2618" s="101">
        <v>401.7640380859375</v>
      </c>
      <c r="D2618" s="56">
        <f t="shared" si="40"/>
        <v>1.1735799089622789</v>
      </c>
      <c r="E2618">
        <v>5.6278476866518049E-3</v>
      </c>
    </row>
    <row r="2619" spans="2:5" x14ac:dyDescent="0.45">
      <c r="B2619" s="191">
        <v>42783</v>
      </c>
      <c r="C2619" s="101">
        <v>184.83978271484375</v>
      </c>
      <c r="D2619" s="56">
        <f t="shared" si="40"/>
        <v>-0.2837336393525442</v>
      </c>
      <c r="E2619">
        <v>5.6252339489148966E-3</v>
      </c>
    </row>
    <row r="2620" spans="2:5" x14ac:dyDescent="0.45">
      <c r="B2620" s="191">
        <v>44769</v>
      </c>
      <c r="C2620" s="101">
        <v>258.06011962890625</v>
      </c>
      <c r="D2620" s="56">
        <f t="shared" si="40"/>
        <v>0.41347756761441601</v>
      </c>
      <c r="E2620">
        <v>5.6207448105270045E-3</v>
      </c>
    </row>
    <row r="2621" spans="2:5" x14ac:dyDescent="0.45">
      <c r="B2621" s="191">
        <v>43789</v>
      </c>
      <c r="C2621" s="101">
        <v>182.57107543945313</v>
      </c>
      <c r="D2621" s="56">
        <f t="shared" si="40"/>
        <v>3.717934522716364</v>
      </c>
      <c r="E2621">
        <v>5.6155727569037334E-3</v>
      </c>
    </row>
    <row r="2622" spans="2:5" x14ac:dyDescent="0.45">
      <c r="B2622" s="191">
        <v>39483</v>
      </c>
      <c r="C2622" s="101">
        <v>38.697246551513672</v>
      </c>
      <c r="D2622" s="56">
        <f t="shared" si="40"/>
        <v>0.12261225319104929</v>
      </c>
      <c r="E2622">
        <v>5.6150074809600574E-3</v>
      </c>
    </row>
    <row r="2623" spans="2:5" x14ac:dyDescent="0.45">
      <c r="B2623" s="191">
        <v>39857</v>
      </c>
      <c r="C2623" s="101">
        <v>34.470714569091797</v>
      </c>
      <c r="D2623" s="56">
        <f t="shared" si="40"/>
        <v>4.4198975539796184</v>
      </c>
      <c r="E2623">
        <v>5.608680807648256E-3</v>
      </c>
    </row>
    <row r="2624" spans="2:5" x14ac:dyDescent="0.45">
      <c r="B2624" s="191">
        <v>35811</v>
      </c>
      <c r="C2624" s="101">
        <v>6.3600306510925293</v>
      </c>
      <c r="D2624" s="56">
        <f t="shared" si="40"/>
        <v>-0.87937526285581535</v>
      </c>
      <c r="E2624">
        <v>5.6030647407791859E-3</v>
      </c>
    </row>
    <row r="2625" spans="2:5" x14ac:dyDescent="0.45">
      <c r="B2625" s="191">
        <v>40277</v>
      </c>
      <c r="C2625" s="101">
        <v>52.725757598876953</v>
      </c>
      <c r="D2625" s="56">
        <f t="shared" si="40"/>
        <v>-0.86613941990776366</v>
      </c>
      <c r="E2625">
        <v>5.6025816430800594E-3</v>
      </c>
    </row>
    <row r="2626" spans="2:5" x14ac:dyDescent="0.45">
      <c r="B2626" s="191">
        <v>45408</v>
      </c>
      <c r="C2626" s="101">
        <v>393.8856201171875</v>
      </c>
      <c r="D2626" s="56">
        <f t="shared" si="40"/>
        <v>41.881220436809748</v>
      </c>
      <c r="E2626">
        <v>5.5992304778395416E-3</v>
      </c>
    </row>
    <row r="2627" spans="2:5" x14ac:dyDescent="0.45">
      <c r="B2627" s="191">
        <v>37018</v>
      </c>
      <c r="C2627" s="101">
        <v>9.1855039596557617</v>
      </c>
      <c r="D2627" s="56">
        <f t="shared" ref="D2627:D2690" si="41">(C2627-C2628)/C2628</f>
        <v>-0.25976475123529463</v>
      </c>
      <c r="E2627">
        <v>5.596624965259268E-3</v>
      </c>
    </row>
    <row r="2628" spans="2:5" x14ac:dyDescent="0.45">
      <c r="B2628" s="191">
        <v>38230</v>
      </c>
      <c r="C2628" s="101">
        <v>12.40889835357666</v>
      </c>
      <c r="D2628" s="56">
        <f t="shared" si="41"/>
        <v>-0.94342871292618047</v>
      </c>
      <c r="E2628">
        <v>5.5716654747164085E-3</v>
      </c>
    </row>
    <row r="2629" spans="2:5" x14ac:dyDescent="0.45">
      <c r="B2629" s="191">
        <v>43571</v>
      </c>
      <c r="C2629" s="101">
        <v>219.34976196289063</v>
      </c>
      <c r="D2629" s="56">
        <f t="shared" si="41"/>
        <v>5.5953077964628113</v>
      </c>
      <c r="E2629">
        <v>5.5645181993510383E-3</v>
      </c>
    </row>
    <row r="2630" spans="2:5" x14ac:dyDescent="0.45">
      <c r="B2630" s="191">
        <v>38950</v>
      </c>
      <c r="C2630" s="101">
        <v>33.258457183837891</v>
      </c>
      <c r="D2630" s="56">
        <f t="shared" si="41"/>
        <v>0.61093855940952668</v>
      </c>
      <c r="E2630">
        <v>5.5632638891291736E-3</v>
      </c>
    </row>
    <row r="2631" spans="2:5" x14ac:dyDescent="0.45">
      <c r="B2631" s="191">
        <v>38581</v>
      </c>
      <c r="C2631" s="101">
        <v>20.645391464233398</v>
      </c>
      <c r="D2631" s="56">
        <f t="shared" si="41"/>
        <v>-0.40686339085037576</v>
      </c>
      <c r="E2631">
        <v>5.5572530373750812E-3</v>
      </c>
    </row>
    <row r="2632" spans="2:5" x14ac:dyDescent="0.45">
      <c r="B2632" s="191">
        <v>39863</v>
      </c>
      <c r="C2632" s="101">
        <v>34.807144165039063</v>
      </c>
      <c r="D2632" s="56">
        <f t="shared" si="41"/>
        <v>-0.90901198640668901</v>
      </c>
      <c r="E2632">
        <v>5.5538363745205026E-3</v>
      </c>
    </row>
    <row r="2633" spans="2:5" x14ac:dyDescent="0.45">
      <c r="B2633" s="191">
        <v>45072</v>
      </c>
      <c r="C2633" s="101">
        <v>382.54647827148438</v>
      </c>
      <c r="D2633" s="56">
        <f t="shared" si="41"/>
        <v>3.4086538144501577</v>
      </c>
      <c r="E2633">
        <v>5.5535625874174113E-3</v>
      </c>
    </row>
    <row r="2634" spans="2:5" x14ac:dyDescent="0.45">
      <c r="B2634" s="191">
        <v>40961</v>
      </c>
      <c r="C2634" s="101">
        <v>86.771720886230469</v>
      </c>
      <c r="D2634" s="56">
        <f t="shared" si="41"/>
        <v>-0.44679810680594373</v>
      </c>
      <c r="E2634">
        <v>5.5448738606621896E-3</v>
      </c>
    </row>
    <row r="2635" spans="2:5" x14ac:dyDescent="0.45">
      <c r="B2635" s="191">
        <v>42726</v>
      </c>
      <c r="C2635" s="101">
        <v>156.85362243652344</v>
      </c>
      <c r="D2635" s="56">
        <f t="shared" si="41"/>
        <v>19.174726415759729</v>
      </c>
      <c r="E2635">
        <v>5.5236723925936289E-3</v>
      </c>
    </row>
    <row r="2636" spans="2:5" x14ac:dyDescent="0.45">
      <c r="B2636" s="191">
        <v>37740</v>
      </c>
      <c r="C2636" s="101">
        <v>7.7747583389282227</v>
      </c>
      <c r="D2636" s="56">
        <f t="shared" si="41"/>
        <v>-0.84469908969302998</v>
      </c>
      <c r="E2636">
        <v>5.5167330500880832E-3</v>
      </c>
    </row>
    <row r="2637" spans="2:5" x14ac:dyDescent="0.45">
      <c r="B2637" s="191">
        <v>40248</v>
      </c>
      <c r="C2637" s="101">
        <v>50.062541961669922</v>
      </c>
      <c r="D2637" s="56">
        <f t="shared" si="41"/>
        <v>-0.87295119246788366</v>
      </c>
      <c r="E2637">
        <v>5.5066288560806217E-3</v>
      </c>
    </row>
    <row r="2638" spans="2:5" x14ac:dyDescent="0.45">
      <c r="B2638" s="191">
        <v>46006</v>
      </c>
      <c r="C2638" s="101">
        <v>394.04180908203125</v>
      </c>
      <c r="D2638" s="56">
        <f t="shared" si="41"/>
        <v>-2.2476001684931701E-2</v>
      </c>
      <c r="E2638">
        <v>5.4985638974335491E-3</v>
      </c>
    </row>
    <row r="2639" spans="2:5" x14ac:dyDescent="0.45">
      <c r="B2639" s="191">
        <v>45918</v>
      </c>
      <c r="C2639" s="101">
        <v>403.1019287109375</v>
      </c>
      <c r="D2639" s="56">
        <f t="shared" si="41"/>
        <v>1.9186539077257851</v>
      </c>
      <c r="E2639">
        <v>5.4972245923973345E-3</v>
      </c>
    </row>
    <row r="2640" spans="2:5" x14ac:dyDescent="0.45">
      <c r="B2640" s="191">
        <v>41585</v>
      </c>
      <c r="C2640" s="101">
        <v>138.11227416992188</v>
      </c>
      <c r="D2640" s="56">
        <f t="shared" si="41"/>
        <v>-0.20381707188346646</v>
      </c>
      <c r="E2640">
        <v>5.4910654377699989E-3</v>
      </c>
    </row>
    <row r="2641" spans="2:5" x14ac:dyDescent="0.45">
      <c r="B2641" s="191">
        <v>43829</v>
      </c>
      <c r="C2641" s="101">
        <v>173.468017578125</v>
      </c>
      <c r="D2641" s="56">
        <f t="shared" si="41"/>
        <v>6.4624231426753385</v>
      </c>
      <c r="E2641">
        <v>5.4874439220343038E-3</v>
      </c>
    </row>
    <row r="2642" spans="2:5" x14ac:dyDescent="0.45">
      <c r="B2642" s="191">
        <v>38638</v>
      </c>
      <c r="C2642" s="101">
        <v>23.245534896850586</v>
      </c>
      <c r="D2642" s="56">
        <f t="shared" si="41"/>
        <v>-0.83854903112634194</v>
      </c>
      <c r="E2642">
        <v>5.4834252696439557E-3</v>
      </c>
    </row>
    <row r="2643" spans="2:5" x14ac:dyDescent="0.45">
      <c r="B2643" s="191">
        <v>42468</v>
      </c>
      <c r="C2643" s="101">
        <v>143.97891235351563</v>
      </c>
      <c r="D2643" s="56">
        <f t="shared" si="41"/>
        <v>1.7614822792510976</v>
      </c>
      <c r="E2643">
        <v>5.4782451542944926E-3</v>
      </c>
    </row>
    <row r="2644" spans="2:5" x14ac:dyDescent="0.45">
      <c r="B2644" s="191">
        <v>40274</v>
      </c>
      <c r="C2644" s="101">
        <v>52.138271331787109</v>
      </c>
      <c r="D2644" s="56">
        <f t="shared" si="41"/>
        <v>-9.381188750263238E-4</v>
      </c>
      <c r="E2644">
        <v>5.476081336264484E-3</v>
      </c>
    </row>
    <row r="2645" spans="2:5" x14ac:dyDescent="0.45">
      <c r="B2645" s="191">
        <v>40311</v>
      </c>
      <c r="C2645" s="101">
        <v>52.187229156494141</v>
      </c>
      <c r="D2645" s="56">
        <f t="shared" si="41"/>
        <v>-0.86867816283937027</v>
      </c>
      <c r="E2645">
        <v>5.4707682190082959E-3</v>
      </c>
    </row>
    <row r="2646" spans="2:5" x14ac:dyDescent="0.45">
      <c r="B2646" s="191">
        <v>45211</v>
      </c>
      <c r="C2646" s="101">
        <v>397.39947509765625</v>
      </c>
      <c r="D2646" s="56">
        <f t="shared" si="41"/>
        <v>46.205764514459375</v>
      </c>
      <c r="E2646">
        <v>5.4657491916963973E-3</v>
      </c>
    </row>
    <row r="2647" spans="2:5" x14ac:dyDescent="0.45">
      <c r="B2647" s="191">
        <v>36455</v>
      </c>
      <c r="C2647" s="101">
        <v>8.418452262878418</v>
      </c>
      <c r="D2647" s="56">
        <f t="shared" si="41"/>
        <v>-0.94333686250827409</v>
      </c>
      <c r="E2647">
        <v>5.4560141675719966E-3</v>
      </c>
    </row>
    <row r="2648" spans="2:5" x14ac:dyDescent="0.45">
      <c r="B2648" s="191">
        <v>44047</v>
      </c>
      <c r="C2648" s="101">
        <v>148.57017517089844</v>
      </c>
      <c r="D2648" s="56">
        <f t="shared" si="41"/>
        <v>4.1461804553312591</v>
      </c>
      <c r="E2648">
        <v>5.4516247686108351E-3</v>
      </c>
    </row>
    <row r="2649" spans="2:5" x14ac:dyDescent="0.45">
      <c r="B2649" s="191">
        <v>39190</v>
      </c>
      <c r="C2649" s="101">
        <v>28.869989395141602</v>
      </c>
      <c r="D2649" s="56">
        <f t="shared" si="41"/>
        <v>-0.79488675711339452</v>
      </c>
      <c r="E2649">
        <v>5.4471224517139314E-3</v>
      </c>
    </row>
    <row r="2650" spans="2:5" x14ac:dyDescent="0.45">
      <c r="B2650" s="191">
        <v>42200</v>
      </c>
      <c r="C2650" s="101">
        <v>140.75146484375</v>
      </c>
      <c r="D2650" s="56">
        <f t="shared" si="41"/>
        <v>1.7783656888574568</v>
      </c>
      <c r="E2650">
        <v>5.4433290035074966E-3</v>
      </c>
    </row>
    <row r="2651" spans="2:5" x14ac:dyDescent="0.45">
      <c r="B2651" s="191">
        <v>40100</v>
      </c>
      <c r="C2651" s="101">
        <v>50.659805297851563</v>
      </c>
      <c r="D2651" s="56">
        <f t="shared" si="41"/>
        <v>-0.68811574069811987</v>
      </c>
      <c r="E2651">
        <v>5.4410496674930919E-3</v>
      </c>
    </row>
    <row r="2652" spans="2:5" x14ac:dyDescent="0.45">
      <c r="B2652" s="191">
        <v>42045</v>
      </c>
      <c r="C2652" s="101">
        <v>162.43142700195313</v>
      </c>
      <c r="D2652" s="56">
        <f t="shared" si="41"/>
        <v>19.964539668798775</v>
      </c>
      <c r="E2652">
        <v>5.4362912511668185E-3</v>
      </c>
    </row>
    <row r="2653" spans="2:5" x14ac:dyDescent="0.45">
      <c r="B2653" s="191">
        <v>36529</v>
      </c>
      <c r="C2653" s="101">
        <v>7.7479128837585449</v>
      </c>
      <c r="D2653" s="56">
        <f t="shared" si="41"/>
        <v>-0.97601024649007906</v>
      </c>
      <c r="E2653">
        <v>5.4338490524193945E-3</v>
      </c>
    </row>
    <row r="2654" spans="2:5" x14ac:dyDescent="0.45">
      <c r="B2654" s="191">
        <v>44960</v>
      </c>
      <c r="C2654" s="101">
        <v>322.96759033203125</v>
      </c>
      <c r="D2654" s="56">
        <f t="shared" si="41"/>
        <v>13.621296170130901</v>
      </c>
      <c r="E2654">
        <v>5.4146838397504393E-3</v>
      </c>
    </row>
    <row r="2655" spans="2:5" x14ac:dyDescent="0.45">
      <c r="B2655" s="191">
        <v>38604</v>
      </c>
      <c r="C2655" s="101">
        <v>22.088848114013672</v>
      </c>
      <c r="D2655" s="56">
        <f t="shared" si="41"/>
        <v>-0.86857412458239847</v>
      </c>
      <c r="E2655">
        <v>5.4135229727460769E-3</v>
      </c>
    </row>
    <row r="2656" spans="2:5" x14ac:dyDescent="0.45">
      <c r="B2656" s="191">
        <v>44293</v>
      </c>
      <c r="C2656" s="101">
        <v>168.07077026367188</v>
      </c>
      <c r="D2656" s="56">
        <f t="shared" si="41"/>
        <v>0.1119765560594506</v>
      </c>
      <c r="E2656">
        <v>5.4079069393835394E-3</v>
      </c>
    </row>
    <row r="2657" spans="2:5" x14ac:dyDescent="0.45">
      <c r="B2657" s="191">
        <v>41836</v>
      </c>
      <c r="C2657" s="101">
        <v>151.14596557617188</v>
      </c>
      <c r="D2657" s="56">
        <f t="shared" si="41"/>
        <v>-0.54052042643852027</v>
      </c>
      <c r="E2657">
        <v>5.403733132174811E-3</v>
      </c>
    </row>
    <row r="2658" spans="2:5" x14ac:dyDescent="0.45">
      <c r="B2658" s="191">
        <v>45001</v>
      </c>
      <c r="C2658" s="101">
        <v>328.95034790039063</v>
      </c>
      <c r="D2658" s="56">
        <f t="shared" si="41"/>
        <v>-0.19932206728697222</v>
      </c>
      <c r="E2658">
        <v>5.4031683452386535E-3</v>
      </c>
    </row>
    <row r="2659" spans="2:5" x14ac:dyDescent="0.45">
      <c r="B2659" s="191">
        <v>45847</v>
      </c>
      <c r="C2659" s="101">
        <v>410.83978271484375</v>
      </c>
      <c r="D2659" s="56">
        <f t="shared" si="41"/>
        <v>2.0540518529189242</v>
      </c>
      <c r="E2659">
        <v>5.3930550917000095E-3</v>
      </c>
    </row>
    <row r="2660" spans="2:5" x14ac:dyDescent="0.45">
      <c r="B2660" s="191">
        <v>41386</v>
      </c>
      <c r="C2660" s="101">
        <v>134.52285766601563</v>
      </c>
      <c r="D2660" s="56">
        <f t="shared" si="41"/>
        <v>-0.25735427411164774</v>
      </c>
      <c r="E2660">
        <v>5.3916083501391069E-3</v>
      </c>
    </row>
    <row r="2661" spans="2:5" x14ac:dyDescent="0.45">
      <c r="B2661" s="191">
        <v>44574</v>
      </c>
      <c r="C2661" s="101">
        <v>181.1400146484375</v>
      </c>
      <c r="D2661" s="56">
        <f t="shared" si="41"/>
        <v>15.878915009440117</v>
      </c>
      <c r="E2661">
        <v>5.3872164512598769E-3</v>
      </c>
    </row>
    <row r="2662" spans="2:5" x14ac:dyDescent="0.45">
      <c r="B2662" s="191">
        <v>38132</v>
      </c>
      <c r="C2662" s="101">
        <v>10.731733322143555</v>
      </c>
      <c r="D2662" s="56">
        <f t="shared" si="41"/>
        <v>0.25889482317750334</v>
      </c>
      <c r="E2662">
        <v>5.385984539640557E-3</v>
      </c>
    </row>
    <row r="2663" spans="2:5" x14ac:dyDescent="0.45">
      <c r="B2663" s="191">
        <v>37034</v>
      </c>
      <c r="C2663" s="101">
        <v>8.5247259140014648</v>
      </c>
      <c r="D2663" s="56">
        <f t="shared" si="41"/>
        <v>-0.57056263126227591</v>
      </c>
      <c r="E2663">
        <v>5.3810716029054169E-3</v>
      </c>
    </row>
    <row r="2664" spans="2:5" x14ac:dyDescent="0.45">
      <c r="B2664" s="191">
        <v>38555</v>
      </c>
      <c r="C2664" s="101">
        <v>19.850917816162109</v>
      </c>
      <c r="D2664" s="56">
        <f t="shared" si="41"/>
        <v>-0.39356970267219543</v>
      </c>
      <c r="E2664">
        <v>5.3809471599161312E-3</v>
      </c>
    </row>
    <row r="2665" spans="2:5" x14ac:dyDescent="0.45">
      <c r="B2665" s="191">
        <v>39079</v>
      </c>
      <c r="C2665" s="101">
        <v>32.734046936035156</v>
      </c>
      <c r="D2665" s="56">
        <f t="shared" si="41"/>
        <v>-0.74686229670299842</v>
      </c>
      <c r="E2665">
        <v>5.3687014884576372E-3</v>
      </c>
    </row>
    <row r="2666" spans="2:5" x14ac:dyDescent="0.45">
      <c r="B2666" s="191">
        <v>44126</v>
      </c>
      <c r="C2666" s="101">
        <v>129.31320190429688</v>
      </c>
      <c r="D2666" s="56">
        <f t="shared" si="41"/>
        <v>8.4425387956292952E-2</v>
      </c>
      <c r="E2666">
        <v>5.3681036180425225E-3</v>
      </c>
    </row>
    <row r="2667" spans="2:5" x14ac:dyDescent="0.45">
      <c r="B2667" s="191">
        <v>41284</v>
      </c>
      <c r="C2667" s="101">
        <v>119.24582672119141</v>
      </c>
      <c r="D2667" s="56">
        <f t="shared" si="41"/>
        <v>0.45703823290105727</v>
      </c>
      <c r="E2667">
        <v>5.3669825564222401E-3</v>
      </c>
    </row>
    <row r="2668" spans="2:5" x14ac:dyDescent="0.45">
      <c r="B2668" s="191">
        <v>40730</v>
      </c>
      <c r="C2668" s="101">
        <v>81.84124755859375</v>
      </c>
      <c r="D2668" s="56">
        <f t="shared" si="41"/>
        <v>0.34271779571445665</v>
      </c>
      <c r="E2668">
        <v>5.3664362445274465E-3</v>
      </c>
    </row>
    <row r="2669" spans="2:5" x14ac:dyDescent="0.45">
      <c r="B2669" s="191">
        <v>40374</v>
      </c>
      <c r="C2669" s="101">
        <v>60.951934814453125</v>
      </c>
      <c r="D2669" s="56">
        <f t="shared" si="41"/>
        <v>6.5885266624013075E-2</v>
      </c>
      <c r="E2669">
        <v>5.3603500209400473E-3</v>
      </c>
    </row>
    <row r="2670" spans="2:5" x14ac:dyDescent="0.45">
      <c r="B2670" s="191">
        <v>40340</v>
      </c>
      <c r="C2670" s="101">
        <v>57.184329986572266</v>
      </c>
      <c r="D2670" s="56">
        <f t="shared" si="41"/>
        <v>5.2550747406024625</v>
      </c>
      <c r="E2670">
        <v>5.3562336325196514E-3</v>
      </c>
    </row>
    <row r="2671" spans="2:5" x14ac:dyDescent="0.45">
      <c r="B2671" s="191">
        <v>36202</v>
      </c>
      <c r="C2671" s="101">
        <v>9.1420698165893555</v>
      </c>
      <c r="D2671" s="56">
        <f t="shared" si="41"/>
        <v>-0.95039854481845887</v>
      </c>
      <c r="E2671">
        <v>5.3543218891965588E-3</v>
      </c>
    </row>
    <row r="2672" spans="2:5" x14ac:dyDescent="0.45">
      <c r="B2672" s="191">
        <v>43098</v>
      </c>
      <c r="C2672" s="101">
        <v>184.31051635742188</v>
      </c>
      <c r="D2672" s="56">
        <f t="shared" si="41"/>
        <v>0.27517728370079436</v>
      </c>
      <c r="E2672">
        <v>5.3466010405888234E-3</v>
      </c>
    </row>
    <row r="2673" spans="2:5" x14ac:dyDescent="0.45">
      <c r="B2673" s="191">
        <v>42146</v>
      </c>
      <c r="C2673" s="101">
        <v>144.53717041015625</v>
      </c>
      <c r="D2673" s="56">
        <f t="shared" si="41"/>
        <v>4.6559919068650579</v>
      </c>
      <c r="E2673">
        <v>5.3450281982847219E-3</v>
      </c>
    </row>
    <row r="2674" spans="2:5" x14ac:dyDescent="0.45">
      <c r="B2674" s="191">
        <v>38702</v>
      </c>
      <c r="C2674" s="101">
        <v>25.554698944091797</v>
      </c>
      <c r="D2674" s="56">
        <f t="shared" si="41"/>
        <v>-0.87319955589821552</v>
      </c>
      <c r="E2674">
        <v>5.3438915028770958E-3</v>
      </c>
    </row>
    <row r="2675" spans="2:5" x14ac:dyDescent="0.45">
      <c r="B2675" s="191">
        <v>43462</v>
      </c>
      <c r="C2675" s="101">
        <v>201.53477478027344</v>
      </c>
      <c r="D2675" s="56">
        <f t="shared" si="41"/>
        <v>21.646658189176346</v>
      </c>
      <c r="E2675">
        <v>5.343066017902221E-3</v>
      </c>
    </row>
    <row r="2676" spans="2:5" x14ac:dyDescent="0.45">
      <c r="B2676" s="191">
        <v>36837</v>
      </c>
      <c r="C2676" s="101">
        <v>8.8990955352783203</v>
      </c>
      <c r="D2676" s="56">
        <f t="shared" si="41"/>
        <v>-0.94227619039229671</v>
      </c>
      <c r="E2676">
        <v>5.3410959056123036E-3</v>
      </c>
    </row>
    <row r="2677" spans="2:5" x14ac:dyDescent="0.45">
      <c r="B2677" s="191">
        <v>41719</v>
      </c>
      <c r="C2677" s="101">
        <v>154.16680908203125</v>
      </c>
      <c r="D2677" s="56">
        <f t="shared" si="41"/>
        <v>0.24053463136198341</v>
      </c>
      <c r="E2677">
        <v>5.3400014527637835E-3</v>
      </c>
    </row>
    <row r="2678" spans="2:5" x14ac:dyDescent="0.45">
      <c r="B2678" s="191">
        <v>41372</v>
      </c>
      <c r="C2678" s="101">
        <v>124.27449035644531</v>
      </c>
      <c r="D2678" s="56">
        <f t="shared" si="41"/>
        <v>50.575927321819663</v>
      </c>
      <c r="E2678">
        <v>5.3211537912009541E-3</v>
      </c>
    </row>
    <row r="2679" spans="2:5" x14ac:dyDescent="0.45">
      <c r="B2679" s="191">
        <v>35075</v>
      </c>
      <c r="C2679" s="101">
        <v>2.4095444679260254</v>
      </c>
      <c r="D2679" s="56">
        <f t="shared" si="41"/>
        <v>-0.98740909608272209</v>
      </c>
      <c r="E2679">
        <v>5.3199674799691747E-3</v>
      </c>
    </row>
    <row r="2680" spans="2:5" x14ac:dyDescent="0.45">
      <c r="B2680" s="191">
        <v>44473</v>
      </c>
      <c r="C2680" s="101">
        <v>191.37184143066406</v>
      </c>
      <c r="D2680" s="56">
        <f t="shared" si="41"/>
        <v>-0.41401026133655289</v>
      </c>
      <c r="E2680">
        <v>5.3112163575203689E-3</v>
      </c>
    </row>
    <row r="2681" spans="2:5" x14ac:dyDescent="0.45">
      <c r="B2681" s="191">
        <v>44986</v>
      </c>
      <c r="C2681" s="101">
        <v>326.57882690429688</v>
      </c>
      <c r="D2681" s="56">
        <f t="shared" si="41"/>
        <v>-0.18128139336786009</v>
      </c>
      <c r="E2681">
        <v>5.3094383867754611E-3</v>
      </c>
    </row>
    <row r="2682" spans="2:5" x14ac:dyDescent="0.45">
      <c r="B2682" s="191">
        <v>45929</v>
      </c>
      <c r="C2682" s="101">
        <v>398.89019775390625</v>
      </c>
      <c r="D2682" s="56">
        <f t="shared" si="41"/>
        <v>0.84128839138926492</v>
      </c>
      <c r="E2682">
        <v>5.3073302225402292E-3</v>
      </c>
    </row>
    <row r="2683" spans="2:5" x14ac:dyDescent="0.45">
      <c r="B2683" s="191">
        <v>43578</v>
      </c>
      <c r="C2683" s="101">
        <v>216.63645935058594</v>
      </c>
      <c r="D2683" s="56">
        <f t="shared" si="41"/>
        <v>0.27366939217363867</v>
      </c>
      <c r="E2683">
        <v>5.3012829985712986E-3</v>
      </c>
    </row>
    <row r="2684" spans="2:5" x14ac:dyDescent="0.45">
      <c r="B2684" s="191">
        <v>42740</v>
      </c>
      <c r="C2684" s="101">
        <v>170.08845520019531</v>
      </c>
      <c r="D2684" s="56">
        <f t="shared" si="41"/>
        <v>-0.19113979823551497</v>
      </c>
      <c r="E2684">
        <v>5.2963558524880975E-3</v>
      </c>
    </row>
    <row r="2685" spans="2:5" x14ac:dyDescent="0.45">
      <c r="B2685" s="191">
        <v>43536</v>
      </c>
      <c r="C2685" s="101">
        <v>210.28164672851563</v>
      </c>
      <c r="D2685" s="56">
        <f t="shared" si="41"/>
        <v>0.25382527206589939</v>
      </c>
      <c r="E2685">
        <v>5.2911758878662297E-3</v>
      </c>
    </row>
    <row r="2686" spans="2:5" x14ac:dyDescent="0.45">
      <c r="B2686" s="191">
        <v>44242</v>
      </c>
      <c r="C2686" s="101">
        <v>167.71208190917969</v>
      </c>
      <c r="D2686" s="56">
        <f t="shared" si="41"/>
        <v>3.7883694747833241</v>
      </c>
      <c r="E2686">
        <v>5.2885861131215231E-3</v>
      </c>
    </row>
    <row r="2687" spans="2:5" x14ac:dyDescent="0.45">
      <c r="B2687" s="191">
        <v>39056</v>
      </c>
      <c r="C2687" s="101">
        <v>35.024883270263672</v>
      </c>
      <c r="D2687" s="56">
        <f t="shared" si="41"/>
        <v>-0.828277772632391</v>
      </c>
      <c r="E2687">
        <v>5.2810973961411002E-3</v>
      </c>
    </row>
    <row r="2688" spans="2:5" x14ac:dyDescent="0.45">
      <c r="B2688" s="191">
        <v>43305</v>
      </c>
      <c r="C2688" s="101">
        <v>203.96243286132813</v>
      </c>
      <c r="D2688" s="56">
        <f t="shared" si="41"/>
        <v>6.2734659191350994</v>
      </c>
      <c r="E2688">
        <v>5.2786809472099563E-3</v>
      </c>
    </row>
    <row r="2689" spans="2:5" x14ac:dyDescent="0.45">
      <c r="B2689" s="191">
        <v>39248</v>
      </c>
      <c r="C2689" s="101">
        <v>28.041986465454102</v>
      </c>
      <c r="D2689" s="56">
        <f t="shared" si="41"/>
        <v>-0.90369953127292546</v>
      </c>
      <c r="E2689">
        <v>5.2773021239055562E-3</v>
      </c>
    </row>
    <row r="2690" spans="2:5" x14ac:dyDescent="0.45">
      <c r="B2690" s="191">
        <v>44907</v>
      </c>
      <c r="C2690" s="101">
        <v>291.192626953125</v>
      </c>
      <c r="D2690" s="56">
        <f t="shared" si="41"/>
        <v>28.171592488738362</v>
      </c>
      <c r="E2690">
        <v>5.2723647763385402E-3</v>
      </c>
    </row>
    <row r="2691" spans="2:5" x14ac:dyDescent="0.45">
      <c r="B2691" s="191">
        <v>37942</v>
      </c>
      <c r="C2691" s="101">
        <v>9.9820613861083984</v>
      </c>
      <c r="D2691" s="56">
        <f t="shared" ref="D2691:D2754" si="42">(C2691-C2692)/C2692</f>
        <v>3.3105733798757898E-2</v>
      </c>
      <c r="E2691">
        <v>5.2630820723865868E-3</v>
      </c>
    </row>
    <row r="2692" spans="2:5" x14ac:dyDescent="0.45">
      <c r="B2692" s="191">
        <v>36537</v>
      </c>
      <c r="C2692" s="101">
        <v>9.6621875762939453</v>
      </c>
      <c r="D2692" s="56">
        <f t="shared" si="42"/>
        <v>-0.69470252177211989</v>
      </c>
      <c r="E2692">
        <v>5.2620904848576736E-3</v>
      </c>
    </row>
    <row r="2693" spans="2:5" x14ac:dyDescent="0.45">
      <c r="B2693" s="191">
        <v>39097</v>
      </c>
      <c r="C2693" s="101">
        <v>31.648435592651367</v>
      </c>
      <c r="D2693" s="56">
        <f t="shared" si="42"/>
        <v>-0.8401020057944093</v>
      </c>
      <c r="E2693">
        <v>5.260307906159117E-3</v>
      </c>
    </row>
    <row r="2694" spans="2:5" x14ac:dyDescent="0.45">
      <c r="B2694" s="191">
        <v>43293</v>
      </c>
      <c r="C2694" s="101">
        <v>197.92890930175781</v>
      </c>
      <c r="D2694" s="56">
        <f t="shared" si="42"/>
        <v>12.026249262994366</v>
      </c>
      <c r="E2694">
        <v>5.2584484845178284E-3</v>
      </c>
    </row>
    <row r="2695" spans="2:5" x14ac:dyDescent="0.45">
      <c r="B2695" s="191">
        <v>38441</v>
      </c>
      <c r="C2695" s="101">
        <v>15.194620132446289</v>
      </c>
      <c r="D2695" s="56">
        <f t="shared" si="42"/>
        <v>-0.91279121677227149</v>
      </c>
      <c r="E2695">
        <v>5.2543194596956005E-3</v>
      </c>
    </row>
    <row r="2696" spans="2:5" x14ac:dyDescent="0.45">
      <c r="B2696" s="191">
        <v>43843</v>
      </c>
      <c r="C2696" s="101">
        <v>174.23268127441406</v>
      </c>
      <c r="D2696" s="56">
        <f t="shared" si="42"/>
        <v>-2.1973934181066308E-2</v>
      </c>
      <c r="E2696">
        <v>5.2520253800206638E-3</v>
      </c>
    </row>
    <row r="2697" spans="2:5" x14ac:dyDescent="0.45">
      <c r="B2697" s="191">
        <v>44565</v>
      </c>
      <c r="C2697" s="101">
        <v>178.14727783203125</v>
      </c>
      <c r="D2697" s="56">
        <f t="shared" si="42"/>
        <v>-0.54885073261241013</v>
      </c>
      <c r="E2697">
        <v>5.2486193078035651E-3</v>
      </c>
    </row>
    <row r="2698" spans="2:5" x14ac:dyDescent="0.45">
      <c r="B2698" s="191">
        <v>46001</v>
      </c>
      <c r="C2698" s="101">
        <v>394.87435913085938</v>
      </c>
      <c r="D2698" s="56">
        <f t="shared" si="42"/>
        <v>1.7550096361779903</v>
      </c>
      <c r="E2698">
        <v>5.2362354015660388E-3</v>
      </c>
    </row>
    <row r="2699" spans="2:5" x14ac:dyDescent="0.45">
      <c r="B2699" s="191">
        <v>42139</v>
      </c>
      <c r="C2699" s="101">
        <v>143.32957458496094</v>
      </c>
      <c r="D2699" s="56">
        <f t="shared" si="42"/>
        <v>1.1620428408353189</v>
      </c>
      <c r="E2699">
        <v>5.2354771478945773E-3</v>
      </c>
    </row>
    <row r="2700" spans="2:5" x14ac:dyDescent="0.45">
      <c r="B2700" s="191">
        <v>40434</v>
      </c>
      <c r="C2700" s="101">
        <v>66.293586730957031</v>
      </c>
      <c r="D2700" s="56">
        <f t="shared" si="42"/>
        <v>-0.547104034955605</v>
      </c>
      <c r="E2700">
        <v>5.2352041536421878E-3</v>
      </c>
    </row>
    <row r="2701" spans="2:5" x14ac:dyDescent="0.45">
      <c r="B2701" s="191">
        <v>42368</v>
      </c>
      <c r="C2701" s="101">
        <v>146.3770751953125</v>
      </c>
      <c r="D2701" s="56">
        <f t="shared" si="42"/>
        <v>-5.6622784843487664E-2</v>
      </c>
      <c r="E2701">
        <v>5.2333505116720835E-3</v>
      </c>
    </row>
    <row r="2702" spans="2:5" x14ac:dyDescent="0.45">
      <c r="B2702" s="191">
        <v>42338</v>
      </c>
      <c r="C2702" s="101">
        <v>155.16282653808594</v>
      </c>
      <c r="D2702" s="56">
        <f t="shared" si="42"/>
        <v>8.861266241009929</v>
      </c>
      <c r="E2702">
        <v>5.227329883177644E-3</v>
      </c>
    </row>
    <row r="2703" spans="2:5" x14ac:dyDescent="0.45">
      <c r="B2703" s="191">
        <v>38392</v>
      </c>
      <c r="C2703" s="101">
        <v>15.734574317932129</v>
      </c>
      <c r="D2703" s="56">
        <f t="shared" si="42"/>
        <v>-0.95226119243750074</v>
      </c>
      <c r="E2703">
        <v>5.2253890360474771E-3</v>
      </c>
    </row>
    <row r="2704" spans="2:5" x14ac:dyDescent="0.45">
      <c r="B2704" s="191">
        <v>44972</v>
      </c>
      <c r="C2704" s="101">
        <v>329.59713745117188</v>
      </c>
      <c r="D2704" s="56">
        <f t="shared" si="42"/>
        <v>-3.3872486156056911E-2</v>
      </c>
      <c r="E2704">
        <v>5.2105050363654773E-3</v>
      </c>
    </row>
    <row r="2705" spans="2:5" x14ac:dyDescent="0.45">
      <c r="B2705" s="191">
        <v>45029</v>
      </c>
      <c r="C2705" s="101">
        <v>341.15283203125</v>
      </c>
      <c r="D2705" s="56">
        <f t="shared" si="42"/>
        <v>-0.14683705153483373</v>
      </c>
      <c r="E2705">
        <v>5.2089894700703635E-3</v>
      </c>
    </row>
    <row r="2706" spans="2:5" x14ac:dyDescent="0.45">
      <c r="B2706" s="191">
        <v>45182</v>
      </c>
      <c r="C2706" s="101">
        <v>399.86831665039063</v>
      </c>
      <c r="D2706" s="56">
        <f t="shared" si="42"/>
        <v>1.9725389932230826</v>
      </c>
      <c r="E2706">
        <v>5.2089814289021869E-3</v>
      </c>
    </row>
    <row r="2707" spans="2:5" x14ac:dyDescent="0.45">
      <c r="B2707" s="191">
        <v>42412</v>
      </c>
      <c r="C2707" s="101">
        <v>134.52079772949219</v>
      </c>
      <c r="D2707" s="56">
        <f t="shared" si="42"/>
        <v>0.12188925791915205</v>
      </c>
      <c r="E2707">
        <v>5.1921128502655173E-3</v>
      </c>
    </row>
    <row r="2708" spans="2:5" x14ac:dyDescent="0.45">
      <c r="B2708" s="191">
        <v>43966</v>
      </c>
      <c r="C2708" s="101">
        <v>119.90559387207031</v>
      </c>
      <c r="D2708" s="56">
        <f t="shared" si="42"/>
        <v>-0.16459949825789305</v>
      </c>
      <c r="E2708">
        <v>5.1892110664623747E-3</v>
      </c>
    </row>
    <row r="2709" spans="2:5" x14ac:dyDescent="0.45">
      <c r="B2709" s="191">
        <v>42398</v>
      </c>
      <c r="C2709" s="101">
        <v>143.53067016601563</v>
      </c>
      <c r="D2709" s="56">
        <f t="shared" si="42"/>
        <v>3.0377347556768148</v>
      </c>
      <c r="E2709">
        <v>5.1798721365666186E-3</v>
      </c>
    </row>
    <row r="2710" spans="2:5" x14ac:dyDescent="0.45">
      <c r="B2710" s="191">
        <v>39686</v>
      </c>
      <c r="C2710" s="101">
        <v>35.547325134277344</v>
      </c>
      <c r="D2710" s="56">
        <f t="shared" si="42"/>
        <v>-0.7811252720632158</v>
      </c>
      <c r="E2710">
        <v>5.1645846634735754E-3</v>
      </c>
    </row>
    <row r="2711" spans="2:5" x14ac:dyDescent="0.45">
      <c r="B2711" s="191">
        <v>42002</v>
      </c>
      <c r="C2711" s="101">
        <v>162.40945434570313</v>
      </c>
      <c r="D2711" s="56">
        <f t="shared" si="42"/>
        <v>0.20548501568176372</v>
      </c>
      <c r="E2711">
        <v>5.1635713286698097E-3</v>
      </c>
    </row>
    <row r="2712" spans="2:5" x14ac:dyDescent="0.45">
      <c r="B2712" s="191">
        <v>44004</v>
      </c>
      <c r="C2712" s="101">
        <v>134.72540283203125</v>
      </c>
      <c r="D2712" s="56">
        <f t="shared" si="42"/>
        <v>-0.26805712118978881</v>
      </c>
      <c r="E2712">
        <v>5.161872317715051E-3</v>
      </c>
    </row>
    <row r="2713" spans="2:5" x14ac:dyDescent="0.45">
      <c r="B2713" s="191">
        <v>43105</v>
      </c>
      <c r="C2713" s="101">
        <v>184.06546020507813</v>
      </c>
      <c r="D2713" s="56">
        <f t="shared" si="42"/>
        <v>-0.53257897042179869</v>
      </c>
      <c r="E2713">
        <v>5.1616665287611361E-3</v>
      </c>
    </row>
    <row r="2714" spans="2:5" x14ac:dyDescent="0.45">
      <c r="B2714" s="191">
        <v>45743</v>
      </c>
      <c r="C2714" s="101">
        <v>393.7894287109375</v>
      </c>
      <c r="D2714" s="56">
        <f t="shared" si="42"/>
        <v>10.053980998375037</v>
      </c>
      <c r="E2714">
        <v>5.1552045287279963E-3</v>
      </c>
    </row>
    <row r="2715" spans="2:5" x14ac:dyDescent="0.45">
      <c r="B2715" s="191">
        <v>39905</v>
      </c>
      <c r="C2715" s="101">
        <v>35.624217987060547</v>
      </c>
      <c r="D2715" s="56">
        <f t="shared" si="42"/>
        <v>-0.83506836944529828</v>
      </c>
      <c r="E2715">
        <v>5.15327156539961E-3</v>
      </c>
    </row>
    <row r="2716" spans="2:5" x14ac:dyDescent="0.45">
      <c r="B2716" s="191">
        <v>43321</v>
      </c>
      <c r="C2716" s="101">
        <v>215.99385070800781</v>
      </c>
      <c r="D2716" s="56">
        <f t="shared" si="42"/>
        <v>5.6696796835861054</v>
      </c>
      <c r="E2716">
        <v>5.1505953558508592E-3</v>
      </c>
    </row>
    <row r="2717" spans="2:5" x14ac:dyDescent="0.45">
      <c r="B2717" s="191">
        <v>38909</v>
      </c>
      <c r="C2717" s="101">
        <v>32.384441375732422</v>
      </c>
      <c r="D2717" s="56">
        <f t="shared" si="42"/>
        <v>-0.47593594474768414</v>
      </c>
      <c r="E2717">
        <v>5.1398441103787176E-3</v>
      </c>
    </row>
    <row r="2718" spans="2:5" x14ac:dyDescent="0.45">
      <c r="B2718" s="191">
        <v>40386</v>
      </c>
      <c r="C2718" s="101">
        <v>61.794815063476563</v>
      </c>
      <c r="D2718" s="56">
        <f t="shared" si="42"/>
        <v>-0.67887467589399886</v>
      </c>
      <c r="E2718">
        <v>5.1204921132632381E-3</v>
      </c>
    </row>
    <row r="2719" spans="2:5" x14ac:dyDescent="0.45">
      <c r="B2719" s="191">
        <v>43244</v>
      </c>
      <c r="C2719" s="101">
        <v>192.43208312988281</v>
      </c>
      <c r="D2719" s="56">
        <f t="shared" si="42"/>
        <v>7.5853319776002043E-2</v>
      </c>
      <c r="E2719">
        <v>5.1198733720199032E-3</v>
      </c>
    </row>
    <row r="2720" spans="2:5" x14ac:dyDescent="0.45">
      <c r="B2720" s="191">
        <v>44615</v>
      </c>
      <c r="C2720" s="101">
        <v>178.86460876464844</v>
      </c>
      <c r="D2720" s="56">
        <f t="shared" si="42"/>
        <v>60.174049492093452</v>
      </c>
      <c r="E2720">
        <v>5.1197171619507984E-3</v>
      </c>
    </row>
    <row r="2721" spans="2:5" x14ac:dyDescent="0.45">
      <c r="B2721" s="191">
        <v>35184</v>
      </c>
      <c r="C2721" s="101">
        <v>2.9238641262054443</v>
      </c>
      <c r="D2721" s="56">
        <f t="shared" si="42"/>
        <v>-0.91022404503594379</v>
      </c>
      <c r="E2721">
        <v>5.1139320224709434E-3</v>
      </c>
    </row>
    <row r="2722" spans="2:5" x14ac:dyDescent="0.45">
      <c r="B2722" s="191">
        <v>39084</v>
      </c>
      <c r="C2722" s="101">
        <v>32.568454742431641</v>
      </c>
      <c r="D2722" s="56">
        <f t="shared" si="42"/>
        <v>-0.78429614544687221</v>
      </c>
      <c r="E2722">
        <v>5.1108919815045818E-3</v>
      </c>
    </row>
    <row r="2723" spans="2:5" x14ac:dyDescent="0.45">
      <c r="B2723" s="191">
        <v>44064</v>
      </c>
      <c r="C2723" s="101">
        <v>150.98689270019531</v>
      </c>
      <c r="D2723" s="56">
        <f t="shared" si="42"/>
        <v>18.478560339882979</v>
      </c>
      <c r="E2723">
        <v>5.1071642099716008E-3</v>
      </c>
    </row>
    <row r="2724" spans="2:5" x14ac:dyDescent="0.45">
      <c r="B2724" s="191">
        <v>37629</v>
      </c>
      <c r="C2724" s="101">
        <v>7.7514400482177734</v>
      </c>
      <c r="D2724" s="56">
        <f t="shared" si="42"/>
        <v>-0.34442612825124302</v>
      </c>
      <c r="E2724">
        <v>5.0883999591928844E-3</v>
      </c>
    </row>
    <row r="2725" spans="2:5" x14ac:dyDescent="0.45">
      <c r="B2725" s="191">
        <v>36340</v>
      </c>
      <c r="C2725" s="101">
        <v>11.82390022277832</v>
      </c>
      <c r="D2725" s="56">
        <f t="shared" si="42"/>
        <v>-0.4029211276089632</v>
      </c>
      <c r="E2725">
        <v>5.0852298267873228E-3</v>
      </c>
    </row>
    <row r="2726" spans="2:5" x14ac:dyDescent="0.45">
      <c r="B2726" s="191">
        <v>38534</v>
      </c>
      <c r="C2726" s="101">
        <v>19.802911758422852</v>
      </c>
      <c r="D2726" s="56">
        <f t="shared" si="42"/>
        <v>1.2963416864784858</v>
      </c>
      <c r="E2726">
        <v>5.0838763114461859E-3</v>
      </c>
    </row>
    <row r="2727" spans="2:5" x14ac:dyDescent="0.45">
      <c r="B2727" s="191">
        <v>36969</v>
      </c>
      <c r="C2727" s="101">
        <v>8.6236782073974609</v>
      </c>
      <c r="D2727" s="56">
        <f t="shared" si="42"/>
        <v>-0.94863918854186668</v>
      </c>
      <c r="E2727">
        <v>5.0615518898820423E-3</v>
      </c>
    </row>
    <row r="2728" spans="2:5" x14ac:dyDescent="0.45">
      <c r="B2728" s="191">
        <v>44245</v>
      </c>
      <c r="C2728" s="101">
        <v>167.90385437011719</v>
      </c>
      <c r="D2728" s="56">
        <f t="shared" si="42"/>
        <v>17.138469937327169</v>
      </c>
      <c r="E2728">
        <v>5.0515872580933902E-3</v>
      </c>
    </row>
    <row r="2729" spans="2:5" x14ac:dyDescent="0.45">
      <c r="B2729" s="191">
        <v>37880</v>
      </c>
      <c r="C2729" s="101">
        <v>9.2567815780639648</v>
      </c>
      <c r="D2729" s="56">
        <f t="shared" si="42"/>
        <v>8.3289667774572099E-2</v>
      </c>
      <c r="E2729">
        <v>5.0439409856937335E-3</v>
      </c>
    </row>
    <row r="2730" spans="2:5" x14ac:dyDescent="0.45">
      <c r="B2730" s="191">
        <v>37040</v>
      </c>
      <c r="C2730" s="101">
        <v>8.5450658798217773</v>
      </c>
      <c r="D2730" s="56">
        <f t="shared" si="42"/>
        <v>-0.901898754827135</v>
      </c>
      <c r="E2730">
        <v>5.0434157978496924E-3</v>
      </c>
    </row>
    <row r="2731" spans="2:5" x14ac:dyDescent="0.45">
      <c r="B2731" s="191">
        <v>40849</v>
      </c>
      <c r="C2731" s="101">
        <v>87.104560852050781</v>
      </c>
      <c r="D2731" s="56">
        <f t="shared" si="42"/>
        <v>-0.54692600543849001</v>
      </c>
      <c r="E2731">
        <v>5.0408875018420375E-3</v>
      </c>
    </row>
    <row r="2732" spans="2:5" x14ac:dyDescent="0.45">
      <c r="B2732" s="191">
        <v>43262</v>
      </c>
      <c r="C2732" s="101">
        <v>192.25239562988281</v>
      </c>
      <c r="D2732" s="56">
        <f t="shared" si="42"/>
        <v>-0.53165937906935046</v>
      </c>
      <c r="E2732">
        <v>5.0392943552069955E-3</v>
      </c>
    </row>
    <row r="2733" spans="2:5" x14ac:dyDescent="0.45">
      <c r="B2733" s="191">
        <v>45813</v>
      </c>
      <c r="C2733" s="101">
        <v>410.4969482421875</v>
      </c>
      <c r="D2733" s="56">
        <f t="shared" si="42"/>
        <v>55.453477880552079</v>
      </c>
      <c r="E2733">
        <v>5.0359525167957232E-3</v>
      </c>
    </row>
    <row r="2734" spans="2:5" x14ac:dyDescent="0.45">
      <c r="B2734" s="191">
        <v>37554</v>
      </c>
      <c r="C2734" s="101">
        <v>7.2714200019836426</v>
      </c>
      <c r="D2734" s="56">
        <f t="shared" si="42"/>
        <v>-0.78981706514289041</v>
      </c>
      <c r="E2734">
        <v>5.0314603025611859E-3</v>
      </c>
    </row>
    <row r="2735" spans="2:5" x14ac:dyDescent="0.45">
      <c r="B2735" s="191">
        <v>39804</v>
      </c>
      <c r="C2735" s="101">
        <v>34.595672607421875</v>
      </c>
      <c r="D2735" s="56">
        <f t="shared" si="42"/>
        <v>-0.91311834236537581</v>
      </c>
      <c r="E2735">
        <v>5.0265467896171076E-3</v>
      </c>
    </row>
    <row r="2736" spans="2:5" x14ac:dyDescent="0.45">
      <c r="B2736" s="191">
        <v>45107</v>
      </c>
      <c r="C2736" s="101">
        <v>398.19305419921875</v>
      </c>
      <c r="D2736" s="56">
        <f t="shared" si="42"/>
        <v>49.248891880966397</v>
      </c>
      <c r="E2736">
        <v>5.0072475651008041E-3</v>
      </c>
    </row>
    <row r="2737" spans="2:5" x14ac:dyDescent="0.45">
      <c r="B2737" s="191">
        <v>36704</v>
      </c>
      <c r="C2737" s="101">
        <v>7.9244146347045898</v>
      </c>
      <c r="D2737" s="56">
        <f t="shared" si="42"/>
        <v>-0.21008615296455196</v>
      </c>
      <c r="E2737">
        <v>5.0043084912382721E-3</v>
      </c>
    </row>
    <row r="2738" spans="2:5" x14ac:dyDescent="0.45">
      <c r="B2738" s="191">
        <v>37943</v>
      </c>
      <c r="C2738" s="101">
        <v>10.031998634338379</v>
      </c>
      <c r="D2738" s="56">
        <f t="shared" si="42"/>
        <v>-0.93507018235952488</v>
      </c>
      <c r="E2738">
        <v>5.0026989715246566E-3</v>
      </c>
    </row>
    <row r="2739" spans="2:5" x14ac:dyDescent="0.45">
      <c r="B2739" s="191">
        <v>42111</v>
      </c>
      <c r="C2739" s="101">
        <v>154.50526428222656</v>
      </c>
      <c r="D2739" s="56">
        <f t="shared" si="42"/>
        <v>-7.1293863728165124E-2</v>
      </c>
      <c r="E2739">
        <v>4.9984635687130184E-3</v>
      </c>
    </row>
    <row r="2740" spans="2:5" x14ac:dyDescent="0.45">
      <c r="B2740" s="191">
        <v>42667</v>
      </c>
      <c r="C2740" s="101">
        <v>166.36614990234375</v>
      </c>
      <c r="D2740" s="56">
        <f t="shared" si="42"/>
        <v>26.013219939706019</v>
      </c>
      <c r="E2740">
        <v>4.9966056044167236E-3</v>
      </c>
    </row>
    <row r="2741" spans="2:5" x14ac:dyDescent="0.45">
      <c r="B2741" s="191">
        <v>35689</v>
      </c>
      <c r="C2741" s="101">
        <v>6.158693790435791</v>
      </c>
      <c r="D2741" s="56">
        <f t="shared" si="42"/>
        <v>-0.69478370712356785</v>
      </c>
      <c r="E2741">
        <v>4.993642396658891E-3</v>
      </c>
    </row>
    <row r="2742" spans="2:5" x14ac:dyDescent="0.45">
      <c r="B2742" s="191">
        <v>38566</v>
      </c>
      <c r="C2742" s="101">
        <v>20.178129196166992</v>
      </c>
      <c r="D2742" s="56">
        <f t="shared" si="42"/>
        <v>1.6841215380489538</v>
      </c>
      <c r="E2742">
        <v>4.9913509659188443E-3</v>
      </c>
    </row>
    <row r="2743" spans="2:5" x14ac:dyDescent="0.45">
      <c r="B2743" s="191">
        <v>36084</v>
      </c>
      <c r="C2743" s="101">
        <v>7.5175914764404297</v>
      </c>
      <c r="D2743" s="56">
        <f t="shared" si="42"/>
        <v>-0.10852772879981969</v>
      </c>
      <c r="E2743">
        <v>4.9896546611268838E-3</v>
      </c>
    </row>
    <row r="2744" spans="2:5" x14ac:dyDescent="0.45">
      <c r="B2744" s="191">
        <v>37825</v>
      </c>
      <c r="C2744" s="101">
        <v>8.4327821731567383</v>
      </c>
      <c r="D2744" s="56">
        <f t="shared" si="42"/>
        <v>-3.4150185798891543E-2</v>
      </c>
      <c r="E2744">
        <v>4.9827403810527434E-3</v>
      </c>
    </row>
    <row r="2745" spans="2:5" x14ac:dyDescent="0.45">
      <c r="B2745" s="191">
        <v>36189</v>
      </c>
      <c r="C2745" s="101">
        <v>8.7309455871582031</v>
      </c>
      <c r="D2745" s="56">
        <f t="shared" si="42"/>
        <v>-0.93922093580795651</v>
      </c>
      <c r="E2745">
        <v>4.9811832091193513E-3</v>
      </c>
    </row>
    <row r="2746" spans="2:5" x14ac:dyDescent="0.45">
      <c r="B2746" s="191">
        <v>41703</v>
      </c>
      <c r="C2746" s="101">
        <v>143.65054321289063</v>
      </c>
      <c r="D2746" s="56">
        <f t="shared" si="42"/>
        <v>-0.6372468018834242</v>
      </c>
      <c r="E2746">
        <v>4.9748715770469932E-3</v>
      </c>
    </row>
    <row r="2747" spans="2:5" x14ac:dyDescent="0.45">
      <c r="B2747" s="191">
        <v>45988</v>
      </c>
      <c r="C2747" s="101">
        <v>396.00076293945313</v>
      </c>
      <c r="D2747" s="56">
        <f t="shared" si="42"/>
        <v>1.7295874450554998</v>
      </c>
      <c r="E2747">
        <v>4.971436564017149E-3</v>
      </c>
    </row>
    <row r="2748" spans="2:5" x14ac:dyDescent="0.45">
      <c r="B2748" s="191">
        <v>42446</v>
      </c>
      <c r="C2748" s="101">
        <v>145.0771484375</v>
      </c>
      <c r="D2748" s="56">
        <f t="shared" si="42"/>
        <v>-6.6187256259359339E-2</v>
      </c>
      <c r="E2748">
        <v>4.9683049121149944E-3</v>
      </c>
    </row>
    <row r="2749" spans="2:5" x14ac:dyDescent="0.45">
      <c r="B2749" s="191">
        <v>44207</v>
      </c>
      <c r="C2749" s="101">
        <v>155.36000061035156</v>
      </c>
      <c r="D2749" s="56">
        <f t="shared" si="42"/>
        <v>6.2706165563707436E-2</v>
      </c>
      <c r="E2749">
        <v>4.9628915750175298E-3</v>
      </c>
    </row>
    <row r="2750" spans="2:5" x14ac:dyDescent="0.45">
      <c r="B2750" s="191">
        <v>41403</v>
      </c>
      <c r="C2750" s="101">
        <v>146.19281005859375</v>
      </c>
      <c r="D2750" s="56">
        <f t="shared" si="42"/>
        <v>-0.6898100363723767</v>
      </c>
      <c r="E2750">
        <v>4.9589793588266365E-3</v>
      </c>
    </row>
    <row r="2751" spans="2:5" x14ac:dyDescent="0.45">
      <c r="B2751" s="191">
        <v>45558</v>
      </c>
      <c r="C2751" s="101">
        <v>471.3009033203125</v>
      </c>
      <c r="D2751" s="56">
        <f t="shared" si="42"/>
        <v>0.22440344614863547</v>
      </c>
      <c r="E2751">
        <v>4.9572445789166268E-3</v>
      </c>
    </row>
    <row r="2752" spans="2:5" x14ac:dyDescent="0.45">
      <c r="B2752" s="191">
        <v>45240</v>
      </c>
      <c r="C2752" s="101">
        <v>384.92288208007813</v>
      </c>
      <c r="D2752" s="56">
        <f t="shared" si="42"/>
        <v>1.8334498478945833</v>
      </c>
      <c r="E2752">
        <v>4.9493934084947431E-3</v>
      </c>
    </row>
    <row r="2753" spans="2:5" x14ac:dyDescent="0.45">
      <c r="B2753" s="191">
        <v>41628</v>
      </c>
      <c r="C2753" s="101">
        <v>135.84954833984375</v>
      </c>
      <c r="D2753" s="56">
        <f t="shared" si="42"/>
        <v>-3.2980520550465714E-2</v>
      </c>
      <c r="E2753">
        <v>4.9419510943020713E-3</v>
      </c>
    </row>
    <row r="2754" spans="2:5" x14ac:dyDescent="0.45">
      <c r="B2754" s="191">
        <v>41456</v>
      </c>
      <c r="C2754" s="101">
        <v>140.48274230957031</v>
      </c>
      <c r="D2754" s="56">
        <f t="shared" si="42"/>
        <v>16.915504523667924</v>
      </c>
      <c r="E2754">
        <v>4.9330441370682016E-3</v>
      </c>
    </row>
    <row r="2755" spans="2:5" x14ac:dyDescent="0.45">
      <c r="B2755" s="191">
        <v>36798</v>
      </c>
      <c r="C2755" s="101">
        <v>7.8414058685302734</v>
      </c>
      <c r="D2755" s="56">
        <f t="shared" ref="D2755:D2818" si="43">(C2755-C2756)/C2756</f>
        <v>-0.95545947834235678</v>
      </c>
      <c r="E2755">
        <v>4.9315197745088109E-3</v>
      </c>
    </row>
    <row r="2756" spans="2:5" x14ac:dyDescent="0.45">
      <c r="B2756" s="191">
        <v>42755</v>
      </c>
      <c r="C2756" s="101">
        <v>176.05105590820313</v>
      </c>
      <c r="D2756" s="56">
        <f t="shared" si="43"/>
        <v>-0.10682837611225691</v>
      </c>
      <c r="E2756">
        <v>4.9183827527631441E-3</v>
      </c>
    </row>
    <row r="2757" spans="2:5" x14ac:dyDescent="0.45">
      <c r="B2757" s="191">
        <v>43446</v>
      </c>
      <c r="C2757" s="101">
        <v>197.10775756835938</v>
      </c>
      <c r="D2757" s="56">
        <f t="shared" si="43"/>
        <v>-0.52472731428272046</v>
      </c>
      <c r="E2757">
        <v>4.9143166629105192E-3</v>
      </c>
    </row>
    <row r="2758" spans="2:5" x14ac:dyDescent="0.45">
      <c r="B2758" s="191">
        <v>45293</v>
      </c>
      <c r="C2758" s="101">
        <v>414.72561645507813</v>
      </c>
      <c r="D2758" s="56">
        <f t="shared" si="43"/>
        <v>58.341867444807335</v>
      </c>
      <c r="E2758">
        <v>4.9140463386272929E-3</v>
      </c>
    </row>
    <row r="2759" spans="2:5" x14ac:dyDescent="0.45">
      <c r="B2759" s="191">
        <v>37705</v>
      </c>
      <c r="C2759" s="101">
        <v>6.9887523651123047</v>
      </c>
      <c r="D2759" s="56">
        <f t="shared" si="43"/>
        <v>-9.2130015197780205E-2</v>
      </c>
      <c r="E2759">
        <v>4.9070590576957398E-3</v>
      </c>
    </row>
    <row r="2760" spans="2:5" x14ac:dyDescent="0.45">
      <c r="B2760" s="191">
        <v>35881</v>
      </c>
      <c r="C2760" s="101">
        <v>7.6979660987854004</v>
      </c>
      <c r="D2760" s="56">
        <f t="shared" si="43"/>
        <v>-0.94849221715147192</v>
      </c>
      <c r="E2760">
        <v>4.9058847959588155E-3</v>
      </c>
    </row>
    <row r="2761" spans="2:5" x14ac:dyDescent="0.45">
      <c r="B2761" s="191">
        <v>44161</v>
      </c>
      <c r="C2761" s="101">
        <v>149.45248413085938</v>
      </c>
      <c r="D2761" s="56">
        <f t="shared" si="43"/>
        <v>15.729528751075804</v>
      </c>
      <c r="E2761">
        <v>4.9008125887282849E-3</v>
      </c>
    </row>
    <row r="2762" spans="2:5" x14ac:dyDescent="0.45">
      <c r="B2762" s="191">
        <v>36543</v>
      </c>
      <c r="C2762" s="101">
        <v>8.9334545135498047</v>
      </c>
      <c r="D2762" s="56">
        <f t="shared" si="43"/>
        <v>-0.82228400179882455</v>
      </c>
      <c r="E2762">
        <v>4.8934807585238457E-3</v>
      </c>
    </row>
    <row r="2763" spans="2:5" x14ac:dyDescent="0.45">
      <c r="B2763" s="191">
        <v>40151</v>
      </c>
      <c r="C2763" s="101">
        <v>50.268150329589844</v>
      </c>
      <c r="D2763" s="56">
        <f t="shared" si="43"/>
        <v>-0.64543898857170845</v>
      </c>
      <c r="E2763">
        <v>4.89341947980394E-3</v>
      </c>
    </row>
    <row r="2764" spans="2:5" x14ac:dyDescent="0.45">
      <c r="B2764" s="191">
        <v>41662</v>
      </c>
      <c r="C2764" s="101">
        <v>141.77574157714844</v>
      </c>
      <c r="D2764" s="56">
        <f t="shared" si="43"/>
        <v>18.872265548424888</v>
      </c>
      <c r="E2764">
        <v>4.8879433974099683E-3</v>
      </c>
    </row>
    <row r="2765" spans="2:5" x14ac:dyDescent="0.45">
      <c r="B2765" s="191">
        <v>37699</v>
      </c>
      <c r="C2765" s="101">
        <v>7.1343522071838379</v>
      </c>
      <c r="D2765" s="56">
        <f t="shared" si="43"/>
        <v>-0.79052874805422646</v>
      </c>
      <c r="E2765">
        <v>4.8871466397869684E-3</v>
      </c>
    </row>
    <row r="2766" spans="2:5" x14ac:dyDescent="0.45">
      <c r="B2766" s="191">
        <v>39051</v>
      </c>
      <c r="C2766" s="101">
        <v>34.058860778808594</v>
      </c>
      <c r="D2766" s="56">
        <f t="shared" si="43"/>
        <v>-0.91276659930034487</v>
      </c>
      <c r="E2766">
        <v>4.8858087122039193E-3</v>
      </c>
    </row>
    <row r="2767" spans="2:5" x14ac:dyDescent="0.45">
      <c r="B2767" s="191">
        <v>45083</v>
      </c>
      <c r="C2767" s="101">
        <v>390.4337158203125</v>
      </c>
      <c r="D2767" s="56">
        <f t="shared" si="43"/>
        <v>10.204746308750694</v>
      </c>
      <c r="E2767">
        <v>4.8792725445350156E-3</v>
      </c>
    </row>
    <row r="2768" spans="2:5" x14ac:dyDescent="0.45">
      <c r="B2768" s="191">
        <v>39352</v>
      </c>
      <c r="C2768" s="101">
        <v>34.845386505126953</v>
      </c>
      <c r="D2768" s="56">
        <f t="shared" si="43"/>
        <v>-2.3706451066092909E-2</v>
      </c>
      <c r="E2768">
        <v>4.8770232831575541E-3</v>
      </c>
    </row>
    <row r="2769" spans="2:5" x14ac:dyDescent="0.45">
      <c r="B2769" s="191">
        <v>39709</v>
      </c>
      <c r="C2769" s="101">
        <v>35.691505432128906</v>
      </c>
      <c r="D2769" s="56">
        <f t="shared" si="43"/>
        <v>-0.90656994177493577</v>
      </c>
      <c r="E2769">
        <v>4.8715733241112219E-3</v>
      </c>
    </row>
    <row r="2770" spans="2:5" x14ac:dyDescent="0.45">
      <c r="B2770" s="191">
        <v>45233</v>
      </c>
      <c r="C2770" s="101">
        <v>382.01309204101563</v>
      </c>
      <c r="D2770" s="56">
        <f t="shared" si="43"/>
        <v>72.434052763948529</v>
      </c>
      <c r="E2770">
        <v>4.8706239020846771E-3</v>
      </c>
    </row>
    <row r="2771" spans="2:5" x14ac:dyDescent="0.45">
      <c r="B2771" s="191">
        <v>35590</v>
      </c>
      <c r="C2771" s="101">
        <v>5.2021245956420898</v>
      </c>
      <c r="D2771" s="56">
        <f t="shared" si="43"/>
        <v>-0.70492858282688131</v>
      </c>
      <c r="E2771">
        <v>4.865049429266949E-3</v>
      </c>
    </row>
    <row r="2772" spans="2:5" x14ac:dyDescent="0.45">
      <c r="B2772" s="191">
        <v>38488</v>
      </c>
      <c r="C2772" s="101">
        <v>17.63005256652832</v>
      </c>
      <c r="D2772" s="56">
        <f t="shared" si="43"/>
        <v>-0.14938679210122299</v>
      </c>
      <c r="E2772">
        <v>4.8647183658773081E-3</v>
      </c>
    </row>
    <row r="2773" spans="2:5" x14ac:dyDescent="0.45">
      <c r="B2773" s="191">
        <v>38590</v>
      </c>
      <c r="C2773" s="101">
        <v>20.726285934448242</v>
      </c>
      <c r="D2773" s="56">
        <f t="shared" si="43"/>
        <v>-0.94600627917681623</v>
      </c>
      <c r="E2773">
        <v>4.858608311705509E-3</v>
      </c>
    </row>
    <row r="2774" spans="2:5" x14ac:dyDescent="0.45">
      <c r="B2774" s="191">
        <v>45236</v>
      </c>
      <c r="C2774" s="101">
        <v>383.86474609375</v>
      </c>
      <c r="D2774" s="56">
        <f t="shared" si="43"/>
        <v>33.5730159771785</v>
      </c>
      <c r="E2774">
        <v>4.8470957967471136E-3</v>
      </c>
    </row>
    <row r="2775" spans="2:5" x14ac:dyDescent="0.45">
      <c r="B2775" s="191">
        <v>36313</v>
      </c>
      <c r="C2775" s="101">
        <v>11.103015899658203</v>
      </c>
      <c r="D2775" s="56">
        <f t="shared" si="43"/>
        <v>-0.97268832944053452</v>
      </c>
      <c r="E2775">
        <v>4.846887231955881E-3</v>
      </c>
    </row>
    <row r="2776" spans="2:5" x14ac:dyDescent="0.45">
      <c r="B2776" s="191">
        <v>45911</v>
      </c>
      <c r="C2776" s="101">
        <v>406.53009033203125</v>
      </c>
      <c r="D2776" s="56">
        <f t="shared" si="43"/>
        <v>1.0659970295388961</v>
      </c>
      <c r="E2776">
        <v>4.8420504598820227E-3</v>
      </c>
    </row>
    <row r="2777" spans="2:5" x14ac:dyDescent="0.45">
      <c r="B2777" s="191">
        <v>43677</v>
      </c>
      <c r="C2777" s="101">
        <v>196.77186584472656</v>
      </c>
      <c r="D2777" s="56">
        <f t="shared" si="43"/>
        <v>22.267032877935453</v>
      </c>
      <c r="E2777">
        <v>4.8343414812945301E-3</v>
      </c>
    </row>
    <row r="2778" spans="2:5" x14ac:dyDescent="0.45">
      <c r="B2778" s="191">
        <v>36845</v>
      </c>
      <c r="C2778" s="101">
        <v>8.4571104049682617</v>
      </c>
      <c r="D2778" s="56">
        <f t="shared" si="43"/>
        <v>-0.97926179554785331</v>
      </c>
      <c r="E2778">
        <v>4.8338502773231798E-3</v>
      </c>
    </row>
    <row r="2779" spans="2:5" x14ac:dyDescent="0.45">
      <c r="B2779" s="191">
        <v>45833</v>
      </c>
      <c r="C2779" s="101">
        <v>407.80340576171875</v>
      </c>
      <c r="D2779" s="56">
        <f t="shared" si="43"/>
        <v>1.3640628672314123</v>
      </c>
      <c r="E2779">
        <v>4.8267832253228735E-3</v>
      </c>
    </row>
    <row r="2780" spans="2:5" x14ac:dyDescent="0.45">
      <c r="B2780" s="191">
        <v>42571</v>
      </c>
      <c r="C2780" s="101">
        <v>172.50108337402344</v>
      </c>
      <c r="D2780" s="56">
        <f t="shared" si="43"/>
        <v>18.238535165271944</v>
      </c>
      <c r="E2780">
        <v>4.8185829688116898E-3</v>
      </c>
    </row>
    <row r="2781" spans="2:5" x14ac:dyDescent="0.45">
      <c r="B2781" s="191">
        <v>37845</v>
      </c>
      <c r="C2781" s="101">
        <v>8.966435432434082</v>
      </c>
      <c r="D2781" s="56">
        <f t="shared" si="43"/>
        <v>-0.94940424042254834</v>
      </c>
      <c r="E2781">
        <v>4.8155751940005967E-3</v>
      </c>
    </row>
    <row r="2782" spans="2:5" x14ac:dyDescent="0.45">
      <c r="B2782" s="191">
        <v>44564</v>
      </c>
      <c r="C2782" s="101">
        <v>177.21713256835938</v>
      </c>
      <c r="D2782" s="56">
        <f t="shared" si="43"/>
        <v>10.552293619046345</v>
      </c>
      <c r="E2782">
        <v>4.8154409724562386E-3</v>
      </c>
    </row>
    <row r="2783" spans="2:5" x14ac:dyDescent="0.45">
      <c r="B2783" s="191">
        <v>38411</v>
      </c>
      <c r="C2783" s="101">
        <v>15.340428352355957</v>
      </c>
      <c r="D2783" s="56">
        <f t="shared" si="43"/>
        <v>-0.90731111955520416</v>
      </c>
      <c r="E2783">
        <v>4.8144951704503572E-3</v>
      </c>
    </row>
    <row r="2784" spans="2:5" x14ac:dyDescent="0.45">
      <c r="B2784" s="191">
        <v>42653</v>
      </c>
      <c r="C2784" s="101">
        <v>165.5045166015625</v>
      </c>
      <c r="D2784" s="56">
        <f t="shared" si="43"/>
        <v>1.2795307481516598E-2</v>
      </c>
      <c r="E2784">
        <v>4.8126119893420333E-3</v>
      </c>
    </row>
    <row r="2785" spans="2:5" x14ac:dyDescent="0.45">
      <c r="B2785" s="191">
        <v>42527</v>
      </c>
      <c r="C2785" s="101">
        <v>163.41358947753906</v>
      </c>
      <c r="D2785" s="56">
        <f t="shared" si="43"/>
        <v>18.455419905658825</v>
      </c>
      <c r="E2785">
        <v>4.8035915755598353E-3</v>
      </c>
    </row>
    <row r="2786" spans="2:5" x14ac:dyDescent="0.45">
      <c r="B2786" s="191">
        <v>36766</v>
      </c>
      <c r="C2786" s="101">
        <v>8.3993864059448242</v>
      </c>
      <c r="D2786" s="56">
        <f t="shared" si="43"/>
        <v>-0.97045358459942566</v>
      </c>
      <c r="E2786">
        <v>4.8008548239116136E-3</v>
      </c>
    </row>
    <row r="2787" spans="2:5" x14ac:dyDescent="0.45">
      <c r="B2787" s="191">
        <v>44932</v>
      </c>
      <c r="C2787" s="101">
        <v>284.27767944335938</v>
      </c>
      <c r="D2787" s="56">
        <f t="shared" si="43"/>
        <v>44.938486234177411</v>
      </c>
      <c r="E2787">
        <v>4.7984375765177398E-3</v>
      </c>
    </row>
    <row r="2788" spans="2:5" x14ac:dyDescent="0.45">
      <c r="B2788" s="191">
        <v>35690</v>
      </c>
      <c r="C2788" s="101">
        <v>6.1882247924804688</v>
      </c>
      <c r="D2788" s="56">
        <f t="shared" si="43"/>
        <v>-0.9560903360985149</v>
      </c>
      <c r="E2788">
        <v>4.7950106060701079E-3</v>
      </c>
    </row>
    <row r="2789" spans="2:5" x14ac:dyDescent="0.45">
      <c r="B2789" s="191">
        <v>42256</v>
      </c>
      <c r="C2789" s="101">
        <v>140.93081665039063</v>
      </c>
      <c r="D2789" s="56">
        <f t="shared" si="43"/>
        <v>6.1218905245012875E-3</v>
      </c>
      <c r="E2789">
        <v>4.7938544667811937E-3</v>
      </c>
    </row>
    <row r="2790" spans="2:5" x14ac:dyDescent="0.45">
      <c r="B2790" s="191">
        <v>41680</v>
      </c>
      <c r="C2790" s="101">
        <v>140.07330322265625</v>
      </c>
      <c r="D2790" s="56">
        <f t="shared" si="43"/>
        <v>12.843253777883254</v>
      </c>
      <c r="E2790">
        <v>4.7922179162094127E-3</v>
      </c>
    </row>
    <row r="2791" spans="2:5" x14ac:dyDescent="0.45">
      <c r="B2791" s="191">
        <v>38166</v>
      </c>
      <c r="C2791" s="101">
        <v>10.118524551391602</v>
      </c>
      <c r="D2791" s="56">
        <f t="shared" si="43"/>
        <v>-0.94904001371889268</v>
      </c>
      <c r="E2791">
        <v>4.785925097814718E-3</v>
      </c>
    </row>
    <row r="2792" spans="2:5" x14ac:dyDescent="0.45">
      <c r="B2792" s="191">
        <v>42979</v>
      </c>
      <c r="C2792" s="101">
        <v>198.5582275390625</v>
      </c>
      <c r="D2792" s="56">
        <f t="shared" si="43"/>
        <v>61.963734220859543</v>
      </c>
      <c r="E2792">
        <v>4.782804050816743E-3</v>
      </c>
    </row>
    <row r="2793" spans="2:5" x14ac:dyDescent="0.45">
      <c r="B2793" s="191">
        <v>35328</v>
      </c>
      <c r="C2793" s="101">
        <v>3.1535332202911377</v>
      </c>
      <c r="D2793" s="56">
        <f t="shared" si="43"/>
        <v>-0.97769448144433424</v>
      </c>
      <c r="E2793">
        <v>4.7803284561494424E-3</v>
      </c>
    </row>
    <row r="2794" spans="2:5" x14ac:dyDescent="0.45">
      <c r="B2794" s="191">
        <v>42387</v>
      </c>
      <c r="C2794" s="101">
        <v>141.37905883789063</v>
      </c>
      <c r="D2794" s="56">
        <f t="shared" si="43"/>
        <v>2.4054358816409893</v>
      </c>
      <c r="E2794">
        <v>4.778800850330933E-3</v>
      </c>
    </row>
    <row r="2795" spans="2:5" x14ac:dyDescent="0.45">
      <c r="B2795" s="191">
        <v>39570</v>
      </c>
      <c r="C2795" s="101">
        <v>41.515701293945313</v>
      </c>
      <c r="D2795" s="56">
        <f t="shared" si="43"/>
        <v>-0.84510777549832095</v>
      </c>
      <c r="E2795">
        <v>4.7745545187837151E-3</v>
      </c>
    </row>
    <row r="2796" spans="2:5" x14ac:dyDescent="0.45">
      <c r="B2796" s="191">
        <v>44796</v>
      </c>
      <c r="C2796" s="101">
        <v>268.02960205078125</v>
      </c>
      <c r="D2796" s="56">
        <f t="shared" si="43"/>
        <v>2.2193458522870979</v>
      </c>
      <c r="E2796">
        <v>4.7709147519457238E-3</v>
      </c>
    </row>
    <row r="2797" spans="2:5" x14ac:dyDescent="0.45">
      <c r="B2797" s="191">
        <v>40826</v>
      </c>
      <c r="C2797" s="101">
        <v>83.25592041015625</v>
      </c>
      <c r="D2797" s="56">
        <f t="shared" si="43"/>
        <v>-0.77379751497566529</v>
      </c>
      <c r="E2797">
        <v>4.7704063546490051E-3</v>
      </c>
    </row>
    <row r="2798" spans="2:5" x14ac:dyDescent="0.45">
      <c r="B2798" s="191">
        <v>45349</v>
      </c>
      <c r="C2798" s="101">
        <v>368.05926513671875</v>
      </c>
      <c r="D2798" s="56">
        <f t="shared" si="43"/>
        <v>1.5881695514854719</v>
      </c>
      <c r="E2798">
        <v>4.7653299916040216E-3</v>
      </c>
    </row>
    <row r="2799" spans="2:5" x14ac:dyDescent="0.45">
      <c r="B2799" s="191">
        <v>42383</v>
      </c>
      <c r="C2799" s="101">
        <v>142.20832824707031</v>
      </c>
      <c r="D2799" s="56">
        <f t="shared" si="43"/>
        <v>-0.65680492351528119</v>
      </c>
      <c r="E2799">
        <v>4.7508015030243546E-3</v>
      </c>
    </row>
    <row r="2800" spans="2:5" x14ac:dyDescent="0.45">
      <c r="B2800" s="191">
        <v>45817</v>
      </c>
      <c r="C2800" s="101">
        <v>414.36587524414063</v>
      </c>
      <c r="D2800" s="56">
        <f t="shared" si="43"/>
        <v>1.664312964142485</v>
      </c>
      <c r="E2800">
        <v>4.7500508741097035E-3</v>
      </c>
    </row>
    <row r="2801" spans="2:5" x14ac:dyDescent="0.45">
      <c r="B2801" s="191">
        <v>41772</v>
      </c>
      <c r="C2801" s="101">
        <v>155.52447509765625</v>
      </c>
      <c r="D2801" s="56">
        <f t="shared" si="43"/>
        <v>9.6142206529328034E-2</v>
      </c>
      <c r="E2801">
        <v>4.7335321747405696E-3</v>
      </c>
    </row>
    <row r="2802" spans="2:5" x14ac:dyDescent="0.45">
      <c r="B2802" s="191">
        <v>41701</v>
      </c>
      <c r="C2802" s="101">
        <v>141.88348388671875</v>
      </c>
      <c r="D2802" s="56">
        <f t="shared" si="43"/>
        <v>5.9105963214923838</v>
      </c>
      <c r="E2802">
        <v>4.7308970702755887E-3</v>
      </c>
    </row>
    <row r="2803" spans="2:5" x14ac:dyDescent="0.45">
      <c r="B2803" s="191">
        <v>38580</v>
      </c>
      <c r="C2803" s="101">
        <v>20.531293869018555</v>
      </c>
      <c r="D2803" s="56">
        <f t="shared" si="43"/>
        <v>-0.94823661913908697</v>
      </c>
      <c r="E2803">
        <v>4.7269525245695497E-3</v>
      </c>
    </row>
    <row r="2804" spans="2:5" x14ac:dyDescent="0.45">
      <c r="B2804" s="191">
        <v>45996</v>
      </c>
      <c r="C2804" s="101">
        <v>396.63742065429688</v>
      </c>
      <c r="D2804" s="56">
        <f t="shared" si="43"/>
        <v>2.8878120582907902</v>
      </c>
      <c r="E2804">
        <v>4.7141190811742671E-3</v>
      </c>
    </row>
    <row r="2805" spans="2:5" x14ac:dyDescent="0.45">
      <c r="B2805" s="191">
        <v>41019</v>
      </c>
      <c r="C2805" s="101">
        <v>102.02072906494141</v>
      </c>
      <c r="D2805" s="56">
        <f t="shared" si="43"/>
        <v>-0.74310312260841282</v>
      </c>
      <c r="E2805">
        <v>4.7124042646135324E-3</v>
      </c>
    </row>
    <row r="2806" spans="2:5" x14ac:dyDescent="0.45">
      <c r="B2806" s="191">
        <v>45981</v>
      </c>
      <c r="C2806" s="101">
        <v>397.12716674804688</v>
      </c>
      <c r="D2806" s="56">
        <f t="shared" si="43"/>
        <v>1.3190327009115432</v>
      </c>
      <c r="E2806">
        <v>4.7082781523679479E-3</v>
      </c>
    </row>
    <row r="2807" spans="2:5" x14ac:dyDescent="0.45">
      <c r="B2807" s="191">
        <v>43861</v>
      </c>
      <c r="C2807" s="101">
        <v>171.24690246582031</v>
      </c>
      <c r="D2807" s="56">
        <f t="shared" si="43"/>
        <v>4.2044626956498652</v>
      </c>
      <c r="E2807">
        <v>4.6999477276289878E-3</v>
      </c>
    </row>
    <row r="2808" spans="2:5" x14ac:dyDescent="0.45">
      <c r="B2808" s="191">
        <v>39793</v>
      </c>
      <c r="C2808" s="101">
        <v>32.903858184814453</v>
      </c>
      <c r="D2808" s="56">
        <f t="shared" si="43"/>
        <v>-0.71041203411367482</v>
      </c>
      <c r="E2808">
        <v>4.6962044469158722E-3</v>
      </c>
    </row>
    <row r="2809" spans="2:5" x14ac:dyDescent="0.45">
      <c r="B2809" s="191">
        <v>41157</v>
      </c>
      <c r="C2809" s="101">
        <v>113.62301635742188</v>
      </c>
      <c r="D2809" s="56">
        <f t="shared" si="43"/>
        <v>12.702217198712473</v>
      </c>
      <c r="E2809">
        <v>4.6902603345779755E-3</v>
      </c>
    </row>
    <row r="2810" spans="2:5" x14ac:dyDescent="0.45">
      <c r="B2810" s="191">
        <v>35909</v>
      </c>
      <c r="C2810" s="101">
        <v>8.2923088073730469</v>
      </c>
      <c r="D2810" s="56">
        <f t="shared" si="43"/>
        <v>-0.39081309358149058</v>
      </c>
      <c r="E2810">
        <v>4.6837628169131259E-3</v>
      </c>
    </row>
    <row r="2811" spans="2:5" x14ac:dyDescent="0.45">
      <c r="B2811" s="191">
        <v>38302</v>
      </c>
      <c r="C2811" s="101">
        <v>13.612092971801758</v>
      </c>
      <c r="D2811" s="56">
        <f t="shared" si="43"/>
        <v>0.31110447903229704</v>
      </c>
      <c r="E2811">
        <v>4.6807817234193593E-3</v>
      </c>
    </row>
    <row r="2812" spans="2:5" x14ac:dyDescent="0.45">
      <c r="B2812" s="191">
        <v>38146</v>
      </c>
      <c r="C2812" s="101">
        <v>10.382157325744629</v>
      </c>
      <c r="D2812" s="56">
        <f t="shared" si="43"/>
        <v>-0.67290441376851129</v>
      </c>
      <c r="E2812">
        <v>4.6640153666381752E-3</v>
      </c>
    </row>
    <row r="2813" spans="2:5" x14ac:dyDescent="0.45">
      <c r="B2813" s="191">
        <v>39142</v>
      </c>
      <c r="C2813" s="101">
        <v>31.740438461303711</v>
      </c>
      <c r="D2813" s="56">
        <f t="shared" si="43"/>
        <v>-0.62778223931563826</v>
      </c>
      <c r="E2813">
        <v>4.6594556661357141E-3</v>
      </c>
    </row>
    <row r="2814" spans="2:5" x14ac:dyDescent="0.45">
      <c r="B2814" s="191">
        <v>40903</v>
      </c>
      <c r="C2814" s="101">
        <v>85.273841857910156</v>
      </c>
      <c r="D2814" s="56">
        <f t="shared" si="43"/>
        <v>3.217512372443228</v>
      </c>
      <c r="E2814">
        <v>4.6569033700415742E-3</v>
      </c>
    </row>
    <row r="2815" spans="2:5" x14ac:dyDescent="0.45">
      <c r="B2815" s="191">
        <v>38544</v>
      </c>
      <c r="C2815" s="101">
        <v>20.218990325927734</v>
      </c>
      <c r="D2815" s="56">
        <f t="shared" si="43"/>
        <v>-0.95097320321894363</v>
      </c>
      <c r="E2815">
        <v>4.6531878573196775E-3</v>
      </c>
    </row>
    <row r="2816" spans="2:5" x14ac:dyDescent="0.45">
      <c r="B2816" s="191">
        <v>45814</v>
      </c>
      <c r="C2816" s="101">
        <v>412.40692138671875</v>
      </c>
      <c r="D2816" s="56">
        <f t="shared" si="43"/>
        <v>1.272528151097498</v>
      </c>
      <c r="E2816">
        <v>4.6528315319031123E-3</v>
      </c>
    </row>
    <row r="2817" spans="2:5" x14ac:dyDescent="0.45">
      <c r="B2817" s="191">
        <v>43059</v>
      </c>
      <c r="C2817" s="101">
        <v>181.47494506835938</v>
      </c>
      <c r="D2817" s="56">
        <f t="shared" si="43"/>
        <v>0.58034548334268909</v>
      </c>
      <c r="E2817">
        <v>4.6510912831994235E-3</v>
      </c>
    </row>
    <row r="2818" spans="2:5" x14ac:dyDescent="0.45">
      <c r="B2818" s="191">
        <v>41151</v>
      </c>
      <c r="C2818" s="101">
        <v>114.83245086669922</v>
      </c>
      <c r="D2818" s="56">
        <f t="shared" si="43"/>
        <v>-0.729449353834278</v>
      </c>
      <c r="E2818">
        <v>4.6408336626775799E-3</v>
      </c>
    </row>
    <row r="2819" spans="2:5" x14ac:dyDescent="0.45">
      <c r="B2819" s="191">
        <v>45489</v>
      </c>
      <c r="C2819" s="101">
        <v>424.43975830078125</v>
      </c>
      <c r="D2819" s="56">
        <f t="shared" ref="D2819:D2882" si="44">(C2819-C2820)/C2820</f>
        <v>4.6648175690275364</v>
      </c>
      <c r="E2819">
        <v>4.6395454778246428E-3</v>
      </c>
    </row>
    <row r="2820" spans="2:5" x14ac:dyDescent="0.45">
      <c r="B2820" s="191">
        <v>40672</v>
      </c>
      <c r="C2820" s="101">
        <v>74.925582885742188</v>
      </c>
      <c r="D2820" s="56">
        <f t="shared" si="44"/>
        <v>5.3910315386746674</v>
      </c>
      <c r="E2820">
        <v>4.6295851111822651E-3</v>
      </c>
    </row>
    <row r="2821" spans="2:5" x14ac:dyDescent="0.45">
      <c r="B2821" s="191">
        <v>38028</v>
      </c>
      <c r="C2821" s="101">
        <v>11.723550796508789</v>
      </c>
      <c r="D2821" s="56">
        <f t="shared" si="44"/>
        <v>-0.91698504397828884</v>
      </c>
      <c r="E2821">
        <v>4.6275010399291945E-3</v>
      </c>
    </row>
    <row r="2822" spans="2:5" x14ac:dyDescent="0.45">
      <c r="B2822" s="191">
        <v>42187</v>
      </c>
      <c r="C2822" s="101">
        <v>141.22215270996094</v>
      </c>
      <c r="D2822" s="56">
        <f t="shared" si="44"/>
        <v>-0.22673153839077786</v>
      </c>
      <c r="E2822">
        <v>4.6238072505101202E-3</v>
      </c>
    </row>
    <row r="2823" spans="2:5" x14ac:dyDescent="0.45">
      <c r="B2823" s="191">
        <v>43196</v>
      </c>
      <c r="C2823" s="101">
        <v>182.63017272949219</v>
      </c>
      <c r="D2823" s="56">
        <f t="shared" si="44"/>
        <v>21.709199591071837</v>
      </c>
      <c r="E2823">
        <v>4.6216191489022382E-3</v>
      </c>
    </row>
    <row r="2824" spans="2:5" x14ac:dyDescent="0.45">
      <c r="B2824" s="191">
        <v>36700</v>
      </c>
      <c r="C2824" s="101">
        <v>8.0421228408813477</v>
      </c>
      <c r="D2824" s="56">
        <f t="shared" si="44"/>
        <v>-0.94282382383332564</v>
      </c>
      <c r="E2824">
        <v>4.6192501956456291E-3</v>
      </c>
    </row>
    <row r="2825" spans="2:5" x14ac:dyDescent="0.45">
      <c r="B2825" s="191">
        <v>41458</v>
      </c>
      <c r="C2825" s="101">
        <v>140.65513610839844</v>
      </c>
      <c r="D2825" s="56">
        <f t="shared" si="44"/>
        <v>-0.28986498692856527</v>
      </c>
      <c r="E2825">
        <v>4.6174601854678385E-3</v>
      </c>
    </row>
    <row r="2826" spans="2:5" x14ac:dyDescent="0.45">
      <c r="B2826" s="191">
        <v>42969</v>
      </c>
      <c r="C2826" s="101">
        <v>198.06816101074219</v>
      </c>
      <c r="D2826" s="56">
        <f t="shared" si="44"/>
        <v>-0.20611006687635083</v>
      </c>
      <c r="E2826">
        <v>4.6165354004679996E-3</v>
      </c>
    </row>
    <row r="2827" spans="2:5" x14ac:dyDescent="0.45">
      <c r="B2827" s="191">
        <v>44755</v>
      </c>
      <c r="C2827" s="101">
        <v>249.49070739746094</v>
      </c>
      <c r="D2827" s="56">
        <f t="shared" si="44"/>
        <v>9.5318073422579754</v>
      </c>
      <c r="E2827">
        <v>4.6122541067107016E-3</v>
      </c>
    </row>
    <row r="2828" spans="2:5" x14ac:dyDescent="0.45">
      <c r="B2828" s="191">
        <v>38674</v>
      </c>
      <c r="C2828" s="101">
        <v>23.689258575439453</v>
      </c>
      <c r="D2828" s="56">
        <f t="shared" si="44"/>
        <v>-0.82497051836936708</v>
      </c>
      <c r="E2828">
        <v>4.6086646972984023E-3</v>
      </c>
    </row>
    <row r="2829" spans="2:5" x14ac:dyDescent="0.45">
      <c r="B2829" s="191">
        <v>44005</v>
      </c>
      <c r="C2829" s="101">
        <v>135.34439086914063</v>
      </c>
      <c r="D2829" s="56">
        <f t="shared" si="44"/>
        <v>-0.29345065809178233</v>
      </c>
      <c r="E2829">
        <v>4.5944419099722246E-3</v>
      </c>
    </row>
    <row r="2830" spans="2:5" x14ac:dyDescent="0.45">
      <c r="B2830" s="191">
        <v>42989</v>
      </c>
      <c r="C2830" s="101">
        <v>191.556884765625</v>
      </c>
      <c r="D2830" s="56">
        <f t="shared" si="44"/>
        <v>0.58219185462843415</v>
      </c>
      <c r="E2830">
        <v>4.5895180889974239E-3</v>
      </c>
    </row>
    <row r="2831" spans="2:5" x14ac:dyDescent="0.45">
      <c r="B2831" s="191">
        <v>41291</v>
      </c>
      <c r="C2831" s="101">
        <v>121.07057952880859</v>
      </c>
      <c r="D2831" s="56">
        <f t="shared" si="44"/>
        <v>2.8003980500552554</v>
      </c>
      <c r="E2831">
        <v>4.577551966229808E-3</v>
      </c>
    </row>
    <row r="2832" spans="2:5" x14ac:dyDescent="0.45">
      <c r="B2832" s="191">
        <v>38790</v>
      </c>
      <c r="C2832" s="101">
        <v>31.857341766357422</v>
      </c>
      <c r="D2832" s="56">
        <f t="shared" si="44"/>
        <v>-0.82968046488573477</v>
      </c>
      <c r="E2832">
        <v>4.568862472091169E-3</v>
      </c>
    </row>
    <row r="2833" spans="2:5" x14ac:dyDescent="0.45">
      <c r="B2833" s="191">
        <v>44600</v>
      </c>
      <c r="C2833" s="101">
        <v>187.0445556640625</v>
      </c>
      <c r="D2833" s="56">
        <f t="shared" si="44"/>
        <v>-0.51515745044802885</v>
      </c>
      <c r="E2833">
        <v>4.5612810431442169E-3</v>
      </c>
    </row>
    <row r="2834" spans="2:5" x14ac:dyDescent="0.45">
      <c r="B2834" s="191">
        <v>45441</v>
      </c>
      <c r="C2834" s="101">
        <v>385.78411865234375</v>
      </c>
      <c r="D2834" s="56">
        <f t="shared" si="44"/>
        <v>51.765968814486108</v>
      </c>
      <c r="E2834">
        <v>4.5453916959508033E-3</v>
      </c>
    </row>
    <row r="2835" spans="2:5" x14ac:dyDescent="0.45">
      <c r="B2835" s="191">
        <v>37671</v>
      </c>
      <c r="C2835" s="101">
        <v>7.3112297058105469</v>
      </c>
      <c r="D2835" s="56">
        <f t="shared" si="44"/>
        <v>-0.58480871657012024</v>
      </c>
      <c r="E2835">
        <v>4.5323574154949231E-3</v>
      </c>
    </row>
    <row r="2836" spans="2:5" x14ac:dyDescent="0.45">
      <c r="B2836" s="191">
        <v>38490</v>
      </c>
      <c r="C2836" s="101">
        <v>17.609304428100586</v>
      </c>
      <c r="D2836" s="56">
        <f t="shared" si="44"/>
        <v>-0.88695948658811008</v>
      </c>
      <c r="E2836">
        <v>4.5307727175692486E-3</v>
      </c>
    </row>
    <row r="2837" spans="2:5" x14ac:dyDescent="0.45">
      <c r="B2837" s="191">
        <v>41899</v>
      </c>
      <c r="C2837" s="101">
        <v>155.77870178222656</v>
      </c>
      <c r="D2837" s="56">
        <f t="shared" si="44"/>
        <v>-0.64163788873030503</v>
      </c>
      <c r="E2837">
        <v>4.5305212431402363E-3</v>
      </c>
    </row>
    <row r="2838" spans="2:5" x14ac:dyDescent="0.45">
      <c r="B2838" s="191">
        <v>45621</v>
      </c>
      <c r="C2838" s="101">
        <v>434.69635009765625</v>
      </c>
      <c r="D2838" s="56">
        <f t="shared" si="44"/>
        <v>0.71034424626426951</v>
      </c>
      <c r="E2838">
        <v>4.5297219676952568E-3</v>
      </c>
    </row>
    <row r="2839" spans="2:5" x14ac:dyDescent="0.45">
      <c r="B2839" s="191">
        <v>44763</v>
      </c>
      <c r="C2839" s="101">
        <v>254.1572265625</v>
      </c>
      <c r="D2839" s="56">
        <f t="shared" si="44"/>
        <v>0.64656571376150274</v>
      </c>
      <c r="E2839">
        <v>4.5270650825688062E-3</v>
      </c>
    </row>
    <row r="2840" spans="2:5" x14ac:dyDescent="0.45">
      <c r="B2840" s="191">
        <v>42335</v>
      </c>
      <c r="C2840" s="101">
        <v>154.35595703125</v>
      </c>
      <c r="D2840" s="56">
        <f t="shared" si="44"/>
        <v>3.9137755395012422E-2</v>
      </c>
      <c r="E2840">
        <v>4.5213964970398221E-3</v>
      </c>
    </row>
    <row r="2841" spans="2:5" x14ac:dyDescent="0.45">
      <c r="B2841" s="191">
        <v>41785</v>
      </c>
      <c r="C2841" s="101">
        <v>148.54234313964844</v>
      </c>
      <c r="D2841" s="56">
        <f t="shared" si="44"/>
        <v>-0.2032305480299563</v>
      </c>
      <c r="E2841">
        <v>4.517758530542852E-3</v>
      </c>
    </row>
    <row r="2842" spans="2:5" x14ac:dyDescent="0.45">
      <c r="B2842" s="191">
        <v>43732</v>
      </c>
      <c r="C2842" s="101">
        <v>186.43077087402344</v>
      </c>
      <c r="D2842" s="56">
        <f t="shared" si="44"/>
        <v>0.25053294843409168</v>
      </c>
      <c r="E2842">
        <v>4.512275052199104E-3</v>
      </c>
    </row>
    <row r="2843" spans="2:5" x14ac:dyDescent="0.45">
      <c r="B2843" s="191">
        <v>41732</v>
      </c>
      <c r="C2843" s="101">
        <v>149.0810546875</v>
      </c>
      <c r="D2843" s="56">
        <f t="shared" si="44"/>
        <v>17.643125930305875</v>
      </c>
      <c r="E2843">
        <v>4.5009468047678084E-3</v>
      </c>
    </row>
    <row r="2844" spans="2:5" x14ac:dyDescent="0.45">
      <c r="B2844" s="191">
        <v>37760</v>
      </c>
      <c r="C2844" s="101">
        <v>7.9965696334838867</v>
      </c>
      <c r="D2844" s="56">
        <f t="shared" si="44"/>
        <v>-0.93753114870895793</v>
      </c>
      <c r="E2844">
        <v>4.5009008749988021E-3</v>
      </c>
    </row>
    <row r="2845" spans="2:5" x14ac:dyDescent="0.45">
      <c r="B2845" s="191">
        <v>41324</v>
      </c>
      <c r="C2845" s="101">
        <v>128.0089111328125</v>
      </c>
      <c r="D2845" s="56">
        <f t="shared" si="44"/>
        <v>-0.71473474066414378</v>
      </c>
      <c r="E2845">
        <v>4.4955806019806996E-3</v>
      </c>
    </row>
    <row r="2846" spans="2:5" x14ac:dyDescent="0.45">
      <c r="B2846" s="191">
        <v>45518</v>
      </c>
      <c r="C2846" s="101">
        <v>448.73641967773438</v>
      </c>
      <c r="D2846" s="56">
        <f t="shared" si="44"/>
        <v>13.232495410392044</v>
      </c>
      <c r="E2846">
        <v>4.4897445580385715E-3</v>
      </c>
    </row>
    <row r="2847" spans="2:5" x14ac:dyDescent="0.45">
      <c r="B2847" s="191">
        <v>39296</v>
      </c>
      <c r="C2847" s="101">
        <v>31.52900505065918</v>
      </c>
      <c r="D2847" s="56">
        <f t="shared" si="44"/>
        <v>2.2001562300356601</v>
      </c>
      <c r="E2847">
        <v>4.4895611110986203E-3</v>
      </c>
    </row>
    <row r="2848" spans="2:5" x14ac:dyDescent="0.45">
      <c r="B2848" s="191">
        <v>36889</v>
      </c>
      <c r="C2848" s="101">
        <v>9.8523330688476563</v>
      </c>
      <c r="D2848" s="56">
        <f t="shared" si="44"/>
        <v>-0.9616069676590735</v>
      </c>
      <c r="E2848">
        <v>4.4837991580783491E-3</v>
      </c>
    </row>
    <row r="2849" spans="2:5" x14ac:dyDescent="0.45">
      <c r="B2849" s="191">
        <v>44768</v>
      </c>
      <c r="C2849" s="101">
        <v>256.61773681640625</v>
      </c>
      <c r="D2849" s="56">
        <f t="shared" si="44"/>
        <v>-0.33431803351078571</v>
      </c>
      <c r="E2849">
        <v>4.4834039275535821E-3</v>
      </c>
    </row>
    <row r="2850" spans="2:5" x14ac:dyDescent="0.45">
      <c r="B2850" s="191">
        <v>45259</v>
      </c>
      <c r="C2850" s="101">
        <v>385.49600219726563</v>
      </c>
      <c r="D2850" s="56">
        <f t="shared" si="44"/>
        <v>36.004379682856104</v>
      </c>
      <c r="E2850">
        <v>4.4801866981689607E-3</v>
      </c>
    </row>
    <row r="2851" spans="2:5" x14ac:dyDescent="0.45">
      <c r="B2851" s="191">
        <v>38148</v>
      </c>
      <c r="C2851" s="101">
        <v>10.417577743530273</v>
      </c>
      <c r="D2851" s="56">
        <f t="shared" si="44"/>
        <v>-0.90885917778455194</v>
      </c>
      <c r="E2851">
        <v>4.4792090712282608E-3</v>
      </c>
    </row>
    <row r="2852" spans="2:5" x14ac:dyDescent="0.45">
      <c r="B2852" s="191">
        <v>41150</v>
      </c>
      <c r="C2852" s="101">
        <v>114.30199432373047</v>
      </c>
      <c r="D2852" s="56">
        <f t="shared" si="44"/>
        <v>-0.32852924609213091</v>
      </c>
      <c r="E2852">
        <v>4.4750113408969705E-3</v>
      </c>
    </row>
    <row r="2853" spans="2:5" x14ac:dyDescent="0.45">
      <c r="B2853" s="191">
        <v>42641</v>
      </c>
      <c r="C2853" s="101">
        <v>170.226318359375</v>
      </c>
      <c r="D2853" s="56">
        <f t="shared" si="44"/>
        <v>0.32256623529355977</v>
      </c>
      <c r="E2853">
        <v>4.4742334503244116E-3</v>
      </c>
    </row>
    <row r="2854" spans="2:5" x14ac:dyDescent="0.45">
      <c r="B2854" s="191">
        <v>41254</v>
      </c>
      <c r="C2854" s="101">
        <v>128.7091064453125</v>
      </c>
      <c r="D2854" s="56">
        <f t="shared" si="44"/>
        <v>-0.57577749164613967</v>
      </c>
      <c r="E2854">
        <v>4.4710744844855647E-3</v>
      </c>
    </row>
    <row r="2855" spans="2:5" x14ac:dyDescent="0.45">
      <c r="B2855" s="191">
        <v>46128</v>
      </c>
      <c r="C2855" s="101">
        <v>303.39999389648438</v>
      </c>
      <c r="D2855" s="56">
        <f t="shared" si="44"/>
        <v>23.754060823454807</v>
      </c>
      <c r="E2855">
        <v>4.4694790864912961E-3</v>
      </c>
    </row>
    <row r="2856" spans="2:5" x14ac:dyDescent="0.45">
      <c r="B2856" s="191">
        <v>38224</v>
      </c>
      <c r="C2856" s="101">
        <v>12.256574630737305</v>
      </c>
      <c r="D2856" s="56">
        <f t="shared" si="44"/>
        <v>-0.67763528660220751</v>
      </c>
      <c r="E2856">
        <v>4.4690135109892561E-3</v>
      </c>
    </row>
    <row r="2857" spans="2:5" x14ac:dyDescent="0.45">
      <c r="B2857" s="191">
        <v>39505</v>
      </c>
      <c r="C2857" s="101">
        <v>38.020832061767578</v>
      </c>
      <c r="D2857" s="56">
        <f t="shared" si="44"/>
        <v>-0.919421423661541</v>
      </c>
      <c r="E2857">
        <v>4.4675777112114633E-3</v>
      </c>
    </row>
    <row r="2858" spans="2:5" x14ac:dyDescent="0.45">
      <c r="B2858" s="191">
        <v>45560</v>
      </c>
      <c r="C2858" s="101">
        <v>471.847900390625</v>
      </c>
      <c r="D2858" s="56">
        <f t="shared" si="44"/>
        <v>2.4722104914954319</v>
      </c>
      <c r="E2858">
        <v>4.4637746915733734E-3</v>
      </c>
    </row>
    <row r="2859" spans="2:5" x14ac:dyDescent="0.45">
      <c r="B2859" s="191">
        <v>41506</v>
      </c>
      <c r="C2859" s="101">
        <v>135.89265441894531</v>
      </c>
      <c r="D2859" s="56">
        <f t="shared" si="44"/>
        <v>-0.29979892295034083</v>
      </c>
      <c r="E2859">
        <v>4.4601387994743251E-3</v>
      </c>
    </row>
    <row r="2860" spans="2:5" x14ac:dyDescent="0.45">
      <c r="B2860" s="191">
        <v>42828</v>
      </c>
      <c r="C2860" s="101">
        <v>194.07661437988281</v>
      </c>
      <c r="D2860" s="56">
        <f t="shared" si="44"/>
        <v>31.63939206942829</v>
      </c>
      <c r="E2860">
        <v>4.4594538993252301E-3</v>
      </c>
    </row>
    <row r="2861" spans="2:5" x14ac:dyDescent="0.45">
      <c r="B2861" s="191">
        <v>35824</v>
      </c>
      <c r="C2861" s="101">
        <v>5.9460854530334473</v>
      </c>
      <c r="D2861" s="56">
        <f t="shared" si="44"/>
        <v>-0.96933906848227536</v>
      </c>
      <c r="E2861">
        <v>4.4443388346206546E-3</v>
      </c>
    </row>
    <row r="2862" spans="2:5" x14ac:dyDescent="0.45">
      <c r="B2862" s="191">
        <v>43297</v>
      </c>
      <c r="C2862" s="101">
        <v>193.93035888671875</v>
      </c>
      <c r="D2862" s="56">
        <f t="shared" si="44"/>
        <v>11.146212282665102</v>
      </c>
      <c r="E2862">
        <v>4.4378262151585045E-3</v>
      </c>
    </row>
    <row r="2863" spans="2:5" x14ac:dyDescent="0.45">
      <c r="B2863" s="191">
        <v>38414</v>
      </c>
      <c r="C2863" s="101">
        <v>15.966323852539063</v>
      </c>
      <c r="D2863" s="56">
        <f t="shared" si="44"/>
        <v>-4.0840206339130415E-2</v>
      </c>
      <c r="E2863">
        <v>4.4371996667855575E-3</v>
      </c>
    </row>
    <row r="2864" spans="2:5" x14ac:dyDescent="0.45">
      <c r="B2864" s="191">
        <v>38454</v>
      </c>
      <c r="C2864" s="101">
        <v>16.646156311035156</v>
      </c>
      <c r="D2864" s="56">
        <f t="shared" si="44"/>
        <v>-0.92783086507501356</v>
      </c>
      <c r="E2864">
        <v>4.4346500249515244E-3</v>
      </c>
    </row>
    <row r="2865" spans="2:5" x14ac:dyDescent="0.45">
      <c r="B2865" s="191">
        <v>44713</v>
      </c>
      <c r="C2865" s="101">
        <v>230.65478515625</v>
      </c>
      <c r="D2865" s="56">
        <f t="shared" si="44"/>
        <v>25.791082808756617</v>
      </c>
      <c r="E2865">
        <v>4.4338453227407088E-3</v>
      </c>
    </row>
    <row r="2866" spans="2:5" x14ac:dyDescent="0.45">
      <c r="B2866" s="191">
        <v>36854</v>
      </c>
      <c r="C2866" s="101">
        <v>8.6093864440917969</v>
      </c>
      <c r="D2866" s="56">
        <f t="shared" si="44"/>
        <v>-0.96927003969012571</v>
      </c>
      <c r="E2866">
        <v>4.4255447928418686E-3</v>
      </c>
    </row>
    <row r="2867" spans="2:5" x14ac:dyDescent="0.45">
      <c r="B2867" s="191">
        <v>44942</v>
      </c>
      <c r="C2867" s="101">
        <v>280.16262817382813</v>
      </c>
      <c r="D2867" s="56">
        <f t="shared" si="44"/>
        <v>6.8242662035648625</v>
      </c>
      <c r="E2867">
        <v>4.4106955592717991E-3</v>
      </c>
    </row>
    <row r="2868" spans="2:5" x14ac:dyDescent="0.45">
      <c r="B2868" s="191">
        <v>39008</v>
      </c>
      <c r="C2868" s="101">
        <v>35.806888580322266</v>
      </c>
      <c r="D2868" s="56">
        <f t="shared" si="44"/>
        <v>-0.86364446820104779</v>
      </c>
      <c r="E2868">
        <v>4.3870020871938998E-3</v>
      </c>
    </row>
    <row r="2869" spans="2:5" x14ac:dyDescent="0.45">
      <c r="B2869" s="191">
        <v>44777</v>
      </c>
      <c r="C2869" s="101">
        <v>262.59945678710938</v>
      </c>
      <c r="D2869" s="56">
        <f t="shared" si="44"/>
        <v>6.9436797264486056</v>
      </c>
      <c r="E2869">
        <v>4.381064101105071E-3</v>
      </c>
    </row>
    <row r="2870" spans="2:5" x14ac:dyDescent="0.45">
      <c r="B2870" s="191">
        <v>39812</v>
      </c>
      <c r="C2870" s="101">
        <v>33.057659149169922</v>
      </c>
      <c r="D2870" s="56">
        <f t="shared" si="44"/>
        <v>0.11797587271444218</v>
      </c>
      <c r="E2870">
        <v>4.3807015937515573E-3</v>
      </c>
    </row>
    <row r="2871" spans="2:5" x14ac:dyDescent="0.45">
      <c r="B2871" s="191">
        <v>39211</v>
      </c>
      <c r="C2871" s="101">
        <v>29.569206237792969</v>
      </c>
      <c r="D2871" s="56">
        <f t="shared" si="44"/>
        <v>-0.76684246099221876</v>
      </c>
      <c r="E2871">
        <v>4.3751807551132317E-3</v>
      </c>
    </row>
    <row r="2872" spans="2:5" x14ac:dyDescent="0.45">
      <c r="B2872" s="191">
        <v>41345</v>
      </c>
      <c r="C2872" s="101">
        <v>126.82071685791016</v>
      </c>
      <c r="D2872" s="56">
        <f t="shared" si="44"/>
        <v>-0.35624216004867304</v>
      </c>
      <c r="E2872">
        <v>4.3692172236051083E-3</v>
      </c>
    </row>
    <row r="2873" spans="2:5" x14ac:dyDescent="0.45">
      <c r="B2873" s="191">
        <v>43515</v>
      </c>
      <c r="C2873" s="101">
        <v>197.00065612792969</v>
      </c>
      <c r="D2873" s="56">
        <f t="shared" si="44"/>
        <v>-0.25306347514246924</v>
      </c>
      <c r="E2873">
        <v>4.3682814781426833E-3</v>
      </c>
    </row>
    <row r="2874" spans="2:5" x14ac:dyDescent="0.45">
      <c r="B2874" s="191">
        <v>44778</v>
      </c>
      <c r="C2874" s="101">
        <v>263.74484252929688</v>
      </c>
      <c r="D2874" s="56">
        <f t="shared" si="44"/>
        <v>0.20603739398023108</v>
      </c>
      <c r="E2874">
        <v>4.36172167376595E-3</v>
      </c>
    </row>
    <row r="2875" spans="2:5" x14ac:dyDescent="0.45">
      <c r="B2875" s="191">
        <v>42913</v>
      </c>
      <c r="C2875" s="101">
        <v>218.68711853027344</v>
      </c>
      <c r="D2875" s="56">
        <f t="shared" si="44"/>
        <v>1.6673426895219094</v>
      </c>
      <c r="E2875">
        <v>4.3406635684051327E-3</v>
      </c>
    </row>
    <row r="2876" spans="2:5" x14ac:dyDescent="0.45">
      <c r="B2876" s="191">
        <v>40799</v>
      </c>
      <c r="C2876" s="101">
        <v>81.986885070800781</v>
      </c>
      <c r="D2876" s="56">
        <f t="shared" si="44"/>
        <v>25.397632519979702</v>
      </c>
      <c r="E2876">
        <v>4.3324056861095634E-3</v>
      </c>
    </row>
    <row r="2877" spans="2:5" x14ac:dyDescent="0.45">
      <c r="B2877" s="191">
        <v>35307</v>
      </c>
      <c r="C2877" s="101">
        <v>3.1058423519134521</v>
      </c>
      <c r="D2877" s="56">
        <f t="shared" si="44"/>
        <v>-0.96781075844446873</v>
      </c>
      <c r="E2877">
        <v>4.3320084455237351E-3</v>
      </c>
    </row>
    <row r="2878" spans="2:5" x14ac:dyDescent="0.45">
      <c r="B2878" s="191">
        <v>41059</v>
      </c>
      <c r="C2878" s="101">
        <v>96.486968994140625</v>
      </c>
      <c r="D2878" s="56">
        <f t="shared" si="44"/>
        <v>2.0145360738120055</v>
      </c>
      <c r="E2878">
        <v>4.3309336475171462E-3</v>
      </c>
    </row>
    <row r="2879" spans="2:5" x14ac:dyDescent="0.45">
      <c r="B2879" s="191">
        <v>39127</v>
      </c>
      <c r="C2879" s="101">
        <v>32.007236480712891</v>
      </c>
      <c r="D2879" s="56">
        <f t="shared" si="44"/>
        <v>-0.15703189000561207</v>
      </c>
      <c r="E2879">
        <v>4.3305707725554404E-3</v>
      </c>
    </row>
    <row r="2880" spans="2:5" x14ac:dyDescent="0.45">
      <c r="B2880" s="191">
        <v>39979</v>
      </c>
      <c r="C2880" s="101">
        <v>37.969688415527344</v>
      </c>
      <c r="D2880" s="56">
        <f t="shared" si="44"/>
        <v>-0.24140636878597518</v>
      </c>
      <c r="E2880">
        <v>4.322302919605287E-3</v>
      </c>
    </row>
    <row r="2881" spans="2:5" x14ac:dyDescent="0.45">
      <c r="B2881" s="191">
        <v>40133</v>
      </c>
      <c r="C2881" s="101">
        <v>50.052738189697266</v>
      </c>
      <c r="D2881" s="56">
        <f t="shared" si="44"/>
        <v>-0.66880684365269438</v>
      </c>
      <c r="E2881">
        <v>4.3220747060807793E-3</v>
      </c>
    </row>
    <row r="2882" spans="2:5" x14ac:dyDescent="0.45">
      <c r="B2882" s="191">
        <v>42313</v>
      </c>
      <c r="C2882" s="101">
        <v>151.1285400390625</v>
      </c>
      <c r="D2882" s="56">
        <f t="shared" si="44"/>
        <v>-0.21474027352748143</v>
      </c>
      <c r="E2882">
        <v>4.3194102312132223E-3</v>
      </c>
    </row>
    <row r="2883" spans="2:5" x14ac:dyDescent="0.45">
      <c r="B2883" s="191">
        <v>42857</v>
      </c>
      <c r="C2883" s="101">
        <v>192.45675659179688</v>
      </c>
      <c r="D2883" s="56">
        <f t="shared" ref="D2883:D2946" si="45">(C2883-C2884)/C2884</f>
        <v>0.19738813734901695</v>
      </c>
      <c r="E2883">
        <v>4.316791485187918E-3</v>
      </c>
    </row>
    <row r="2884" spans="2:5" x14ac:dyDescent="0.45">
      <c r="B2884" s="191">
        <v>44193</v>
      </c>
      <c r="C2884" s="101">
        <v>160.73046875</v>
      </c>
      <c r="D2884" s="56">
        <f t="shared" si="45"/>
        <v>-1.3952893106504809E-3</v>
      </c>
      <c r="E2884">
        <v>4.3144889868597441E-3</v>
      </c>
    </row>
    <row r="2885" spans="2:5" x14ac:dyDescent="0.45">
      <c r="B2885" s="191">
        <v>42705</v>
      </c>
      <c r="C2885" s="101">
        <v>160.95504760742188</v>
      </c>
      <c r="D2885" s="56">
        <f t="shared" si="45"/>
        <v>0.11343896719190151</v>
      </c>
      <c r="E2885">
        <v>4.301176006414823E-3</v>
      </c>
    </row>
    <row r="2886" spans="2:5" x14ac:dyDescent="0.45">
      <c r="B2886" s="191">
        <v>43991</v>
      </c>
      <c r="C2886" s="101">
        <v>144.55668640136719</v>
      </c>
      <c r="D2886" s="56">
        <f t="shared" si="45"/>
        <v>-6.05182761600166E-2</v>
      </c>
      <c r="E2886">
        <v>4.3003885996768191E-3</v>
      </c>
    </row>
    <row r="2887" spans="2:5" x14ac:dyDescent="0.45">
      <c r="B2887" s="191">
        <v>41886</v>
      </c>
      <c r="C2887" s="101">
        <v>153.86854553222656</v>
      </c>
      <c r="D2887" s="56">
        <f t="shared" si="45"/>
        <v>-0.21425556463155815</v>
      </c>
      <c r="E2887">
        <v>4.2991757000116126E-3</v>
      </c>
    </row>
    <row r="2888" spans="2:5" x14ac:dyDescent="0.45">
      <c r="B2888" s="191">
        <v>43676</v>
      </c>
      <c r="C2888" s="101">
        <v>195.82518005371094</v>
      </c>
      <c r="D2888" s="56">
        <f t="shared" si="45"/>
        <v>0.57763244600721064</v>
      </c>
      <c r="E2888">
        <v>4.2950331308768625E-3</v>
      </c>
    </row>
    <row r="2889" spans="2:5" x14ac:dyDescent="0.45">
      <c r="B2889" s="191">
        <v>41337</v>
      </c>
      <c r="C2889" s="101">
        <v>124.12598419189453</v>
      </c>
      <c r="D2889" s="56">
        <f t="shared" si="45"/>
        <v>16.08548206579712</v>
      </c>
      <c r="E2889">
        <v>4.2918129071549396E-3</v>
      </c>
    </row>
    <row r="2890" spans="2:5" x14ac:dyDescent="0.45">
      <c r="B2890" s="191">
        <v>36683</v>
      </c>
      <c r="C2890" s="101">
        <v>7.2649974822998047</v>
      </c>
      <c r="D2890" s="56">
        <f t="shared" si="45"/>
        <v>-0.7937870804996513</v>
      </c>
      <c r="E2890">
        <v>4.28553847792623E-3</v>
      </c>
    </row>
    <row r="2891" spans="2:5" x14ac:dyDescent="0.45">
      <c r="B2891" s="191">
        <v>39427</v>
      </c>
      <c r="C2891" s="101">
        <v>35.230564117431641</v>
      </c>
      <c r="D2891" s="56">
        <f t="shared" si="45"/>
        <v>8.511091523604368E-2</v>
      </c>
      <c r="E2891">
        <v>4.2846521870897368E-3</v>
      </c>
    </row>
    <row r="2892" spans="2:5" x14ac:dyDescent="0.45">
      <c r="B2892" s="191">
        <v>39121</v>
      </c>
      <c r="C2892" s="101">
        <v>32.467247009277344</v>
      </c>
      <c r="D2892" s="56">
        <f t="shared" si="45"/>
        <v>-0.92802031409893182</v>
      </c>
      <c r="E2892">
        <v>4.2688328710278663E-3</v>
      </c>
    </row>
    <row r="2893" spans="2:5" x14ac:dyDescent="0.45">
      <c r="B2893" s="191">
        <v>45512</v>
      </c>
      <c r="C2893" s="101">
        <v>451.06124877929688</v>
      </c>
      <c r="D2893" s="56">
        <f t="shared" si="45"/>
        <v>1.9020703724392776</v>
      </c>
      <c r="E2893">
        <v>4.2627084590611619E-3</v>
      </c>
    </row>
    <row r="2894" spans="2:5" x14ac:dyDescent="0.45">
      <c r="B2894" s="191">
        <v>41929</v>
      </c>
      <c r="C2894" s="101">
        <v>155.42739868164063</v>
      </c>
      <c r="D2894" s="56">
        <f t="shared" si="45"/>
        <v>4.8345314855887243E-2</v>
      </c>
      <c r="E2894">
        <v>4.2557747647522549E-3</v>
      </c>
    </row>
    <row r="2895" spans="2:5" x14ac:dyDescent="0.45">
      <c r="B2895" s="191">
        <v>42237</v>
      </c>
      <c r="C2895" s="101">
        <v>148.25973510742188</v>
      </c>
      <c r="D2895" s="56">
        <f t="shared" si="45"/>
        <v>-1.6810458185643501E-2</v>
      </c>
      <c r="E2895">
        <v>4.2507547371259556E-3</v>
      </c>
    </row>
    <row r="2896" spans="2:5" x14ac:dyDescent="0.45">
      <c r="B2896" s="191">
        <v>42116</v>
      </c>
      <c r="C2896" s="101">
        <v>150.79466247558594</v>
      </c>
      <c r="D2896" s="56">
        <f t="shared" si="45"/>
        <v>-6.5832371829471339E-2</v>
      </c>
      <c r="E2896">
        <v>4.2404288291034726E-3</v>
      </c>
    </row>
    <row r="2897" spans="2:5" x14ac:dyDescent="0.45">
      <c r="B2897" s="191">
        <v>42039</v>
      </c>
      <c r="C2897" s="101">
        <v>161.42141723632813</v>
      </c>
      <c r="D2897" s="56">
        <f t="shared" si="45"/>
        <v>3.2584105923161022E-2</v>
      </c>
      <c r="E2897">
        <v>4.2343550236047783E-3</v>
      </c>
    </row>
    <row r="2898" spans="2:5" x14ac:dyDescent="0.45">
      <c r="B2898" s="191">
        <v>41856</v>
      </c>
      <c r="C2898" s="101">
        <v>156.32762145996094</v>
      </c>
      <c r="D2898" s="56">
        <f t="shared" si="45"/>
        <v>2.6764846574008319</v>
      </c>
      <c r="E2898">
        <v>4.2312623506163549E-3</v>
      </c>
    </row>
    <row r="2899" spans="2:5" x14ac:dyDescent="0.45">
      <c r="B2899" s="191">
        <v>39582</v>
      </c>
      <c r="C2899" s="101">
        <v>42.520950317382813</v>
      </c>
      <c r="D2899" s="56">
        <f t="shared" si="45"/>
        <v>0.38542541883637615</v>
      </c>
      <c r="E2899">
        <v>4.2154733846608882E-3</v>
      </c>
    </row>
    <row r="2900" spans="2:5" x14ac:dyDescent="0.45">
      <c r="B2900" s="191">
        <v>39227</v>
      </c>
      <c r="C2900" s="101">
        <v>30.691619873046875</v>
      </c>
      <c r="D2900" s="56">
        <f t="shared" si="45"/>
        <v>-0.12578609313410119</v>
      </c>
      <c r="E2900">
        <v>4.2144403823407518E-3</v>
      </c>
    </row>
    <row r="2901" spans="2:5" x14ac:dyDescent="0.45">
      <c r="B2901" s="191">
        <v>39022</v>
      </c>
      <c r="C2901" s="101">
        <v>35.107677459716797</v>
      </c>
      <c r="D2901" s="56">
        <f t="shared" si="45"/>
        <v>3.2797637060478682</v>
      </c>
      <c r="E2901">
        <v>4.2105129923262997E-3</v>
      </c>
    </row>
    <row r="2902" spans="2:5" x14ac:dyDescent="0.45">
      <c r="B2902" s="191">
        <v>35914</v>
      </c>
      <c r="C2902" s="101">
        <v>8.203181266784668</v>
      </c>
      <c r="D2902" s="56">
        <f t="shared" si="45"/>
        <v>-0.95732445137370503</v>
      </c>
      <c r="E2902">
        <v>4.2063460838661117E-3</v>
      </c>
    </row>
    <row r="2903" spans="2:5" x14ac:dyDescent="0.45">
      <c r="B2903" s="191">
        <v>43119</v>
      </c>
      <c r="C2903" s="101">
        <v>192.2220458984375</v>
      </c>
      <c r="D2903" s="56">
        <f t="shared" si="45"/>
        <v>0.30747078330256178</v>
      </c>
      <c r="E2903">
        <v>4.2063192120144468E-3</v>
      </c>
    </row>
    <row r="2904" spans="2:5" x14ac:dyDescent="0.45">
      <c r="B2904" s="191">
        <v>41827</v>
      </c>
      <c r="C2904" s="101">
        <v>147.01823425292969</v>
      </c>
      <c r="D2904" s="56">
        <f t="shared" si="45"/>
        <v>19.752681775517093</v>
      </c>
      <c r="E2904">
        <v>4.1990899557234635E-3</v>
      </c>
    </row>
    <row r="2905" spans="2:5" x14ac:dyDescent="0.45">
      <c r="B2905" s="191">
        <v>37564</v>
      </c>
      <c r="C2905" s="101">
        <v>7.0843005180358887</v>
      </c>
      <c r="D2905" s="56">
        <f t="shared" si="45"/>
        <v>-0.74877397391336287</v>
      </c>
      <c r="E2905">
        <v>4.1923428657172808E-3</v>
      </c>
    </row>
    <row r="2906" spans="2:5" x14ac:dyDescent="0.45">
      <c r="B2906" s="191">
        <v>38750</v>
      </c>
      <c r="C2906" s="101">
        <v>28.198911666870117</v>
      </c>
      <c r="D2906" s="56">
        <f t="shared" si="45"/>
        <v>-0.78102386036763416</v>
      </c>
      <c r="E2906">
        <v>4.1922536938033489E-3</v>
      </c>
    </row>
    <row r="2907" spans="2:5" x14ac:dyDescent="0.45">
      <c r="B2907" s="191">
        <v>44113</v>
      </c>
      <c r="C2907" s="101">
        <v>128.77618408203125</v>
      </c>
      <c r="D2907" s="56">
        <f t="shared" si="45"/>
        <v>-0.64729012982117251</v>
      </c>
      <c r="E2907">
        <v>4.1879856677770931E-3</v>
      </c>
    </row>
    <row r="2908" spans="2:5" x14ac:dyDescent="0.45">
      <c r="B2908" s="191">
        <v>45357</v>
      </c>
      <c r="C2908" s="101">
        <v>365.10513305664063</v>
      </c>
      <c r="D2908" s="56">
        <f t="shared" si="45"/>
        <v>0.10296994596779309</v>
      </c>
      <c r="E2908">
        <v>4.1857001113909248E-3</v>
      </c>
    </row>
    <row r="2909" spans="2:5" x14ac:dyDescent="0.45">
      <c r="B2909" s="191">
        <v>44979</v>
      </c>
      <c r="C2909" s="101">
        <v>331.02001953125</v>
      </c>
      <c r="D2909" s="56">
        <f t="shared" si="45"/>
        <v>43.798129498733459</v>
      </c>
      <c r="E2909">
        <v>4.1856560459455645E-3</v>
      </c>
    </row>
    <row r="2910" spans="2:5" x14ac:dyDescent="0.45">
      <c r="B2910" s="191">
        <v>37545</v>
      </c>
      <c r="C2910" s="101">
        <v>7.3891482353210449</v>
      </c>
      <c r="D2910" s="56">
        <f t="shared" si="45"/>
        <v>-0.13021368021732299</v>
      </c>
      <c r="E2910">
        <v>4.1738604359827592E-3</v>
      </c>
    </row>
    <row r="2911" spans="2:5" x14ac:dyDescent="0.45">
      <c r="B2911" s="191">
        <v>37795</v>
      </c>
      <c r="C2911" s="101">
        <v>8.4953603744506836</v>
      </c>
      <c r="D2911" s="56">
        <f t="shared" si="45"/>
        <v>-0.97302203703045065</v>
      </c>
      <c r="E2911">
        <v>4.1680494407881092E-3</v>
      </c>
    </row>
    <row r="2912" spans="2:5" x14ac:dyDescent="0.45">
      <c r="B2912" s="191">
        <v>46083</v>
      </c>
      <c r="C2912" s="101">
        <v>314.89999389648438</v>
      </c>
      <c r="D2912" s="56">
        <f t="shared" si="45"/>
        <v>42.100905526521458</v>
      </c>
      <c r="E2912">
        <v>4.1453691571027573E-3</v>
      </c>
    </row>
    <row r="2913" spans="2:5" x14ac:dyDescent="0.45">
      <c r="B2913" s="191">
        <v>37658</v>
      </c>
      <c r="C2913" s="101">
        <v>7.3061108589172363</v>
      </c>
      <c r="D2913" s="56">
        <f t="shared" si="45"/>
        <v>-0.96625810500048337</v>
      </c>
      <c r="E2913">
        <v>4.1430499776293128E-3</v>
      </c>
    </row>
    <row r="2914" spans="2:5" x14ac:dyDescent="0.45">
      <c r="B2914" s="191">
        <v>43361</v>
      </c>
      <c r="C2914" s="101">
        <v>216.52935791015625</v>
      </c>
      <c r="D2914" s="56">
        <f t="shared" si="45"/>
        <v>0.45366778814274406</v>
      </c>
      <c r="E2914">
        <v>4.1389113497708073E-3</v>
      </c>
    </row>
    <row r="2915" spans="2:5" x14ac:dyDescent="0.45">
      <c r="B2915" s="191">
        <v>44043</v>
      </c>
      <c r="C2915" s="101">
        <v>148.95381164550781</v>
      </c>
      <c r="D2915" s="56">
        <f t="shared" si="45"/>
        <v>-0.23854619645446151</v>
      </c>
      <c r="E2915">
        <v>4.137791565616028E-3</v>
      </c>
    </row>
    <row r="2916" spans="2:5" x14ac:dyDescent="0.45">
      <c r="B2916" s="191">
        <v>43217</v>
      </c>
      <c r="C2916" s="101">
        <v>195.61766052246094</v>
      </c>
      <c r="D2916" s="56">
        <f t="shared" si="45"/>
        <v>18.052590895272139</v>
      </c>
      <c r="E2916">
        <v>4.1328450626032234E-3</v>
      </c>
    </row>
    <row r="2917" spans="2:5" x14ac:dyDescent="0.45">
      <c r="B2917" s="191">
        <v>36258</v>
      </c>
      <c r="C2917" s="101">
        <v>10.267247200012207</v>
      </c>
      <c r="D2917" s="56">
        <f t="shared" si="45"/>
        <v>-0.96625391224318091</v>
      </c>
      <c r="E2917">
        <v>4.126754390587426E-3</v>
      </c>
    </row>
    <row r="2918" spans="2:5" x14ac:dyDescent="0.45">
      <c r="B2918" s="191">
        <v>46122</v>
      </c>
      <c r="C2918" s="101">
        <v>304.25</v>
      </c>
      <c r="D2918" s="56">
        <f t="shared" si="45"/>
        <v>0.96193964638043883</v>
      </c>
      <c r="E2918">
        <v>4.125412541254125E-3</v>
      </c>
    </row>
    <row r="2919" spans="2:5" x14ac:dyDescent="0.45">
      <c r="B2919" s="191">
        <v>41898</v>
      </c>
      <c r="C2919" s="101">
        <v>155.07612609863281</v>
      </c>
      <c r="D2919" s="56">
        <f t="shared" si="45"/>
        <v>-0.22461783142575203</v>
      </c>
      <c r="E2919">
        <v>4.1230714753326091E-3</v>
      </c>
    </row>
    <row r="2920" spans="2:5" x14ac:dyDescent="0.45">
      <c r="B2920" s="191">
        <v>43404</v>
      </c>
      <c r="C2920" s="101">
        <v>199.99960327148438</v>
      </c>
      <c r="D2920" s="56">
        <f t="shared" si="45"/>
        <v>8.181408578018956E-2</v>
      </c>
      <c r="E2920">
        <v>4.1224628566954632E-3</v>
      </c>
    </row>
    <row r="2921" spans="2:5" x14ac:dyDescent="0.45">
      <c r="B2921" s="191">
        <v>42809</v>
      </c>
      <c r="C2921" s="101">
        <v>184.87428283691406</v>
      </c>
      <c r="D2921" s="56">
        <f t="shared" si="45"/>
        <v>0.78509304983427075</v>
      </c>
      <c r="E2921">
        <v>4.1181877023726545E-3</v>
      </c>
    </row>
    <row r="2922" spans="2:5" x14ac:dyDescent="0.45">
      <c r="B2922" s="191">
        <v>41073</v>
      </c>
      <c r="C2922" s="101">
        <v>103.56562805175781</v>
      </c>
      <c r="D2922" s="56">
        <f t="shared" si="45"/>
        <v>-0.73743205021106317</v>
      </c>
      <c r="E2922">
        <v>4.1145268153618669E-3</v>
      </c>
    </row>
    <row r="2923" spans="2:5" x14ac:dyDescent="0.45">
      <c r="B2923" s="191">
        <v>46013</v>
      </c>
      <c r="C2923" s="101">
        <v>394.43362426757813</v>
      </c>
      <c r="D2923" s="56">
        <f t="shared" si="45"/>
        <v>1.2174901502460638</v>
      </c>
      <c r="E2923">
        <v>4.1142515489040691E-3</v>
      </c>
    </row>
    <row r="2924" spans="2:5" x14ac:dyDescent="0.45">
      <c r="B2924" s="191">
        <v>43713</v>
      </c>
      <c r="C2924" s="101">
        <v>177.8739013671875</v>
      </c>
      <c r="D2924" s="56">
        <f t="shared" si="45"/>
        <v>27.844042480227301</v>
      </c>
      <c r="E2924">
        <v>4.1108861692389599E-3</v>
      </c>
    </row>
    <row r="2925" spans="2:5" x14ac:dyDescent="0.45">
      <c r="B2925" s="191">
        <v>35656</v>
      </c>
      <c r="C2925" s="101">
        <v>6.1667466163635254</v>
      </c>
      <c r="D2925" s="56">
        <f t="shared" si="45"/>
        <v>-0.96146746149071638</v>
      </c>
      <c r="E2925">
        <v>4.1086402177319993E-3</v>
      </c>
    </row>
    <row r="2926" spans="2:5" x14ac:dyDescent="0.45">
      <c r="B2926" s="191">
        <v>44189</v>
      </c>
      <c r="C2926" s="101">
        <v>160.03997802734375</v>
      </c>
      <c r="D2926" s="56">
        <f t="shared" si="45"/>
        <v>-0.1141852251989295</v>
      </c>
      <c r="E2926">
        <v>4.0914670443425111E-3</v>
      </c>
    </row>
    <row r="2927" spans="2:5" x14ac:dyDescent="0.45">
      <c r="B2927" s="191">
        <v>43068</v>
      </c>
      <c r="C2927" s="101">
        <v>180.6697998046875</v>
      </c>
      <c r="D2927" s="56">
        <f t="shared" si="45"/>
        <v>1.7711435753170097</v>
      </c>
      <c r="E2927">
        <v>4.0856678361123038E-3</v>
      </c>
    </row>
    <row r="2928" spans="2:5" x14ac:dyDescent="0.45">
      <c r="B2928" s="191">
        <v>40415</v>
      </c>
      <c r="C2928" s="101">
        <v>65.19683837890625</v>
      </c>
      <c r="D2928" s="56">
        <f t="shared" si="45"/>
        <v>1.2076380761947572</v>
      </c>
      <c r="E2928">
        <v>4.0664463131916814E-3</v>
      </c>
    </row>
    <row r="2929" spans="2:5" x14ac:dyDescent="0.45">
      <c r="B2929" s="191">
        <v>39183</v>
      </c>
      <c r="C2929" s="101">
        <v>29.532394409179688</v>
      </c>
      <c r="D2929" s="56">
        <f t="shared" si="45"/>
        <v>9.7116723290117211</v>
      </c>
      <c r="E2929">
        <v>4.0662026346793443E-3</v>
      </c>
    </row>
    <row r="2930" spans="2:5" x14ac:dyDescent="0.45">
      <c r="B2930" s="191">
        <v>35128</v>
      </c>
      <c r="C2930" s="101">
        <v>2.7570292949676514</v>
      </c>
      <c r="D2930" s="56">
        <f t="shared" si="45"/>
        <v>-0.9848339888587091</v>
      </c>
      <c r="E2930">
        <v>4.0633771528245021E-3</v>
      </c>
    </row>
    <row r="2931" spans="2:5" x14ac:dyDescent="0.45">
      <c r="B2931" s="191">
        <v>43195</v>
      </c>
      <c r="C2931" s="101">
        <v>181.79000854492188</v>
      </c>
      <c r="D2931" s="56">
        <f t="shared" si="45"/>
        <v>1.0785929244594195</v>
      </c>
      <c r="E2931">
        <v>4.0601354468466615E-3</v>
      </c>
    </row>
    <row r="2932" spans="2:5" x14ac:dyDescent="0.45">
      <c r="B2932" s="191">
        <v>40850</v>
      </c>
      <c r="C2932" s="101">
        <v>87.458206176757813</v>
      </c>
      <c r="D2932" s="56">
        <f t="shared" si="45"/>
        <v>-0.56138967804389039</v>
      </c>
      <c r="E2932">
        <v>4.0600092721632163E-3</v>
      </c>
    </row>
    <row r="2933" spans="2:5" x14ac:dyDescent="0.45">
      <c r="B2933" s="191">
        <v>43234</v>
      </c>
      <c r="C2933" s="101">
        <v>199.39842224121094</v>
      </c>
      <c r="D2933" s="56">
        <f t="shared" si="45"/>
        <v>0.17057710767524115</v>
      </c>
      <c r="E2933">
        <v>4.0542422982573429E-3</v>
      </c>
    </row>
    <row r="2934" spans="2:5" x14ac:dyDescent="0.45">
      <c r="B2934" s="191">
        <v>44442</v>
      </c>
      <c r="C2934" s="101">
        <v>170.34197998046875</v>
      </c>
      <c r="D2934" s="56">
        <f t="shared" si="45"/>
        <v>-2.1900139387701693E-2</v>
      </c>
      <c r="E2934">
        <v>4.0523539377159247E-3</v>
      </c>
    </row>
    <row r="2935" spans="2:5" x14ac:dyDescent="0.45">
      <c r="B2935" s="191">
        <v>41984</v>
      </c>
      <c r="C2935" s="101">
        <v>174.15602111816406</v>
      </c>
      <c r="D2935" s="56">
        <f t="shared" si="45"/>
        <v>1.3006877981690026</v>
      </c>
      <c r="E2935">
        <v>4.0506910832981526E-3</v>
      </c>
    </row>
    <row r="2936" spans="2:5" x14ac:dyDescent="0.45">
      <c r="B2936" s="191">
        <v>40674</v>
      </c>
      <c r="C2936" s="101">
        <v>75.697372436523438</v>
      </c>
      <c r="D2936" s="56">
        <f t="shared" si="45"/>
        <v>2.3557792522405134</v>
      </c>
      <c r="E2936">
        <v>4.0407307276472603E-3</v>
      </c>
    </row>
    <row r="2937" spans="2:5" x14ac:dyDescent="0.45">
      <c r="B2937" s="191">
        <v>38643</v>
      </c>
      <c r="C2937" s="101">
        <v>22.557315826416016</v>
      </c>
      <c r="D2937" s="56">
        <f t="shared" si="45"/>
        <v>1.8457008556751604</v>
      </c>
      <c r="E2937">
        <v>4.0305443883693884E-3</v>
      </c>
    </row>
    <row r="2938" spans="2:5" x14ac:dyDescent="0.45">
      <c r="B2938" s="191">
        <v>37334</v>
      </c>
      <c r="C2938" s="101">
        <v>7.9268050193786621</v>
      </c>
      <c r="D2938" s="56">
        <f t="shared" si="45"/>
        <v>-0.96041170899600081</v>
      </c>
      <c r="E2938">
        <v>4.0240771807216339E-3</v>
      </c>
    </row>
    <row r="2939" spans="2:5" x14ac:dyDescent="0.45">
      <c r="B2939" s="191">
        <v>43647</v>
      </c>
      <c r="C2939" s="101">
        <v>200.23104858398438</v>
      </c>
      <c r="D2939" s="56">
        <f t="shared" si="45"/>
        <v>25.572448509249465</v>
      </c>
      <c r="E2939">
        <v>4.0167273610916855E-3</v>
      </c>
    </row>
    <row r="2940" spans="2:5" x14ac:dyDescent="0.45">
      <c r="B2940" s="191">
        <v>35860</v>
      </c>
      <c r="C2940" s="101">
        <v>7.5352878570556641</v>
      </c>
      <c r="D2940" s="56">
        <f t="shared" si="45"/>
        <v>-0.95662467539825058</v>
      </c>
      <c r="E2940">
        <v>4.0062677629343129E-3</v>
      </c>
    </row>
    <row r="2941" spans="2:5" x14ac:dyDescent="0.45">
      <c r="B2941" s="191">
        <v>43811</v>
      </c>
      <c r="C2941" s="101">
        <v>173.72291564941406</v>
      </c>
      <c r="D2941" s="56">
        <f t="shared" si="45"/>
        <v>7.4187974818155933</v>
      </c>
      <c r="E2941">
        <v>3.9983191891542723E-3</v>
      </c>
    </row>
    <row r="2942" spans="2:5" x14ac:dyDescent="0.45">
      <c r="B2942" s="191">
        <v>38594</v>
      </c>
      <c r="C2942" s="101">
        <v>20.635122299194336</v>
      </c>
      <c r="D2942" s="56">
        <f t="shared" si="45"/>
        <v>-0.87111432592228732</v>
      </c>
      <c r="E2942">
        <v>3.9944489937733998E-3</v>
      </c>
    </row>
    <row r="2943" spans="2:5" x14ac:dyDescent="0.45">
      <c r="B2943" s="191">
        <v>41974</v>
      </c>
      <c r="C2943" s="101">
        <v>160.10408020019531</v>
      </c>
      <c r="D2943" s="56">
        <f t="shared" si="45"/>
        <v>17.98560518184955</v>
      </c>
      <c r="E2943">
        <v>3.9928801977101962E-3</v>
      </c>
    </row>
    <row r="2944" spans="2:5" x14ac:dyDescent="0.45">
      <c r="B2944" s="191">
        <v>36767</v>
      </c>
      <c r="C2944" s="101">
        <v>8.4329195022583008</v>
      </c>
      <c r="D2944" s="56">
        <f t="shared" si="45"/>
        <v>-0.94246834748272135</v>
      </c>
      <c r="E2944">
        <v>3.9923269025631302E-3</v>
      </c>
    </row>
    <row r="2945" spans="2:5" x14ac:dyDescent="0.45">
      <c r="B2945" s="191">
        <v>42244</v>
      </c>
      <c r="C2945" s="101">
        <v>146.57878112792969</v>
      </c>
      <c r="D2945" s="56">
        <f t="shared" si="45"/>
        <v>-0.20742790444667522</v>
      </c>
      <c r="E2945">
        <v>3.9913260851434122E-3</v>
      </c>
    </row>
    <row r="2946" spans="2:5" x14ac:dyDescent="0.45">
      <c r="B2946" s="191">
        <v>43095</v>
      </c>
      <c r="C2946" s="101">
        <v>184.94062805175781</v>
      </c>
      <c r="D2946" s="56">
        <f t="shared" si="45"/>
        <v>-3.7847865929646352E-4</v>
      </c>
      <c r="E2946">
        <v>3.9907747555270453E-3</v>
      </c>
    </row>
    <row r="2947" spans="2:5" x14ac:dyDescent="0.45">
      <c r="B2947" s="191">
        <v>43088</v>
      </c>
      <c r="C2947" s="101">
        <v>185.01065063476563</v>
      </c>
      <c r="D2947" s="56">
        <f t="shared" ref="D2947:D3010" si="46">(C2947-C2948)/C2948</f>
        <v>3.3357198845415561</v>
      </c>
      <c r="E2947">
        <v>3.9893414415220077E-3</v>
      </c>
    </row>
    <row r="2948" spans="2:5" x14ac:dyDescent="0.45">
      <c r="B2948" s="191">
        <v>39584</v>
      </c>
      <c r="C2948" s="101">
        <v>42.6712646484375</v>
      </c>
      <c r="D2948" s="56">
        <f t="shared" si="46"/>
        <v>-0.74195970092650776</v>
      </c>
      <c r="E2948">
        <v>3.9787515103189945E-3</v>
      </c>
    </row>
    <row r="2949" spans="2:5" x14ac:dyDescent="0.45">
      <c r="B2949" s="191">
        <v>42657</v>
      </c>
      <c r="C2949" s="101">
        <v>165.36666870117188</v>
      </c>
      <c r="D2949" s="56">
        <f t="shared" si="46"/>
        <v>3.5295294793252268</v>
      </c>
      <c r="E2949">
        <v>3.9757084915226695E-3</v>
      </c>
    </row>
    <row r="2950" spans="2:5" x14ac:dyDescent="0.45">
      <c r="B2950" s="191">
        <v>39696</v>
      </c>
      <c r="C2950" s="101">
        <v>36.508575439453125</v>
      </c>
      <c r="D2950" s="56">
        <f t="shared" si="46"/>
        <v>0.59164445632987117</v>
      </c>
      <c r="E2950">
        <v>3.9650860941268934E-3</v>
      </c>
    </row>
    <row r="2951" spans="2:5" x14ac:dyDescent="0.45">
      <c r="B2951" s="191">
        <v>38664</v>
      </c>
      <c r="C2951" s="101">
        <v>22.937644958496094</v>
      </c>
      <c r="D2951" s="56">
        <f t="shared" si="46"/>
        <v>-0.93004093460348281</v>
      </c>
      <c r="E2951">
        <v>3.9632814173577264E-3</v>
      </c>
    </row>
    <row r="2952" spans="2:5" x14ac:dyDescent="0.45">
      <c r="B2952" s="191">
        <v>45012</v>
      </c>
      <c r="C2952" s="101">
        <v>327.87237548828125</v>
      </c>
      <c r="D2952" s="56">
        <f t="shared" si="46"/>
        <v>-0.15938481087038081</v>
      </c>
      <c r="E2952">
        <v>3.9609076811444556E-3</v>
      </c>
    </row>
    <row r="2953" spans="2:5" x14ac:dyDescent="0.45">
      <c r="B2953" s="191">
        <v>45737</v>
      </c>
      <c r="C2953" s="101">
        <v>390.03860473632813</v>
      </c>
      <c r="D2953" s="56">
        <f t="shared" si="46"/>
        <v>46.849084346965512</v>
      </c>
      <c r="E2953">
        <v>3.9608457324308609E-3</v>
      </c>
    </row>
    <row r="2954" spans="2:5" x14ac:dyDescent="0.45">
      <c r="B2954" s="191">
        <v>36489</v>
      </c>
      <c r="C2954" s="101">
        <v>8.151432991027832</v>
      </c>
      <c r="D2954" s="56">
        <f t="shared" si="46"/>
        <v>-0.97216516024880506</v>
      </c>
      <c r="E2954">
        <v>3.9518416792032468E-3</v>
      </c>
    </row>
    <row r="2955" spans="2:5" x14ac:dyDescent="0.45">
      <c r="B2955" s="191">
        <v>46114</v>
      </c>
      <c r="C2955" s="101">
        <v>292.85000610351563</v>
      </c>
      <c r="D2955" s="56">
        <f t="shared" si="46"/>
        <v>1.3036080607602132</v>
      </c>
      <c r="E2955">
        <v>3.9423854931763874E-3</v>
      </c>
    </row>
    <row r="2956" spans="2:5" x14ac:dyDescent="0.45">
      <c r="B2956" s="191">
        <v>44120</v>
      </c>
      <c r="C2956" s="101">
        <v>127.12666320800781</v>
      </c>
      <c r="D2956" s="56">
        <f t="shared" si="46"/>
        <v>0.49811467355697836</v>
      </c>
      <c r="E2956">
        <v>3.9381509723550997E-3</v>
      </c>
    </row>
    <row r="2957" spans="2:5" x14ac:dyDescent="0.45">
      <c r="B2957" s="191">
        <v>40955</v>
      </c>
      <c r="C2957" s="101">
        <v>84.857765197753906</v>
      </c>
      <c r="D2957" s="56">
        <f t="shared" si="46"/>
        <v>-0.4773659641216455</v>
      </c>
      <c r="E2957">
        <v>3.9376823519259941E-3</v>
      </c>
    </row>
    <row r="2958" spans="2:5" x14ac:dyDescent="0.45">
      <c r="B2958" s="191">
        <v>42009</v>
      </c>
      <c r="C2958" s="101">
        <v>162.36555480957031</v>
      </c>
      <c r="D2958" s="56">
        <f t="shared" si="46"/>
        <v>4.7673825043922893</v>
      </c>
      <c r="E2958">
        <v>3.9370472475861069E-3</v>
      </c>
    </row>
    <row r="2959" spans="2:5" x14ac:dyDescent="0.45">
      <c r="B2959" s="191">
        <v>39251</v>
      </c>
      <c r="C2959" s="101">
        <v>28.152381896972656</v>
      </c>
      <c r="D2959" s="56">
        <f t="shared" si="46"/>
        <v>-0.83144407000655685</v>
      </c>
      <c r="E2959">
        <v>3.9367906997086191E-3</v>
      </c>
    </row>
    <row r="2960" spans="2:5" x14ac:dyDescent="0.45">
      <c r="B2960" s="191">
        <v>42646</v>
      </c>
      <c r="C2960" s="101">
        <v>167.02101135253906</v>
      </c>
      <c r="D2960" s="56">
        <f t="shared" si="46"/>
        <v>-5.0176542611025735E-2</v>
      </c>
      <c r="E2960">
        <v>3.9362661850365207E-3</v>
      </c>
    </row>
    <row r="2961" spans="2:5" x14ac:dyDescent="0.45">
      <c r="B2961" s="191">
        <v>42598</v>
      </c>
      <c r="C2961" s="101">
        <v>175.84426879882813</v>
      </c>
      <c r="D2961" s="56">
        <f t="shared" si="46"/>
        <v>19.552012555062152</v>
      </c>
      <c r="E2961">
        <v>3.9354627664277804E-3</v>
      </c>
    </row>
    <row r="2962" spans="2:5" x14ac:dyDescent="0.45">
      <c r="B2962" s="191">
        <v>36746</v>
      </c>
      <c r="C2962" s="101">
        <v>8.556060791015625</v>
      </c>
      <c r="D2962" s="56">
        <f t="shared" si="46"/>
        <v>0.20173708906981669</v>
      </c>
      <c r="E2962">
        <v>3.9347544462792379E-3</v>
      </c>
    </row>
    <row r="2963" spans="2:5" x14ac:dyDescent="0.45">
      <c r="B2963" s="191">
        <v>37370</v>
      </c>
      <c r="C2963" s="101">
        <v>7.1197443008422852</v>
      </c>
      <c r="D2963" s="56">
        <f t="shared" si="46"/>
        <v>-0.97478942654266321</v>
      </c>
      <c r="E2963">
        <v>3.9296724120994244E-3</v>
      </c>
    </row>
    <row r="2964" spans="2:5" x14ac:dyDescent="0.45">
      <c r="B2964" s="191">
        <v>44928</v>
      </c>
      <c r="C2964" s="101">
        <v>282.41104125976563</v>
      </c>
      <c r="D2964" s="56">
        <f t="shared" si="46"/>
        <v>2.3118132724727078</v>
      </c>
      <c r="E2964">
        <v>3.9208483751673236E-3</v>
      </c>
    </row>
    <row r="2965" spans="2:5" x14ac:dyDescent="0.45">
      <c r="B2965" s="191">
        <v>40884</v>
      </c>
      <c r="C2965" s="101">
        <v>85.273841857910156</v>
      </c>
      <c r="D2965" s="56">
        <f t="shared" si="46"/>
        <v>22.886921407482365</v>
      </c>
      <c r="E2965">
        <v>3.9185742774031189E-3</v>
      </c>
    </row>
    <row r="2966" spans="2:5" x14ac:dyDescent="0.45">
      <c r="B2966" s="191">
        <v>35430</v>
      </c>
      <c r="C2966" s="101">
        <v>3.5698966979980469</v>
      </c>
      <c r="D2966" s="56">
        <f t="shared" si="46"/>
        <v>-0.97515126542738484</v>
      </c>
      <c r="E2966">
        <v>3.9181231735416523E-3</v>
      </c>
    </row>
    <row r="2967" spans="2:5" x14ac:dyDescent="0.45">
      <c r="B2967" s="191">
        <v>42355</v>
      </c>
      <c r="C2967" s="101">
        <v>143.66513061523438</v>
      </c>
      <c r="D2967" s="56">
        <f t="shared" si="46"/>
        <v>-0.51118965797950899</v>
      </c>
      <c r="E2967">
        <v>3.9155448473937671E-3</v>
      </c>
    </row>
    <row r="2968" spans="2:5" x14ac:dyDescent="0.45">
      <c r="B2968" s="191">
        <v>44827</v>
      </c>
      <c r="C2968" s="101">
        <v>293.90771484375</v>
      </c>
      <c r="D2968" s="56">
        <f t="shared" si="46"/>
        <v>21.729836254383937</v>
      </c>
      <c r="E2968">
        <v>3.9124445507693704E-3</v>
      </c>
    </row>
    <row r="2969" spans="2:5" x14ac:dyDescent="0.45">
      <c r="B2969" s="191">
        <v>38245</v>
      </c>
      <c r="C2969" s="101">
        <v>12.93048095703125</v>
      </c>
      <c r="D2969" s="56">
        <f t="shared" si="46"/>
        <v>-0.91027566284583061</v>
      </c>
      <c r="E2969">
        <v>3.9115894451872135E-3</v>
      </c>
    </row>
    <row r="2970" spans="2:5" x14ac:dyDescent="0.45">
      <c r="B2970" s="191">
        <v>42361</v>
      </c>
      <c r="C2970" s="101">
        <v>144.11341857910156</v>
      </c>
      <c r="D2970" s="56">
        <f t="shared" si="46"/>
        <v>30.688331198429275</v>
      </c>
      <c r="E2970">
        <v>3.9036374992399998E-3</v>
      </c>
    </row>
    <row r="2971" spans="2:5" x14ac:dyDescent="0.45">
      <c r="B2971" s="191">
        <v>35573</v>
      </c>
      <c r="C2971" s="101">
        <v>4.5478386878967285</v>
      </c>
      <c r="D2971" s="56">
        <f t="shared" si="46"/>
        <v>-0.4644052036572372</v>
      </c>
      <c r="E2971">
        <v>3.902981644302589E-3</v>
      </c>
    </row>
    <row r="2972" spans="2:5" x14ac:dyDescent="0.45">
      <c r="B2972" s="191">
        <v>36790</v>
      </c>
      <c r="C2972" s="101">
        <v>8.4911928176879883</v>
      </c>
      <c r="D2972" s="56">
        <f t="shared" si="46"/>
        <v>-0.98046433077516904</v>
      </c>
      <c r="E2972">
        <v>3.8995043001097294E-3</v>
      </c>
    </row>
    <row r="2973" spans="2:5" x14ac:dyDescent="0.45">
      <c r="B2973" s="191">
        <v>45625</v>
      </c>
      <c r="C2973" s="101">
        <v>434.65072631835938</v>
      </c>
      <c r="D2973" s="56">
        <f t="shared" si="46"/>
        <v>0.12018325764843733</v>
      </c>
      <c r="E2973">
        <v>3.895507609304277E-3</v>
      </c>
    </row>
    <row r="2974" spans="2:5" x14ac:dyDescent="0.45">
      <c r="B2974" s="191">
        <v>45470</v>
      </c>
      <c r="C2974" s="101">
        <v>388.01751708984375</v>
      </c>
      <c r="D2974" s="56">
        <f t="shared" si="46"/>
        <v>3.9352219413272347</v>
      </c>
      <c r="E2974">
        <v>3.8920625736660521E-3</v>
      </c>
    </row>
    <row r="2975" spans="2:5" x14ac:dyDescent="0.45">
      <c r="B2975" s="191">
        <v>40701</v>
      </c>
      <c r="C2975" s="101">
        <v>78.622100830078125</v>
      </c>
      <c r="D2975" s="56">
        <f t="shared" si="46"/>
        <v>-0.77224584081451875</v>
      </c>
      <c r="E2975">
        <v>3.8901249393218248E-3</v>
      </c>
    </row>
    <row r="2976" spans="2:5" x14ac:dyDescent="0.45">
      <c r="B2976" s="191">
        <v>45036</v>
      </c>
      <c r="C2976" s="101">
        <v>345.20599365234375</v>
      </c>
      <c r="D2976" s="56">
        <f t="shared" si="46"/>
        <v>-0.14787067671891668</v>
      </c>
      <c r="E2976">
        <v>3.8872340910811403E-3</v>
      </c>
    </row>
    <row r="2977" spans="2:5" x14ac:dyDescent="0.45">
      <c r="B2977" s="191">
        <v>45876</v>
      </c>
      <c r="C2977" s="101">
        <v>405.10986328125</v>
      </c>
      <c r="D2977" s="56">
        <f t="shared" si="46"/>
        <v>1.7162042088495413</v>
      </c>
      <c r="E2977">
        <v>3.8835275979414194E-3</v>
      </c>
    </row>
    <row r="2978" spans="2:5" x14ac:dyDescent="0.45">
      <c r="B2978" s="191">
        <v>44166</v>
      </c>
      <c r="C2978" s="101">
        <v>149.14558410644531</v>
      </c>
      <c r="D2978" s="56">
        <f t="shared" si="46"/>
        <v>-0.11285007115783971</v>
      </c>
      <c r="E2978">
        <v>3.8729774322806662E-3</v>
      </c>
    </row>
    <row r="2979" spans="2:5" x14ac:dyDescent="0.45">
      <c r="B2979" s="191">
        <v>44363</v>
      </c>
      <c r="C2979" s="101">
        <v>168.11767578125</v>
      </c>
      <c r="D2979" s="56">
        <f t="shared" si="46"/>
        <v>33.483906276331673</v>
      </c>
      <c r="E2979">
        <v>3.8639307422668541E-3</v>
      </c>
    </row>
    <row r="2980" spans="2:5" x14ac:dyDescent="0.45">
      <c r="B2980" s="191">
        <v>35494</v>
      </c>
      <c r="C2980" s="101">
        <v>4.8752503395080566</v>
      </c>
      <c r="D2980" s="56">
        <f t="shared" si="46"/>
        <v>-0.97769959555162278</v>
      </c>
      <c r="E2980">
        <v>3.8619284722893154E-3</v>
      </c>
    </row>
    <row r="2981" spans="2:5" x14ac:dyDescent="0.45">
      <c r="B2981" s="191">
        <v>42893</v>
      </c>
      <c r="C2981" s="101">
        <v>218.61712646484375</v>
      </c>
      <c r="D2981" s="56">
        <f t="shared" si="46"/>
        <v>0.67716825504893208</v>
      </c>
      <c r="E2981">
        <v>3.8578408759050442E-3</v>
      </c>
    </row>
    <row r="2982" spans="2:5" x14ac:dyDescent="0.45">
      <c r="B2982" s="191">
        <v>44110</v>
      </c>
      <c r="C2982" s="101">
        <v>130.34895324707031</v>
      </c>
      <c r="D2982" s="56">
        <f t="shared" si="46"/>
        <v>11.81309035098648</v>
      </c>
      <c r="E2982">
        <v>3.840601015339137E-3</v>
      </c>
    </row>
    <row r="2983" spans="2:5" x14ac:dyDescent="0.45">
      <c r="B2983" s="191">
        <v>37916</v>
      </c>
      <c r="C2983" s="101">
        <v>10.173108100891113</v>
      </c>
      <c r="D2983" s="56">
        <f t="shared" si="46"/>
        <v>0.42406497850307784</v>
      </c>
      <c r="E2983">
        <v>3.8387105425735793E-3</v>
      </c>
    </row>
    <row r="2984" spans="2:5" x14ac:dyDescent="0.45">
      <c r="B2984" s="191">
        <v>37364</v>
      </c>
      <c r="C2984" s="101">
        <v>7.1437106132507324</v>
      </c>
      <c r="D2984" s="56">
        <f t="shared" si="46"/>
        <v>-0.98381568946610221</v>
      </c>
      <c r="E2984">
        <v>3.8377338454689477E-3</v>
      </c>
    </row>
    <row r="2985" spans="2:5" x14ac:dyDescent="0.45">
      <c r="B2985" s="191">
        <v>45593</v>
      </c>
      <c r="C2985" s="101">
        <v>441.39727783203125</v>
      </c>
      <c r="D2985" s="56">
        <f t="shared" si="46"/>
        <v>4.0662319790502286</v>
      </c>
      <c r="E2985">
        <v>3.8357382086983884E-3</v>
      </c>
    </row>
    <row r="2986" spans="2:5" x14ac:dyDescent="0.45">
      <c r="B2986" s="191">
        <v>40963</v>
      </c>
      <c r="C2986" s="101">
        <v>87.125358581542969</v>
      </c>
      <c r="D2986" s="56">
        <f t="shared" si="46"/>
        <v>9.4156640448195628</v>
      </c>
      <c r="E2986">
        <v>3.8350688335432623E-3</v>
      </c>
    </row>
    <row r="2987" spans="2:5" x14ac:dyDescent="0.45">
      <c r="B2987" s="191">
        <v>37834</v>
      </c>
      <c r="C2987" s="101">
        <v>8.3648395538330078</v>
      </c>
      <c r="D2987" s="56">
        <f t="shared" si="46"/>
        <v>-0.94307208415557342</v>
      </c>
      <c r="E2987">
        <v>3.8328251892950989E-3</v>
      </c>
    </row>
    <row r="2988" spans="2:5" x14ac:dyDescent="0.45">
      <c r="B2988" s="191">
        <v>42369</v>
      </c>
      <c r="C2988" s="101">
        <v>146.93739318847656</v>
      </c>
      <c r="D2988" s="56">
        <f t="shared" si="46"/>
        <v>4.1461567096625011E-2</v>
      </c>
      <c r="E2988">
        <v>3.8279081093567707E-3</v>
      </c>
    </row>
    <row r="2989" spans="2:5" x14ac:dyDescent="0.45">
      <c r="B2989" s="191">
        <v>42346</v>
      </c>
      <c r="C2989" s="101">
        <v>141.08767700195313</v>
      </c>
      <c r="D2989" s="56">
        <f t="shared" si="46"/>
        <v>44.623329826443651</v>
      </c>
      <c r="E2989">
        <v>3.8270251092408255E-3</v>
      </c>
    </row>
    <row r="2990" spans="2:5" x14ac:dyDescent="0.45">
      <c r="B2990" s="191">
        <v>35306</v>
      </c>
      <c r="C2990" s="101">
        <v>3.0924458503723145</v>
      </c>
      <c r="D2990" s="56">
        <f t="shared" si="46"/>
        <v>-0.9924889828406992</v>
      </c>
      <c r="E2990">
        <v>3.8268084934144331E-3</v>
      </c>
    </row>
    <row r="2991" spans="2:5" x14ac:dyDescent="0.45">
      <c r="B2991" s="191">
        <v>45961</v>
      </c>
      <c r="C2991" s="101">
        <v>411.7213134765625</v>
      </c>
      <c r="D2991" s="56">
        <f t="shared" si="46"/>
        <v>48.27925763060648</v>
      </c>
      <c r="E2991">
        <v>3.8209273544633523E-3</v>
      </c>
    </row>
    <row r="2992" spans="2:5" x14ac:dyDescent="0.45">
      <c r="B2992" s="191">
        <v>37306</v>
      </c>
      <c r="C2992" s="101">
        <v>8.3548603057861328</v>
      </c>
      <c r="D2992" s="56">
        <f t="shared" si="46"/>
        <v>-0.17178154341008672</v>
      </c>
      <c r="E2992">
        <v>3.8170619794479291E-3</v>
      </c>
    </row>
    <row r="2993" spans="2:5" x14ac:dyDescent="0.45">
      <c r="B2993" s="191">
        <v>37922</v>
      </c>
      <c r="C2993" s="101">
        <v>10.087749481201172</v>
      </c>
      <c r="D2993" s="56">
        <f t="shared" si="46"/>
        <v>-0.97366006158927287</v>
      </c>
      <c r="E2993">
        <v>3.8136821672138349E-3</v>
      </c>
    </row>
    <row r="2994" spans="2:5" x14ac:dyDescent="0.45">
      <c r="B2994" s="191">
        <v>45225</v>
      </c>
      <c r="C2994" s="101">
        <v>382.9830322265625</v>
      </c>
      <c r="D2994" s="56">
        <f t="shared" si="46"/>
        <v>5.220144972548372</v>
      </c>
      <c r="E2994">
        <v>3.8133361019760652E-3</v>
      </c>
    </row>
    <row r="2995" spans="2:5" x14ac:dyDescent="0.45">
      <c r="B2995" s="191">
        <v>40367</v>
      </c>
      <c r="C2995" s="101">
        <v>61.571399688720703</v>
      </c>
      <c r="D2995" s="56">
        <f t="shared" si="46"/>
        <v>20.960099582250809</v>
      </c>
      <c r="E2995">
        <v>3.8078665517780729E-3</v>
      </c>
    </row>
    <row r="2996" spans="2:5" x14ac:dyDescent="0.45">
      <c r="B2996" s="191">
        <v>35192</v>
      </c>
      <c r="C2996" s="101">
        <v>2.8037850856781006</v>
      </c>
      <c r="D2996" s="56">
        <f t="shared" si="46"/>
        <v>-0.63825083719611653</v>
      </c>
      <c r="E2996">
        <v>3.8044081797934115E-3</v>
      </c>
    </row>
    <row r="2997" spans="2:5" x14ac:dyDescent="0.45">
      <c r="B2997" s="191">
        <v>36497</v>
      </c>
      <c r="C2997" s="101">
        <v>7.7506332397460938</v>
      </c>
      <c r="D2997" s="56">
        <f t="shared" si="46"/>
        <v>0.24309809980450614</v>
      </c>
      <c r="E2997">
        <v>3.8034498082712498E-3</v>
      </c>
    </row>
    <row r="2998" spans="2:5" x14ac:dyDescent="0.45">
      <c r="B2998" s="191">
        <v>35648</v>
      </c>
      <c r="C2998" s="101">
        <v>6.2349328994750977</v>
      </c>
      <c r="D2998" s="56">
        <f t="shared" si="46"/>
        <v>-0.91068367999903821</v>
      </c>
      <c r="E2998">
        <v>3.8032989253849589E-3</v>
      </c>
    </row>
    <row r="2999" spans="2:5" x14ac:dyDescent="0.45">
      <c r="B2999" s="191">
        <v>40483</v>
      </c>
      <c r="C2999" s="101">
        <v>69.807319641113281</v>
      </c>
      <c r="D2999" s="56">
        <f t="shared" si="46"/>
        <v>7.7492754336028238</v>
      </c>
      <c r="E2999">
        <v>3.796524456623397E-3</v>
      </c>
    </row>
    <row r="3000" spans="2:5" x14ac:dyDescent="0.45">
      <c r="B3000" s="191">
        <v>37326</v>
      </c>
      <c r="C3000" s="101">
        <v>7.978640079498291</v>
      </c>
      <c r="D3000" s="56">
        <f t="shared" si="46"/>
        <v>-0.49752235987256632</v>
      </c>
      <c r="E3000">
        <v>3.7864208367667899E-3</v>
      </c>
    </row>
    <row r="3001" spans="2:5" x14ac:dyDescent="0.45">
      <c r="B3001" s="191">
        <v>38426</v>
      </c>
      <c r="C3001" s="101">
        <v>15.878597259521484</v>
      </c>
      <c r="D3001" s="56">
        <f t="shared" si="46"/>
        <v>-0.92731485669124036</v>
      </c>
      <c r="E3001">
        <v>3.783953012786825E-3</v>
      </c>
    </row>
    <row r="3002" spans="2:5" x14ac:dyDescent="0.45">
      <c r="B3002" s="191">
        <v>43325</v>
      </c>
      <c r="C3002" s="101">
        <v>218.45726013183594</v>
      </c>
      <c r="D3002" s="56">
        <f t="shared" si="46"/>
        <v>-0.12139914437641547</v>
      </c>
      <c r="E3002">
        <v>3.7730491481455515E-3</v>
      </c>
    </row>
    <row r="3003" spans="2:5" x14ac:dyDescent="0.45">
      <c r="B3003" s="191">
        <v>44750</v>
      </c>
      <c r="C3003" s="101">
        <v>248.6422119140625</v>
      </c>
      <c r="D3003" s="56">
        <f t="shared" si="46"/>
        <v>4.2927032548712631</v>
      </c>
      <c r="E3003">
        <v>3.7676824945798446E-3</v>
      </c>
    </row>
    <row r="3004" spans="2:5" x14ac:dyDescent="0.45">
      <c r="B3004" s="191">
        <v>40052</v>
      </c>
      <c r="C3004" s="101">
        <v>46.978302001953125</v>
      </c>
      <c r="D3004" s="56">
        <f t="shared" si="46"/>
        <v>-0.65964172487312722</v>
      </c>
      <c r="E3004">
        <v>3.7656248981162094E-3</v>
      </c>
    </row>
    <row r="3005" spans="2:5" x14ac:dyDescent="0.45">
      <c r="B3005" s="191">
        <v>41634</v>
      </c>
      <c r="C3005" s="101">
        <v>138.02603149414063</v>
      </c>
      <c r="D3005" s="56">
        <f t="shared" si="46"/>
        <v>-0.69356358019258557</v>
      </c>
      <c r="E3005">
        <v>3.760965784676747E-3</v>
      </c>
    </row>
    <row r="3006" spans="2:5" x14ac:dyDescent="0.45">
      <c r="B3006" s="191">
        <v>45497</v>
      </c>
      <c r="C3006" s="101">
        <v>450.42306518554688</v>
      </c>
      <c r="D3006" s="56">
        <f t="shared" si="46"/>
        <v>37.908907483440743</v>
      </c>
      <c r="E3006">
        <v>3.7586552681054624E-3</v>
      </c>
    </row>
    <row r="3007" spans="2:5" x14ac:dyDescent="0.45">
      <c r="B3007" s="191">
        <v>36306</v>
      </c>
      <c r="C3007" s="101">
        <v>11.576348304748535</v>
      </c>
      <c r="D3007" s="56">
        <f t="shared" si="46"/>
        <v>-0.9591988695393282</v>
      </c>
      <c r="E3007">
        <v>3.7523247370879567E-3</v>
      </c>
    </row>
    <row r="3008" spans="2:5" x14ac:dyDescent="0.45">
      <c r="B3008" s="191">
        <v>44923</v>
      </c>
      <c r="C3008" s="101">
        <v>283.72616577148438</v>
      </c>
      <c r="D3008" s="56">
        <f t="shared" si="46"/>
        <v>0.96773383818768854</v>
      </c>
      <c r="E3008">
        <v>3.7520569753840965E-3</v>
      </c>
    </row>
    <row r="3009" spans="2:5" x14ac:dyDescent="0.45">
      <c r="B3009" s="191">
        <v>41704</v>
      </c>
      <c r="C3009" s="101">
        <v>144.18930053710938</v>
      </c>
      <c r="D3009" s="56">
        <f t="shared" si="46"/>
        <v>20.800683362840751</v>
      </c>
      <c r="E3009">
        <v>3.7504718894122782E-3</v>
      </c>
    </row>
    <row r="3010" spans="2:5" x14ac:dyDescent="0.45">
      <c r="B3010" s="191">
        <v>35802</v>
      </c>
      <c r="C3010" s="101">
        <v>6.613980770111084</v>
      </c>
      <c r="D3010" s="56">
        <f t="shared" si="46"/>
        <v>-0.98321502790396997</v>
      </c>
      <c r="E3010">
        <v>3.7478836697896738E-3</v>
      </c>
    </row>
    <row r="3011" spans="2:5" x14ac:dyDescent="0.45">
      <c r="B3011" s="191">
        <v>45987</v>
      </c>
      <c r="C3011" s="101">
        <v>394.04180908203125</v>
      </c>
      <c r="D3011" s="56">
        <f t="shared" ref="D3011:D3074" si="47">(C3011-C3012)/C3012</f>
        <v>9.9138202297407343</v>
      </c>
      <c r="E3011">
        <v>3.742512235285649E-3</v>
      </c>
    </row>
    <row r="3012" spans="2:5" x14ac:dyDescent="0.45">
      <c r="B3012" s="191">
        <v>39664</v>
      </c>
      <c r="C3012" s="101">
        <v>36.104846954345703</v>
      </c>
      <c r="D3012" s="56">
        <f t="shared" si="47"/>
        <v>-0.77885688023320254</v>
      </c>
      <c r="E3012">
        <v>3.7412808526022519E-3</v>
      </c>
    </row>
    <row r="3013" spans="2:5" x14ac:dyDescent="0.45">
      <c r="B3013" s="191">
        <v>44390</v>
      </c>
      <c r="C3013" s="101">
        <v>163.26461791992188</v>
      </c>
      <c r="D3013" s="56">
        <f t="shared" si="47"/>
        <v>-0.1911829904347615</v>
      </c>
      <c r="E3013">
        <v>3.7294720033501081E-3</v>
      </c>
    </row>
    <row r="3014" spans="2:5" x14ac:dyDescent="0.45">
      <c r="B3014" s="191">
        <v>43466</v>
      </c>
      <c r="C3014" s="101">
        <v>201.85606384277344</v>
      </c>
      <c r="D3014" s="56">
        <f t="shared" si="47"/>
        <v>0.38852430366952112</v>
      </c>
      <c r="E3014">
        <v>3.728080691341778E-3</v>
      </c>
    </row>
    <row r="3015" spans="2:5" x14ac:dyDescent="0.45">
      <c r="B3015" s="191">
        <v>41429</v>
      </c>
      <c r="C3015" s="101">
        <v>145.37452697753906</v>
      </c>
      <c r="D3015" s="56">
        <f t="shared" si="47"/>
        <v>-0.24663307251289077</v>
      </c>
      <c r="E3015">
        <v>3.7196751186636097E-3</v>
      </c>
    </row>
    <row r="3016" spans="2:5" x14ac:dyDescent="0.45">
      <c r="B3016" s="191">
        <v>43263</v>
      </c>
      <c r="C3016" s="101">
        <v>192.9664306640625</v>
      </c>
      <c r="D3016" s="56">
        <f t="shared" si="47"/>
        <v>4.9687897791553333</v>
      </c>
      <c r="E3016">
        <v>3.714050125826891E-3</v>
      </c>
    </row>
    <row r="3017" spans="2:5" x14ac:dyDescent="0.45">
      <c r="B3017" s="191">
        <v>39120</v>
      </c>
      <c r="C3017" s="101">
        <v>32.329238891601563</v>
      </c>
      <c r="D3017" s="56">
        <f t="shared" si="47"/>
        <v>-0.78215012732326661</v>
      </c>
      <c r="E3017">
        <v>3.7130051109928093E-3</v>
      </c>
    </row>
    <row r="3018" spans="2:5" x14ac:dyDescent="0.45">
      <c r="B3018" s="191">
        <v>41799</v>
      </c>
      <c r="C3018" s="101">
        <v>148.40145874023438</v>
      </c>
      <c r="D3018" s="56">
        <f t="shared" si="47"/>
        <v>-0.62640462645525541</v>
      </c>
      <c r="E3018">
        <v>3.7126158347699158E-3</v>
      </c>
    </row>
    <row r="3019" spans="2:5" x14ac:dyDescent="0.45">
      <c r="B3019" s="191">
        <v>45971</v>
      </c>
      <c r="C3019" s="101">
        <v>397.22509765625</v>
      </c>
      <c r="D3019" s="56">
        <f t="shared" si="47"/>
        <v>1.5200047820234639</v>
      </c>
      <c r="E3019">
        <v>3.7124090915505235E-3</v>
      </c>
    </row>
    <row r="3020" spans="2:5" x14ac:dyDescent="0.45">
      <c r="B3020" s="191">
        <v>43866</v>
      </c>
      <c r="C3020" s="101">
        <v>157.62870788574219</v>
      </c>
      <c r="D3020" s="56">
        <f t="shared" si="47"/>
        <v>-0.52443194127576209</v>
      </c>
      <c r="E3020">
        <v>3.7097118645681663E-3</v>
      </c>
    </row>
    <row r="3021" spans="2:5" x14ac:dyDescent="0.45">
      <c r="B3021" s="191">
        <v>46034</v>
      </c>
      <c r="C3021" s="101">
        <v>331.45352172851563</v>
      </c>
      <c r="D3021" s="56">
        <f t="shared" si="47"/>
        <v>36.089828652508849</v>
      </c>
      <c r="E3021">
        <v>3.7075303000198689E-3</v>
      </c>
    </row>
    <row r="3022" spans="2:5" x14ac:dyDescent="0.45">
      <c r="B3022" s="191">
        <v>36200</v>
      </c>
      <c r="C3022" s="101">
        <v>8.9365072250366211</v>
      </c>
      <c r="D3022" s="56">
        <f t="shared" si="47"/>
        <v>-0.82315330411267817</v>
      </c>
      <c r="E3022">
        <v>3.7062962155654374E-3</v>
      </c>
    </row>
    <row r="3023" spans="2:5" x14ac:dyDescent="0.45">
      <c r="B3023" s="191">
        <v>40148</v>
      </c>
      <c r="C3023" s="101">
        <v>50.532508850097656</v>
      </c>
      <c r="D3023" s="56">
        <f t="shared" si="47"/>
        <v>-0.74484498730773319</v>
      </c>
      <c r="E3023">
        <v>3.6950219907869561E-3</v>
      </c>
    </row>
    <row r="3024" spans="2:5" x14ac:dyDescent="0.45">
      <c r="B3024" s="191">
        <v>43662</v>
      </c>
      <c r="C3024" s="101">
        <v>198.04631042480469</v>
      </c>
      <c r="D3024" s="56">
        <f t="shared" si="47"/>
        <v>-0.11328506915558595</v>
      </c>
      <c r="E3024">
        <v>3.6906957826883433E-3</v>
      </c>
    </row>
    <row r="3025" spans="2:5" x14ac:dyDescent="0.45">
      <c r="B3025" s="191">
        <v>43341</v>
      </c>
      <c r="C3025" s="101">
        <v>223.34834289550781</v>
      </c>
      <c r="D3025" s="56">
        <f t="shared" si="47"/>
        <v>1.1825689210183403</v>
      </c>
      <c r="E3025">
        <v>3.690049804769664E-3</v>
      </c>
    </row>
    <row r="3026" spans="2:5" x14ac:dyDescent="0.45">
      <c r="B3026" s="191">
        <v>41024</v>
      </c>
      <c r="C3026" s="101">
        <v>102.33277893066406</v>
      </c>
      <c r="D3026" s="56">
        <f t="shared" si="47"/>
        <v>-0.50098423168207373</v>
      </c>
      <c r="E3026">
        <v>3.6726606589807258E-3</v>
      </c>
    </row>
    <row r="3027" spans="2:5" x14ac:dyDescent="0.45">
      <c r="B3027" s="191">
        <v>43307</v>
      </c>
      <c r="C3027" s="101">
        <v>205.06922912597656</v>
      </c>
      <c r="D3027" s="56">
        <f t="shared" si="47"/>
        <v>1.5717208275942307</v>
      </c>
      <c r="E3027">
        <v>3.6695271742243499E-3</v>
      </c>
    </row>
    <row r="3028" spans="2:5" x14ac:dyDescent="0.45">
      <c r="B3028" s="191">
        <v>40809</v>
      </c>
      <c r="C3028" s="101">
        <v>79.740081787109375</v>
      </c>
      <c r="D3028" s="56">
        <f t="shared" si="47"/>
        <v>8.1211708465628902</v>
      </c>
      <c r="E3028">
        <v>3.6657156913047356E-3</v>
      </c>
    </row>
    <row r="3029" spans="2:5" x14ac:dyDescent="0.45">
      <c r="B3029" s="191">
        <v>36174</v>
      </c>
      <c r="C3029" s="101">
        <v>8.7423076629638672</v>
      </c>
      <c r="D3029" s="56">
        <f t="shared" si="47"/>
        <v>-0.95532339423626</v>
      </c>
      <c r="E3029">
        <v>3.6645300642557336E-3</v>
      </c>
    </row>
    <row r="3030" spans="2:5" x14ac:dyDescent="0.45">
      <c r="B3030" s="191">
        <v>43441</v>
      </c>
      <c r="C3030" s="101">
        <v>195.67976379394531</v>
      </c>
      <c r="D3030" s="56">
        <f t="shared" si="47"/>
        <v>24.096998501531921</v>
      </c>
      <c r="E3030">
        <v>3.6625188850953473E-3</v>
      </c>
    </row>
    <row r="3031" spans="2:5" x14ac:dyDescent="0.45">
      <c r="B3031" s="191">
        <v>37292</v>
      </c>
      <c r="C3031" s="101">
        <v>7.7969388961791992</v>
      </c>
      <c r="D3031" s="56">
        <f t="shared" si="47"/>
        <v>-0.97874382943969807</v>
      </c>
      <c r="E3031">
        <v>3.6589057680461211E-3</v>
      </c>
    </row>
    <row r="3032" spans="2:5" x14ac:dyDescent="0.45">
      <c r="B3032" s="191">
        <v>45056</v>
      </c>
      <c r="C3032" s="101">
        <v>366.80825805664063</v>
      </c>
      <c r="D3032" s="56">
        <f t="shared" si="47"/>
        <v>35.498329978867339</v>
      </c>
      <c r="E3032">
        <v>3.6574677607422719E-3</v>
      </c>
    </row>
    <row r="3033" spans="2:5" x14ac:dyDescent="0.45">
      <c r="B3033" s="191">
        <v>37936</v>
      </c>
      <c r="C3033" s="101">
        <v>10.05000114440918</v>
      </c>
      <c r="D3033" s="56">
        <f t="shared" si="47"/>
        <v>-0.15475866781844563</v>
      </c>
      <c r="E3033">
        <v>3.6534880710914434E-3</v>
      </c>
    </row>
    <row r="3034" spans="2:5" x14ac:dyDescent="0.45">
      <c r="B3034" s="191">
        <v>36290</v>
      </c>
      <c r="C3034" s="101">
        <v>11.890096664428711</v>
      </c>
      <c r="D3034" s="56">
        <f t="shared" si="47"/>
        <v>-0.93391130140297485</v>
      </c>
      <c r="E3034">
        <v>3.6531106583407727E-3</v>
      </c>
    </row>
    <row r="3035" spans="2:5" x14ac:dyDescent="0.45">
      <c r="B3035" s="191">
        <v>42614</v>
      </c>
      <c r="C3035" s="101">
        <v>179.91119384765625</v>
      </c>
      <c r="D3035" s="56">
        <f t="shared" si="47"/>
        <v>41.067803107210366</v>
      </c>
      <c r="E3035">
        <v>3.6530414986024979E-3</v>
      </c>
    </row>
    <row r="3036" spans="2:5" x14ac:dyDescent="0.45">
      <c r="B3036" s="191">
        <v>35458</v>
      </c>
      <c r="C3036" s="101">
        <v>4.276695728302002</v>
      </c>
      <c r="D3036" s="56">
        <f t="shared" si="47"/>
        <v>0.38946302405325794</v>
      </c>
      <c r="E3036">
        <v>3.6471515189358803E-3</v>
      </c>
    </row>
    <row r="3037" spans="2:5" x14ac:dyDescent="0.45">
      <c r="B3037" s="191">
        <v>35201</v>
      </c>
      <c r="C3037" s="101">
        <v>3.0779485702514648</v>
      </c>
      <c r="D3037" s="56">
        <f t="shared" si="47"/>
        <v>-0.97962628361881654</v>
      </c>
      <c r="E3037">
        <v>3.6387179491764276E-3</v>
      </c>
    </row>
    <row r="3038" spans="2:5" x14ac:dyDescent="0.45">
      <c r="B3038" s="191">
        <v>43881</v>
      </c>
      <c r="C3038" s="101">
        <v>151.07447814941406</v>
      </c>
      <c r="D3038" s="56">
        <f t="shared" si="47"/>
        <v>-0.60670803015275632</v>
      </c>
      <c r="E3038">
        <v>3.628374713368636E-3</v>
      </c>
    </row>
    <row r="3039" spans="2:5" x14ac:dyDescent="0.45">
      <c r="B3039" s="191">
        <v>45390</v>
      </c>
      <c r="C3039" s="101">
        <v>384.1280517578125</v>
      </c>
      <c r="D3039" s="56">
        <f t="shared" si="47"/>
        <v>-0.17964611747898623</v>
      </c>
      <c r="E3039">
        <v>3.6253631901410023E-3</v>
      </c>
    </row>
    <row r="3040" spans="2:5" x14ac:dyDescent="0.45">
      <c r="B3040" s="191">
        <v>45545</v>
      </c>
      <c r="C3040" s="101">
        <v>468.24676513671875</v>
      </c>
      <c r="D3040" s="56">
        <f t="shared" si="47"/>
        <v>2.27103026886877</v>
      </c>
      <c r="E3040">
        <v>3.6151313941217961E-3</v>
      </c>
    </row>
    <row r="3041" spans="2:5" x14ac:dyDescent="0.45">
      <c r="B3041" s="191">
        <v>42503</v>
      </c>
      <c r="C3041" s="101">
        <v>143.14962768554688</v>
      </c>
      <c r="D3041" s="56">
        <f t="shared" si="47"/>
        <v>1.7689763916414076</v>
      </c>
      <c r="E3041">
        <v>3.6140553085362119E-3</v>
      </c>
    </row>
    <row r="3042" spans="2:5" x14ac:dyDescent="0.45">
      <c r="B3042" s="191">
        <v>40269</v>
      </c>
      <c r="C3042" s="101">
        <v>51.697669982910156</v>
      </c>
      <c r="D3042" s="56">
        <f t="shared" si="47"/>
        <v>-0.71306076891949599</v>
      </c>
      <c r="E3042">
        <v>3.6115915433557241E-3</v>
      </c>
    </row>
    <row r="3043" spans="2:5" x14ac:dyDescent="0.45">
      <c r="B3043" s="191">
        <v>44573</v>
      </c>
      <c r="C3043" s="101">
        <v>180.16940307617188</v>
      </c>
      <c r="D3043" s="56">
        <f t="shared" si="47"/>
        <v>0.25448410542756761</v>
      </c>
      <c r="E3043">
        <v>3.6043659695358574E-3</v>
      </c>
    </row>
    <row r="3044" spans="2:5" x14ac:dyDescent="0.45">
      <c r="B3044" s="191">
        <v>42276</v>
      </c>
      <c r="C3044" s="101">
        <v>143.62031555175781</v>
      </c>
      <c r="D3044" s="56">
        <f t="shared" si="47"/>
        <v>10.379727078753985</v>
      </c>
      <c r="E3044">
        <v>3.6023822958770875E-3</v>
      </c>
    </row>
    <row r="3045" spans="2:5" x14ac:dyDescent="0.45">
      <c r="B3045" s="191">
        <v>38079</v>
      </c>
      <c r="C3045" s="101">
        <v>12.62071704864502</v>
      </c>
      <c r="D3045" s="56">
        <f t="shared" si="47"/>
        <v>-0.91609206469638393</v>
      </c>
      <c r="E3045">
        <v>3.6016959435437781E-3</v>
      </c>
    </row>
    <row r="3046" spans="2:5" x14ac:dyDescent="0.45">
      <c r="B3046" s="191">
        <v>44050</v>
      </c>
      <c r="C3046" s="101">
        <v>150.41148376464844</v>
      </c>
      <c r="D3046" s="56">
        <f t="shared" si="47"/>
        <v>-0.47698728941258367</v>
      </c>
      <c r="E3046">
        <v>3.5834240295168989E-3</v>
      </c>
    </row>
    <row r="3047" spans="2:5" x14ac:dyDescent="0.45">
      <c r="B3047" s="191">
        <v>44950</v>
      </c>
      <c r="C3047" s="101">
        <v>287.586669921875</v>
      </c>
      <c r="D3047" s="56">
        <f t="shared" si="47"/>
        <v>0.45427160377609627</v>
      </c>
      <c r="E3047">
        <v>3.5531440772501336E-3</v>
      </c>
    </row>
    <row r="3048" spans="2:5" x14ac:dyDescent="0.45">
      <c r="B3048" s="191">
        <v>42975</v>
      </c>
      <c r="C3048" s="101">
        <v>197.75306701660156</v>
      </c>
      <c r="D3048" s="56">
        <f t="shared" si="47"/>
        <v>4.863544923943669E-2</v>
      </c>
      <c r="E3048">
        <v>3.5529487159036404E-3</v>
      </c>
    </row>
    <row r="3049" spans="2:5" x14ac:dyDescent="0.45">
      <c r="B3049" s="191">
        <v>43035</v>
      </c>
      <c r="C3049" s="101">
        <v>188.58132934570313</v>
      </c>
      <c r="D3049" s="56">
        <f t="shared" si="47"/>
        <v>20.991216941196566</v>
      </c>
      <c r="E3049">
        <v>3.539506544554909E-3</v>
      </c>
    </row>
    <row r="3050" spans="2:5" x14ac:dyDescent="0.45">
      <c r="B3050" s="191">
        <v>37041</v>
      </c>
      <c r="C3050" s="101">
        <v>8.5753021240234375</v>
      </c>
      <c r="D3050" s="56">
        <f t="shared" si="47"/>
        <v>-0.94706352328224974</v>
      </c>
      <c r="E3050">
        <v>3.5384448320123175E-3</v>
      </c>
    </row>
    <row r="3051" spans="2:5" x14ac:dyDescent="0.45">
      <c r="B3051" s="191">
        <v>42040</v>
      </c>
      <c r="C3051" s="101">
        <v>161.9923095703125</v>
      </c>
      <c r="D3051" s="56">
        <f t="shared" si="47"/>
        <v>18.19450001271262</v>
      </c>
      <c r="E3051">
        <v>3.5366579215976232E-3</v>
      </c>
    </row>
    <row r="3052" spans="2:5" x14ac:dyDescent="0.45">
      <c r="B3052" s="191">
        <v>36825</v>
      </c>
      <c r="C3052" s="101">
        <v>8.4395170211791992</v>
      </c>
      <c r="D3052" s="56">
        <f t="shared" si="47"/>
        <v>-5.3980913440425486E-2</v>
      </c>
      <c r="E3052">
        <v>3.5300270594961912E-3</v>
      </c>
    </row>
    <row r="3053" spans="2:5" x14ac:dyDescent="0.45">
      <c r="B3053" s="191">
        <v>36948</v>
      </c>
      <c r="C3053" s="101">
        <v>8.9210853576660156</v>
      </c>
      <c r="D3053" s="56">
        <f t="shared" si="47"/>
        <v>-0.72903245167449215</v>
      </c>
      <c r="E3053">
        <v>3.5248320053930778E-3</v>
      </c>
    </row>
    <row r="3054" spans="2:5" x14ac:dyDescent="0.45">
      <c r="B3054" s="191">
        <v>39834</v>
      </c>
      <c r="C3054" s="101">
        <v>32.923076629638672</v>
      </c>
      <c r="D3054" s="56">
        <f t="shared" si="47"/>
        <v>-0.76646261631968382</v>
      </c>
      <c r="E3054">
        <v>3.5156704650775301E-3</v>
      </c>
    </row>
    <row r="3055" spans="2:5" x14ac:dyDescent="0.45">
      <c r="B3055" s="191">
        <v>42207</v>
      </c>
      <c r="C3055" s="101">
        <v>140.97561645507813</v>
      </c>
      <c r="D3055" s="56">
        <f t="shared" si="47"/>
        <v>14.67981467260099</v>
      </c>
      <c r="E3055">
        <v>3.5097399546958645E-3</v>
      </c>
    </row>
    <row r="3056" spans="2:5" x14ac:dyDescent="0.45">
      <c r="B3056" s="191">
        <v>36984</v>
      </c>
      <c r="C3056" s="101">
        <v>8.9908981323242188</v>
      </c>
      <c r="D3056" s="56">
        <f t="shared" si="47"/>
        <v>-0.95476007798531737</v>
      </c>
      <c r="E3056">
        <v>3.4971529417650326E-3</v>
      </c>
    </row>
    <row r="3057" spans="2:5" x14ac:dyDescent="0.45">
      <c r="B3057" s="191">
        <v>43663</v>
      </c>
      <c r="C3057" s="101">
        <v>198.73814392089844</v>
      </c>
      <c r="D3057" s="56">
        <f t="shared" si="47"/>
        <v>0.80784341105112656</v>
      </c>
      <c r="E3057">
        <v>3.4932915165638953E-3</v>
      </c>
    </row>
    <row r="3058" spans="2:5" x14ac:dyDescent="0.45">
      <c r="B3058" s="191">
        <v>41122</v>
      </c>
      <c r="C3058" s="101">
        <v>109.93106079101563</v>
      </c>
      <c r="D3058" s="56">
        <f t="shared" si="47"/>
        <v>5.018922015713903</v>
      </c>
      <c r="E3058">
        <v>3.4861482765966884E-3</v>
      </c>
    </row>
    <row r="3059" spans="2:5" x14ac:dyDescent="0.45">
      <c r="B3059" s="191">
        <v>38524</v>
      </c>
      <c r="C3059" s="101">
        <v>18.264244079589844</v>
      </c>
      <c r="D3059" s="56">
        <f t="shared" si="47"/>
        <v>-0.6403762457908424</v>
      </c>
      <c r="E3059">
        <v>3.4843161758348856E-3</v>
      </c>
    </row>
    <row r="3060" spans="2:5" x14ac:dyDescent="0.45">
      <c r="B3060" s="191">
        <v>40252</v>
      </c>
      <c r="C3060" s="101">
        <v>50.787090301513672</v>
      </c>
      <c r="D3060" s="56">
        <f t="shared" si="47"/>
        <v>-0.17392510772268246</v>
      </c>
      <c r="E3060">
        <v>3.4823133215198536E-3</v>
      </c>
    </row>
    <row r="3061" spans="2:5" x14ac:dyDescent="0.45">
      <c r="B3061" s="191">
        <v>40385</v>
      </c>
      <c r="C3061" s="101">
        <v>61.480007171630859</v>
      </c>
      <c r="D3061" s="56">
        <f t="shared" si="47"/>
        <v>-4.9520608263150709E-4</v>
      </c>
      <c r="E3061">
        <v>3.4809797924226006E-3</v>
      </c>
    </row>
    <row r="3062" spans="2:5" x14ac:dyDescent="0.45">
      <c r="B3062" s="191">
        <v>40352</v>
      </c>
      <c r="C3062" s="101">
        <v>61.510467529296875</v>
      </c>
      <c r="D3062" s="56">
        <f t="shared" si="47"/>
        <v>-0.59533188376990887</v>
      </c>
      <c r="E3062">
        <v>3.4790001952242923E-3</v>
      </c>
    </row>
    <row r="3063" spans="2:5" x14ac:dyDescent="0.45">
      <c r="B3063" s="191">
        <v>41872</v>
      </c>
      <c r="C3063" s="101">
        <v>152.00225830078125</v>
      </c>
      <c r="D3063" s="56">
        <f t="shared" si="47"/>
        <v>0.23769795054523471</v>
      </c>
      <c r="E3063">
        <v>3.4787650676140008E-3</v>
      </c>
    </row>
    <row r="3064" spans="2:5" x14ac:dyDescent="0.45">
      <c r="B3064" s="191">
        <v>41271</v>
      </c>
      <c r="C3064" s="101">
        <v>122.81046295166016</v>
      </c>
      <c r="D3064" s="56">
        <f t="shared" si="47"/>
        <v>6.5327327554982775</v>
      </c>
      <c r="E3064">
        <v>3.4675301496647206E-3</v>
      </c>
    </row>
    <row r="3065" spans="2:5" x14ac:dyDescent="0.45">
      <c r="B3065" s="191">
        <v>38449</v>
      </c>
      <c r="C3065" s="101">
        <v>16.303573608398438</v>
      </c>
      <c r="D3065" s="56">
        <f t="shared" si="47"/>
        <v>-0.89549963338300775</v>
      </c>
      <c r="E3065">
        <v>3.4658547623366079E-3</v>
      </c>
    </row>
    <row r="3066" spans="2:5" x14ac:dyDescent="0.45">
      <c r="B3066" s="191">
        <v>42514</v>
      </c>
      <c r="C3066" s="101">
        <v>156.01451110839844</v>
      </c>
      <c r="D3066" s="56">
        <f t="shared" si="47"/>
        <v>-0.64244522431016637</v>
      </c>
      <c r="E3066">
        <v>3.4597026394806718E-3</v>
      </c>
    </row>
    <row r="3067" spans="2:5" x14ac:dyDescent="0.45">
      <c r="B3067" s="191">
        <v>45653</v>
      </c>
      <c r="C3067" s="101">
        <v>436.33737182617188</v>
      </c>
      <c r="D3067" s="56">
        <f t="shared" si="47"/>
        <v>1.2136996392688641</v>
      </c>
      <c r="E3067">
        <v>3.4594953472654524E-3</v>
      </c>
    </row>
    <row r="3068" spans="2:5" x14ac:dyDescent="0.45">
      <c r="B3068" s="191">
        <v>43524</v>
      </c>
      <c r="C3068" s="101">
        <v>197.10775756835938</v>
      </c>
      <c r="D3068" s="56">
        <f t="shared" si="47"/>
        <v>0.77519527602359894</v>
      </c>
      <c r="E3068">
        <v>3.4530647464399299E-3</v>
      </c>
    </row>
    <row r="3069" spans="2:5" x14ac:dyDescent="0.45">
      <c r="B3069" s="191">
        <v>41143</v>
      </c>
      <c r="C3069" s="101">
        <v>111.03440856933594</v>
      </c>
      <c r="D3069" s="56">
        <f t="shared" si="47"/>
        <v>-0.19868254365385954</v>
      </c>
      <c r="E3069">
        <v>3.4518020174387604E-3</v>
      </c>
    </row>
    <row r="3070" spans="2:5" x14ac:dyDescent="0.45">
      <c r="B3070" s="191">
        <v>41610</v>
      </c>
      <c r="C3070" s="101">
        <v>138.5648193359375</v>
      </c>
      <c r="D3070" s="56">
        <f t="shared" si="47"/>
        <v>-0.31470488488515985</v>
      </c>
      <c r="E3070">
        <v>3.4332926736422771E-3</v>
      </c>
    </row>
    <row r="3071" spans="2:5" x14ac:dyDescent="0.45">
      <c r="B3071" s="191">
        <v>43650</v>
      </c>
      <c r="C3071" s="101">
        <v>202.19729614257813</v>
      </c>
      <c r="D3071" s="56">
        <f t="shared" si="47"/>
        <v>8.9079759635613964</v>
      </c>
      <c r="E3071">
        <v>3.4332477930446499E-3</v>
      </c>
    </row>
    <row r="3072" spans="2:5" x14ac:dyDescent="0.45">
      <c r="B3072" s="191">
        <v>38586</v>
      </c>
      <c r="C3072" s="101">
        <v>20.407527923583984</v>
      </c>
      <c r="D3072" s="56">
        <f t="shared" si="47"/>
        <v>1.0581885173615175</v>
      </c>
      <c r="E3072">
        <v>3.4131958964372876E-3</v>
      </c>
    </row>
    <row r="3073" spans="2:5" x14ac:dyDescent="0.45">
      <c r="B3073" s="191">
        <v>37938</v>
      </c>
      <c r="C3073" s="101">
        <v>9.9152860641479492</v>
      </c>
      <c r="D3073" s="56">
        <f t="shared" si="47"/>
        <v>-0.9118795301358581</v>
      </c>
      <c r="E3073">
        <v>3.4088331832601306E-3</v>
      </c>
    </row>
    <row r="3074" spans="2:5" x14ac:dyDescent="0.45">
      <c r="B3074" s="191">
        <v>41145</v>
      </c>
      <c r="C3074" s="101">
        <v>112.51966857910156</v>
      </c>
      <c r="D3074" s="56">
        <f t="shared" si="47"/>
        <v>-0.22585001933251944</v>
      </c>
      <c r="E3074">
        <v>3.4056734190717301E-3</v>
      </c>
    </row>
    <row r="3075" spans="2:5" x14ac:dyDescent="0.45">
      <c r="B3075" s="191">
        <v>42452</v>
      </c>
      <c r="C3075" s="101">
        <v>145.34608459472656</v>
      </c>
      <c r="D3075" s="56">
        <f t="shared" ref="D3075:D3138" si="48">(C3075-C3076)/C3076</f>
        <v>1.4266498884584156</v>
      </c>
      <c r="E3075">
        <v>3.404056383772358E-3</v>
      </c>
    </row>
    <row r="3076" spans="2:5" x14ac:dyDescent="0.45">
      <c r="B3076" s="191">
        <v>40347</v>
      </c>
      <c r="C3076" s="101">
        <v>59.895778656005859</v>
      </c>
      <c r="D3076" s="56">
        <f t="shared" si="48"/>
        <v>-0.58854369702421017</v>
      </c>
      <c r="E3076">
        <v>3.4023345613221918E-3</v>
      </c>
    </row>
    <row r="3077" spans="2:5" x14ac:dyDescent="0.45">
      <c r="B3077" s="191">
        <v>42447</v>
      </c>
      <c r="C3077" s="101">
        <v>145.57020568847656</v>
      </c>
      <c r="D3077" s="56">
        <f t="shared" si="48"/>
        <v>-0.21879625815087198</v>
      </c>
      <c r="E3077">
        <v>3.3985865884934604E-3</v>
      </c>
    </row>
    <row r="3078" spans="2:5" x14ac:dyDescent="0.45">
      <c r="B3078" s="191">
        <v>43014</v>
      </c>
      <c r="C3078" s="101">
        <v>186.34089660644531</v>
      </c>
      <c r="D3078" s="56">
        <f t="shared" si="48"/>
        <v>0.56266178641311149</v>
      </c>
      <c r="E3078">
        <v>3.393055525542775E-3</v>
      </c>
    </row>
    <row r="3079" spans="2:5" x14ac:dyDescent="0.45">
      <c r="B3079" s="191">
        <v>41192</v>
      </c>
      <c r="C3079" s="101">
        <v>119.24582672119141</v>
      </c>
      <c r="D3079" s="56">
        <f t="shared" si="48"/>
        <v>-0.33561080635322771</v>
      </c>
      <c r="E3079">
        <v>3.3923207159913941E-3</v>
      </c>
    </row>
    <row r="3080" spans="2:5" x14ac:dyDescent="0.45">
      <c r="B3080" s="191">
        <v>44531</v>
      </c>
      <c r="C3080" s="101">
        <v>179.48188781738281</v>
      </c>
      <c r="D3080" s="56">
        <f t="shared" si="48"/>
        <v>25.0615669283019</v>
      </c>
      <c r="E3080">
        <v>3.391348921061227E-3</v>
      </c>
    </row>
    <row r="3081" spans="2:5" x14ac:dyDescent="0.45">
      <c r="B3081" s="191">
        <v>36007</v>
      </c>
      <c r="C3081" s="101">
        <v>6.8868417739868164</v>
      </c>
      <c r="D3081" s="56">
        <f t="shared" si="48"/>
        <v>-0.9631179245884337</v>
      </c>
      <c r="E3081">
        <v>3.3889181681167409E-3</v>
      </c>
    </row>
    <row r="3082" spans="2:5" x14ac:dyDescent="0.45">
      <c r="B3082" s="191">
        <v>43200</v>
      </c>
      <c r="C3082" s="101">
        <v>186.72598266601563</v>
      </c>
      <c r="D3082" s="56">
        <f t="shared" si="48"/>
        <v>0.14569652988209617</v>
      </c>
      <c r="E3082">
        <v>3.386198857721596E-3</v>
      </c>
    </row>
    <row r="3083" spans="2:5" x14ac:dyDescent="0.45">
      <c r="B3083" s="191">
        <v>42046</v>
      </c>
      <c r="C3083" s="101">
        <v>162.98031616210938</v>
      </c>
      <c r="D3083" s="56">
        <f t="shared" si="48"/>
        <v>18.693809683057083</v>
      </c>
      <c r="E3083">
        <v>3.3792054301760828E-3</v>
      </c>
    </row>
    <row r="3084" spans="2:5" x14ac:dyDescent="0.45">
      <c r="B3084" s="191">
        <v>37279</v>
      </c>
      <c r="C3084" s="101">
        <v>8.2757129669189453</v>
      </c>
      <c r="D3084" s="56">
        <f t="shared" si="48"/>
        <v>-0.72060984657697469</v>
      </c>
      <c r="E3084">
        <v>3.3785068962865795E-3</v>
      </c>
    </row>
    <row r="3085" spans="2:5" x14ac:dyDescent="0.45">
      <c r="B3085" s="191">
        <v>38762</v>
      </c>
      <c r="C3085" s="101">
        <v>29.620632171630859</v>
      </c>
      <c r="D3085" s="56">
        <f t="shared" si="48"/>
        <v>2.3480051551081318</v>
      </c>
      <c r="E3085">
        <v>3.3745085531506256E-3</v>
      </c>
    </row>
    <row r="3086" spans="2:5" x14ac:dyDescent="0.45">
      <c r="B3086" s="191">
        <v>36195</v>
      </c>
      <c r="C3086" s="101">
        <v>8.8472480773925781</v>
      </c>
      <c r="D3086" s="56">
        <f t="shared" si="48"/>
        <v>-0.9221496137981352</v>
      </c>
      <c r="E3086">
        <v>3.3740667129867176E-3</v>
      </c>
    </row>
    <row r="3087" spans="2:5" x14ac:dyDescent="0.45">
      <c r="B3087" s="191">
        <v>41135</v>
      </c>
      <c r="C3087" s="101">
        <v>113.64424133300781</v>
      </c>
      <c r="D3087" s="56">
        <f t="shared" si="48"/>
        <v>5.7814188139852059</v>
      </c>
      <c r="E3087">
        <v>3.3721966956217621E-3</v>
      </c>
    </row>
    <row r="3088" spans="2:5" x14ac:dyDescent="0.45">
      <c r="B3088" s="191">
        <v>38475</v>
      </c>
      <c r="C3088" s="101">
        <v>16.758180618286133</v>
      </c>
      <c r="D3088" s="56">
        <f t="shared" si="48"/>
        <v>4.2516296817861763</v>
      </c>
      <c r="E3088">
        <v>3.3714033235079724E-3</v>
      </c>
    </row>
    <row r="3089" spans="2:5" x14ac:dyDescent="0.45">
      <c r="B3089" s="191">
        <v>35311</v>
      </c>
      <c r="C3089" s="101">
        <v>3.1910438537597656</v>
      </c>
      <c r="D3089" s="56">
        <f t="shared" si="48"/>
        <v>-0.97839853319927295</v>
      </c>
      <c r="E3089">
        <v>3.3696774311076801E-3</v>
      </c>
    </row>
    <row r="3090" spans="2:5" x14ac:dyDescent="0.45">
      <c r="B3090" s="191">
        <v>41571</v>
      </c>
      <c r="C3090" s="101">
        <v>147.72348022460938</v>
      </c>
      <c r="D3090" s="56">
        <f t="shared" si="48"/>
        <v>16.382509412856788</v>
      </c>
      <c r="E3090">
        <v>3.3667674710461627E-3</v>
      </c>
    </row>
    <row r="3091" spans="2:5" x14ac:dyDescent="0.45">
      <c r="B3091" s="191">
        <v>37838</v>
      </c>
      <c r="C3091" s="101">
        <v>8.4983978271484375</v>
      </c>
      <c r="D3091" s="56">
        <f t="shared" si="48"/>
        <v>-0.94866226708754409</v>
      </c>
      <c r="E3091">
        <v>3.3591618962003885E-3</v>
      </c>
    </row>
    <row r="3092" spans="2:5" x14ac:dyDescent="0.45">
      <c r="B3092" s="191">
        <v>42664</v>
      </c>
      <c r="C3092" s="101">
        <v>165.53901672363281</v>
      </c>
      <c r="D3092" s="56">
        <f t="shared" si="48"/>
        <v>0.11739204995774541</v>
      </c>
      <c r="E3092">
        <v>3.3425746925607228E-3</v>
      </c>
    </row>
    <row r="3093" spans="2:5" x14ac:dyDescent="0.45">
      <c r="B3093" s="191">
        <v>42507</v>
      </c>
      <c r="C3093" s="101">
        <v>148.14765930175781</v>
      </c>
      <c r="D3093" s="56">
        <f t="shared" si="48"/>
        <v>19.102959285200299</v>
      </c>
      <c r="E3093">
        <v>3.3392609788551707E-3</v>
      </c>
    </row>
    <row r="3094" spans="2:5" x14ac:dyDescent="0.45">
      <c r="B3094" s="191">
        <v>37209</v>
      </c>
      <c r="C3094" s="101">
        <v>7.3694453239440918</v>
      </c>
      <c r="D3094" s="56">
        <f t="shared" si="48"/>
        <v>-0.97110085597812024</v>
      </c>
      <c r="E3094">
        <v>3.3391301005822539E-3</v>
      </c>
    </row>
    <row r="3095" spans="2:5" x14ac:dyDescent="0.45">
      <c r="B3095" s="191">
        <v>44764</v>
      </c>
      <c r="C3095" s="101">
        <v>255.00566101074219</v>
      </c>
      <c r="D3095" s="56">
        <f t="shared" si="48"/>
        <v>0.99805479581602963</v>
      </c>
      <c r="E3095">
        <v>3.3382267335748893E-3</v>
      </c>
    </row>
    <row r="3096" spans="2:5" x14ac:dyDescent="0.45">
      <c r="B3096" s="191">
        <v>41302</v>
      </c>
      <c r="C3096" s="101">
        <v>127.62696075439453</v>
      </c>
      <c r="D3096" s="56">
        <f t="shared" si="48"/>
        <v>-6.497677466551538E-2</v>
      </c>
      <c r="E3096">
        <v>3.3359921706746856E-3</v>
      </c>
    </row>
    <row r="3097" spans="2:5" x14ac:dyDescent="0.45">
      <c r="B3097" s="191">
        <v>41646</v>
      </c>
      <c r="C3097" s="101">
        <v>136.49603271484375</v>
      </c>
      <c r="D3097" s="56">
        <f t="shared" si="48"/>
        <v>0.44646864550918453</v>
      </c>
      <c r="E3097">
        <v>3.3263617731638189E-3</v>
      </c>
    </row>
    <row r="3098" spans="2:5" x14ac:dyDescent="0.45">
      <c r="B3098" s="191">
        <v>40996</v>
      </c>
      <c r="C3098" s="101">
        <v>94.365013122558594</v>
      </c>
      <c r="D3098" s="56">
        <f t="shared" si="48"/>
        <v>1.3656068692544632</v>
      </c>
      <c r="E3098">
        <v>3.3180542009961789E-3</v>
      </c>
    </row>
    <row r="3099" spans="2:5" x14ac:dyDescent="0.45">
      <c r="B3099" s="191">
        <v>39567</v>
      </c>
      <c r="C3099" s="101">
        <v>39.890403747558594</v>
      </c>
      <c r="D3099" s="56">
        <f t="shared" si="48"/>
        <v>4.2015314056418074</v>
      </c>
      <c r="E3099">
        <v>3.308307785360376E-3</v>
      </c>
    </row>
    <row r="3100" spans="2:5" x14ac:dyDescent="0.45">
      <c r="B3100" s="191">
        <v>35943</v>
      </c>
      <c r="C3100" s="101">
        <v>7.6689729690551758</v>
      </c>
      <c r="D3100" s="56">
        <f t="shared" si="48"/>
        <v>-0.95932918939389955</v>
      </c>
      <c r="E3100">
        <v>3.3011679789076587E-3</v>
      </c>
    </row>
    <row r="3101" spans="2:5" x14ac:dyDescent="0.45">
      <c r="B3101" s="191">
        <v>42835</v>
      </c>
      <c r="C3101" s="101">
        <v>188.56208801269531</v>
      </c>
      <c r="D3101" s="56">
        <f t="shared" si="48"/>
        <v>1.7746423531551396</v>
      </c>
      <c r="E3101">
        <v>3.3007359776568062E-3</v>
      </c>
    </row>
    <row r="3102" spans="2:5" x14ac:dyDescent="0.45">
      <c r="B3102" s="191">
        <v>40521</v>
      </c>
      <c r="C3102" s="101">
        <v>67.959060668945313</v>
      </c>
      <c r="D3102" s="56">
        <f t="shared" si="48"/>
        <v>-0.82799274240920961</v>
      </c>
      <c r="E3102">
        <v>3.2983992558890574E-3</v>
      </c>
    </row>
    <row r="3103" spans="2:5" x14ac:dyDescent="0.45">
      <c r="B3103" s="191">
        <v>45435</v>
      </c>
      <c r="C3103" s="101">
        <v>395.09414672851563</v>
      </c>
      <c r="D3103" s="56">
        <f t="shared" si="48"/>
        <v>1.4596382692956749</v>
      </c>
      <c r="E3103">
        <v>3.2961322116889825E-3</v>
      </c>
    </row>
    <row r="3104" spans="2:5" x14ac:dyDescent="0.45">
      <c r="B3104" s="191">
        <v>41975</v>
      </c>
      <c r="C3104" s="101">
        <v>160.63099670410156</v>
      </c>
      <c r="D3104" s="56">
        <f t="shared" si="48"/>
        <v>3.5619709825878192</v>
      </c>
      <c r="E3104">
        <v>3.2910872930120814E-3</v>
      </c>
    </row>
    <row r="3105" spans="2:5" x14ac:dyDescent="0.45">
      <c r="B3105" s="191">
        <v>39853</v>
      </c>
      <c r="C3105" s="101">
        <v>35.21087646484375</v>
      </c>
      <c r="D3105" s="56">
        <f t="shared" si="48"/>
        <v>-0.83674570730379694</v>
      </c>
      <c r="E3105">
        <v>3.2867098358471151E-3</v>
      </c>
    </row>
    <row r="3106" spans="2:5" x14ac:dyDescent="0.45">
      <c r="B3106" s="191">
        <v>44672</v>
      </c>
      <c r="C3106" s="101">
        <v>215.68116760253906</v>
      </c>
      <c r="D3106" s="56">
        <f t="shared" si="48"/>
        <v>28.276786475398509</v>
      </c>
      <c r="E3106">
        <v>3.2749555123484774E-3</v>
      </c>
    </row>
    <row r="3107" spans="2:5" x14ac:dyDescent="0.45">
      <c r="B3107" s="191">
        <v>37552</v>
      </c>
      <c r="C3107" s="101">
        <v>7.3669686317443848</v>
      </c>
      <c r="D3107" s="56">
        <f t="shared" si="48"/>
        <v>-0.96478081338169852</v>
      </c>
      <c r="E3107">
        <v>3.2534714810840914E-3</v>
      </c>
    </row>
    <row r="3108" spans="2:5" x14ac:dyDescent="0.45">
      <c r="B3108" s="191">
        <v>43535</v>
      </c>
      <c r="C3108" s="101">
        <v>209.17486572265625</v>
      </c>
      <c r="D3108" s="56">
        <f t="shared" si="48"/>
        <v>5.4039236895818341</v>
      </c>
      <c r="E3108">
        <v>3.2534327905773619E-3</v>
      </c>
    </row>
    <row r="3109" spans="2:5" x14ac:dyDescent="0.45">
      <c r="B3109" s="191">
        <v>39790</v>
      </c>
      <c r="C3109" s="101">
        <v>32.663547515869141</v>
      </c>
      <c r="D3109" s="56">
        <f t="shared" si="48"/>
        <v>-0.77700035627634956</v>
      </c>
      <c r="E3109">
        <v>3.2476316179516065E-3</v>
      </c>
    </row>
    <row r="3110" spans="2:5" x14ac:dyDescent="0.45">
      <c r="B3110" s="191">
        <v>41551</v>
      </c>
      <c r="C3110" s="101">
        <v>146.47354125976563</v>
      </c>
      <c r="D3110" s="56">
        <f t="shared" si="48"/>
        <v>12.431077299293294</v>
      </c>
      <c r="E3110">
        <v>3.2471030926229652E-3</v>
      </c>
    </row>
    <row r="3111" spans="2:5" x14ac:dyDescent="0.45">
      <c r="B3111" s="191">
        <v>36237</v>
      </c>
      <c r="C3111" s="101">
        <v>10.905569076538086</v>
      </c>
      <c r="D3111" s="56">
        <f t="shared" si="48"/>
        <v>-0.66865944527571053</v>
      </c>
      <c r="E3111">
        <v>3.2346508928233035E-3</v>
      </c>
    </row>
    <row r="3112" spans="2:5" x14ac:dyDescent="0.45">
      <c r="B3112" s="191">
        <v>39811</v>
      </c>
      <c r="C3112" s="101">
        <v>32.913475036621094</v>
      </c>
      <c r="D3112" s="56">
        <f t="shared" si="48"/>
        <v>-0.81333887571896835</v>
      </c>
      <c r="E3112">
        <v>3.2230079911854761E-3</v>
      </c>
    </row>
    <row r="3113" spans="2:5" x14ac:dyDescent="0.45">
      <c r="B3113" s="191">
        <v>44554</v>
      </c>
      <c r="C3113" s="101">
        <v>176.32742309570313</v>
      </c>
      <c r="D3113" s="56">
        <f t="shared" si="48"/>
        <v>-0.61206283190184119</v>
      </c>
      <c r="E3113">
        <v>3.2212867280295527E-3</v>
      </c>
    </row>
    <row r="3114" spans="2:5" x14ac:dyDescent="0.45">
      <c r="B3114" s="191">
        <v>45580</v>
      </c>
      <c r="C3114" s="101">
        <v>454.52572631835938</v>
      </c>
      <c r="D3114" s="56">
        <f t="shared" si="48"/>
        <v>6.1819040251652844</v>
      </c>
      <c r="E3114">
        <v>3.2197685883523066E-3</v>
      </c>
    </row>
    <row r="3115" spans="2:5" x14ac:dyDescent="0.45">
      <c r="B3115" s="191">
        <v>40395</v>
      </c>
      <c r="C3115" s="101">
        <v>63.287635803222656</v>
      </c>
      <c r="D3115" s="56">
        <f t="shared" si="48"/>
        <v>0.29196651075513869</v>
      </c>
      <c r="E3115">
        <v>3.2194017451769746E-3</v>
      </c>
    </row>
    <row r="3116" spans="2:5" x14ac:dyDescent="0.45">
      <c r="B3116" s="191">
        <v>40225</v>
      </c>
      <c r="C3116" s="101">
        <v>48.985507965087891</v>
      </c>
      <c r="D3116" s="56">
        <f t="shared" si="48"/>
        <v>-0.87707477280587309</v>
      </c>
      <c r="E3116">
        <v>3.2084685006188974E-3</v>
      </c>
    </row>
    <row r="3117" spans="2:5" x14ac:dyDescent="0.45">
      <c r="B3117" s="191">
        <v>45972</v>
      </c>
      <c r="C3117" s="101">
        <v>398.4984130859375</v>
      </c>
      <c r="D3117" s="56">
        <f t="shared" si="48"/>
        <v>46.041056352671134</v>
      </c>
      <c r="E3117">
        <v>3.2055261291405097E-3</v>
      </c>
    </row>
    <row r="3118" spans="2:5" x14ac:dyDescent="0.45">
      <c r="B3118" s="191">
        <v>36165</v>
      </c>
      <c r="C3118" s="101">
        <v>8.4712896347045898</v>
      </c>
      <c r="D3118" s="56">
        <f t="shared" si="48"/>
        <v>-0.87906977953614851</v>
      </c>
      <c r="E3118">
        <v>3.2031427435919358E-3</v>
      </c>
    </row>
    <row r="3119" spans="2:5" x14ac:dyDescent="0.45">
      <c r="B3119" s="191">
        <v>40459</v>
      </c>
      <c r="C3119" s="101">
        <v>70.051055908203125</v>
      </c>
      <c r="D3119" s="56">
        <f t="shared" si="48"/>
        <v>-0.47646343062738411</v>
      </c>
      <c r="E3119">
        <v>3.1996907493700866E-3</v>
      </c>
    </row>
    <row r="3120" spans="2:5" x14ac:dyDescent="0.45">
      <c r="B3120" s="191">
        <v>42170</v>
      </c>
      <c r="C3120" s="101">
        <v>133.80355834960938</v>
      </c>
      <c r="D3120" s="56">
        <f t="shared" si="48"/>
        <v>17.595330438642311</v>
      </c>
      <c r="E3120">
        <v>3.192639596899363E-3</v>
      </c>
    </row>
    <row r="3121" spans="2:5" x14ac:dyDescent="0.45">
      <c r="B3121" s="191">
        <v>37385</v>
      </c>
      <c r="C3121" s="101">
        <v>7.1955461502075195</v>
      </c>
      <c r="D3121" s="56">
        <f t="shared" si="48"/>
        <v>-0.96163012386452773</v>
      </c>
      <c r="E3121">
        <v>3.185897091993867E-3</v>
      </c>
    </row>
    <row r="3122" spans="2:5" x14ac:dyDescent="0.45">
      <c r="B3122" s="191">
        <v>42997</v>
      </c>
      <c r="C3122" s="101">
        <v>187.5311279296875</v>
      </c>
      <c r="D3122" s="56">
        <f t="shared" si="48"/>
        <v>-0.55147918326413337</v>
      </c>
      <c r="E3122">
        <v>3.1834850905298724E-3</v>
      </c>
    </row>
    <row r="3123" spans="2:5" x14ac:dyDescent="0.45">
      <c r="B3123" s="191">
        <v>45681</v>
      </c>
      <c r="C3123" s="101">
        <v>418.11019897460938</v>
      </c>
      <c r="D3123" s="56">
        <f t="shared" si="48"/>
        <v>1.5203552947589065</v>
      </c>
      <c r="E3123">
        <v>3.1803737222856807E-3</v>
      </c>
    </row>
    <row r="3124" spans="2:5" x14ac:dyDescent="0.45">
      <c r="B3124" s="191">
        <v>44369</v>
      </c>
      <c r="C3124" s="101">
        <v>165.89335632324219</v>
      </c>
      <c r="D3124" s="56">
        <f t="shared" si="48"/>
        <v>20.965710988140597</v>
      </c>
      <c r="E3124">
        <v>3.1791368017057018E-3</v>
      </c>
    </row>
    <row r="3125" spans="2:5" x14ac:dyDescent="0.45">
      <c r="B3125" s="191">
        <v>37750</v>
      </c>
      <c r="C3125" s="101">
        <v>7.5523781776428223</v>
      </c>
      <c r="D3125" s="56">
        <f t="shared" si="48"/>
        <v>-0.52082620731125784</v>
      </c>
      <c r="E3125">
        <v>3.1731552547549827E-3</v>
      </c>
    </row>
    <row r="3126" spans="2:5" x14ac:dyDescent="0.45">
      <c r="B3126" s="191">
        <v>38386</v>
      </c>
      <c r="C3126" s="101">
        <v>15.761250495910645</v>
      </c>
      <c r="D3126" s="56">
        <f t="shared" si="48"/>
        <v>-0.54952507731755884</v>
      </c>
      <c r="E3126">
        <v>3.169170492036921E-3</v>
      </c>
    </row>
    <row r="3127" spans="2:5" x14ac:dyDescent="0.45">
      <c r="B3127" s="191">
        <v>38964</v>
      </c>
      <c r="C3127" s="101">
        <v>34.988075256347656</v>
      </c>
      <c r="D3127" s="56">
        <f t="shared" si="48"/>
        <v>-0.79042136212219505</v>
      </c>
      <c r="E3127">
        <v>3.1653817636779634E-3</v>
      </c>
    </row>
    <row r="3128" spans="2:5" x14ac:dyDescent="0.45">
      <c r="B3128" s="191">
        <v>44433</v>
      </c>
      <c r="C3128" s="101">
        <v>166.94485473632813</v>
      </c>
      <c r="D3128" s="56">
        <f t="shared" si="48"/>
        <v>11.47687011357054</v>
      </c>
      <c r="E3128">
        <v>3.1591418026940591E-3</v>
      </c>
    </row>
    <row r="3129" spans="2:5" x14ac:dyDescent="0.45">
      <c r="B3129" s="191">
        <v>38300</v>
      </c>
      <c r="C3129" s="101">
        <v>13.38034725189209</v>
      </c>
      <c r="D3129" s="56">
        <f t="shared" si="48"/>
        <v>-0.60218284212651385</v>
      </c>
      <c r="E3129">
        <v>3.1548986979009143E-3</v>
      </c>
    </row>
    <row r="3130" spans="2:5" x14ac:dyDescent="0.45">
      <c r="B3130" s="191">
        <v>39896</v>
      </c>
      <c r="C3130" s="101">
        <v>33.634414672851563</v>
      </c>
      <c r="D3130" s="56">
        <f t="shared" si="48"/>
        <v>3.1717631470030234</v>
      </c>
      <c r="E3130">
        <v>3.1537062903805872E-3</v>
      </c>
    </row>
    <row r="3131" spans="2:5" x14ac:dyDescent="0.45">
      <c r="B3131" s="191">
        <v>36796</v>
      </c>
      <c r="C3131" s="101">
        <v>8.0623979568481445</v>
      </c>
      <c r="D3131" s="56">
        <f t="shared" si="48"/>
        <v>-0.83911078629758196</v>
      </c>
      <c r="E3131">
        <v>3.1460011267840948E-3</v>
      </c>
    </row>
    <row r="3132" spans="2:5" x14ac:dyDescent="0.45">
      <c r="B3132" s="191">
        <v>40205</v>
      </c>
      <c r="C3132" s="101">
        <v>50.111488342285156</v>
      </c>
      <c r="D3132" s="56">
        <f t="shared" si="48"/>
        <v>-0.69015115491373769</v>
      </c>
      <c r="E3132">
        <v>3.1360731031560953E-3</v>
      </c>
    </row>
    <row r="3133" spans="2:5" x14ac:dyDescent="0.45">
      <c r="B3133" s="191">
        <v>42006</v>
      </c>
      <c r="C3133" s="101">
        <v>161.72882080078125</v>
      </c>
      <c r="D3133" s="56">
        <f t="shared" si="48"/>
        <v>3.4771611267268301</v>
      </c>
      <c r="E3133">
        <v>3.1321319792246161E-3</v>
      </c>
    </row>
    <row r="3134" spans="2:5" x14ac:dyDescent="0.45">
      <c r="B3134" s="191">
        <v>39420</v>
      </c>
      <c r="C3134" s="101">
        <v>36.123073577880859</v>
      </c>
      <c r="D3134" s="56">
        <f t="shared" si="48"/>
        <v>-0.28251040856334059</v>
      </c>
      <c r="E3134">
        <v>3.1306495602598928E-3</v>
      </c>
    </row>
    <row r="3135" spans="2:5" x14ac:dyDescent="0.45">
      <c r="B3135" s="191">
        <v>40147</v>
      </c>
      <c r="C3135" s="101">
        <v>50.346477508544922</v>
      </c>
      <c r="D3135" s="56">
        <f t="shared" si="48"/>
        <v>-0.56581769802133286</v>
      </c>
      <c r="E3135">
        <v>3.1213137381279565E-3</v>
      </c>
    </row>
    <row r="3136" spans="2:5" x14ac:dyDescent="0.45">
      <c r="B3136" s="191">
        <v>41183</v>
      </c>
      <c r="C3136" s="101">
        <v>115.95700073242188</v>
      </c>
      <c r="D3136" s="56">
        <f t="shared" si="48"/>
        <v>12.163305355698553</v>
      </c>
      <c r="E3136">
        <v>3.1203638888929221E-3</v>
      </c>
    </row>
    <row r="3137" spans="2:5" x14ac:dyDescent="0.45">
      <c r="B3137" s="191">
        <v>37092</v>
      </c>
      <c r="C3137" s="101">
        <v>8.8091096878051758</v>
      </c>
      <c r="D3137" s="56">
        <f t="shared" si="48"/>
        <v>-0.95140201679751246</v>
      </c>
      <c r="E3137">
        <v>3.1097744066956368E-3</v>
      </c>
    </row>
    <row r="3138" spans="2:5" x14ac:dyDescent="0.45">
      <c r="B3138" s="191">
        <v>43186</v>
      </c>
      <c r="C3138" s="101">
        <v>181.26492309570313</v>
      </c>
      <c r="D3138" s="56">
        <f t="shared" si="48"/>
        <v>-0.45902880385279093</v>
      </c>
      <c r="E3138">
        <v>3.0994694440578952E-3</v>
      </c>
    </row>
    <row r="3139" spans="2:5" x14ac:dyDescent="0.45">
      <c r="B3139" s="191">
        <v>45026</v>
      </c>
      <c r="C3139" s="101">
        <v>335.07315063476563</v>
      </c>
      <c r="D3139" s="56">
        <f t="shared" ref="D3139:D3202" si="49">(C3139-C3140)/C3140</f>
        <v>43.286513026499208</v>
      </c>
      <c r="E3139">
        <v>3.0980012638675753E-3</v>
      </c>
    </row>
    <row r="3140" spans="2:5" x14ac:dyDescent="0.45">
      <c r="B3140" s="191">
        <v>37736</v>
      </c>
      <c r="C3140" s="101">
        <v>7.5660314559936523</v>
      </c>
      <c r="D3140" s="56">
        <f t="shared" si="49"/>
        <v>7.8738705689065311E-2</v>
      </c>
      <c r="E3140">
        <v>3.092006376449216E-3</v>
      </c>
    </row>
    <row r="3141" spans="2:5" x14ac:dyDescent="0.45">
      <c r="B3141" s="191">
        <v>37571</v>
      </c>
      <c r="C3141" s="101">
        <v>7.0137758255004883</v>
      </c>
      <c r="D3141" s="56">
        <f t="shared" si="49"/>
        <v>-0.88187894099469666</v>
      </c>
      <c r="E3141">
        <v>3.0909126866949044E-3</v>
      </c>
    </row>
    <row r="3142" spans="2:5" x14ac:dyDescent="0.45">
      <c r="B3142" s="191">
        <v>40380</v>
      </c>
      <c r="C3142" s="101">
        <v>59.377861022949219</v>
      </c>
      <c r="D3142" s="56">
        <f t="shared" si="49"/>
        <v>-0.6657695047576937</v>
      </c>
      <c r="E3142">
        <v>3.0879065125460825E-3</v>
      </c>
    </row>
    <row r="3143" spans="2:5" x14ac:dyDescent="0.45">
      <c r="B3143" s="191">
        <v>43749</v>
      </c>
      <c r="C3143" s="101">
        <v>177.65542602539063</v>
      </c>
      <c r="D3143" s="56">
        <f t="shared" si="49"/>
        <v>26.245174475461347</v>
      </c>
      <c r="E3143">
        <v>3.0839066424480127E-3</v>
      </c>
    </row>
    <row r="3144" spans="2:5" x14ac:dyDescent="0.45">
      <c r="B3144" s="191">
        <v>36012</v>
      </c>
      <c r="C3144" s="101">
        <v>6.5206198692321777</v>
      </c>
      <c r="D3144" s="56">
        <f t="shared" si="49"/>
        <v>-0.91044737012511079</v>
      </c>
      <c r="E3144">
        <v>3.0790548205406757E-3</v>
      </c>
    </row>
    <row r="3145" spans="2:5" x14ac:dyDescent="0.45">
      <c r="B3145" s="191">
        <v>40631</v>
      </c>
      <c r="C3145" s="101">
        <v>72.813270568847656</v>
      </c>
      <c r="D3145" s="56">
        <f t="shared" si="49"/>
        <v>-0.81276674092867007</v>
      </c>
      <c r="E3145">
        <v>3.0776186954247406E-3</v>
      </c>
    </row>
    <row r="3146" spans="2:5" x14ac:dyDescent="0.45">
      <c r="B3146" s="191">
        <v>45170</v>
      </c>
      <c r="C3146" s="101">
        <v>388.89068603515625</v>
      </c>
      <c r="D3146" s="56">
        <f t="shared" si="49"/>
        <v>-0.13000666191771201</v>
      </c>
      <c r="E3146">
        <v>3.0702529446051748E-3</v>
      </c>
    </row>
    <row r="3147" spans="2:5" x14ac:dyDescent="0.45">
      <c r="B3147" s="191">
        <v>45597</v>
      </c>
      <c r="C3147" s="101">
        <v>447.00421142578125</v>
      </c>
      <c r="D3147" s="56">
        <f t="shared" si="49"/>
        <v>0.36698535604214449</v>
      </c>
      <c r="E3147">
        <v>3.068695261118499E-3</v>
      </c>
    </row>
    <row r="3148" spans="2:5" x14ac:dyDescent="0.45">
      <c r="B3148" s="191">
        <v>46073</v>
      </c>
      <c r="C3148" s="101">
        <v>327</v>
      </c>
      <c r="D3148" s="56">
        <f t="shared" si="49"/>
        <v>2.6958516531914083</v>
      </c>
      <c r="E3148">
        <v>3.0674846625766872E-3</v>
      </c>
    </row>
    <row r="3149" spans="2:5" x14ac:dyDescent="0.45">
      <c r="B3149" s="191">
        <v>40858</v>
      </c>
      <c r="C3149" s="101">
        <v>88.477577209472656</v>
      </c>
      <c r="D3149" s="56">
        <f t="shared" si="49"/>
        <v>-0.77343759340844742</v>
      </c>
      <c r="E3149">
        <v>3.0656950847767102E-3</v>
      </c>
    </row>
    <row r="3150" spans="2:5" x14ac:dyDescent="0.45">
      <c r="B3150" s="191">
        <v>45323</v>
      </c>
      <c r="C3150" s="101">
        <v>390.52188110351563</v>
      </c>
      <c r="D3150" s="56">
        <f t="shared" si="49"/>
        <v>52.584879577860541</v>
      </c>
      <c r="E3150">
        <v>3.0573894056695233E-3</v>
      </c>
    </row>
    <row r="3151" spans="2:5" x14ac:dyDescent="0.45">
      <c r="B3151" s="191">
        <v>37679</v>
      </c>
      <c r="C3151" s="101">
        <v>7.2879118919372559</v>
      </c>
      <c r="D3151" s="56">
        <f t="shared" si="49"/>
        <v>-0.9674761797633068</v>
      </c>
      <c r="E3151">
        <v>3.0528948587552119E-3</v>
      </c>
    </row>
    <row r="3152" spans="2:5" x14ac:dyDescent="0.45">
      <c r="B3152" s="191">
        <v>44732</v>
      </c>
      <c r="C3152" s="101">
        <v>224.07920837402344</v>
      </c>
      <c r="D3152" s="56">
        <f t="shared" si="49"/>
        <v>1.1309020045149381</v>
      </c>
      <c r="E3152">
        <v>3.0383645779310394E-3</v>
      </c>
    </row>
    <row r="3153" spans="2:5" x14ac:dyDescent="0.45">
      <c r="B3153" s="191">
        <v>41087</v>
      </c>
      <c r="C3153" s="101">
        <v>105.15697479248047</v>
      </c>
      <c r="D3153" s="56">
        <f t="shared" si="49"/>
        <v>-0.43864676545105263</v>
      </c>
      <c r="E3153">
        <v>3.0356394728027038E-3</v>
      </c>
    </row>
    <row r="3154" spans="2:5" x14ac:dyDescent="0.45">
      <c r="B3154" s="191">
        <v>44523</v>
      </c>
      <c r="C3154" s="101">
        <v>187.32763671875</v>
      </c>
      <c r="D3154" s="56">
        <f t="shared" si="49"/>
        <v>2.6125758158598313</v>
      </c>
      <c r="E3154">
        <v>3.0315535664199454E-3</v>
      </c>
    </row>
    <row r="3155" spans="2:5" x14ac:dyDescent="0.45">
      <c r="B3155" s="191">
        <v>40273</v>
      </c>
      <c r="C3155" s="101">
        <v>51.854312896728516</v>
      </c>
      <c r="D3155" s="56">
        <f t="shared" si="49"/>
        <v>-0.71607525359880797</v>
      </c>
      <c r="E3155">
        <v>3.0299801493982466E-3</v>
      </c>
    </row>
    <row r="3156" spans="2:5" x14ac:dyDescent="0.45">
      <c r="B3156" s="191">
        <v>42803</v>
      </c>
      <c r="C3156" s="101">
        <v>182.63400268554688</v>
      </c>
      <c r="D3156" s="56">
        <f t="shared" si="49"/>
        <v>-0.18910286571680929</v>
      </c>
      <c r="E3156">
        <v>3.0285858615823969E-3</v>
      </c>
    </row>
    <row r="3157" spans="2:5" x14ac:dyDescent="0.45">
      <c r="B3157" s="191">
        <v>44726</v>
      </c>
      <c r="C3157" s="101">
        <v>225.22462463378906</v>
      </c>
      <c r="D3157" s="56">
        <f t="shared" si="49"/>
        <v>29.480458296558112</v>
      </c>
      <c r="E3157">
        <v>3.0228657737918678E-3</v>
      </c>
    </row>
    <row r="3158" spans="2:5" x14ac:dyDescent="0.45">
      <c r="B3158" s="191">
        <v>37595</v>
      </c>
      <c r="C3158" s="101">
        <v>7.3891482353210449</v>
      </c>
      <c r="D3158" s="56">
        <f t="shared" si="49"/>
        <v>-0.94196849390540938</v>
      </c>
      <c r="E3158">
        <v>3.0106825052963974E-3</v>
      </c>
    </row>
    <row r="3159" spans="2:5" x14ac:dyDescent="0.45">
      <c r="B3159" s="191">
        <v>41317</v>
      </c>
      <c r="C3159" s="101">
        <v>127.32994079589844</v>
      </c>
      <c r="D3159" s="56">
        <f t="shared" si="49"/>
        <v>0.19876166052012501</v>
      </c>
      <c r="E3159">
        <v>3.0088359954505367E-3</v>
      </c>
    </row>
    <row r="3160" spans="2:5" x14ac:dyDescent="0.45">
      <c r="B3160" s="191">
        <v>41114</v>
      </c>
      <c r="C3160" s="101">
        <v>106.2178955078125</v>
      </c>
      <c r="D3160" s="56">
        <f t="shared" si="49"/>
        <v>1.1571436230030583</v>
      </c>
      <c r="E3160">
        <v>3.0053724382362681E-3</v>
      </c>
    </row>
    <row r="3161" spans="2:5" x14ac:dyDescent="0.45">
      <c r="B3161" s="191">
        <v>40162</v>
      </c>
      <c r="C3161" s="101">
        <v>49.240066528320313</v>
      </c>
      <c r="D3161" s="56">
        <f t="shared" si="49"/>
        <v>2.8898931393407548</v>
      </c>
      <c r="E3161">
        <v>2.9917278747573911E-3</v>
      </c>
    </row>
    <row r="3162" spans="2:5" x14ac:dyDescent="0.45">
      <c r="B3162" s="191">
        <v>38082</v>
      </c>
      <c r="C3162" s="101">
        <v>12.658462524414063</v>
      </c>
      <c r="D3162" s="56">
        <f t="shared" si="49"/>
        <v>-0.96917778623397677</v>
      </c>
      <c r="E3162">
        <v>2.9907552497657323E-3</v>
      </c>
    </row>
    <row r="3163" spans="2:5" x14ac:dyDescent="0.45">
      <c r="B3163" s="191">
        <v>45810</v>
      </c>
      <c r="C3163" s="101">
        <v>410.69284057617188</v>
      </c>
      <c r="D3163" s="56">
        <f t="shared" si="49"/>
        <v>3.9034913590503155</v>
      </c>
      <c r="E3163">
        <v>2.9900583299496833E-3</v>
      </c>
    </row>
    <row r="3164" spans="2:5" x14ac:dyDescent="0.45">
      <c r="B3164" s="191">
        <v>40907</v>
      </c>
      <c r="C3164" s="101">
        <v>83.75518798828125</v>
      </c>
      <c r="D3164" s="56">
        <f t="shared" si="49"/>
        <v>-0.43200392724822334</v>
      </c>
      <c r="E3164">
        <v>2.9895190045644503E-3</v>
      </c>
    </row>
    <row r="3165" spans="2:5" x14ac:dyDescent="0.45">
      <c r="B3165" s="191">
        <v>41828</v>
      </c>
      <c r="C3165" s="101">
        <v>147.45733642578125</v>
      </c>
      <c r="D3165" s="56">
        <f t="shared" si="49"/>
        <v>-0.22784029710976378</v>
      </c>
      <c r="E3165">
        <v>2.9867191310169903E-3</v>
      </c>
    </row>
    <row r="3166" spans="2:5" x14ac:dyDescent="0.45">
      <c r="B3166" s="191">
        <v>44540</v>
      </c>
      <c r="C3166" s="101">
        <v>190.9674072265625</v>
      </c>
      <c r="D3166" s="56">
        <f t="shared" si="49"/>
        <v>2.8492068679113784</v>
      </c>
      <c r="E3166">
        <v>2.9735210451304586E-3</v>
      </c>
    </row>
    <row r="3167" spans="2:5" x14ac:dyDescent="0.45">
      <c r="B3167" s="191">
        <v>40213</v>
      </c>
      <c r="C3167" s="101">
        <v>49.612144470214844</v>
      </c>
      <c r="D3167" s="56">
        <f t="shared" si="49"/>
        <v>0.44922076751327228</v>
      </c>
      <c r="E3167">
        <v>2.9693014348783063E-3</v>
      </c>
    </row>
    <row r="3168" spans="2:5" x14ac:dyDescent="0.45">
      <c r="B3168" s="191">
        <v>39002</v>
      </c>
      <c r="C3168" s="101">
        <v>34.233669281005859</v>
      </c>
      <c r="D3168" s="56">
        <f t="shared" si="49"/>
        <v>-0.91237050797534092</v>
      </c>
      <c r="E3168">
        <v>2.9650339458946687E-3</v>
      </c>
    </row>
    <row r="3169" spans="2:5" x14ac:dyDescent="0.45">
      <c r="B3169" s="191">
        <v>45727</v>
      </c>
      <c r="C3169" s="101">
        <v>390.66378784179688</v>
      </c>
      <c r="D3169" s="56">
        <f t="shared" si="49"/>
        <v>3.6218763460329644</v>
      </c>
      <c r="E3169">
        <v>2.9630698654251218E-3</v>
      </c>
    </row>
    <row r="3170" spans="2:5" x14ac:dyDescent="0.45">
      <c r="B3170" s="191">
        <v>40954</v>
      </c>
      <c r="C3170" s="101">
        <v>84.524932861328125</v>
      </c>
      <c r="D3170" s="56">
        <f t="shared" si="49"/>
        <v>11.777122429092705</v>
      </c>
      <c r="E3170">
        <v>2.9624860403573089E-3</v>
      </c>
    </row>
    <row r="3171" spans="2:5" x14ac:dyDescent="0.45">
      <c r="B3171" s="191">
        <v>37405</v>
      </c>
      <c r="C3171" s="101">
        <v>6.6153340339660645</v>
      </c>
      <c r="D3171" s="56">
        <f t="shared" si="49"/>
        <v>-0.84029326748363908</v>
      </c>
      <c r="E3171">
        <v>2.9579730842956543E-3</v>
      </c>
    </row>
    <row r="3172" spans="2:5" x14ac:dyDescent="0.45">
      <c r="B3172" s="191">
        <v>39458</v>
      </c>
      <c r="C3172" s="101">
        <v>41.421760559082031</v>
      </c>
      <c r="D3172" s="56">
        <f t="shared" si="49"/>
        <v>-0.68226099900954429</v>
      </c>
      <c r="E3172">
        <v>2.9572946771374438E-3</v>
      </c>
    </row>
    <row r="3173" spans="2:5" x14ac:dyDescent="0.45">
      <c r="B3173" s="191">
        <v>41353</v>
      </c>
      <c r="C3173" s="101">
        <v>130.36410522460938</v>
      </c>
      <c r="D3173" s="56">
        <f t="shared" si="49"/>
        <v>-4.8065784141579283E-2</v>
      </c>
      <c r="E3173">
        <v>2.9383065962693953E-3</v>
      </c>
    </row>
    <row r="3174" spans="2:5" x14ac:dyDescent="0.45">
      <c r="B3174" s="191">
        <v>43895</v>
      </c>
      <c r="C3174" s="101">
        <v>136.94654846191406</v>
      </c>
      <c r="D3174" s="56">
        <f t="shared" si="49"/>
        <v>3.72047263481576</v>
      </c>
      <c r="E3174">
        <v>2.9333938562328583E-3</v>
      </c>
    </row>
    <row r="3175" spans="2:5" x14ac:dyDescent="0.45">
      <c r="B3175" s="191">
        <v>39283</v>
      </c>
      <c r="C3175" s="101">
        <v>29.011194229125977</v>
      </c>
      <c r="D3175" s="56">
        <f t="shared" si="49"/>
        <v>-0.82507482686454647</v>
      </c>
      <c r="E3175">
        <v>2.9227421131426796E-3</v>
      </c>
    </row>
    <row r="3176" spans="2:5" x14ac:dyDescent="0.45">
      <c r="B3176" s="191">
        <v>42660</v>
      </c>
      <c r="C3176" s="101">
        <v>165.84916687011719</v>
      </c>
      <c r="D3176" s="56">
        <f t="shared" si="49"/>
        <v>1.3607022492836396</v>
      </c>
      <c r="E3176">
        <v>2.9177474078359617E-3</v>
      </c>
    </row>
    <row r="3177" spans="2:5" x14ac:dyDescent="0.45">
      <c r="B3177" s="191">
        <v>40462</v>
      </c>
      <c r="C3177" s="101">
        <v>70.254165649414063</v>
      </c>
      <c r="D3177" s="56">
        <f t="shared" si="49"/>
        <v>0.91775544601407311</v>
      </c>
      <c r="E3177">
        <v>2.8994529572416183E-3</v>
      </c>
    </row>
    <row r="3178" spans="2:5" x14ac:dyDescent="0.45">
      <c r="B3178" s="191">
        <v>39927</v>
      </c>
      <c r="C3178" s="101">
        <v>36.633537292480469</v>
      </c>
      <c r="D3178" s="56">
        <f t="shared" si="49"/>
        <v>4.0105849175230031</v>
      </c>
      <c r="E3178">
        <v>2.8946658278631481E-3</v>
      </c>
    </row>
    <row r="3179" spans="2:5" x14ac:dyDescent="0.45">
      <c r="B3179" s="191">
        <v>37691</v>
      </c>
      <c r="C3179" s="101">
        <v>7.3112297058105469</v>
      </c>
      <c r="D3179" s="56">
        <f t="shared" si="49"/>
        <v>-0.80120499173223858</v>
      </c>
      <c r="E3179">
        <v>2.8863275667829536E-3</v>
      </c>
    </row>
    <row r="3180" spans="2:5" x14ac:dyDescent="0.45">
      <c r="B3180" s="191">
        <v>39995</v>
      </c>
      <c r="C3180" s="101">
        <v>36.777732849121094</v>
      </c>
      <c r="D3180" s="56">
        <f t="shared" si="49"/>
        <v>1.9344638094001767</v>
      </c>
      <c r="E3180">
        <v>2.8835968681439677E-3</v>
      </c>
    </row>
    <row r="3181" spans="2:5" x14ac:dyDescent="0.45">
      <c r="B3181" s="191">
        <v>38098</v>
      </c>
      <c r="C3181" s="101">
        <v>12.53303337097168</v>
      </c>
      <c r="D3181" s="56">
        <f t="shared" si="49"/>
        <v>-0.91990367014659502</v>
      </c>
      <c r="E3181">
        <v>2.8810100056585407E-3</v>
      </c>
    </row>
    <row r="3182" spans="2:5" x14ac:dyDescent="0.45">
      <c r="B3182" s="191">
        <v>42723</v>
      </c>
      <c r="C3182" s="101">
        <v>156.47450256347656</v>
      </c>
      <c r="D3182" s="56">
        <f t="shared" si="49"/>
        <v>-0.18783537378081808</v>
      </c>
      <c r="E3182">
        <v>2.8717849015994371E-3</v>
      </c>
    </row>
    <row r="3183" spans="2:5" x14ac:dyDescent="0.45">
      <c r="B3183" s="191">
        <v>42845</v>
      </c>
      <c r="C3183" s="101">
        <v>192.66352844238281</v>
      </c>
      <c r="D3183" s="56">
        <f t="shared" si="49"/>
        <v>-1.7212102248447755E-2</v>
      </c>
      <c r="E3183">
        <v>2.8704735733353181E-3</v>
      </c>
    </row>
    <row r="3184" spans="2:5" x14ac:dyDescent="0.45">
      <c r="B3184" s="191">
        <v>42964</v>
      </c>
      <c r="C3184" s="101">
        <v>196.03775024414063</v>
      </c>
      <c r="D3184" s="56">
        <f t="shared" si="49"/>
        <v>0.44099311028004723</v>
      </c>
      <c r="E3184">
        <v>2.8650767717866123E-3</v>
      </c>
    </row>
    <row r="3185" spans="2:5" x14ac:dyDescent="0.45">
      <c r="B3185" s="191">
        <v>41645</v>
      </c>
      <c r="C3185" s="101">
        <v>136.04350280761719</v>
      </c>
      <c r="D3185" s="56">
        <f t="shared" si="49"/>
        <v>6.7740678085625072</v>
      </c>
      <c r="E3185">
        <v>2.8595130099293331E-3</v>
      </c>
    </row>
    <row r="3186" spans="2:5" x14ac:dyDescent="0.45">
      <c r="B3186" s="191">
        <v>38483</v>
      </c>
      <c r="C3186" s="101">
        <v>17.499654769897461</v>
      </c>
      <c r="D3186" s="56">
        <f t="shared" si="49"/>
        <v>-0.93849675665454535</v>
      </c>
      <c r="E3186">
        <v>2.8531747922887003E-3</v>
      </c>
    </row>
    <row r="3187" spans="2:5" x14ac:dyDescent="0.45">
      <c r="B3187" s="191">
        <v>44924</v>
      </c>
      <c r="C3187" s="101">
        <v>284.5322265625</v>
      </c>
      <c r="D3187" s="56">
        <f t="shared" si="49"/>
        <v>0</v>
      </c>
      <c r="E3187">
        <v>2.8409815105485676E-3</v>
      </c>
    </row>
    <row r="3188" spans="2:5" x14ac:dyDescent="0.45">
      <c r="B3188" s="191">
        <v>44818</v>
      </c>
      <c r="C3188" s="101">
        <v>284.5322265625</v>
      </c>
      <c r="D3188" s="56">
        <f t="shared" si="49"/>
        <v>-0.2720281408529267</v>
      </c>
      <c r="E3188">
        <v>2.8409815105485676E-3</v>
      </c>
    </row>
    <row r="3189" spans="2:5" x14ac:dyDescent="0.45">
      <c r="B3189" s="191">
        <v>45707</v>
      </c>
      <c r="C3189" s="101">
        <v>390.8560791015625</v>
      </c>
      <c r="D3189" s="56">
        <f t="shared" si="49"/>
        <v>5.0344931242738156</v>
      </c>
      <c r="E3189">
        <v>2.8376838717906537E-3</v>
      </c>
    </row>
    <row r="3190" spans="2:5" x14ac:dyDescent="0.45">
      <c r="B3190" s="191">
        <v>40577</v>
      </c>
      <c r="C3190" s="101">
        <v>64.77032470703125</v>
      </c>
      <c r="D3190" s="56">
        <f t="shared" si="49"/>
        <v>1.5176256684904301</v>
      </c>
      <c r="E3190">
        <v>2.830390940291993E-3</v>
      </c>
    </row>
    <row r="3191" spans="2:5" x14ac:dyDescent="0.45">
      <c r="B3191" s="191">
        <v>38708</v>
      </c>
      <c r="C3191" s="101">
        <v>25.726749420166016</v>
      </c>
      <c r="D3191" s="56">
        <f t="shared" si="49"/>
        <v>-0.93461287827037753</v>
      </c>
      <c r="E3191">
        <v>2.8238147334862674E-3</v>
      </c>
    </row>
    <row r="3192" spans="2:5" x14ac:dyDescent="0.45">
      <c r="B3192" s="191">
        <v>45734</v>
      </c>
      <c r="C3192" s="101">
        <v>393.45285034179688</v>
      </c>
      <c r="D3192" s="56">
        <f t="shared" si="49"/>
        <v>45.082039200513087</v>
      </c>
      <c r="E3192">
        <v>2.8190584937330919E-3</v>
      </c>
    </row>
    <row r="3193" spans="2:5" x14ac:dyDescent="0.45">
      <c r="B3193" s="191">
        <v>36460</v>
      </c>
      <c r="C3193" s="101">
        <v>8.5380954742431641</v>
      </c>
      <c r="D3193" s="56">
        <f t="shared" si="49"/>
        <v>-0.97931100918319924</v>
      </c>
      <c r="E3193">
        <v>2.8104502466522645E-3</v>
      </c>
    </row>
    <row r="3194" spans="2:5" x14ac:dyDescent="0.45">
      <c r="B3194" s="191">
        <v>45791</v>
      </c>
      <c r="C3194" s="101">
        <v>412.6878662109375</v>
      </c>
      <c r="D3194" s="56">
        <f t="shared" si="49"/>
        <v>2.0033917360151547</v>
      </c>
      <c r="E3194">
        <v>2.8044206889095238E-3</v>
      </c>
    </row>
    <row r="3195" spans="2:5" x14ac:dyDescent="0.45">
      <c r="B3195" s="191">
        <v>44092</v>
      </c>
      <c r="C3195" s="101">
        <v>137.40727233886719</v>
      </c>
      <c r="D3195" s="56">
        <f t="shared" si="49"/>
        <v>-0.52472960888288023</v>
      </c>
      <c r="E3195">
        <v>2.7995598655364937E-3</v>
      </c>
    </row>
    <row r="3196" spans="2:5" x14ac:dyDescent="0.45">
      <c r="B3196" s="191">
        <v>44889</v>
      </c>
      <c r="C3196" s="101">
        <v>289.1138916015625</v>
      </c>
      <c r="D3196" s="56">
        <f t="shared" si="49"/>
        <v>0.35279370714323605</v>
      </c>
      <c r="E3196">
        <v>2.7956215513196244E-3</v>
      </c>
    </row>
    <row r="3197" spans="2:5" x14ac:dyDescent="0.45">
      <c r="B3197" s="191">
        <v>42899</v>
      </c>
      <c r="C3197" s="101">
        <v>213.71617126464844</v>
      </c>
      <c r="D3197" s="56">
        <f t="shared" si="49"/>
        <v>29.429502887234765</v>
      </c>
      <c r="E3197">
        <v>2.7924909251025626E-3</v>
      </c>
    </row>
    <row r="3198" spans="2:5" x14ac:dyDescent="0.45">
      <c r="B3198" s="191">
        <v>37382</v>
      </c>
      <c r="C3198" s="101">
        <v>7.0233211517333984</v>
      </c>
      <c r="D3198" s="56">
        <f t="shared" si="49"/>
        <v>0.65383539180781203</v>
      </c>
      <c r="E3198">
        <v>2.7855282161875993E-3</v>
      </c>
    </row>
    <row r="3199" spans="2:5" x14ac:dyDescent="0.45">
      <c r="B3199" s="191">
        <v>35450</v>
      </c>
      <c r="C3199" s="101">
        <v>4.2466869354248047</v>
      </c>
      <c r="D3199" s="56">
        <f t="shared" si="49"/>
        <v>-0.88178450216304027</v>
      </c>
      <c r="E3199">
        <v>2.7837376037652462E-3</v>
      </c>
    </row>
    <row r="3200" spans="2:5" x14ac:dyDescent="0.45">
      <c r="B3200" s="191">
        <v>38826</v>
      </c>
      <c r="C3200" s="101">
        <v>35.923267364501953</v>
      </c>
      <c r="D3200" s="56">
        <f t="shared" si="49"/>
        <v>-0.75218022957463737</v>
      </c>
      <c r="E3200">
        <v>2.780547286075317E-3</v>
      </c>
    </row>
    <row r="3201" spans="2:5" x14ac:dyDescent="0.45">
      <c r="B3201" s="191">
        <v>43992</v>
      </c>
      <c r="C3201" s="101">
        <v>144.95722961425781</v>
      </c>
      <c r="D3201" s="56">
        <f t="shared" si="49"/>
        <v>0.17809410363089914</v>
      </c>
      <c r="E3201">
        <v>2.7708383670230334E-3</v>
      </c>
    </row>
    <row r="3202" spans="2:5" x14ac:dyDescent="0.45">
      <c r="B3202" s="191">
        <v>41220</v>
      </c>
      <c r="C3202" s="101">
        <v>123.04384613037109</v>
      </c>
      <c r="D3202" s="56">
        <f t="shared" si="49"/>
        <v>0.14063745436948877</v>
      </c>
      <c r="E3202">
        <v>2.7664425599277752E-3</v>
      </c>
    </row>
    <row r="3203" spans="2:5" x14ac:dyDescent="0.45">
      <c r="B3203" s="191">
        <v>41170</v>
      </c>
      <c r="C3203" s="101">
        <v>107.87287902832031</v>
      </c>
      <c r="D3203" s="56">
        <f t="shared" ref="D3203:D3266" si="50">(C3203-C3204)/C3204</f>
        <v>-0.6296210162117758</v>
      </c>
      <c r="E3203">
        <v>2.7610279951685735E-3</v>
      </c>
    </row>
    <row r="3204" spans="2:5" x14ac:dyDescent="0.45">
      <c r="B3204" s="191">
        <v>46105</v>
      </c>
      <c r="C3204" s="101">
        <v>291.25</v>
      </c>
      <c r="D3204" s="56">
        <f t="shared" si="50"/>
        <v>0.97941928104890341</v>
      </c>
      <c r="E3204">
        <v>2.7543045596380381E-3</v>
      </c>
    </row>
    <row r="3205" spans="2:5" x14ac:dyDescent="0.45">
      <c r="B3205" s="191">
        <v>42460</v>
      </c>
      <c r="C3205" s="101">
        <v>147.13911437988281</v>
      </c>
      <c r="D3205" s="56">
        <f t="shared" si="50"/>
        <v>-0.63440923607073918</v>
      </c>
      <c r="E3205">
        <v>2.7497627506820072E-3</v>
      </c>
    </row>
    <row r="3206" spans="2:5" x14ac:dyDescent="0.45">
      <c r="B3206" s="191">
        <v>45286</v>
      </c>
      <c r="C3206" s="101">
        <v>402.46945190429688</v>
      </c>
      <c r="D3206" s="56">
        <f t="shared" si="50"/>
        <v>137.15191627273805</v>
      </c>
      <c r="E3206">
        <v>2.7460456023314472E-3</v>
      </c>
    </row>
    <row r="3207" spans="2:5" x14ac:dyDescent="0.45">
      <c r="B3207" s="191">
        <v>35216</v>
      </c>
      <c r="C3207" s="101">
        <v>2.9132382869720459</v>
      </c>
      <c r="D3207" s="56">
        <f t="shared" si="50"/>
        <v>-0.99252075440190479</v>
      </c>
      <c r="E3207">
        <v>2.7432426477231819E-3</v>
      </c>
    </row>
    <row r="3208" spans="2:5" x14ac:dyDescent="0.45">
      <c r="B3208" s="191">
        <v>45726</v>
      </c>
      <c r="C3208" s="101">
        <v>389.5096435546875</v>
      </c>
      <c r="D3208" s="56">
        <f t="shared" si="50"/>
        <v>18.548777789956297</v>
      </c>
      <c r="E3208">
        <v>2.723433326634606E-3</v>
      </c>
    </row>
    <row r="3209" spans="2:5" x14ac:dyDescent="0.45">
      <c r="B3209" s="191">
        <v>38540</v>
      </c>
      <c r="C3209" s="101">
        <v>19.925012588500977</v>
      </c>
      <c r="D3209" s="56">
        <f t="shared" si="50"/>
        <v>-0.87743215127236573</v>
      </c>
      <c r="E3209">
        <v>2.7144895478234412E-3</v>
      </c>
    </row>
    <row r="3210" spans="2:5" x14ac:dyDescent="0.45">
      <c r="B3210" s="191">
        <v>41960</v>
      </c>
      <c r="C3210" s="101">
        <v>162.56312561035156</v>
      </c>
      <c r="D3210" s="56">
        <f t="shared" si="50"/>
        <v>4.1683049054992818</v>
      </c>
      <c r="E3210">
        <v>2.708339352963272E-3</v>
      </c>
    </row>
    <row r="3211" spans="2:5" x14ac:dyDescent="0.45">
      <c r="B3211" s="191">
        <v>39302</v>
      </c>
      <c r="C3211" s="101">
        <v>31.453857421875</v>
      </c>
      <c r="D3211" s="56">
        <f t="shared" si="50"/>
        <v>3.3732303897834699</v>
      </c>
      <c r="E3211">
        <v>2.6958248915896796E-3</v>
      </c>
    </row>
    <row r="3212" spans="2:5" x14ac:dyDescent="0.45">
      <c r="B3212" s="191">
        <v>37663</v>
      </c>
      <c r="C3212" s="101">
        <v>7.1923623085021973</v>
      </c>
      <c r="D3212" s="56">
        <f t="shared" si="50"/>
        <v>-0.95017074346929997</v>
      </c>
      <c r="E3212">
        <v>2.6954856996267151E-3</v>
      </c>
    </row>
    <row r="3213" spans="2:5" x14ac:dyDescent="0.45">
      <c r="B3213" s="191">
        <v>41431</v>
      </c>
      <c r="C3213" s="101">
        <v>144.34014892578125</v>
      </c>
      <c r="D3213" s="56">
        <f t="shared" si="50"/>
        <v>-0.3325649643943196</v>
      </c>
      <c r="E3213">
        <v>2.6945995120867964E-3</v>
      </c>
    </row>
    <row r="3214" spans="2:5" x14ac:dyDescent="0.45">
      <c r="B3214" s="191">
        <v>44673</v>
      </c>
      <c r="C3214" s="101">
        <v>216.26097106933594</v>
      </c>
      <c r="D3214" s="56">
        <f t="shared" si="50"/>
        <v>1.5262153448973774</v>
      </c>
      <c r="E3214">
        <v>2.6882433605206865E-3</v>
      </c>
    </row>
    <row r="3215" spans="2:5" x14ac:dyDescent="0.45">
      <c r="B3215" s="191">
        <v>40833</v>
      </c>
      <c r="C3215" s="101">
        <v>85.606704711914063</v>
      </c>
      <c r="D3215" s="56">
        <f t="shared" si="50"/>
        <v>7.564594298459034</v>
      </c>
      <c r="E3215">
        <v>2.6803633427093178E-3</v>
      </c>
    </row>
    <row r="3216" spans="2:5" x14ac:dyDescent="0.45">
      <c r="B3216" s="191">
        <v>38160</v>
      </c>
      <c r="C3216" s="101">
        <v>9.9954185485839844</v>
      </c>
      <c r="D3216" s="56">
        <f t="shared" si="50"/>
        <v>1.2593328828732213</v>
      </c>
      <c r="E3216">
        <v>2.6796273509879414E-3</v>
      </c>
    </row>
    <row r="3217" spans="2:5" x14ac:dyDescent="0.45">
      <c r="B3217" s="191">
        <v>35509</v>
      </c>
      <c r="C3217" s="101">
        <v>4.4240574836730957</v>
      </c>
      <c r="D3217" s="56">
        <f t="shared" si="50"/>
        <v>-0.95739604288799351</v>
      </c>
      <c r="E3217">
        <v>2.6720497436777519E-3</v>
      </c>
    </row>
    <row r="3218" spans="2:5" x14ac:dyDescent="0.45">
      <c r="B3218" s="191">
        <v>41074</v>
      </c>
      <c r="C3218" s="101">
        <v>103.84146881103516</v>
      </c>
      <c r="D3218" s="56">
        <f t="shared" si="50"/>
        <v>-0.33917857135227608</v>
      </c>
      <c r="E3218">
        <v>2.6634392555364987E-3</v>
      </c>
    </row>
    <row r="3219" spans="2:5" x14ac:dyDescent="0.45">
      <c r="B3219" s="191">
        <v>42016</v>
      </c>
      <c r="C3219" s="101">
        <v>157.13998413085938</v>
      </c>
      <c r="D3219" s="56">
        <f t="shared" si="50"/>
        <v>0.16118163460739424</v>
      </c>
      <c r="E3219">
        <v>2.6618671274598175E-3</v>
      </c>
    </row>
    <row r="3220" spans="2:5" x14ac:dyDescent="0.45">
      <c r="B3220" s="191">
        <v>42173</v>
      </c>
      <c r="C3220" s="101">
        <v>135.32765197753906</v>
      </c>
      <c r="D3220" s="56">
        <f t="shared" si="50"/>
        <v>13.136286271961472</v>
      </c>
      <c r="E3220">
        <v>2.6569949728280379E-3</v>
      </c>
    </row>
    <row r="3221" spans="2:5" x14ac:dyDescent="0.45">
      <c r="B3221" s="191">
        <v>36887</v>
      </c>
      <c r="C3221" s="101">
        <v>9.5730695724487305</v>
      </c>
      <c r="D3221" s="56">
        <f t="shared" si="50"/>
        <v>-0.70769304285464185</v>
      </c>
      <c r="E3221">
        <v>2.6486344704638853E-3</v>
      </c>
    </row>
    <row r="3222" spans="2:5" x14ac:dyDescent="0.45">
      <c r="B3222" s="191">
        <v>39792</v>
      </c>
      <c r="C3222" s="101">
        <v>32.750057220458984</v>
      </c>
      <c r="D3222" s="56">
        <f t="shared" si="50"/>
        <v>-0.81756109828111267</v>
      </c>
      <c r="E3222">
        <v>2.6485091537535592E-3</v>
      </c>
    </row>
    <row r="3223" spans="2:5" x14ac:dyDescent="0.45">
      <c r="B3223" s="191">
        <v>43756</v>
      </c>
      <c r="C3223" s="101">
        <v>179.51246643066406</v>
      </c>
      <c r="D3223" s="56">
        <f t="shared" si="50"/>
        <v>-0.10000882049617088</v>
      </c>
      <c r="E3223">
        <v>2.6437958707660148E-3</v>
      </c>
    </row>
    <row r="3224" spans="2:5" x14ac:dyDescent="0.45">
      <c r="B3224" s="191">
        <v>44489</v>
      </c>
      <c r="C3224" s="101">
        <v>199.46025085449219</v>
      </c>
      <c r="D3224" s="56">
        <f t="shared" si="50"/>
        <v>1.2948276337278821</v>
      </c>
      <c r="E3224">
        <v>2.6427103067466124E-3</v>
      </c>
    </row>
    <row r="3225" spans="2:5" x14ac:dyDescent="0.45">
      <c r="B3225" s="191">
        <v>40756</v>
      </c>
      <c r="C3225" s="101">
        <v>86.917312622070313</v>
      </c>
      <c r="D3225" s="56">
        <f t="shared" si="50"/>
        <v>-0.77779167828184459</v>
      </c>
      <c r="E3225">
        <v>2.6395752881820918E-3</v>
      </c>
    </row>
    <row r="3226" spans="2:5" x14ac:dyDescent="0.45">
      <c r="B3226" s="191">
        <v>45894</v>
      </c>
      <c r="C3226" s="101">
        <v>391.15237426757813</v>
      </c>
      <c r="D3226" s="56">
        <f t="shared" si="50"/>
        <v>54.777466734182092</v>
      </c>
      <c r="E3226">
        <v>2.6362724682757101E-3</v>
      </c>
    </row>
    <row r="3227" spans="2:5" x14ac:dyDescent="0.45">
      <c r="B3227" s="191">
        <v>37433</v>
      </c>
      <c r="C3227" s="101">
        <v>7.0127310752868652</v>
      </c>
      <c r="D3227" s="56">
        <f t="shared" si="50"/>
        <v>-0.95775147090565482</v>
      </c>
      <c r="E3227">
        <v>2.6295674340777648E-3</v>
      </c>
    </row>
    <row r="3228" spans="2:5" x14ac:dyDescent="0.45">
      <c r="B3228" s="191">
        <v>44343</v>
      </c>
      <c r="C3228" s="101">
        <v>165.98757934570313</v>
      </c>
      <c r="D3228" s="56">
        <f t="shared" si="50"/>
        <v>1.1243787876184033</v>
      </c>
      <c r="E3228">
        <v>2.6116547859845862E-3</v>
      </c>
    </row>
    <row r="3229" spans="2:5" x14ac:dyDescent="0.45">
      <c r="B3229" s="191">
        <v>40662</v>
      </c>
      <c r="C3229" s="101">
        <v>78.1346435546875</v>
      </c>
      <c r="D3229" s="56">
        <f t="shared" si="50"/>
        <v>-0.48744464434750245</v>
      </c>
      <c r="E3229">
        <v>2.6058661259528719E-3</v>
      </c>
    </row>
    <row r="3230" spans="2:5" x14ac:dyDescent="0.45">
      <c r="B3230" s="191">
        <v>42103</v>
      </c>
      <c r="C3230" s="101">
        <v>152.44137573242188</v>
      </c>
      <c r="D3230" s="56">
        <f t="shared" si="50"/>
        <v>-4.4712464647880604E-2</v>
      </c>
      <c r="E3230">
        <v>2.5990265442320235E-3</v>
      </c>
    </row>
    <row r="3231" spans="2:5" x14ac:dyDescent="0.45">
      <c r="B3231" s="191">
        <v>42691</v>
      </c>
      <c r="C3231" s="101">
        <v>159.57643127441406</v>
      </c>
      <c r="D3231" s="56">
        <f t="shared" si="50"/>
        <v>-0.59234293178921049</v>
      </c>
      <c r="E3231">
        <v>2.5987226023004356E-3</v>
      </c>
    </row>
    <row r="3232" spans="2:5" x14ac:dyDescent="0.45">
      <c r="B3232" s="191">
        <v>45084</v>
      </c>
      <c r="C3232" s="101">
        <v>391.44772338867188</v>
      </c>
      <c r="D3232" s="56">
        <f t="shared" si="50"/>
        <v>54.006426889210339</v>
      </c>
      <c r="E3232">
        <v>2.5971311576637687E-3</v>
      </c>
    </row>
    <row r="3233" spans="2:5" x14ac:dyDescent="0.45">
      <c r="B3233" s="191">
        <v>37363</v>
      </c>
      <c r="C3233" s="101">
        <v>7.1163997650146484</v>
      </c>
      <c r="D3233" s="56">
        <f t="shared" si="50"/>
        <v>-0.95262783607566459</v>
      </c>
      <c r="E3233">
        <v>2.5914311666505548E-3</v>
      </c>
    </row>
    <row r="3234" spans="2:5" x14ac:dyDescent="0.45">
      <c r="B3234" s="191">
        <v>41556</v>
      </c>
      <c r="C3234" s="101">
        <v>150.22323608398438</v>
      </c>
      <c r="D3234" s="56">
        <f t="shared" si="50"/>
        <v>15.785338320186172</v>
      </c>
      <c r="E3234">
        <v>2.5890038165478518E-3</v>
      </c>
    </row>
    <row r="3235" spans="2:5" x14ac:dyDescent="0.45">
      <c r="B3235" s="191">
        <v>36980</v>
      </c>
      <c r="C3235" s="101">
        <v>8.9496698379516602</v>
      </c>
      <c r="D3235" s="56">
        <f t="shared" si="50"/>
        <v>-0.88634468913236142</v>
      </c>
      <c r="E3235">
        <v>2.5863763594794983E-3</v>
      </c>
    </row>
    <row r="3236" spans="2:5" x14ac:dyDescent="0.45">
      <c r="B3236" s="191">
        <v>40695</v>
      </c>
      <c r="C3236" s="101">
        <v>78.743965148925781</v>
      </c>
      <c r="D3236" s="56">
        <f t="shared" si="50"/>
        <v>11.43522627497579</v>
      </c>
      <c r="E3236">
        <v>2.5860393314609434E-3</v>
      </c>
    </row>
    <row r="3237" spans="2:5" x14ac:dyDescent="0.45">
      <c r="B3237" s="191">
        <v>36635</v>
      </c>
      <c r="C3237" s="101">
        <v>6.3323307037353516</v>
      </c>
      <c r="D3237" s="56">
        <f t="shared" si="50"/>
        <v>-0.40283458703417907</v>
      </c>
      <c r="E3237">
        <v>2.5834159328340547E-3</v>
      </c>
    </row>
    <row r="3238" spans="2:5" x14ac:dyDescent="0.45">
      <c r="B3238" s="191">
        <v>37963</v>
      </c>
      <c r="C3238" s="101">
        <v>10.603981018066406</v>
      </c>
      <c r="D3238" s="56">
        <f t="shared" si="50"/>
        <v>6.4843615925862366E-2</v>
      </c>
      <c r="E3238">
        <v>2.580325095534785E-3</v>
      </c>
    </row>
    <row r="3239" spans="2:5" x14ac:dyDescent="0.45">
      <c r="B3239" s="191">
        <v>37953</v>
      </c>
      <c r="C3239" s="101">
        <v>9.958251953125</v>
      </c>
      <c r="D3239" s="56">
        <f t="shared" si="50"/>
        <v>-0.94910013661189396</v>
      </c>
      <c r="E3239">
        <v>2.572107387331682E-3</v>
      </c>
    </row>
    <row r="3240" spans="2:5" x14ac:dyDescent="0.45">
      <c r="B3240" s="191">
        <v>43301</v>
      </c>
      <c r="C3240" s="101">
        <v>195.64398193359375</v>
      </c>
      <c r="D3240" s="56">
        <f t="shared" si="50"/>
        <v>26.933928910139109</v>
      </c>
      <c r="E3240">
        <v>2.5611132092733034E-3</v>
      </c>
    </row>
    <row r="3241" spans="2:5" x14ac:dyDescent="0.45">
      <c r="B3241" s="191">
        <v>37379</v>
      </c>
      <c r="C3241" s="101">
        <v>7.0038118362426758</v>
      </c>
      <c r="D3241" s="56">
        <f t="shared" si="50"/>
        <v>-7.9646828397044109E-2</v>
      </c>
      <c r="E3241">
        <v>2.5527863663188368E-3</v>
      </c>
    </row>
    <row r="3242" spans="2:5" x14ac:dyDescent="0.45">
      <c r="B3242" s="191">
        <v>35858</v>
      </c>
      <c r="C3242" s="101">
        <v>7.6099176406860352</v>
      </c>
      <c r="D3242" s="56">
        <f t="shared" si="50"/>
        <v>-0.76713009456186676</v>
      </c>
      <c r="E3242">
        <v>2.546578169860998E-3</v>
      </c>
    </row>
    <row r="3243" spans="2:5" x14ac:dyDescent="0.45">
      <c r="B3243" s="191">
        <v>39118</v>
      </c>
      <c r="C3243" s="101">
        <v>32.678836822509766</v>
      </c>
      <c r="D3243" s="56">
        <f t="shared" si="50"/>
        <v>-0.78283393648782673</v>
      </c>
      <c r="E3243">
        <v>2.539890071900551E-3</v>
      </c>
    </row>
    <row r="3244" spans="2:5" x14ac:dyDescent="0.45">
      <c r="B3244" s="191">
        <v>42312</v>
      </c>
      <c r="C3244" s="101">
        <v>150.47856140136719</v>
      </c>
      <c r="D3244" s="56">
        <f t="shared" si="50"/>
        <v>8.5394840518800503</v>
      </c>
      <c r="E3244">
        <v>2.5383270199619916E-3</v>
      </c>
    </row>
    <row r="3245" spans="2:5" x14ac:dyDescent="0.45">
      <c r="B3245" s="191">
        <v>38393</v>
      </c>
      <c r="C3245" s="101">
        <v>15.774287223815918</v>
      </c>
      <c r="D3245" s="56">
        <f t="shared" si="50"/>
        <v>-0.96139770418763482</v>
      </c>
      <c r="E3245">
        <v>2.5239262964063596E-3</v>
      </c>
    </row>
    <row r="3246" spans="2:5" x14ac:dyDescent="0.45">
      <c r="B3246" s="191">
        <v>45846</v>
      </c>
      <c r="C3246" s="101">
        <v>408.635986328125</v>
      </c>
      <c r="D3246" s="56">
        <f t="shared" si="50"/>
        <v>1.0093970661105061</v>
      </c>
      <c r="E3246">
        <v>2.5231941672070411E-3</v>
      </c>
    </row>
    <row r="3247" spans="2:5" x14ac:dyDescent="0.45">
      <c r="B3247" s="191">
        <v>43620</v>
      </c>
      <c r="C3247" s="101">
        <v>203.36248779296875</v>
      </c>
      <c r="D3247" s="56">
        <f t="shared" si="50"/>
        <v>-0.47387412168685389</v>
      </c>
      <c r="E3247">
        <v>2.5130593106519367E-3</v>
      </c>
    </row>
    <row r="3248" spans="2:5" x14ac:dyDescent="0.45">
      <c r="B3248" s="191">
        <v>45712</v>
      </c>
      <c r="C3248" s="101">
        <v>386.5281982421875</v>
      </c>
      <c r="D3248" s="56">
        <f t="shared" si="50"/>
        <v>0.92200917410588279</v>
      </c>
      <c r="E3248">
        <v>2.4943324656912539E-3</v>
      </c>
    </row>
    <row r="3249" spans="2:5" x14ac:dyDescent="0.45">
      <c r="B3249" s="191">
        <v>43472</v>
      </c>
      <c r="C3249" s="101">
        <v>201.1063232421875</v>
      </c>
      <c r="D3249" s="56">
        <f t="shared" si="50"/>
        <v>2.2689241600003176</v>
      </c>
      <c r="E3249">
        <v>2.4916050851958253E-3</v>
      </c>
    </row>
    <row r="3250" spans="2:5" x14ac:dyDescent="0.45">
      <c r="B3250" s="191">
        <v>40365</v>
      </c>
      <c r="C3250" s="101">
        <v>61.520645141601563</v>
      </c>
      <c r="D3250" s="56">
        <f t="shared" si="50"/>
        <v>2.8904114843270126</v>
      </c>
      <c r="E3250">
        <v>2.4823878513610675E-3</v>
      </c>
    </row>
    <row r="3251" spans="2:5" x14ac:dyDescent="0.45">
      <c r="B3251" s="191">
        <v>38394</v>
      </c>
      <c r="C3251" s="101">
        <v>15.813403129577637</v>
      </c>
      <c r="D3251" s="56">
        <f t="shared" si="50"/>
        <v>-0.96570768635996407</v>
      </c>
      <c r="E3251">
        <v>2.4797257211509249E-3</v>
      </c>
    </row>
    <row r="3252" spans="2:5" x14ac:dyDescent="0.45">
      <c r="B3252" s="191">
        <v>45527</v>
      </c>
      <c r="C3252" s="101">
        <v>461.135498046875</v>
      </c>
      <c r="D3252" s="56">
        <f t="shared" si="50"/>
        <v>87.425055638762245</v>
      </c>
      <c r="E3252">
        <v>2.477452449372709E-3</v>
      </c>
    </row>
    <row r="3253" spans="2:5" x14ac:dyDescent="0.45">
      <c r="B3253" s="191">
        <v>35591</v>
      </c>
      <c r="C3253" s="101">
        <v>5.2149868011474609</v>
      </c>
      <c r="D3253" s="56">
        <f t="shared" si="50"/>
        <v>-0.863109295573534</v>
      </c>
      <c r="E3253">
        <v>2.4724908580901709E-3</v>
      </c>
    </row>
    <row r="3254" spans="2:5" x14ac:dyDescent="0.45">
      <c r="B3254" s="191">
        <v>39507</v>
      </c>
      <c r="C3254" s="101">
        <v>38.095989227294922</v>
      </c>
      <c r="D3254" s="56">
        <f t="shared" si="50"/>
        <v>4.6116990247651888</v>
      </c>
      <c r="E3254">
        <v>2.4722932309014871E-3</v>
      </c>
    </row>
    <row r="3255" spans="2:5" x14ac:dyDescent="0.45">
      <c r="B3255" s="191">
        <v>37407</v>
      </c>
      <c r="C3255" s="101">
        <v>6.788672924041748</v>
      </c>
      <c r="D3255" s="56">
        <f t="shared" si="50"/>
        <v>-0.97967696239331603</v>
      </c>
      <c r="E3255">
        <v>2.4689801972494359E-3</v>
      </c>
    </row>
    <row r="3256" spans="2:5" x14ac:dyDescent="0.45">
      <c r="B3256" s="191">
        <v>45022</v>
      </c>
      <c r="C3256" s="101">
        <v>334.03829956054688</v>
      </c>
      <c r="D3256" s="56">
        <f t="shared" si="50"/>
        <v>46.816030394033461</v>
      </c>
      <c r="E3256">
        <v>2.4585760389166621E-3</v>
      </c>
    </row>
    <row r="3257" spans="2:5" x14ac:dyDescent="0.45">
      <c r="B3257" s="191">
        <v>37560</v>
      </c>
      <c r="C3257" s="101">
        <v>6.9859061241149902</v>
      </c>
      <c r="D3257" s="56">
        <f t="shared" si="50"/>
        <v>-9.8495357750197951E-2</v>
      </c>
      <c r="E3257">
        <v>2.4479410534480588E-3</v>
      </c>
    </row>
    <row r="3258" spans="2:5" x14ac:dyDescent="0.45">
      <c r="B3258" s="191">
        <v>37747</v>
      </c>
      <c r="C3258" s="101">
        <v>7.7491626739501953</v>
      </c>
      <c r="D3258" s="56">
        <f t="shared" si="50"/>
        <v>-0.88521839957762283</v>
      </c>
      <c r="E3258">
        <v>2.4274265583646105E-3</v>
      </c>
    </row>
    <row r="3259" spans="2:5" x14ac:dyDescent="0.45">
      <c r="B3259" s="191">
        <v>40428</v>
      </c>
      <c r="C3259" s="101">
        <v>67.512237548828125</v>
      </c>
      <c r="D3259" s="56">
        <f t="shared" si="50"/>
        <v>-0.6511673818375453</v>
      </c>
      <c r="E3259">
        <v>2.4124151474658991E-3</v>
      </c>
    </row>
    <row r="3260" spans="2:5" x14ac:dyDescent="0.45">
      <c r="B3260" s="191">
        <v>43258</v>
      </c>
      <c r="C3260" s="101">
        <v>193.53762817382813</v>
      </c>
      <c r="D3260" s="56">
        <f t="shared" si="50"/>
        <v>0.31917737181744638</v>
      </c>
      <c r="E3260">
        <v>2.4037270374520667E-3</v>
      </c>
    </row>
    <row r="3261" spans="2:5" x14ac:dyDescent="0.45">
      <c r="B3261" s="191">
        <v>41802</v>
      </c>
      <c r="C3261" s="101">
        <v>146.71084594726563</v>
      </c>
      <c r="D3261" s="56">
        <f t="shared" si="50"/>
        <v>2.8684935993283234</v>
      </c>
      <c r="E3261">
        <v>2.400379156485246E-3</v>
      </c>
    </row>
    <row r="3262" spans="2:5" x14ac:dyDescent="0.45">
      <c r="B3262" s="191">
        <v>38841</v>
      </c>
      <c r="C3262" s="101">
        <v>37.924541473388672</v>
      </c>
      <c r="D3262" s="56">
        <f t="shared" si="50"/>
        <v>-0.75828609448793471</v>
      </c>
      <c r="E3262">
        <v>2.3933363675612933E-3</v>
      </c>
    </row>
    <row r="3263" spans="2:5" x14ac:dyDescent="0.45">
      <c r="B3263" s="191">
        <v>41845</v>
      </c>
      <c r="C3263" s="101">
        <v>156.89846801757813</v>
      </c>
      <c r="D3263" s="56">
        <f t="shared" si="50"/>
        <v>52.97520755377468</v>
      </c>
      <c r="E3263">
        <v>2.3847647234582453E-3</v>
      </c>
    </row>
    <row r="3264" spans="2:5" x14ac:dyDescent="0.45">
      <c r="B3264" s="191">
        <v>35121</v>
      </c>
      <c r="C3264" s="101">
        <v>2.9068617820739746</v>
      </c>
      <c r="D3264" s="56">
        <f t="shared" si="50"/>
        <v>-0.97685435814565724</v>
      </c>
      <c r="E3264">
        <v>2.381426876399292E-3</v>
      </c>
    </row>
    <row r="3265" spans="2:5" x14ac:dyDescent="0.45">
      <c r="B3265" s="191">
        <v>41257</v>
      </c>
      <c r="C3265" s="101">
        <v>125.59002685546875</v>
      </c>
      <c r="D3265" s="56">
        <f t="shared" si="50"/>
        <v>-0.19034242489584496</v>
      </c>
      <c r="E3265">
        <v>2.3709080280592361E-3</v>
      </c>
    </row>
    <row r="3266" spans="2:5" x14ac:dyDescent="0.45">
      <c r="B3266" s="191">
        <v>41725</v>
      </c>
      <c r="C3266" s="101">
        <v>155.114990234375</v>
      </c>
      <c r="D3266" s="56">
        <f t="shared" si="50"/>
        <v>4.6596485802255287</v>
      </c>
      <c r="E3266">
        <v>2.3671786202761318E-3</v>
      </c>
    </row>
    <row r="3267" spans="2:5" x14ac:dyDescent="0.45">
      <c r="B3267" s="191">
        <v>39154</v>
      </c>
      <c r="C3267" s="101">
        <v>27.407176971435547</v>
      </c>
      <c r="D3267" s="56">
        <f t="shared" ref="D3267:D3330" si="51">(C3267-C3268)/C3268</f>
        <v>-0.86125491011246025</v>
      </c>
      <c r="E3267">
        <v>2.3552735204726174E-3</v>
      </c>
    </row>
    <row r="3268" spans="2:5" x14ac:dyDescent="0.45">
      <c r="B3268" s="191">
        <v>43460</v>
      </c>
      <c r="C3268" s="101">
        <v>197.53619384765625</v>
      </c>
      <c r="D3268" s="56">
        <f t="shared" si="51"/>
        <v>0.41165486646630917</v>
      </c>
      <c r="E3268">
        <v>2.3548781377276192E-3</v>
      </c>
    </row>
    <row r="3269" spans="2:5" x14ac:dyDescent="0.45">
      <c r="B3269" s="191">
        <v>43978</v>
      </c>
      <c r="C3269" s="101">
        <v>139.93235778808594</v>
      </c>
      <c r="D3269" s="56">
        <f t="shared" si="51"/>
        <v>3.261479530046147</v>
      </c>
      <c r="E3269">
        <v>2.3475458702134377E-3</v>
      </c>
    </row>
    <row r="3270" spans="2:5" x14ac:dyDescent="0.45">
      <c r="B3270" s="191">
        <v>39840</v>
      </c>
      <c r="C3270" s="101">
        <v>32.836566925048828</v>
      </c>
      <c r="D3270" s="56">
        <f t="shared" si="51"/>
        <v>-0.77700024963386516</v>
      </c>
      <c r="E3270">
        <v>2.3472967485899392E-3</v>
      </c>
    </row>
    <row r="3271" spans="2:5" x14ac:dyDescent="0.45">
      <c r="B3271" s="191">
        <v>41780</v>
      </c>
      <c r="C3271" s="101">
        <v>147.24934387207031</v>
      </c>
      <c r="D3271" s="56">
        <f t="shared" si="51"/>
        <v>1.9287070717968713</v>
      </c>
      <c r="E3271">
        <v>2.3471218388588732E-3</v>
      </c>
    </row>
    <row r="3272" spans="2:5" x14ac:dyDescent="0.45">
      <c r="B3272" s="191">
        <v>40184</v>
      </c>
      <c r="C3272" s="101">
        <v>50.277935028076172</v>
      </c>
      <c r="D3272" s="56">
        <f t="shared" si="51"/>
        <v>0.38860054660888516</v>
      </c>
      <c r="E3272">
        <v>2.342184857384761E-3</v>
      </c>
    </row>
    <row r="3273" spans="2:5" x14ac:dyDescent="0.45">
      <c r="B3273" s="191">
        <v>39421</v>
      </c>
      <c r="C3273" s="101">
        <v>36.207630157470703</v>
      </c>
      <c r="D3273" s="56">
        <f t="shared" si="51"/>
        <v>-0.4796550650013634</v>
      </c>
      <c r="E3273">
        <v>2.3407913894021477E-3</v>
      </c>
    </row>
    <row r="3274" spans="2:5" x14ac:dyDescent="0.45">
      <c r="B3274" s="191">
        <v>40515</v>
      </c>
      <c r="C3274" s="101">
        <v>69.583900451660156</v>
      </c>
      <c r="D3274" s="56">
        <f t="shared" si="51"/>
        <v>-0.83127058774254081</v>
      </c>
      <c r="E3274">
        <v>2.3402039320569363E-3</v>
      </c>
    </row>
    <row r="3275" spans="2:5" x14ac:dyDescent="0.45">
      <c r="B3275" s="191">
        <v>45775</v>
      </c>
      <c r="C3275" s="101">
        <v>412.39935302734375</v>
      </c>
      <c r="D3275" s="56">
        <f t="shared" si="51"/>
        <v>3.8782435089847925E-2</v>
      </c>
      <c r="E3275">
        <v>2.3375634466937254E-3</v>
      </c>
    </row>
    <row r="3276" spans="2:5" x14ac:dyDescent="0.45">
      <c r="B3276" s="191">
        <v>45154</v>
      </c>
      <c r="C3276" s="101">
        <v>397.00262451171875</v>
      </c>
      <c r="D3276" s="56">
        <f t="shared" si="51"/>
        <v>1.4404151619232426</v>
      </c>
      <c r="E3276">
        <v>2.3373778743946017E-3</v>
      </c>
    </row>
    <row r="3277" spans="2:5" x14ac:dyDescent="0.45">
      <c r="B3277" s="191">
        <v>42733</v>
      </c>
      <c r="C3277" s="101">
        <v>162.67831420898438</v>
      </c>
      <c r="D3277" s="56">
        <f t="shared" si="51"/>
        <v>20.19136434320875</v>
      </c>
      <c r="E3277">
        <v>2.3356492391300361E-3</v>
      </c>
    </row>
    <row r="3278" spans="2:5" x14ac:dyDescent="0.45">
      <c r="B3278" s="191">
        <v>36063</v>
      </c>
      <c r="C3278" s="101">
        <v>7.6766324043273926</v>
      </c>
      <c r="D3278" s="56">
        <f t="shared" si="51"/>
        <v>0.75068160929389716</v>
      </c>
      <c r="E3278">
        <v>2.3311467340504754E-3</v>
      </c>
    </row>
    <row r="3279" spans="2:5" x14ac:dyDescent="0.45">
      <c r="B3279" s="191">
        <v>35558</v>
      </c>
      <c r="C3279" s="101">
        <v>4.3849391937255859</v>
      </c>
      <c r="D3279" s="56">
        <f t="shared" si="51"/>
        <v>-0.41559016160699225</v>
      </c>
      <c r="E3279">
        <v>2.3273121724356077E-3</v>
      </c>
    </row>
    <row r="3280" spans="2:5" x14ac:dyDescent="0.45">
      <c r="B3280" s="191">
        <v>36690</v>
      </c>
      <c r="C3280" s="101">
        <v>7.5031919479370117</v>
      </c>
      <c r="D3280" s="56">
        <f t="shared" si="51"/>
        <v>-0.98340404603026543</v>
      </c>
      <c r="E3280">
        <v>2.3248857431213371E-3</v>
      </c>
    </row>
    <row r="3281" spans="2:5" x14ac:dyDescent="0.45">
      <c r="B3281" s="191">
        <v>45513</v>
      </c>
      <c r="C3281" s="101">
        <v>452.10971069335938</v>
      </c>
      <c r="D3281" s="56">
        <f t="shared" si="51"/>
        <v>1.2124755870951267</v>
      </c>
      <c r="E3281">
        <v>2.3244335816919393E-3</v>
      </c>
    </row>
    <row r="3282" spans="2:5" x14ac:dyDescent="0.45">
      <c r="B3282" s="191">
        <v>43629</v>
      </c>
      <c r="C3282" s="101">
        <v>204.34562683105469</v>
      </c>
      <c r="D3282" s="56">
        <f t="shared" si="51"/>
        <v>4.4494101810865478</v>
      </c>
      <c r="E3282">
        <v>2.3219119088042396E-3</v>
      </c>
    </row>
    <row r="3283" spans="2:5" x14ac:dyDescent="0.45">
      <c r="B3283" s="191">
        <v>39701</v>
      </c>
      <c r="C3283" s="101">
        <v>37.498668670654297</v>
      </c>
      <c r="D3283" s="56">
        <f t="shared" si="51"/>
        <v>-0.80702411687391218</v>
      </c>
      <c r="E3283">
        <v>2.3123419492661287E-3</v>
      </c>
    </row>
    <row r="3284" spans="2:5" x14ac:dyDescent="0.45">
      <c r="B3284" s="191">
        <v>42814</v>
      </c>
      <c r="C3284" s="101">
        <v>194.31790161132813</v>
      </c>
      <c r="D3284" s="56">
        <f t="shared" si="51"/>
        <v>13.282843456438632</v>
      </c>
      <c r="E3284">
        <v>2.3111334707126563E-3</v>
      </c>
    </row>
    <row r="3285" spans="2:5" x14ac:dyDescent="0.45">
      <c r="B3285" s="191">
        <v>38056</v>
      </c>
      <c r="C3285" s="101">
        <v>13.604987144470215</v>
      </c>
      <c r="D3285" s="56">
        <f t="shared" si="51"/>
        <v>-0.91608285079822882</v>
      </c>
      <c r="E3285">
        <v>2.3102679614340803E-3</v>
      </c>
    </row>
    <row r="3286" spans="2:5" x14ac:dyDescent="0.45">
      <c r="B3286" s="191">
        <v>41957</v>
      </c>
      <c r="C3286" s="101">
        <v>162.12403869628906</v>
      </c>
      <c r="D3286" s="56">
        <f t="shared" si="51"/>
        <v>17.612722565184182</v>
      </c>
      <c r="E3286">
        <v>2.3077217692980085E-3</v>
      </c>
    </row>
    <row r="3287" spans="2:5" x14ac:dyDescent="0.45">
      <c r="B3287" s="191">
        <v>36173</v>
      </c>
      <c r="C3287" s="101">
        <v>8.71038818359375</v>
      </c>
      <c r="D3287" s="56">
        <f t="shared" si="51"/>
        <v>-0.69039622283218305</v>
      </c>
      <c r="E3287">
        <v>2.3029858486973633E-3</v>
      </c>
    </row>
    <row r="3288" spans="2:5" x14ac:dyDescent="0.45">
      <c r="B3288" s="191">
        <v>39275</v>
      </c>
      <c r="C3288" s="101">
        <v>28.13398551940918</v>
      </c>
      <c r="D3288" s="56">
        <f t="shared" si="51"/>
        <v>-0.90512518143542076</v>
      </c>
      <c r="E3288">
        <v>2.2948330446445325E-3</v>
      </c>
    </row>
    <row r="3289" spans="2:5" x14ac:dyDescent="0.45">
      <c r="B3289" s="191">
        <v>44866</v>
      </c>
      <c r="C3289" s="101">
        <v>296.5379638671875</v>
      </c>
      <c r="D3289" s="56">
        <f t="shared" si="51"/>
        <v>5.2964865112458188</v>
      </c>
      <c r="E3289">
        <v>2.2943433188790632E-3</v>
      </c>
    </row>
    <row r="3290" spans="2:5" x14ac:dyDescent="0.45">
      <c r="B3290" s="191">
        <v>40050</v>
      </c>
      <c r="C3290" s="101">
        <v>47.095783233642578</v>
      </c>
      <c r="D3290" s="56">
        <f t="shared" si="51"/>
        <v>-0.87338256044714846</v>
      </c>
      <c r="E3290">
        <v>2.2918338218330175E-3</v>
      </c>
    </row>
    <row r="3291" spans="2:5" x14ac:dyDescent="0.45">
      <c r="B3291" s="191">
        <v>45331</v>
      </c>
      <c r="C3291" s="101">
        <v>371.953369140625</v>
      </c>
      <c r="D3291" s="56">
        <f t="shared" si="51"/>
        <v>59.691105583509106</v>
      </c>
      <c r="E3291">
        <v>2.2916373533845916E-3</v>
      </c>
    </row>
    <row r="3292" spans="2:5" x14ac:dyDescent="0.45">
      <c r="B3292" s="191">
        <v>35738</v>
      </c>
      <c r="C3292" s="101">
        <v>6.1286306381225586</v>
      </c>
      <c r="D3292" s="56">
        <f t="shared" si="51"/>
        <v>-0.49926229581645559</v>
      </c>
      <c r="E3292">
        <v>2.2831712545323423E-3</v>
      </c>
    </row>
    <row r="3293" spans="2:5" x14ac:dyDescent="0.45">
      <c r="B3293" s="191">
        <v>38180</v>
      </c>
      <c r="C3293" s="101">
        <v>12.239203453063965</v>
      </c>
      <c r="D3293" s="56">
        <f t="shared" si="51"/>
        <v>-0.91713437360402694</v>
      </c>
      <c r="E3293">
        <v>2.2824772117384586E-3</v>
      </c>
    </row>
    <row r="3294" spans="2:5" x14ac:dyDescent="0.45">
      <c r="B3294" s="191">
        <v>42282</v>
      </c>
      <c r="C3294" s="101">
        <v>147.69940185546875</v>
      </c>
      <c r="D3294" s="56">
        <f t="shared" si="51"/>
        <v>2.9313258702961891</v>
      </c>
      <c r="E3294">
        <v>2.2813130721144269E-3</v>
      </c>
    </row>
    <row r="3295" spans="2:5" x14ac:dyDescent="0.45">
      <c r="B3295" s="191">
        <v>39611</v>
      </c>
      <c r="C3295" s="101">
        <v>37.569869995117188</v>
      </c>
      <c r="D3295" s="56">
        <f t="shared" si="51"/>
        <v>3.358277658481108</v>
      </c>
      <c r="E3295">
        <v>2.2555215705366439E-3</v>
      </c>
    </row>
    <row r="3296" spans="2:5" x14ac:dyDescent="0.45">
      <c r="B3296" s="191">
        <v>35933</v>
      </c>
      <c r="C3296" s="101">
        <v>8.6203479766845703</v>
      </c>
      <c r="D3296" s="56">
        <f t="shared" si="51"/>
        <v>-0.97781119166132113</v>
      </c>
      <c r="E3296">
        <v>2.2473001462940505E-3</v>
      </c>
    </row>
    <row r="3297" spans="2:5" x14ac:dyDescent="0.45">
      <c r="B3297" s="191">
        <v>45736</v>
      </c>
      <c r="C3297" s="101">
        <v>388.49981689453125</v>
      </c>
      <c r="D3297" s="56">
        <f t="shared" si="51"/>
        <v>10.756030970212052</v>
      </c>
      <c r="E3297">
        <v>2.2330345194511918E-3</v>
      </c>
    </row>
    <row r="3298" spans="2:5" x14ac:dyDescent="0.45">
      <c r="B3298" s="191">
        <v>39045</v>
      </c>
      <c r="C3298" s="101">
        <v>33.046852111816406</v>
      </c>
      <c r="D3298" s="56">
        <f t="shared" si="51"/>
        <v>-0.73390004854469726</v>
      </c>
      <c r="E3298">
        <v>2.2319037287323014E-3</v>
      </c>
    </row>
    <row r="3299" spans="2:5" x14ac:dyDescent="0.45">
      <c r="B3299" s="191">
        <v>41330</v>
      </c>
      <c r="C3299" s="101">
        <v>124.18962097167969</v>
      </c>
      <c r="D3299" s="56">
        <f t="shared" si="51"/>
        <v>-0.62438712301142651</v>
      </c>
      <c r="E3299">
        <v>2.2260700852199107E-3</v>
      </c>
    </row>
    <row r="3300" spans="2:5" x14ac:dyDescent="0.45">
      <c r="B3300" s="191">
        <v>44974</v>
      </c>
      <c r="C3300" s="101">
        <v>330.6319580078125</v>
      </c>
      <c r="D3300" s="56">
        <f t="shared" si="51"/>
        <v>8.5226358373272291</v>
      </c>
      <c r="E3300">
        <v>2.2218976295287503E-3</v>
      </c>
    </row>
    <row r="3301" spans="2:5" x14ac:dyDescent="0.45">
      <c r="B3301" s="191">
        <v>39868</v>
      </c>
      <c r="C3301" s="101">
        <v>34.720634460449219</v>
      </c>
      <c r="D3301" s="56">
        <f t="shared" si="51"/>
        <v>0.65276413988290038</v>
      </c>
      <c r="E3301">
        <v>2.2196411928760065E-3</v>
      </c>
    </row>
    <row r="3302" spans="2:5" x14ac:dyDescent="0.45">
      <c r="B3302" s="191">
        <v>38569</v>
      </c>
      <c r="C3302" s="101">
        <v>21.00761604309082</v>
      </c>
      <c r="D3302" s="56">
        <f t="shared" si="51"/>
        <v>-0.94727010387071042</v>
      </c>
      <c r="E3302">
        <v>2.2179015979283084E-3</v>
      </c>
    </row>
    <row r="3303" spans="2:5" x14ac:dyDescent="0.45">
      <c r="B3303" s="191">
        <v>45902</v>
      </c>
      <c r="C3303" s="101">
        <v>398.40048217773438</v>
      </c>
      <c r="D3303" s="56">
        <f t="shared" si="51"/>
        <v>1.5530226775865983</v>
      </c>
      <c r="E3303">
        <v>2.2175817242891683E-3</v>
      </c>
    </row>
    <row r="3304" spans="2:5" x14ac:dyDescent="0.45">
      <c r="B3304" s="191">
        <v>44187</v>
      </c>
      <c r="C3304" s="101">
        <v>156.05050659179688</v>
      </c>
      <c r="D3304" s="56">
        <f t="shared" si="51"/>
        <v>3.4771061583528926</v>
      </c>
      <c r="E3304">
        <v>2.2174969801940321E-3</v>
      </c>
    </row>
    <row r="3305" spans="2:5" x14ac:dyDescent="0.45">
      <c r="B3305" s="191">
        <v>39849</v>
      </c>
      <c r="C3305" s="101">
        <v>34.855216979980469</v>
      </c>
      <c r="D3305" s="56">
        <f t="shared" si="51"/>
        <v>-0.52983166104480228</v>
      </c>
      <c r="E3305">
        <v>2.2109418643054038E-3</v>
      </c>
    </row>
    <row r="3306" spans="2:5" x14ac:dyDescent="0.45">
      <c r="B3306" s="191">
        <v>40634</v>
      </c>
      <c r="C3306" s="101">
        <v>74.13348388671875</v>
      </c>
      <c r="D3306" s="56">
        <f t="shared" si="51"/>
        <v>0.14169560318796984</v>
      </c>
      <c r="E3306">
        <v>2.1970967628148334E-3</v>
      </c>
    </row>
    <row r="3307" spans="2:5" x14ac:dyDescent="0.45">
      <c r="B3307" s="191">
        <v>40414</v>
      </c>
      <c r="C3307" s="101">
        <v>64.932792663574219</v>
      </c>
      <c r="D3307" s="56">
        <f t="shared" si="51"/>
        <v>-0.69473461415462912</v>
      </c>
      <c r="E3307">
        <v>2.1944753059706897E-3</v>
      </c>
    </row>
    <row r="3308" spans="2:5" x14ac:dyDescent="0.45">
      <c r="B3308" s="191">
        <v>43557</v>
      </c>
      <c r="C3308" s="101">
        <v>212.70932006835938</v>
      </c>
      <c r="D3308" s="56">
        <f t="shared" si="51"/>
        <v>-0.47423505808672817</v>
      </c>
      <c r="E3308">
        <v>2.1867472205189743E-3</v>
      </c>
    </row>
    <row r="3309" spans="2:5" x14ac:dyDescent="0.45">
      <c r="B3309" s="191">
        <v>45950</v>
      </c>
      <c r="C3309" s="101">
        <v>404.57113647460938</v>
      </c>
      <c r="D3309" s="56">
        <f t="shared" si="51"/>
        <v>-3.4982455027336361E-3</v>
      </c>
      <c r="E3309">
        <v>2.1836845666660695E-3</v>
      </c>
    </row>
    <row r="3310" spans="2:5" x14ac:dyDescent="0.45">
      <c r="B3310" s="191">
        <v>45877</v>
      </c>
      <c r="C3310" s="101">
        <v>405.99139404296875</v>
      </c>
      <c r="D3310" s="56">
        <f t="shared" si="51"/>
        <v>51.315252754501827</v>
      </c>
      <c r="E3310">
        <v>2.1760288791259122E-3</v>
      </c>
    </row>
    <row r="3311" spans="2:5" x14ac:dyDescent="0.45">
      <c r="B3311" s="191">
        <v>36109</v>
      </c>
      <c r="C3311" s="101">
        <v>7.7604784965515137</v>
      </c>
      <c r="D3311" s="56">
        <f t="shared" si="51"/>
        <v>-0.94817680420816919</v>
      </c>
      <c r="E3311">
        <v>2.1654291568884397E-3</v>
      </c>
    </row>
    <row r="3312" spans="2:5" x14ac:dyDescent="0.45">
      <c r="B3312" s="191">
        <v>41464</v>
      </c>
      <c r="C3312" s="101">
        <v>149.74913024902344</v>
      </c>
      <c r="D3312" s="56">
        <f t="shared" si="51"/>
        <v>3.3872931140020346</v>
      </c>
      <c r="E3312">
        <v>2.1632274814850747E-3</v>
      </c>
    </row>
    <row r="3313" spans="2:5" x14ac:dyDescent="0.45">
      <c r="B3313" s="191">
        <v>39001</v>
      </c>
      <c r="C3313" s="101">
        <v>34.132465362548828</v>
      </c>
      <c r="D3313" s="56">
        <f t="shared" si="51"/>
        <v>-0.7981864475331556</v>
      </c>
      <c r="E3313">
        <v>2.1610994043004253E-3</v>
      </c>
    </row>
    <row r="3314" spans="2:5" x14ac:dyDescent="0.45">
      <c r="B3314" s="191">
        <v>44405</v>
      </c>
      <c r="C3314" s="101">
        <v>169.12870788574219</v>
      </c>
      <c r="D3314" s="56">
        <f t="shared" si="51"/>
        <v>2.3671538712861766</v>
      </c>
      <c r="E3314">
        <v>2.1567490177587766E-3</v>
      </c>
    </row>
    <row r="3315" spans="2:5" x14ac:dyDescent="0.45">
      <c r="B3315" s="191">
        <v>40186</v>
      </c>
      <c r="C3315" s="101">
        <v>50.228981018066406</v>
      </c>
      <c r="D3315" s="56">
        <f t="shared" si="51"/>
        <v>-0.42731490937230232</v>
      </c>
      <c r="E3315">
        <v>2.1487185396385751E-3</v>
      </c>
    </row>
    <row r="3316" spans="2:5" x14ac:dyDescent="0.45">
      <c r="B3316" s="191">
        <v>40855</v>
      </c>
      <c r="C3316" s="101">
        <v>87.707855224609375</v>
      </c>
      <c r="D3316" s="56">
        <f t="shared" si="51"/>
        <v>18.388404105684611</v>
      </c>
      <c r="E3316">
        <v>2.139301188344718E-3</v>
      </c>
    </row>
    <row r="3317" spans="2:5" x14ac:dyDescent="0.45">
      <c r="B3317" s="191">
        <v>35475</v>
      </c>
      <c r="C3317" s="101">
        <v>4.5237274169921875</v>
      </c>
      <c r="D3317" s="56">
        <f t="shared" si="51"/>
        <v>-0.98848897326675111</v>
      </c>
      <c r="E3317">
        <v>2.1368552871825126E-3</v>
      </c>
    </row>
    <row r="3318" spans="2:5" x14ac:dyDescent="0.45">
      <c r="B3318" s="191">
        <v>45103</v>
      </c>
      <c r="C3318" s="101">
        <v>392.99078369140625</v>
      </c>
      <c r="D3318" s="56">
        <f t="shared" si="51"/>
        <v>1.024566267584238</v>
      </c>
      <c r="E3318">
        <v>2.136096814391638E-3</v>
      </c>
    </row>
    <row r="3319" spans="2:5" x14ac:dyDescent="0.45">
      <c r="B3319" s="191">
        <v>42821</v>
      </c>
      <c r="C3319" s="101">
        <v>194.11109924316406</v>
      </c>
      <c r="D3319" s="56">
        <f t="shared" si="51"/>
        <v>0.2499452220780474</v>
      </c>
      <c r="E3319">
        <v>2.1351548952309647E-3</v>
      </c>
    </row>
    <row r="3320" spans="2:5" x14ac:dyDescent="0.45">
      <c r="B3320" s="191">
        <v>41843</v>
      </c>
      <c r="C3320" s="101">
        <v>155.29568481445313</v>
      </c>
      <c r="D3320" s="56">
        <f t="shared" si="51"/>
        <v>19.663633263917077</v>
      </c>
      <c r="E3320">
        <v>2.125173852573018E-3</v>
      </c>
    </row>
    <row r="3321" spans="2:5" x14ac:dyDescent="0.45">
      <c r="B3321" s="191">
        <v>37623</v>
      </c>
      <c r="C3321" s="101">
        <v>7.5154104232788086</v>
      </c>
      <c r="D3321" s="56">
        <f t="shared" si="51"/>
        <v>-0.97692958205220282</v>
      </c>
      <c r="E3321">
        <v>2.1234060307630644E-3</v>
      </c>
    </row>
    <row r="3322" spans="2:5" x14ac:dyDescent="0.45">
      <c r="B3322" s="191">
        <v>45007</v>
      </c>
      <c r="C3322" s="101">
        <v>325.75961303710938</v>
      </c>
      <c r="D3322" s="56">
        <f t="shared" si="51"/>
        <v>40.832330205576639</v>
      </c>
      <c r="E3322">
        <v>2.1224416377836671E-3</v>
      </c>
    </row>
    <row r="3323" spans="2:5" x14ac:dyDescent="0.45">
      <c r="B3323" s="191">
        <v>37512</v>
      </c>
      <c r="C3323" s="101">
        <v>7.787269115447998</v>
      </c>
      <c r="D3323" s="56">
        <f t="shared" si="51"/>
        <v>-0.93534948210820801</v>
      </c>
      <c r="E3323">
        <v>2.1224190545466237E-3</v>
      </c>
    </row>
    <row r="3324" spans="2:5" x14ac:dyDescent="0.45">
      <c r="B3324" s="191">
        <v>43964</v>
      </c>
      <c r="C3324" s="101">
        <v>120.45176696777344</v>
      </c>
      <c r="D3324" s="56">
        <f t="shared" si="51"/>
        <v>-0.22365647022030205</v>
      </c>
      <c r="E3324">
        <v>2.1204170403177568E-3</v>
      </c>
    </row>
    <row r="3325" spans="2:5" x14ac:dyDescent="0.45">
      <c r="B3325" s="191">
        <v>43873</v>
      </c>
      <c r="C3325" s="101">
        <v>155.15266418457031</v>
      </c>
      <c r="D3325" s="56">
        <f t="shared" si="51"/>
        <v>-5.5001026962171545E-2</v>
      </c>
      <c r="E3325">
        <v>2.1165691907513141E-3</v>
      </c>
    </row>
    <row r="3326" spans="2:5" x14ac:dyDescent="0.45">
      <c r="B3326" s="191">
        <v>44181</v>
      </c>
      <c r="C3326" s="101">
        <v>164.18289184570313</v>
      </c>
      <c r="D3326" s="56">
        <f t="shared" si="51"/>
        <v>0.18381592662378626</v>
      </c>
      <c r="E3326">
        <v>2.1071473974052053E-3</v>
      </c>
    </row>
    <row r="3327" spans="2:5" x14ac:dyDescent="0.45">
      <c r="B3327" s="191">
        <v>42394</v>
      </c>
      <c r="C3327" s="101">
        <v>138.68954467773438</v>
      </c>
      <c r="D3327" s="56">
        <f t="shared" si="51"/>
        <v>10.147527321599085</v>
      </c>
      <c r="E3327">
        <v>2.1053880337311916E-3</v>
      </c>
    </row>
    <row r="3328" spans="2:5" x14ac:dyDescent="0.45">
      <c r="B3328" s="191">
        <v>38072</v>
      </c>
      <c r="C3328" s="101">
        <v>12.441283226013184</v>
      </c>
      <c r="D3328" s="56">
        <f t="shared" si="51"/>
        <v>-1.072694193714375E-3</v>
      </c>
      <c r="E3328">
        <v>2.1046636747601363E-3</v>
      </c>
    </row>
    <row r="3329" spans="2:5" x14ac:dyDescent="0.45">
      <c r="B3329" s="191">
        <v>38068</v>
      </c>
      <c r="C3329" s="101">
        <v>12.454643249511719</v>
      </c>
      <c r="D3329" s="56">
        <f t="shared" si="51"/>
        <v>-0.94377835698094026</v>
      </c>
      <c r="E3329">
        <v>2.1027088442298891E-3</v>
      </c>
    </row>
    <row r="3330" spans="2:5" x14ac:dyDescent="0.45">
      <c r="B3330" s="191">
        <v>43348</v>
      </c>
      <c r="C3330" s="101">
        <v>221.52755737304688</v>
      </c>
      <c r="D3330" s="56">
        <f t="shared" si="51"/>
        <v>28.649915165509427</v>
      </c>
      <c r="E3330">
        <v>2.0994485358320561E-3</v>
      </c>
    </row>
    <row r="3331" spans="2:5" x14ac:dyDescent="0.45">
      <c r="B3331" s="191">
        <v>37251</v>
      </c>
      <c r="C3331" s="101">
        <v>7.4714398384094238</v>
      </c>
      <c r="D3331" s="56">
        <f t="shared" ref="D3331:D3394" si="52">(C3331-C3332)/C3332</f>
        <v>-0.79241130337457355</v>
      </c>
      <c r="E3331">
        <v>2.0932443464655157E-3</v>
      </c>
    </row>
    <row r="3332" spans="2:5" x14ac:dyDescent="0.45">
      <c r="B3332" s="191">
        <v>39532</v>
      </c>
      <c r="C3332" s="101">
        <v>35.991554260253906</v>
      </c>
      <c r="D3332" s="56">
        <f t="shared" si="52"/>
        <v>2.7951917362303189</v>
      </c>
      <c r="E3332">
        <v>2.0927714628561742E-3</v>
      </c>
    </row>
    <row r="3333" spans="2:5" x14ac:dyDescent="0.45">
      <c r="B3333" s="191">
        <v>36867</v>
      </c>
      <c r="C3333" s="101">
        <v>9.4834613800048828</v>
      </c>
      <c r="D3333" s="56">
        <f t="shared" si="52"/>
        <v>-0.74267921056338748</v>
      </c>
      <c r="E3333">
        <v>2.0911223888556508E-3</v>
      </c>
    </row>
    <row r="3334" spans="2:5" x14ac:dyDescent="0.45">
      <c r="B3334" s="191">
        <v>39996</v>
      </c>
      <c r="C3334" s="101">
        <v>36.854625701904297</v>
      </c>
      <c r="D3334" s="56">
        <f t="shared" si="52"/>
        <v>-0.46043517393687866</v>
      </c>
      <c r="E3334">
        <v>2.0907447747976313E-3</v>
      </c>
    </row>
    <row r="3335" spans="2:5" x14ac:dyDescent="0.45">
      <c r="B3335" s="191">
        <v>40571</v>
      </c>
      <c r="C3335" s="101">
        <v>68.304351806640625</v>
      </c>
      <c r="D3335" s="56">
        <f t="shared" si="52"/>
        <v>-0.74325115684539655</v>
      </c>
      <c r="E3335">
        <v>2.0860404083163581E-3</v>
      </c>
    </row>
    <row r="3336" spans="2:5" x14ac:dyDescent="0.45">
      <c r="B3336" s="191">
        <v>44802</v>
      </c>
      <c r="C3336" s="101">
        <v>266.03567504882813</v>
      </c>
      <c r="D3336" s="56">
        <f t="shared" si="52"/>
        <v>6.3322817439477621</v>
      </c>
      <c r="E3336">
        <v>2.0771578503174992E-3</v>
      </c>
    </row>
    <row r="3337" spans="2:5" x14ac:dyDescent="0.45">
      <c r="B3337" s="191">
        <v>39422</v>
      </c>
      <c r="C3337" s="101">
        <v>36.282794952392578</v>
      </c>
      <c r="D3337" s="56">
        <f t="shared" si="52"/>
        <v>-0.80495826684855465</v>
      </c>
      <c r="E3337">
        <v>2.0759379886221658E-3</v>
      </c>
    </row>
    <row r="3338" spans="2:5" x14ac:dyDescent="0.45">
      <c r="B3338" s="191">
        <v>43039</v>
      </c>
      <c r="C3338" s="101">
        <v>186.02580261230469</v>
      </c>
      <c r="D3338" s="56">
        <f t="shared" si="52"/>
        <v>4.9209136790509893</v>
      </c>
      <c r="E3338">
        <v>2.0741973304295395E-3</v>
      </c>
    </row>
    <row r="3339" spans="2:5" x14ac:dyDescent="0.45">
      <c r="B3339" s="191">
        <v>39072</v>
      </c>
      <c r="C3339" s="101">
        <v>31.418428421020508</v>
      </c>
      <c r="D3339" s="56">
        <f t="shared" si="52"/>
        <v>-0.92304010530490166</v>
      </c>
      <c r="E3339">
        <v>2.0538926140773314E-3</v>
      </c>
    </row>
    <row r="3340" spans="2:5" x14ac:dyDescent="0.45">
      <c r="B3340" s="191">
        <v>45954</v>
      </c>
      <c r="C3340" s="101">
        <v>408.24417114257813</v>
      </c>
      <c r="D3340" s="56">
        <f t="shared" si="52"/>
        <v>0.82483757188684936</v>
      </c>
      <c r="E3340">
        <v>2.0435108026448413E-3</v>
      </c>
    </row>
    <row r="3341" spans="2:5" x14ac:dyDescent="0.45">
      <c r="B3341" s="191">
        <v>44669</v>
      </c>
      <c r="C3341" s="101">
        <v>223.71534729003906</v>
      </c>
      <c r="D3341" s="56">
        <f t="shared" si="52"/>
        <v>6.0284085435931584E-2</v>
      </c>
      <c r="E3341">
        <v>2.0405216042343557E-3</v>
      </c>
    </row>
    <row r="3342" spans="2:5" x14ac:dyDescent="0.45">
      <c r="B3342" s="191">
        <v>43538</v>
      </c>
      <c r="C3342" s="101">
        <v>210.99566650390625</v>
      </c>
      <c r="D3342" s="56">
        <f t="shared" si="52"/>
        <v>0.4171515174683107</v>
      </c>
      <c r="E3342">
        <v>2.0346042876910318E-3</v>
      </c>
    </row>
    <row r="3343" spans="2:5" x14ac:dyDescent="0.45">
      <c r="B3343" s="191">
        <v>41736</v>
      </c>
      <c r="C3343" s="101">
        <v>148.88716125488281</v>
      </c>
      <c r="D3343" s="56">
        <f t="shared" si="52"/>
        <v>-0.65290540883764148</v>
      </c>
      <c r="E3343">
        <v>2.0307682701879931E-3</v>
      </c>
    </row>
    <row r="3344" spans="2:5" x14ac:dyDescent="0.45">
      <c r="B3344" s="191">
        <v>45644</v>
      </c>
      <c r="C3344" s="101">
        <v>428.95269775390625</v>
      </c>
      <c r="D3344" s="56">
        <f t="shared" si="52"/>
        <v>5.0497588540515554</v>
      </c>
      <c r="E3344">
        <v>2.0234484483307048E-3</v>
      </c>
    </row>
    <row r="3345" spans="2:5" x14ac:dyDescent="0.45">
      <c r="B3345" s="191">
        <v>40542</v>
      </c>
      <c r="C3345" s="101">
        <v>70.904098510742188</v>
      </c>
      <c r="D3345" s="56">
        <f t="shared" si="52"/>
        <v>-0.82246608178577285</v>
      </c>
      <c r="E3345">
        <v>2.0090765320798869E-3</v>
      </c>
    </row>
    <row r="3346" spans="2:5" x14ac:dyDescent="0.45">
      <c r="B3346" s="191">
        <v>45189</v>
      </c>
      <c r="C3346" s="101">
        <v>399.38339233398438</v>
      </c>
      <c r="D3346" s="56">
        <f t="shared" si="52"/>
        <v>3.7437174581791415</v>
      </c>
      <c r="E3346">
        <v>1.9910435579538763E-3</v>
      </c>
    </row>
    <row r="3347" spans="2:5" x14ac:dyDescent="0.45">
      <c r="B3347" s="191">
        <v>40780</v>
      </c>
      <c r="C3347" s="101">
        <v>84.192070007324219</v>
      </c>
      <c r="D3347" s="56">
        <f t="shared" si="52"/>
        <v>3.1093692003695939</v>
      </c>
      <c r="E3347">
        <v>1.9807674427388868E-3</v>
      </c>
    </row>
    <row r="3348" spans="2:5" x14ac:dyDescent="0.45">
      <c r="B3348" s="191">
        <v>38588</v>
      </c>
      <c r="C3348" s="101">
        <v>20.487833023071289</v>
      </c>
      <c r="D3348" s="56">
        <f t="shared" si="52"/>
        <v>-0.94787837759360938</v>
      </c>
      <c r="E3348">
        <v>1.978580105023043E-3</v>
      </c>
    </row>
    <row r="3349" spans="2:5" x14ac:dyDescent="0.45">
      <c r="B3349" s="191">
        <v>45457</v>
      </c>
      <c r="C3349" s="101">
        <v>393.07742309570313</v>
      </c>
      <c r="D3349" s="56">
        <f t="shared" si="52"/>
        <v>2.0310137197767513</v>
      </c>
      <c r="E3349">
        <v>1.9753452517345823E-3</v>
      </c>
    </row>
    <row r="3350" spans="2:5" x14ac:dyDescent="0.45">
      <c r="B3350" s="191">
        <v>41355</v>
      </c>
      <c r="C3350" s="101">
        <v>129.68513488769531</v>
      </c>
      <c r="D3350" s="56">
        <f t="shared" si="52"/>
        <v>0.78704597229746476</v>
      </c>
      <c r="E3350">
        <v>1.9672595756981726E-3</v>
      </c>
    </row>
    <row r="3351" spans="2:5" x14ac:dyDescent="0.45">
      <c r="B3351" s="191">
        <v>40452</v>
      </c>
      <c r="C3351" s="101">
        <v>72.569557189941406</v>
      </c>
      <c r="D3351" s="56">
        <f t="shared" si="52"/>
        <v>-0.7805697910292847</v>
      </c>
      <c r="E3351">
        <v>1.9628780718162248E-3</v>
      </c>
    </row>
    <row r="3352" spans="2:5" x14ac:dyDescent="0.45">
      <c r="B3352" s="191">
        <v>45016</v>
      </c>
      <c r="C3352" s="101">
        <v>330.71817016601563</v>
      </c>
      <c r="D3352" s="56">
        <f t="shared" si="52"/>
        <v>15.174112810501633</v>
      </c>
      <c r="E3352">
        <v>1.959544476639177E-3</v>
      </c>
    </row>
    <row r="3353" spans="2:5" x14ac:dyDescent="0.45">
      <c r="B3353" s="191">
        <v>38587</v>
      </c>
      <c r="C3353" s="101">
        <v>20.447376251220703</v>
      </c>
      <c r="D3353" s="56">
        <f t="shared" si="52"/>
        <v>-0.8704391067134748</v>
      </c>
      <c r="E3353">
        <v>1.9526288429412356E-3</v>
      </c>
    </row>
    <row r="3354" spans="2:5" x14ac:dyDescent="0.45">
      <c r="B3354" s="191">
        <v>41901</v>
      </c>
      <c r="C3354" s="101">
        <v>157.82058715820313</v>
      </c>
      <c r="D3354" s="56">
        <f t="shared" si="52"/>
        <v>9.3556894260484413E-2</v>
      </c>
      <c r="E3354">
        <v>1.9511199928623942E-3</v>
      </c>
    </row>
    <row r="3355" spans="2:5" x14ac:dyDescent="0.45">
      <c r="B3355" s="191">
        <v>41500</v>
      </c>
      <c r="C3355" s="101">
        <v>144.31858825683594</v>
      </c>
      <c r="D3355" s="56">
        <f t="shared" si="52"/>
        <v>17.801779452923398</v>
      </c>
      <c r="E3355">
        <v>1.944658022188403E-3</v>
      </c>
    </row>
    <row r="3356" spans="2:5" x14ac:dyDescent="0.45">
      <c r="B3356" s="191">
        <v>37722</v>
      </c>
      <c r="C3356" s="101">
        <v>7.6757941246032715</v>
      </c>
      <c r="D3356" s="56">
        <f t="shared" si="52"/>
        <v>-0.98138302446775127</v>
      </c>
      <c r="E3356">
        <v>1.9299403098410959E-3</v>
      </c>
    </row>
    <row r="3357" spans="2:5" x14ac:dyDescent="0.45">
      <c r="B3357" s="191">
        <v>45306</v>
      </c>
      <c r="C3357" s="101">
        <v>412.30081176757813</v>
      </c>
      <c r="D3357" s="56">
        <f t="shared" si="52"/>
        <v>18.639235193714118</v>
      </c>
      <c r="E3357">
        <v>1.928395085532995E-3</v>
      </c>
    </row>
    <row r="3358" spans="2:5" x14ac:dyDescent="0.45">
      <c r="B3358" s="191">
        <v>38551</v>
      </c>
      <c r="C3358" s="101">
        <v>20.993730545043945</v>
      </c>
      <c r="D3358" s="56">
        <f t="shared" si="52"/>
        <v>1.7841099928182467</v>
      </c>
      <c r="E3358">
        <v>1.9268873332554737E-3</v>
      </c>
    </row>
    <row r="3359" spans="2:5" x14ac:dyDescent="0.45">
      <c r="B3359" s="191">
        <v>37189</v>
      </c>
      <c r="C3359" s="101">
        <v>7.5405535697937012</v>
      </c>
      <c r="D3359" s="56">
        <f t="shared" si="52"/>
        <v>-0.96412813361268479</v>
      </c>
      <c r="E3359">
        <v>1.9255801782834319E-3</v>
      </c>
    </row>
    <row r="3360" spans="2:5" x14ac:dyDescent="0.45">
      <c r="B3360" s="191">
        <v>43615</v>
      </c>
      <c r="C3360" s="101">
        <v>210.2080078125</v>
      </c>
      <c r="D3360" s="56">
        <f t="shared" si="52"/>
        <v>0.4882553592812916</v>
      </c>
      <c r="E3360">
        <v>1.9089532291913334E-3</v>
      </c>
    </row>
    <row r="3361" spans="2:5" x14ac:dyDescent="0.45">
      <c r="B3361" s="191">
        <v>42208</v>
      </c>
      <c r="C3361" s="101">
        <v>141.24458312988281</v>
      </c>
      <c r="D3361" s="56">
        <f t="shared" si="52"/>
        <v>-0.66126287700613429</v>
      </c>
      <c r="E3361">
        <v>1.9078950074348051E-3</v>
      </c>
    </row>
    <row r="3362" spans="2:5" x14ac:dyDescent="0.45">
      <c r="B3362" s="191">
        <v>45121</v>
      </c>
      <c r="C3362" s="101">
        <v>416.97402954101563</v>
      </c>
      <c r="D3362" s="56">
        <f t="shared" si="52"/>
        <v>1.9460650831883488</v>
      </c>
      <c r="E3362">
        <v>1.9068149422312947E-3</v>
      </c>
    </row>
    <row r="3363" spans="2:5" x14ac:dyDescent="0.45">
      <c r="B3363" s="191">
        <v>42382</v>
      </c>
      <c r="C3363" s="101">
        <v>141.53591918945313</v>
      </c>
      <c r="D3363" s="56">
        <f t="shared" si="52"/>
        <v>-5.7970709816181513E-2</v>
      </c>
      <c r="E3363">
        <v>1.9037439000534992E-3</v>
      </c>
    </row>
    <row r="3364" spans="2:5" x14ac:dyDescent="0.45">
      <c r="B3364" s="191">
        <v>41830</v>
      </c>
      <c r="C3364" s="101">
        <v>150.24577331542969</v>
      </c>
      <c r="D3364" s="56">
        <f t="shared" si="52"/>
        <v>3.4113563953645958</v>
      </c>
      <c r="E3364">
        <v>1.9031720517800367E-3</v>
      </c>
    </row>
    <row r="3365" spans="2:5" x14ac:dyDescent="0.45">
      <c r="B3365" s="191">
        <v>39000</v>
      </c>
      <c r="C3365" s="101">
        <v>34.058860778808594</v>
      </c>
      <c r="D3365" s="56">
        <f t="shared" si="52"/>
        <v>-0.55800103762992648</v>
      </c>
      <c r="E3365">
        <v>1.8944180090230045E-3</v>
      </c>
    </row>
    <row r="3366" spans="2:5" x14ac:dyDescent="0.45">
      <c r="B3366" s="191">
        <v>40716</v>
      </c>
      <c r="C3366" s="101">
        <v>77.056427001953125</v>
      </c>
      <c r="D3366" s="56">
        <f t="shared" si="52"/>
        <v>-0.42826933949885304</v>
      </c>
      <c r="E3366">
        <v>1.8932919770487699E-3</v>
      </c>
    </row>
    <row r="3367" spans="2:5" x14ac:dyDescent="0.45">
      <c r="B3367" s="191">
        <v>41387</v>
      </c>
      <c r="C3367" s="101">
        <v>134.77749633789063</v>
      </c>
      <c r="D3367" s="56">
        <f t="shared" si="52"/>
        <v>-0.69272140182955211</v>
      </c>
      <c r="E3367">
        <v>1.8929026359758125E-3</v>
      </c>
    </row>
    <row r="3368" spans="2:5" x14ac:dyDescent="0.45">
      <c r="B3368" s="191">
        <v>45602</v>
      </c>
      <c r="C3368" s="101">
        <v>438.61660766601563</v>
      </c>
      <c r="D3368" s="56">
        <f t="shared" si="52"/>
        <v>38.703452474893929</v>
      </c>
      <c r="E3368">
        <v>1.8741500503669983E-3</v>
      </c>
    </row>
    <row r="3369" spans="2:5" x14ac:dyDescent="0.45">
      <c r="B3369" s="191">
        <v>36370</v>
      </c>
      <c r="C3369" s="101">
        <v>11.047316551208496</v>
      </c>
      <c r="D3369" s="56">
        <f t="shared" si="52"/>
        <v>0.4566362801295436</v>
      </c>
      <c r="E3369">
        <v>1.8739377098850019E-3</v>
      </c>
    </row>
    <row r="3370" spans="2:5" x14ac:dyDescent="0.45">
      <c r="B3370" s="191">
        <v>36104</v>
      </c>
      <c r="C3370" s="101">
        <v>7.5841283798217773</v>
      </c>
      <c r="D3370" s="56">
        <f t="shared" si="52"/>
        <v>-0.96648420527764756</v>
      </c>
      <c r="E3370">
        <v>1.8576961418349618E-3</v>
      </c>
    </row>
    <row r="3371" spans="2:5" x14ac:dyDescent="0.45">
      <c r="B3371" s="191">
        <v>44707</v>
      </c>
      <c r="C3371" s="101">
        <v>226.28520202636719</v>
      </c>
      <c r="D3371" s="56">
        <f t="shared" si="52"/>
        <v>0.18824352722227167</v>
      </c>
      <c r="E3371">
        <v>1.8433321684432423E-3</v>
      </c>
    </row>
    <row r="3372" spans="2:5" x14ac:dyDescent="0.45">
      <c r="B3372" s="191">
        <v>42992</v>
      </c>
      <c r="C3372" s="101">
        <v>190.43672180175781</v>
      </c>
      <c r="D3372" s="56">
        <f t="shared" si="52"/>
        <v>6.3227225244716384E-2</v>
      </c>
      <c r="E3372">
        <v>1.841859966304679E-3</v>
      </c>
    </row>
    <row r="3373" spans="2:5" x14ac:dyDescent="0.45">
      <c r="B3373" s="191">
        <v>43705</v>
      </c>
      <c r="C3373" s="101">
        <v>179.11196899414063</v>
      </c>
      <c r="D3373" s="56">
        <f t="shared" si="52"/>
        <v>10.506432420785359</v>
      </c>
      <c r="E3373">
        <v>1.833179238398051E-3</v>
      </c>
    </row>
    <row r="3374" spans="2:5" x14ac:dyDescent="0.45">
      <c r="B3374" s="191">
        <v>38355</v>
      </c>
      <c r="C3374" s="101">
        <v>15.56624698638916</v>
      </c>
      <c r="D3374" s="56">
        <f t="shared" si="52"/>
        <v>-0.93906876058823707</v>
      </c>
      <c r="E3374">
        <v>1.8310196905201091E-3</v>
      </c>
    </row>
    <row r="3375" spans="2:5" x14ac:dyDescent="0.45">
      <c r="B3375" s="191">
        <v>44767</v>
      </c>
      <c r="C3375" s="101">
        <v>255.47235107421875</v>
      </c>
      <c r="D3375" s="56">
        <f t="shared" si="52"/>
        <v>-8.8956121153023662E-2</v>
      </c>
      <c r="E3375">
        <v>1.8301164830097753E-3</v>
      </c>
    </row>
    <row r="3376" spans="2:5" x14ac:dyDescent="0.45">
      <c r="B3376" s="191">
        <v>44813</v>
      </c>
      <c r="C3376" s="101">
        <v>280.41717529296875</v>
      </c>
      <c r="D3376" s="56">
        <f t="shared" si="52"/>
        <v>-7.4530774610664194E-2</v>
      </c>
      <c r="E3376">
        <v>1.8187907843281769E-3</v>
      </c>
    </row>
    <row r="3377" spans="2:5" x14ac:dyDescent="0.45">
      <c r="B3377" s="191">
        <v>46121</v>
      </c>
      <c r="C3377" s="101">
        <v>303</v>
      </c>
      <c r="D3377" s="56">
        <f t="shared" si="52"/>
        <v>0.56802058623355645</v>
      </c>
      <c r="E3377">
        <v>1.8184419598974116E-3</v>
      </c>
    </row>
    <row r="3378" spans="2:5" x14ac:dyDescent="0.45">
      <c r="B3378" s="191">
        <v>43214</v>
      </c>
      <c r="C3378" s="101">
        <v>193.23725891113281</v>
      </c>
      <c r="D3378" s="56">
        <f t="shared" si="52"/>
        <v>8.7245509165961561</v>
      </c>
      <c r="E3378">
        <v>1.8151179189833252E-3</v>
      </c>
    </row>
    <row r="3379" spans="2:5" x14ac:dyDescent="0.45">
      <c r="B3379" s="191">
        <v>38539</v>
      </c>
      <c r="C3379" s="101">
        <v>19.871072769165039</v>
      </c>
      <c r="D3379" s="56">
        <f t="shared" si="52"/>
        <v>-0.85055058999018684</v>
      </c>
      <c r="E3379">
        <v>1.7927748787660508E-3</v>
      </c>
    </row>
    <row r="3380" spans="2:5" x14ac:dyDescent="0.45">
      <c r="B3380" s="191">
        <v>41509</v>
      </c>
      <c r="C3380" s="101">
        <v>132.96186828613281</v>
      </c>
      <c r="D3380" s="56">
        <f t="shared" si="52"/>
        <v>-0.23623103054422354</v>
      </c>
      <c r="E3380">
        <v>1.7859906137484604E-3</v>
      </c>
    </row>
    <row r="3381" spans="2:5" x14ac:dyDescent="0.45">
      <c r="B3381" s="191">
        <v>42587</v>
      </c>
      <c r="C3381" s="101">
        <v>174.08650207519531</v>
      </c>
      <c r="D3381" s="56">
        <f t="shared" si="52"/>
        <v>10.107884341602796</v>
      </c>
      <c r="E3381">
        <v>1.7849420539214416E-3</v>
      </c>
    </row>
    <row r="3382" spans="2:5" x14ac:dyDescent="0.45">
      <c r="B3382" s="191">
        <v>38350</v>
      </c>
      <c r="C3382" s="101">
        <v>15.672336578369141</v>
      </c>
      <c r="D3382" s="56">
        <f t="shared" si="52"/>
        <v>0.26235544119969595</v>
      </c>
      <c r="E3382">
        <v>1.7804948761395399E-3</v>
      </c>
    </row>
    <row r="3383" spans="2:5" x14ac:dyDescent="0.45">
      <c r="B3383" s="191">
        <v>38071</v>
      </c>
      <c r="C3383" s="101">
        <v>12.415153503417969</v>
      </c>
      <c r="D3383" s="56">
        <f t="shared" si="52"/>
        <v>-0.97320677530084931</v>
      </c>
      <c r="E3383">
        <v>1.780441004856063E-3</v>
      </c>
    </row>
    <row r="3384" spans="2:5" x14ac:dyDescent="0.45">
      <c r="B3384" s="191">
        <v>45554</v>
      </c>
      <c r="C3384" s="101">
        <v>463.369140625</v>
      </c>
      <c r="D3384" s="56">
        <f t="shared" si="52"/>
        <v>1.087998103380087</v>
      </c>
      <c r="E3384">
        <v>1.77392407483562E-3</v>
      </c>
    </row>
    <row r="3385" spans="2:5" x14ac:dyDescent="0.45">
      <c r="B3385" s="191">
        <v>43349</v>
      </c>
      <c r="C3385" s="101">
        <v>221.9202880859375</v>
      </c>
      <c r="D3385" s="56">
        <f t="shared" si="52"/>
        <v>-0.16409236650812292</v>
      </c>
      <c r="E3385">
        <v>1.7728300602767731E-3</v>
      </c>
    </row>
    <row r="3386" spans="2:5" x14ac:dyDescent="0.45">
      <c r="B3386" s="191">
        <v>44799</v>
      </c>
      <c r="C3386" s="101">
        <v>265.48422241210938</v>
      </c>
      <c r="D3386" s="56">
        <f t="shared" si="52"/>
        <v>-0.38394069494403449</v>
      </c>
      <c r="E3386">
        <v>1.7610357511100179E-3</v>
      </c>
    </row>
    <row r="3387" spans="2:5" x14ac:dyDescent="0.45">
      <c r="B3387" s="191">
        <v>45692</v>
      </c>
      <c r="C3387" s="101">
        <v>430.93939208984375</v>
      </c>
      <c r="D3387" s="56">
        <f t="shared" si="52"/>
        <v>140.01389120662552</v>
      </c>
      <c r="E3387">
        <v>1.7606869027070623E-3</v>
      </c>
    </row>
    <row r="3388" spans="2:5" x14ac:dyDescent="0.45">
      <c r="B3388" s="191">
        <v>35418</v>
      </c>
      <c r="C3388" s="101">
        <v>3.0560066699981689</v>
      </c>
      <c r="D3388" s="56">
        <f t="shared" si="52"/>
        <v>-0.99218738053559064</v>
      </c>
      <c r="E3388">
        <v>1.7566546081137014E-3</v>
      </c>
    </row>
    <row r="3389" spans="2:5" x14ac:dyDescent="0.45">
      <c r="B3389" s="191">
        <v>45477</v>
      </c>
      <c r="C3389" s="101">
        <v>391.16287231445313</v>
      </c>
      <c r="D3389" s="56">
        <f t="shared" si="52"/>
        <v>0.91446691820731774</v>
      </c>
      <c r="E3389">
        <v>1.7511228217352121E-3</v>
      </c>
    </row>
    <row r="3390" spans="2:5" x14ac:dyDescent="0.45">
      <c r="B3390" s="191">
        <v>43306</v>
      </c>
      <c r="C3390" s="101">
        <v>204.31947326660156</v>
      </c>
      <c r="D3390" s="56">
        <f t="shared" si="52"/>
        <v>0.44427346264145279</v>
      </c>
      <c r="E3390">
        <v>1.7505204280250249E-3</v>
      </c>
    </row>
    <row r="3391" spans="2:5" x14ac:dyDescent="0.45">
      <c r="B3391" s="191">
        <v>42188</v>
      </c>
      <c r="C3391" s="101">
        <v>141.46868896484375</v>
      </c>
      <c r="D3391" s="56">
        <f t="shared" si="52"/>
        <v>0.16115528744858346</v>
      </c>
      <c r="E3391">
        <v>1.7457335846532763E-3</v>
      </c>
    </row>
    <row r="3392" spans="2:5" x14ac:dyDescent="0.45">
      <c r="B3392" s="191">
        <v>41239</v>
      </c>
      <c r="C3392" s="101">
        <v>121.83442687988281</v>
      </c>
      <c r="D3392" s="56">
        <f t="shared" si="52"/>
        <v>0.27451981481447485</v>
      </c>
      <c r="E3392">
        <v>1.7447796498998699E-3</v>
      </c>
    </row>
    <row r="3393" spans="2:5" x14ac:dyDescent="0.45">
      <c r="B3393" s="191">
        <v>41010</v>
      </c>
      <c r="C3393" s="101">
        <v>95.592414855957031</v>
      </c>
      <c r="D3393" s="56">
        <f t="shared" si="52"/>
        <v>0.8789589183293619</v>
      </c>
      <c r="E3393">
        <v>1.7440491538195549E-3</v>
      </c>
    </row>
    <row r="3394" spans="2:5" x14ac:dyDescent="0.45">
      <c r="B3394" s="191">
        <v>40253</v>
      </c>
      <c r="C3394" s="101">
        <v>50.875202178955078</v>
      </c>
      <c r="D3394" s="56">
        <f t="shared" si="52"/>
        <v>-0.72788725024998258</v>
      </c>
      <c r="E3394">
        <v>1.7349266697166965E-3</v>
      </c>
    </row>
    <row r="3395" spans="2:5" x14ac:dyDescent="0.45">
      <c r="B3395" s="191">
        <v>44456</v>
      </c>
      <c r="C3395" s="101">
        <v>186.96368408203125</v>
      </c>
      <c r="D3395" s="56">
        <f t="shared" ref="D3395:D3458" si="53">(C3395-C3396)/C3396</f>
        <v>-0.48380489383980074</v>
      </c>
      <c r="E3395">
        <v>1.7336177213093215E-3</v>
      </c>
    </row>
    <row r="3396" spans="2:5" x14ac:dyDescent="0.45">
      <c r="B3396" s="191">
        <v>45338</v>
      </c>
      <c r="C3396" s="101">
        <v>362.19577026367188</v>
      </c>
      <c r="D3396" s="56">
        <f t="shared" si="53"/>
        <v>1.9517751230949736</v>
      </c>
      <c r="E3396">
        <v>1.7331345807614633E-3</v>
      </c>
    </row>
    <row r="3397" spans="2:5" x14ac:dyDescent="0.45">
      <c r="B3397" s="191">
        <v>41219</v>
      </c>
      <c r="C3397" s="101">
        <v>122.70439147949219</v>
      </c>
      <c r="D3397" s="56">
        <f t="shared" si="53"/>
        <v>2.8270448362969747</v>
      </c>
      <c r="E3397">
        <v>1.732387867529817E-3</v>
      </c>
    </row>
    <row r="3398" spans="2:5" x14ac:dyDescent="0.45">
      <c r="B3398" s="191">
        <v>39128</v>
      </c>
      <c r="C3398" s="101">
        <v>32.06243896484375</v>
      </c>
      <c r="D3398" s="56">
        <f t="shared" si="53"/>
        <v>1.9853149964734644</v>
      </c>
      <c r="E3398">
        <v>1.7246876081952159E-3</v>
      </c>
    </row>
    <row r="3399" spans="2:5" x14ac:dyDescent="0.45">
      <c r="B3399" s="191">
        <v>36409</v>
      </c>
      <c r="C3399" s="101">
        <v>10.740052223205566</v>
      </c>
      <c r="D3399" s="56">
        <f t="shared" si="53"/>
        <v>-0.32434616264932481</v>
      </c>
      <c r="E3399">
        <v>1.7245469439592512E-3</v>
      </c>
    </row>
    <row r="3400" spans="2:5" x14ac:dyDescent="0.45">
      <c r="B3400" s="191">
        <v>38413</v>
      </c>
      <c r="C3400" s="101">
        <v>15.895791053771973</v>
      </c>
      <c r="D3400" s="56">
        <f t="shared" si="53"/>
        <v>-0.96161236617991686</v>
      </c>
      <c r="E3400">
        <v>1.7182758417183745E-3</v>
      </c>
    </row>
    <row r="3401" spans="2:5" x14ac:dyDescent="0.45">
      <c r="B3401" s="191">
        <v>45672</v>
      </c>
      <c r="C3401" s="101">
        <v>414.08624267578125</v>
      </c>
      <c r="D3401" s="56">
        <f t="shared" si="53"/>
        <v>1.6930907070773831</v>
      </c>
      <c r="E3401">
        <v>1.7177647796207008E-3</v>
      </c>
    </row>
    <row r="3402" spans="2:5" x14ac:dyDescent="0.45">
      <c r="B3402" s="191">
        <v>41940</v>
      </c>
      <c r="C3402" s="101">
        <v>153.75874328613281</v>
      </c>
      <c r="D3402" s="56">
        <f t="shared" si="53"/>
        <v>-0.63913241222577433</v>
      </c>
      <c r="E3402">
        <v>1.7164927044835184E-3</v>
      </c>
    </row>
    <row r="3403" spans="2:5" x14ac:dyDescent="0.45">
      <c r="B3403" s="191">
        <v>45615</v>
      </c>
      <c r="C3403" s="101">
        <v>426.08078002929688</v>
      </c>
      <c r="D3403" s="56">
        <f t="shared" si="53"/>
        <v>2.0663725147300172</v>
      </c>
      <c r="E3403">
        <v>1.7146752785710576E-3</v>
      </c>
    </row>
    <row r="3404" spans="2:5" x14ac:dyDescent="0.45">
      <c r="B3404" s="191">
        <v>41640</v>
      </c>
      <c r="C3404" s="101">
        <v>138.95271301269531</v>
      </c>
      <c r="D3404" s="56">
        <f t="shared" si="53"/>
        <v>7.4990471546176103</v>
      </c>
      <c r="E3404">
        <v>1.7089675365468361E-3</v>
      </c>
    </row>
    <row r="3405" spans="2:5" x14ac:dyDescent="0.45">
      <c r="B3405" s="191">
        <v>38460</v>
      </c>
      <c r="C3405" s="101">
        <v>16.349210739135742</v>
      </c>
      <c r="D3405" s="56">
        <f t="shared" si="53"/>
        <v>-0.95401211569564182</v>
      </c>
      <c r="E3405">
        <v>1.7065376882707351E-3</v>
      </c>
    </row>
    <row r="3406" spans="2:5" x14ac:dyDescent="0.45">
      <c r="B3406" s="191">
        <v>45042</v>
      </c>
      <c r="C3406" s="101">
        <v>355.51126098632813</v>
      </c>
      <c r="D3406" s="56">
        <f t="shared" si="53"/>
        <v>7.3427857650705142E-2</v>
      </c>
      <c r="E3406">
        <v>1.7008304575569281E-3</v>
      </c>
    </row>
    <row r="3407" spans="2:5" x14ac:dyDescent="0.45">
      <c r="B3407" s="191">
        <v>44977</v>
      </c>
      <c r="C3407" s="101">
        <v>331.1925048828125</v>
      </c>
      <c r="D3407" s="56">
        <f t="shared" si="53"/>
        <v>5.3248762582256237</v>
      </c>
      <c r="E3407">
        <v>1.6953801997166736E-3</v>
      </c>
    </row>
    <row r="3408" spans="2:5" x14ac:dyDescent="0.45">
      <c r="B3408" s="191">
        <v>40294</v>
      </c>
      <c r="C3408" s="101">
        <v>52.363475799560547</v>
      </c>
      <c r="D3408" s="56">
        <f t="shared" si="53"/>
        <v>-0.60740465983292835</v>
      </c>
      <c r="E3408">
        <v>1.6859720832387418E-3</v>
      </c>
    </row>
    <row r="3409" spans="2:5" x14ac:dyDescent="0.45">
      <c r="B3409" s="191">
        <v>42167</v>
      </c>
      <c r="C3409" s="101">
        <v>133.37773132324219</v>
      </c>
      <c r="D3409" s="56">
        <f t="shared" si="53"/>
        <v>-0.23078771755044097</v>
      </c>
      <c r="E3409">
        <v>1.6832917848622689E-3</v>
      </c>
    </row>
    <row r="3410" spans="2:5" x14ac:dyDescent="0.45">
      <c r="B3410" s="191">
        <v>43831</v>
      </c>
      <c r="C3410" s="101">
        <v>173.39521789550781</v>
      </c>
      <c r="D3410" s="56">
        <f t="shared" si="53"/>
        <v>5.613193641290791E-2</v>
      </c>
      <c r="E3410">
        <v>1.682924565365691E-3</v>
      </c>
    </row>
    <row r="3411" spans="2:5" x14ac:dyDescent="0.45">
      <c r="B3411" s="191">
        <v>44251</v>
      </c>
      <c r="C3411" s="101">
        <v>164.17950439453125</v>
      </c>
      <c r="D3411" s="56">
        <f t="shared" si="53"/>
        <v>0.29609772203796697</v>
      </c>
      <c r="E3411">
        <v>1.6787014566496201E-3</v>
      </c>
    </row>
    <row r="3412" spans="2:5" x14ac:dyDescent="0.45">
      <c r="B3412" s="191">
        <v>41243</v>
      </c>
      <c r="C3412" s="101">
        <v>126.67216491699219</v>
      </c>
      <c r="D3412" s="56">
        <f t="shared" si="53"/>
        <v>-6.1472431048651542E-2</v>
      </c>
      <c r="E3412">
        <v>1.6779120721465992E-3</v>
      </c>
    </row>
    <row r="3413" spans="2:5" x14ac:dyDescent="0.45">
      <c r="B3413" s="191">
        <v>42165</v>
      </c>
      <c r="C3413" s="101">
        <v>134.96903991699219</v>
      </c>
      <c r="D3413" s="56">
        <f t="shared" si="53"/>
        <v>14.6410093864648</v>
      </c>
      <c r="E3413">
        <v>1.6634124676325913E-3</v>
      </c>
    </row>
    <row r="3414" spans="2:5" x14ac:dyDescent="0.45">
      <c r="B3414" s="191">
        <v>37064</v>
      </c>
      <c r="C3414" s="101">
        <v>8.6291770935058594</v>
      </c>
      <c r="D3414" s="56">
        <f t="shared" si="53"/>
        <v>2.3276264805298305E-2</v>
      </c>
      <c r="E3414">
        <v>1.6592941783892348E-3</v>
      </c>
    </row>
    <row r="3415" spans="2:5" x14ac:dyDescent="0.45">
      <c r="B3415" s="191">
        <v>37084</v>
      </c>
      <c r="C3415" s="101">
        <v>8.4328908920288086</v>
      </c>
      <c r="D3415" s="56">
        <f t="shared" si="53"/>
        <v>-0.94954214824927508</v>
      </c>
      <c r="E3415">
        <v>1.6550905106029554E-3</v>
      </c>
    </row>
    <row r="3416" spans="2:5" x14ac:dyDescent="0.45">
      <c r="B3416" s="191">
        <v>44333</v>
      </c>
      <c r="C3416" s="101">
        <v>167.12742614746094</v>
      </c>
      <c r="D3416" s="56">
        <f t="shared" si="53"/>
        <v>-3.6470822857875777E-2</v>
      </c>
      <c r="E3416">
        <v>1.6491340057412872E-3</v>
      </c>
    </row>
    <row r="3417" spans="2:5" x14ac:dyDescent="0.45">
      <c r="B3417" s="191">
        <v>41983</v>
      </c>
      <c r="C3417" s="101">
        <v>173.45341491699219</v>
      </c>
      <c r="D3417" s="56">
        <f t="shared" si="53"/>
        <v>-0.11904980743382321</v>
      </c>
      <c r="E3417">
        <v>1.6484656659971353E-3</v>
      </c>
    </row>
    <row r="3418" spans="2:5" x14ac:dyDescent="0.45">
      <c r="B3418" s="191">
        <v>43448</v>
      </c>
      <c r="C3418" s="101">
        <v>196.8935546875</v>
      </c>
      <c r="D3418" s="56">
        <f t="shared" si="53"/>
        <v>-0.31201020456149103</v>
      </c>
      <c r="E3418">
        <v>1.6344577475284415E-3</v>
      </c>
    </row>
    <row r="3419" spans="2:5" x14ac:dyDescent="0.45">
      <c r="B3419" s="191">
        <v>44901</v>
      </c>
      <c r="C3419" s="101">
        <v>286.18673706054688</v>
      </c>
      <c r="D3419" s="56">
        <f t="shared" si="53"/>
        <v>0.89058010882093053</v>
      </c>
      <c r="E3419">
        <v>1.6333287939353644E-3</v>
      </c>
    </row>
    <row r="3420" spans="2:5" x14ac:dyDescent="0.45">
      <c r="B3420" s="191">
        <v>42314</v>
      </c>
      <c r="C3420" s="101">
        <v>151.37509155273438</v>
      </c>
      <c r="D3420" s="56">
        <f t="shared" si="53"/>
        <v>10.172698930983678</v>
      </c>
      <c r="E3420">
        <v>1.631402735764855E-3</v>
      </c>
    </row>
    <row r="3421" spans="2:5" x14ac:dyDescent="0.45">
      <c r="B3421" s="191">
        <v>38051</v>
      </c>
      <c r="C3421" s="101">
        <v>13.548659324645996</v>
      </c>
      <c r="D3421" s="56">
        <f t="shared" si="53"/>
        <v>-0.96550902083330259</v>
      </c>
      <c r="E3421">
        <v>1.6313842830411897E-3</v>
      </c>
    </row>
    <row r="3422" spans="2:5" x14ac:dyDescent="0.45">
      <c r="B3422" s="191">
        <v>46010</v>
      </c>
      <c r="C3422" s="101">
        <v>392.81747436523438</v>
      </c>
      <c r="D3422" s="56">
        <f t="shared" si="53"/>
        <v>50.048235931429367</v>
      </c>
      <c r="E3422">
        <v>1.6233780129314642E-3</v>
      </c>
    </row>
    <row r="3423" spans="2:5" x14ac:dyDescent="0.45">
      <c r="B3423" s="191">
        <v>36139</v>
      </c>
      <c r="C3423" s="101">
        <v>7.6950254440307617</v>
      </c>
      <c r="D3423" s="56">
        <f t="shared" si="53"/>
        <v>-0.72597222778810577</v>
      </c>
      <c r="E3423">
        <v>1.6195840696583766E-3</v>
      </c>
    </row>
    <row r="3424" spans="2:5" x14ac:dyDescent="0.45">
      <c r="B3424" s="191">
        <v>38749</v>
      </c>
      <c r="C3424" s="101">
        <v>28.081188201904297</v>
      </c>
      <c r="D3424" s="56">
        <f t="shared" si="53"/>
        <v>1.2229615671495309</v>
      </c>
      <c r="E3424">
        <v>1.6151560842455508E-3</v>
      </c>
    </row>
    <row r="3425" spans="2:5" x14ac:dyDescent="0.45">
      <c r="B3425" s="191">
        <v>38092</v>
      </c>
      <c r="C3425" s="101">
        <v>12.632331848144531</v>
      </c>
      <c r="D3425" s="56">
        <f t="shared" si="53"/>
        <v>-0.93801586993187658</v>
      </c>
      <c r="E3425">
        <v>1.6116877533054572E-3</v>
      </c>
    </row>
    <row r="3426" spans="2:5" x14ac:dyDescent="0.45">
      <c r="B3426" s="191">
        <v>43627</v>
      </c>
      <c r="C3426" s="101">
        <v>203.79945373535156</v>
      </c>
      <c r="D3426" s="56">
        <f t="shared" si="53"/>
        <v>4.6657745977444351</v>
      </c>
      <c r="E3426">
        <v>1.6107572396334921E-3</v>
      </c>
    </row>
    <row r="3427" spans="2:5" x14ac:dyDescent="0.45">
      <c r="B3427" s="191">
        <v>39661</v>
      </c>
      <c r="C3427" s="101">
        <v>35.970272064208984</v>
      </c>
      <c r="D3427" s="56">
        <f t="shared" si="53"/>
        <v>-0.90781176515952078</v>
      </c>
      <c r="E3427">
        <v>1.6059659206787312E-3</v>
      </c>
    </row>
    <row r="3428" spans="2:5" x14ac:dyDescent="0.45">
      <c r="B3428" s="191">
        <v>45722</v>
      </c>
      <c r="C3428" s="101">
        <v>390.18289184570313</v>
      </c>
      <c r="D3428" s="56">
        <f t="shared" si="53"/>
        <v>34.723720866716015</v>
      </c>
      <c r="E3428">
        <v>1.6048536364239574E-3</v>
      </c>
    </row>
    <row r="3429" spans="2:5" x14ac:dyDescent="0.45">
      <c r="B3429" s="191">
        <v>36363</v>
      </c>
      <c r="C3429" s="101">
        <v>10.922235488891602</v>
      </c>
      <c r="D3429" s="56">
        <f t="shared" si="53"/>
        <v>-0.94481716029944918</v>
      </c>
      <c r="E3429">
        <v>1.5960409090209457E-3</v>
      </c>
    </row>
    <row r="3430" spans="2:5" x14ac:dyDescent="0.45">
      <c r="B3430" s="191">
        <v>43228</v>
      </c>
      <c r="C3430" s="101">
        <v>197.92811584472656</v>
      </c>
      <c r="D3430" s="56">
        <f t="shared" si="53"/>
        <v>14.007478840370828</v>
      </c>
      <c r="E3430">
        <v>1.5941908014588475E-3</v>
      </c>
    </row>
    <row r="3431" spans="2:5" x14ac:dyDescent="0.45">
      <c r="B3431" s="191">
        <v>38001</v>
      </c>
      <c r="C3431" s="101">
        <v>13.188632011413574</v>
      </c>
      <c r="D3431" s="56">
        <f t="shared" si="53"/>
        <v>0.28330900054555058</v>
      </c>
      <c r="E3431">
        <v>1.5874136737893147E-3</v>
      </c>
    </row>
    <row r="3432" spans="2:5" x14ac:dyDescent="0.45">
      <c r="B3432" s="191">
        <v>38154</v>
      </c>
      <c r="C3432" s="101">
        <v>10.277050971984863</v>
      </c>
      <c r="D3432" s="56">
        <f t="shared" si="53"/>
        <v>-0.91511520790614986</v>
      </c>
      <c r="E3432">
        <v>1.5845013314625658E-3</v>
      </c>
    </row>
    <row r="3433" spans="2:5" x14ac:dyDescent="0.45">
      <c r="B3433" s="191">
        <v>41375</v>
      </c>
      <c r="C3433" s="101">
        <v>121.07057952880859</v>
      </c>
      <c r="D3433" s="56">
        <f t="shared" si="53"/>
        <v>-0.21124227667750953</v>
      </c>
      <c r="E3433">
        <v>1.5797845143626901E-3</v>
      </c>
    </row>
    <row r="3434" spans="2:5" x14ac:dyDescent="0.45">
      <c r="B3434" s="191">
        <v>41939</v>
      </c>
      <c r="C3434" s="101">
        <v>153.49526977539063</v>
      </c>
      <c r="D3434" s="56">
        <f t="shared" si="53"/>
        <v>18.675348801843832</v>
      </c>
      <c r="E3434">
        <v>1.5759229872681592E-3</v>
      </c>
    </row>
    <row r="3435" spans="2:5" x14ac:dyDescent="0.45">
      <c r="B3435" s="191">
        <v>37294</v>
      </c>
      <c r="C3435" s="101">
        <v>7.8014001846313477</v>
      </c>
      <c r="D3435" s="56">
        <f t="shared" si="53"/>
        <v>-0.93600063057720506</v>
      </c>
      <c r="E3435">
        <v>1.5742264450820255E-3</v>
      </c>
    </row>
    <row r="3436" spans="2:5" x14ac:dyDescent="0.45">
      <c r="B3436" s="191">
        <v>41275</v>
      </c>
      <c r="C3436" s="101">
        <v>121.89807891845703</v>
      </c>
      <c r="D3436" s="56">
        <f t="shared" si="53"/>
        <v>0.50900800073139185</v>
      </c>
      <c r="E3436">
        <v>1.5690433944244736E-3</v>
      </c>
    </row>
    <row r="3437" spans="2:5" x14ac:dyDescent="0.45">
      <c r="B3437" s="191">
        <v>40709</v>
      </c>
      <c r="C3437" s="101">
        <v>80.7802734375</v>
      </c>
      <c r="D3437" s="56">
        <f t="shared" si="53"/>
        <v>-0.55495409248486693</v>
      </c>
      <c r="E3437">
        <v>1.5477214101461737E-3</v>
      </c>
    </row>
    <row r="3438" spans="2:5" x14ac:dyDescent="0.45">
      <c r="B3438" s="191">
        <v>43168</v>
      </c>
      <c r="C3438" s="101">
        <v>181.50997924804688</v>
      </c>
      <c r="D3438" s="56">
        <f t="shared" si="53"/>
        <v>0.29542257317316206</v>
      </c>
      <c r="E3438">
        <v>1.5452444770749725E-3</v>
      </c>
    </row>
    <row r="3439" spans="2:5" x14ac:dyDescent="0.45">
      <c r="B3439" s="191">
        <v>41670</v>
      </c>
      <c r="C3439" s="101">
        <v>140.11642456054688</v>
      </c>
      <c r="D3439" s="56">
        <f t="shared" si="53"/>
        <v>-0.6374860405594388</v>
      </c>
      <c r="E3439">
        <v>1.5407026459162982E-3</v>
      </c>
    </row>
    <row r="3440" spans="2:5" x14ac:dyDescent="0.45">
      <c r="B3440" s="191">
        <v>45469</v>
      </c>
      <c r="C3440" s="101">
        <v>386.51318359375</v>
      </c>
      <c r="D3440" s="56">
        <f t="shared" si="53"/>
        <v>1.1139397273516902</v>
      </c>
      <c r="E3440">
        <v>1.5354447985967252E-3</v>
      </c>
    </row>
    <row r="3441" spans="2:5" x14ac:dyDescent="0.45">
      <c r="B3441" s="191">
        <v>43103</v>
      </c>
      <c r="C3441" s="101">
        <v>182.8402099609375</v>
      </c>
      <c r="D3441" s="56">
        <f t="shared" si="53"/>
        <v>-1.5292931762426851E-3</v>
      </c>
      <c r="E3441">
        <v>1.5338175809379013E-3</v>
      </c>
    </row>
    <row r="3442" spans="2:5" x14ac:dyDescent="0.45">
      <c r="B3442" s="191">
        <v>43104</v>
      </c>
      <c r="C3442" s="101">
        <v>183.12025451660156</v>
      </c>
      <c r="D3442" s="56">
        <f t="shared" si="53"/>
        <v>22.446162829366806</v>
      </c>
      <c r="E3442">
        <v>1.5316354959551404E-3</v>
      </c>
    </row>
    <row r="3443" spans="2:5" x14ac:dyDescent="0.45">
      <c r="B3443" s="191">
        <v>36095</v>
      </c>
      <c r="C3443" s="101">
        <v>7.810244083404541</v>
      </c>
      <c r="D3443" s="56">
        <f t="shared" si="53"/>
        <v>4.2781743807522678E-2</v>
      </c>
      <c r="E3443">
        <v>1.5257133636335898E-3</v>
      </c>
    </row>
    <row r="3444" spans="2:5" x14ac:dyDescent="0.45">
      <c r="B3444" s="191">
        <v>37522</v>
      </c>
      <c r="C3444" s="101">
        <v>7.4898166656494141</v>
      </c>
      <c r="D3444" s="56">
        <f t="shared" si="53"/>
        <v>1.3498996743980913</v>
      </c>
      <c r="E3444">
        <v>1.520968308590659E-3</v>
      </c>
    </row>
    <row r="3445" spans="2:5" x14ac:dyDescent="0.45">
      <c r="B3445" s="191">
        <v>35335</v>
      </c>
      <c r="C3445" s="101">
        <v>3.1872920989990234</v>
      </c>
      <c r="D3445" s="56">
        <f t="shared" si="53"/>
        <v>-0.98284057010588233</v>
      </c>
      <c r="E3445">
        <v>1.5153302924841431E-3</v>
      </c>
    </row>
    <row r="3446" spans="2:5" x14ac:dyDescent="0.45">
      <c r="B3446" s="191">
        <v>43046</v>
      </c>
      <c r="C3446" s="101">
        <v>185.74580383300781</v>
      </c>
      <c r="D3446" s="56">
        <f t="shared" si="53"/>
        <v>0.38610810312257676</v>
      </c>
      <c r="E3446">
        <v>1.5102000620172591E-3</v>
      </c>
    </row>
    <row r="3447" spans="2:5" x14ac:dyDescent="0.45">
      <c r="B3447" s="191">
        <v>42171</v>
      </c>
      <c r="C3447" s="101">
        <v>134.00527954101563</v>
      </c>
      <c r="D3447" s="56">
        <f t="shared" si="53"/>
        <v>5.3954089688194351</v>
      </c>
      <c r="E3447">
        <v>1.5075921290462371E-3</v>
      </c>
    </row>
    <row r="3448" spans="2:5" x14ac:dyDescent="0.45">
      <c r="B3448" s="191">
        <v>38548</v>
      </c>
      <c r="C3448" s="101">
        <v>20.95335578918457</v>
      </c>
      <c r="D3448" s="56">
        <f t="shared" si="53"/>
        <v>-0.9465722062385743</v>
      </c>
      <c r="E3448">
        <v>1.5014874024112958E-3</v>
      </c>
    </row>
    <row r="3449" spans="2:5" x14ac:dyDescent="0.45">
      <c r="B3449" s="191">
        <v>46009</v>
      </c>
      <c r="C3449" s="101">
        <v>392.18081665039063</v>
      </c>
      <c r="D3449" s="56">
        <f t="shared" si="53"/>
        <v>4.7673921282677805</v>
      </c>
      <c r="E3449">
        <v>1.5007336504432296E-3</v>
      </c>
    </row>
    <row r="3450" spans="2:5" x14ac:dyDescent="0.45">
      <c r="B3450" s="191">
        <v>40534</v>
      </c>
      <c r="C3450" s="101">
        <v>67.999679565429688</v>
      </c>
      <c r="D3450" s="56">
        <f t="shared" si="53"/>
        <v>-0.46931718287773527</v>
      </c>
      <c r="E3450">
        <v>1.4954697122156245E-3</v>
      </c>
    </row>
    <row r="3451" spans="2:5" x14ac:dyDescent="0.45">
      <c r="B3451" s="191">
        <v>41253</v>
      </c>
      <c r="C3451" s="101">
        <v>128.13619995117188</v>
      </c>
      <c r="D3451" s="56">
        <f t="shared" si="53"/>
        <v>10.293985212302694</v>
      </c>
      <c r="E3451">
        <v>1.4925428314473705E-3</v>
      </c>
    </row>
    <row r="3452" spans="2:5" x14ac:dyDescent="0.45">
      <c r="B3452" s="191">
        <v>37979</v>
      </c>
      <c r="C3452" s="101">
        <v>11.345525741577148</v>
      </c>
      <c r="D3452" s="56">
        <f t="shared" si="53"/>
        <v>-0.93993783317647472</v>
      </c>
      <c r="E3452">
        <v>1.4867431855499439E-3</v>
      </c>
    </row>
    <row r="3453" spans="2:5" x14ac:dyDescent="0.45">
      <c r="B3453" s="191">
        <v>43111</v>
      </c>
      <c r="C3453" s="101">
        <v>188.89637756347656</v>
      </c>
      <c r="D3453" s="56">
        <f t="shared" si="53"/>
        <v>2.5733307047055662</v>
      </c>
      <c r="E3453">
        <v>1.484731206456352E-3</v>
      </c>
    </row>
    <row r="3454" spans="2:5" x14ac:dyDescent="0.45">
      <c r="B3454" s="191">
        <v>40296</v>
      </c>
      <c r="C3454" s="101">
        <v>52.862831115722656</v>
      </c>
      <c r="D3454" s="56">
        <f t="shared" si="53"/>
        <v>2.878621861717916</v>
      </c>
      <c r="E3454">
        <v>1.4839048037452245E-3</v>
      </c>
    </row>
    <row r="3455" spans="2:5" x14ac:dyDescent="0.45">
      <c r="B3455" s="191">
        <v>38307</v>
      </c>
      <c r="C3455" s="101">
        <v>13.629281997680664</v>
      </c>
      <c r="D3455" s="56">
        <f t="shared" si="53"/>
        <v>-0.91699320692793362</v>
      </c>
      <c r="E3455">
        <v>1.4805668592123031E-3</v>
      </c>
    </row>
    <row r="3456" spans="2:5" x14ac:dyDescent="0.45">
      <c r="B3456" s="191">
        <v>44378</v>
      </c>
      <c r="C3456" s="101">
        <v>164.19477844238281</v>
      </c>
      <c r="D3456" s="56">
        <f t="shared" si="53"/>
        <v>-0.57711563635620522</v>
      </c>
      <c r="E3456">
        <v>1.4799762526260458E-3</v>
      </c>
    </row>
    <row r="3457" spans="2:5" x14ac:dyDescent="0.45">
      <c r="B3457" s="191">
        <v>45253</v>
      </c>
      <c r="C3457" s="101">
        <v>388.27346801757813</v>
      </c>
      <c r="D3457" s="56">
        <f t="shared" si="53"/>
        <v>61.72760475041143</v>
      </c>
      <c r="E3457">
        <v>1.4782553595612147E-3</v>
      </c>
    </row>
    <row r="3458" spans="2:5" x14ac:dyDescent="0.45">
      <c r="B3458" s="191">
        <v>35650</v>
      </c>
      <c r="C3458" s="101">
        <v>6.1898341178894043</v>
      </c>
      <c r="D3458" s="56">
        <f t="shared" si="53"/>
        <v>-0.98432083504912848</v>
      </c>
      <c r="E3458">
        <v>1.4765600432776593E-3</v>
      </c>
    </row>
    <row r="3459" spans="2:5" x14ac:dyDescent="0.45">
      <c r="B3459" s="191">
        <v>45420</v>
      </c>
      <c r="C3459" s="101">
        <v>394.78085327148438</v>
      </c>
      <c r="D3459" s="56">
        <f t="shared" ref="D3459:D3522" si="54">(C3459-C3460)/C3460</f>
        <v>1.3766930559023286E-2</v>
      </c>
      <c r="E3459">
        <v>1.4761814774216929E-3</v>
      </c>
    </row>
    <row r="3460" spans="2:5" x14ac:dyDescent="0.45">
      <c r="B3460" s="191">
        <v>45156</v>
      </c>
      <c r="C3460" s="101">
        <v>389.41973876953125</v>
      </c>
      <c r="D3460" s="56">
        <f t="shared" si="54"/>
        <v>1.0220654690629516</v>
      </c>
      <c r="E3460">
        <v>1.473976247329149E-3</v>
      </c>
    </row>
    <row r="3461" spans="2:5" x14ac:dyDescent="0.45">
      <c r="B3461" s="191">
        <v>44468</v>
      </c>
      <c r="C3461" s="101">
        <v>192.58512878417969</v>
      </c>
      <c r="D3461" s="56">
        <f t="shared" si="54"/>
        <v>0.17060767491442291</v>
      </c>
      <c r="E3461">
        <v>1.4723030867026632E-3</v>
      </c>
    </row>
    <row r="3462" spans="2:5" x14ac:dyDescent="0.45">
      <c r="B3462" s="191">
        <v>41996</v>
      </c>
      <c r="C3462" s="101">
        <v>164.51722717285156</v>
      </c>
      <c r="D3462" s="56">
        <f t="shared" si="54"/>
        <v>0.26034154927848729</v>
      </c>
      <c r="E3462">
        <v>1.4700945776016179E-3</v>
      </c>
    </row>
    <row r="3463" spans="2:5" x14ac:dyDescent="0.45">
      <c r="B3463" s="191">
        <v>41367</v>
      </c>
      <c r="C3463" s="101">
        <v>130.53384399414063</v>
      </c>
      <c r="D3463" s="56">
        <f t="shared" si="54"/>
        <v>12.145666937183963</v>
      </c>
      <c r="E3463">
        <v>1.4648531816276295E-3</v>
      </c>
    </row>
    <row r="3464" spans="2:5" x14ac:dyDescent="0.45">
      <c r="B3464" s="191">
        <v>37939</v>
      </c>
      <c r="C3464" s="101">
        <v>9.9298000335693359</v>
      </c>
      <c r="D3464" s="56">
        <f t="shared" si="54"/>
        <v>0.34187315292925774</v>
      </c>
      <c r="E3464">
        <v>1.4637973455820762E-3</v>
      </c>
    </row>
    <row r="3465" spans="2:5" x14ac:dyDescent="0.45">
      <c r="B3465" s="191">
        <v>37546</v>
      </c>
      <c r="C3465" s="101">
        <v>7.3999543190002441</v>
      </c>
      <c r="D3465" s="56">
        <f t="shared" si="54"/>
        <v>-0.98421950668700864</v>
      </c>
      <c r="E3465">
        <v>1.4624261599658806E-3</v>
      </c>
    </row>
    <row r="3466" spans="2:5" x14ac:dyDescent="0.45">
      <c r="B3466" s="191">
        <v>45546</v>
      </c>
      <c r="C3466" s="101">
        <v>468.93048095703125</v>
      </c>
      <c r="D3466" s="56">
        <f t="shared" si="54"/>
        <v>13.13590475276</v>
      </c>
      <c r="E3466">
        <v>1.4601613320550514E-3</v>
      </c>
    </row>
    <row r="3467" spans="2:5" x14ac:dyDescent="0.45">
      <c r="B3467" s="191">
        <v>39763</v>
      </c>
      <c r="C3467" s="101">
        <v>33.173007965087891</v>
      </c>
      <c r="D3467" s="56">
        <f t="shared" si="54"/>
        <v>-0.5269939282331827</v>
      </c>
      <c r="E3467">
        <v>1.4510269758582508E-3</v>
      </c>
    </row>
    <row r="3468" spans="2:5" x14ac:dyDescent="0.45">
      <c r="B3468" s="191">
        <v>40609</v>
      </c>
      <c r="C3468" s="101">
        <v>70.132308959960938</v>
      </c>
      <c r="D3468" s="56">
        <f t="shared" si="54"/>
        <v>-0.18727918443424932</v>
      </c>
      <c r="E3468">
        <v>1.4503649553130062E-3</v>
      </c>
    </row>
    <row r="3469" spans="2:5" x14ac:dyDescent="0.45">
      <c r="B3469" s="191">
        <v>40746</v>
      </c>
      <c r="C3469" s="101">
        <v>86.293235778808594</v>
      </c>
      <c r="D3469" s="56">
        <f t="shared" si="54"/>
        <v>-0.78400535453698816</v>
      </c>
      <c r="E3469">
        <v>1.4487885177821237E-3</v>
      </c>
    </row>
    <row r="3470" spans="2:5" x14ac:dyDescent="0.45">
      <c r="B3470" s="191">
        <v>45272</v>
      </c>
      <c r="C3470" s="101">
        <v>399.515625</v>
      </c>
      <c r="D3470" s="56">
        <f t="shared" si="54"/>
        <v>1.4299169086128383</v>
      </c>
      <c r="E3470">
        <v>1.4366748882218591E-3</v>
      </c>
    </row>
    <row r="3471" spans="2:5" x14ac:dyDescent="0.45">
      <c r="B3471" s="191">
        <v>44252</v>
      </c>
      <c r="C3471" s="101">
        <v>164.41534423828125</v>
      </c>
      <c r="D3471" s="56">
        <f t="shared" si="54"/>
        <v>4.1103770644173991</v>
      </c>
      <c r="E3471">
        <v>1.4364755492455715E-3</v>
      </c>
    </row>
    <row r="3472" spans="2:5" x14ac:dyDescent="0.45">
      <c r="B3472" s="191">
        <v>39114</v>
      </c>
      <c r="C3472" s="101">
        <v>32.172840118408203</v>
      </c>
      <c r="D3472" s="56">
        <f t="shared" si="54"/>
        <v>-0.92017508235657741</v>
      </c>
      <c r="E3472">
        <v>1.4318693095989033E-3</v>
      </c>
    </row>
    <row r="3473" spans="2:5" x14ac:dyDescent="0.45">
      <c r="B3473" s="191">
        <v>45287</v>
      </c>
      <c r="C3473" s="101">
        <v>403.04257202148438</v>
      </c>
      <c r="D3473" s="56">
        <f t="shared" si="54"/>
        <v>1.3219770026347704</v>
      </c>
      <c r="E3473">
        <v>1.4240089886965685E-3</v>
      </c>
    </row>
    <row r="3474" spans="2:5" x14ac:dyDescent="0.45">
      <c r="B3474" s="191">
        <v>44588</v>
      </c>
      <c r="C3474" s="101">
        <v>173.57733154296875</v>
      </c>
      <c r="D3474" s="56">
        <f t="shared" si="54"/>
        <v>4.8338281581730546E-3</v>
      </c>
      <c r="E3474">
        <v>1.3998655945925151E-3</v>
      </c>
    </row>
    <row r="3475" spans="2:5" x14ac:dyDescent="0.45">
      <c r="B3475" s="191">
        <v>42572</v>
      </c>
      <c r="C3475" s="101">
        <v>172.74232482910156</v>
      </c>
      <c r="D3475" s="56">
        <f t="shared" si="54"/>
        <v>19.44921436911206</v>
      </c>
      <c r="E3475">
        <v>1.3984924057262647E-3</v>
      </c>
    </row>
    <row r="3476" spans="2:5" x14ac:dyDescent="0.45">
      <c r="B3476" s="191">
        <v>37078</v>
      </c>
      <c r="C3476" s="101">
        <v>8.4473819732666016</v>
      </c>
      <c r="D3476" s="56">
        <f t="shared" si="54"/>
        <v>-0.95171493565728749</v>
      </c>
      <c r="E3476">
        <v>1.3874931617377478E-3</v>
      </c>
    </row>
    <row r="3477" spans="2:5" x14ac:dyDescent="0.45">
      <c r="B3477" s="191">
        <v>42608</v>
      </c>
      <c r="C3477" s="101">
        <v>174.94813537597656</v>
      </c>
      <c r="D3477" s="56">
        <f t="shared" si="54"/>
        <v>-0.17403339713188895</v>
      </c>
      <c r="E3477">
        <v>1.38092281033644E-3</v>
      </c>
    </row>
    <row r="3478" spans="2:5" x14ac:dyDescent="0.45">
      <c r="B3478" s="191">
        <v>43612</v>
      </c>
      <c r="C3478" s="101">
        <v>211.8101806640625</v>
      </c>
      <c r="D3478" s="56">
        <f t="shared" si="54"/>
        <v>3.2218292561178004</v>
      </c>
      <c r="E3478">
        <v>1.37720826013315E-3</v>
      </c>
    </row>
    <row r="3479" spans="2:5" x14ac:dyDescent="0.45">
      <c r="B3479" s="191">
        <v>40176</v>
      </c>
      <c r="C3479" s="101">
        <v>50.170238494873047</v>
      </c>
      <c r="D3479" s="56">
        <f t="shared" si="54"/>
        <v>-0.87046273816377095</v>
      </c>
      <c r="E3479">
        <v>1.367762097107302E-3</v>
      </c>
    </row>
    <row r="3480" spans="2:5" x14ac:dyDescent="0.45">
      <c r="B3480" s="191">
        <v>45247</v>
      </c>
      <c r="C3480" s="101">
        <v>387.30352783203125</v>
      </c>
      <c r="D3480" s="56">
        <f t="shared" si="54"/>
        <v>10.495803883600017</v>
      </c>
      <c r="E3480">
        <v>1.3677004295781826E-3</v>
      </c>
    </row>
    <row r="3481" spans="2:5" x14ac:dyDescent="0.45">
      <c r="B3481" s="191">
        <v>38974</v>
      </c>
      <c r="C3481" s="101">
        <v>33.690860748291016</v>
      </c>
      <c r="D3481" s="56">
        <f t="shared" si="54"/>
        <v>-0.81113926438065631</v>
      </c>
      <c r="E3481">
        <v>1.3672648738667257E-3</v>
      </c>
    </row>
    <row r="3482" spans="2:5" x14ac:dyDescent="0.45">
      <c r="B3482" s="191">
        <v>44566</v>
      </c>
      <c r="C3482" s="101">
        <v>178.38996887207031</v>
      </c>
      <c r="D3482" s="56">
        <f t="shared" si="54"/>
        <v>-0.15281235473000024</v>
      </c>
      <c r="E3482">
        <v>1.3623056326905387E-3</v>
      </c>
    </row>
    <row r="3483" spans="2:5" x14ac:dyDescent="0.45">
      <c r="B3483" s="191">
        <v>43537</v>
      </c>
      <c r="C3483" s="101">
        <v>210.56724548339844</v>
      </c>
      <c r="D3483" s="56">
        <f t="shared" si="54"/>
        <v>-0.46632231935514412</v>
      </c>
      <c r="E3483">
        <v>1.358172523974644E-3</v>
      </c>
    </row>
    <row r="3484" spans="2:5" x14ac:dyDescent="0.45">
      <c r="B3484" s="191">
        <v>45702</v>
      </c>
      <c r="C3484" s="101">
        <v>394.558837890625</v>
      </c>
      <c r="D3484" s="56">
        <f t="shared" si="54"/>
        <v>-3.834121329412566E-4</v>
      </c>
      <c r="E3484">
        <v>1.3424392740434142E-3</v>
      </c>
    </row>
    <row r="3485" spans="2:5" x14ac:dyDescent="0.45">
      <c r="B3485" s="191">
        <v>45099</v>
      </c>
      <c r="C3485" s="101">
        <v>394.71017456054688</v>
      </c>
      <c r="D3485" s="56">
        <f t="shared" si="54"/>
        <v>-2.8956728266688377E-3</v>
      </c>
      <c r="E3485">
        <v>1.3421564480916581E-3</v>
      </c>
    </row>
    <row r="3486" spans="2:5" x14ac:dyDescent="0.45">
      <c r="B3486" s="191">
        <v>45215</v>
      </c>
      <c r="C3486" s="101">
        <v>395.8564453125</v>
      </c>
      <c r="D3486" s="56">
        <f t="shared" si="54"/>
        <v>1.552333623628591</v>
      </c>
      <c r="E3486">
        <v>1.338342100064636E-3</v>
      </c>
    </row>
    <row r="3487" spans="2:5" x14ac:dyDescent="0.45">
      <c r="B3487" s="191">
        <v>42730</v>
      </c>
      <c r="C3487" s="101">
        <v>155.09588623046875</v>
      </c>
      <c r="D3487" s="56">
        <f t="shared" si="54"/>
        <v>11.028780643634764</v>
      </c>
      <c r="E3487">
        <v>1.3353615460600233E-3</v>
      </c>
    </row>
    <row r="3488" spans="2:5" x14ac:dyDescent="0.45">
      <c r="B3488" s="191">
        <v>38289</v>
      </c>
      <c r="C3488" s="101">
        <v>12.893733024597168</v>
      </c>
      <c r="D3488" s="56">
        <f t="shared" si="54"/>
        <v>-0.89897328159831458</v>
      </c>
      <c r="E3488">
        <v>1.3348357240345085E-3</v>
      </c>
    </row>
    <row r="3489" spans="2:5" x14ac:dyDescent="0.45">
      <c r="B3489" s="191">
        <v>41319</v>
      </c>
      <c r="C3489" s="101">
        <v>127.62696075439453</v>
      </c>
      <c r="D3489" s="56">
        <f t="shared" si="54"/>
        <v>11.509587658161587</v>
      </c>
      <c r="E3489">
        <v>1.331731281193372E-3</v>
      </c>
    </row>
    <row r="3490" spans="2:5" x14ac:dyDescent="0.45">
      <c r="B3490" s="191">
        <v>36270</v>
      </c>
      <c r="C3490" s="101">
        <v>10.20233154296875</v>
      </c>
      <c r="D3490" s="56">
        <f t="shared" si="54"/>
        <v>-0.94492838185712147</v>
      </c>
      <c r="E3490">
        <v>1.3272505695571027E-3</v>
      </c>
    </row>
    <row r="3491" spans="2:5" x14ac:dyDescent="0.45">
      <c r="B3491" s="191">
        <v>43084</v>
      </c>
      <c r="C3491" s="101">
        <v>185.25570678710938</v>
      </c>
      <c r="D3491" s="56">
        <f t="shared" si="54"/>
        <v>0.26143169152160695</v>
      </c>
      <c r="E3491">
        <v>1.3245515947485735E-3</v>
      </c>
    </row>
    <row r="3492" spans="2:5" x14ac:dyDescent="0.45">
      <c r="B3492" s="191">
        <v>41759</v>
      </c>
      <c r="C3492" s="101">
        <v>146.86146545410156</v>
      </c>
      <c r="D3492" s="56">
        <f t="shared" si="54"/>
        <v>0.55220620234937645</v>
      </c>
      <c r="E3492">
        <v>1.3225133871708919E-3</v>
      </c>
    </row>
    <row r="3493" spans="2:5" x14ac:dyDescent="0.45">
      <c r="B3493" s="191">
        <v>41003</v>
      </c>
      <c r="C3493" s="101">
        <v>94.614662170410156</v>
      </c>
      <c r="D3493" s="56">
        <f t="shared" si="54"/>
        <v>-0.58054182353505435</v>
      </c>
      <c r="E3493">
        <v>1.3211981942628848E-3</v>
      </c>
    </row>
    <row r="3494" spans="2:5" x14ac:dyDescent="0.45">
      <c r="B3494" s="191">
        <v>44736</v>
      </c>
      <c r="C3494" s="101">
        <v>225.56399536132813</v>
      </c>
      <c r="D3494" s="56">
        <f t="shared" si="54"/>
        <v>3.7277924692219369E-2</v>
      </c>
      <c r="E3494">
        <v>1.3182189839384016E-3</v>
      </c>
    </row>
    <row r="3495" spans="2:5" x14ac:dyDescent="0.45">
      <c r="B3495" s="191">
        <v>43581</v>
      </c>
      <c r="C3495" s="101">
        <v>217.45762634277344</v>
      </c>
      <c r="D3495" s="56">
        <f t="shared" si="54"/>
        <v>5.0593060411710269</v>
      </c>
      <c r="E3495">
        <v>1.315221466460342E-3</v>
      </c>
    </row>
    <row r="3496" spans="2:5" x14ac:dyDescent="0.45">
      <c r="B3496" s="191">
        <v>39517</v>
      </c>
      <c r="C3496" s="101">
        <v>35.888206481933594</v>
      </c>
      <c r="D3496" s="56">
        <f t="shared" si="54"/>
        <v>3.954552659920425</v>
      </c>
      <c r="E3496">
        <v>1.3106185003901841E-3</v>
      </c>
    </row>
    <row r="3497" spans="2:5" x14ac:dyDescent="0.45">
      <c r="B3497" s="191">
        <v>37180</v>
      </c>
      <c r="C3497" s="101">
        <v>7.2434806823730469</v>
      </c>
      <c r="D3497" s="56">
        <f t="shared" si="54"/>
        <v>-0.95072375166889467</v>
      </c>
      <c r="E3497">
        <v>1.3099500903280886E-3</v>
      </c>
    </row>
    <row r="3498" spans="2:5" x14ac:dyDescent="0.45">
      <c r="B3498" s="191">
        <v>44077</v>
      </c>
      <c r="C3498" s="101">
        <v>146.99740600585938</v>
      </c>
      <c r="D3498" s="56">
        <f t="shared" si="54"/>
        <v>17.688270856706865</v>
      </c>
      <c r="E3498">
        <v>1.3063017835675801E-3</v>
      </c>
    </row>
    <row r="3499" spans="2:5" x14ac:dyDescent="0.45">
      <c r="B3499" s="191">
        <v>37488</v>
      </c>
      <c r="C3499" s="101">
        <v>7.8657574653625488</v>
      </c>
      <c r="D3499" s="56">
        <f t="shared" si="54"/>
        <v>5.6531861095209177E-2</v>
      </c>
      <c r="E3499">
        <v>1.3029445271595191E-3</v>
      </c>
    </row>
    <row r="3500" spans="2:5" x14ac:dyDescent="0.45">
      <c r="B3500" s="191">
        <v>37526</v>
      </c>
      <c r="C3500" s="101">
        <v>7.4448843002319336</v>
      </c>
      <c r="D3500" s="56">
        <f t="shared" si="54"/>
        <v>-0.93493901114906386</v>
      </c>
      <c r="E3500">
        <v>1.3000887205374897E-3</v>
      </c>
    </row>
    <row r="3501" spans="2:5" x14ac:dyDescent="0.45">
      <c r="B3501" s="191">
        <v>41165</v>
      </c>
      <c r="C3501" s="101">
        <v>114.42931365966797</v>
      </c>
      <c r="D3501" s="56">
        <f t="shared" si="54"/>
        <v>-0.69944467373575014</v>
      </c>
      <c r="E3501">
        <v>1.2997521197996395E-3</v>
      </c>
    </row>
    <row r="3502" spans="2:5" x14ac:dyDescent="0.45">
      <c r="B3502" s="191">
        <v>45404</v>
      </c>
      <c r="C3502" s="101">
        <v>380.72628784179688</v>
      </c>
      <c r="D3502" s="56">
        <f t="shared" si="54"/>
        <v>3.7204042502272583</v>
      </c>
      <c r="E3502">
        <v>1.2948346427217902E-3</v>
      </c>
    </row>
    <row r="3503" spans="2:5" x14ac:dyDescent="0.45">
      <c r="B3503" s="191">
        <v>40722</v>
      </c>
      <c r="C3503" s="101">
        <v>80.655441284179688</v>
      </c>
      <c r="D3503" s="56">
        <f t="shared" si="54"/>
        <v>-0.75894885835053483</v>
      </c>
      <c r="E3503">
        <v>1.2912438173876451E-3</v>
      </c>
    </row>
    <row r="3504" spans="2:5" x14ac:dyDescent="0.45">
      <c r="B3504" s="191">
        <v>44995</v>
      </c>
      <c r="C3504" s="101">
        <v>334.598876953125</v>
      </c>
      <c r="D3504" s="56">
        <f t="shared" si="54"/>
        <v>-0.21335901292560525</v>
      </c>
      <c r="E3504">
        <v>1.290410251829999E-3</v>
      </c>
    </row>
    <row r="3505" spans="2:5" x14ac:dyDescent="0.45">
      <c r="B3505" s="191">
        <v>45614</v>
      </c>
      <c r="C3505" s="101">
        <v>425.3514404296875</v>
      </c>
      <c r="D3505" s="56">
        <f t="shared" si="54"/>
        <v>1.1328358624632398</v>
      </c>
      <c r="E3505">
        <v>1.2876444181864472E-3</v>
      </c>
    </row>
    <row r="3506" spans="2:5" x14ac:dyDescent="0.45">
      <c r="B3506" s="191">
        <v>43644</v>
      </c>
      <c r="C3506" s="101">
        <v>199.42999267578125</v>
      </c>
      <c r="D3506" s="56">
        <f t="shared" si="54"/>
        <v>0.4180234340120289</v>
      </c>
      <c r="E3506">
        <v>1.2796920894129688E-3</v>
      </c>
    </row>
    <row r="3507" spans="2:5" x14ac:dyDescent="0.45">
      <c r="B3507" s="191">
        <v>42258</v>
      </c>
      <c r="C3507" s="101">
        <v>140.63941955566406</v>
      </c>
      <c r="D3507" s="56">
        <f t="shared" si="54"/>
        <v>-6.5683728050608473E-2</v>
      </c>
      <c r="E3507">
        <v>1.2764531332579048E-3</v>
      </c>
    </row>
    <row r="3508" spans="2:5" x14ac:dyDescent="0.45">
      <c r="B3508" s="191">
        <v>44168</v>
      </c>
      <c r="C3508" s="101">
        <v>150.52656555175781</v>
      </c>
      <c r="D3508" s="56">
        <f t="shared" si="54"/>
        <v>0.28682136667559777</v>
      </c>
      <c r="E3508">
        <v>1.2759407969966114E-3</v>
      </c>
    </row>
    <row r="3509" spans="2:5" x14ac:dyDescent="0.45">
      <c r="B3509" s="191">
        <v>41187</v>
      </c>
      <c r="C3509" s="101">
        <v>116.97549438476563</v>
      </c>
      <c r="D3509" s="56">
        <f t="shared" si="54"/>
        <v>-0.24940918471161841</v>
      </c>
      <c r="E3509">
        <v>1.2714901093481494E-3</v>
      </c>
    </row>
    <row r="3510" spans="2:5" x14ac:dyDescent="0.45">
      <c r="B3510" s="191">
        <v>41942</v>
      </c>
      <c r="C3510" s="101">
        <v>155.84455871582031</v>
      </c>
      <c r="D3510" s="56">
        <f t="shared" si="54"/>
        <v>19.824525746725183</v>
      </c>
      <c r="E3510">
        <v>1.2694500650949759E-3</v>
      </c>
    </row>
    <row r="3511" spans="2:5" x14ac:dyDescent="0.45">
      <c r="B3511" s="191">
        <v>37146</v>
      </c>
      <c r="C3511" s="101">
        <v>7.4837026596069336</v>
      </c>
      <c r="D3511" s="56">
        <f t="shared" si="54"/>
        <v>-0.93514452287444105</v>
      </c>
      <c r="E3511">
        <v>1.2676565999293634E-3</v>
      </c>
    </row>
    <row r="3512" spans="2:5" x14ac:dyDescent="0.45">
      <c r="B3512" s="191">
        <v>43962</v>
      </c>
      <c r="C3512" s="101">
        <v>115.39044952392578</v>
      </c>
      <c r="D3512" s="56">
        <f t="shared" si="54"/>
        <v>0.7871372778671083</v>
      </c>
      <c r="E3512">
        <v>1.2636566508239554E-3</v>
      </c>
    </row>
    <row r="3513" spans="2:5" x14ac:dyDescent="0.45">
      <c r="B3513" s="191">
        <v>40399</v>
      </c>
      <c r="C3513" s="101">
        <v>64.56719970703125</v>
      </c>
      <c r="D3513" s="56">
        <f t="shared" si="54"/>
        <v>6.6692637311002958</v>
      </c>
      <c r="E3513">
        <v>1.2596563895884022E-3</v>
      </c>
    </row>
    <row r="3514" spans="2:5" x14ac:dyDescent="0.45">
      <c r="B3514" s="191">
        <v>37083</v>
      </c>
      <c r="C3514" s="101">
        <v>8.4189567565917969</v>
      </c>
      <c r="D3514" s="56">
        <f t="shared" si="54"/>
        <v>-0.94889744316216273</v>
      </c>
      <c r="E3514">
        <v>1.2595256947211413E-3</v>
      </c>
    </row>
    <row r="3515" spans="2:5" x14ac:dyDescent="0.45">
      <c r="B3515" s="191">
        <v>42542</v>
      </c>
      <c r="C3515" s="101">
        <v>164.74629211425781</v>
      </c>
      <c r="D3515" s="56">
        <f t="shared" si="54"/>
        <v>0.9817649503829744</v>
      </c>
      <c r="E3515">
        <v>1.2567626806028343E-3</v>
      </c>
    </row>
    <row r="3516" spans="2:5" x14ac:dyDescent="0.45">
      <c r="B3516" s="191">
        <v>40913</v>
      </c>
      <c r="C3516" s="101">
        <v>83.131095886230469</v>
      </c>
      <c r="D3516" s="56">
        <f t="shared" si="54"/>
        <v>8.0098053382069576</v>
      </c>
      <c r="E3516">
        <v>1.253018256887672E-3</v>
      </c>
    </row>
    <row r="3517" spans="2:5" x14ac:dyDescent="0.45">
      <c r="B3517" s="191">
        <v>37011</v>
      </c>
      <c r="C3517" s="101">
        <v>9.2267360687255859</v>
      </c>
      <c r="D3517" s="56">
        <f t="shared" si="54"/>
        <v>-0.25690352852261811</v>
      </c>
      <c r="E3517">
        <v>1.2526350975852829E-3</v>
      </c>
    </row>
    <row r="3518" spans="2:5" x14ac:dyDescent="0.45">
      <c r="B3518" s="191">
        <v>38208</v>
      </c>
      <c r="C3518" s="101">
        <v>12.416605949401855</v>
      </c>
      <c r="D3518" s="56">
        <f t="shared" si="54"/>
        <v>0.78595796362942016</v>
      </c>
      <c r="E3518">
        <v>1.2427332595332291E-3</v>
      </c>
    </row>
    <row r="3519" spans="2:5" x14ac:dyDescent="0.45">
      <c r="B3519" s="191">
        <v>37574</v>
      </c>
      <c r="C3519" s="101">
        <v>6.9523506164550781</v>
      </c>
      <c r="D3519" s="56">
        <f t="shared" si="54"/>
        <v>-0.91809062557414678</v>
      </c>
      <c r="E3519">
        <v>1.2285880370780742E-3</v>
      </c>
    </row>
    <row r="3520" spans="2:5" x14ac:dyDescent="0.45">
      <c r="B3520" s="191">
        <v>40900</v>
      </c>
      <c r="C3520" s="101">
        <v>84.878570556640625</v>
      </c>
      <c r="D3520" s="56">
        <f t="shared" si="54"/>
        <v>-0.16751698103268056</v>
      </c>
      <c r="E3520">
        <v>1.2270994312324388E-3</v>
      </c>
    </row>
    <row r="3521" spans="2:5" x14ac:dyDescent="0.45">
      <c r="B3521" s="191">
        <v>41023</v>
      </c>
      <c r="C3521" s="101">
        <v>101.95832061767578</v>
      </c>
      <c r="D3521" s="56">
        <f t="shared" si="54"/>
        <v>-0.7607499835115813</v>
      </c>
      <c r="E3521">
        <v>1.2258457920157296E-3</v>
      </c>
    </row>
    <row r="3522" spans="2:5" x14ac:dyDescent="0.45">
      <c r="B3522" s="191">
        <v>45666</v>
      </c>
      <c r="C3522" s="101">
        <v>426.15805053710938</v>
      </c>
      <c r="D3522" s="56">
        <f t="shared" si="54"/>
        <v>55.254619447487286</v>
      </c>
      <c r="E3522">
        <v>1.2235358831921518E-3</v>
      </c>
    </row>
    <row r="3523" spans="2:5" x14ac:dyDescent="0.45">
      <c r="B3523" s="191">
        <v>36679</v>
      </c>
      <c r="C3523" s="101">
        <v>7.5755209922790527</v>
      </c>
      <c r="D3523" s="56">
        <f t="shared" ref="D3523:D3586" si="55">(C3523-C3524)/C3524</f>
        <v>-0.98113128579813735</v>
      </c>
      <c r="E3523">
        <v>1.222174003849095E-3</v>
      </c>
    </row>
    <row r="3524" spans="2:5" x14ac:dyDescent="0.45">
      <c r="B3524" s="191">
        <v>45866</v>
      </c>
      <c r="C3524" s="101">
        <v>401.48580932617188</v>
      </c>
      <c r="D3524" s="56">
        <f t="shared" si="55"/>
        <v>1.4858769007976189</v>
      </c>
      <c r="E3524">
        <v>1.2213239446845581E-3</v>
      </c>
    </row>
    <row r="3525" spans="2:5" x14ac:dyDescent="0.45">
      <c r="B3525" s="191">
        <v>44270</v>
      </c>
      <c r="C3525" s="101">
        <v>161.5067138671875</v>
      </c>
      <c r="D3525" s="56">
        <f t="shared" si="55"/>
        <v>4.2094052011470335</v>
      </c>
      <c r="E3525">
        <v>1.2182611471746301E-3</v>
      </c>
    </row>
    <row r="3526" spans="2:5" x14ac:dyDescent="0.45">
      <c r="B3526" s="191">
        <v>39308</v>
      </c>
      <c r="C3526" s="101">
        <v>31.002908706665039</v>
      </c>
      <c r="D3526" s="56">
        <f t="shared" si="55"/>
        <v>2.9576195413888597</v>
      </c>
      <c r="E3526">
        <v>1.2138779380964752E-3</v>
      </c>
    </row>
    <row r="3527" spans="2:5" x14ac:dyDescent="0.45">
      <c r="B3527" s="191">
        <v>37286</v>
      </c>
      <c r="C3527" s="101">
        <v>7.8337264060974121</v>
      </c>
      <c r="D3527" s="56">
        <f t="shared" si="55"/>
        <v>-0.97209779453805123</v>
      </c>
      <c r="E3527">
        <v>1.2111911035167385E-3</v>
      </c>
    </row>
    <row r="3528" spans="2:5" x14ac:dyDescent="0.45">
      <c r="B3528" s="191">
        <v>44816</v>
      </c>
      <c r="C3528" s="101">
        <v>280.75653076171875</v>
      </c>
      <c r="D3528" s="56">
        <f t="shared" si="55"/>
        <v>0.66160619963953315</v>
      </c>
      <c r="E3528">
        <v>1.2101807544258117E-3</v>
      </c>
    </row>
    <row r="3529" spans="2:5" x14ac:dyDescent="0.45">
      <c r="B3529" s="191">
        <v>44420</v>
      </c>
      <c r="C3529" s="101">
        <v>168.96694946289063</v>
      </c>
      <c r="D3529" s="56">
        <f t="shared" si="55"/>
        <v>1.4885357622215518</v>
      </c>
      <c r="E3529">
        <v>1.1982642211938069E-3</v>
      </c>
    </row>
    <row r="3530" spans="2:5" x14ac:dyDescent="0.45">
      <c r="B3530" s="191">
        <v>40533</v>
      </c>
      <c r="C3530" s="101">
        <v>67.898139953613281</v>
      </c>
      <c r="D3530" s="56">
        <f t="shared" si="55"/>
        <v>-0.47211403631566584</v>
      </c>
      <c r="E3530">
        <v>1.1981241762896288E-3</v>
      </c>
    </row>
    <row r="3531" spans="2:5" x14ac:dyDescent="0.45">
      <c r="B3531" s="191">
        <v>44125</v>
      </c>
      <c r="C3531" s="101">
        <v>128.62274169921875</v>
      </c>
      <c r="D3531" s="56">
        <f t="shared" si="55"/>
        <v>-0.24185472901142208</v>
      </c>
      <c r="E3531">
        <v>1.1946273363706182E-3</v>
      </c>
    </row>
    <row r="3532" spans="2:5" x14ac:dyDescent="0.45">
      <c r="B3532" s="191">
        <v>44441</v>
      </c>
      <c r="C3532" s="101">
        <v>169.65447998046875</v>
      </c>
      <c r="D3532" s="56">
        <f t="shared" si="55"/>
        <v>-0.4048959158381793</v>
      </c>
      <c r="E3532">
        <v>1.1934024197442952E-3</v>
      </c>
    </row>
    <row r="3533" spans="2:5" x14ac:dyDescent="0.45">
      <c r="B3533" s="191">
        <v>44824</v>
      </c>
      <c r="C3533" s="101">
        <v>285.08370971679688</v>
      </c>
      <c r="D3533" s="56">
        <f t="shared" si="55"/>
        <v>8.2003963411387488</v>
      </c>
      <c r="E3533">
        <v>1.1917899817405343E-3</v>
      </c>
    </row>
    <row r="3534" spans="2:5" x14ac:dyDescent="0.45">
      <c r="B3534" s="191">
        <v>38936</v>
      </c>
      <c r="C3534" s="101">
        <v>30.986024856567383</v>
      </c>
      <c r="D3534" s="56">
        <f t="shared" si="55"/>
        <v>-0.54890211640799313</v>
      </c>
      <c r="E3534">
        <v>1.1888716535059418E-3</v>
      </c>
    </row>
    <row r="3535" spans="2:5" x14ac:dyDescent="0.45">
      <c r="B3535" s="191">
        <v>40567</v>
      </c>
      <c r="C3535" s="101">
        <v>68.69024658203125</v>
      </c>
      <c r="D3535" s="56">
        <f t="shared" si="55"/>
        <v>3.5087353803388885</v>
      </c>
      <c r="E3535">
        <v>1.1842915567907277E-3</v>
      </c>
    </row>
    <row r="3536" spans="2:5" x14ac:dyDescent="0.45">
      <c r="B3536" s="191">
        <v>38406</v>
      </c>
      <c r="C3536" s="101">
        <v>15.234925270080566</v>
      </c>
      <c r="D3536" s="56">
        <f t="shared" si="55"/>
        <v>0.79408773399261523</v>
      </c>
      <c r="E3536">
        <v>1.1686271216501539E-3</v>
      </c>
    </row>
    <row r="3537" spans="2:5" x14ac:dyDescent="0.45">
      <c r="B3537" s="191">
        <v>36774</v>
      </c>
      <c r="C3537" s="101">
        <v>8.4917392730712891</v>
      </c>
      <c r="D3537" s="56">
        <f t="shared" si="55"/>
        <v>-0.83423535920052605</v>
      </c>
      <c r="E3537">
        <v>1.1664226781172629E-3</v>
      </c>
    </row>
    <row r="3538" spans="2:5" x14ac:dyDescent="0.45">
      <c r="B3538" s="191">
        <v>40259</v>
      </c>
      <c r="C3538" s="101">
        <v>51.227687835693359</v>
      </c>
      <c r="D3538" s="56">
        <f t="shared" si="55"/>
        <v>-0.66744806738964002</v>
      </c>
      <c r="E3538">
        <v>1.1480112172452621E-3</v>
      </c>
    </row>
    <row r="3539" spans="2:5" x14ac:dyDescent="0.45">
      <c r="B3539" s="191">
        <v>41887</v>
      </c>
      <c r="C3539" s="101">
        <v>154.04417419433594</v>
      </c>
      <c r="D3539" s="56">
        <f t="shared" si="55"/>
        <v>-0.29760935266749688</v>
      </c>
      <c r="E3539">
        <v>1.1414201746164615E-3</v>
      </c>
    </row>
    <row r="3540" spans="2:5" x14ac:dyDescent="0.45">
      <c r="B3540" s="191">
        <v>43357</v>
      </c>
      <c r="C3540" s="101">
        <v>219.31410217285156</v>
      </c>
      <c r="D3540" s="56">
        <f t="shared" si="55"/>
        <v>0.20767642906795125</v>
      </c>
      <c r="E3540">
        <v>1.1408000687628422E-3</v>
      </c>
    </row>
    <row r="3541" spans="2:5" x14ac:dyDescent="0.45">
      <c r="B3541" s="191">
        <v>42788</v>
      </c>
      <c r="C3541" s="101">
        <v>181.60005187988281</v>
      </c>
      <c r="D3541" s="56">
        <f t="shared" si="55"/>
        <v>26.352643071493606</v>
      </c>
      <c r="E3541">
        <v>1.1400775316652686E-3</v>
      </c>
    </row>
    <row r="3542" spans="2:5" x14ac:dyDescent="0.45">
      <c r="B3542" s="191">
        <v>35793</v>
      </c>
      <c r="C3542" s="101">
        <v>6.639214038848877</v>
      </c>
      <c r="D3542" s="56">
        <f t="shared" si="55"/>
        <v>-0.96910964832536162</v>
      </c>
      <c r="E3542">
        <v>1.1335466831410223E-3</v>
      </c>
    </row>
    <row r="3543" spans="2:5" x14ac:dyDescent="0.45">
      <c r="B3543" s="191">
        <v>42886</v>
      </c>
      <c r="C3543" s="101">
        <v>214.92840576171875</v>
      </c>
      <c r="D3543" s="56">
        <f t="shared" si="55"/>
        <v>1.3195604122349787</v>
      </c>
      <c r="E3543">
        <v>1.1239017650296896E-3</v>
      </c>
    </row>
    <row r="3544" spans="2:5" x14ac:dyDescent="0.45">
      <c r="B3544" s="191">
        <v>40994</v>
      </c>
      <c r="C3544" s="101">
        <v>92.659111022949219</v>
      </c>
      <c r="D3544" s="56">
        <f t="shared" si="55"/>
        <v>-5.1374817206013366E-3</v>
      </c>
      <c r="E3544">
        <v>1.1238621555122207E-3</v>
      </c>
    </row>
    <row r="3545" spans="2:5" x14ac:dyDescent="0.45">
      <c r="B3545" s="191">
        <v>40989</v>
      </c>
      <c r="C3545" s="101">
        <v>93.137603759765625</v>
      </c>
      <c r="D3545" s="56">
        <f t="shared" si="55"/>
        <v>11.083793065945002</v>
      </c>
      <c r="E3545">
        <v>1.1182460758058653E-3</v>
      </c>
    </row>
    <row r="3546" spans="2:5" x14ac:dyDescent="0.45">
      <c r="B3546" s="191">
        <v>37475</v>
      </c>
      <c r="C3546" s="101">
        <v>7.707646369934082</v>
      </c>
      <c r="D3546" s="56">
        <f t="shared" si="55"/>
        <v>-0.13972986076850083</v>
      </c>
      <c r="E3546">
        <v>1.108123551440604E-3</v>
      </c>
    </row>
    <row r="3547" spans="2:5" x14ac:dyDescent="0.45">
      <c r="B3547" s="191">
        <v>36983</v>
      </c>
      <c r="C3547" s="101">
        <v>8.9595651626586914</v>
      </c>
      <c r="D3547" s="56">
        <f t="shared" si="55"/>
        <v>-0.731128509947929</v>
      </c>
      <c r="E3547">
        <v>1.1056636597999937E-3</v>
      </c>
    </row>
    <row r="3548" spans="2:5" x14ac:dyDescent="0.45">
      <c r="B3548" s="191">
        <v>38946</v>
      </c>
      <c r="C3548" s="101">
        <v>33.322853088378906</v>
      </c>
      <c r="D3548" s="56">
        <f t="shared" si="55"/>
        <v>-0.9166838028795552</v>
      </c>
      <c r="E3548">
        <v>1.1055797107843816E-3</v>
      </c>
    </row>
    <row r="3549" spans="2:5" x14ac:dyDescent="0.45">
      <c r="B3549" s="191">
        <v>45096</v>
      </c>
      <c r="C3549" s="101">
        <v>399.95648193359375</v>
      </c>
      <c r="D3549" s="56">
        <f t="shared" si="55"/>
        <v>0.13478973254745813</v>
      </c>
      <c r="E3549">
        <v>1.1034785775744065E-3</v>
      </c>
    </row>
    <row r="3550" spans="2:5" x14ac:dyDescent="0.45">
      <c r="B3550" s="191">
        <v>45040</v>
      </c>
      <c r="C3550" s="101">
        <v>352.44985961914063</v>
      </c>
      <c r="D3550" s="56">
        <f t="shared" si="55"/>
        <v>13.215106989152806</v>
      </c>
      <c r="E3550">
        <v>1.1022539949989429E-3</v>
      </c>
    </row>
    <row r="3551" spans="2:5" x14ac:dyDescent="0.45">
      <c r="B3551" s="191">
        <v>38628</v>
      </c>
      <c r="C3551" s="101">
        <v>24.794034957885742</v>
      </c>
      <c r="D3551" s="56">
        <f t="shared" si="55"/>
        <v>-0.93872268356247779</v>
      </c>
      <c r="E3551">
        <v>1.0969604783868981E-3</v>
      </c>
    </row>
    <row r="3552" spans="2:5" x14ac:dyDescent="0.45">
      <c r="B3552" s="191">
        <v>45916</v>
      </c>
      <c r="C3552" s="101">
        <v>404.6201171875</v>
      </c>
      <c r="D3552" s="56">
        <f t="shared" si="55"/>
        <v>-3.0168335098917851E-3</v>
      </c>
      <c r="E3552">
        <v>1.090519292708048E-3</v>
      </c>
    </row>
    <row r="3553" spans="2:5" x14ac:dyDescent="0.45">
      <c r="B3553" s="191">
        <v>45832</v>
      </c>
      <c r="C3553" s="101">
        <v>405.844482421875</v>
      </c>
      <c r="D3553" s="56">
        <f t="shared" si="55"/>
        <v>1.5066911102145211</v>
      </c>
      <c r="E3553">
        <v>1.0873011595369801E-3</v>
      </c>
    </row>
    <row r="3554" spans="2:5" x14ac:dyDescent="0.45">
      <c r="B3554" s="191">
        <v>42004</v>
      </c>
      <c r="C3554" s="101">
        <v>161.90446472167969</v>
      </c>
      <c r="D3554" s="56">
        <f t="shared" si="55"/>
        <v>1.7891966127606278E-2</v>
      </c>
      <c r="E3554">
        <v>1.0860397054078381E-3</v>
      </c>
    </row>
    <row r="3555" spans="2:5" x14ac:dyDescent="0.45">
      <c r="B3555" s="191">
        <v>41474</v>
      </c>
      <c r="C3555" s="101">
        <v>159.05859375</v>
      </c>
      <c r="D3555" s="56">
        <f t="shared" si="55"/>
        <v>-0.16727240889421741</v>
      </c>
      <c r="E3555">
        <v>1.0851104389660192E-3</v>
      </c>
    </row>
    <row r="3556" spans="2:5" x14ac:dyDescent="0.45">
      <c r="B3556" s="191">
        <v>42773</v>
      </c>
      <c r="C3556" s="101">
        <v>191.0091552734375</v>
      </c>
      <c r="D3556" s="56">
        <f t="shared" si="55"/>
        <v>4.618831695514217</v>
      </c>
      <c r="E3556">
        <v>1.0837764298459488E-3</v>
      </c>
    </row>
    <row r="3557" spans="2:5" x14ac:dyDescent="0.45">
      <c r="B3557" s="191">
        <v>38999</v>
      </c>
      <c r="C3557" s="101">
        <v>33.994461059570313</v>
      </c>
      <c r="D3557" s="56">
        <f t="shared" si="55"/>
        <v>-0.82947946660788396</v>
      </c>
      <c r="E3557">
        <v>1.0837137715002938E-3</v>
      </c>
    </row>
    <row r="3558" spans="2:5" x14ac:dyDescent="0.45">
      <c r="B3558" s="191">
        <v>43490</v>
      </c>
      <c r="C3558" s="101">
        <v>199.35699462890625</v>
      </c>
      <c r="D3558" s="56">
        <f t="shared" si="55"/>
        <v>-0.53020466298047719</v>
      </c>
      <c r="E3558">
        <v>1.0757779851689752E-3</v>
      </c>
    </row>
    <row r="3559" spans="2:5" x14ac:dyDescent="0.45">
      <c r="B3559" s="191">
        <v>45636</v>
      </c>
      <c r="C3559" s="101">
        <v>424.34860229492188</v>
      </c>
      <c r="D3559" s="56">
        <f t="shared" si="55"/>
        <v>3.3492263224582777</v>
      </c>
      <c r="E3559">
        <v>1.07551297627752E-3</v>
      </c>
    </row>
    <row r="3560" spans="2:5" x14ac:dyDescent="0.45">
      <c r="B3560" s="191">
        <v>41043</v>
      </c>
      <c r="C3560" s="101">
        <v>97.568756103515625</v>
      </c>
      <c r="D3560" s="56">
        <f t="shared" si="55"/>
        <v>10.814906876483096</v>
      </c>
      <c r="E3560">
        <v>1.0673275878466965E-3</v>
      </c>
    </row>
    <row r="3561" spans="2:5" x14ac:dyDescent="0.45">
      <c r="B3561" s="191">
        <v>37055</v>
      </c>
      <c r="C3561" s="101">
        <v>8.2581062316894531</v>
      </c>
      <c r="D3561" s="56">
        <f t="shared" si="55"/>
        <v>-0.95181758864682486</v>
      </c>
      <c r="E3561">
        <v>1.0663549297181465E-3</v>
      </c>
    </row>
    <row r="3562" spans="2:5" x14ac:dyDescent="0.45">
      <c r="B3562" s="191">
        <v>43837</v>
      </c>
      <c r="C3562" s="101">
        <v>171.39254760742188</v>
      </c>
      <c r="D3562" s="56">
        <f t="shared" si="55"/>
        <v>-1.1757242973900702E-2</v>
      </c>
      <c r="E3562">
        <v>1.0634154601642538E-3</v>
      </c>
    </row>
    <row r="3563" spans="2:5" x14ac:dyDescent="0.45">
      <c r="B3563" s="191">
        <v>43854</v>
      </c>
      <c r="C3563" s="101">
        <v>173.43162536621094</v>
      </c>
      <c r="D3563" s="56">
        <f t="shared" si="55"/>
        <v>-0.10171836639726156</v>
      </c>
      <c r="E3563">
        <v>1.0508994869951188E-3</v>
      </c>
    </row>
    <row r="3564" spans="2:5" x14ac:dyDescent="0.45">
      <c r="B3564" s="191">
        <v>44466</v>
      </c>
      <c r="C3564" s="101">
        <v>193.0704345703125</v>
      </c>
      <c r="D3564" s="56">
        <f t="shared" si="55"/>
        <v>11.058780180451922</v>
      </c>
      <c r="E3564">
        <v>1.0485125133595748E-3</v>
      </c>
    </row>
    <row r="3565" spans="2:5" x14ac:dyDescent="0.45">
      <c r="B3565" s="191">
        <v>38447</v>
      </c>
      <c r="C3565" s="101">
        <v>16.010776519775391</v>
      </c>
      <c r="D3565" s="56">
        <f t="shared" si="55"/>
        <v>-0.54242566035530748</v>
      </c>
      <c r="E3565">
        <v>1.0377367940778166E-3</v>
      </c>
    </row>
    <row r="3566" spans="2:5" x14ac:dyDescent="0.45">
      <c r="B3566" s="191">
        <v>38805</v>
      </c>
      <c r="C3566" s="101">
        <v>34.990547180175781</v>
      </c>
      <c r="D3566" s="56">
        <f t="shared" si="55"/>
        <v>-0.76497021361904427</v>
      </c>
      <c r="E3566">
        <v>1.036115851153784E-3</v>
      </c>
    </row>
    <row r="3567" spans="2:5" x14ac:dyDescent="0.45">
      <c r="B3567" s="191">
        <v>44029</v>
      </c>
      <c r="C3567" s="101">
        <v>148.8770751953125</v>
      </c>
      <c r="D3567" s="56">
        <f t="shared" si="55"/>
        <v>8.5542723546323476</v>
      </c>
      <c r="E3567">
        <v>1.0318310173308008E-3</v>
      </c>
    </row>
    <row r="3568" spans="2:5" x14ac:dyDescent="0.45">
      <c r="B3568" s="191">
        <v>38356</v>
      </c>
      <c r="C3568" s="101">
        <v>15.58225154876709</v>
      </c>
      <c r="D3568" s="56">
        <f t="shared" si="55"/>
        <v>0.24202845802666831</v>
      </c>
      <c r="E3568">
        <v>1.028158064813168E-3</v>
      </c>
    </row>
    <row r="3569" spans="2:5" x14ac:dyDescent="0.45">
      <c r="B3569" s="191">
        <v>38099</v>
      </c>
      <c r="C3569" s="101">
        <v>12.545808792114258</v>
      </c>
      <c r="D3569" s="56">
        <f t="shared" si="55"/>
        <v>0.42274532943890542</v>
      </c>
      <c r="E3569">
        <v>1.0193399127275803E-3</v>
      </c>
    </row>
    <row r="3570" spans="2:5" x14ac:dyDescent="0.45">
      <c r="B3570" s="191">
        <v>37095</v>
      </c>
      <c r="C3570" s="101">
        <v>8.818028450012207</v>
      </c>
      <c r="D3570" s="56">
        <f t="shared" si="55"/>
        <v>-0.93138928467035775</v>
      </c>
      <c r="E3570">
        <v>1.0124476278661702E-3</v>
      </c>
    </row>
    <row r="3571" spans="2:5" x14ac:dyDescent="0.45">
      <c r="B3571" s="191">
        <v>41514</v>
      </c>
      <c r="C3571" s="101">
        <v>128.52261352539063</v>
      </c>
      <c r="D3571" s="56">
        <f t="shared" si="55"/>
        <v>1.6411086572081524</v>
      </c>
      <c r="E3571">
        <v>1.0067281193508215E-3</v>
      </c>
    </row>
    <row r="3572" spans="2:5" x14ac:dyDescent="0.45">
      <c r="B3572" s="191">
        <v>40228</v>
      </c>
      <c r="C3572" s="101">
        <v>48.662372589111328</v>
      </c>
      <c r="D3572" s="56">
        <f t="shared" si="55"/>
        <v>17.391035981250052</v>
      </c>
      <c r="E3572">
        <v>1.0065348255399796E-3</v>
      </c>
    </row>
    <row r="3573" spans="2:5" x14ac:dyDescent="0.45">
      <c r="B3573" s="191">
        <v>35170</v>
      </c>
      <c r="C3573" s="101">
        <v>2.6459832191467285</v>
      </c>
      <c r="D3573" s="56">
        <f t="shared" si="55"/>
        <v>-0.99331952053203387</v>
      </c>
      <c r="E3573">
        <v>1.0049683789432517E-3</v>
      </c>
    </row>
    <row r="3574" spans="2:5" x14ac:dyDescent="0.45">
      <c r="B3574" s="191">
        <v>45152</v>
      </c>
      <c r="C3574" s="101">
        <v>396.07684326171875</v>
      </c>
      <c r="D3574" s="56">
        <f t="shared" si="55"/>
        <v>2.1075276637424007</v>
      </c>
      <c r="E3574">
        <v>1.0028040257776629E-3</v>
      </c>
    </row>
    <row r="3575" spans="2:5" x14ac:dyDescent="0.45">
      <c r="B3575" s="191">
        <v>41318</v>
      </c>
      <c r="C3575" s="101">
        <v>127.45722198486328</v>
      </c>
      <c r="D3575" s="56">
        <f t="shared" si="55"/>
        <v>-0.67941403835685077</v>
      </c>
      <c r="E3575">
        <v>9.9961712201584356E-4</v>
      </c>
    </row>
    <row r="3576" spans="2:5" x14ac:dyDescent="0.45">
      <c r="B3576" s="191">
        <v>45162</v>
      </c>
      <c r="C3576" s="101">
        <v>397.5758056640625</v>
      </c>
      <c r="D3576" s="56">
        <f t="shared" si="55"/>
        <v>-1.2182934921231817E-3</v>
      </c>
      <c r="E3576">
        <v>9.9901942117727543E-4</v>
      </c>
    </row>
    <row r="3577" spans="2:5" x14ac:dyDescent="0.45">
      <c r="B3577" s="191">
        <v>45281</v>
      </c>
      <c r="C3577" s="101">
        <v>398.06076049804688</v>
      </c>
      <c r="D3577" s="56">
        <f t="shared" si="55"/>
        <v>58.160599377491025</v>
      </c>
      <c r="E3577">
        <v>9.9780110789536016E-4</v>
      </c>
    </row>
    <row r="3578" spans="2:5" x14ac:dyDescent="0.45">
      <c r="B3578" s="191">
        <v>37169</v>
      </c>
      <c r="C3578" s="101">
        <v>6.7284774780273438</v>
      </c>
      <c r="D3578" s="56">
        <f t="shared" si="55"/>
        <v>-0.97774606019357446</v>
      </c>
      <c r="E3578">
        <v>9.9499071195394855E-4</v>
      </c>
    </row>
    <row r="3579" spans="2:5" x14ac:dyDescent="0.45">
      <c r="B3579" s="191">
        <v>44876</v>
      </c>
      <c r="C3579" s="101">
        <v>302.34994506835938</v>
      </c>
      <c r="D3579" s="56">
        <f t="shared" si="55"/>
        <v>18.930360987357133</v>
      </c>
      <c r="E3579">
        <v>9.8305935142532991E-4</v>
      </c>
    </row>
    <row r="3580" spans="2:5" x14ac:dyDescent="0.45">
      <c r="B3580" s="191">
        <v>38336</v>
      </c>
      <c r="C3580" s="101">
        <v>15.170319557189941</v>
      </c>
      <c r="D3580" s="56">
        <f t="shared" si="55"/>
        <v>-0.90611575345492745</v>
      </c>
      <c r="E3580">
        <v>9.7780639370478699E-4</v>
      </c>
    </row>
    <row r="3581" spans="2:5" x14ac:dyDescent="0.45">
      <c r="B3581" s="191">
        <v>44326</v>
      </c>
      <c r="C3581" s="101">
        <v>161.58535766601563</v>
      </c>
      <c r="D3581" s="56">
        <f t="shared" si="55"/>
        <v>4.6968503913180744</v>
      </c>
      <c r="E3581">
        <v>9.7397251287744031E-4</v>
      </c>
    </row>
    <row r="3582" spans="2:5" x14ac:dyDescent="0.45">
      <c r="B3582" s="191">
        <v>39258</v>
      </c>
      <c r="C3582" s="101">
        <v>28.363981246948242</v>
      </c>
      <c r="D3582" s="56">
        <f t="shared" si="55"/>
        <v>2.5295924990111445</v>
      </c>
      <c r="E3582">
        <v>9.7371986228992171E-4</v>
      </c>
    </row>
    <row r="3583" spans="2:5" x14ac:dyDescent="0.45">
      <c r="B3583" s="191">
        <v>37137</v>
      </c>
      <c r="C3583" s="101">
        <v>8.0360498428344727</v>
      </c>
      <c r="D3583" s="56">
        <f t="shared" si="55"/>
        <v>-0.98015128490566095</v>
      </c>
      <c r="E3583">
        <v>9.7229534400605159E-4</v>
      </c>
    </row>
    <row r="3584" spans="2:5" x14ac:dyDescent="0.45">
      <c r="B3584" s="191">
        <v>45841</v>
      </c>
      <c r="C3584" s="101">
        <v>404.864990234375</v>
      </c>
      <c r="D3584" s="56">
        <f t="shared" si="55"/>
        <v>1.2370102277847175</v>
      </c>
      <c r="E3584">
        <v>9.6862947304534599E-4</v>
      </c>
    </row>
    <row r="3585" spans="2:5" x14ac:dyDescent="0.45">
      <c r="B3585" s="191">
        <v>43193</v>
      </c>
      <c r="C3585" s="101">
        <v>180.98486328125</v>
      </c>
      <c r="D3585" s="56">
        <f t="shared" si="55"/>
        <v>8.0957550925701879E-2</v>
      </c>
      <c r="E3585">
        <v>9.6805339408161638E-4</v>
      </c>
    </row>
    <row r="3586" spans="2:5" x14ac:dyDescent="0.45">
      <c r="B3586" s="191">
        <v>44399</v>
      </c>
      <c r="C3586" s="101">
        <v>167.43013000488281</v>
      </c>
      <c r="D3586" s="56">
        <f t="shared" si="55"/>
        <v>4.84602538492455</v>
      </c>
      <c r="E3586">
        <v>9.6696791974458182E-4</v>
      </c>
    </row>
    <row r="3587" spans="2:5" x14ac:dyDescent="0.45">
      <c r="B3587" s="191">
        <v>39272</v>
      </c>
      <c r="C3587" s="101">
        <v>28.639993667602539</v>
      </c>
      <c r="D3587" s="56">
        <f t="shared" ref="D3587:D3650" si="56">(C3587-C3588)/C3588</f>
        <v>2.7265141657672349</v>
      </c>
      <c r="E3587">
        <v>9.6472713094404269E-4</v>
      </c>
    </row>
    <row r="3588" spans="2:5" x14ac:dyDescent="0.45">
      <c r="B3588" s="191">
        <v>37495</v>
      </c>
      <c r="C3588" s="101">
        <v>7.6854648590087891</v>
      </c>
      <c r="D3588" s="56">
        <f t="shared" si="56"/>
        <v>-0.98117660111593208</v>
      </c>
      <c r="E3588">
        <v>9.6279456977155448E-4</v>
      </c>
    </row>
    <row r="3589" spans="2:5" x14ac:dyDescent="0.45">
      <c r="B3589" s="191">
        <v>45873</v>
      </c>
      <c r="C3589" s="101">
        <v>408.29315185546875</v>
      </c>
      <c r="D3589" s="56">
        <f t="shared" si="56"/>
        <v>13.1831524742294</v>
      </c>
      <c r="E3589">
        <v>9.6048873449511719E-4</v>
      </c>
    </row>
    <row r="3590" spans="2:5" x14ac:dyDescent="0.45">
      <c r="B3590" s="191">
        <v>39196</v>
      </c>
      <c r="C3590" s="101">
        <v>28.787193298339844</v>
      </c>
      <c r="D3590" s="56">
        <f t="shared" si="56"/>
        <v>-0.74063714454672924</v>
      </c>
      <c r="E3590">
        <v>9.5945746715829549E-4</v>
      </c>
    </row>
    <row r="3591" spans="2:5" x14ac:dyDescent="0.45">
      <c r="B3591" s="191">
        <v>41129</v>
      </c>
      <c r="C3591" s="101">
        <v>110.99196624755859</v>
      </c>
      <c r="D3591" s="56">
        <f t="shared" si="56"/>
        <v>-0.18103009372369636</v>
      </c>
      <c r="E3591">
        <v>9.5665106076874039E-4</v>
      </c>
    </row>
    <row r="3592" spans="2:5" x14ac:dyDescent="0.45">
      <c r="B3592" s="191">
        <v>41592</v>
      </c>
      <c r="C3592" s="101">
        <v>135.52630615234375</v>
      </c>
      <c r="D3592" s="56">
        <f t="shared" si="56"/>
        <v>-0.68848895969221269</v>
      </c>
      <c r="E3592">
        <v>9.5510424047124331E-4</v>
      </c>
    </row>
    <row r="3593" spans="2:5" x14ac:dyDescent="0.45">
      <c r="B3593" s="191">
        <v>45628</v>
      </c>
      <c r="C3593" s="101">
        <v>435.06100463867188</v>
      </c>
      <c r="D3593" s="56">
        <f t="shared" si="56"/>
        <v>2.1534974517333523</v>
      </c>
      <c r="E3593">
        <v>9.4392645742869907E-4</v>
      </c>
    </row>
    <row r="3594" spans="2:5" x14ac:dyDescent="0.45">
      <c r="B3594" s="191">
        <v>41687</v>
      </c>
      <c r="C3594" s="101">
        <v>137.96142578125</v>
      </c>
      <c r="D3594" s="56">
        <f t="shared" si="56"/>
        <v>-0.2544503626306916</v>
      </c>
      <c r="E3594">
        <v>9.3789770981143742E-4</v>
      </c>
    </row>
    <row r="3595" spans="2:5" x14ac:dyDescent="0.45">
      <c r="B3595" s="191">
        <v>42810</v>
      </c>
      <c r="C3595" s="101">
        <v>185.04660034179688</v>
      </c>
      <c r="D3595" s="56">
        <f t="shared" si="56"/>
        <v>-0.51397481113804033</v>
      </c>
      <c r="E3595">
        <v>9.3207936895593822E-4</v>
      </c>
    </row>
    <row r="3596" spans="2:5" x14ac:dyDescent="0.45">
      <c r="B3596" s="191">
        <v>45329</v>
      </c>
      <c r="C3596" s="101">
        <v>380.73458862304688</v>
      </c>
      <c r="D3596" s="56">
        <f t="shared" si="56"/>
        <v>48.309866910134886</v>
      </c>
      <c r="E3596">
        <v>9.2712378618869571E-4</v>
      </c>
    </row>
    <row r="3597" spans="2:5" x14ac:dyDescent="0.45">
      <c r="B3597" s="191">
        <v>36496</v>
      </c>
      <c r="C3597" s="101">
        <v>7.7212657928466797</v>
      </c>
      <c r="D3597" s="56">
        <f t="shared" si="56"/>
        <v>-0.95961825382327937</v>
      </c>
      <c r="E3597">
        <v>9.1656240882590011E-4</v>
      </c>
    </row>
    <row r="3598" spans="2:5" x14ac:dyDescent="0.45">
      <c r="B3598" s="191">
        <v>42957</v>
      </c>
      <c r="C3598" s="101">
        <v>191.20683288574219</v>
      </c>
      <c r="D3598" s="56">
        <f t="shared" si="56"/>
        <v>-0.42040788782446536</v>
      </c>
      <c r="E3598">
        <v>9.1641347412963088E-4</v>
      </c>
    </row>
    <row r="3599" spans="2:5" x14ac:dyDescent="0.45">
      <c r="B3599" s="191">
        <v>44973</v>
      </c>
      <c r="C3599" s="101">
        <v>329.89895629882813</v>
      </c>
      <c r="D3599" s="56">
        <f t="shared" si="56"/>
        <v>110.91503979516997</v>
      </c>
      <c r="E3599">
        <v>9.1572047618575843E-4</v>
      </c>
    </row>
    <row r="3600" spans="2:5" x14ac:dyDescent="0.45">
      <c r="B3600" s="191">
        <v>35398</v>
      </c>
      <c r="C3600" s="101">
        <v>2.9477624893188477</v>
      </c>
      <c r="D3600" s="56">
        <f t="shared" si="56"/>
        <v>-0.44646817237612119</v>
      </c>
      <c r="E3600">
        <v>9.0944578532513613E-4</v>
      </c>
    </row>
    <row r="3601" spans="2:5" x14ac:dyDescent="0.45">
      <c r="B3601" s="191">
        <v>35605</v>
      </c>
      <c r="C3601" s="101">
        <v>5.325371265411377</v>
      </c>
      <c r="D3601" s="56">
        <f t="shared" si="56"/>
        <v>-0.10452338603158816</v>
      </c>
      <c r="E3601">
        <v>9.064349261906189E-4</v>
      </c>
    </row>
    <row r="3602" spans="2:5" x14ac:dyDescent="0.45">
      <c r="B3602" s="191">
        <v>35619</v>
      </c>
      <c r="C3602" s="101">
        <v>5.9469685554504395</v>
      </c>
      <c r="D3602" s="56">
        <f t="shared" si="56"/>
        <v>-0.96990599777804731</v>
      </c>
      <c r="E3602">
        <v>9.0149130883087497E-4</v>
      </c>
    </row>
    <row r="3603" spans="2:5" x14ac:dyDescent="0.45">
      <c r="B3603" s="191">
        <v>42978</v>
      </c>
      <c r="C3603" s="101">
        <v>197.61308288574219</v>
      </c>
      <c r="D3603" s="56">
        <f t="shared" si="56"/>
        <v>-0.31346495502906546</v>
      </c>
      <c r="E3603">
        <v>8.8644664808400393E-4</v>
      </c>
    </row>
    <row r="3604" spans="2:5" x14ac:dyDescent="0.45">
      <c r="B3604" s="191">
        <v>44951</v>
      </c>
      <c r="C3604" s="101">
        <v>287.84121704101563</v>
      </c>
      <c r="D3604" s="56">
        <f t="shared" si="56"/>
        <v>7.8200936201708613</v>
      </c>
      <c r="E3604">
        <v>8.8511445683408954E-4</v>
      </c>
    </row>
    <row r="3605" spans="2:5" x14ac:dyDescent="0.45">
      <c r="B3605" s="191">
        <v>39891</v>
      </c>
      <c r="C3605" s="101">
        <v>32.634712219238281</v>
      </c>
      <c r="D3605" s="56">
        <f t="shared" si="56"/>
        <v>3.417724123004656</v>
      </c>
      <c r="E3605">
        <v>8.8459307022353958E-4</v>
      </c>
    </row>
    <row r="3606" spans="2:5" x14ac:dyDescent="0.45">
      <c r="B3606" s="191">
        <v>36129</v>
      </c>
      <c r="C3606" s="101">
        <v>7.3872227668762207</v>
      </c>
      <c r="D3606" s="56">
        <f t="shared" si="56"/>
        <v>-0.98234891190903395</v>
      </c>
      <c r="E3606">
        <v>8.7954173898465067E-4</v>
      </c>
    </row>
    <row r="3607" spans="2:5" x14ac:dyDescent="0.45">
      <c r="B3607" s="191">
        <v>45485</v>
      </c>
      <c r="C3607" s="101">
        <v>418.51373291015625</v>
      </c>
      <c r="D3607" s="56">
        <f t="shared" si="56"/>
        <v>1.2259572940947894</v>
      </c>
      <c r="E3607">
        <v>8.7206826435644845E-4</v>
      </c>
    </row>
    <row r="3608" spans="2:5" x14ac:dyDescent="0.45">
      <c r="B3608" s="191">
        <v>44603</v>
      </c>
      <c r="C3608" s="101">
        <v>188.01516723632813</v>
      </c>
      <c r="D3608" s="56">
        <f t="shared" si="56"/>
        <v>4.8589885584182326</v>
      </c>
      <c r="E3608">
        <v>8.6125116246163339E-4</v>
      </c>
    </row>
    <row r="3609" spans="2:5" x14ac:dyDescent="0.45">
      <c r="B3609" s="191">
        <v>39132</v>
      </c>
      <c r="C3609" s="101">
        <v>32.090038299560547</v>
      </c>
      <c r="D3609" s="56">
        <f t="shared" si="56"/>
        <v>2.577480850251288</v>
      </c>
      <c r="E3609">
        <v>8.6079960252117313E-4</v>
      </c>
    </row>
    <row r="3610" spans="2:5" x14ac:dyDescent="0.45">
      <c r="B3610" s="191">
        <v>36977</v>
      </c>
      <c r="C3610" s="101">
        <v>8.9700098037719727</v>
      </c>
      <c r="D3610" s="56">
        <f t="shared" si="56"/>
        <v>-0.87367186548919717</v>
      </c>
      <c r="E3610">
        <v>8.5872376622836281E-4</v>
      </c>
    </row>
    <row r="3611" spans="2:5" x14ac:dyDescent="0.45">
      <c r="B3611" s="191">
        <v>40546</v>
      </c>
      <c r="C3611" s="101">
        <v>71.005638122558594</v>
      </c>
      <c r="D3611" s="56">
        <f t="shared" si="56"/>
        <v>-0.83340517891034394</v>
      </c>
      <c r="E3611">
        <v>8.5870685737379163E-4</v>
      </c>
    </row>
    <row r="3612" spans="2:5" x14ac:dyDescent="0.45">
      <c r="B3612" s="191">
        <v>45631</v>
      </c>
      <c r="C3612" s="101">
        <v>426.21755981445313</v>
      </c>
      <c r="D3612" s="56">
        <f t="shared" si="56"/>
        <v>8.2481121701277527E-2</v>
      </c>
      <c r="E3612">
        <v>8.5629224668898893E-4</v>
      </c>
    </row>
    <row r="3613" spans="2:5" x14ac:dyDescent="0.45">
      <c r="B3613" s="191">
        <v>45750</v>
      </c>
      <c r="C3613" s="101">
        <v>393.7413330078125</v>
      </c>
      <c r="D3613" s="56">
        <f t="shared" si="56"/>
        <v>50.872312517620877</v>
      </c>
      <c r="E3613">
        <v>8.555523673061861E-4</v>
      </c>
    </row>
    <row r="3614" spans="2:5" x14ac:dyDescent="0.45">
      <c r="B3614" s="191">
        <v>35857</v>
      </c>
      <c r="C3614" s="101">
        <v>7.5905876159667969</v>
      </c>
      <c r="D3614" s="56">
        <f t="shared" si="56"/>
        <v>-0.95133499470703708</v>
      </c>
      <c r="E3614">
        <v>8.4928690833158756E-4</v>
      </c>
    </row>
    <row r="3615" spans="2:5" x14ac:dyDescent="0.45">
      <c r="B3615" s="191">
        <v>41943</v>
      </c>
      <c r="C3615" s="101">
        <v>155.97630310058594</v>
      </c>
      <c r="D3615" s="56">
        <f t="shared" si="56"/>
        <v>0.21747113913243984</v>
      </c>
      <c r="E3615">
        <v>8.4535761691788335E-4</v>
      </c>
    </row>
    <row r="3616" spans="2:5" x14ac:dyDescent="0.45">
      <c r="B3616" s="191">
        <v>41347</v>
      </c>
      <c r="C3616" s="101">
        <v>128.114990234375</v>
      </c>
      <c r="D3616" s="56">
        <f t="shared" si="56"/>
        <v>9.8938842483019549</v>
      </c>
      <c r="E3616">
        <v>8.286852893580216E-4</v>
      </c>
    </row>
    <row r="3617" spans="2:5" x14ac:dyDescent="0.45">
      <c r="B3617" s="191">
        <v>36299</v>
      </c>
      <c r="C3617" s="101">
        <v>11.76026725769043</v>
      </c>
      <c r="D3617" s="56">
        <f t="shared" si="56"/>
        <v>-0.96930582647807539</v>
      </c>
      <c r="E3617">
        <v>8.2831980448860702E-4</v>
      </c>
    </row>
    <row r="3618" spans="2:5" x14ac:dyDescent="0.45">
      <c r="B3618" s="191">
        <v>45378</v>
      </c>
      <c r="C3618" s="101">
        <v>383.143310546875</v>
      </c>
      <c r="D3618" s="56">
        <f t="shared" si="56"/>
        <v>-8.1710406445404727E-4</v>
      </c>
      <c r="E3618">
        <v>8.1844156831802886E-4</v>
      </c>
    </row>
    <row r="3619" spans="2:5" x14ac:dyDescent="0.45">
      <c r="B3619" s="191">
        <v>45379</v>
      </c>
      <c r="C3619" s="101">
        <v>383.45663452148438</v>
      </c>
      <c r="D3619" s="56">
        <f t="shared" si="56"/>
        <v>1.4134045087928135</v>
      </c>
      <c r="E3619">
        <v>8.1777226949925291E-4</v>
      </c>
    </row>
    <row r="3620" spans="2:5" x14ac:dyDescent="0.45">
      <c r="B3620" s="191">
        <v>41473</v>
      </c>
      <c r="C3620" s="101">
        <v>158.88618469238281</v>
      </c>
      <c r="D3620" s="56">
        <f t="shared" si="56"/>
        <v>-0.26545874593279073</v>
      </c>
      <c r="E3620">
        <v>8.1427925953257946E-4</v>
      </c>
    </row>
    <row r="3621" spans="2:5" x14ac:dyDescent="0.45">
      <c r="B3621" s="191">
        <v>42907</v>
      </c>
      <c r="C3621" s="101">
        <v>216.30668640136719</v>
      </c>
      <c r="D3621" s="56">
        <f t="shared" si="56"/>
        <v>5.2042675504557998</v>
      </c>
      <c r="E3621">
        <v>8.1012962073931827E-4</v>
      </c>
    </row>
    <row r="3622" spans="2:5" x14ac:dyDescent="0.45">
      <c r="B3622" s="191">
        <v>39490</v>
      </c>
      <c r="C3622" s="101">
        <v>34.864177703857422</v>
      </c>
      <c r="D3622" s="56">
        <f t="shared" si="56"/>
        <v>8.6591122919994819E-3</v>
      </c>
      <c r="E3622">
        <v>8.0923823743750715E-4</v>
      </c>
    </row>
    <row r="3623" spans="2:5" x14ac:dyDescent="0.45">
      <c r="B3623" s="191">
        <v>38993</v>
      </c>
      <c r="C3623" s="101">
        <v>34.564876556396484</v>
      </c>
      <c r="D3623" s="56">
        <f t="shared" si="56"/>
        <v>-0.74584723730332203</v>
      </c>
      <c r="E3623">
        <v>7.9922781074205922E-4</v>
      </c>
    </row>
    <row r="3624" spans="2:5" x14ac:dyDescent="0.45">
      <c r="B3624" s="191">
        <v>41626</v>
      </c>
      <c r="C3624" s="101">
        <v>136.00039672851563</v>
      </c>
      <c r="D3624" s="56">
        <f t="shared" si="56"/>
        <v>1.6783701015193189</v>
      </c>
      <c r="E3624">
        <v>7.9284866449184422E-4</v>
      </c>
    </row>
    <row r="3625" spans="2:5" x14ac:dyDescent="0.45">
      <c r="B3625" s="191">
        <v>40115</v>
      </c>
      <c r="C3625" s="101">
        <v>50.777297973632813</v>
      </c>
      <c r="D3625" s="56">
        <f t="shared" si="56"/>
        <v>-0.7165155654267914</v>
      </c>
      <c r="E3625">
        <v>7.7206491841215821E-4</v>
      </c>
    </row>
    <row r="3626" spans="2:5" x14ac:dyDescent="0.45">
      <c r="B3626" s="191">
        <v>42759</v>
      </c>
      <c r="C3626" s="101">
        <v>179.11846923828125</v>
      </c>
      <c r="D3626" s="56">
        <f t="shared" si="56"/>
        <v>-2.5207633281612719E-2</v>
      </c>
      <c r="E3626">
        <v>7.7018338276068027E-4</v>
      </c>
    </row>
    <row r="3627" spans="2:5" x14ac:dyDescent="0.45">
      <c r="B3627" s="191">
        <v>43004</v>
      </c>
      <c r="C3627" s="101">
        <v>183.75038146972656</v>
      </c>
      <c r="D3627" s="56">
        <f t="shared" si="56"/>
        <v>1.434377899685781E-2</v>
      </c>
      <c r="E3627">
        <v>7.6248079254788252E-4</v>
      </c>
    </row>
    <row r="3628" spans="2:5" x14ac:dyDescent="0.45">
      <c r="B3628" s="191">
        <v>42620</v>
      </c>
      <c r="C3628" s="101">
        <v>181.1519775390625</v>
      </c>
      <c r="D3628" s="56">
        <f t="shared" si="56"/>
        <v>20.383369654920717</v>
      </c>
      <c r="E3628">
        <v>7.6161552181706036E-4</v>
      </c>
    </row>
    <row r="3629" spans="2:5" x14ac:dyDescent="0.45">
      <c r="B3629" s="191">
        <v>35923</v>
      </c>
      <c r="C3629" s="101">
        <v>8.4716291427612305</v>
      </c>
      <c r="D3629" s="56">
        <f t="shared" si="56"/>
        <v>-0.9247665438537308</v>
      </c>
      <c r="E3629">
        <v>7.6100740030408747E-4</v>
      </c>
    </row>
    <row r="3630" spans="2:5" x14ac:dyDescent="0.45">
      <c r="B3630" s="191">
        <v>41148</v>
      </c>
      <c r="C3630" s="101">
        <v>112.60454559326172</v>
      </c>
      <c r="D3630" s="56">
        <f t="shared" si="56"/>
        <v>-0.50012863151176712</v>
      </c>
      <c r="E3630">
        <v>7.5433046712617649E-4</v>
      </c>
    </row>
    <row r="3631" spans="2:5" x14ac:dyDescent="0.45">
      <c r="B3631" s="191">
        <v>44735</v>
      </c>
      <c r="C3631" s="101">
        <v>225.26704406738281</v>
      </c>
      <c r="D3631" s="56">
        <f t="shared" si="56"/>
        <v>0.14206572228799927</v>
      </c>
      <c r="E3631">
        <v>7.5379706630587448E-4</v>
      </c>
    </row>
    <row r="3632" spans="2:5" x14ac:dyDescent="0.45">
      <c r="B3632" s="191">
        <v>43670</v>
      </c>
      <c r="C3632" s="101">
        <v>197.24525451660156</v>
      </c>
      <c r="D3632" s="56">
        <f t="shared" si="56"/>
        <v>5.6672186812255297E-2</v>
      </c>
      <c r="E3632">
        <v>7.3925170293430821E-4</v>
      </c>
    </row>
    <row r="3633" spans="2:5" x14ac:dyDescent="0.45">
      <c r="B3633" s="191">
        <v>42780</v>
      </c>
      <c r="C3633" s="101">
        <v>186.66645812988281</v>
      </c>
      <c r="D3633" s="56">
        <f t="shared" si="56"/>
        <v>23.177314830912614</v>
      </c>
      <c r="E3633">
        <v>7.3885373452851162E-4</v>
      </c>
    </row>
    <row r="3634" spans="2:5" x14ac:dyDescent="0.45">
      <c r="B3634" s="191">
        <v>37641</v>
      </c>
      <c r="C3634" s="101">
        <v>7.7207274436950684</v>
      </c>
      <c r="D3634" s="56">
        <f t="shared" si="56"/>
        <v>-0.98040573088472349</v>
      </c>
      <c r="E3634">
        <v>7.3710044857067971E-4</v>
      </c>
    </row>
    <row r="3635" spans="2:5" x14ac:dyDescent="0.45">
      <c r="B3635" s="191">
        <v>45751</v>
      </c>
      <c r="C3635" s="101">
        <v>394.02987670898438</v>
      </c>
      <c r="D3635" s="56">
        <f t="shared" si="56"/>
        <v>-1.2204615962321191E-4</v>
      </c>
      <c r="E3635">
        <v>7.3282553032386316E-4</v>
      </c>
    </row>
    <row r="3636" spans="2:5" x14ac:dyDescent="0.45">
      <c r="B3636" s="191">
        <v>45744</v>
      </c>
      <c r="C3636" s="101">
        <v>394.07797241210938</v>
      </c>
      <c r="D3636" s="56">
        <f t="shared" si="56"/>
        <v>3.5026870498137863</v>
      </c>
      <c r="E3636">
        <v>7.3273602624737168E-4</v>
      </c>
    </row>
    <row r="3637" spans="2:5" x14ac:dyDescent="0.45">
      <c r="B3637" s="191">
        <v>40851</v>
      </c>
      <c r="C3637" s="101">
        <v>87.520622253417969</v>
      </c>
      <c r="D3637" s="56">
        <f t="shared" si="56"/>
        <v>10.51533034730183</v>
      </c>
      <c r="E3637">
        <v>7.1366746916818702E-4</v>
      </c>
    </row>
    <row r="3638" spans="2:5" x14ac:dyDescent="0.45">
      <c r="B3638" s="191">
        <v>36153</v>
      </c>
      <c r="C3638" s="101">
        <v>7.6003570556640625</v>
      </c>
      <c r="D3638" s="56">
        <f t="shared" si="56"/>
        <v>-0.9830575978474686</v>
      </c>
      <c r="E3638">
        <v>7.1208999732668028E-4</v>
      </c>
    </row>
    <row r="3639" spans="2:5" x14ac:dyDescent="0.45">
      <c r="B3639" s="191">
        <v>45575</v>
      </c>
      <c r="C3639" s="101">
        <v>448.5997314453125</v>
      </c>
      <c r="D3639" s="56">
        <f t="shared" si="56"/>
        <v>98.095548577348893</v>
      </c>
      <c r="E3639">
        <v>7.11948826822975E-4</v>
      </c>
    </row>
    <row r="3640" spans="2:5" x14ac:dyDescent="0.45">
      <c r="B3640" s="191">
        <v>35478</v>
      </c>
      <c r="C3640" s="101">
        <v>4.5269412994384766</v>
      </c>
      <c r="D3640" s="56">
        <f t="shared" si="56"/>
        <v>-0.9709971481799704</v>
      </c>
      <c r="E3640">
        <v>7.104500669551754E-4</v>
      </c>
    </row>
    <row r="3641" spans="2:5" x14ac:dyDescent="0.45">
      <c r="B3641" s="191">
        <v>41946</v>
      </c>
      <c r="C3641" s="101">
        <v>156.08607482910156</v>
      </c>
      <c r="D3641" s="56">
        <f t="shared" si="56"/>
        <v>49.675313388180875</v>
      </c>
      <c r="E3641">
        <v>7.0377183157646357E-4</v>
      </c>
    </row>
    <row r="3642" spans="2:5" x14ac:dyDescent="0.45">
      <c r="B3642" s="191">
        <v>35320</v>
      </c>
      <c r="C3642" s="101">
        <v>3.0801205635070801</v>
      </c>
      <c r="D3642" s="56">
        <f t="shared" si="56"/>
        <v>-0.58813339939031195</v>
      </c>
      <c r="E3642">
        <v>6.962834081837352E-4</v>
      </c>
    </row>
    <row r="3643" spans="2:5" x14ac:dyDescent="0.45">
      <c r="B3643" s="191">
        <v>37519</v>
      </c>
      <c r="C3643" s="101">
        <v>7.4784421920776367</v>
      </c>
      <c r="D3643" s="56">
        <f t="shared" si="56"/>
        <v>2.404630915634753E-2</v>
      </c>
      <c r="E3643">
        <v>6.8488535731184991E-4</v>
      </c>
    </row>
    <row r="3644" spans="2:5" x14ac:dyDescent="0.45">
      <c r="B3644" s="191">
        <v>36132</v>
      </c>
      <c r="C3644" s="101">
        <v>7.3028359413146973</v>
      </c>
      <c r="D3644" s="56">
        <f t="shared" si="56"/>
        <v>-0.40563663367527797</v>
      </c>
      <c r="E3644">
        <v>6.6749685608066052E-4</v>
      </c>
    </row>
    <row r="3645" spans="2:5" x14ac:dyDescent="0.45">
      <c r="B3645" s="191">
        <v>38105</v>
      </c>
      <c r="C3645" s="101">
        <v>12.286820411682129</v>
      </c>
      <c r="D3645" s="56">
        <f t="shared" si="56"/>
        <v>-0.86996673185320594</v>
      </c>
      <c r="E3645">
        <v>6.6205100200456056E-4</v>
      </c>
    </row>
    <row r="3646" spans="2:5" x14ac:dyDescent="0.45">
      <c r="B3646" s="191">
        <v>41002</v>
      </c>
      <c r="C3646" s="101">
        <v>94.489822387695313</v>
      </c>
      <c r="D3646" s="56">
        <f t="shared" si="56"/>
        <v>5.1807855455604477</v>
      </c>
      <c r="E3646">
        <v>6.6067195274252381E-4</v>
      </c>
    </row>
    <row r="3647" spans="2:5" x14ac:dyDescent="0.45">
      <c r="B3647" s="191">
        <v>38322</v>
      </c>
      <c r="C3647" s="101">
        <v>15.28767204284668</v>
      </c>
      <c r="D3647" s="56">
        <f t="shared" si="56"/>
        <v>0.33191990044761849</v>
      </c>
      <c r="E3647">
        <v>6.5943716126909066E-4</v>
      </c>
    </row>
    <row r="3648" spans="2:5" x14ac:dyDescent="0.45">
      <c r="B3648" s="191">
        <v>37974</v>
      </c>
      <c r="C3648" s="101">
        <v>11.477921485900879</v>
      </c>
      <c r="D3648" s="56">
        <f t="shared" si="56"/>
        <v>-0.10861791510554408</v>
      </c>
      <c r="E3648">
        <v>6.5823846507137443E-4</v>
      </c>
    </row>
    <row r="3649" spans="2:5" x14ac:dyDescent="0.45">
      <c r="B3649" s="191">
        <v>38288</v>
      </c>
      <c r="C3649" s="101">
        <v>12.876544952392578</v>
      </c>
      <c r="D3649" s="56">
        <f t="shared" si="56"/>
        <v>-0.90727792332109347</v>
      </c>
      <c r="E3649">
        <v>6.4498519379904131E-4</v>
      </c>
    </row>
    <row r="3650" spans="2:5" x14ac:dyDescent="0.45">
      <c r="B3650" s="191">
        <v>41816</v>
      </c>
      <c r="C3650" s="101">
        <v>138.87248229980469</v>
      </c>
      <c r="D3650" s="56">
        <f t="shared" si="56"/>
        <v>-2.6372772426415093E-2</v>
      </c>
      <c r="E3650">
        <v>6.3262796890689609E-4</v>
      </c>
    </row>
    <row r="3651" spans="2:5" x14ac:dyDescent="0.45">
      <c r="B3651" s="191">
        <v>42502</v>
      </c>
      <c r="C3651" s="101">
        <v>142.63414001464844</v>
      </c>
      <c r="D3651" s="56">
        <f t="shared" ref="D3651:D3714" si="57">(C3651-C3652)/C3652</f>
        <v>-0.58520826712391805</v>
      </c>
      <c r="E3651">
        <v>6.2878694538106531E-4</v>
      </c>
    </row>
    <row r="3652" spans="2:5" x14ac:dyDescent="0.45">
      <c r="B3652" s="191">
        <v>45035</v>
      </c>
      <c r="C3652" s="101">
        <v>343.86929321289063</v>
      </c>
      <c r="D3652" s="56">
        <f t="shared" si="57"/>
        <v>42.405687725132651</v>
      </c>
      <c r="E3652">
        <v>6.2739524675059879E-4</v>
      </c>
    </row>
    <row r="3653" spans="2:5" x14ac:dyDescent="0.45">
      <c r="B3653" s="191">
        <v>36810</v>
      </c>
      <c r="C3653" s="101">
        <v>7.9222173690795898</v>
      </c>
      <c r="D3653" s="56">
        <f t="shared" si="57"/>
        <v>-0.98204453944052494</v>
      </c>
      <c r="E3653">
        <v>6.2498053899617779E-4</v>
      </c>
    </row>
    <row r="3654" spans="2:5" x14ac:dyDescent="0.45">
      <c r="B3654" s="191">
        <v>45658</v>
      </c>
      <c r="C3654" s="101">
        <v>441.21493530273438</v>
      </c>
      <c r="D3654" s="56">
        <f t="shared" si="57"/>
        <v>-4.8324824095809333E-3</v>
      </c>
      <c r="E3654">
        <v>6.2026045263786835E-4</v>
      </c>
    </row>
    <row r="3655" spans="2:5" x14ac:dyDescent="0.45">
      <c r="B3655" s="191">
        <v>45510</v>
      </c>
      <c r="C3655" s="101">
        <v>443.35745239257813</v>
      </c>
      <c r="D3655" s="56">
        <f t="shared" si="57"/>
        <v>1.4940692208497743</v>
      </c>
      <c r="E3655">
        <v>6.1733012263814229E-4</v>
      </c>
    </row>
    <row r="3656" spans="2:5" x14ac:dyDescent="0.45">
      <c r="B3656" s="191">
        <v>43752</v>
      </c>
      <c r="C3656" s="101">
        <v>177.76469421386719</v>
      </c>
      <c r="D3656" s="56">
        <f t="shared" si="57"/>
        <v>0.23892261042667798</v>
      </c>
      <c r="E3656">
        <v>6.1505685990669273E-4</v>
      </c>
    </row>
    <row r="3657" spans="2:5" x14ac:dyDescent="0.45">
      <c r="B3657" s="191">
        <v>42088</v>
      </c>
      <c r="C3657" s="101">
        <v>143.48329162597656</v>
      </c>
      <c r="D3657" s="56">
        <f t="shared" si="57"/>
        <v>0.1959092727179077</v>
      </c>
      <c r="E3657">
        <v>6.1260556459099397E-4</v>
      </c>
    </row>
    <row r="3658" spans="2:5" x14ac:dyDescent="0.45">
      <c r="B3658" s="191">
        <v>43969</v>
      </c>
      <c r="C3658" s="101">
        <v>119.97840881347656</v>
      </c>
      <c r="D3658" s="56">
        <f t="shared" si="57"/>
        <v>-0.3005644298868525</v>
      </c>
      <c r="E3658">
        <v>6.0726892761932131E-4</v>
      </c>
    </row>
    <row r="3659" spans="2:5" x14ac:dyDescent="0.45">
      <c r="B3659" s="191">
        <v>42566</v>
      </c>
      <c r="C3659" s="101">
        <v>171.53604125976563</v>
      </c>
      <c r="D3659" s="56">
        <f t="shared" si="57"/>
        <v>-8.0278607297709376E-4</v>
      </c>
      <c r="E3659">
        <v>6.031147279797704E-4</v>
      </c>
    </row>
    <row r="3660" spans="2:5" x14ac:dyDescent="0.45">
      <c r="B3660" s="191">
        <v>42570</v>
      </c>
      <c r="C3660" s="101">
        <v>171.67385864257813</v>
      </c>
      <c r="D3660" s="56">
        <f t="shared" si="57"/>
        <v>0.154770250272352</v>
      </c>
      <c r="E3660">
        <v>6.024522849608202E-4</v>
      </c>
    </row>
    <row r="3661" spans="2:5" x14ac:dyDescent="0.45">
      <c r="B3661" s="191">
        <v>42073</v>
      </c>
      <c r="C3661" s="101">
        <v>148.66494750976563</v>
      </c>
      <c r="D3661" s="56">
        <f t="shared" si="57"/>
        <v>1.4363961215378626E-2</v>
      </c>
      <c r="E3661">
        <v>5.9134358438425706E-4</v>
      </c>
    </row>
    <row r="3662" spans="2:5" x14ac:dyDescent="0.45">
      <c r="B3662" s="191">
        <v>41554</v>
      </c>
      <c r="C3662" s="101">
        <v>146.55976867675781</v>
      </c>
      <c r="D3662" s="56">
        <f t="shared" si="57"/>
        <v>1.4713342846503909E-4</v>
      </c>
      <c r="E3662">
        <v>5.8868937181812402E-4</v>
      </c>
    </row>
    <row r="3663" spans="2:5" x14ac:dyDescent="0.45">
      <c r="B3663" s="191">
        <v>41562</v>
      </c>
      <c r="C3663" s="101">
        <v>146.5382080078125</v>
      </c>
      <c r="D3663" s="56">
        <f t="shared" si="57"/>
        <v>-0.31848570640860013</v>
      </c>
      <c r="E3663">
        <v>5.8835903466608933E-4</v>
      </c>
    </row>
    <row r="3664" spans="2:5" x14ac:dyDescent="0.45">
      <c r="B3664" s="191">
        <v>44657</v>
      </c>
      <c r="C3664" s="101">
        <v>215.01853942871094</v>
      </c>
      <c r="D3664" s="56">
        <f t="shared" si="57"/>
        <v>0.41416578854935021</v>
      </c>
      <c r="E3664">
        <v>5.7820205928832652E-4</v>
      </c>
    </row>
    <row r="3665" spans="2:5" x14ac:dyDescent="0.45">
      <c r="B3665" s="191">
        <v>41858</v>
      </c>
      <c r="C3665" s="101">
        <v>152.04620361328125</v>
      </c>
      <c r="D3665" s="56">
        <f t="shared" si="57"/>
        <v>1.1431645536133115</v>
      </c>
      <c r="E3665">
        <v>5.7818547764366219E-4</v>
      </c>
    </row>
    <row r="3666" spans="2:5" x14ac:dyDescent="0.45">
      <c r="B3666" s="191">
        <v>40543</v>
      </c>
      <c r="C3666" s="101">
        <v>70.944717407226563</v>
      </c>
      <c r="D3666" s="56">
        <f t="shared" si="57"/>
        <v>-0.6105180490354748</v>
      </c>
      <c r="E3666">
        <v>5.728709247776574E-4</v>
      </c>
    </row>
    <row r="3667" spans="2:5" x14ac:dyDescent="0.45">
      <c r="B3667" s="191">
        <v>42801</v>
      </c>
      <c r="C3667" s="101">
        <v>182.1514892578125</v>
      </c>
      <c r="D3667" s="56">
        <f t="shared" si="57"/>
        <v>4.4950893957601084</v>
      </c>
      <c r="E3667">
        <v>5.6811409756106555E-4</v>
      </c>
    </row>
    <row r="3668" spans="2:5" x14ac:dyDescent="0.45">
      <c r="B3668" s="191">
        <v>38954</v>
      </c>
      <c r="C3668" s="101">
        <v>33.148048400878906</v>
      </c>
      <c r="D3668" s="56">
        <f t="shared" si="57"/>
        <v>-0.82973069209399564</v>
      </c>
      <c r="E3668">
        <v>5.5557237945144449E-4</v>
      </c>
    </row>
    <row r="3669" spans="2:5" x14ac:dyDescent="0.45">
      <c r="B3669" s="191">
        <v>43287</v>
      </c>
      <c r="C3669" s="101">
        <v>194.68011474609375</v>
      </c>
      <c r="D3669" s="56">
        <f t="shared" si="57"/>
        <v>26.251959840728336</v>
      </c>
      <c r="E3669">
        <v>5.5060037869950561E-4</v>
      </c>
    </row>
    <row r="3670" spans="2:5" x14ac:dyDescent="0.45">
      <c r="B3670" s="191">
        <v>37435</v>
      </c>
      <c r="C3670" s="101">
        <v>7.1437106132507324</v>
      </c>
      <c r="D3670" s="56">
        <f t="shared" si="57"/>
        <v>-0.96460362545214151</v>
      </c>
      <c r="E3670">
        <v>5.4637378378237587E-4</v>
      </c>
    </row>
    <row r="3671" spans="2:5" x14ac:dyDescent="0.45">
      <c r="B3671" s="191">
        <v>43389</v>
      </c>
      <c r="C3671" s="101">
        <v>201.82040405273438</v>
      </c>
      <c r="D3671" s="56">
        <f t="shared" si="57"/>
        <v>1.6280694625686685</v>
      </c>
      <c r="E3671">
        <v>5.3103442328526946E-4</v>
      </c>
    </row>
    <row r="3672" spans="2:5" x14ac:dyDescent="0.45">
      <c r="B3672" s="191">
        <v>40682</v>
      </c>
      <c r="C3672" s="101">
        <v>76.794166564941406</v>
      </c>
      <c r="D3672" s="56">
        <f t="shared" si="57"/>
        <v>5.212374120078791</v>
      </c>
      <c r="E3672">
        <v>5.2931142795798109E-4</v>
      </c>
    </row>
    <row r="3673" spans="2:5" x14ac:dyDescent="0.45">
      <c r="B3673" s="191">
        <v>38238</v>
      </c>
      <c r="C3673" s="101">
        <v>12.361484527587891</v>
      </c>
      <c r="D3673" s="56">
        <f t="shared" si="57"/>
        <v>-0.84004623150998747</v>
      </c>
      <c r="E3673">
        <v>5.2782228614204826E-4</v>
      </c>
    </row>
    <row r="3674" spans="2:5" x14ac:dyDescent="0.45">
      <c r="B3674" s="191">
        <v>40658</v>
      </c>
      <c r="C3674" s="101">
        <v>77.281608581542969</v>
      </c>
      <c r="D3674" s="56">
        <f t="shared" si="57"/>
        <v>5.2246463939468359</v>
      </c>
      <c r="E3674">
        <v>5.2587229461965672E-4</v>
      </c>
    </row>
    <row r="3675" spans="2:5" x14ac:dyDescent="0.45">
      <c r="B3675" s="191">
        <v>38231</v>
      </c>
      <c r="C3675" s="101">
        <v>12.415421485900879</v>
      </c>
      <c r="D3675" s="56">
        <f t="shared" si="57"/>
        <v>0.6690633453042264</v>
      </c>
      <c r="E3675">
        <v>5.2568182431267678E-4</v>
      </c>
    </row>
    <row r="3676" spans="2:5" x14ac:dyDescent="0.45">
      <c r="B3676" s="191">
        <v>37224</v>
      </c>
      <c r="C3676" s="101">
        <v>7.4385561943054199</v>
      </c>
      <c r="D3676" s="56">
        <f t="shared" si="57"/>
        <v>-0.96448101126626995</v>
      </c>
      <c r="E3676">
        <v>5.2496222645042538E-4</v>
      </c>
    </row>
    <row r="3677" spans="2:5" x14ac:dyDescent="0.45">
      <c r="B3677" s="191">
        <v>43370</v>
      </c>
      <c r="C3677" s="101">
        <v>209.42477416992188</v>
      </c>
      <c r="D3677" s="56">
        <f t="shared" si="57"/>
        <v>1.2550514605846825E-2</v>
      </c>
      <c r="E3677">
        <v>5.1159642870993432E-4</v>
      </c>
    </row>
    <row r="3678" spans="2:5" x14ac:dyDescent="0.45">
      <c r="B3678" s="191">
        <v>42880</v>
      </c>
      <c r="C3678" s="101">
        <v>206.82896423339844</v>
      </c>
      <c r="D3678" s="56">
        <f t="shared" si="57"/>
        <v>0.61654290825101288</v>
      </c>
      <c r="E3678">
        <v>5.0014884151991219E-4</v>
      </c>
    </row>
    <row r="3679" spans="2:5" x14ac:dyDescent="0.45">
      <c r="B3679" s="191">
        <v>41250</v>
      </c>
      <c r="C3679" s="101">
        <v>127.94523620605469</v>
      </c>
      <c r="D3679" s="56">
        <f t="shared" si="57"/>
        <v>15.217230127304846</v>
      </c>
      <c r="E3679">
        <v>4.9774202430004843E-4</v>
      </c>
    </row>
    <row r="3680" spans="2:5" x14ac:dyDescent="0.45">
      <c r="B3680" s="191">
        <v>37259</v>
      </c>
      <c r="C3680" s="101">
        <v>7.889462947845459</v>
      </c>
      <c r="D3680" s="56">
        <f t="shared" si="57"/>
        <v>-0.98023602667008036</v>
      </c>
      <c r="E3680">
        <v>4.9470219363324742E-4</v>
      </c>
    </row>
    <row r="3681" spans="2:5" x14ac:dyDescent="0.45">
      <c r="B3681" s="191">
        <v>45908</v>
      </c>
      <c r="C3681" s="101">
        <v>399.18405151367188</v>
      </c>
      <c r="D3681" s="56">
        <f t="shared" si="57"/>
        <v>3.6789189432813836</v>
      </c>
      <c r="E3681">
        <v>4.9097280076462952E-4</v>
      </c>
    </row>
    <row r="3682" spans="2:5" x14ac:dyDescent="0.45">
      <c r="B3682" s="191">
        <v>40904</v>
      </c>
      <c r="C3682" s="101">
        <v>85.315444946289063</v>
      </c>
      <c r="D3682" s="56">
        <f t="shared" si="57"/>
        <v>-0.47162440798837341</v>
      </c>
      <c r="E3682">
        <v>4.8787632259173359E-4</v>
      </c>
    </row>
    <row r="3683" spans="2:5" x14ac:dyDescent="0.45">
      <c r="B3683" s="191">
        <v>44313</v>
      </c>
      <c r="C3683" s="101">
        <v>161.46742248535156</v>
      </c>
      <c r="D3683" s="56">
        <f t="shared" si="57"/>
        <v>-4.8663082864861429E-4</v>
      </c>
      <c r="E3683">
        <v>4.8710490917980022E-4</v>
      </c>
    </row>
    <row r="3684" spans="2:5" x14ac:dyDescent="0.45">
      <c r="B3684" s="191">
        <v>44314</v>
      </c>
      <c r="C3684" s="101">
        <v>161.54603576660156</v>
      </c>
      <c r="D3684" s="56">
        <f t="shared" si="57"/>
        <v>0.88432484038002312</v>
      </c>
      <c r="E3684">
        <v>4.8686775350694568E-4</v>
      </c>
    </row>
    <row r="3685" spans="2:5" x14ac:dyDescent="0.45">
      <c r="B3685" s="191">
        <v>40933</v>
      </c>
      <c r="C3685" s="101">
        <v>85.731521606445313</v>
      </c>
      <c r="D3685" s="56">
        <f t="shared" si="57"/>
        <v>24.492168396420503</v>
      </c>
      <c r="E3685">
        <v>4.8559646453008972E-4</v>
      </c>
    </row>
    <row r="3686" spans="2:5" x14ac:dyDescent="0.45">
      <c r="B3686" s="191">
        <v>35261</v>
      </c>
      <c r="C3686" s="101">
        <v>3.3630533218383789</v>
      </c>
      <c r="D3686" s="56">
        <f t="shared" si="57"/>
        <v>-0.25498612771167189</v>
      </c>
      <c r="E3686">
        <v>4.7783764598890511E-4</v>
      </c>
    </row>
    <row r="3687" spans="2:5" x14ac:dyDescent="0.45">
      <c r="B3687" s="191">
        <v>35474</v>
      </c>
      <c r="C3687" s="101">
        <v>4.5140814781188965</v>
      </c>
      <c r="D3687" s="56">
        <f t="shared" si="57"/>
        <v>-0.96694450160067869</v>
      </c>
      <c r="E3687">
        <v>4.7483561472136247E-4</v>
      </c>
    </row>
    <row r="3688" spans="2:5" x14ac:dyDescent="0.45">
      <c r="B3688" s="191">
        <v>41647</v>
      </c>
      <c r="C3688" s="101">
        <v>136.56068420410156</v>
      </c>
      <c r="D3688" s="56">
        <f t="shared" si="57"/>
        <v>-0.20548260301087121</v>
      </c>
      <c r="E3688">
        <v>4.7365105030471516E-4</v>
      </c>
    </row>
    <row r="3689" spans="2:5" x14ac:dyDescent="0.45">
      <c r="B3689" s="191">
        <v>44551</v>
      </c>
      <c r="C3689" s="101">
        <v>171.8787841796875</v>
      </c>
      <c r="D3689" s="56">
        <f t="shared" si="57"/>
        <v>2.818764011303973E-2</v>
      </c>
      <c r="E3689">
        <v>4.7091441774389895E-4</v>
      </c>
    </row>
    <row r="3690" spans="2:5" x14ac:dyDescent="0.45">
      <c r="B3690" s="191">
        <v>44292</v>
      </c>
      <c r="C3690" s="101">
        <v>167.166748046875</v>
      </c>
      <c r="D3690" s="56">
        <f t="shared" si="57"/>
        <v>27.822236034240653</v>
      </c>
      <c r="E3690">
        <v>4.7039854381925446E-4</v>
      </c>
    </row>
    <row r="3691" spans="2:5" x14ac:dyDescent="0.45">
      <c r="B3691" s="191">
        <v>36657</v>
      </c>
      <c r="C3691" s="101">
        <v>5.7999229431152344</v>
      </c>
      <c r="D3691" s="56">
        <f t="shared" si="57"/>
        <v>-0.29494678591025059</v>
      </c>
      <c r="E3691">
        <v>4.6900634647346217E-4</v>
      </c>
    </row>
    <row r="3692" spans="2:5" x14ac:dyDescent="0.45">
      <c r="B3692" s="191">
        <v>36819</v>
      </c>
      <c r="C3692" s="101">
        <v>8.2262201309204102</v>
      </c>
      <c r="D3692" s="56">
        <f t="shared" si="57"/>
        <v>-0.94239448256459168</v>
      </c>
      <c r="E3692">
        <v>4.6823277791824887E-4</v>
      </c>
    </row>
    <row r="3693" spans="2:5" x14ac:dyDescent="0.45">
      <c r="B3693" s="191">
        <v>41821</v>
      </c>
      <c r="C3693" s="101">
        <v>142.80264282226563</v>
      </c>
      <c r="D3693" s="56">
        <f t="shared" si="57"/>
        <v>2.3551311790981022</v>
      </c>
      <c r="E3693">
        <v>4.6160115522156641E-4</v>
      </c>
    </row>
    <row r="3694" spans="2:5" x14ac:dyDescent="0.45">
      <c r="B3694" s="191">
        <v>40010</v>
      </c>
      <c r="C3694" s="101">
        <v>42.562461853027344</v>
      </c>
      <c r="D3694" s="56">
        <f t="shared" si="57"/>
        <v>-0.8490167865006496</v>
      </c>
      <c r="E3694">
        <v>4.6026128458359622E-4</v>
      </c>
    </row>
    <row r="3695" spans="2:5" x14ac:dyDescent="0.45">
      <c r="B3695" s="191">
        <v>44851</v>
      </c>
      <c r="C3695" s="101">
        <v>281.90194702148438</v>
      </c>
      <c r="D3695" s="56">
        <f t="shared" si="57"/>
        <v>37.826027983920056</v>
      </c>
      <c r="E3695">
        <v>4.5152305908442952E-4</v>
      </c>
    </row>
    <row r="3696" spans="2:5" x14ac:dyDescent="0.45">
      <c r="B3696" s="191">
        <v>36522</v>
      </c>
      <c r="C3696" s="101">
        <v>7.260643482208252</v>
      </c>
      <c r="D3696" s="56">
        <f t="shared" si="57"/>
        <v>-0.13516290604681047</v>
      </c>
      <c r="E3696">
        <v>4.494136039469027E-4</v>
      </c>
    </row>
    <row r="3697" spans="2:5" x14ac:dyDescent="0.45">
      <c r="B3697" s="191">
        <v>35891</v>
      </c>
      <c r="C3697" s="101">
        <v>8.3953886032104492</v>
      </c>
      <c r="D3697" s="56">
        <f t="shared" si="57"/>
        <v>-0.94556219897573457</v>
      </c>
      <c r="E3697">
        <v>4.4776477302701373E-4</v>
      </c>
    </row>
    <row r="3698" spans="2:5" x14ac:dyDescent="0.45">
      <c r="B3698" s="191">
        <v>41893</v>
      </c>
      <c r="C3698" s="101">
        <v>154.21983337402344</v>
      </c>
      <c r="D3698" s="56">
        <f t="shared" si="57"/>
        <v>1.2515704488240305E-2</v>
      </c>
      <c r="E3698">
        <v>4.2731430238886214E-4</v>
      </c>
    </row>
    <row r="3699" spans="2:5" x14ac:dyDescent="0.45">
      <c r="B3699" s="191">
        <v>41750</v>
      </c>
      <c r="C3699" s="101">
        <v>152.31352233886719</v>
      </c>
      <c r="D3699" s="56">
        <f t="shared" si="57"/>
        <v>-0.11713215848393961</v>
      </c>
      <c r="E3699">
        <v>4.2444294244092676E-4</v>
      </c>
    </row>
    <row r="3700" spans="2:5" x14ac:dyDescent="0.45">
      <c r="B3700" s="191">
        <v>43826</v>
      </c>
      <c r="C3700" s="101">
        <v>172.52131652832031</v>
      </c>
      <c r="D3700" s="56">
        <f t="shared" si="57"/>
        <v>-0.60328864243456448</v>
      </c>
      <c r="E3700">
        <v>4.223301795571311E-4</v>
      </c>
    </row>
    <row r="3701" spans="2:5" x14ac:dyDescent="0.45">
      <c r="B3701" s="191">
        <v>45622</v>
      </c>
      <c r="C3701" s="101">
        <v>434.87869262695313</v>
      </c>
      <c r="D3701" s="56">
        <f t="shared" si="57"/>
        <v>46.8606610096342</v>
      </c>
      <c r="E3701">
        <v>4.1947103824522804E-4</v>
      </c>
    </row>
    <row r="3702" spans="2:5" x14ac:dyDescent="0.45">
      <c r="B3702" s="191">
        <v>36171</v>
      </c>
      <c r="C3702" s="101">
        <v>9.0863494873046875</v>
      </c>
      <c r="D3702" s="56">
        <f t="shared" si="57"/>
        <v>-0.94963856711670747</v>
      </c>
      <c r="E3702">
        <v>4.1653712225663789E-4</v>
      </c>
    </row>
    <row r="3703" spans="2:5" x14ac:dyDescent="0.45">
      <c r="B3703" s="191">
        <v>43794</v>
      </c>
      <c r="C3703" s="101">
        <v>180.42277526855469</v>
      </c>
      <c r="D3703" s="56">
        <f t="shared" si="57"/>
        <v>2.6736411098296928</v>
      </c>
      <c r="E3703">
        <v>4.0391176786867502E-4</v>
      </c>
    </row>
    <row r="3704" spans="2:5" x14ac:dyDescent="0.45">
      <c r="B3704" s="191">
        <v>40178</v>
      </c>
      <c r="C3704" s="101">
        <v>49.11279296875</v>
      </c>
      <c r="D3704" s="56">
        <f t="shared" si="57"/>
        <v>-0.73104724966212276</v>
      </c>
      <c r="E3704">
        <v>3.9923894396404024E-4</v>
      </c>
    </row>
    <row r="3705" spans="2:5" x14ac:dyDescent="0.45">
      <c r="B3705" s="191">
        <v>43787</v>
      </c>
      <c r="C3705" s="101">
        <v>182.60751342773438</v>
      </c>
      <c r="D3705" s="56">
        <f t="shared" si="57"/>
        <v>2.6340843731938981</v>
      </c>
      <c r="E3705">
        <v>3.9891013604574394E-4</v>
      </c>
    </row>
    <row r="3706" spans="2:5" x14ac:dyDescent="0.45">
      <c r="B3706" s="191">
        <v>40189</v>
      </c>
      <c r="C3706" s="101">
        <v>50.248561859130859</v>
      </c>
      <c r="D3706" s="56">
        <f t="shared" si="57"/>
        <v>-0.72246781751032862</v>
      </c>
      <c r="E3706">
        <v>3.8983154082720235E-4</v>
      </c>
    </row>
    <row r="3707" spans="2:5" x14ac:dyDescent="0.45">
      <c r="B3707" s="191">
        <v>43194</v>
      </c>
      <c r="C3707" s="101">
        <v>181.05490112304688</v>
      </c>
      <c r="D3707" s="56">
        <f t="shared" si="57"/>
        <v>2.5677306813922782</v>
      </c>
      <c r="E3707">
        <v>3.8698176481221183E-4</v>
      </c>
    </row>
    <row r="3708" spans="2:5" x14ac:dyDescent="0.45">
      <c r="B3708" s="191">
        <v>40305</v>
      </c>
      <c r="C3708" s="101">
        <v>50.747917175292969</v>
      </c>
      <c r="D3708" s="56">
        <f t="shared" si="57"/>
        <v>-0.72689130870007013</v>
      </c>
      <c r="E3708">
        <v>3.8599415000410957E-4</v>
      </c>
    </row>
    <row r="3709" spans="2:5" x14ac:dyDescent="0.45">
      <c r="B3709" s="191">
        <v>43047</v>
      </c>
      <c r="C3709" s="101">
        <v>185.81582641601563</v>
      </c>
      <c r="D3709" s="56">
        <f t="shared" si="57"/>
        <v>-0.52560617184367076</v>
      </c>
      <c r="E3709">
        <v>3.7698069922895985E-4</v>
      </c>
    </row>
    <row r="3710" spans="2:5" x14ac:dyDescent="0.45">
      <c r="B3710" s="191">
        <v>45939</v>
      </c>
      <c r="C3710" s="101">
        <v>391.69107055664063</v>
      </c>
      <c r="D3710" s="56">
        <f t="shared" si="57"/>
        <v>30.20931451534771</v>
      </c>
      <c r="E3710">
        <v>3.7521086125545677E-4</v>
      </c>
    </row>
    <row r="3711" spans="2:5" x14ac:dyDescent="0.45">
      <c r="B3711" s="191">
        <v>38100</v>
      </c>
      <c r="C3711" s="101">
        <v>12.550454139709473</v>
      </c>
      <c r="D3711" s="56">
        <f t="shared" si="57"/>
        <v>-0.96851724236592285</v>
      </c>
      <c r="E3711">
        <v>3.7027087469519737E-4</v>
      </c>
    </row>
    <row r="3712" spans="2:5" x14ac:dyDescent="0.45">
      <c r="B3712" s="191">
        <v>45973</v>
      </c>
      <c r="C3712" s="101">
        <v>398.64532470703125</v>
      </c>
      <c r="D3712" s="56">
        <f t="shared" si="57"/>
        <v>1.0051474847873358</v>
      </c>
      <c r="E3712">
        <v>3.6866300158155968E-4</v>
      </c>
    </row>
    <row r="3713" spans="2:5" x14ac:dyDescent="0.45">
      <c r="B3713" s="191">
        <v>43664</v>
      </c>
      <c r="C3713" s="101">
        <v>198.81097412109375</v>
      </c>
      <c r="D3713" s="56">
        <f t="shared" si="57"/>
        <v>7.0155737163468883</v>
      </c>
      <c r="E3713">
        <v>3.664631195524313E-4</v>
      </c>
    </row>
    <row r="3714" spans="2:5" x14ac:dyDescent="0.45">
      <c r="B3714" s="191">
        <v>38629</v>
      </c>
      <c r="C3714" s="101">
        <v>24.80308723449707</v>
      </c>
      <c r="D3714" s="56">
        <f t="shared" si="57"/>
        <v>-0.87619520917055416</v>
      </c>
      <c r="E3714">
        <v>3.6509896943776992E-4</v>
      </c>
    </row>
    <row r="3715" spans="2:5" x14ac:dyDescent="0.45">
      <c r="B3715" s="191">
        <v>43634</v>
      </c>
      <c r="C3715" s="101">
        <v>200.34028625488281</v>
      </c>
      <c r="D3715" s="56">
        <f t="shared" ref="D3715:D3778" si="58">(C3715-C3716)/C3716</f>
        <v>-0.44667357262274471</v>
      </c>
      <c r="E3715">
        <v>3.6358845961695667E-4</v>
      </c>
    </row>
    <row r="3716" spans="2:5" x14ac:dyDescent="0.45">
      <c r="B3716" s="191">
        <v>45065</v>
      </c>
      <c r="C3716" s="101">
        <v>362.06527709960938</v>
      </c>
      <c r="D3716" s="56">
        <f t="shared" si="58"/>
        <v>0.77594190003541663</v>
      </c>
      <c r="E3716">
        <v>3.5742243031063628E-4</v>
      </c>
    </row>
    <row r="3717" spans="2:5" x14ac:dyDescent="0.45">
      <c r="B3717" s="191">
        <v>43628</v>
      </c>
      <c r="C3717" s="101">
        <v>203.87225341796875</v>
      </c>
      <c r="D3717" s="56">
        <f t="shared" si="58"/>
        <v>6.7392827637540034</v>
      </c>
      <c r="E3717">
        <v>3.5721235402192585E-4</v>
      </c>
    </row>
    <row r="3718" spans="2:5" x14ac:dyDescent="0.45">
      <c r="B3718" s="191">
        <v>38723</v>
      </c>
      <c r="C3718" s="101">
        <v>26.342525482177734</v>
      </c>
      <c r="D3718" s="56">
        <f t="shared" si="58"/>
        <v>-0.55498786445071879</v>
      </c>
      <c r="E3718">
        <v>3.4411779128093445E-4</v>
      </c>
    </row>
    <row r="3719" spans="2:5" x14ac:dyDescent="0.45">
      <c r="B3719" s="191">
        <v>40379</v>
      </c>
      <c r="C3719" s="101">
        <v>59.195072174072266</v>
      </c>
      <c r="D3719" s="56">
        <f t="shared" si="58"/>
        <v>-0.52326794984087566</v>
      </c>
      <c r="E3719">
        <v>3.4359823941035707E-4</v>
      </c>
    </row>
    <row r="3720" spans="2:5" x14ac:dyDescent="0.45">
      <c r="B3720" s="191">
        <v>41338</v>
      </c>
      <c r="C3720" s="101">
        <v>124.16843414306641</v>
      </c>
      <c r="D3720" s="56">
        <f t="shared" si="58"/>
        <v>3.4091419703995629</v>
      </c>
      <c r="E3720">
        <v>3.4199085266666505E-4</v>
      </c>
    </row>
    <row r="3721" spans="2:5" x14ac:dyDescent="0.45">
      <c r="B3721" s="191">
        <v>39252</v>
      </c>
      <c r="C3721" s="101">
        <v>28.161586761474609</v>
      </c>
      <c r="D3721" s="56">
        <f t="shared" si="58"/>
        <v>-0.93240483815817465</v>
      </c>
      <c r="E3721">
        <v>3.2696574434232733E-4</v>
      </c>
    </row>
    <row r="3722" spans="2:5" x14ac:dyDescent="0.45">
      <c r="B3722" s="191">
        <v>45125</v>
      </c>
      <c r="C3722" s="101">
        <v>416.621337890625</v>
      </c>
      <c r="D3722" s="56">
        <f t="shared" si="58"/>
        <v>-4.4086772007815439E-2</v>
      </c>
      <c r="E3722">
        <v>3.1764029094531726E-4</v>
      </c>
    </row>
    <row r="3723" spans="2:5" x14ac:dyDescent="0.45">
      <c r="B3723" s="191">
        <v>45604</v>
      </c>
      <c r="C3723" s="101">
        <v>435.8359375</v>
      </c>
      <c r="D3723" s="56">
        <f t="shared" si="58"/>
        <v>0.36977072228871616</v>
      </c>
      <c r="E3723">
        <v>3.1393171810024381E-4</v>
      </c>
    </row>
    <row r="3724" spans="2:5" x14ac:dyDescent="0.45">
      <c r="B3724" s="191">
        <v>46044</v>
      </c>
      <c r="C3724" s="101">
        <v>318.18167114257813</v>
      </c>
      <c r="D3724" s="56">
        <f t="shared" si="58"/>
        <v>1.2708377846530476</v>
      </c>
      <c r="E3724">
        <v>3.0797372763436743E-4</v>
      </c>
    </row>
    <row r="3725" spans="2:5" x14ac:dyDescent="0.45">
      <c r="B3725" s="191">
        <v>41681</v>
      </c>
      <c r="C3725" s="101">
        <v>140.11642456054688</v>
      </c>
      <c r="D3725" s="56">
        <f t="shared" si="58"/>
        <v>9.3132837085353763</v>
      </c>
      <c r="E3725">
        <v>3.0784836866508842E-4</v>
      </c>
    </row>
    <row r="3726" spans="2:5" x14ac:dyDescent="0.45">
      <c r="B3726" s="191">
        <v>38265</v>
      </c>
      <c r="C3726" s="101">
        <v>13.586014747619629</v>
      </c>
      <c r="D3726" s="56">
        <f t="shared" si="58"/>
        <v>-0.90500992203728725</v>
      </c>
      <c r="E3726">
        <v>3.0537256295281012E-4</v>
      </c>
    </row>
    <row r="3727" spans="2:5" x14ac:dyDescent="0.45">
      <c r="B3727" s="191">
        <v>41442</v>
      </c>
      <c r="C3727" s="101">
        <v>143.02561950683594</v>
      </c>
      <c r="D3727" s="56">
        <f t="shared" si="58"/>
        <v>-4.8961793299417231E-2</v>
      </c>
      <c r="E3727">
        <v>3.015847285006426E-4</v>
      </c>
    </row>
    <row r="3728" spans="2:5" x14ac:dyDescent="0.45">
      <c r="B3728" s="191">
        <v>42480</v>
      </c>
      <c r="C3728" s="101">
        <v>150.38893127441406</v>
      </c>
      <c r="D3728" s="56">
        <f t="shared" si="58"/>
        <v>11.824120704361963</v>
      </c>
      <c r="E3728">
        <v>2.9798173197416043E-4</v>
      </c>
    </row>
    <row r="3729" spans="2:5" x14ac:dyDescent="0.45">
      <c r="B3729" s="191">
        <v>38029</v>
      </c>
      <c r="C3729" s="101">
        <v>11.727036476135254</v>
      </c>
      <c r="D3729" s="56">
        <f t="shared" si="58"/>
        <v>1.1294667851407705</v>
      </c>
      <c r="E3729">
        <v>2.9732285780711254E-4</v>
      </c>
    </row>
    <row r="3730" spans="2:5" x14ac:dyDescent="0.45">
      <c r="B3730" s="191">
        <v>35635</v>
      </c>
      <c r="C3730" s="101">
        <v>5.5070295333862305</v>
      </c>
      <c r="D3730" s="56">
        <f t="shared" si="58"/>
        <v>-0.9208807894675114</v>
      </c>
      <c r="E3730">
        <v>2.9196999369549221E-4</v>
      </c>
    </row>
    <row r="3731" spans="2:5" x14ac:dyDescent="0.45">
      <c r="B3731" s="191">
        <v>40613</v>
      </c>
      <c r="C3731" s="101">
        <v>69.604202270507813</v>
      </c>
      <c r="D3731" s="56">
        <f t="shared" si="58"/>
        <v>8.2927778468510329</v>
      </c>
      <c r="E3731">
        <v>2.9176028816838023E-4</v>
      </c>
    </row>
    <row r="3732" spans="2:5" x14ac:dyDescent="0.45">
      <c r="B3732" s="191">
        <v>36503</v>
      </c>
      <c r="C3732" s="101">
        <v>7.4901394844055176</v>
      </c>
      <c r="D3732" s="56">
        <f t="shared" si="58"/>
        <v>-0.95174116810798759</v>
      </c>
      <c r="E3732">
        <v>2.9012816010285666E-4</v>
      </c>
    </row>
    <row r="3733" spans="2:5" x14ac:dyDescent="0.45">
      <c r="B3733" s="191">
        <v>42339</v>
      </c>
      <c r="C3733" s="101">
        <v>155.2076416015625</v>
      </c>
      <c r="D3733" s="56">
        <f t="shared" si="58"/>
        <v>3.8631192186833272</v>
      </c>
      <c r="E3733">
        <v>2.8882603183026114E-4</v>
      </c>
    </row>
    <row r="3734" spans="2:5" x14ac:dyDescent="0.45">
      <c r="B3734" s="191">
        <v>39064</v>
      </c>
      <c r="C3734" s="101">
        <v>31.915245056152344</v>
      </c>
      <c r="D3734" s="56">
        <f t="shared" si="58"/>
        <v>2.3468090187618182</v>
      </c>
      <c r="E3734">
        <v>2.8861871435307803E-4</v>
      </c>
    </row>
    <row r="3735" spans="2:5" x14ac:dyDescent="0.45">
      <c r="B3735" s="191">
        <v>36427</v>
      </c>
      <c r="C3735" s="101">
        <v>9.5360221862792969</v>
      </c>
      <c r="D3735" s="56">
        <f t="shared" si="58"/>
        <v>0.17266595152090441</v>
      </c>
      <c r="E3735">
        <v>2.8560313129070909E-4</v>
      </c>
    </row>
    <row r="3736" spans="2:5" x14ac:dyDescent="0.45">
      <c r="B3736" s="191">
        <v>37124</v>
      </c>
      <c r="C3736" s="101">
        <v>8.1319169998168945</v>
      </c>
      <c r="D3736" s="56">
        <f t="shared" si="58"/>
        <v>-0.77024272603825938</v>
      </c>
      <c r="E3736">
        <v>2.7449990867599192E-4</v>
      </c>
    </row>
    <row r="3737" spans="2:5" x14ac:dyDescent="0.45">
      <c r="B3737" s="191">
        <v>39960</v>
      </c>
      <c r="C3737" s="101">
        <v>35.393512725830078</v>
      </c>
      <c r="D3737" s="56">
        <f t="shared" si="58"/>
        <v>1.2564459851220138E-2</v>
      </c>
      <c r="E3737">
        <v>2.7157044476964381E-4</v>
      </c>
    </row>
    <row r="3738" spans="2:5" x14ac:dyDescent="0.45">
      <c r="B3738" s="191">
        <v>38804</v>
      </c>
      <c r="C3738" s="101">
        <v>34.954330444335938</v>
      </c>
      <c r="D3738" s="56">
        <f t="shared" si="58"/>
        <v>-0.55871931983081302</v>
      </c>
      <c r="E3738">
        <v>2.5915067133559967E-4</v>
      </c>
    </row>
    <row r="3739" spans="2:5" x14ac:dyDescent="0.45">
      <c r="B3739" s="191">
        <v>40703</v>
      </c>
      <c r="C3739" s="101">
        <v>79.211105346679688</v>
      </c>
      <c r="D3739" s="56">
        <f t="shared" si="58"/>
        <v>7.9015791891821507</v>
      </c>
      <c r="E3739">
        <v>2.5636586501513481E-4</v>
      </c>
    </row>
    <row r="3740" spans="2:5" x14ac:dyDescent="0.45">
      <c r="B3740" s="191">
        <v>36973</v>
      </c>
      <c r="C3740" s="101">
        <v>8.8985452651977539</v>
      </c>
      <c r="D3740" s="56">
        <f t="shared" si="58"/>
        <v>-0.89454112850338652</v>
      </c>
      <c r="E3740">
        <v>2.4719957506543123E-4</v>
      </c>
    </row>
    <row r="3741" spans="2:5" x14ac:dyDescent="0.45">
      <c r="B3741" s="191">
        <v>40792</v>
      </c>
      <c r="C3741" s="101">
        <v>84.379295349121094</v>
      </c>
      <c r="D3741" s="56">
        <f t="shared" si="58"/>
        <v>1.1584883544032789</v>
      </c>
      <c r="E3741">
        <v>2.465398279846581E-4</v>
      </c>
    </row>
    <row r="3742" spans="2:5" x14ac:dyDescent="0.45">
      <c r="B3742" s="191">
        <v>39541</v>
      </c>
      <c r="C3742" s="101">
        <v>39.091846466064453</v>
      </c>
      <c r="D3742" s="56">
        <f t="shared" si="58"/>
        <v>-0.90405981267210866</v>
      </c>
      <c r="E3742">
        <v>2.4069744867536854E-4</v>
      </c>
    </row>
    <row r="3743" spans="2:5" x14ac:dyDescent="0.45">
      <c r="B3743" s="191">
        <v>45827</v>
      </c>
      <c r="C3743" s="101">
        <v>407.46060180664063</v>
      </c>
      <c r="D3743" s="56">
        <f t="shared" si="58"/>
        <v>56.217409086480629</v>
      </c>
      <c r="E3743">
        <v>2.4047719665618332E-4</v>
      </c>
    </row>
    <row r="3744" spans="2:5" x14ac:dyDescent="0.45">
      <c r="B3744" s="191">
        <v>37713</v>
      </c>
      <c r="C3744" s="101">
        <v>7.121269702911377</v>
      </c>
      <c r="D3744" s="56">
        <f t="shared" si="58"/>
        <v>-0.9179506359711137</v>
      </c>
      <c r="E3744">
        <v>2.3977273830848371E-4</v>
      </c>
    </row>
    <row r="3745" spans="2:5" x14ac:dyDescent="0.45">
      <c r="B3745" s="191">
        <v>40962</v>
      </c>
      <c r="C3745" s="101">
        <v>86.792503356933594</v>
      </c>
      <c r="D3745" s="56">
        <f t="shared" si="58"/>
        <v>-0.4718618607493259</v>
      </c>
      <c r="E3745">
        <v>2.3950741659686163E-4</v>
      </c>
    </row>
    <row r="3746" spans="2:5" x14ac:dyDescent="0.45">
      <c r="B3746" s="191">
        <v>44350</v>
      </c>
      <c r="C3746" s="101">
        <v>164.33674621582031</v>
      </c>
      <c r="D3746" s="56">
        <f t="shared" si="58"/>
        <v>-4.2866629827338068E-3</v>
      </c>
      <c r="E3746">
        <v>2.3933363275577493E-4</v>
      </c>
    </row>
    <row r="3747" spans="2:5" x14ac:dyDescent="0.45">
      <c r="B3747" s="191">
        <v>44258</v>
      </c>
      <c r="C3747" s="101">
        <v>165.04423522949219</v>
      </c>
      <c r="D3747" s="56">
        <f t="shared" si="58"/>
        <v>12.931614256369379</v>
      </c>
      <c r="E3747">
        <v>2.3830744564195142E-4</v>
      </c>
    </row>
    <row r="3748" spans="2:5" x14ac:dyDescent="0.45">
      <c r="B3748" s="191">
        <v>36343</v>
      </c>
      <c r="C3748" s="101">
        <v>11.846741676330566</v>
      </c>
      <c r="D3748" s="56">
        <f t="shared" si="58"/>
        <v>-0.87454131898303544</v>
      </c>
      <c r="E3748">
        <v>2.2956098052733483E-4</v>
      </c>
    </row>
    <row r="3749" spans="2:5" x14ac:dyDescent="0.45">
      <c r="B3749" s="191">
        <v>41001</v>
      </c>
      <c r="C3749" s="101">
        <v>94.427436828613281</v>
      </c>
      <c r="D3749" s="56">
        <f t="shared" si="58"/>
        <v>-0.7796778240285458</v>
      </c>
      <c r="E3749">
        <v>2.2054193351513294E-4</v>
      </c>
    </row>
    <row r="3750" spans="2:5" x14ac:dyDescent="0.45">
      <c r="B3750" s="191">
        <v>45642</v>
      </c>
      <c r="C3750" s="101">
        <v>428.58798217773438</v>
      </c>
      <c r="D3750" s="56">
        <f t="shared" si="58"/>
        <v>53.645529126131542</v>
      </c>
      <c r="E3750">
        <v>2.128056133961561E-4</v>
      </c>
    </row>
    <row r="3751" spans="2:5" x14ac:dyDescent="0.45">
      <c r="B3751" s="191">
        <v>36802</v>
      </c>
      <c r="C3751" s="101">
        <v>7.8430566787719727</v>
      </c>
      <c r="D3751" s="56">
        <f t="shared" si="58"/>
        <v>-7.7302771084715838E-2</v>
      </c>
      <c r="E3751">
        <v>2.1052477953275905E-4</v>
      </c>
    </row>
    <row r="3752" spans="2:5" x14ac:dyDescent="0.45">
      <c r="B3752" s="191">
        <v>37839</v>
      </c>
      <c r="C3752" s="101">
        <v>8.5001411437988281</v>
      </c>
      <c r="D3752" s="56">
        <f t="shared" si="58"/>
        <v>-0.59355606454405452</v>
      </c>
      <c r="E3752">
        <v>2.0513474255365373E-4</v>
      </c>
    </row>
    <row r="3753" spans="2:5" x14ac:dyDescent="0.45">
      <c r="B3753" s="191">
        <v>38597</v>
      </c>
      <c r="C3753" s="101">
        <v>20.913440704345703</v>
      </c>
      <c r="D3753" s="56">
        <f t="shared" si="58"/>
        <v>-0.87810584430299277</v>
      </c>
      <c r="E3753">
        <v>2.0214459358993656E-4</v>
      </c>
    </row>
    <row r="3754" spans="2:5" x14ac:dyDescent="0.45">
      <c r="B3754" s="191">
        <v>42569</v>
      </c>
      <c r="C3754" s="101">
        <v>171.57049560546875</v>
      </c>
      <c r="D3754" s="56">
        <f t="shared" si="58"/>
        <v>-7.2097739975967398E-2</v>
      </c>
      <c r="E3754">
        <v>2.0085776405991005E-4</v>
      </c>
    </row>
    <row r="3755" spans="2:5" x14ac:dyDescent="0.45">
      <c r="B3755" s="191">
        <v>43783</v>
      </c>
      <c r="C3755" s="101">
        <v>184.90147399902344</v>
      </c>
      <c r="D3755" s="56">
        <f t="shared" si="58"/>
        <v>1.8881553755937665E-2</v>
      </c>
      <c r="E3755">
        <v>1.9694078165680682E-4</v>
      </c>
    </row>
    <row r="3756" spans="2:5" x14ac:dyDescent="0.45">
      <c r="B3756" s="191">
        <v>43179</v>
      </c>
      <c r="C3756" s="101">
        <v>181.47494506835938</v>
      </c>
      <c r="D3756" s="56">
        <f t="shared" si="58"/>
        <v>2.5465836545985456</v>
      </c>
      <c r="E3756">
        <v>1.9275325144964405E-4</v>
      </c>
    </row>
    <row r="3757" spans="2:5" x14ac:dyDescent="0.45">
      <c r="B3757" s="191">
        <v>40256</v>
      </c>
      <c r="C3757" s="101">
        <v>51.1689453125</v>
      </c>
      <c r="D3757" s="56">
        <f t="shared" si="58"/>
        <v>-0.72221815406973378</v>
      </c>
      <c r="E3757">
        <v>1.9125994971168215E-4</v>
      </c>
    </row>
    <row r="3758" spans="2:5" x14ac:dyDescent="0.45">
      <c r="B3758" s="191">
        <v>43091</v>
      </c>
      <c r="C3758" s="101">
        <v>184.20550537109375</v>
      </c>
      <c r="D3758" s="56">
        <f t="shared" si="58"/>
        <v>-2.4833359815249659E-2</v>
      </c>
      <c r="E3758">
        <v>1.9022691021455541E-4</v>
      </c>
    </row>
    <row r="3759" spans="2:5" x14ac:dyDescent="0.45">
      <c r="B3759" s="191">
        <v>43269</v>
      </c>
      <c r="C3759" s="101">
        <v>188.89643859863281</v>
      </c>
      <c r="D3759" s="56">
        <f t="shared" si="58"/>
        <v>8.2215613416808872E-3</v>
      </c>
      <c r="E3759">
        <v>1.8905765022185592E-4</v>
      </c>
    </row>
    <row r="3760" spans="2:5" x14ac:dyDescent="0.45">
      <c r="B3760" s="191">
        <v>43115</v>
      </c>
      <c r="C3760" s="101">
        <v>187.3560791015625</v>
      </c>
      <c r="D3760" s="56">
        <f t="shared" si="58"/>
        <v>-5.8134528343063117E-2</v>
      </c>
      <c r="E3760">
        <v>1.868645160575595E-4</v>
      </c>
    </row>
    <row r="3761" spans="2:5" x14ac:dyDescent="0.45">
      <c r="B3761" s="191">
        <v>43656</v>
      </c>
      <c r="C3761" s="101">
        <v>198.92021179199219</v>
      </c>
      <c r="D3761" s="56">
        <f t="shared" si="58"/>
        <v>3.1839448099875177E-2</v>
      </c>
      <c r="E3761">
        <v>1.8305900184969383E-4</v>
      </c>
    </row>
    <row r="3762" spans="2:5" x14ac:dyDescent="0.45">
      <c r="B3762" s="191">
        <v>43133</v>
      </c>
      <c r="C3762" s="101">
        <v>192.78213500976563</v>
      </c>
      <c r="D3762" s="56">
        <f t="shared" si="58"/>
        <v>-2.4791979905767182E-2</v>
      </c>
      <c r="E3762">
        <v>1.8168324179902034E-4</v>
      </c>
    </row>
    <row r="3763" spans="2:5" x14ac:dyDescent="0.45">
      <c r="B3763" s="191">
        <v>43241</v>
      </c>
      <c r="C3763" s="101">
        <v>197.68309020996094</v>
      </c>
      <c r="D3763" s="56">
        <f t="shared" si="58"/>
        <v>0.58934012316277895</v>
      </c>
      <c r="E3763">
        <v>1.7710094097420185E-4</v>
      </c>
    </row>
    <row r="3764" spans="2:5" x14ac:dyDescent="0.45">
      <c r="B3764" s="191">
        <v>41261</v>
      </c>
      <c r="C3764" s="101">
        <v>124.38060760498047</v>
      </c>
      <c r="D3764" s="56">
        <f t="shared" si="58"/>
        <v>-8.8291648426327557E-2</v>
      </c>
      <c r="E3764">
        <v>1.7061314105234381E-4</v>
      </c>
    </row>
    <row r="3765" spans="2:5" x14ac:dyDescent="0.45">
      <c r="B3765" s="191">
        <v>42163</v>
      </c>
      <c r="C3765" s="101">
        <v>136.42587280273438</v>
      </c>
      <c r="D3765" s="56">
        <f t="shared" si="58"/>
        <v>18.354040813267254</v>
      </c>
      <c r="E3765">
        <v>1.644417437715732E-4</v>
      </c>
    </row>
    <row r="3766" spans="2:5" x14ac:dyDescent="0.45">
      <c r="B3766" s="191">
        <v>37396</v>
      </c>
      <c r="C3766" s="101">
        <v>7.0489606857299805</v>
      </c>
      <c r="D3766" s="56">
        <f t="shared" si="58"/>
        <v>-0.95050234882055917</v>
      </c>
      <c r="E3766">
        <v>1.5825008289692776E-4</v>
      </c>
    </row>
    <row r="3767" spans="2:5" x14ac:dyDescent="0.45">
      <c r="B3767" s="191">
        <v>42496</v>
      </c>
      <c r="C3767" s="101">
        <v>142.41000366210938</v>
      </c>
      <c r="D3767" s="56">
        <f t="shared" si="58"/>
        <v>-0.56566220097858133</v>
      </c>
      <c r="E3767">
        <v>1.5731637974287989E-4</v>
      </c>
    </row>
    <row r="3768" spans="2:5" x14ac:dyDescent="0.45">
      <c r="B3768" s="191">
        <v>46036</v>
      </c>
      <c r="C3768" s="101">
        <v>327.87844848632813</v>
      </c>
      <c r="D3768" s="56">
        <f t="shared" si="58"/>
        <v>1.3005444454900892</v>
      </c>
      <c r="E3768">
        <v>1.49316018136497E-4</v>
      </c>
    </row>
    <row r="3769" spans="2:5" x14ac:dyDescent="0.45">
      <c r="B3769" s="191">
        <v>41408</v>
      </c>
      <c r="C3769" s="101">
        <v>142.52210998535156</v>
      </c>
      <c r="D3769" s="56">
        <f t="shared" si="58"/>
        <v>-3.1961956408522951E-2</v>
      </c>
      <c r="E3769">
        <v>1.4894627204934866E-4</v>
      </c>
    </row>
    <row r="3770" spans="2:5" x14ac:dyDescent="0.45">
      <c r="B3770" s="191">
        <v>41570</v>
      </c>
      <c r="C3770" s="101">
        <v>147.22779846191406</v>
      </c>
      <c r="D3770" s="56">
        <f t="shared" si="58"/>
        <v>-1.9513654955160938E-2</v>
      </c>
      <c r="E3770">
        <v>1.4625838705297124E-4</v>
      </c>
    </row>
    <row r="3771" spans="2:5" x14ac:dyDescent="0.45">
      <c r="B3771" s="191">
        <v>42115</v>
      </c>
      <c r="C3771" s="101">
        <v>150.15792846679688</v>
      </c>
      <c r="D3771" s="56">
        <f t="shared" si="58"/>
        <v>-2.6490402312740063E-2</v>
      </c>
      <c r="E3771">
        <v>1.4625007787638788E-4</v>
      </c>
    </row>
    <row r="3772" spans="2:5" x14ac:dyDescent="0.45">
      <c r="B3772" s="191">
        <v>42291</v>
      </c>
      <c r="C3772" s="101">
        <v>154.24391174316406</v>
      </c>
      <c r="D3772" s="56">
        <f t="shared" si="58"/>
        <v>2.0348260916085086E-2</v>
      </c>
      <c r="E3772">
        <v>1.4554185797687122E-4</v>
      </c>
    </row>
    <row r="3773" spans="2:5" x14ac:dyDescent="0.45">
      <c r="B3773" s="191">
        <v>41837</v>
      </c>
      <c r="C3773" s="101">
        <v>151.16790771484375</v>
      </c>
      <c r="D3773" s="56">
        <f t="shared" si="58"/>
        <v>-9.3295323564744709E-2</v>
      </c>
      <c r="E3773">
        <v>1.451718448999354E-4</v>
      </c>
    </row>
    <row r="3774" spans="2:5" x14ac:dyDescent="0.45">
      <c r="B3774" s="191">
        <v>42529</v>
      </c>
      <c r="C3774" s="101">
        <v>166.72232055664063</v>
      </c>
      <c r="D3774" s="56">
        <f t="shared" si="58"/>
        <v>19.744055312094037</v>
      </c>
      <c r="E3774">
        <v>1.3775984550393511E-4</v>
      </c>
    </row>
    <row r="3775" spans="2:5" x14ac:dyDescent="0.45">
      <c r="B3775" s="191">
        <v>36795</v>
      </c>
      <c r="C3775" s="101">
        <v>8.0371131896972656</v>
      </c>
      <c r="D3775" s="56">
        <f t="shared" si="58"/>
        <v>-0.95056673384527224</v>
      </c>
      <c r="E3775">
        <v>1.3695102398779071E-4</v>
      </c>
    </row>
    <row r="3776" spans="2:5" x14ac:dyDescent="0.45">
      <c r="B3776" s="191">
        <v>41961</v>
      </c>
      <c r="C3776" s="101">
        <v>162.58511352539063</v>
      </c>
      <c r="D3776" s="56">
        <f t="shared" si="58"/>
        <v>-1.4831780136922437E-3</v>
      </c>
      <c r="E3776">
        <v>1.3525770347062256E-4</v>
      </c>
    </row>
    <row r="3777" spans="2:5" x14ac:dyDescent="0.45">
      <c r="B3777" s="191">
        <v>41905</v>
      </c>
      <c r="C3777" s="101">
        <v>162.82661437988281</v>
      </c>
      <c r="D3777" s="56">
        <f t="shared" si="58"/>
        <v>5.3022580052253833E-3</v>
      </c>
      <c r="E3777">
        <v>1.3477585360305625E-4</v>
      </c>
    </row>
    <row r="3778" spans="2:5" x14ac:dyDescent="0.45">
      <c r="B3778" s="191">
        <v>41479</v>
      </c>
      <c r="C3778" s="101">
        <v>161.96781921386719</v>
      </c>
      <c r="D3778" s="56">
        <f t="shared" si="58"/>
        <v>18.122002890668355</v>
      </c>
      <c r="E3778">
        <v>1.3294624712813493E-4</v>
      </c>
    </row>
    <row r="3779" spans="2:5" x14ac:dyDescent="0.45">
      <c r="B3779" s="191">
        <v>37109</v>
      </c>
      <c r="C3779" s="101">
        <v>8.4702329635620117</v>
      </c>
      <c r="D3779" s="56">
        <f t="shared" ref="D3779:D3842" si="59">(C3779-C3780)/C3780</f>
        <v>-5.7334111097596466E-2</v>
      </c>
      <c r="E3779">
        <v>1.3152390373756477E-4</v>
      </c>
    </row>
    <row r="3780" spans="2:5" x14ac:dyDescent="0.45">
      <c r="B3780" s="191">
        <v>36860</v>
      </c>
      <c r="C3780" s="101">
        <v>8.9854030609130859</v>
      </c>
      <c r="D3780" s="56">
        <f t="shared" si="59"/>
        <v>-0.97800068146001384</v>
      </c>
      <c r="E3780">
        <v>1.2260205506520042E-4</v>
      </c>
    </row>
    <row r="3781" spans="2:5" x14ac:dyDescent="0.45">
      <c r="B3781" s="191">
        <v>45812</v>
      </c>
      <c r="C3781" s="101">
        <v>408.4400634765625</v>
      </c>
      <c r="D3781" s="56">
        <f t="shared" si="59"/>
        <v>0.12647411508906869</v>
      </c>
      <c r="E3781">
        <v>1.1986106876617825E-4</v>
      </c>
    </row>
    <row r="3782" spans="2:5" x14ac:dyDescent="0.45">
      <c r="B3782" s="191">
        <v>45058</v>
      </c>
      <c r="C3782" s="101">
        <v>362.58273315429688</v>
      </c>
      <c r="D3782" s="56">
        <f t="shared" si="59"/>
        <v>49.842369359692242</v>
      </c>
      <c r="E3782">
        <v>1.1894241755977299E-4</v>
      </c>
    </row>
    <row r="3783" spans="2:5" x14ac:dyDescent="0.45">
      <c r="B3783" s="191">
        <v>37707</v>
      </c>
      <c r="C3783" s="101">
        <v>7.131507396697998</v>
      </c>
      <c r="D3783" s="56">
        <f t="shared" si="59"/>
        <v>-2.4809310748803871E-2</v>
      </c>
      <c r="E3783">
        <v>7.9975076663399674E-5</v>
      </c>
    </row>
    <row r="3784" spans="2:5" x14ac:dyDescent="0.45">
      <c r="B3784" s="191">
        <v>37537</v>
      </c>
      <c r="C3784" s="101">
        <v>7.3129363059997559</v>
      </c>
      <c r="D3784" s="56">
        <f t="shared" si="59"/>
        <v>-4.2993574233283878E-2</v>
      </c>
      <c r="E3784">
        <v>7.7860365845904952E-5</v>
      </c>
    </row>
    <row r="3785" spans="2:5" x14ac:dyDescent="0.45">
      <c r="B3785" s="191">
        <v>36101</v>
      </c>
      <c r="C3785" s="101">
        <v>7.6414704322814941</v>
      </c>
      <c r="D3785" s="56">
        <f t="shared" si="59"/>
        <v>-7.3519438931282266E-2</v>
      </c>
      <c r="E3785">
        <v>7.0768003202158534E-5</v>
      </c>
    </row>
    <row r="3786" spans="2:5" x14ac:dyDescent="0.45">
      <c r="B3786" s="191">
        <v>37278</v>
      </c>
      <c r="C3786" s="101">
        <v>8.2478475570678711</v>
      </c>
      <c r="D3786" s="56">
        <f t="shared" si="59"/>
        <v>-0.60554004807319528</v>
      </c>
      <c r="E3786">
        <v>6.7762045137153963E-5</v>
      </c>
    </row>
    <row r="3787" spans="2:5" x14ac:dyDescent="0.45">
      <c r="B3787" s="191">
        <v>38596</v>
      </c>
      <c r="C3787" s="101">
        <v>20.909214019775391</v>
      </c>
      <c r="D3787" s="56">
        <f t="shared" si="59"/>
        <v>0.69823934571671098</v>
      </c>
      <c r="E3787">
        <v>5.7928363140593047E-5</v>
      </c>
    </row>
    <row r="3788" spans="2:5" x14ac:dyDescent="0.45">
      <c r="B3788" s="191">
        <v>38233</v>
      </c>
      <c r="C3788" s="101">
        <v>12.312289237976074</v>
      </c>
      <c r="D3788" s="56">
        <f t="shared" si="59"/>
        <v>-0.96244861687367211</v>
      </c>
      <c r="E3788">
        <v>4.8025713276731673E-5</v>
      </c>
    </row>
    <row r="3789" spans="2:5" x14ac:dyDescent="0.45">
      <c r="B3789" s="191">
        <v>46037</v>
      </c>
      <c r="C3789" s="101">
        <v>327.87844848632813</v>
      </c>
      <c r="D3789" s="56">
        <f t="shared" si="59"/>
        <v>-0.17192329166303136</v>
      </c>
      <c r="E3789">
        <v>0</v>
      </c>
    </row>
    <row r="3790" spans="2:5" x14ac:dyDescent="0.45">
      <c r="B3790" s="191">
        <v>45992</v>
      </c>
      <c r="C3790" s="101">
        <v>395.9517822265625</v>
      </c>
      <c r="D3790" s="56">
        <f t="shared" si="59"/>
        <v>2.5992802221946856E-2</v>
      </c>
      <c r="E3790">
        <v>0</v>
      </c>
    </row>
    <row r="3791" spans="2:5" x14ac:dyDescent="0.45">
      <c r="B3791" s="191">
        <v>45468</v>
      </c>
      <c r="C3791" s="101">
        <v>385.92062377929688</v>
      </c>
      <c r="D3791" s="56">
        <f t="shared" si="59"/>
        <v>1.221524698278805E-2</v>
      </c>
      <c r="E3791">
        <v>0</v>
      </c>
    </row>
    <row r="3792" spans="2:5" x14ac:dyDescent="0.45">
      <c r="B3792" s="191">
        <v>45398</v>
      </c>
      <c r="C3792" s="101">
        <v>381.26339721679688</v>
      </c>
      <c r="D3792" s="56">
        <f t="shared" si="59"/>
        <v>0.29947222237535398</v>
      </c>
      <c r="E3792">
        <v>0</v>
      </c>
    </row>
    <row r="3793" spans="2:5" x14ac:dyDescent="0.45">
      <c r="B3793" s="191">
        <v>44862</v>
      </c>
      <c r="C3793" s="101">
        <v>293.39865112304688</v>
      </c>
      <c r="D3793" s="56">
        <f t="shared" si="59"/>
        <v>1.0394044415934618</v>
      </c>
      <c r="E3793">
        <v>0</v>
      </c>
    </row>
    <row r="3794" spans="2:5" x14ac:dyDescent="0.45">
      <c r="B3794" s="191">
        <v>43889</v>
      </c>
      <c r="C3794" s="101">
        <v>143.8648681640625</v>
      </c>
      <c r="D3794" s="56">
        <f t="shared" si="59"/>
        <v>-0.29079147941332112</v>
      </c>
      <c r="E3794">
        <v>0</v>
      </c>
    </row>
    <row r="3795" spans="2:5" x14ac:dyDescent="0.45">
      <c r="B3795" s="191">
        <v>43619</v>
      </c>
      <c r="C3795" s="101">
        <v>202.85270690917969</v>
      </c>
      <c r="D3795" s="56">
        <f t="shared" si="59"/>
        <v>-0.11178438058907371</v>
      </c>
      <c r="E3795">
        <v>0</v>
      </c>
    </row>
    <row r="3796" spans="2:5" x14ac:dyDescent="0.45">
      <c r="B3796" s="191">
        <v>43343</v>
      </c>
      <c r="C3796" s="101">
        <v>228.38227844238281</v>
      </c>
      <c r="D3796" s="56">
        <f t="shared" si="59"/>
        <v>0.26359668203381231</v>
      </c>
      <c r="E3796">
        <v>0</v>
      </c>
    </row>
    <row r="3797" spans="2:5" x14ac:dyDescent="0.45">
      <c r="B3797" s="191">
        <v>43062</v>
      </c>
      <c r="C3797" s="101">
        <v>180.73985290527344</v>
      </c>
      <c r="D3797" s="56">
        <f t="shared" si="59"/>
        <v>7.8577086515235664E-2</v>
      </c>
      <c r="E3797">
        <v>0</v>
      </c>
    </row>
    <row r="3798" spans="2:5" x14ac:dyDescent="0.45">
      <c r="B3798" s="191">
        <v>42671</v>
      </c>
      <c r="C3798" s="101">
        <v>167.57249450683594</v>
      </c>
      <c r="D3798" s="56">
        <f t="shared" si="59"/>
        <v>1.8219985519472917E-2</v>
      </c>
      <c r="E3798">
        <v>0</v>
      </c>
    </row>
    <row r="3799" spans="2:5" x14ac:dyDescent="0.45">
      <c r="B3799" s="191">
        <v>42669</v>
      </c>
      <c r="C3799" s="101">
        <v>164.57395935058594</v>
      </c>
      <c r="D3799" s="56">
        <f t="shared" si="59"/>
        <v>-5.1638335743618258E-2</v>
      </c>
      <c r="E3799">
        <v>0</v>
      </c>
    </row>
    <row r="3800" spans="2:5" x14ac:dyDescent="0.45">
      <c r="B3800" s="191">
        <v>42577</v>
      </c>
      <c r="C3800" s="101">
        <v>173.53501892089844</v>
      </c>
      <c r="D3800" s="56">
        <f t="shared" si="59"/>
        <v>0.13886417115341132</v>
      </c>
      <c r="E3800">
        <v>0</v>
      </c>
    </row>
    <row r="3801" spans="2:5" x14ac:dyDescent="0.45">
      <c r="B3801" s="191">
        <v>41927</v>
      </c>
      <c r="C3801" s="101">
        <v>152.37551879882813</v>
      </c>
      <c r="D3801" s="56">
        <f t="shared" si="59"/>
        <v>9.7329971256083874E-4</v>
      </c>
      <c r="E3801">
        <v>0</v>
      </c>
    </row>
    <row r="3802" spans="2:5" x14ac:dyDescent="0.45">
      <c r="B3802" s="191">
        <v>41753</v>
      </c>
      <c r="C3802" s="101">
        <v>152.22735595703125</v>
      </c>
      <c r="D3802" s="56">
        <f t="shared" si="59"/>
        <v>0.18820877774368805</v>
      </c>
      <c r="E3802">
        <v>0</v>
      </c>
    </row>
    <row r="3803" spans="2:5" x14ac:dyDescent="0.45">
      <c r="B3803" s="191">
        <v>41348</v>
      </c>
      <c r="C3803" s="101">
        <v>128.114990234375</v>
      </c>
      <c r="D3803" s="56">
        <f t="shared" si="59"/>
        <v>2.4084103233127846E-2</v>
      </c>
      <c r="E3803">
        <v>0</v>
      </c>
    </row>
    <row r="3804" spans="2:5" x14ac:dyDescent="0.45">
      <c r="B3804" s="191">
        <v>41333</v>
      </c>
      <c r="C3804" s="101">
        <v>125.10202026367188</v>
      </c>
      <c r="D3804" s="56">
        <f t="shared" si="59"/>
        <v>2.6998802039370298E-2</v>
      </c>
      <c r="E3804">
        <v>0</v>
      </c>
    </row>
    <row r="3805" spans="2:5" x14ac:dyDescent="0.45">
      <c r="B3805" s="191">
        <v>41267</v>
      </c>
      <c r="C3805" s="101">
        <v>121.81320953369141</v>
      </c>
      <c r="D3805" s="56">
        <f t="shared" si="59"/>
        <v>1.2522034749156929E-2</v>
      </c>
      <c r="E3805">
        <v>0</v>
      </c>
    </row>
    <row r="3806" spans="2:5" x14ac:dyDescent="0.45">
      <c r="B3806" s="191">
        <v>41194</v>
      </c>
      <c r="C3806" s="101">
        <v>120.30672454833984</v>
      </c>
      <c r="D3806" s="56">
        <f t="shared" si="59"/>
        <v>0.43926902404650103</v>
      </c>
      <c r="E3806">
        <v>0</v>
      </c>
    </row>
    <row r="3807" spans="2:5" x14ac:dyDescent="0.45">
      <c r="B3807" s="191">
        <v>40751</v>
      </c>
      <c r="C3807" s="101">
        <v>83.588768005371094</v>
      </c>
      <c r="D3807" s="56">
        <f t="shared" si="59"/>
        <v>0.15345747819635613</v>
      </c>
      <c r="E3807">
        <v>0</v>
      </c>
    </row>
    <row r="3808" spans="2:5" x14ac:dyDescent="0.45">
      <c r="B3808" s="191">
        <v>40449</v>
      </c>
      <c r="C3808" s="101">
        <v>72.468009948730469</v>
      </c>
      <c r="D3808" s="56">
        <f t="shared" si="59"/>
        <v>9.3472179020175267E-2</v>
      </c>
      <c r="E3808">
        <v>0</v>
      </c>
    </row>
    <row r="3809" spans="2:5" x14ac:dyDescent="0.45">
      <c r="B3809" s="191">
        <v>40422</v>
      </c>
      <c r="C3809" s="101">
        <v>66.273300170898438</v>
      </c>
      <c r="D3809" s="56">
        <f t="shared" si="59"/>
        <v>0.19502878314391628</v>
      </c>
      <c r="E3809">
        <v>0</v>
      </c>
    </row>
    <row r="3810" spans="2:5" x14ac:dyDescent="0.45">
      <c r="B3810" s="191">
        <v>40329</v>
      </c>
      <c r="C3810" s="101">
        <v>55.457492828369141</v>
      </c>
      <c r="D3810" s="56">
        <f t="shared" si="59"/>
        <v>0.16113137445821493</v>
      </c>
      <c r="E3810">
        <v>0</v>
      </c>
    </row>
    <row r="3811" spans="2:5" x14ac:dyDescent="0.45">
      <c r="B3811" s="191">
        <v>40219</v>
      </c>
      <c r="C3811" s="101">
        <v>47.761600494384766</v>
      </c>
      <c r="D3811" s="56">
        <f t="shared" si="59"/>
        <v>0.29594588426160301</v>
      </c>
      <c r="E3811">
        <v>0</v>
      </c>
    </row>
    <row r="3812" spans="2:5" x14ac:dyDescent="0.45">
      <c r="B3812" s="191">
        <v>39997</v>
      </c>
      <c r="C3812" s="101">
        <v>36.854625701904297</v>
      </c>
      <c r="D3812" s="56">
        <f t="shared" si="59"/>
        <v>5.9701024325186695E-2</v>
      </c>
      <c r="E3812">
        <v>0</v>
      </c>
    </row>
    <row r="3813" spans="2:5" x14ac:dyDescent="0.45">
      <c r="B3813" s="191">
        <v>39848</v>
      </c>
      <c r="C3813" s="101">
        <v>34.778324127197266</v>
      </c>
      <c r="D3813" s="56">
        <f t="shared" si="59"/>
        <v>6.0064757822093542E-2</v>
      </c>
      <c r="E3813">
        <v>0</v>
      </c>
    </row>
    <row r="3814" spans="2:5" x14ac:dyDescent="0.45">
      <c r="B3814" s="191">
        <v>39833</v>
      </c>
      <c r="C3814" s="101">
        <v>32.807735443115234</v>
      </c>
      <c r="D3814" s="56">
        <f t="shared" si="59"/>
        <v>-1.0150720270111938E-2</v>
      </c>
      <c r="E3814">
        <v>0</v>
      </c>
    </row>
    <row r="3815" spans="2:5" x14ac:dyDescent="0.45">
      <c r="B3815" s="191">
        <v>39779</v>
      </c>
      <c r="C3815" s="101">
        <v>33.144172668457031</v>
      </c>
      <c r="D3815" s="56">
        <f t="shared" si="59"/>
        <v>0.16853034064190486</v>
      </c>
      <c r="E3815">
        <v>0</v>
      </c>
    </row>
    <row r="3816" spans="2:5" x14ac:dyDescent="0.45">
      <c r="B3816" s="191">
        <v>39259</v>
      </c>
      <c r="C3816" s="101">
        <v>28.363981246948242</v>
      </c>
      <c r="D3816" s="56">
        <f t="shared" si="59"/>
        <v>-0.11636583318894182</v>
      </c>
      <c r="E3816">
        <v>0</v>
      </c>
    </row>
    <row r="3817" spans="2:5" x14ac:dyDescent="0.45">
      <c r="B3817" s="191">
        <v>39135</v>
      </c>
      <c r="C3817" s="101">
        <v>32.099235534667969</v>
      </c>
      <c r="D3817" s="56">
        <f t="shared" si="59"/>
        <v>0.41562019904026226</v>
      </c>
      <c r="E3817">
        <v>0</v>
      </c>
    </row>
    <row r="3818" spans="2:5" x14ac:dyDescent="0.45">
      <c r="B3818" s="191">
        <v>38660</v>
      </c>
      <c r="C3818" s="101">
        <v>22.675033569335938</v>
      </c>
      <c r="D3818" s="56">
        <f t="shared" si="59"/>
        <v>0.5018558675443312</v>
      </c>
      <c r="E3818">
        <v>0</v>
      </c>
    </row>
    <row r="3819" spans="2:5" x14ac:dyDescent="0.45">
      <c r="B3819" s="191">
        <v>38317</v>
      </c>
      <c r="C3819" s="101">
        <v>15.09800910949707</v>
      </c>
      <c r="D3819" s="56">
        <f t="shared" si="59"/>
        <v>0.10940273478806549</v>
      </c>
      <c r="E3819">
        <v>0</v>
      </c>
    </row>
    <row r="3820" spans="2:5" x14ac:dyDescent="0.45">
      <c r="B3820" s="191">
        <v>38306</v>
      </c>
      <c r="C3820" s="101">
        <v>13.609132766723633</v>
      </c>
      <c r="D3820" s="56">
        <f t="shared" si="59"/>
        <v>5.859869559118306E-2</v>
      </c>
      <c r="E3820">
        <v>0</v>
      </c>
    </row>
    <row r="3821" spans="2:5" x14ac:dyDescent="0.45">
      <c r="B3821" s="191">
        <v>38282</v>
      </c>
      <c r="C3821" s="101">
        <v>12.855799674987793</v>
      </c>
      <c r="D3821" s="56">
        <f t="shared" si="59"/>
        <v>-2.9920844498064741E-2</v>
      </c>
      <c r="E3821">
        <v>0</v>
      </c>
    </row>
    <row r="3822" spans="2:5" x14ac:dyDescent="0.45">
      <c r="B3822" s="191">
        <v>38275</v>
      </c>
      <c r="C3822" s="101">
        <v>13.252320289611816</v>
      </c>
      <c r="D3822" s="56">
        <f t="shared" si="59"/>
        <v>4.9948322625487165E-2</v>
      </c>
      <c r="E3822">
        <v>0</v>
      </c>
    </row>
    <row r="3823" spans="2:5" x14ac:dyDescent="0.45">
      <c r="B3823" s="191">
        <v>38096</v>
      </c>
      <c r="C3823" s="101">
        <v>12.621878623962402</v>
      </c>
      <c r="D3823" s="56">
        <f t="shared" si="59"/>
        <v>7.8285649385246301E-4</v>
      </c>
      <c r="E3823">
        <v>0</v>
      </c>
    </row>
    <row r="3824" spans="2:5" x14ac:dyDescent="0.45">
      <c r="B3824" s="191">
        <v>38091</v>
      </c>
      <c r="C3824" s="101">
        <v>12.612005233764648</v>
      </c>
      <c r="D3824" s="56">
        <f t="shared" si="59"/>
        <v>-3.7156937548742017E-3</v>
      </c>
      <c r="E3824">
        <v>0</v>
      </c>
    </row>
    <row r="3825" spans="2:5" x14ac:dyDescent="0.45">
      <c r="B3825" s="191">
        <v>38086</v>
      </c>
      <c r="C3825" s="101">
        <v>12.659042358398438</v>
      </c>
      <c r="D3825" s="56">
        <f t="shared" si="59"/>
        <v>-4.4237151586556472E-2</v>
      </c>
      <c r="E3825">
        <v>0</v>
      </c>
    </row>
    <row r="3826" spans="2:5" x14ac:dyDescent="0.45">
      <c r="B3826" s="191">
        <v>38048</v>
      </c>
      <c r="C3826" s="101">
        <v>13.244961738586426</v>
      </c>
      <c r="D3826" s="56">
        <f t="shared" si="59"/>
        <v>0.11274308795432997</v>
      </c>
      <c r="E3826">
        <v>0</v>
      </c>
    </row>
    <row r="3827" spans="2:5" x14ac:dyDescent="0.45">
      <c r="B3827" s="191">
        <v>38019</v>
      </c>
      <c r="C3827" s="101">
        <v>11.902982711791992</v>
      </c>
      <c r="D3827" s="56">
        <f t="shared" si="59"/>
        <v>-3.7909030618316682E-3</v>
      </c>
      <c r="E3827">
        <v>0</v>
      </c>
    </row>
    <row r="3828" spans="2:5" x14ac:dyDescent="0.45">
      <c r="B3828" s="191">
        <v>38012</v>
      </c>
      <c r="C3828" s="101">
        <v>11.948277473449707</v>
      </c>
      <c r="D3828" s="56">
        <f t="shared" si="59"/>
        <v>5.3126822467441666E-2</v>
      </c>
      <c r="E3828">
        <v>0</v>
      </c>
    </row>
    <row r="3829" spans="2:5" x14ac:dyDescent="0.45">
      <c r="B3829" s="191">
        <v>37980</v>
      </c>
      <c r="C3829" s="101">
        <v>11.345525741577148</v>
      </c>
      <c r="D3829" s="56">
        <f t="shared" si="59"/>
        <v>0.1421061574957207</v>
      </c>
      <c r="E3829">
        <v>0</v>
      </c>
    </row>
    <row r="3830" spans="2:5" x14ac:dyDescent="0.45">
      <c r="B3830" s="191">
        <v>37951</v>
      </c>
      <c r="C3830" s="101">
        <v>9.9338626861572266</v>
      </c>
      <c r="D3830" s="56">
        <f t="shared" si="59"/>
        <v>5.5335668840272682E-2</v>
      </c>
      <c r="E3830">
        <v>0</v>
      </c>
    </row>
    <row r="3831" spans="2:5" x14ac:dyDescent="0.45">
      <c r="B3831" s="191">
        <v>37896</v>
      </c>
      <c r="C3831" s="101">
        <v>9.4129886627197266</v>
      </c>
      <c r="D3831" s="56">
        <f t="shared" si="59"/>
        <v>6.2532940969782153E-2</v>
      </c>
      <c r="E3831">
        <v>0</v>
      </c>
    </row>
    <row r="3832" spans="2:5" x14ac:dyDescent="0.45">
      <c r="B3832" s="191">
        <v>37848</v>
      </c>
      <c r="C3832" s="101">
        <v>8.8590087890625</v>
      </c>
      <c r="D3832" s="56">
        <f t="shared" si="59"/>
        <v>0.14037546291127234</v>
      </c>
      <c r="E3832">
        <v>0</v>
      </c>
    </row>
    <row r="3833" spans="2:5" x14ac:dyDescent="0.45">
      <c r="B3833" s="191">
        <v>37742</v>
      </c>
      <c r="C3833" s="101">
        <v>7.7685017585754395</v>
      </c>
      <c r="D3833" s="56">
        <f t="shared" si="59"/>
        <v>-6.5855071610336231E-4</v>
      </c>
      <c r="E3833">
        <v>0</v>
      </c>
    </row>
    <row r="3834" spans="2:5" x14ac:dyDescent="0.45">
      <c r="B3834" s="191">
        <v>37729</v>
      </c>
      <c r="C3834" s="101">
        <v>7.7736210823059082</v>
      </c>
      <c r="D3834" s="56">
        <f t="shared" si="59"/>
        <v>9.4929389747744924E-2</v>
      </c>
      <c r="E3834">
        <v>0</v>
      </c>
    </row>
    <row r="3835" spans="2:5" x14ac:dyDescent="0.45">
      <c r="B3835" s="191">
        <v>37698</v>
      </c>
      <c r="C3835" s="101">
        <v>7.0996551513671875</v>
      </c>
      <c r="D3835" s="56">
        <f t="shared" si="59"/>
        <v>-1.6699794339199849E-2</v>
      </c>
      <c r="E3835">
        <v>0</v>
      </c>
    </row>
    <row r="3836" spans="2:5" x14ac:dyDescent="0.45">
      <c r="B3836" s="191">
        <v>37694</v>
      </c>
      <c r="C3836" s="101">
        <v>7.2202315330505371</v>
      </c>
      <c r="D3836" s="56">
        <f t="shared" si="59"/>
        <v>8.0197962194605132E-3</v>
      </c>
      <c r="E3836">
        <v>0</v>
      </c>
    </row>
    <row r="3837" spans="2:5" x14ac:dyDescent="0.45">
      <c r="B3837" s="191">
        <v>37665</v>
      </c>
      <c r="C3837" s="101">
        <v>7.1627874374389648</v>
      </c>
      <c r="D3837" s="56">
        <f t="shared" si="59"/>
        <v>-4.9150610345708542E-2</v>
      </c>
      <c r="E3837">
        <v>0</v>
      </c>
    </row>
    <row r="3838" spans="2:5" x14ac:dyDescent="0.45">
      <c r="B3838" s="191">
        <v>37615</v>
      </c>
      <c r="C3838" s="101">
        <v>7.5330410003662109</v>
      </c>
      <c r="D3838" s="56">
        <f t="shared" si="59"/>
        <v>5.8329777192419489E-2</v>
      </c>
      <c r="E3838">
        <v>0</v>
      </c>
    </row>
    <row r="3839" spans="2:5" x14ac:dyDescent="0.45">
      <c r="B3839" s="191">
        <v>37579</v>
      </c>
      <c r="C3839" s="101">
        <v>7.1178579330444336</v>
      </c>
      <c r="D3839" s="56">
        <f t="shared" si="59"/>
        <v>-2.7090859639229041E-3</v>
      </c>
      <c r="E3839">
        <v>0</v>
      </c>
    </row>
    <row r="3840" spans="2:5" x14ac:dyDescent="0.45">
      <c r="B3840" s="191">
        <v>37566</v>
      </c>
      <c r="C3840" s="101">
        <v>7.1371932029724121</v>
      </c>
      <c r="D3840" s="56">
        <f t="shared" si="59"/>
        <v>-3.0066440263412649E-2</v>
      </c>
      <c r="E3840">
        <v>0</v>
      </c>
    </row>
    <row r="3841" spans="2:5" x14ac:dyDescent="0.45">
      <c r="B3841" s="191">
        <v>37544</v>
      </c>
      <c r="C3841" s="101">
        <v>7.3584351539611816</v>
      </c>
      <c r="D3841" s="56">
        <f t="shared" si="59"/>
        <v>-4.3866516806175381E-3</v>
      </c>
      <c r="E3841">
        <v>0</v>
      </c>
    </row>
    <row r="3842" spans="2:5" x14ac:dyDescent="0.45">
      <c r="B3842" s="191">
        <v>37531</v>
      </c>
      <c r="C3842" s="101">
        <v>7.3908562660217285</v>
      </c>
      <c r="D3842" s="56">
        <f t="shared" si="59"/>
        <v>-9.6027912529002332E-3</v>
      </c>
      <c r="E3842">
        <v>0</v>
      </c>
    </row>
    <row r="3843" spans="2:5" x14ac:dyDescent="0.45">
      <c r="B3843" s="191">
        <v>37524</v>
      </c>
      <c r="C3843" s="101">
        <v>7.462517261505127</v>
      </c>
      <c r="D3843" s="56">
        <f t="shared" ref="D3843:D3906" si="60">(C3843-C3844)/C3844</f>
        <v>-1.3697477184537357E-3</v>
      </c>
      <c r="E3843">
        <v>0</v>
      </c>
    </row>
    <row r="3844" spans="2:5" x14ac:dyDescent="0.45">
      <c r="B3844" s="191">
        <v>37509</v>
      </c>
      <c r="C3844" s="101">
        <v>7.4727530479431152</v>
      </c>
      <c r="D3844" s="56">
        <f t="shared" si="60"/>
        <v>-4.7346484570616847E-2</v>
      </c>
      <c r="E3844">
        <v>0</v>
      </c>
    </row>
    <row r="3845" spans="2:5" x14ac:dyDescent="0.45">
      <c r="B3845" s="191">
        <v>37483</v>
      </c>
      <c r="C3845" s="101">
        <v>7.8441457748413086</v>
      </c>
      <c r="D3845" s="56">
        <f t="shared" si="60"/>
        <v>0.11758081271250123</v>
      </c>
      <c r="E3845">
        <v>0</v>
      </c>
    </row>
    <row r="3846" spans="2:5" x14ac:dyDescent="0.45">
      <c r="B3846" s="191">
        <v>37377</v>
      </c>
      <c r="C3846" s="101">
        <v>7.018862247467041</v>
      </c>
      <c r="D3846" s="56">
        <f t="shared" si="60"/>
        <v>-9.6239356363409301E-2</v>
      </c>
      <c r="E3846">
        <v>0</v>
      </c>
    </row>
    <row r="3847" spans="2:5" x14ac:dyDescent="0.45">
      <c r="B3847" s="191">
        <v>37344</v>
      </c>
      <c r="C3847" s="101">
        <v>7.7662844657897949</v>
      </c>
      <c r="D3847" s="56">
        <f t="shared" si="60"/>
        <v>-1.5195495473924061E-2</v>
      </c>
      <c r="E3847">
        <v>0</v>
      </c>
    </row>
    <row r="3848" spans="2:5" x14ac:dyDescent="0.45">
      <c r="B3848" s="191">
        <v>37340</v>
      </c>
      <c r="C3848" s="101">
        <v>7.8861179351806641</v>
      </c>
      <c r="D3848" s="56">
        <f t="shared" si="60"/>
        <v>5.771118792096324E-2</v>
      </c>
      <c r="E3848">
        <v>0</v>
      </c>
    </row>
    <row r="3849" spans="2:5" x14ac:dyDescent="0.45">
      <c r="B3849" s="191">
        <v>37250</v>
      </c>
      <c r="C3849" s="101">
        <v>7.4558329582214355</v>
      </c>
      <c r="D3849" s="56">
        <f t="shared" si="60"/>
        <v>-2.5426398914731436E-2</v>
      </c>
      <c r="E3849">
        <v>0</v>
      </c>
    </row>
    <row r="3850" spans="2:5" x14ac:dyDescent="0.45">
      <c r="B3850" s="191">
        <v>37242</v>
      </c>
      <c r="C3850" s="101">
        <v>7.6503539085388184</v>
      </c>
      <c r="D3850" s="56">
        <f t="shared" si="60"/>
        <v>2.8472960168740808E-2</v>
      </c>
      <c r="E3850">
        <v>0</v>
      </c>
    </row>
    <row r="3851" spans="2:5" x14ac:dyDescent="0.45">
      <c r="B3851" s="191">
        <v>37225</v>
      </c>
      <c r="C3851" s="101">
        <v>7.4385561943054199</v>
      </c>
      <c r="D3851" s="56">
        <f t="shared" si="60"/>
        <v>-2.3201479143997006E-2</v>
      </c>
      <c r="E3851">
        <v>0</v>
      </c>
    </row>
    <row r="3852" spans="2:5" x14ac:dyDescent="0.45">
      <c r="B3852" s="191">
        <v>37211</v>
      </c>
      <c r="C3852" s="101">
        <v>7.6152410507202148</v>
      </c>
      <c r="D3852" s="56">
        <f t="shared" si="60"/>
        <v>9.9047742629533517E-3</v>
      </c>
      <c r="E3852">
        <v>0</v>
      </c>
    </row>
    <row r="3853" spans="2:5" x14ac:dyDescent="0.45">
      <c r="B3853" s="191">
        <v>37190</v>
      </c>
      <c r="C3853" s="101">
        <v>7.5405535697937012</v>
      </c>
      <c r="D3853" s="56">
        <f t="shared" si="60"/>
        <v>0.1355549403972654</v>
      </c>
      <c r="E3853">
        <v>0</v>
      </c>
    </row>
    <row r="3854" spans="2:5" x14ac:dyDescent="0.45">
      <c r="B3854" s="191">
        <v>37166</v>
      </c>
      <c r="C3854" s="101">
        <v>6.6404128074645996</v>
      </c>
      <c r="D3854" s="56">
        <f t="shared" si="60"/>
        <v>-0.18341360252273589</v>
      </c>
      <c r="E3854">
        <v>0</v>
      </c>
    </row>
    <row r="3855" spans="2:5" x14ac:dyDescent="0.45">
      <c r="B3855" s="191">
        <v>37125</v>
      </c>
      <c r="C3855" s="101">
        <v>8.1319169998168945</v>
      </c>
      <c r="D3855" s="56">
        <f t="shared" si="60"/>
        <v>-2.9532954369821982E-2</v>
      </c>
      <c r="E3855">
        <v>0</v>
      </c>
    </row>
    <row r="3856" spans="2:5" x14ac:dyDescent="0.45">
      <c r="B3856" s="191">
        <v>37118</v>
      </c>
      <c r="C3856" s="101">
        <v>8.3793849945068359</v>
      </c>
      <c r="D3856" s="56">
        <f t="shared" si="60"/>
        <v>-9.1836492114571525E-2</v>
      </c>
      <c r="E3856">
        <v>0</v>
      </c>
    </row>
    <row r="3857" spans="2:5" x14ac:dyDescent="0.45">
      <c r="B3857" s="191">
        <v>37012</v>
      </c>
      <c r="C3857" s="101">
        <v>9.2267360687255859</v>
      </c>
      <c r="D3857" s="56">
        <f t="shared" si="60"/>
        <v>3.3624708873742012E-2</v>
      </c>
      <c r="E3857">
        <v>0</v>
      </c>
    </row>
    <row r="3858" spans="2:5" x14ac:dyDescent="0.45">
      <c r="B3858" s="191">
        <v>36994</v>
      </c>
      <c r="C3858" s="101">
        <v>8.9265823364257813</v>
      </c>
      <c r="D3858" s="56">
        <f t="shared" si="60"/>
        <v>-3.5060572365921132E-2</v>
      </c>
      <c r="E3858">
        <v>0</v>
      </c>
    </row>
    <row r="3859" spans="2:5" x14ac:dyDescent="0.45">
      <c r="B3859" s="191">
        <v>36986</v>
      </c>
      <c r="C3859" s="101">
        <v>9.2509250640869141</v>
      </c>
      <c r="D3859" s="56">
        <f t="shared" si="60"/>
        <v>0.14274078546289887</v>
      </c>
      <c r="E3859">
        <v>0</v>
      </c>
    </row>
    <row r="3860" spans="2:5" x14ac:dyDescent="0.45">
      <c r="B3860" s="191">
        <v>36956</v>
      </c>
      <c r="C3860" s="101">
        <v>8.0953836441040039</v>
      </c>
      <c r="D3860" s="56">
        <f t="shared" si="60"/>
        <v>-0.18420038976358352</v>
      </c>
      <c r="E3860">
        <v>0</v>
      </c>
    </row>
    <row r="3861" spans="2:5" x14ac:dyDescent="0.45">
      <c r="B3861" s="191">
        <v>36917</v>
      </c>
      <c r="C3861" s="101">
        <v>9.9232501983642578</v>
      </c>
      <c r="D3861" s="56">
        <f t="shared" si="60"/>
        <v>7.5915438198449967E-3</v>
      </c>
      <c r="E3861">
        <v>0</v>
      </c>
    </row>
    <row r="3862" spans="2:5" x14ac:dyDescent="0.45">
      <c r="B3862" s="191">
        <v>36885</v>
      </c>
      <c r="C3862" s="101">
        <v>9.848484992980957</v>
      </c>
      <c r="D3862" s="56">
        <f t="shared" si="60"/>
        <v>0.25595909178807413</v>
      </c>
      <c r="E3862">
        <v>0</v>
      </c>
    </row>
    <row r="3863" spans="2:5" x14ac:dyDescent="0.45">
      <c r="B3863" s="191">
        <v>36801</v>
      </c>
      <c r="C3863" s="101">
        <v>7.8414058685302734</v>
      </c>
      <c r="D3863" s="56">
        <f t="shared" si="60"/>
        <v>-8.086845378212508E-2</v>
      </c>
      <c r="E3863">
        <v>0</v>
      </c>
    </row>
    <row r="3864" spans="2:5" x14ac:dyDescent="0.45">
      <c r="B3864" s="191">
        <v>36770</v>
      </c>
      <c r="C3864" s="101">
        <v>8.5313205718994141</v>
      </c>
      <c r="D3864" s="56">
        <f t="shared" si="60"/>
        <v>-3.2300643334469886E-2</v>
      </c>
      <c r="E3864">
        <v>0</v>
      </c>
    </row>
    <row r="3865" spans="2:5" x14ac:dyDescent="0.45">
      <c r="B3865" s="191">
        <v>36753</v>
      </c>
      <c r="C3865" s="101">
        <v>8.8160858154296875</v>
      </c>
      <c r="D3865" s="56">
        <f t="shared" si="60"/>
        <v>0.42403125607268949</v>
      </c>
      <c r="E3865">
        <v>0</v>
      </c>
    </row>
    <row r="3866" spans="2:5" x14ac:dyDescent="0.45">
      <c r="B3866" s="191">
        <v>36647</v>
      </c>
      <c r="C3866" s="101">
        <v>6.1909356117248535</v>
      </c>
      <c r="D3866" s="56">
        <f t="shared" si="60"/>
        <v>-1.1290479183983362E-2</v>
      </c>
      <c r="E3866">
        <v>0</v>
      </c>
    </row>
    <row r="3867" spans="2:5" x14ac:dyDescent="0.45">
      <c r="B3867" s="191">
        <v>36637</v>
      </c>
      <c r="C3867" s="101">
        <v>6.2616324424743652</v>
      </c>
      <c r="D3867" s="56">
        <f t="shared" si="60"/>
        <v>-0.16035877290693692</v>
      </c>
      <c r="E3867">
        <v>0</v>
      </c>
    </row>
    <row r="3868" spans="2:5" x14ac:dyDescent="0.45">
      <c r="B3868" s="191">
        <v>36630</v>
      </c>
      <c r="C3868" s="101">
        <v>7.4575095176696777</v>
      </c>
      <c r="D3868" s="56">
        <f t="shared" si="60"/>
        <v>-0.12728305469911902</v>
      </c>
      <c r="E3868">
        <v>0</v>
      </c>
    </row>
    <row r="3869" spans="2:5" x14ac:dyDescent="0.45">
      <c r="B3869" s="191">
        <v>36605</v>
      </c>
      <c r="C3869" s="101">
        <v>8.5451641082763672</v>
      </c>
      <c r="D3869" s="56">
        <f t="shared" si="60"/>
        <v>0</v>
      </c>
      <c r="E3869">
        <v>0</v>
      </c>
    </row>
    <row r="3870" spans="2:5" x14ac:dyDescent="0.45">
      <c r="B3870" s="191">
        <v>36602</v>
      </c>
      <c r="C3870" s="101">
        <v>8.5451641082763672</v>
      </c>
      <c r="D3870" s="56">
        <f t="shared" si="60"/>
        <v>7.6896719217776896E-2</v>
      </c>
      <c r="E3870">
        <v>0</v>
      </c>
    </row>
    <row r="3871" spans="2:5" x14ac:dyDescent="0.45">
      <c r="B3871" s="191">
        <v>36551</v>
      </c>
      <c r="C3871" s="101">
        <v>7.9349894523620605</v>
      </c>
      <c r="D3871" s="56">
        <f t="shared" si="60"/>
        <v>0.11211877442697665</v>
      </c>
      <c r="E3871">
        <v>0</v>
      </c>
    </row>
    <row r="3872" spans="2:5" x14ac:dyDescent="0.45">
      <c r="B3872" s="191">
        <v>36525</v>
      </c>
      <c r="C3872" s="101">
        <v>7.1350197792053223</v>
      </c>
      <c r="D3872" s="56">
        <f t="shared" si="60"/>
        <v>-0.13570491600640688</v>
      </c>
      <c r="E3872">
        <v>0</v>
      </c>
    </row>
    <row r="3873" spans="2:5" x14ac:dyDescent="0.45">
      <c r="B3873" s="191">
        <v>36487</v>
      </c>
      <c r="C3873" s="101">
        <v>8.255305290222168</v>
      </c>
      <c r="D3873" s="56">
        <f t="shared" si="60"/>
        <v>4.7185697096228038E-2</v>
      </c>
      <c r="E3873">
        <v>0</v>
      </c>
    </row>
    <row r="3874" spans="2:5" x14ac:dyDescent="0.45">
      <c r="B3874" s="191">
        <v>36472</v>
      </c>
      <c r="C3874" s="101">
        <v>7.8833250999450684</v>
      </c>
      <c r="D3874" s="56">
        <f t="shared" si="60"/>
        <v>-8.8359208461819341E-2</v>
      </c>
      <c r="E3874">
        <v>0</v>
      </c>
    </row>
    <row r="3875" spans="2:5" x14ac:dyDescent="0.45">
      <c r="B3875" s="191">
        <v>36452</v>
      </c>
      <c r="C3875" s="101">
        <v>8.6474027633666992</v>
      </c>
      <c r="D3875" s="56">
        <f t="shared" si="60"/>
        <v>-0.18196330776470315</v>
      </c>
      <c r="E3875">
        <v>0</v>
      </c>
    </row>
    <row r="3876" spans="2:5" x14ac:dyDescent="0.45">
      <c r="B3876" s="191">
        <v>36416</v>
      </c>
      <c r="C3876" s="101">
        <v>10.5709228515625</v>
      </c>
      <c r="D3876" s="56">
        <f t="shared" si="60"/>
        <v>0.10154307633017465</v>
      </c>
      <c r="E3876">
        <v>0</v>
      </c>
    </row>
    <row r="3877" spans="2:5" x14ac:dyDescent="0.45">
      <c r="B3877" s="191">
        <v>36277</v>
      </c>
      <c r="C3877" s="101">
        <v>9.5964679718017578</v>
      </c>
      <c r="D3877" s="56">
        <f t="shared" si="60"/>
        <v>-2.6344443043580617E-2</v>
      </c>
      <c r="E3877">
        <v>0</v>
      </c>
    </row>
    <row r="3878" spans="2:5" x14ac:dyDescent="0.45">
      <c r="B3878" s="191">
        <v>36264</v>
      </c>
      <c r="C3878" s="101">
        <v>9.8561220169067383</v>
      </c>
      <c r="D3878" s="56">
        <f t="shared" si="60"/>
        <v>-3.6437491183568156E-2</v>
      </c>
      <c r="E3878">
        <v>0</v>
      </c>
    </row>
    <row r="3879" spans="2:5" x14ac:dyDescent="0.45">
      <c r="B3879" s="191">
        <v>36252</v>
      </c>
      <c r="C3879" s="101">
        <v>10.228835105895996</v>
      </c>
      <c r="D3879" s="56">
        <f t="shared" si="60"/>
        <v>2.6547092944351532E-2</v>
      </c>
      <c r="E3879">
        <v>0</v>
      </c>
    </row>
    <row r="3880" spans="2:5" x14ac:dyDescent="0.45">
      <c r="B3880" s="191">
        <v>36248</v>
      </c>
      <c r="C3880" s="101">
        <v>9.9643115997314453</v>
      </c>
      <c r="D3880" s="56">
        <f t="shared" si="60"/>
        <v>2.3333160955069605E-2</v>
      </c>
      <c r="E3880">
        <v>0</v>
      </c>
    </row>
    <row r="3881" spans="2:5" x14ac:dyDescent="0.45">
      <c r="B3881" s="191">
        <v>36221</v>
      </c>
      <c r="C3881" s="101">
        <v>9.7371139526367188</v>
      </c>
      <c r="D3881" s="56">
        <f t="shared" si="60"/>
        <v>0.1221948985385676</v>
      </c>
      <c r="E3881">
        <v>0</v>
      </c>
    </row>
    <row r="3882" spans="2:5" x14ac:dyDescent="0.45">
      <c r="B3882" s="191">
        <v>36186</v>
      </c>
      <c r="C3882" s="101">
        <v>8.6768474578857422</v>
      </c>
      <c r="D3882" s="56">
        <f t="shared" si="60"/>
        <v>2.4997666833009259E-3</v>
      </c>
      <c r="E3882">
        <v>0</v>
      </c>
    </row>
    <row r="3883" spans="2:5" x14ac:dyDescent="0.45">
      <c r="B3883" s="191">
        <v>36180</v>
      </c>
      <c r="C3883" s="101">
        <v>8.6552114486694336</v>
      </c>
      <c r="D3883" s="56">
        <f t="shared" si="60"/>
        <v>0.13879011015926618</v>
      </c>
      <c r="E3883">
        <v>0</v>
      </c>
    </row>
    <row r="3884" spans="2:5" x14ac:dyDescent="0.45">
      <c r="B3884" s="191">
        <v>36154</v>
      </c>
      <c r="C3884" s="101">
        <v>7.6003570556640625</v>
      </c>
      <c r="D3884" s="56">
        <f t="shared" si="60"/>
        <v>7.1682309403549756E-3</v>
      </c>
      <c r="E3884">
        <v>0</v>
      </c>
    </row>
    <row r="3885" spans="2:5" x14ac:dyDescent="0.45">
      <c r="B3885" s="191">
        <v>36124</v>
      </c>
      <c r="C3885" s="101">
        <v>7.5462636947631836</v>
      </c>
      <c r="D3885" s="56">
        <f t="shared" si="60"/>
        <v>-3.1442004820233945E-3</v>
      </c>
      <c r="E3885">
        <v>0</v>
      </c>
    </row>
    <row r="3886" spans="2:5" x14ac:dyDescent="0.45">
      <c r="B3886" s="191">
        <v>36103</v>
      </c>
      <c r="C3886" s="101">
        <v>7.5700654983520508</v>
      </c>
      <c r="D3886" s="56">
        <f t="shared" si="60"/>
        <v>3.7438162768154114E-2</v>
      </c>
      <c r="E3886">
        <v>0</v>
      </c>
    </row>
    <row r="3887" spans="2:5" x14ac:dyDescent="0.45">
      <c r="B3887" s="191">
        <v>36089</v>
      </c>
      <c r="C3887" s="101">
        <v>7.2968835830688477</v>
      </c>
      <c r="D3887" s="56">
        <f t="shared" si="60"/>
        <v>-3.1101954267772451E-2</v>
      </c>
      <c r="E3887">
        <v>0</v>
      </c>
    </row>
    <row r="3888" spans="2:5" x14ac:dyDescent="0.45">
      <c r="B3888" s="191">
        <v>36070</v>
      </c>
      <c r="C3888" s="101">
        <v>7.5311160087585449</v>
      </c>
      <c r="D3888" s="56">
        <f t="shared" si="60"/>
        <v>0</v>
      </c>
      <c r="E3888">
        <v>0</v>
      </c>
    </row>
    <row r="3889" spans="2:5" x14ac:dyDescent="0.45">
      <c r="B3889" s="191">
        <v>36069</v>
      </c>
      <c r="C3889" s="101">
        <v>7.5311160087585449</v>
      </c>
      <c r="D3889" s="56">
        <f t="shared" si="60"/>
        <v>0.11091600043384674</v>
      </c>
      <c r="E3889">
        <v>0</v>
      </c>
    </row>
    <row r="3890" spans="2:5" x14ac:dyDescent="0.45">
      <c r="B3890" s="191">
        <v>36033</v>
      </c>
      <c r="C3890" s="101">
        <v>6.7791948318481445</v>
      </c>
      <c r="D3890" s="56">
        <f t="shared" si="60"/>
        <v>-0.19916774743612045</v>
      </c>
      <c r="E3890">
        <v>0</v>
      </c>
    </row>
    <row r="3891" spans="2:5" x14ac:dyDescent="0.45">
      <c r="B3891" s="191">
        <v>35922</v>
      </c>
      <c r="C3891" s="101">
        <v>8.4651870727539063</v>
      </c>
      <c r="D3891" s="56">
        <f t="shared" si="60"/>
        <v>-3.3499033878206788E-3</v>
      </c>
      <c r="E3891">
        <v>0</v>
      </c>
    </row>
    <row r="3892" spans="2:5" x14ac:dyDescent="0.45">
      <c r="B3892" s="191">
        <v>35916</v>
      </c>
      <c r="C3892" s="101">
        <v>8.4936399459838867</v>
      </c>
      <c r="D3892" s="56">
        <f t="shared" si="60"/>
        <v>4.8654516117029971E-2</v>
      </c>
      <c r="E3892">
        <v>0</v>
      </c>
    </row>
    <row r="3893" spans="2:5" x14ac:dyDescent="0.45">
      <c r="B3893" s="191">
        <v>35899</v>
      </c>
      <c r="C3893" s="101">
        <v>8.0995597839355469</v>
      </c>
      <c r="D3893" s="56">
        <f t="shared" si="60"/>
        <v>-4.4403863788515525E-2</v>
      </c>
      <c r="E3893">
        <v>0</v>
      </c>
    </row>
    <row r="3894" spans="2:5" x14ac:dyDescent="0.45">
      <c r="B3894" s="191">
        <v>35893</v>
      </c>
      <c r="C3894" s="101">
        <v>8.4759235382080078</v>
      </c>
      <c r="D3894" s="56">
        <f t="shared" si="60"/>
        <v>8.1745800538934613E-2</v>
      </c>
      <c r="E3894">
        <v>0</v>
      </c>
    </row>
    <row r="3895" spans="2:5" x14ac:dyDescent="0.45">
      <c r="B3895" s="191">
        <v>35867</v>
      </c>
      <c r="C3895" s="101">
        <v>7.835411548614502</v>
      </c>
      <c r="D3895" s="56">
        <f t="shared" si="60"/>
        <v>0.20184490542009079</v>
      </c>
      <c r="E3895">
        <v>0</v>
      </c>
    </row>
    <row r="3896" spans="2:5" x14ac:dyDescent="0.45">
      <c r="B3896" s="191">
        <v>35842</v>
      </c>
      <c r="C3896" s="101">
        <v>6.5194864273071289</v>
      </c>
      <c r="D3896" s="56">
        <f t="shared" si="60"/>
        <v>3.2392437302018844E-2</v>
      </c>
      <c r="E3896">
        <v>0</v>
      </c>
    </row>
    <row r="3897" spans="2:5" x14ac:dyDescent="0.45">
      <c r="B3897" s="191">
        <v>35821</v>
      </c>
      <c r="C3897" s="101">
        <v>6.3149304389953613</v>
      </c>
      <c r="D3897" s="56">
        <f t="shared" si="60"/>
        <v>-3.0178029834797265E-2</v>
      </c>
      <c r="E3897">
        <v>0</v>
      </c>
    </row>
    <row r="3898" spans="2:5" x14ac:dyDescent="0.45">
      <c r="B3898" s="191">
        <v>35789</v>
      </c>
      <c r="C3898" s="101">
        <v>6.5114326477050781</v>
      </c>
      <c r="D3898" s="56">
        <f t="shared" si="60"/>
        <v>0.11696459011287216</v>
      </c>
      <c r="E3898">
        <v>0</v>
      </c>
    </row>
    <row r="3899" spans="2:5" x14ac:dyDescent="0.45">
      <c r="B3899" s="191">
        <v>35748</v>
      </c>
      <c r="C3899" s="101">
        <v>5.8295783996582031</v>
      </c>
      <c r="D3899" s="56">
        <f t="shared" si="60"/>
        <v>-3.4844560035443603E-2</v>
      </c>
      <c r="E3899">
        <v>0</v>
      </c>
    </row>
    <row r="3900" spans="2:5" x14ac:dyDescent="0.45">
      <c r="B3900" s="191">
        <v>35734</v>
      </c>
      <c r="C3900" s="101">
        <v>6.0400409698486328</v>
      </c>
      <c r="D3900" s="56">
        <f t="shared" si="60"/>
        <v>-4.790136507555675E-2</v>
      </c>
      <c r="E3900">
        <v>0</v>
      </c>
    </row>
    <row r="3901" spans="2:5" x14ac:dyDescent="0.45">
      <c r="B3901" s="191">
        <v>35711</v>
      </c>
      <c r="C3901" s="101">
        <v>6.3439235687255859</v>
      </c>
      <c r="D3901" s="56">
        <f t="shared" si="60"/>
        <v>0</v>
      </c>
      <c r="E3901">
        <v>0</v>
      </c>
    </row>
    <row r="3902" spans="2:5" x14ac:dyDescent="0.45">
      <c r="B3902" s="191">
        <v>35710</v>
      </c>
      <c r="C3902" s="101">
        <v>6.3439235687255859</v>
      </c>
      <c r="D3902" s="56">
        <f t="shared" si="60"/>
        <v>0</v>
      </c>
      <c r="E3902">
        <v>0</v>
      </c>
    </row>
    <row r="3903" spans="2:5" x14ac:dyDescent="0.45">
      <c r="B3903" s="191">
        <v>35709</v>
      </c>
      <c r="C3903" s="101">
        <v>6.3439235687255859</v>
      </c>
      <c r="D3903" s="56">
        <f t="shared" si="60"/>
        <v>0</v>
      </c>
      <c r="E3903">
        <v>0</v>
      </c>
    </row>
    <row r="3904" spans="2:5" x14ac:dyDescent="0.45">
      <c r="B3904" s="191">
        <v>35706</v>
      </c>
      <c r="C3904" s="101">
        <v>6.3439235687255859</v>
      </c>
      <c r="D3904" s="56">
        <f t="shared" si="60"/>
        <v>0</v>
      </c>
      <c r="E3904">
        <v>0</v>
      </c>
    </row>
    <row r="3905" spans="2:5" x14ac:dyDescent="0.45">
      <c r="B3905" s="191">
        <v>35705</v>
      </c>
      <c r="C3905" s="101">
        <v>6.3439235687255859</v>
      </c>
      <c r="D3905" s="56">
        <f t="shared" si="60"/>
        <v>2.8731025187887515E-2</v>
      </c>
      <c r="E3905">
        <v>0</v>
      </c>
    </row>
    <row r="3906" spans="2:5" x14ac:dyDescent="0.45">
      <c r="B3906" s="191">
        <v>35657</v>
      </c>
      <c r="C3906" s="101">
        <v>6.1667466163635254</v>
      </c>
      <c r="D3906" s="56">
        <f t="shared" si="60"/>
        <v>0.12736462428705064</v>
      </c>
      <c r="E3906">
        <v>0</v>
      </c>
    </row>
    <row r="3907" spans="2:5" x14ac:dyDescent="0.45">
      <c r="B3907" s="191">
        <v>35629</v>
      </c>
      <c r="C3907" s="101">
        <v>5.470055103302002</v>
      </c>
      <c r="D3907" s="56">
        <f t="shared" ref="D3907:D3970" si="61">(C3907-C3908)/C3908</f>
        <v>0.22545016173347521</v>
      </c>
      <c r="E3907">
        <v>0</v>
      </c>
    </row>
    <row r="3908" spans="2:5" x14ac:dyDescent="0.45">
      <c r="B3908" s="191">
        <v>35551</v>
      </c>
      <c r="C3908" s="101">
        <v>4.4637107849121094</v>
      </c>
      <c r="D3908" s="56">
        <f t="shared" si="61"/>
        <v>1.4427241919150531E-3</v>
      </c>
      <c r="E3908">
        <v>0</v>
      </c>
    </row>
    <row r="3909" spans="2:5" x14ac:dyDescent="0.45">
      <c r="B3909" s="191">
        <v>35538</v>
      </c>
      <c r="C3909" s="101">
        <v>4.457280158996582</v>
      </c>
      <c r="D3909" s="56">
        <f t="shared" si="61"/>
        <v>9.2212582668128526E-3</v>
      </c>
      <c r="E3909">
        <v>0</v>
      </c>
    </row>
    <row r="3910" spans="2:5" x14ac:dyDescent="0.45">
      <c r="B3910" s="191">
        <v>35536</v>
      </c>
      <c r="C3910" s="101">
        <v>4.4165539741516113</v>
      </c>
      <c r="D3910" s="56">
        <f t="shared" si="61"/>
        <v>4.753404643846669E-2</v>
      </c>
      <c r="E3910">
        <v>0</v>
      </c>
    </row>
    <row r="3911" spans="2:5" x14ac:dyDescent="0.45">
      <c r="B3911" s="191">
        <v>35534</v>
      </c>
      <c r="C3911" s="101">
        <v>4.2161436080932617</v>
      </c>
      <c r="D3911" s="56">
        <f t="shared" si="61"/>
        <v>8.7792033125768262E-2</v>
      </c>
      <c r="E3911">
        <v>0</v>
      </c>
    </row>
    <row r="3912" spans="2:5" x14ac:dyDescent="0.45">
      <c r="B3912" s="191">
        <v>35528</v>
      </c>
      <c r="C3912" s="101">
        <v>3.8758728504180908</v>
      </c>
      <c r="D3912" s="56">
        <f t="shared" si="61"/>
        <v>-0.12981230191849738</v>
      </c>
      <c r="E3912">
        <v>0</v>
      </c>
    </row>
    <row r="3913" spans="2:5" x14ac:dyDescent="0.45">
      <c r="B3913" s="191">
        <v>35517</v>
      </c>
      <c r="C3913" s="101">
        <v>4.4540653228759766</v>
      </c>
      <c r="D3913" s="56">
        <f t="shared" si="61"/>
        <v>-1.9695604417977939E-2</v>
      </c>
      <c r="E3913">
        <v>0</v>
      </c>
    </row>
    <row r="3914" spans="2:5" x14ac:dyDescent="0.45">
      <c r="B3914" s="191">
        <v>35513</v>
      </c>
      <c r="C3914" s="101">
        <v>4.543553352355957</v>
      </c>
      <c r="D3914" s="56">
        <f t="shared" si="61"/>
        <v>-5.820289693490896E-2</v>
      </c>
      <c r="E3914">
        <v>0</v>
      </c>
    </row>
    <row r="3915" spans="2:5" x14ac:dyDescent="0.45">
      <c r="B3915" s="191">
        <v>35496</v>
      </c>
      <c r="C3915" s="101">
        <v>4.8243441581726074</v>
      </c>
      <c r="D3915" s="56">
        <f t="shared" si="61"/>
        <v>0.11216795617716274</v>
      </c>
      <c r="E3915">
        <v>0</v>
      </c>
    </row>
    <row r="3916" spans="2:5" x14ac:dyDescent="0.45">
      <c r="B3916" s="191">
        <v>35453</v>
      </c>
      <c r="C3916" s="101">
        <v>4.3377838134765625</v>
      </c>
      <c r="D3916" s="56">
        <f t="shared" si="61"/>
        <v>0.21986156831934789</v>
      </c>
      <c r="E3916">
        <v>0</v>
      </c>
    </row>
    <row r="3917" spans="2:5" x14ac:dyDescent="0.45">
      <c r="B3917" s="191">
        <v>35429</v>
      </c>
      <c r="C3917" s="101">
        <v>3.5559639930725098</v>
      </c>
      <c r="D3917" s="56">
        <f t="shared" si="61"/>
        <v>0</v>
      </c>
      <c r="E3917">
        <v>0</v>
      </c>
    </row>
    <row r="3918" spans="2:5" x14ac:dyDescent="0.45">
      <c r="B3918" s="191">
        <v>35426</v>
      </c>
      <c r="C3918" s="101">
        <v>3.5559639930725098</v>
      </c>
      <c r="D3918" s="56">
        <f t="shared" si="61"/>
        <v>6.9632648723124968E-2</v>
      </c>
      <c r="E3918">
        <v>0</v>
      </c>
    </row>
    <row r="3919" spans="2:5" x14ac:dyDescent="0.45">
      <c r="B3919" s="191">
        <v>35424</v>
      </c>
      <c r="C3919" s="101">
        <v>3.324472188949585</v>
      </c>
      <c r="D3919" s="56">
        <f t="shared" si="61"/>
        <v>0.19953602634878959</v>
      </c>
      <c r="E3919">
        <v>0</v>
      </c>
    </row>
    <row r="3920" spans="2:5" x14ac:dyDescent="0.45">
      <c r="B3920" s="191">
        <v>35381</v>
      </c>
      <c r="C3920" s="101">
        <v>2.7714650630950928</v>
      </c>
      <c r="D3920" s="56">
        <f t="shared" si="61"/>
        <v>-0.1998764473130388</v>
      </c>
      <c r="E3920">
        <v>0</v>
      </c>
    </row>
    <row r="3921" spans="2:5" x14ac:dyDescent="0.45">
      <c r="B3921" s="191">
        <v>35368</v>
      </c>
      <c r="C3921" s="101">
        <v>3.4637963771820068</v>
      </c>
      <c r="D3921" s="56">
        <f t="shared" si="61"/>
        <v>6.7723835788150499E-2</v>
      </c>
      <c r="E3921">
        <v>0</v>
      </c>
    </row>
    <row r="3922" spans="2:5" x14ac:dyDescent="0.45">
      <c r="B3922" s="191">
        <v>35359</v>
      </c>
      <c r="C3922" s="101">
        <v>3.2440938949584961</v>
      </c>
      <c r="D3922" s="56">
        <f t="shared" si="61"/>
        <v>-1.1591720674799043E-2</v>
      </c>
      <c r="E3922">
        <v>0</v>
      </c>
    </row>
    <row r="3923" spans="2:5" x14ac:dyDescent="0.45">
      <c r="B3923" s="191">
        <v>35340</v>
      </c>
      <c r="C3923" s="101">
        <v>3.2821395397186279</v>
      </c>
      <c r="D3923" s="56">
        <f t="shared" si="61"/>
        <v>8.0644180993166316E-3</v>
      </c>
      <c r="E3923">
        <v>0</v>
      </c>
    </row>
    <row r="3924" spans="2:5" x14ac:dyDescent="0.45">
      <c r="B3924" s="191">
        <v>35292</v>
      </c>
      <c r="C3924" s="101">
        <v>3.255882740020752</v>
      </c>
      <c r="D3924" s="56">
        <f t="shared" si="61"/>
        <v>0.27213844905283818</v>
      </c>
      <c r="E3924">
        <v>0</v>
      </c>
    </row>
    <row r="3925" spans="2:5" x14ac:dyDescent="0.45">
      <c r="B3925" s="191">
        <v>35160</v>
      </c>
      <c r="C3925" s="101">
        <v>2.5593776702880859</v>
      </c>
      <c r="D3925" s="56">
        <f t="shared" si="61"/>
        <v>5.1746871597192649E-2</v>
      </c>
      <c r="E3925">
        <v>0</v>
      </c>
    </row>
    <row r="3926" spans="2:5" x14ac:dyDescent="0.45">
      <c r="B3926" s="191">
        <v>35144</v>
      </c>
      <c r="C3926" s="101">
        <v>2.4334540367126465</v>
      </c>
      <c r="D3926" s="56">
        <f t="shared" si="61"/>
        <v>-0.11736373597684295</v>
      </c>
      <c r="E3926">
        <v>0</v>
      </c>
    </row>
    <row r="3927" spans="2:5" x14ac:dyDescent="0.45">
      <c r="B3927" s="191">
        <v>35129</v>
      </c>
      <c r="C3927" s="101">
        <v>2.7570292949676514</v>
      </c>
      <c r="D3927" s="56">
        <f t="shared" si="61"/>
        <v>-3.8539744831571375E-2</v>
      </c>
      <c r="E3927">
        <v>0</v>
      </c>
    </row>
    <row r="3928" spans="2:5" x14ac:dyDescent="0.45">
      <c r="B3928" s="191">
        <v>35116</v>
      </c>
      <c r="C3928" s="101">
        <v>2.8675436973571777</v>
      </c>
      <c r="D3928" s="56">
        <f t="shared" si="61"/>
        <v>0.43384671507611317</v>
      </c>
      <c r="E3928">
        <v>0</v>
      </c>
    </row>
    <row r="3929" spans="2:5" x14ac:dyDescent="0.45">
      <c r="B3929" s="191">
        <v>35090</v>
      </c>
      <c r="C3929" s="101">
        <v>1.9998955726623535</v>
      </c>
      <c r="D3929" s="56">
        <f t="shared" si="61"/>
        <v>-0.76807768499107054</v>
      </c>
      <c r="E3929">
        <v>0</v>
      </c>
    </row>
    <row r="3930" spans="2:5" x14ac:dyDescent="0.45">
      <c r="B3930" s="191">
        <v>36970</v>
      </c>
      <c r="C3930" s="101">
        <v>8.6231269836425781</v>
      </c>
      <c r="D3930" s="56">
        <f t="shared" si="61"/>
        <v>0.37935209075406606</v>
      </c>
      <c r="E3930">
        <v>-6.3919796359048782E-5</v>
      </c>
    </row>
    <row r="3931" spans="2:5" x14ac:dyDescent="0.45">
      <c r="B3931" s="191">
        <v>35830</v>
      </c>
      <c r="C3931" s="101">
        <v>6.2515778541564941</v>
      </c>
      <c r="D3931" s="56">
        <f t="shared" si="61"/>
        <v>-0.9868814023875585</v>
      </c>
      <c r="E3931">
        <v>-8.5725401252460318E-5</v>
      </c>
    </row>
    <row r="3932" spans="2:5" x14ac:dyDescent="0.45">
      <c r="B3932" s="191">
        <v>45562</v>
      </c>
      <c r="C3932" s="101">
        <v>476.54315185546875</v>
      </c>
      <c r="D3932" s="56">
        <f t="shared" si="61"/>
        <v>9.5922058362184107E-2</v>
      </c>
      <c r="E3932">
        <v>-9.5601810837890003E-5</v>
      </c>
    </row>
    <row r="3933" spans="2:5" x14ac:dyDescent="0.45">
      <c r="B3933" s="191">
        <v>45623</v>
      </c>
      <c r="C3933" s="101">
        <v>434.83306884765625</v>
      </c>
      <c r="D3933" s="56">
        <f t="shared" si="61"/>
        <v>8.4093870840705895E-2</v>
      </c>
      <c r="E3933">
        <v>-1.0491150766959262E-4</v>
      </c>
    </row>
    <row r="3934" spans="2:5" x14ac:dyDescent="0.45">
      <c r="B3934" s="191">
        <v>45145</v>
      </c>
      <c r="C3934" s="101">
        <v>401.102783203125</v>
      </c>
      <c r="D3934" s="56">
        <f t="shared" si="61"/>
        <v>4.322904272867388E-2</v>
      </c>
      <c r="E3934">
        <v>-1.0977742569882689E-4</v>
      </c>
    </row>
    <row r="3935" spans="2:5" x14ac:dyDescent="0.45">
      <c r="B3935" s="191">
        <v>45204</v>
      </c>
      <c r="C3935" s="101">
        <v>384.48199462890625</v>
      </c>
      <c r="D3935" s="56">
        <f t="shared" si="61"/>
        <v>37.708693596231278</v>
      </c>
      <c r="E3935">
        <v>-1.1460181029590917E-4</v>
      </c>
    </row>
    <row r="3936" spans="2:5" x14ac:dyDescent="0.45">
      <c r="B3936" s="191">
        <v>37952</v>
      </c>
      <c r="C3936" s="101">
        <v>9.932703971862793</v>
      </c>
      <c r="D3936" s="56">
        <f t="shared" si="61"/>
        <v>-0.97566969800434988</v>
      </c>
      <c r="E3936">
        <v>-1.1664287408041734E-4</v>
      </c>
    </row>
    <row r="3937" spans="2:5" x14ac:dyDescent="0.45">
      <c r="B3937" s="191">
        <v>45849</v>
      </c>
      <c r="C3937" s="101">
        <v>408.24417114257813</v>
      </c>
      <c r="D3937" s="56">
        <f t="shared" si="61"/>
        <v>3.1045166274771191E-2</v>
      </c>
      <c r="E3937">
        <v>-1.1996457121074524E-4</v>
      </c>
    </row>
    <row r="3938" spans="2:5" x14ac:dyDescent="0.45">
      <c r="B3938" s="191">
        <v>45989</v>
      </c>
      <c r="C3938" s="101">
        <v>395.9517822265625</v>
      </c>
      <c r="D3938" s="56">
        <f t="shared" si="61"/>
        <v>1.1257027312061563E-2</v>
      </c>
      <c r="E3938">
        <v>-1.2368843061576109E-4</v>
      </c>
    </row>
    <row r="3939" spans="2:5" x14ac:dyDescent="0.45">
      <c r="B3939" s="191">
        <v>45938</v>
      </c>
      <c r="C3939" s="101">
        <v>391.54415893554688</v>
      </c>
      <c r="D3939" s="56">
        <f t="shared" si="61"/>
        <v>49.508740560070258</v>
      </c>
      <c r="E3939">
        <v>-1.2508062049963045E-4</v>
      </c>
    </row>
    <row r="3940" spans="2:5" x14ac:dyDescent="0.45">
      <c r="B3940" s="191">
        <v>37637</v>
      </c>
      <c r="C3940" s="101">
        <v>7.7520079612731934</v>
      </c>
      <c r="D3940" s="56">
        <f t="shared" si="61"/>
        <v>-0.94739523233835832</v>
      </c>
      <c r="E3940">
        <v>-1.4699072771419148E-4</v>
      </c>
    </row>
    <row r="3941" spans="2:5" x14ac:dyDescent="0.45">
      <c r="B3941" s="191">
        <v>42278</v>
      </c>
      <c r="C3941" s="101">
        <v>147.36322021484375</v>
      </c>
      <c r="D3941" s="56">
        <f t="shared" si="61"/>
        <v>2.5001944910580283E-2</v>
      </c>
      <c r="E3941">
        <v>-1.519815998734453E-4</v>
      </c>
    </row>
    <row r="3942" spans="2:5" x14ac:dyDescent="0.45">
      <c r="B3942" s="191">
        <v>42086</v>
      </c>
      <c r="C3942" s="101">
        <v>143.76872253417969</v>
      </c>
      <c r="D3942" s="56">
        <f t="shared" si="61"/>
        <v>1.7304931366664604E-2</v>
      </c>
      <c r="E3942">
        <v>-1.5259779709480537E-4</v>
      </c>
    </row>
    <row r="3943" spans="2:5" x14ac:dyDescent="0.45">
      <c r="B3943" s="191">
        <v>41576</v>
      </c>
      <c r="C3943" s="101">
        <v>141.32313537597656</v>
      </c>
      <c r="D3943" s="56">
        <f t="shared" si="61"/>
        <v>1.1412492358510409E-2</v>
      </c>
      <c r="E3943">
        <v>-1.5275551517580162E-4</v>
      </c>
    </row>
    <row r="3944" spans="2:5" x14ac:dyDescent="0.45">
      <c r="B3944" s="191">
        <v>41666</v>
      </c>
      <c r="C3944" s="101">
        <v>139.72848510742188</v>
      </c>
      <c r="D3944" s="56">
        <f t="shared" si="61"/>
        <v>5.5829935084152306E-3</v>
      </c>
      <c r="E3944">
        <v>-1.5428022814256977E-4</v>
      </c>
    </row>
    <row r="3945" spans="2:5" x14ac:dyDescent="0.45">
      <c r="B3945" s="191">
        <v>41638</v>
      </c>
      <c r="C3945" s="101">
        <v>138.95271301269531</v>
      </c>
      <c r="D3945" s="56">
        <f t="shared" si="61"/>
        <v>18.710954660232282</v>
      </c>
      <c r="E3945">
        <v>-1.5503166126416463E-4</v>
      </c>
    </row>
    <row r="3946" spans="2:5" x14ac:dyDescent="0.45">
      <c r="B3946" s="191">
        <v>37392</v>
      </c>
      <c r="C3946" s="101">
        <v>7.0495171546936035</v>
      </c>
      <c r="D3946" s="56">
        <f t="shared" si="61"/>
        <v>9.9006945364268385E-3</v>
      </c>
      <c r="E3946">
        <v>-1.5818752668019634E-4</v>
      </c>
    </row>
    <row r="3947" spans="2:5" x14ac:dyDescent="0.45">
      <c r="B3947" s="191">
        <v>37356</v>
      </c>
      <c r="C3947" s="101">
        <v>6.9804062843322754</v>
      </c>
      <c r="D3947" s="56">
        <f t="shared" si="61"/>
        <v>-0.97740968840021913</v>
      </c>
      <c r="E3947">
        <v>-1.5941199784964553E-4</v>
      </c>
    </row>
    <row r="3948" spans="2:5" x14ac:dyDescent="0.45">
      <c r="B3948" s="191">
        <v>46092</v>
      </c>
      <c r="C3948" s="101">
        <v>309</v>
      </c>
      <c r="D3948" s="56">
        <f t="shared" si="61"/>
        <v>1.370669783133128</v>
      </c>
      <c r="E3948">
        <v>-1.6174662657562246E-4</v>
      </c>
    </row>
    <row r="3949" spans="2:5" x14ac:dyDescent="0.45">
      <c r="B3949" s="191">
        <v>41366</v>
      </c>
      <c r="C3949" s="101">
        <v>130.34291076660156</v>
      </c>
      <c r="D3949" s="56">
        <f t="shared" si="61"/>
        <v>19.050891841010859</v>
      </c>
      <c r="E3949">
        <v>-1.6257893974185413E-4</v>
      </c>
    </row>
    <row r="3950" spans="2:5" x14ac:dyDescent="0.45">
      <c r="B3950" s="191">
        <v>36011</v>
      </c>
      <c r="C3950" s="101">
        <v>6.5006041526794434</v>
      </c>
      <c r="D3950" s="56">
        <f t="shared" si="61"/>
        <v>-0.36878368314695764</v>
      </c>
      <c r="E3950">
        <v>-1.6662966637323123E-4</v>
      </c>
    </row>
    <row r="3951" spans="2:5" x14ac:dyDescent="0.45">
      <c r="B3951" s="191">
        <v>38169</v>
      </c>
      <c r="C3951" s="101">
        <v>10.29853630065918</v>
      </c>
      <c r="D3951" s="56">
        <f t="shared" si="61"/>
        <v>-0.91545632579518577</v>
      </c>
      <c r="E3951">
        <v>-1.6943459213667947E-4</v>
      </c>
    </row>
    <row r="3952" spans="2:5" x14ac:dyDescent="0.45">
      <c r="B3952" s="191">
        <v>41264</v>
      </c>
      <c r="C3952" s="101">
        <v>121.81320953369141</v>
      </c>
      <c r="D3952" s="56">
        <f t="shared" si="61"/>
        <v>-0.36672165605312806</v>
      </c>
      <c r="E3952">
        <v>-1.7414902121487007E-4</v>
      </c>
    </row>
    <row r="3953" spans="2:5" x14ac:dyDescent="0.45">
      <c r="B3953" s="191">
        <v>42843</v>
      </c>
      <c r="C3953" s="101">
        <v>192.35334777832031</v>
      </c>
      <c r="D3953" s="56">
        <f t="shared" si="61"/>
        <v>-1.7908799478313022E-4</v>
      </c>
      <c r="E3953">
        <v>-1.7908799478313022E-4</v>
      </c>
    </row>
    <row r="3954" spans="2:5" x14ac:dyDescent="0.45">
      <c r="B3954" s="191">
        <v>42842</v>
      </c>
      <c r="C3954" s="101">
        <v>192.38780212402344</v>
      </c>
      <c r="D3954" s="56">
        <f t="shared" si="61"/>
        <v>-2.3238541846379891E-2</v>
      </c>
      <c r="E3954">
        <v>-1.7913521227324409E-4</v>
      </c>
    </row>
    <row r="3955" spans="2:5" x14ac:dyDescent="0.45">
      <c r="B3955" s="191">
        <v>43516</v>
      </c>
      <c r="C3955" s="101">
        <v>196.96498107910156</v>
      </c>
      <c r="D3955" s="56">
        <f t="shared" si="61"/>
        <v>0.73446698145595402</v>
      </c>
      <c r="E3955">
        <v>-1.8109101527539117E-4</v>
      </c>
    </row>
    <row r="3956" spans="2:5" x14ac:dyDescent="0.45">
      <c r="B3956" s="191">
        <v>41155</v>
      </c>
      <c r="C3956" s="101">
        <v>113.55937194824219</v>
      </c>
      <c r="D3956" s="56">
        <f t="shared" si="61"/>
        <v>-0.39252278929158579</v>
      </c>
      <c r="E3956">
        <v>-1.8687149179337251E-4</v>
      </c>
    </row>
    <row r="3957" spans="2:5" x14ac:dyDescent="0.45">
      <c r="B3957" s="191">
        <v>43032</v>
      </c>
      <c r="C3957" s="101">
        <v>186.93601989746094</v>
      </c>
      <c r="D3957" s="56">
        <f t="shared" si="61"/>
        <v>0.70641222991265229</v>
      </c>
      <c r="E3957">
        <v>-1.8721436853140285E-4</v>
      </c>
    </row>
    <row r="3958" spans="2:5" x14ac:dyDescent="0.45">
      <c r="B3958" s="191">
        <v>41121</v>
      </c>
      <c r="C3958" s="101">
        <v>109.54915618896484</v>
      </c>
      <c r="D3958" s="56">
        <f t="shared" si="61"/>
        <v>-0.76238909482045347</v>
      </c>
      <c r="E3958">
        <v>-1.9364126913922174E-4</v>
      </c>
    </row>
    <row r="3959" spans="2:5" x14ac:dyDescent="0.45">
      <c r="B3959" s="191">
        <v>45530</v>
      </c>
      <c r="C3959" s="101">
        <v>461.0443115234375</v>
      </c>
      <c r="D3959" s="56">
        <f t="shared" si="61"/>
        <v>8.5087831542693468</v>
      </c>
      <c r="E3959">
        <v>-1.9774344812689042E-4</v>
      </c>
    </row>
    <row r="3960" spans="2:5" x14ac:dyDescent="0.45">
      <c r="B3960" s="191">
        <v>40234</v>
      </c>
      <c r="C3960" s="101">
        <v>48.486152648925781</v>
      </c>
      <c r="D3960" s="56">
        <f t="shared" si="61"/>
        <v>2.5627657897115741</v>
      </c>
      <c r="E3960">
        <v>-2.0152732858456706E-4</v>
      </c>
    </row>
    <row r="3961" spans="2:5" x14ac:dyDescent="0.45">
      <c r="B3961" s="191">
        <v>38303</v>
      </c>
      <c r="C3961" s="101">
        <v>13.609132766723633</v>
      </c>
      <c r="D3961" s="56">
        <f t="shared" si="61"/>
        <v>4.6717733072867507</v>
      </c>
      <c r="E3961">
        <v>-2.174687672393391E-4</v>
      </c>
    </row>
    <row r="3962" spans="2:5" x14ac:dyDescent="0.45">
      <c r="B3962" s="191">
        <v>35081</v>
      </c>
      <c r="C3962" s="101">
        <v>2.399449348449707</v>
      </c>
      <c r="D3962" s="56">
        <f t="shared" si="61"/>
        <v>-0.94192785921863864</v>
      </c>
      <c r="E3962">
        <v>-2.2153234819321992E-4</v>
      </c>
    </row>
    <row r="3963" spans="2:5" x14ac:dyDescent="0.45">
      <c r="B3963" s="191">
        <v>39602</v>
      </c>
      <c r="C3963" s="101">
        <v>41.318424224853516</v>
      </c>
      <c r="D3963" s="56">
        <f t="shared" si="61"/>
        <v>4.5883298209711016</v>
      </c>
      <c r="E3963">
        <v>-2.270663662375574E-4</v>
      </c>
    </row>
    <row r="3964" spans="2:5" x14ac:dyDescent="0.45">
      <c r="B3964" s="191">
        <v>37593</v>
      </c>
      <c r="C3964" s="101">
        <v>7.3936982154846191</v>
      </c>
      <c r="D3964" s="56">
        <f t="shared" si="61"/>
        <v>4.9072139643283066E-2</v>
      </c>
      <c r="E3964">
        <v>-2.3095833329840804E-4</v>
      </c>
    </row>
    <row r="3965" spans="2:5" x14ac:dyDescent="0.45">
      <c r="B3965" s="191">
        <v>37393</v>
      </c>
      <c r="C3965" s="101">
        <v>7.0478453636169434</v>
      </c>
      <c r="D3965" s="56">
        <f t="shared" si="61"/>
        <v>-0.95828861569661694</v>
      </c>
      <c r="E3965">
        <v>-2.3714972812670856E-4</v>
      </c>
    </row>
    <row r="3966" spans="2:5" x14ac:dyDescent="0.45">
      <c r="B3966" s="191">
        <v>44428</v>
      </c>
      <c r="C3966" s="101">
        <v>168.96694946289063</v>
      </c>
      <c r="D3966" s="56">
        <f t="shared" si="61"/>
        <v>4.6955797593160944E-2</v>
      </c>
      <c r="E3966">
        <v>-2.3943510649535439E-4</v>
      </c>
    </row>
    <row r="3967" spans="2:5" x14ac:dyDescent="0.45">
      <c r="B3967" s="191">
        <v>44312</v>
      </c>
      <c r="C3967" s="101">
        <v>161.38880920410156</v>
      </c>
      <c r="D3967" s="56">
        <f t="shared" si="61"/>
        <v>-0.55677078435582861</v>
      </c>
      <c r="E3967">
        <v>-2.435876519492589E-4</v>
      </c>
    </row>
    <row r="3968" spans="2:5" x14ac:dyDescent="0.45">
      <c r="B3968" s="191">
        <v>45335</v>
      </c>
      <c r="C3968" s="101">
        <v>364.12042236328125</v>
      </c>
      <c r="D3968" s="56">
        <f t="shared" si="61"/>
        <v>3.3888625169228632</v>
      </c>
      <c r="E3968">
        <v>-2.4575951714832489E-4</v>
      </c>
    </row>
    <row r="3969" spans="2:5" x14ac:dyDescent="0.45">
      <c r="B3969" s="191">
        <v>40801</v>
      </c>
      <c r="C3969" s="101">
        <v>82.964645385742188</v>
      </c>
      <c r="D3969" s="56">
        <f t="shared" si="61"/>
        <v>3.7191205917660251E-2</v>
      </c>
      <c r="E3969">
        <v>-2.5071092221626984E-4</v>
      </c>
    </row>
    <row r="3970" spans="2:5" x14ac:dyDescent="0.45">
      <c r="B3970" s="191">
        <v>40872</v>
      </c>
      <c r="C3970" s="101">
        <v>79.989730834960938</v>
      </c>
      <c r="D3970" s="56">
        <f t="shared" si="61"/>
        <v>5.4158311354135749E-2</v>
      </c>
      <c r="E3970">
        <v>-2.5993740905528104E-4</v>
      </c>
    </row>
    <row r="3971" spans="2:5" x14ac:dyDescent="0.45">
      <c r="B3971" s="191">
        <v>40667</v>
      </c>
      <c r="C3971" s="101">
        <v>75.88018798828125</v>
      </c>
      <c r="D3971" s="56">
        <f t="shared" ref="D3971:D4034" si="62">(C3971-C3972)/C3972</f>
        <v>1.1662574981407454</v>
      </c>
      <c r="E3971">
        <v>-2.6747941810712021E-4</v>
      </c>
    </row>
    <row r="3972" spans="2:5" x14ac:dyDescent="0.45">
      <c r="B3972" s="191">
        <v>39682</v>
      </c>
      <c r="C3972" s="101">
        <v>35.028240203857422</v>
      </c>
      <c r="D3972" s="56">
        <f t="shared" si="62"/>
        <v>1.3248024222148436</v>
      </c>
      <c r="E3972">
        <v>-2.7436147538101134E-4</v>
      </c>
    </row>
    <row r="3973" spans="2:5" x14ac:dyDescent="0.45">
      <c r="B3973" s="191">
        <v>38364</v>
      </c>
      <c r="C3973" s="101">
        <v>15.067190170288086</v>
      </c>
      <c r="D3973" s="56">
        <f t="shared" si="62"/>
        <v>-0.54533154770764314</v>
      </c>
      <c r="E3973">
        <v>-2.7506667693447269E-4</v>
      </c>
    </row>
    <row r="3974" spans="2:5" x14ac:dyDescent="0.45">
      <c r="B3974" s="191">
        <v>38957</v>
      </c>
      <c r="C3974" s="101">
        <v>33.138851165771484</v>
      </c>
      <c r="D3974" s="56">
        <f t="shared" si="62"/>
        <v>3.2544901979341816</v>
      </c>
      <c r="E3974">
        <v>-2.7745932418688076E-4</v>
      </c>
    </row>
    <row r="3975" spans="2:5" x14ac:dyDescent="0.45">
      <c r="B3975" s="191">
        <v>36116</v>
      </c>
      <c r="C3975" s="101">
        <v>7.7891473770141602</v>
      </c>
      <c r="D3975" s="56">
        <f t="shared" si="62"/>
        <v>-0.95034159698105602</v>
      </c>
      <c r="E3975">
        <v>-2.7779197304212197E-4</v>
      </c>
    </row>
    <row r="3976" spans="2:5" x14ac:dyDescent="0.45">
      <c r="B3976" s="191">
        <v>41848</v>
      </c>
      <c r="C3976" s="101">
        <v>156.85456848144531</v>
      </c>
      <c r="D3976" s="56">
        <f t="shared" si="62"/>
        <v>-0.47703259183859936</v>
      </c>
      <c r="E3976">
        <v>-2.7979582393305595E-4</v>
      </c>
    </row>
    <row r="3977" spans="2:5" x14ac:dyDescent="0.45">
      <c r="B3977" s="191">
        <v>44872</v>
      </c>
      <c r="C3977" s="101">
        <v>299.93182373046875</v>
      </c>
      <c r="D3977" s="56">
        <f t="shared" si="62"/>
        <v>-2.8278051776502486E-4</v>
      </c>
      <c r="E3977">
        <v>-2.8278051776502486E-4</v>
      </c>
    </row>
    <row r="3978" spans="2:5" x14ac:dyDescent="0.45">
      <c r="B3978" s="191">
        <v>44869</v>
      </c>
      <c r="C3978" s="101">
        <v>300.01666259765625</v>
      </c>
      <c r="D3978" s="56">
        <f t="shared" si="62"/>
        <v>8.243215017697807</v>
      </c>
      <c r="E3978">
        <v>-2.8280223764601151E-4</v>
      </c>
    </row>
    <row r="3979" spans="2:5" x14ac:dyDescent="0.45">
      <c r="B3979" s="191">
        <v>39122</v>
      </c>
      <c r="C3979" s="101">
        <v>32.458042144775391</v>
      </c>
      <c r="D3979" s="56">
        <f t="shared" si="62"/>
        <v>-0.79022086879873432</v>
      </c>
      <c r="E3979">
        <v>-2.8351231933286135E-4</v>
      </c>
    </row>
    <row r="3980" spans="2:5" x14ac:dyDescent="0.45">
      <c r="B3980" s="191">
        <v>41878</v>
      </c>
      <c r="C3980" s="101">
        <v>154.72483825683594</v>
      </c>
      <c r="D3980" s="56">
        <f t="shared" si="62"/>
        <v>1.1759376955102609</v>
      </c>
      <c r="E3980">
        <v>-2.8364601765723573E-4</v>
      </c>
    </row>
    <row r="3981" spans="2:5" x14ac:dyDescent="0.45">
      <c r="B3981" s="191">
        <v>40465</v>
      </c>
      <c r="C3981" s="101">
        <v>71.107200622558594</v>
      </c>
      <c r="D3981" s="56">
        <f t="shared" si="62"/>
        <v>-0.54488080431632968</v>
      </c>
      <c r="E3981">
        <v>-2.8564300138176984E-4</v>
      </c>
    </row>
    <row r="3982" spans="2:5" x14ac:dyDescent="0.45">
      <c r="B3982" s="191">
        <v>42298</v>
      </c>
      <c r="C3982" s="101">
        <v>156.23863220214844</v>
      </c>
      <c r="D3982" s="56">
        <f t="shared" si="62"/>
        <v>1.2162174856265457</v>
      </c>
      <c r="E3982">
        <v>-2.8665741539090608E-4</v>
      </c>
    </row>
    <row r="3983" spans="2:5" x14ac:dyDescent="0.45">
      <c r="B3983" s="191">
        <v>40605</v>
      </c>
      <c r="C3983" s="101">
        <v>70.497879028320313</v>
      </c>
      <c r="D3983" s="56">
        <f t="shared" si="62"/>
        <v>1.2790004710152367</v>
      </c>
      <c r="E3983">
        <v>-2.8800297740117886E-4</v>
      </c>
    </row>
    <row r="3984" spans="2:5" x14ac:dyDescent="0.45">
      <c r="B3984" s="191">
        <v>38891</v>
      </c>
      <c r="C3984" s="101">
        <v>30.933683395385742</v>
      </c>
      <c r="D3984" s="56">
        <f t="shared" si="62"/>
        <v>-0.54644558105070562</v>
      </c>
      <c r="E3984">
        <v>-2.923028378216695E-4</v>
      </c>
    </row>
    <row r="3985" spans="2:5" x14ac:dyDescent="0.45">
      <c r="B3985" s="191">
        <v>40623</v>
      </c>
      <c r="C3985" s="101">
        <v>68.202804565429688</v>
      </c>
      <c r="D3985" s="56">
        <f t="shared" si="62"/>
        <v>6.6413575014635571</v>
      </c>
      <c r="E3985">
        <v>-2.9746801044671869E-4</v>
      </c>
    </row>
    <row r="3986" spans="2:5" x14ac:dyDescent="0.45">
      <c r="B3986" s="191">
        <v>36934</v>
      </c>
      <c r="C3986" s="101">
        <v>8.9254827499389648</v>
      </c>
      <c r="D3986" s="56">
        <f t="shared" si="62"/>
        <v>-0.70057166561557471</v>
      </c>
      <c r="E3986">
        <v>-3.0784253971590685E-4</v>
      </c>
    </row>
    <row r="3987" spans="2:5" x14ac:dyDescent="0.45">
      <c r="B3987" s="191">
        <v>39217</v>
      </c>
      <c r="C3987" s="101">
        <v>29.80841064453125</v>
      </c>
      <c r="D3987" s="56">
        <f t="shared" si="62"/>
        <v>6.2113536821004813E-3</v>
      </c>
      <c r="E3987">
        <v>-3.0838584986784059E-4</v>
      </c>
    </row>
    <row r="3988" spans="2:5" x14ac:dyDescent="0.45">
      <c r="B3988" s="191">
        <v>39209</v>
      </c>
      <c r="C3988" s="101">
        <v>29.62440299987793</v>
      </c>
      <c r="D3988" s="56">
        <f t="shared" si="62"/>
        <v>3.063599411641277</v>
      </c>
      <c r="E3988">
        <v>-3.1055812669793231E-4</v>
      </c>
    </row>
    <row r="3989" spans="2:5" x14ac:dyDescent="0.45">
      <c r="B3989" s="191">
        <v>37690</v>
      </c>
      <c r="C3989" s="101">
        <v>7.2901878356933594</v>
      </c>
      <c r="D3989" s="56">
        <f t="shared" si="62"/>
        <v>-0.94917640457207286</v>
      </c>
      <c r="E3989">
        <v>-3.1183384258347767E-4</v>
      </c>
    </row>
    <row r="3990" spans="2:5" x14ac:dyDescent="0.45">
      <c r="B3990" s="191">
        <v>42250</v>
      </c>
      <c r="C3990" s="101">
        <v>143.44100952148438</v>
      </c>
      <c r="D3990" s="56">
        <f t="shared" si="62"/>
        <v>8.5542941180879772</v>
      </c>
      <c r="E3990">
        <v>-3.1264987786449499E-4</v>
      </c>
    </row>
    <row r="3991" spans="2:5" x14ac:dyDescent="0.45">
      <c r="B3991" s="191">
        <v>38334</v>
      </c>
      <c r="C3991" s="101">
        <v>15.013250350952148</v>
      </c>
      <c r="D3991" s="56">
        <f t="shared" si="62"/>
        <v>-0.89321603929407922</v>
      </c>
      <c r="E3991">
        <v>-3.1585949980149239E-4</v>
      </c>
    </row>
    <row r="3992" spans="2:5" x14ac:dyDescent="0.45">
      <c r="B3992" s="191">
        <v>42261</v>
      </c>
      <c r="C3992" s="101">
        <v>140.59461975097656</v>
      </c>
      <c r="D3992" s="56">
        <f t="shared" si="62"/>
        <v>3.9664658104049217</v>
      </c>
      <c r="E3992">
        <v>-3.1854372571388896E-4</v>
      </c>
    </row>
    <row r="3993" spans="2:5" x14ac:dyDescent="0.45">
      <c r="B3993" s="191">
        <v>39245</v>
      </c>
      <c r="C3993" s="101">
        <v>28.308786392211914</v>
      </c>
      <c r="D3993" s="56">
        <f t="shared" si="62"/>
        <v>-0.92743664842196494</v>
      </c>
      <c r="E3993">
        <v>-3.2512091507494147E-4</v>
      </c>
    </row>
    <row r="3994" spans="2:5" x14ac:dyDescent="0.45">
      <c r="B3994" s="191">
        <v>45195</v>
      </c>
      <c r="C3994" s="101">
        <v>390.1251220703125</v>
      </c>
      <c r="D3994" s="56">
        <f t="shared" si="62"/>
        <v>0.85872202228686167</v>
      </c>
      <c r="E3994">
        <v>-3.3883452652664584E-4</v>
      </c>
    </row>
    <row r="3995" spans="2:5" x14ac:dyDescent="0.45">
      <c r="B3995" s="191">
        <v>43482</v>
      </c>
      <c r="C3995" s="101">
        <v>209.88890075683594</v>
      </c>
      <c r="D3995" s="56">
        <f t="shared" si="62"/>
        <v>-0.49335925503553119</v>
      </c>
      <c r="E3995">
        <v>-3.4011729250065355E-4</v>
      </c>
    </row>
    <row r="3996" spans="2:5" x14ac:dyDescent="0.45">
      <c r="B3996" s="191">
        <v>45678</v>
      </c>
      <c r="C3996" s="101">
        <v>414.27560424804688</v>
      </c>
      <c r="D3996" s="56">
        <f t="shared" si="62"/>
        <v>51.065286643193708</v>
      </c>
      <c r="E3996">
        <v>-3.4264541405969938E-4</v>
      </c>
    </row>
    <row r="3997" spans="2:5" x14ac:dyDescent="0.45">
      <c r="B3997" s="191">
        <v>36804</v>
      </c>
      <c r="C3997" s="101">
        <v>7.9568486213684082</v>
      </c>
      <c r="D3997" s="56">
        <f t="shared" si="62"/>
        <v>-7.9979164457160638E-3</v>
      </c>
      <c r="E3997">
        <v>-3.4542486089700114E-4</v>
      </c>
    </row>
    <row r="3998" spans="2:5" x14ac:dyDescent="0.45">
      <c r="B3998" s="191">
        <v>37328</v>
      </c>
      <c r="C3998" s="101">
        <v>8.0209999084472656</v>
      </c>
      <c r="D3998" s="56">
        <f t="shared" si="62"/>
        <v>-0.93344612304897756</v>
      </c>
      <c r="E3998">
        <v>-3.4717810522051992E-4</v>
      </c>
    </row>
    <row r="3999" spans="2:5" x14ac:dyDescent="0.45">
      <c r="B3999" s="191">
        <v>41290</v>
      </c>
      <c r="C3999" s="101">
        <v>120.51889801025391</v>
      </c>
      <c r="D3999" s="56">
        <f t="shared" si="62"/>
        <v>39.182188523646694</v>
      </c>
      <c r="E3999">
        <v>-3.5191271299072398E-4</v>
      </c>
    </row>
    <row r="4000" spans="2:5" x14ac:dyDescent="0.45">
      <c r="B4000" s="191">
        <v>35114</v>
      </c>
      <c r="C4000" s="101">
        <v>2.9993114471435547</v>
      </c>
      <c r="D4000" s="56">
        <f t="shared" si="62"/>
        <v>-0.73741320354028106</v>
      </c>
      <c r="E4000">
        <v>-3.544841127785523E-4</v>
      </c>
    </row>
    <row r="4001" spans="2:5" x14ac:dyDescent="0.45">
      <c r="B4001" s="191">
        <v>37986</v>
      </c>
      <c r="C4001" s="101">
        <v>11.422171592712402</v>
      </c>
      <c r="D4001" s="56">
        <f t="shared" si="62"/>
        <v>0.43368660131352677</v>
      </c>
      <c r="E4001">
        <v>-3.5580511528069043E-4</v>
      </c>
    </row>
    <row r="4002" spans="2:5" x14ac:dyDescent="0.45">
      <c r="B4002" s="191">
        <v>37453</v>
      </c>
      <c r="C4002" s="101">
        <v>7.9669933319091797</v>
      </c>
      <c r="D4002" s="56">
        <f t="shared" si="62"/>
        <v>1.7002808725910921</v>
      </c>
      <c r="E4002">
        <v>-3.5700689297924138E-4</v>
      </c>
    </row>
    <row r="4003" spans="2:5" x14ac:dyDescent="0.45">
      <c r="B4003" s="191">
        <v>35221</v>
      </c>
      <c r="C4003" s="101">
        <v>2.9504313468933105</v>
      </c>
      <c r="D4003" s="56">
        <f t="shared" si="62"/>
        <v>-0.61976048640153547</v>
      </c>
      <c r="E4003">
        <v>-3.5970877241081373E-4</v>
      </c>
    </row>
    <row r="4004" spans="2:5" x14ac:dyDescent="0.45">
      <c r="B4004" s="191">
        <v>37634</v>
      </c>
      <c r="C4004" s="101">
        <v>7.7594022750854492</v>
      </c>
      <c r="D4004" s="56">
        <f t="shared" si="62"/>
        <v>-0.95738525040974742</v>
      </c>
      <c r="E4004">
        <v>-3.6637034734538144E-4</v>
      </c>
    </row>
    <row r="4005" spans="2:5" x14ac:dyDescent="0.45">
      <c r="B4005" s="191">
        <v>42802</v>
      </c>
      <c r="C4005" s="101">
        <v>182.08255004882813</v>
      </c>
      <c r="D4005" s="56">
        <f t="shared" si="62"/>
        <v>24.515257344723882</v>
      </c>
      <c r="E4005">
        <v>-3.7847183827742541E-4</v>
      </c>
    </row>
    <row r="4006" spans="2:5" x14ac:dyDescent="0.45">
      <c r="B4006" s="191">
        <v>36045</v>
      </c>
      <c r="C4006" s="101">
        <v>7.1362223625183105</v>
      </c>
      <c r="D4006" s="56">
        <f t="shared" si="62"/>
        <v>-3.4452557909163559E-2</v>
      </c>
      <c r="E4006">
        <v>-3.7892207390403151E-4</v>
      </c>
    </row>
    <row r="4007" spans="2:5" x14ac:dyDescent="0.45">
      <c r="B4007" s="191">
        <v>37530</v>
      </c>
      <c r="C4007" s="101">
        <v>7.3908562660217285</v>
      </c>
      <c r="D4007" s="56">
        <f t="shared" si="62"/>
        <v>-0.95861884567371025</v>
      </c>
      <c r="E4007">
        <v>-3.8437455520415093E-4</v>
      </c>
    </row>
    <row r="4008" spans="2:5" x14ac:dyDescent="0.45">
      <c r="B4008" s="191">
        <v>43073</v>
      </c>
      <c r="C4008" s="101">
        <v>178.60440063476563</v>
      </c>
      <c r="D4008" s="56">
        <f t="shared" si="62"/>
        <v>23.94494691448277</v>
      </c>
      <c r="E4008">
        <v>-3.9190042842599242E-4</v>
      </c>
    </row>
    <row r="4009" spans="2:5" x14ac:dyDescent="0.45">
      <c r="B4009" s="191">
        <v>37666</v>
      </c>
      <c r="C4009" s="101">
        <v>7.1599431037902832</v>
      </c>
      <c r="D4009" s="56">
        <f t="shared" si="62"/>
        <v>-0.95660312661876767</v>
      </c>
      <c r="E4009">
        <v>-3.9709870961892235E-4</v>
      </c>
    </row>
    <row r="4010" spans="2:5" x14ac:dyDescent="0.45">
      <c r="B4010" s="191">
        <v>42663</v>
      </c>
      <c r="C4010" s="101">
        <v>164.98753356933594</v>
      </c>
      <c r="D4010" s="56">
        <f t="shared" si="62"/>
        <v>7.7417320807235221E-2</v>
      </c>
      <c r="E4010">
        <v>-4.1776284345717196E-4</v>
      </c>
    </row>
    <row r="4011" spans="2:5" x14ac:dyDescent="0.45">
      <c r="B4011" s="191">
        <v>41537</v>
      </c>
      <c r="C4011" s="101">
        <v>153.13243103027344</v>
      </c>
      <c r="D4011" s="56">
        <f t="shared" si="62"/>
        <v>60.360504974308768</v>
      </c>
      <c r="E4011">
        <v>-4.2221426731631288E-4</v>
      </c>
    </row>
    <row r="4012" spans="2:5" x14ac:dyDescent="0.45">
      <c r="B4012" s="191">
        <v>35158</v>
      </c>
      <c r="C4012" s="101">
        <v>2.4956188201904297</v>
      </c>
      <c r="D4012" s="56">
        <f t="shared" si="62"/>
        <v>-0.9941164132170196</v>
      </c>
      <c r="E4012">
        <v>-4.2571306939123032E-4</v>
      </c>
    </row>
    <row r="4013" spans="2:5" x14ac:dyDescent="0.45">
      <c r="B4013" s="191">
        <v>45637</v>
      </c>
      <c r="C4013" s="101">
        <v>424.16622924804688</v>
      </c>
      <c r="D4013" s="56">
        <f t="shared" si="62"/>
        <v>1.8071504272856944</v>
      </c>
      <c r="E4013">
        <v>-4.2977176285890275E-4</v>
      </c>
    </row>
    <row r="4014" spans="2:5" x14ac:dyDescent="0.45">
      <c r="B4014" s="191">
        <v>41838</v>
      </c>
      <c r="C4014" s="101">
        <v>151.10206604003906</v>
      </c>
      <c r="D4014" s="56">
        <f t="shared" si="62"/>
        <v>2.5551621181928841</v>
      </c>
      <c r="E4014">
        <v>-4.3555325862476205E-4</v>
      </c>
    </row>
    <row r="4015" spans="2:5" x14ac:dyDescent="0.45">
      <c r="B4015" s="191">
        <v>39583</v>
      </c>
      <c r="C4015" s="101">
        <v>42.502159118652344</v>
      </c>
      <c r="D4015" s="56">
        <f t="shared" si="62"/>
        <v>-0.71198086849702613</v>
      </c>
      <c r="E4015">
        <v>-4.4192800467083632E-4</v>
      </c>
    </row>
    <row r="4016" spans="2:5" x14ac:dyDescent="0.45">
      <c r="B4016" s="191">
        <v>41807</v>
      </c>
      <c r="C4016" s="101">
        <v>147.567138671875</v>
      </c>
      <c r="D4016" s="56">
        <f t="shared" si="62"/>
        <v>-0.19980519217786688</v>
      </c>
      <c r="E4016">
        <v>-4.4598215554596639E-4</v>
      </c>
    </row>
    <row r="4017" spans="2:5" x14ac:dyDescent="0.45">
      <c r="B4017" s="191">
        <v>44609</v>
      </c>
      <c r="C4017" s="101">
        <v>184.41401672363281</v>
      </c>
      <c r="D4017" s="56">
        <f t="shared" si="62"/>
        <v>5.5545278789733525E-2</v>
      </c>
      <c r="E4017">
        <v>-4.4883941886915293E-4</v>
      </c>
    </row>
    <row r="4018" spans="2:5" x14ac:dyDescent="0.45">
      <c r="B4018" s="191">
        <v>44454</v>
      </c>
      <c r="C4018" s="101">
        <v>174.709716796875</v>
      </c>
      <c r="D4018" s="56">
        <f t="shared" si="62"/>
        <v>0.21117715182259811</v>
      </c>
      <c r="E4018">
        <v>-4.6285149695183219E-4</v>
      </c>
    </row>
    <row r="4019" spans="2:5" x14ac:dyDescent="0.45">
      <c r="B4019" s="191">
        <v>42404</v>
      </c>
      <c r="C4019" s="101">
        <v>144.24786376953125</v>
      </c>
      <c r="D4019" s="56">
        <f t="shared" si="62"/>
        <v>16.486052993123259</v>
      </c>
      <c r="E4019">
        <v>-4.658571930951632E-4</v>
      </c>
    </row>
    <row r="4020" spans="2:5" x14ac:dyDescent="0.45">
      <c r="B4020" s="191">
        <v>37054</v>
      </c>
      <c r="C4020" s="101">
        <v>8.2493095397949219</v>
      </c>
      <c r="D4020" s="56">
        <f t="shared" si="62"/>
        <v>-0.97985585952351884</v>
      </c>
      <c r="E4020">
        <v>-4.6602398573340309E-4</v>
      </c>
    </row>
    <row r="4021" spans="2:5" x14ac:dyDescent="0.45">
      <c r="B4021" s="191">
        <v>45777</v>
      </c>
      <c r="C4021" s="101">
        <v>409.51409912109375</v>
      </c>
      <c r="D4021" s="56">
        <f t="shared" si="62"/>
        <v>1.9780923437886473</v>
      </c>
      <c r="E4021">
        <v>-4.6948807922616925E-4</v>
      </c>
    </row>
    <row r="4022" spans="2:5" x14ac:dyDescent="0.45">
      <c r="B4022" s="191">
        <v>41632</v>
      </c>
      <c r="C4022" s="101">
        <v>137.50886535644531</v>
      </c>
      <c r="D4022" s="56">
        <f t="shared" si="62"/>
        <v>12.346021642643144</v>
      </c>
      <c r="E4022">
        <v>-4.6994138654115377E-4</v>
      </c>
    </row>
    <row r="4023" spans="2:5" x14ac:dyDescent="0.45">
      <c r="B4023" s="191">
        <v>36389</v>
      </c>
      <c r="C4023" s="101">
        <v>10.303359985351563</v>
      </c>
      <c r="D4023" s="56">
        <f t="shared" si="62"/>
        <v>-0.16916391197972561</v>
      </c>
      <c r="E4023">
        <v>-4.7469758266894022E-4</v>
      </c>
    </row>
    <row r="4024" spans="2:5" x14ac:dyDescent="0.45">
      <c r="B4024" s="191">
        <v>38205</v>
      </c>
      <c r="C4024" s="101">
        <v>12.40119457244873</v>
      </c>
      <c r="D4024" s="56">
        <f t="shared" si="62"/>
        <v>-8.0024642863484888E-2</v>
      </c>
      <c r="E4024">
        <v>-4.775627741777588E-4</v>
      </c>
    </row>
    <row r="4025" spans="2:5" x14ac:dyDescent="0.45">
      <c r="B4025" s="191">
        <v>38260</v>
      </c>
      <c r="C4025" s="101">
        <v>13.479920387268066</v>
      </c>
      <c r="D4025" s="56">
        <f t="shared" si="62"/>
        <v>-0.96666482539353593</v>
      </c>
      <c r="E4025">
        <v>-4.8346865317102966E-4</v>
      </c>
    </row>
    <row r="4026" spans="2:5" x14ac:dyDescent="0.45">
      <c r="B4026" s="191">
        <v>45951</v>
      </c>
      <c r="C4026" s="101">
        <v>404.37527465820313</v>
      </c>
      <c r="D4026" s="56">
        <f t="shared" si="62"/>
        <v>2.6255364277515108E-2</v>
      </c>
      <c r="E4026">
        <v>-4.8412207087477721E-4</v>
      </c>
    </row>
    <row r="4027" spans="2:5" x14ac:dyDescent="0.45">
      <c r="B4027" s="191">
        <v>45701</v>
      </c>
      <c r="C4027" s="101">
        <v>394.02987670898438</v>
      </c>
      <c r="D4027" s="56">
        <f t="shared" si="62"/>
        <v>1.3827509452566373</v>
      </c>
      <c r="E4027">
        <v>-4.8792858639122816E-4</v>
      </c>
    </row>
    <row r="4028" spans="2:5" x14ac:dyDescent="0.45">
      <c r="B4028" s="191">
        <v>44368</v>
      </c>
      <c r="C4028" s="101">
        <v>165.36763000488281</v>
      </c>
      <c r="D4028" s="56">
        <f t="shared" si="62"/>
        <v>0.95019623368093353</v>
      </c>
      <c r="E4028">
        <v>-4.8861777888081076E-4</v>
      </c>
    </row>
    <row r="4029" spans="2:5" x14ac:dyDescent="0.45">
      <c r="B4029" s="191">
        <v>40949</v>
      </c>
      <c r="C4029" s="101">
        <v>84.795379638671875</v>
      </c>
      <c r="D4029" s="56">
        <f t="shared" si="62"/>
        <v>1.2313377446269356</v>
      </c>
      <c r="E4029">
        <v>-4.9002904651894571E-4</v>
      </c>
    </row>
    <row r="4030" spans="2:5" x14ac:dyDescent="0.45">
      <c r="B4030" s="191">
        <v>39506</v>
      </c>
      <c r="C4030" s="101">
        <v>38.002037048339844</v>
      </c>
      <c r="D4030" s="56">
        <f t="shared" si="62"/>
        <v>-0.54784477495963879</v>
      </c>
      <c r="E4030">
        <v>-4.9433461627563862E-4</v>
      </c>
    </row>
    <row r="4031" spans="2:5" x14ac:dyDescent="0.45">
      <c r="B4031" s="191">
        <v>40917</v>
      </c>
      <c r="C4031" s="101">
        <v>84.046440124511719</v>
      </c>
      <c r="D4031" s="56">
        <f t="shared" si="62"/>
        <v>1.7357386942149105E-3</v>
      </c>
      <c r="E4031">
        <v>-4.9466560487160336E-4</v>
      </c>
    </row>
    <row r="4032" spans="2:5" x14ac:dyDescent="0.45">
      <c r="B4032" s="191">
        <v>40742</v>
      </c>
      <c r="C4032" s="101">
        <v>83.900810241699219</v>
      </c>
      <c r="D4032" s="56">
        <f t="shared" si="62"/>
        <v>-0.60955856340888104</v>
      </c>
      <c r="E4032">
        <v>-4.9561463303794597E-4</v>
      </c>
    </row>
    <row r="4033" spans="2:5" x14ac:dyDescent="0.45">
      <c r="B4033" s="191">
        <v>43320</v>
      </c>
      <c r="C4033" s="101">
        <v>214.88705444335938</v>
      </c>
      <c r="D4033" s="56">
        <f t="shared" si="62"/>
        <v>0.68455181351271788</v>
      </c>
      <c r="E4033">
        <v>-4.9844352616395572E-4</v>
      </c>
    </row>
    <row r="4034" spans="2:5" x14ac:dyDescent="0.45">
      <c r="B4034" s="191">
        <v>41320</v>
      </c>
      <c r="C4034" s="101">
        <v>127.56333923339844</v>
      </c>
      <c r="D4034" s="56">
        <f t="shared" si="62"/>
        <v>-0.16216100556822782</v>
      </c>
      <c r="E4034">
        <v>-4.9849593393144472E-4</v>
      </c>
    </row>
    <row r="4035" spans="2:5" x14ac:dyDescent="0.45">
      <c r="B4035" s="191">
        <v>44062</v>
      </c>
      <c r="C4035" s="101">
        <v>152.2528076171875</v>
      </c>
      <c r="D4035" s="56">
        <f t="shared" ref="D4035:D4098" si="63">(C4035-C4036)/C4036</f>
        <v>0.2057811767291933</v>
      </c>
      <c r="E4035">
        <v>-5.035526657288787E-4</v>
      </c>
    </row>
    <row r="4036" spans="2:5" x14ac:dyDescent="0.45">
      <c r="B4036" s="191">
        <v>41344</v>
      </c>
      <c r="C4036" s="101">
        <v>126.26902008056641</v>
      </c>
      <c r="D4036" s="56">
        <f t="shared" si="63"/>
        <v>-0.16328365377323673</v>
      </c>
      <c r="E4036">
        <v>-5.0378427017862238E-4</v>
      </c>
    </row>
    <row r="4037" spans="2:5" x14ac:dyDescent="0.45">
      <c r="B4037" s="191">
        <v>44067</v>
      </c>
      <c r="C4037" s="101">
        <v>150.91018676757813</v>
      </c>
      <c r="D4037" s="56">
        <f t="shared" si="63"/>
        <v>-0.27057750203927505</v>
      </c>
      <c r="E4037">
        <v>-5.0803040744402494E-4</v>
      </c>
    </row>
    <row r="4038" spans="2:5" x14ac:dyDescent="0.45">
      <c r="B4038" s="191">
        <v>43487</v>
      </c>
      <c r="C4038" s="101">
        <v>206.88995361328125</v>
      </c>
      <c r="D4038" s="56">
        <f t="shared" si="63"/>
        <v>6.4698372603361906E-2</v>
      </c>
      <c r="E4038">
        <v>-5.1762665451450497E-4</v>
      </c>
    </row>
    <row r="4039" spans="2:5" x14ac:dyDescent="0.45">
      <c r="B4039" s="191">
        <v>42837</v>
      </c>
      <c r="C4039" s="101">
        <v>194.31790161132813</v>
      </c>
      <c r="D4039" s="56">
        <f t="shared" si="63"/>
        <v>65.23060156909871</v>
      </c>
      <c r="E4039">
        <v>-5.3172315267015669E-4</v>
      </c>
    </row>
    <row r="4040" spans="2:5" x14ac:dyDescent="0.45">
      <c r="B4040" s="191">
        <v>35187</v>
      </c>
      <c r="C4040" s="101">
        <v>2.9339594841003418</v>
      </c>
      <c r="D4040" s="56">
        <f t="shared" si="63"/>
        <v>-6.8667721152532808E-4</v>
      </c>
      <c r="E4040">
        <v>-5.4277727346155379E-4</v>
      </c>
    </row>
    <row r="4041" spans="2:5" x14ac:dyDescent="0.45">
      <c r="B4041" s="191">
        <v>35394</v>
      </c>
      <c r="C4041" s="101">
        <v>2.9359755516052246</v>
      </c>
      <c r="D4041" s="56">
        <f t="shared" si="63"/>
        <v>-0.98170723395870885</v>
      </c>
      <c r="E4041">
        <v>-5.4702845862801043E-4</v>
      </c>
    </row>
    <row r="4042" spans="2:5" x14ac:dyDescent="0.45">
      <c r="B4042" s="191">
        <v>41921</v>
      </c>
      <c r="C4042" s="101">
        <v>160.499267578125</v>
      </c>
      <c r="D4042" s="56">
        <f t="shared" si="63"/>
        <v>0.21061104294365551</v>
      </c>
      <c r="E4042">
        <v>-5.4711799562115568E-4</v>
      </c>
    </row>
    <row r="4043" spans="2:5" x14ac:dyDescent="0.45">
      <c r="B4043" s="191">
        <v>43951</v>
      </c>
      <c r="C4043" s="101">
        <v>132.57707214355469</v>
      </c>
      <c r="D4043" s="56">
        <f t="shared" si="63"/>
        <v>2.90149901250919</v>
      </c>
      <c r="E4043">
        <v>-5.4892576998284779E-4</v>
      </c>
    </row>
    <row r="4044" spans="2:5" x14ac:dyDescent="0.45">
      <c r="B4044" s="191">
        <v>39342</v>
      </c>
      <c r="C4044" s="101">
        <v>33.981060028076172</v>
      </c>
      <c r="D4044" s="56">
        <f t="shared" si="63"/>
        <v>-0.85114248194528808</v>
      </c>
      <c r="E4044">
        <v>-5.5246046300540057E-4</v>
      </c>
    </row>
    <row r="4045" spans="2:5" x14ac:dyDescent="0.45">
      <c r="B4045" s="191">
        <v>44711</v>
      </c>
      <c r="C4045" s="101">
        <v>228.27909851074219</v>
      </c>
      <c r="D4045" s="56">
        <f t="shared" si="63"/>
        <v>0.22391207172278205</v>
      </c>
      <c r="E4045">
        <v>-5.5715743886349499E-4</v>
      </c>
    </row>
    <row r="4046" spans="2:5" x14ac:dyDescent="0.45">
      <c r="B4046" s="191">
        <v>43158</v>
      </c>
      <c r="C4046" s="101">
        <v>186.51593017578125</v>
      </c>
      <c r="D4046" s="56">
        <f t="shared" si="63"/>
        <v>2.633280962620419</v>
      </c>
      <c r="E4046">
        <v>-5.6277840994617423E-4</v>
      </c>
    </row>
    <row r="4047" spans="2:5" x14ac:dyDescent="0.45">
      <c r="B4047" s="191">
        <v>40303</v>
      </c>
      <c r="C4047" s="101">
        <v>51.335399627685547</v>
      </c>
      <c r="D4047" s="56">
        <f t="shared" si="63"/>
        <v>-0.82482930796284104</v>
      </c>
      <c r="E4047">
        <v>-5.7200280223445004E-4</v>
      </c>
    </row>
    <row r="4048" spans="2:5" x14ac:dyDescent="0.45">
      <c r="B4048" s="191">
        <v>44909</v>
      </c>
      <c r="C4048" s="101">
        <v>293.05929565429688</v>
      </c>
      <c r="D4048" s="56">
        <f t="shared" si="63"/>
        <v>0.6158096827765841</v>
      </c>
      <c r="E4048">
        <v>-5.7865269046962139E-4</v>
      </c>
    </row>
    <row r="4049" spans="2:5" x14ac:dyDescent="0.45">
      <c r="B4049" s="191">
        <v>43180</v>
      </c>
      <c r="C4049" s="101">
        <v>181.36993408203125</v>
      </c>
      <c r="D4049" s="56">
        <f t="shared" si="63"/>
        <v>7.8747980679480998</v>
      </c>
      <c r="E4049">
        <v>-5.7865280680244129E-4</v>
      </c>
    </row>
    <row r="4050" spans="2:5" x14ac:dyDescent="0.45">
      <c r="B4050" s="191">
        <v>38560</v>
      </c>
      <c r="C4050" s="101">
        <v>20.436513900756836</v>
      </c>
      <c r="D4050" s="56">
        <f t="shared" si="63"/>
        <v>-0.70044582738490502</v>
      </c>
      <c r="E4050">
        <v>-5.9033958564112051E-4</v>
      </c>
    </row>
    <row r="4051" spans="2:5" x14ac:dyDescent="0.45">
      <c r="B4051" s="191">
        <v>40620</v>
      </c>
      <c r="C4051" s="101">
        <v>68.223098754882813</v>
      </c>
      <c r="D4051" s="56">
        <f t="shared" si="63"/>
        <v>-0.68746791545225372</v>
      </c>
      <c r="E4051">
        <v>-5.9525246483249335E-4</v>
      </c>
    </row>
    <row r="4052" spans="2:5" x14ac:dyDescent="0.45">
      <c r="B4052" s="191">
        <v>43607</v>
      </c>
      <c r="C4052" s="101">
        <v>218.29150390625</v>
      </c>
      <c r="D4052" s="56">
        <f t="shared" si="63"/>
        <v>3.4723374403363301</v>
      </c>
      <c r="E4052">
        <v>-5.9548110597970898E-4</v>
      </c>
    </row>
    <row r="4053" spans="2:5" x14ac:dyDescent="0.45">
      <c r="B4053" s="191">
        <v>40164</v>
      </c>
      <c r="C4053" s="101">
        <v>48.80926513671875</v>
      </c>
      <c r="D4053" s="56">
        <f t="shared" si="63"/>
        <v>2.8928264983646472</v>
      </c>
      <c r="E4053">
        <v>-6.0119882028498094E-4</v>
      </c>
    </row>
    <row r="4054" spans="2:5" x14ac:dyDescent="0.45">
      <c r="B4054" s="191">
        <v>38035</v>
      </c>
      <c r="C4054" s="101">
        <v>12.53825855255127</v>
      </c>
      <c r="D4054" s="56">
        <f t="shared" si="63"/>
        <v>-0.57527682257478963</v>
      </c>
      <c r="E4054">
        <v>-6.0181369635842284E-4</v>
      </c>
    </row>
    <row r="4055" spans="2:5" x14ac:dyDescent="0.45">
      <c r="B4055" s="191">
        <v>38761</v>
      </c>
      <c r="C4055" s="101">
        <v>29.521013259887695</v>
      </c>
      <c r="D4055" s="56">
        <f t="shared" si="63"/>
        <v>-9.9468989119371933E-3</v>
      </c>
      <c r="E4055">
        <v>-6.1328812900048946E-4</v>
      </c>
    </row>
    <row r="4056" spans="2:5" x14ac:dyDescent="0.45">
      <c r="B4056" s="191">
        <v>39216</v>
      </c>
      <c r="C4056" s="101">
        <v>29.817605972290039</v>
      </c>
      <c r="D4056" s="56">
        <f t="shared" si="63"/>
        <v>0</v>
      </c>
      <c r="E4056">
        <v>-6.1645541524406084E-4</v>
      </c>
    </row>
    <row r="4057" spans="2:5" x14ac:dyDescent="0.45">
      <c r="B4057" s="191">
        <v>39147</v>
      </c>
      <c r="C4057" s="101">
        <v>29.817605972290039</v>
      </c>
      <c r="D4057" s="56">
        <f t="shared" si="63"/>
        <v>-0.92444151533587049</v>
      </c>
      <c r="E4057">
        <v>-6.1645541524406084E-4</v>
      </c>
    </row>
    <row r="4058" spans="2:5" x14ac:dyDescent="0.45">
      <c r="B4058" s="191">
        <v>46002</v>
      </c>
      <c r="C4058" s="101">
        <v>394.62948608398438</v>
      </c>
      <c r="D4058" s="56">
        <f t="shared" si="63"/>
        <v>48.138075711292572</v>
      </c>
      <c r="E4058">
        <v>-6.2012901372978312E-4</v>
      </c>
    </row>
    <row r="4059" spans="2:5" x14ac:dyDescent="0.45">
      <c r="B4059" s="191">
        <v>37138</v>
      </c>
      <c r="C4059" s="101">
        <v>8.0310325622558594</v>
      </c>
      <c r="D4059" s="56">
        <f t="shared" si="63"/>
        <v>0.8762139421122086</v>
      </c>
      <c r="E4059">
        <v>-6.2434662262418074E-4</v>
      </c>
    </row>
    <row r="4060" spans="2:5" x14ac:dyDescent="0.45">
      <c r="B4060" s="191">
        <v>35563</v>
      </c>
      <c r="C4060" s="101">
        <v>4.2804460525512695</v>
      </c>
      <c r="D4060" s="56">
        <f t="shared" si="63"/>
        <v>-0.9753811404579219</v>
      </c>
      <c r="E4060">
        <v>-6.2544782197648634E-4</v>
      </c>
    </row>
    <row r="4061" spans="2:5" x14ac:dyDescent="0.45">
      <c r="B4061" s="191">
        <v>43823</v>
      </c>
      <c r="C4061" s="101">
        <v>173.86857604980469</v>
      </c>
      <c r="D4061" s="56">
        <f t="shared" si="63"/>
        <v>3.5729877965486071E-3</v>
      </c>
      <c r="E4061">
        <v>-6.2779511566980295E-4</v>
      </c>
    </row>
    <row r="4062" spans="2:5" x14ac:dyDescent="0.45">
      <c r="B4062" s="191">
        <v>43853</v>
      </c>
      <c r="C4062" s="101">
        <v>173.24955749511719</v>
      </c>
      <c r="D4062" s="56">
        <f t="shared" si="63"/>
        <v>0.27712800150725647</v>
      </c>
      <c r="E4062">
        <v>-6.3012476980949797E-4</v>
      </c>
    </row>
    <row r="4063" spans="2:5" x14ac:dyDescent="0.45">
      <c r="B4063" s="191">
        <v>41642</v>
      </c>
      <c r="C4063" s="101">
        <v>135.65559387207031</v>
      </c>
      <c r="D4063" s="56">
        <f t="shared" si="63"/>
        <v>-0.67404621305775203</v>
      </c>
      <c r="E4063">
        <v>-6.3523103029954216E-4</v>
      </c>
    </row>
    <row r="4064" spans="2:5" x14ac:dyDescent="0.45">
      <c r="B4064" s="191">
        <v>45120</v>
      </c>
      <c r="C4064" s="101">
        <v>416.18045043945313</v>
      </c>
      <c r="D4064" s="56">
        <f t="shared" si="63"/>
        <v>1.196069220926409</v>
      </c>
      <c r="E4064">
        <v>-6.3527447829301773E-4</v>
      </c>
    </row>
    <row r="4065" spans="2:5" x14ac:dyDescent="0.45">
      <c r="B4065" s="191">
        <v>44596</v>
      </c>
      <c r="C4065" s="101">
        <v>189.51153564453125</v>
      </c>
      <c r="D4065" s="56">
        <f t="shared" si="63"/>
        <v>27.186543831093996</v>
      </c>
      <c r="E4065">
        <v>-6.3969601001884647E-4</v>
      </c>
    </row>
    <row r="4066" spans="2:5" x14ac:dyDescent="0.45">
      <c r="B4066" s="191">
        <v>36035</v>
      </c>
      <c r="C4066" s="101">
        <v>6.723475456237793</v>
      </c>
      <c r="D4066" s="56">
        <f t="shared" si="63"/>
        <v>0.64078520395208582</v>
      </c>
      <c r="E4066">
        <v>-6.4326703676020219E-4</v>
      </c>
    </row>
    <row r="4067" spans="2:5" x14ac:dyDescent="0.45">
      <c r="B4067" s="191">
        <v>35467</v>
      </c>
      <c r="C4067" s="101">
        <v>4.0977182388305664</v>
      </c>
      <c r="D4067" s="56">
        <f t="shared" si="63"/>
        <v>-0.51217266723516686</v>
      </c>
      <c r="E4067">
        <v>-6.5320371594650866E-4</v>
      </c>
    </row>
    <row r="4068" spans="2:5" x14ac:dyDescent="0.45">
      <c r="B4068" s="191">
        <v>36776</v>
      </c>
      <c r="C4068" s="101">
        <v>8.3999357223510742</v>
      </c>
      <c r="D4068" s="56">
        <f t="shared" si="63"/>
        <v>0.10366323925976632</v>
      </c>
      <c r="E4068">
        <v>-6.5420604222703714E-4</v>
      </c>
    </row>
    <row r="4069" spans="2:5" x14ac:dyDescent="0.45">
      <c r="B4069" s="191">
        <v>37610</v>
      </c>
      <c r="C4069" s="101">
        <v>7.6109590530395508</v>
      </c>
      <c r="D4069" s="56">
        <f t="shared" si="63"/>
        <v>1.7218632322453095E-3</v>
      </c>
      <c r="E4069">
        <v>-6.7198549267656019E-4</v>
      </c>
    </row>
    <row r="4070" spans="2:5" x14ac:dyDescent="0.45">
      <c r="B4070" s="191">
        <v>37516</v>
      </c>
      <c r="C4070" s="101">
        <v>7.5978765487670898</v>
      </c>
      <c r="D4070" s="56">
        <f t="shared" si="63"/>
        <v>-0.95219983737165093</v>
      </c>
      <c r="E4070">
        <v>-6.7345515483573158E-4</v>
      </c>
    </row>
    <row r="4071" spans="2:5" x14ac:dyDescent="0.45">
      <c r="B4071" s="191">
        <v>41477</v>
      </c>
      <c r="C4071" s="101">
        <v>158.95085144042969</v>
      </c>
      <c r="D4071" s="56">
        <f t="shared" si="63"/>
        <v>5.0381527442952896</v>
      </c>
      <c r="E4071">
        <v>-6.7737496623198018E-4</v>
      </c>
    </row>
    <row r="4072" spans="2:5" x14ac:dyDescent="0.45">
      <c r="B4072" s="191">
        <v>38726</v>
      </c>
      <c r="C4072" s="101">
        <v>26.324417114257813</v>
      </c>
      <c r="D4072" s="56">
        <f t="shared" si="63"/>
        <v>-0.87178780592302429</v>
      </c>
      <c r="E4072">
        <v>-6.8741958443480479E-4</v>
      </c>
    </row>
    <row r="4073" spans="2:5" x14ac:dyDescent="0.45">
      <c r="B4073" s="191">
        <v>43398</v>
      </c>
      <c r="C4073" s="101">
        <v>205.31913757324219</v>
      </c>
      <c r="D4073" s="56">
        <f t="shared" si="63"/>
        <v>22.300216613843482</v>
      </c>
      <c r="E4073">
        <v>-6.9505332059328841E-4</v>
      </c>
    </row>
    <row r="4074" spans="2:5" x14ac:dyDescent="0.45">
      <c r="B4074" s="191">
        <v>37096</v>
      </c>
      <c r="C4074" s="101">
        <v>8.8118982315063477</v>
      </c>
      <c r="D4074" s="56">
        <f t="shared" si="63"/>
        <v>-0.9770493005221027</v>
      </c>
      <c r="E4074">
        <v>-6.9519150914634309E-4</v>
      </c>
    </row>
    <row r="4075" spans="2:5" x14ac:dyDescent="0.45">
      <c r="B4075" s="191">
        <v>45406</v>
      </c>
      <c r="C4075" s="101">
        <v>383.94900512695313</v>
      </c>
      <c r="D4075" s="56">
        <f t="shared" si="63"/>
        <v>1.7158449570086786E-2</v>
      </c>
      <c r="E4075">
        <v>-6.9888578590695508E-4</v>
      </c>
    </row>
    <row r="4076" spans="2:5" x14ac:dyDescent="0.45">
      <c r="B4076" s="191">
        <v>45231</v>
      </c>
      <c r="C4076" s="101">
        <v>377.47216796875</v>
      </c>
      <c r="D4076" s="56">
        <f t="shared" si="63"/>
        <v>1.4289176310949956</v>
      </c>
      <c r="E4076">
        <v>-7.0021227734610905E-4</v>
      </c>
    </row>
    <row r="4077" spans="2:5" x14ac:dyDescent="0.45">
      <c r="B4077" s="191">
        <v>43868</v>
      </c>
      <c r="C4077" s="101">
        <v>155.40756225585938</v>
      </c>
      <c r="D4077" s="56">
        <f t="shared" si="63"/>
        <v>-7.2307239960126155E-2</v>
      </c>
      <c r="E4077">
        <v>-7.0231912486209698E-4</v>
      </c>
    </row>
    <row r="4078" spans="2:5" x14ac:dyDescent="0.45">
      <c r="B4078" s="191">
        <v>44295</v>
      </c>
      <c r="C4078" s="101">
        <v>167.5205078125</v>
      </c>
      <c r="D4078" s="56">
        <f t="shared" si="63"/>
        <v>2.0228350394896992</v>
      </c>
      <c r="E4078">
        <v>-7.0332724669000654E-4</v>
      </c>
    </row>
    <row r="4079" spans="2:5" x14ac:dyDescent="0.45">
      <c r="B4079" s="191">
        <v>40330</v>
      </c>
      <c r="C4079" s="101">
        <v>55.418342590332031</v>
      </c>
      <c r="D4079" s="56">
        <f t="shared" si="63"/>
        <v>6.6887492076110098</v>
      </c>
      <c r="E4079">
        <v>-7.0595037821619968E-4</v>
      </c>
    </row>
    <row r="4080" spans="2:5" x14ac:dyDescent="0.45">
      <c r="B4080" s="191">
        <v>37467</v>
      </c>
      <c r="C4080" s="101">
        <v>7.2077188491821289</v>
      </c>
      <c r="D4080" s="56">
        <f t="shared" si="63"/>
        <v>-0.96339642292904826</v>
      </c>
      <c r="E4080">
        <v>-7.094873907325292E-4</v>
      </c>
    </row>
    <row r="4081" spans="2:5" x14ac:dyDescent="0.45">
      <c r="B4081" s="191">
        <v>43125</v>
      </c>
      <c r="C4081" s="101">
        <v>196.9129638671875</v>
      </c>
      <c r="D4081" s="56">
        <f t="shared" si="63"/>
        <v>22.268600504593131</v>
      </c>
      <c r="E4081">
        <v>-7.1038841225944246E-4</v>
      </c>
    </row>
    <row r="4082" spans="2:5" x14ac:dyDescent="0.45">
      <c r="B4082" s="191">
        <v>37028</v>
      </c>
      <c r="C4082" s="101">
        <v>8.4626045227050781</v>
      </c>
      <c r="D4082" s="56">
        <f t="shared" si="63"/>
        <v>-0.95804858874473808</v>
      </c>
      <c r="E4082">
        <v>-7.1418709810083889E-4</v>
      </c>
    </row>
    <row r="4083" spans="2:5" x14ac:dyDescent="0.45">
      <c r="B4083" s="191">
        <v>43636</v>
      </c>
      <c r="C4083" s="101">
        <v>201.72395324707031</v>
      </c>
      <c r="D4083" s="56">
        <f t="shared" si="63"/>
        <v>0.2004750438094747</v>
      </c>
      <c r="E4083">
        <v>-7.2140577374057286E-4</v>
      </c>
    </row>
    <row r="4084" spans="2:5" x14ac:dyDescent="0.45">
      <c r="B4084" s="191">
        <v>44396</v>
      </c>
      <c r="C4084" s="101">
        <v>168.03677368164063</v>
      </c>
      <c r="D4084" s="56">
        <f t="shared" si="63"/>
        <v>7.9638177828985572</v>
      </c>
      <c r="E4084">
        <v>-7.2147957485062491E-4</v>
      </c>
    </row>
    <row r="4085" spans="2:5" x14ac:dyDescent="0.45">
      <c r="B4085" s="191">
        <v>38509</v>
      </c>
      <c r="C4085" s="101">
        <v>18.746116638183594</v>
      </c>
      <c r="D4085" s="56">
        <f t="shared" si="63"/>
        <v>-0.51521668981814195</v>
      </c>
      <c r="E4085">
        <v>-7.267542350616826E-4</v>
      </c>
    </row>
    <row r="4086" spans="2:5" x14ac:dyDescent="0.45">
      <c r="B4086" s="191">
        <v>39618</v>
      </c>
      <c r="C4086" s="101">
        <v>38.669063568115234</v>
      </c>
      <c r="D4086" s="56">
        <f t="shared" si="63"/>
        <v>1.1781299007645045</v>
      </c>
      <c r="E4086">
        <v>-7.2829428215055009E-4</v>
      </c>
    </row>
    <row r="4087" spans="2:5" x14ac:dyDescent="0.45">
      <c r="B4087" s="191">
        <v>38492</v>
      </c>
      <c r="C4087" s="101">
        <v>17.753332138061523</v>
      </c>
      <c r="D4087" s="56">
        <f t="shared" si="63"/>
        <v>-0.93846758998940583</v>
      </c>
      <c r="E4087">
        <v>-7.3389413179926987E-4</v>
      </c>
    </row>
    <row r="4088" spans="2:5" x14ac:dyDescent="0.45">
      <c r="B4088" s="191">
        <v>44893</v>
      </c>
      <c r="C4088" s="101">
        <v>288.52001953125</v>
      </c>
      <c r="D4088" s="56">
        <f t="shared" si="63"/>
        <v>1.0316473037257947</v>
      </c>
      <c r="E4088">
        <v>-7.3447552433509038E-4</v>
      </c>
    </row>
    <row r="4089" spans="2:5" x14ac:dyDescent="0.45">
      <c r="B4089" s="191">
        <v>41414</v>
      </c>
      <c r="C4089" s="101">
        <v>142.01284790039063</v>
      </c>
      <c r="D4089" s="56">
        <f t="shared" si="63"/>
        <v>7.9791883705091253</v>
      </c>
      <c r="E4089">
        <v>-7.4662536928644778E-4</v>
      </c>
    </row>
    <row r="4090" spans="2:5" x14ac:dyDescent="0.45">
      <c r="B4090" s="191">
        <v>38428</v>
      </c>
      <c r="C4090" s="101">
        <v>15.815777778625488</v>
      </c>
      <c r="D4090" s="56">
        <f t="shared" si="63"/>
        <v>-0.89141175518775917</v>
      </c>
      <c r="E4090">
        <v>-7.4877359477363626E-4</v>
      </c>
    </row>
    <row r="4091" spans="2:5" x14ac:dyDescent="0.45">
      <c r="B4091" s="191">
        <v>43987</v>
      </c>
      <c r="C4091" s="101">
        <v>145.64907836914063</v>
      </c>
      <c r="D4091" s="56">
        <f t="shared" si="63"/>
        <v>18.349305707852892</v>
      </c>
      <c r="E4091">
        <v>-7.4923461763334192E-4</v>
      </c>
    </row>
    <row r="4092" spans="2:5" x14ac:dyDescent="0.45">
      <c r="B4092" s="191">
        <v>37616</v>
      </c>
      <c r="C4092" s="101">
        <v>7.5273542404174805</v>
      </c>
      <c r="D4092" s="56">
        <f t="shared" si="63"/>
        <v>-0.94705949654479005</v>
      </c>
      <c r="E4092">
        <v>-7.5490893365030311E-4</v>
      </c>
    </row>
    <row r="4093" spans="2:5" x14ac:dyDescent="0.45">
      <c r="B4093" s="191">
        <v>41444</v>
      </c>
      <c r="C4093" s="101">
        <v>142.18516540527344</v>
      </c>
      <c r="D4093" s="56">
        <f t="shared" si="63"/>
        <v>7.7363493472053655</v>
      </c>
      <c r="E4093">
        <v>-7.5718678675278073E-4</v>
      </c>
    </row>
    <row r="4094" spans="2:5" x14ac:dyDescent="0.45">
      <c r="B4094" s="191">
        <v>38420</v>
      </c>
      <c r="C4094" s="101">
        <v>16.275123596191406</v>
      </c>
      <c r="D4094" s="56">
        <f t="shared" si="63"/>
        <v>-0.88823183547859974</v>
      </c>
      <c r="E4094">
        <v>-7.6422427956696613E-4</v>
      </c>
    </row>
    <row r="4095" spans="2:5" x14ac:dyDescent="0.45">
      <c r="B4095" s="191">
        <v>42374</v>
      </c>
      <c r="C4095" s="101">
        <v>145.61502075195313</v>
      </c>
      <c r="D4095" s="56">
        <f t="shared" si="63"/>
        <v>0.80400007523735451</v>
      </c>
      <c r="E4095">
        <v>-7.6908007029255726E-4</v>
      </c>
    </row>
    <row r="4096" spans="2:5" x14ac:dyDescent="0.45">
      <c r="B4096" s="191">
        <v>40710</v>
      </c>
      <c r="C4096" s="101">
        <v>80.717857360839844</v>
      </c>
      <c r="D4096" s="56">
        <f t="shared" si="63"/>
        <v>7.2907882109678761</v>
      </c>
      <c r="E4096">
        <v>-7.7266483516483513E-4</v>
      </c>
    </row>
    <row r="4097" spans="2:5" x14ac:dyDescent="0.45">
      <c r="B4097" s="191">
        <v>37901</v>
      </c>
      <c r="C4097" s="101">
        <v>9.7358484268188477</v>
      </c>
      <c r="D4097" s="56">
        <f t="shared" si="63"/>
        <v>-0.93233791790350895</v>
      </c>
      <c r="E4097">
        <v>-7.7490820416075887E-4</v>
      </c>
    </row>
    <row r="4098" spans="2:5" x14ac:dyDescent="0.45">
      <c r="B4098" s="191">
        <v>42349</v>
      </c>
      <c r="C4098" s="101">
        <v>143.8892822265625</v>
      </c>
      <c r="D4098" s="56">
        <f t="shared" si="63"/>
        <v>15.990811513389714</v>
      </c>
      <c r="E4098">
        <v>-7.7808510532335038E-4</v>
      </c>
    </row>
    <row r="4099" spans="2:5" x14ac:dyDescent="0.45">
      <c r="B4099" s="191">
        <v>37027</v>
      </c>
      <c r="C4099" s="101">
        <v>8.4686527252197266</v>
      </c>
      <c r="D4099" s="56">
        <f t="shared" ref="D4099:D4162" si="64">(C4099-C4100)/C4100</f>
        <v>-0.32404285738426969</v>
      </c>
      <c r="E4099">
        <v>-7.7822044973400301E-4</v>
      </c>
    </row>
    <row r="4100" spans="2:5" x14ac:dyDescent="0.45">
      <c r="B4100" s="191">
        <v>38036</v>
      </c>
      <c r="C4100" s="101">
        <v>12.528387069702148</v>
      </c>
      <c r="D4100" s="56">
        <f t="shared" si="64"/>
        <v>-0.97291444255390969</v>
      </c>
      <c r="E4100">
        <v>-7.8730892394242866E-4</v>
      </c>
    </row>
    <row r="4101" spans="2:5" x14ac:dyDescent="0.45">
      <c r="B4101" s="191">
        <v>45553</v>
      </c>
      <c r="C4101" s="101">
        <v>462.54861450195313</v>
      </c>
      <c r="D4101" s="56">
        <f t="shared" si="64"/>
        <v>2.3892676347130415</v>
      </c>
      <c r="E4101">
        <v>-7.8787010974672655E-4</v>
      </c>
    </row>
    <row r="4102" spans="2:5" x14ac:dyDescent="0.45">
      <c r="B4102" s="191">
        <v>41689</v>
      </c>
      <c r="C4102" s="101">
        <v>136.47450256347656</v>
      </c>
      <c r="D4102" s="56">
        <f t="shared" si="64"/>
        <v>-0.58287961039880454</v>
      </c>
      <c r="E4102">
        <v>-7.8884564879175127E-4</v>
      </c>
    </row>
    <row r="4103" spans="2:5" x14ac:dyDescent="0.45">
      <c r="B4103" s="191">
        <v>45000</v>
      </c>
      <c r="C4103" s="101">
        <v>327.18252563476563</v>
      </c>
      <c r="D4103" s="56">
        <f t="shared" si="64"/>
        <v>5.6552262913642535</v>
      </c>
      <c r="E4103">
        <v>-7.8996472652783755E-4</v>
      </c>
    </row>
    <row r="4104" spans="2:5" x14ac:dyDescent="0.45">
      <c r="B4104" s="191">
        <v>40246</v>
      </c>
      <c r="C4104" s="101">
        <v>49.1617431640625</v>
      </c>
      <c r="D4104" s="56">
        <f t="shared" si="64"/>
        <v>0.36746335450967876</v>
      </c>
      <c r="E4104">
        <v>-7.9572209628694815E-4</v>
      </c>
    </row>
    <row r="4105" spans="2:5" x14ac:dyDescent="0.45">
      <c r="B4105" s="191">
        <v>39916</v>
      </c>
      <c r="C4105" s="101">
        <v>35.9510498046875</v>
      </c>
      <c r="D4105" s="56">
        <f t="shared" si="64"/>
        <v>-0.91413625280550048</v>
      </c>
      <c r="E4105">
        <v>-8.0164013387316023E-4</v>
      </c>
    </row>
    <row r="4106" spans="2:5" x14ac:dyDescent="0.45">
      <c r="B4106" s="191">
        <v>45796</v>
      </c>
      <c r="C4106" s="101">
        <v>418.69882202148438</v>
      </c>
      <c r="D4106" s="56">
        <f t="shared" si="64"/>
        <v>52.89698490565366</v>
      </c>
      <c r="E4106">
        <v>-8.0336734068149965E-4</v>
      </c>
    </row>
    <row r="4107" spans="2:5" x14ac:dyDescent="0.45">
      <c r="B4107" s="191">
        <v>37741</v>
      </c>
      <c r="C4107" s="101">
        <v>7.7685017585754395</v>
      </c>
      <c r="D4107" s="56">
        <f t="shared" si="64"/>
        <v>1.2903417940650782E-2</v>
      </c>
      <c r="E4107">
        <v>-8.0472988098633229E-4</v>
      </c>
    </row>
    <row r="4108" spans="2:5" x14ac:dyDescent="0.45">
      <c r="B4108" s="191">
        <v>37726</v>
      </c>
      <c r="C4108" s="101">
        <v>7.6695384979248047</v>
      </c>
      <c r="D4108" s="56">
        <f t="shared" si="64"/>
        <v>-0.9648405554878976</v>
      </c>
      <c r="E4108">
        <v>-8.1498103999631734E-4</v>
      </c>
    </row>
    <row r="4109" spans="2:5" x14ac:dyDescent="0.45">
      <c r="B4109" s="191">
        <v>43570</v>
      </c>
      <c r="C4109" s="101">
        <v>218.13594055175781</v>
      </c>
      <c r="D4109" s="56">
        <f t="shared" si="64"/>
        <v>-0.43476474924929898</v>
      </c>
      <c r="E4109">
        <v>-8.1782522094420965E-4</v>
      </c>
    </row>
    <row r="4110" spans="2:5" x14ac:dyDescent="0.45">
      <c r="B4110" s="191">
        <v>45463</v>
      </c>
      <c r="C4110" s="101">
        <v>385.92062377929688</v>
      </c>
      <c r="D4110" s="56">
        <f t="shared" si="64"/>
        <v>50.033880006908483</v>
      </c>
      <c r="E4110">
        <v>-8.2622857352351842E-4</v>
      </c>
    </row>
    <row r="4111" spans="2:5" x14ac:dyDescent="0.45">
      <c r="B4111" s="191">
        <v>37734</v>
      </c>
      <c r="C4111" s="101">
        <v>7.5620474815368652</v>
      </c>
      <c r="D4111" s="56">
        <f t="shared" si="64"/>
        <v>-0.4008778164622453</v>
      </c>
      <c r="E4111">
        <v>-8.265560442044617E-4</v>
      </c>
    </row>
    <row r="4112" spans="2:5" x14ac:dyDescent="0.45">
      <c r="B4112" s="191">
        <v>38093</v>
      </c>
      <c r="C4112" s="101">
        <v>12.621878623962402</v>
      </c>
      <c r="D4112" s="56">
        <f t="shared" si="64"/>
        <v>0.76375925557226698</v>
      </c>
      <c r="E4112">
        <v>-8.2749759171853155E-4</v>
      </c>
    </row>
    <row r="4113" spans="2:5" x14ac:dyDescent="0.45">
      <c r="B4113" s="191">
        <v>36061</v>
      </c>
      <c r="C4113" s="101">
        <v>7.1562366485595703</v>
      </c>
      <c r="D4113" s="56">
        <f t="shared" si="64"/>
        <v>-0.79343347154613353</v>
      </c>
      <c r="E4113">
        <v>-8.309478231210949E-4</v>
      </c>
    </row>
    <row r="4114" spans="2:5" x14ac:dyDescent="0.45">
      <c r="B4114" s="191">
        <v>39855</v>
      </c>
      <c r="C4114" s="101">
        <v>34.64373779296875</v>
      </c>
      <c r="D4114" s="56">
        <f t="shared" si="64"/>
        <v>-0.83241677515157808</v>
      </c>
      <c r="E4114">
        <v>-8.3175563811500408E-4</v>
      </c>
    </row>
    <row r="4115" spans="2:5" x14ac:dyDescent="0.45">
      <c r="B4115" s="191">
        <v>42879</v>
      </c>
      <c r="C4115" s="101">
        <v>206.72557067871094</v>
      </c>
      <c r="D4115" s="56">
        <f t="shared" si="64"/>
        <v>-1.7077699877859925E-2</v>
      </c>
      <c r="E4115">
        <v>-8.3293624925429195E-4</v>
      </c>
    </row>
    <row r="4116" spans="2:5" x14ac:dyDescent="0.45">
      <c r="B4116" s="191">
        <v>43560</v>
      </c>
      <c r="C4116" s="101">
        <v>210.31730651855469</v>
      </c>
      <c r="D4116" s="56">
        <f t="shared" si="64"/>
        <v>-0.46928435745633001</v>
      </c>
      <c r="E4116">
        <v>-8.482024284642266E-4</v>
      </c>
    </row>
    <row r="4117" spans="2:5" x14ac:dyDescent="0.45">
      <c r="B4117" s="191">
        <v>45729</v>
      </c>
      <c r="C4117" s="101">
        <v>396.29000854492188</v>
      </c>
      <c r="D4117" s="56">
        <f t="shared" si="64"/>
        <v>2.1292179510064431</v>
      </c>
      <c r="E4117">
        <v>-8.486026409862226E-4</v>
      </c>
    </row>
    <row r="4118" spans="2:5" x14ac:dyDescent="0.45">
      <c r="B4118" s="191">
        <v>43956</v>
      </c>
      <c r="C4118" s="101">
        <v>126.64186859130859</v>
      </c>
      <c r="D4118" s="56">
        <f t="shared" si="64"/>
        <v>3.0319956646678383</v>
      </c>
      <c r="E4118">
        <v>-8.6176800581694909E-4</v>
      </c>
    </row>
    <row r="4119" spans="2:5" x14ac:dyDescent="0.45">
      <c r="B4119" s="191">
        <v>39224</v>
      </c>
      <c r="C4119" s="101">
        <v>31.40922737121582</v>
      </c>
      <c r="D4119" s="56">
        <f t="shared" si="64"/>
        <v>-0.54449211427600286</v>
      </c>
      <c r="E4119">
        <v>-8.7786942685786577E-4</v>
      </c>
    </row>
    <row r="4120" spans="2:5" x14ac:dyDescent="0.45">
      <c r="B4120" s="191">
        <v>40539</v>
      </c>
      <c r="C4120" s="101">
        <v>68.954299926757813</v>
      </c>
      <c r="D4120" s="56">
        <f t="shared" si="64"/>
        <v>-0.65180426929534152</v>
      </c>
      <c r="E4120">
        <v>-8.8260375181766187E-4</v>
      </c>
    </row>
    <row r="4121" spans="2:5" x14ac:dyDescent="0.45">
      <c r="B4121" s="191">
        <v>42983</v>
      </c>
      <c r="C4121" s="101">
        <v>198.03315734863281</v>
      </c>
      <c r="D4121" s="56">
        <f t="shared" si="64"/>
        <v>11.862026671139564</v>
      </c>
      <c r="E4121">
        <v>-8.8315631073768576E-4</v>
      </c>
    </row>
    <row r="4122" spans="2:5" x14ac:dyDescent="0.45">
      <c r="B4122" s="191">
        <v>38345</v>
      </c>
      <c r="C4122" s="101">
        <v>15.396730422973633</v>
      </c>
      <c r="D4122" s="56">
        <f t="shared" si="64"/>
        <v>1.182470768504944</v>
      </c>
      <c r="E4122">
        <v>-8.8471160666623021E-4</v>
      </c>
    </row>
    <row r="4123" spans="2:5" x14ac:dyDescent="0.45">
      <c r="B4123" s="191">
        <v>37462</v>
      </c>
      <c r="C4123" s="101">
        <v>7.0547246932983398</v>
      </c>
      <c r="D4123" s="56">
        <f t="shared" si="64"/>
        <v>-0.96421790840375843</v>
      </c>
      <c r="E4123">
        <v>-8.8594308367755722E-4</v>
      </c>
    </row>
    <row r="4124" spans="2:5" x14ac:dyDescent="0.45">
      <c r="B4124" s="191">
        <v>42968</v>
      </c>
      <c r="C4124" s="101">
        <v>197.15797424316406</v>
      </c>
      <c r="D4124" s="56">
        <f t="shared" si="64"/>
        <v>20.668589990707254</v>
      </c>
      <c r="E4124">
        <v>-8.8699590238977772E-4</v>
      </c>
    </row>
    <row r="4125" spans="2:5" x14ac:dyDescent="0.45">
      <c r="B4125" s="191">
        <v>36207</v>
      </c>
      <c r="C4125" s="101">
        <v>9.0987911224365234</v>
      </c>
      <c r="D4125" s="56">
        <f t="shared" si="64"/>
        <v>-0.70229210862872826</v>
      </c>
      <c r="E4125">
        <v>-8.9127091714196404E-4</v>
      </c>
    </row>
    <row r="4126" spans="2:5" x14ac:dyDescent="0.45">
      <c r="B4126" s="191">
        <v>39226</v>
      </c>
      <c r="C4126" s="101">
        <v>30.562814712524414</v>
      </c>
      <c r="D4126" s="56">
        <f t="shared" si="64"/>
        <v>-0.26315812949957879</v>
      </c>
      <c r="E4126">
        <v>-9.0234626864666573E-4</v>
      </c>
    </row>
    <row r="4127" spans="2:5" x14ac:dyDescent="0.45">
      <c r="B4127" s="191">
        <v>39573</v>
      </c>
      <c r="C4127" s="101">
        <v>41.478118896484375</v>
      </c>
      <c r="D4127" s="56">
        <f t="shared" si="64"/>
        <v>-0.7174570920004677</v>
      </c>
      <c r="E4127">
        <v>-9.0525743970555422E-4</v>
      </c>
    </row>
    <row r="4128" spans="2:5" x14ac:dyDescent="0.45">
      <c r="B4128" s="191">
        <v>42370</v>
      </c>
      <c r="C4128" s="101">
        <v>146.80290222167969</v>
      </c>
      <c r="D4128" s="56">
        <f t="shared" si="64"/>
        <v>15.608287960140281</v>
      </c>
      <c r="E4128">
        <v>-9.1529435685825365E-4</v>
      </c>
    </row>
    <row r="4129" spans="2:5" x14ac:dyDescent="0.45">
      <c r="B4129" s="191">
        <v>36196</v>
      </c>
      <c r="C4129" s="101">
        <v>8.8391351699829102</v>
      </c>
      <c r="D4129" s="56">
        <f t="shared" si="64"/>
        <v>-0.95442947254585297</v>
      </c>
      <c r="E4129">
        <v>-9.1699784370226107E-4</v>
      </c>
    </row>
    <row r="4130" spans="2:5" x14ac:dyDescent="0.45">
      <c r="B4130" s="191">
        <v>43251</v>
      </c>
      <c r="C4130" s="101">
        <v>193.96604919433594</v>
      </c>
      <c r="D4130" s="56">
        <f t="shared" si="64"/>
        <v>2.1349107873367343E-2</v>
      </c>
      <c r="E4130">
        <v>-9.1932569264199912E-4</v>
      </c>
    </row>
    <row r="4131" spans="2:5" x14ac:dyDescent="0.45">
      <c r="B4131" s="191">
        <v>42961</v>
      </c>
      <c r="C4131" s="101">
        <v>189.91160583496094</v>
      </c>
      <c r="D4131" s="56">
        <f t="shared" si="64"/>
        <v>9.1828760645942573</v>
      </c>
      <c r="E4131">
        <v>-9.2064902826534596E-4</v>
      </c>
    </row>
    <row r="4132" spans="2:5" x14ac:dyDescent="0.45">
      <c r="B4132" s="191">
        <v>38526</v>
      </c>
      <c r="C4132" s="101">
        <v>18.650094985961914</v>
      </c>
      <c r="D4132" s="56">
        <f t="shared" si="64"/>
        <v>0.98315075898756499</v>
      </c>
      <c r="E4132">
        <v>-9.2132062836580383E-4</v>
      </c>
    </row>
    <row r="4133" spans="2:5" x14ac:dyDescent="0.45">
      <c r="B4133" s="191">
        <v>37897</v>
      </c>
      <c r="C4133" s="101">
        <v>9.4042749404907227</v>
      </c>
      <c r="D4133" s="56">
        <f t="shared" si="64"/>
        <v>-0.94973960775567157</v>
      </c>
      <c r="E4133">
        <v>-9.2571260215309993E-4</v>
      </c>
    </row>
    <row r="4134" spans="2:5" x14ac:dyDescent="0.45">
      <c r="B4134" s="191">
        <v>43025</v>
      </c>
      <c r="C4134" s="101">
        <v>187.11105346679688</v>
      </c>
      <c r="D4134" s="56">
        <f t="shared" si="64"/>
        <v>0.304853689974252</v>
      </c>
      <c r="E4134">
        <v>-9.3457860167780939E-4</v>
      </c>
    </row>
    <row r="4135" spans="2:5" x14ac:dyDescent="0.45">
      <c r="B4135" s="191">
        <v>42241</v>
      </c>
      <c r="C4135" s="101">
        <v>143.39619445800781</v>
      </c>
      <c r="D4135" s="56">
        <f t="shared" si="64"/>
        <v>4.3959294797451559E-2</v>
      </c>
      <c r="E4135">
        <v>-9.3691270201881139E-4</v>
      </c>
    </row>
    <row r="4136" spans="2:5" x14ac:dyDescent="0.45">
      <c r="B4136" s="191">
        <v>41584</v>
      </c>
      <c r="C4136" s="101">
        <v>137.3580322265625</v>
      </c>
      <c r="D4136" s="56">
        <f t="shared" si="64"/>
        <v>-0.260783998457499</v>
      </c>
      <c r="E4136">
        <v>-9.4013928622441244E-4</v>
      </c>
    </row>
    <row r="4137" spans="2:5" x14ac:dyDescent="0.45">
      <c r="B4137" s="191">
        <v>43042</v>
      </c>
      <c r="C4137" s="101">
        <v>185.81582641601563</v>
      </c>
      <c r="D4137" s="56">
        <f t="shared" si="64"/>
        <v>8.9338709618621559E-3</v>
      </c>
      <c r="E4137">
        <v>-9.4092301356253269E-4</v>
      </c>
    </row>
    <row r="4138" spans="2:5" x14ac:dyDescent="0.45">
      <c r="B4138" s="191">
        <v>43090</v>
      </c>
      <c r="C4138" s="101">
        <v>184.17047119140625</v>
      </c>
      <c r="D4138" s="56">
        <f t="shared" si="64"/>
        <v>0.12743110527572882</v>
      </c>
      <c r="E4138">
        <v>-9.4956920084878513E-4</v>
      </c>
    </row>
    <row r="4139" spans="2:5" x14ac:dyDescent="0.45">
      <c r="B4139" s="191">
        <v>44264</v>
      </c>
      <c r="C4139" s="101">
        <v>163.35408020019531</v>
      </c>
      <c r="D4139" s="56">
        <f t="shared" si="64"/>
        <v>-0.24978139358419077</v>
      </c>
      <c r="E4139">
        <v>-9.6165708493508423E-4</v>
      </c>
    </row>
    <row r="4140" spans="2:5" x14ac:dyDescent="0.45">
      <c r="B4140" s="191">
        <v>42909</v>
      </c>
      <c r="C4140" s="101">
        <v>217.74197387695313</v>
      </c>
      <c r="D4140" s="56">
        <f t="shared" si="64"/>
        <v>6.6100587868929637</v>
      </c>
      <c r="E4140">
        <v>-9.6347585009486341E-4</v>
      </c>
    </row>
    <row r="4141" spans="2:5" x14ac:dyDescent="0.45">
      <c r="B4141" s="191">
        <v>39269</v>
      </c>
      <c r="C4141" s="101">
        <v>28.612390518188477</v>
      </c>
      <c r="D4141" s="56">
        <f t="shared" si="64"/>
        <v>3.6793026369310087</v>
      </c>
      <c r="E4141">
        <v>-9.6379732951153152E-4</v>
      </c>
    </row>
    <row r="4142" spans="2:5" x14ac:dyDescent="0.45">
      <c r="B4142" s="191">
        <v>35692</v>
      </c>
      <c r="C4142" s="101">
        <v>6.1146697998046875</v>
      </c>
      <c r="D4142" s="56">
        <f t="shared" si="64"/>
        <v>-0.78861465149270782</v>
      </c>
      <c r="E4142">
        <v>-9.6511470280730898E-4</v>
      </c>
    </row>
    <row r="4143" spans="2:5" x14ac:dyDescent="0.45">
      <c r="B4143" s="191">
        <v>39282</v>
      </c>
      <c r="C4143" s="101">
        <v>28.92664909362793</v>
      </c>
      <c r="D4143" s="56">
        <f t="shared" si="64"/>
        <v>-0.92101380704461311</v>
      </c>
      <c r="E4143">
        <v>-9.7340881879273851E-4</v>
      </c>
    </row>
    <row r="4144" spans="2:5" x14ac:dyDescent="0.45">
      <c r="B4144" s="191">
        <v>45355</v>
      </c>
      <c r="C4144" s="101">
        <v>366.22412109375</v>
      </c>
      <c r="D4144" s="56">
        <f t="shared" si="64"/>
        <v>18.670340243657567</v>
      </c>
      <c r="E4144">
        <v>-9.7684297736145165E-4</v>
      </c>
    </row>
    <row r="4145" spans="2:5" x14ac:dyDescent="0.45">
      <c r="B4145" s="191">
        <v>38517</v>
      </c>
      <c r="C4145" s="101">
        <v>18.618087768554688</v>
      </c>
      <c r="D4145" s="56">
        <f t="shared" si="64"/>
        <v>-0.48702792200073214</v>
      </c>
      <c r="E4145">
        <v>-9.8609387593229887E-4</v>
      </c>
    </row>
    <row r="4146" spans="2:5" x14ac:dyDescent="0.45">
      <c r="B4146" s="191">
        <v>38828</v>
      </c>
      <c r="C4146" s="101">
        <v>36.294544219970703</v>
      </c>
      <c r="D4146" s="56">
        <f t="shared" si="64"/>
        <v>-0.71519397402655871</v>
      </c>
      <c r="E4146">
        <v>-9.9717615504750479E-4</v>
      </c>
    </row>
    <row r="4147" spans="2:5" x14ac:dyDescent="0.45">
      <c r="B4147" s="191">
        <v>41323</v>
      </c>
      <c r="C4147" s="101">
        <v>127.43601226806641</v>
      </c>
      <c r="D4147" s="56">
        <f t="shared" si="64"/>
        <v>-0.62794748937231037</v>
      </c>
      <c r="E4147">
        <v>-9.9814700757452977E-4</v>
      </c>
    </row>
    <row r="4148" spans="2:5" x14ac:dyDescent="0.45">
      <c r="B4148" s="191">
        <v>46027</v>
      </c>
      <c r="C4148" s="101">
        <v>342.52157592773438</v>
      </c>
      <c r="D4148" s="56">
        <f t="shared" si="64"/>
        <v>42.974257739834457</v>
      </c>
      <c r="E4148">
        <v>-9.9973484596633426E-4</v>
      </c>
    </row>
    <row r="4149" spans="2:5" x14ac:dyDescent="0.45">
      <c r="B4149" s="191">
        <v>37293</v>
      </c>
      <c r="C4149" s="101">
        <v>7.7891383171081543</v>
      </c>
      <c r="D4149" s="56">
        <f t="shared" si="64"/>
        <v>-0.94886651880128625</v>
      </c>
      <c r="E4149">
        <v>-1.0004668723090169E-3</v>
      </c>
    </row>
    <row r="4150" spans="2:5" x14ac:dyDescent="0.45">
      <c r="B4150" s="191">
        <v>44061</v>
      </c>
      <c r="C4150" s="101">
        <v>152.32951354980469</v>
      </c>
      <c r="D4150" s="56">
        <f t="shared" si="64"/>
        <v>22.844387930277787</v>
      </c>
      <c r="E4150">
        <v>-1.0061920588981101E-3</v>
      </c>
    </row>
    <row r="4151" spans="2:5" x14ac:dyDescent="0.45">
      <c r="B4151" s="191">
        <v>35832</v>
      </c>
      <c r="C4151" s="101">
        <v>6.3884849548339844</v>
      </c>
      <c r="D4151" s="56">
        <f t="shared" si="64"/>
        <v>-0.76572500092502582</v>
      </c>
      <c r="E4151">
        <v>-1.007520913962844E-3</v>
      </c>
    </row>
    <row r="4152" spans="2:5" x14ac:dyDescent="0.45">
      <c r="B4152" s="191">
        <v>39177</v>
      </c>
      <c r="C4152" s="101">
        <v>27.269170761108398</v>
      </c>
      <c r="D4152" s="56">
        <f t="shared" si="64"/>
        <v>-0.84821629906660168</v>
      </c>
      <c r="E4152">
        <v>-1.0112936761059667E-3</v>
      </c>
    </row>
    <row r="4153" spans="2:5" x14ac:dyDescent="0.45">
      <c r="B4153" s="191">
        <v>43797</v>
      </c>
      <c r="C4153" s="101">
        <v>179.65809631347656</v>
      </c>
      <c r="D4153" s="56">
        <f t="shared" si="64"/>
        <v>0.2135232068641246</v>
      </c>
      <c r="E4153">
        <v>-1.0123023884940137E-3</v>
      </c>
    </row>
    <row r="4154" spans="2:5" x14ac:dyDescent="0.45">
      <c r="B4154" s="191">
        <v>41740</v>
      </c>
      <c r="C4154" s="101">
        <v>148.04669189453125</v>
      </c>
      <c r="D4154" s="56">
        <f t="shared" si="64"/>
        <v>2.9197421332041642E-3</v>
      </c>
      <c r="E4154">
        <v>-1.0179901207492581E-3</v>
      </c>
    </row>
    <row r="4155" spans="2:5" x14ac:dyDescent="0.45">
      <c r="B4155" s="191">
        <v>41788</v>
      </c>
      <c r="C4155" s="101">
        <v>147.61569213867188</v>
      </c>
      <c r="D4155" s="56">
        <f t="shared" si="64"/>
        <v>16.711960134943237</v>
      </c>
      <c r="E4155">
        <v>-1.0208561974418082E-3</v>
      </c>
    </row>
    <row r="4156" spans="2:5" x14ac:dyDescent="0.45">
      <c r="B4156" s="191">
        <v>37075</v>
      </c>
      <c r="C4156" s="101">
        <v>8.3342380523681641</v>
      </c>
      <c r="D4156" s="56">
        <f t="shared" si="64"/>
        <v>-0.96017698913412075</v>
      </c>
      <c r="E4156">
        <v>-1.0218311090016816E-3</v>
      </c>
    </row>
    <row r="4157" spans="2:5" x14ac:dyDescent="0.45">
      <c r="B4157" s="191">
        <v>43551</v>
      </c>
      <c r="C4157" s="101">
        <v>209.28196716308594</v>
      </c>
      <c r="D4157" s="56">
        <f t="shared" si="64"/>
        <v>28.015211139930454</v>
      </c>
      <c r="E4157">
        <v>-1.0223940496185597E-3</v>
      </c>
    </row>
    <row r="4158" spans="2:5" x14ac:dyDescent="0.45">
      <c r="B4158" s="191">
        <v>37466</v>
      </c>
      <c r="C4158" s="101">
        <v>7.2128362655639648</v>
      </c>
      <c r="D4158" s="56">
        <f t="shared" si="64"/>
        <v>-0.97839835599622604</v>
      </c>
      <c r="E4158">
        <v>-1.0242424294457184E-3</v>
      </c>
    </row>
    <row r="4159" spans="2:5" x14ac:dyDescent="0.45">
      <c r="B4159" s="191">
        <v>46030</v>
      </c>
      <c r="C4159" s="101">
        <v>333.90219116210938</v>
      </c>
      <c r="D4159" s="56">
        <f t="shared" si="64"/>
        <v>0.15695289511909852</v>
      </c>
      <c r="E4159">
        <v>-1.025698054907989E-3</v>
      </c>
    </row>
    <row r="4160" spans="2:5" x14ac:dyDescent="0.45">
      <c r="B4160" s="191">
        <v>44915</v>
      </c>
      <c r="C4160" s="101">
        <v>288.60482788085938</v>
      </c>
      <c r="D4160" s="56">
        <f t="shared" si="64"/>
        <v>-0.30999700709381511</v>
      </c>
      <c r="E4160">
        <v>-1.0279152239832661E-3</v>
      </c>
    </row>
    <row r="4161" spans="2:5" x14ac:dyDescent="0.45">
      <c r="B4161" s="191">
        <v>45797</v>
      </c>
      <c r="C4161" s="101">
        <v>418.26605224609375</v>
      </c>
      <c r="D4161" s="56">
        <f t="shared" si="64"/>
        <v>1.8163937090862874</v>
      </c>
      <c r="E4161">
        <v>-1.0336063839425339E-3</v>
      </c>
    </row>
    <row r="4162" spans="2:5" x14ac:dyDescent="0.45">
      <c r="B4162" s="191">
        <v>42074</v>
      </c>
      <c r="C4162" s="101">
        <v>148.51121520996094</v>
      </c>
      <c r="D4162" s="56">
        <f t="shared" si="64"/>
        <v>3.0191662181004371</v>
      </c>
      <c r="E4162">
        <v>-1.0340857234997444E-3</v>
      </c>
    </row>
    <row r="4163" spans="2:5" x14ac:dyDescent="0.45">
      <c r="B4163" s="191">
        <v>39966</v>
      </c>
      <c r="C4163" s="101">
        <v>36.950752258300781</v>
      </c>
      <c r="D4163" s="56">
        <f t="shared" ref="D4163:D4226" si="65">(C4163-C4164)/C4164</f>
        <v>1.9658622885496277</v>
      </c>
      <c r="E4163">
        <v>-1.0394475448195365E-3</v>
      </c>
    </row>
    <row r="4164" spans="2:5" x14ac:dyDescent="0.45">
      <c r="B4164" s="191">
        <v>38195</v>
      </c>
      <c r="C4164" s="101">
        <v>12.458687782287598</v>
      </c>
      <c r="D4164" s="56">
        <f t="shared" si="65"/>
        <v>-0.89750878008792734</v>
      </c>
      <c r="E4164">
        <v>-1.045761069900135E-3</v>
      </c>
    </row>
    <row r="4165" spans="2:5" x14ac:dyDescent="0.45">
      <c r="B4165" s="191">
        <v>41198</v>
      </c>
      <c r="C4165" s="101">
        <v>121.55858612060547</v>
      </c>
      <c r="D4165" s="56">
        <f t="shared" si="65"/>
        <v>2.3507634257228265</v>
      </c>
      <c r="E4165">
        <v>-1.0464201115299508E-3</v>
      </c>
    </row>
    <row r="4166" spans="2:5" x14ac:dyDescent="0.45">
      <c r="B4166" s="191">
        <v>39933</v>
      </c>
      <c r="C4166" s="101">
        <v>36.277877807617188</v>
      </c>
      <c r="D4166" s="56">
        <f t="shared" si="65"/>
        <v>3.7414569891039045</v>
      </c>
      <c r="E4166">
        <v>-1.0588115176844632E-3</v>
      </c>
    </row>
    <row r="4167" spans="2:5" x14ac:dyDescent="0.45">
      <c r="B4167" s="191">
        <v>36136</v>
      </c>
      <c r="C4167" s="101">
        <v>7.6512088775634766</v>
      </c>
      <c r="D4167" s="56">
        <f t="shared" si="65"/>
        <v>0.15047702956878517</v>
      </c>
      <c r="E4167">
        <v>-1.0591578869909102E-3</v>
      </c>
    </row>
    <row r="4168" spans="2:5" x14ac:dyDescent="0.45">
      <c r="B4168" s="191">
        <v>36514</v>
      </c>
      <c r="C4168" s="101">
        <v>6.6504664421081543</v>
      </c>
      <c r="D4168" s="56">
        <f t="shared" si="65"/>
        <v>-0.35875157966810028</v>
      </c>
      <c r="E4168">
        <v>-1.0623933524100493E-3</v>
      </c>
    </row>
    <row r="4169" spans="2:5" x14ac:dyDescent="0.45">
      <c r="B4169" s="191">
        <v>38147</v>
      </c>
      <c r="C4169" s="101">
        <v>10.371123313903809</v>
      </c>
      <c r="D4169" s="56">
        <f t="shared" si="65"/>
        <v>-0.92535064410805767</v>
      </c>
      <c r="E4169">
        <v>-1.0627860371041846E-3</v>
      </c>
    </row>
    <row r="4170" spans="2:5" x14ac:dyDescent="0.45">
      <c r="B4170" s="191">
        <v>41446</v>
      </c>
      <c r="C4170" s="101">
        <v>138.93118286132813</v>
      </c>
      <c r="D4170" s="56">
        <f t="shared" si="65"/>
        <v>2.9295973649021985</v>
      </c>
      <c r="E4170">
        <v>-1.0843809428935857E-3</v>
      </c>
    </row>
    <row r="4171" spans="2:5" x14ac:dyDescent="0.45">
      <c r="B4171" s="191">
        <v>39961</v>
      </c>
      <c r="C4171" s="101">
        <v>35.355068206787109</v>
      </c>
      <c r="D4171" s="56">
        <f t="shared" si="65"/>
        <v>-0.75344486413730805</v>
      </c>
      <c r="E4171">
        <v>-1.0862024162668674E-3</v>
      </c>
    </row>
    <row r="4172" spans="2:5" x14ac:dyDescent="0.45">
      <c r="B4172" s="191">
        <v>42438</v>
      </c>
      <c r="C4172" s="101">
        <v>143.39619445800781</v>
      </c>
      <c r="D4172" s="56">
        <f t="shared" si="65"/>
        <v>9.4836963581482914E-2</v>
      </c>
      <c r="E4172">
        <v>-1.0925933248383379E-3</v>
      </c>
    </row>
    <row r="4173" spans="2:5" x14ac:dyDescent="0.45">
      <c r="B4173" s="191">
        <v>43948</v>
      </c>
      <c r="C4173" s="101">
        <v>130.97492980957031</v>
      </c>
      <c r="D4173" s="56">
        <f t="shared" si="65"/>
        <v>-0.40885619346570407</v>
      </c>
      <c r="E4173">
        <v>-1.1107725973273032E-3</v>
      </c>
    </row>
    <row r="4174" spans="2:5" x14ac:dyDescent="0.45">
      <c r="B4174" s="191">
        <v>44662</v>
      </c>
      <c r="C4174" s="101">
        <v>221.56187438964844</v>
      </c>
      <c r="D4174" s="56">
        <f t="shared" si="65"/>
        <v>0.20089802619826147</v>
      </c>
      <c r="E4174">
        <v>-1.1201410622401638E-3</v>
      </c>
    </row>
    <row r="4175" spans="2:5" x14ac:dyDescent="0.45">
      <c r="B4175" s="191">
        <v>44608</v>
      </c>
      <c r="C4175" s="101">
        <v>184.496826171875</v>
      </c>
      <c r="D4175" s="56">
        <f t="shared" si="65"/>
        <v>-0.52967930848390221</v>
      </c>
      <c r="E4175">
        <v>-1.1210471522180459E-3</v>
      </c>
    </row>
    <row r="4176" spans="2:5" x14ac:dyDescent="0.45">
      <c r="B4176" s="191">
        <v>45994</v>
      </c>
      <c r="C4176" s="101">
        <v>392.27877807617188</v>
      </c>
      <c r="D4176" s="56">
        <f t="shared" si="65"/>
        <v>0.76964869058061558</v>
      </c>
      <c r="E4176">
        <v>-1.1223413456315566E-3</v>
      </c>
    </row>
    <row r="4177" spans="2:5" x14ac:dyDescent="0.45">
      <c r="B4177" s="191">
        <v>43350</v>
      </c>
      <c r="C4177" s="101">
        <v>221.67042541503906</v>
      </c>
      <c r="D4177" s="56">
        <f t="shared" si="65"/>
        <v>-0.43198911506790805</v>
      </c>
      <c r="E4177">
        <v>-1.125911799473149E-3</v>
      </c>
    </row>
    <row r="4178" spans="2:5" x14ac:dyDescent="0.45">
      <c r="B4178" s="191">
        <v>45194</v>
      </c>
      <c r="C4178" s="101">
        <v>390.25735473632813</v>
      </c>
      <c r="D4178" s="56">
        <f t="shared" si="65"/>
        <v>10.569852858851212</v>
      </c>
      <c r="E4178">
        <v>-1.1284602886958695E-3</v>
      </c>
    </row>
    <row r="4179" spans="2:5" x14ac:dyDescent="0.45">
      <c r="B4179" s="191">
        <v>39842</v>
      </c>
      <c r="C4179" s="101">
        <v>33.730537414550781</v>
      </c>
      <c r="D4179" s="56">
        <f t="shared" si="65"/>
        <v>-0.8136579706499425</v>
      </c>
      <c r="E4179">
        <v>-1.1387950687383301E-3</v>
      </c>
    </row>
    <row r="4180" spans="2:5" x14ac:dyDescent="0.45">
      <c r="B4180" s="191">
        <v>42619</v>
      </c>
      <c r="C4180" s="101">
        <v>181.01411437988281</v>
      </c>
      <c r="D4180" s="56">
        <f t="shared" si="65"/>
        <v>6.9825430208588122</v>
      </c>
      <c r="E4180">
        <v>-1.1410775891502651E-3</v>
      </c>
    </row>
    <row r="4181" spans="2:5" x14ac:dyDescent="0.45">
      <c r="B4181" s="191">
        <v>38611</v>
      </c>
      <c r="C4181" s="101">
        <v>22.676246643066406</v>
      </c>
      <c r="D4181" s="56">
        <f t="shared" si="65"/>
        <v>2.3271950756808533</v>
      </c>
      <c r="E4181">
        <v>-1.143206073417741E-3</v>
      </c>
    </row>
    <row r="4182" spans="2:5" x14ac:dyDescent="0.45">
      <c r="B4182" s="191">
        <v>37403</v>
      </c>
      <c r="C4182" s="101">
        <v>6.8154244422912598</v>
      </c>
      <c r="D4182" s="56">
        <f t="shared" si="65"/>
        <v>-0.96282434701436637</v>
      </c>
      <c r="E4182">
        <v>-1.1437977467596706E-3</v>
      </c>
    </row>
    <row r="4183" spans="2:5" x14ac:dyDescent="0.45">
      <c r="B4183" s="191">
        <v>43097</v>
      </c>
      <c r="C4183" s="101">
        <v>183.330322265625</v>
      </c>
      <c r="D4183" s="56">
        <f t="shared" si="65"/>
        <v>65.572584074018948</v>
      </c>
      <c r="E4183">
        <v>-1.1443653702152912E-3</v>
      </c>
    </row>
    <row r="4184" spans="2:5" x14ac:dyDescent="0.45">
      <c r="B4184" s="191">
        <v>35130</v>
      </c>
      <c r="C4184" s="101">
        <v>2.7538411617279053</v>
      </c>
      <c r="D4184" s="56">
        <f t="shared" si="65"/>
        <v>-0.9905566469959507</v>
      </c>
      <c r="E4184">
        <v>-1.1563653841347742E-3</v>
      </c>
    </row>
    <row r="4185" spans="2:5" x14ac:dyDescent="0.45">
      <c r="B4185" s="191">
        <v>44882</v>
      </c>
      <c r="C4185" s="101">
        <v>291.61688232421875</v>
      </c>
      <c r="D4185" s="56">
        <f t="shared" si="65"/>
        <v>-0.2998210003536908</v>
      </c>
      <c r="E4185">
        <v>-1.162454871382067E-3</v>
      </c>
    </row>
    <row r="4186" spans="2:5" x14ac:dyDescent="0.45">
      <c r="B4186" s="191">
        <v>45124</v>
      </c>
      <c r="C4186" s="101">
        <v>416.48904418945313</v>
      </c>
      <c r="D4186" s="56">
        <f t="shared" si="65"/>
        <v>4.9697390617403192</v>
      </c>
      <c r="E4186">
        <v>-1.1631068536722728E-3</v>
      </c>
    </row>
    <row r="4187" spans="2:5" x14ac:dyDescent="0.45">
      <c r="B4187" s="191">
        <v>40611</v>
      </c>
      <c r="C4187" s="101">
        <v>69.766708374023438</v>
      </c>
      <c r="D4187" s="56">
        <f t="shared" si="65"/>
        <v>-0.83702660438346344</v>
      </c>
      <c r="E4187">
        <v>-1.1631754109808171E-3</v>
      </c>
    </row>
    <row r="4188" spans="2:5" x14ac:dyDescent="0.45">
      <c r="B4188" s="191">
        <v>45643</v>
      </c>
      <c r="C4188" s="101">
        <v>428.08648681640625</v>
      </c>
      <c r="D4188" s="56">
        <f t="shared" si="65"/>
        <v>12.067484606854578</v>
      </c>
      <c r="E4188">
        <v>-1.1701106474799755E-3</v>
      </c>
    </row>
    <row r="4189" spans="2:5" x14ac:dyDescent="0.45">
      <c r="B4189" s="191">
        <v>39836</v>
      </c>
      <c r="C4189" s="101">
        <v>32.759670257568359</v>
      </c>
      <c r="D4189" s="56">
        <f t="shared" si="65"/>
        <v>-0.78096718493353334</v>
      </c>
      <c r="E4189">
        <v>-1.1722725385358865E-3</v>
      </c>
    </row>
    <row r="4190" spans="2:5" x14ac:dyDescent="0.45">
      <c r="B4190" s="191">
        <v>42101</v>
      </c>
      <c r="C4190" s="101">
        <v>149.56512451171875</v>
      </c>
      <c r="D4190" s="56">
        <f t="shared" si="65"/>
        <v>22.506493496760726</v>
      </c>
      <c r="E4190">
        <v>-1.1729866404250266E-3</v>
      </c>
    </row>
    <row r="4191" spans="2:5" x14ac:dyDescent="0.45">
      <c r="B4191" s="191">
        <v>35838</v>
      </c>
      <c r="C4191" s="101">
        <v>6.3627152442932129</v>
      </c>
      <c r="D4191" s="56">
        <f t="shared" si="65"/>
        <v>-0.98057093126916528</v>
      </c>
      <c r="E4191">
        <v>-1.1800727370935673E-3</v>
      </c>
    </row>
    <row r="4192" spans="2:5" x14ac:dyDescent="0.45">
      <c r="B4192" s="191">
        <v>45013</v>
      </c>
      <c r="C4192" s="101">
        <v>327.48431396484375</v>
      </c>
      <c r="D4192" s="56">
        <f t="shared" si="65"/>
        <v>0.14617192569272547</v>
      </c>
      <c r="E4192">
        <v>-1.1835749286885867E-3</v>
      </c>
    </row>
    <row r="4193" spans="2:5" x14ac:dyDescent="0.45">
      <c r="B4193" s="191">
        <v>44900</v>
      </c>
      <c r="C4193" s="101">
        <v>285.72006225585938</v>
      </c>
      <c r="D4193" s="56">
        <f t="shared" si="65"/>
        <v>3.19176931305504</v>
      </c>
      <c r="E4193">
        <v>-1.1864176779114439E-3</v>
      </c>
    </row>
    <row r="4194" spans="2:5" x14ac:dyDescent="0.45">
      <c r="B4194" s="191">
        <v>40570</v>
      </c>
      <c r="C4194" s="101">
        <v>68.162162780761719</v>
      </c>
      <c r="D4194" s="56">
        <f t="shared" si="65"/>
        <v>-0.58651432842018469</v>
      </c>
      <c r="E4194">
        <v>-1.1906357670785522E-3</v>
      </c>
    </row>
    <row r="4195" spans="2:5" x14ac:dyDescent="0.45">
      <c r="B4195" s="191">
        <v>44259</v>
      </c>
      <c r="C4195" s="101">
        <v>164.84770202636719</v>
      </c>
      <c r="D4195" s="56">
        <f t="shared" si="65"/>
        <v>-2.4612610790650476E-2</v>
      </c>
      <c r="E4195">
        <v>-1.1907910800502831E-3</v>
      </c>
    </row>
    <row r="4196" spans="2:5" x14ac:dyDescent="0.45">
      <c r="B4196" s="191">
        <v>44426</v>
      </c>
      <c r="C4196" s="101">
        <v>169.00741577148438</v>
      </c>
      <c r="D4196" s="56">
        <f t="shared" si="65"/>
        <v>-0.58556644357640275</v>
      </c>
      <c r="E4196">
        <v>-1.1948433267323876E-3</v>
      </c>
    </row>
    <row r="4197" spans="2:5" x14ac:dyDescent="0.45">
      <c r="B4197" s="191">
        <v>45881</v>
      </c>
      <c r="C4197" s="101">
        <v>407.80340576171875</v>
      </c>
      <c r="D4197" s="56">
        <f t="shared" si="65"/>
        <v>50.751791304229961</v>
      </c>
      <c r="E4197">
        <v>-1.199496223545196E-3</v>
      </c>
    </row>
    <row r="4198" spans="2:5" x14ac:dyDescent="0.45">
      <c r="B4198" s="191">
        <v>37260</v>
      </c>
      <c r="C4198" s="101">
        <v>7.8799862861633301</v>
      </c>
      <c r="D4198" s="56">
        <f t="shared" si="65"/>
        <v>-0.95294704158463439</v>
      </c>
      <c r="E4198">
        <v>-1.2011795663121655E-3</v>
      </c>
    </row>
    <row r="4199" spans="2:5" x14ac:dyDescent="0.45">
      <c r="B4199" s="191">
        <v>44362</v>
      </c>
      <c r="C4199" s="101">
        <v>167.4705810546875</v>
      </c>
      <c r="D4199" s="56">
        <f t="shared" si="65"/>
        <v>3.3214164499137317</v>
      </c>
      <c r="E4199">
        <v>-1.2059766645517484E-3</v>
      </c>
    </row>
    <row r="4200" spans="2:5" x14ac:dyDescent="0.45">
      <c r="B4200" s="191">
        <v>39538</v>
      </c>
      <c r="C4200" s="101">
        <v>38.753631591796875</v>
      </c>
      <c r="D4200" s="56">
        <f t="shared" si="65"/>
        <v>-0.78402970265709593</v>
      </c>
      <c r="E4200">
        <v>-1.2105576991046907E-3</v>
      </c>
    </row>
    <row r="4201" spans="2:5" x14ac:dyDescent="0.45">
      <c r="B4201" s="191">
        <v>43798</v>
      </c>
      <c r="C4201" s="101">
        <v>179.43963623046875</v>
      </c>
      <c r="D4201" s="56">
        <f t="shared" si="65"/>
        <v>0.7567057021445176</v>
      </c>
      <c r="E4201">
        <v>-1.2159768331655495E-3</v>
      </c>
    </row>
    <row r="4202" spans="2:5" x14ac:dyDescent="0.45">
      <c r="B4202" s="191">
        <v>41029</v>
      </c>
      <c r="C4202" s="101">
        <v>102.14553070068359</v>
      </c>
      <c r="D4202" s="56">
        <f t="shared" si="65"/>
        <v>8.6089964895030491</v>
      </c>
      <c r="E4202">
        <v>-1.2206837828470467E-3</v>
      </c>
    </row>
    <row r="4203" spans="2:5" x14ac:dyDescent="0.45">
      <c r="B4203" s="191">
        <v>36412</v>
      </c>
      <c r="C4203" s="101">
        <v>10.630197525024414</v>
      </c>
      <c r="D4203" s="56">
        <f t="shared" si="65"/>
        <v>-0.92401622056893662</v>
      </c>
      <c r="E4203">
        <v>-1.2265844367948808E-3</v>
      </c>
    </row>
    <row r="4204" spans="2:5" x14ac:dyDescent="0.45">
      <c r="B4204" s="191">
        <v>41669</v>
      </c>
      <c r="C4204" s="101">
        <v>139.90087890625</v>
      </c>
      <c r="D4204" s="56">
        <f t="shared" si="65"/>
        <v>-0.64780453266495963</v>
      </c>
      <c r="E4204">
        <v>-1.2309577374081738E-3</v>
      </c>
    </row>
    <row r="4205" spans="2:5" x14ac:dyDescent="0.45">
      <c r="B4205" s="191">
        <v>45890</v>
      </c>
      <c r="C4205" s="101">
        <v>397.22509765625</v>
      </c>
      <c r="D4205" s="56">
        <f t="shared" si="65"/>
        <v>3.713424287677999</v>
      </c>
      <c r="E4205">
        <v>-1.2313234505693116E-3</v>
      </c>
    </row>
    <row r="4206" spans="2:5" x14ac:dyDescent="0.45">
      <c r="B4206" s="191">
        <v>40953</v>
      </c>
      <c r="C4206" s="101">
        <v>84.2752685546875</v>
      </c>
      <c r="D4206" s="56">
        <f t="shared" si="65"/>
        <v>5.6588438515895572</v>
      </c>
      <c r="E4206">
        <v>-1.2328473946503194E-3</v>
      </c>
    </row>
    <row r="4207" spans="2:5" x14ac:dyDescent="0.45">
      <c r="B4207" s="191">
        <v>38040</v>
      </c>
      <c r="C4207" s="101">
        <v>12.65614128112793</v>
      </c>
      <c r="D4207" s="56">
        <f t="shared" si="65"/>
        <v>-0.93602293680413529</v>
      </c>
      <c r="E4207">
        <v>-1.2370400357091171E-3</v>
      </c>
    </row>
    <row r="4208" spans="2:5" x14ac:dyDescent="0.45">
      <c r="B4208" s="191">
        <v>42970</v>
      </c>
      <c r="C4208" s="101">
        <v>197.82310485839844</v>
      </c>
      <c r="D4208" s="56">
        <f t="shared" si="65"/>
        <v>0.21619052014670984</v>
      </c>
      <c r="E4208">
        <v>-1.2372314212098906E-3</v>
      </c>
    </row>
    <row r="4209" spans="2:5" x14ac:dyDescent="0.45">
      <c r="B4209" s="191">
        <v>44389</v>
      </c>
      <c r="C4209" s="101">
        <v>162.65798950195313</v>
      </c>
      <c r="D4209" s="56">
        <f t="shared" si="65"/>
        <v>19.756306812055552</v>
      </c>
      <c r="E4209">
        <v>-1.2416138131316869E-3</v>
      </c>
    </row>
    <row r="4210" spans="2:5" x14ac:dyDescent="0.45">
      <c r="B4210" s="191">
        <v>36612</v>
      </c>
      <c r="C4210" s="101">
        <v>7.8365573883056641</v>
      </c>
      <c r="D4210" s="56">
        <f t="shared" si="65"/>
        <v>-0.9056380566030231</v>
      </c>
      <c r="E4210">
        <v>-1.2475857614177737E-3</v>
      </c>
    </row>
    <row r="4211" spans="2:5" x14ac:dyDescent="0.45">
      <c r="B4211" s="191">
        <v>40892</v>
      </c>
      <c r="C4211" s="101">
        <v>83.047859191894531</v>
      </c>
      <c r="D4211" s="56">
        <f t="shared" si="65"/>
        <v>9.7636180973218689</v>
      </c>
      <c r="E4211">
        <v>-1.2509538821547125E-3</v>
      </c>
    </row>
    <row r="4212" spans="2:5" x14ac:dyDescent="0.45">
      <c r="B4212" s="191">
        <v>37503</v>
      </c>
      <c r="C4212" s="101">
        <v>7.7156081199645996</v>
      </c>
      <c r="D4212" s="56">
        <f t="shared" si="65"/>
        <v>-0.95983798474089921</v>
      </c>
      <c r="E4212">
        <v>-1.2517065218236659E-3</v>
      </c>
    </row>
    <row r="4213" spans="2:5" x14ac:dyDescent="0.45">
      <c r="B4213" s="191">
        <v>42844</v>
      </c>
      <c r="C4213" s="101">
        <v>192.11207580566406</v>
      </c>
      <c r="D4213" s="56">
        <f t="shared" si="65"/>
        <v>-0.53568622883792116</v>
      </c>
      <c r="E4213">
        <v>-1.2543164724863874E-3</v>
      </c>
    </row>
    <row r="4214" spans="2:5" x14ac:dyDescent="0.45">
      <c r="B4214" s="191">
        <v>45679</v>
      </c>
      <c r="C4214" s="101">
        <v>413.75485229492188</v>
      </c>
      <c r="D4214" s="56">
        <f t="shared" si="65"/>
        <v>50.959453381502691</v>
      </c>
      <c r="E4214">
        <v>-1.2570181487520096E-3</v>
      </c>
    </row>
    <row r="4215" spans="2:5" x14ac:dyDescent="0.45">
      <c r="B4215" s="191">
        <v>37298</v>
      </c>
      <c r="C4215" s="101">
        <v>7.9630331993103027</v>
      </c>
      <c r="D4215" s="56">
        <f t="shared" si="65"/>
        <v>-0.97929842491965557</v>
      </c>
      <c r="E4215">
        <v>-1.2586168455742618E-3</v>
      </c>
    </row>
    <row r="4216" spans="2:5" x14ac:dyDescent="0.45">
      <c r="B4216" s="191">
        <v>45251</v>
      </c>
      <c r="C4216" s="101">
        <v>384.6583251953125</v>
      </c>
      <c r="D4216" s="56">
        <f t="shared" si="65"/>
        <v>1.4547305207065628</v>
      </c>
      <c r="E4216">
        <v>-1.2592334808408244E-3</v>
      </c>
    </row>
    <row r="4217" spans="2:5" x14ac:dyDescent="0.45">
      <c r="B4217" s="191">
        <v>41865</v>
      </c>
      <c r="C4217" s="101">
        <v>156.70083618164063</v>
      </c>
      <c r="D4217" s="56">
        <f t="shared" si="65"/>
        <v>-0.59238972662390654</v>
      </c>
      <c r="E4217">
        <v>-1.2596160971779426E-3</v>
      </c>
    </row>
    <row r="4218" spans="2:5" x14ac:dyDescent="0.45">
      <c r="B4218" s="191">
        <v>45243</v>
      </c>
      <c r="C4218" s="101">
        <v>384.43789672851563</v>
      </c>
      <c r="D4218" s="56">
        <f t="shared" si="65"/>
        <v>1.7110342100378497</v>
      </c>
      <c r="E4218">
        <v>-1.2599545886742196E-3</v>
      </c>
    </row>
    <row r="4219" spans="2:5" x14ac:dyDescent="0.45">
      <c r="B4219" s="191">
        <v>42229</v>
      </c>
      <c r="C4219" s="101">
        <v>141.80488586425781</v>
      </c>
      <c r="D4219" s="56">
        <f t="shared" si="65"/>
        <v>1.2249322314801458</v>
      </c>
      <c r="E4219">
        <v>-1.2627517779276363E-3</v>
      </c>
    </row>
    <row r="4220" spans="2:5" x14ac:dyDescent="0.45">
      <c r="B4220" s="191">
        <v>40590</v>
      </c>
      <c r="C4220" s="101">
        <v>63.734474182128906</v>
      </c>
      <c r="D4220" s="56">
        <f t="shared" si="65"/>
        <v>-0.86276473192729997</v>
      </c>
      <c r="E4220">
        <v>-1.2732449394491333E-3</v>
      </c>
    </row>
    <row r="4221" spans="2:5" x14ac:dyDescent="0.45">
      <c r="B4221" s="191">
        <v>45538</v>
      </c>
      <c r="C4221" s="101">
        <v>464.4176025390625</v>
      </c>
      <c r="D4221" s="56">
        <f t="shared" si="65"/>
        <v>0.12142817349863244</v>
      </c>
      <c r="E4221">
        <v>-1.2743598766565595E-3</v>
      </c>
    </row>
    <row r="4222" spans="2:5" x14ac:dyDescent="0.45">
      <c r="B4222" s="191">
        <v>45785</v>
      </c>
      <c r="C4222" s="101">
        <v>414.1304931640625</v>
      </c>
      <c r="D4222" s="56">
        <f t="shared" si="65"/>
        <v>0.85359812250192746</v>
      </c>
      <c r="E4222">
        <v>-1.2756520467507009E-3</v>
      </c>
    </row>
    <row r="4223" spans="2:5" x14ac:dyDescent="0.45">
      <c r="B4223" s="191">
        <v>43333</v>
      </c>
      <c r="C4223" s="101">
        <v>223.41978454589844</v>
      </c>
      <c r="D4223" s="56">
        <f t="shared" si="65"/>
        <v>6.9459598026512559</v>
      </c>
      <c r="E4223">
        <v>-1.276537345896398E-3</v>
      </c>
    </row>
    <row r="4224" spans="2:5" x14ac:dyDescent="0.45">
      <c r="B4224" s="191">
        <v>38747</v>
      </c>
      <c r="C4224" s="101">
        <v>28.117406845092773</v>
      </c>
      <c r="D4224" s="56">
        <f t="shared" si="65"/>
        <v>3.0752300496686682</v>
      </c>
      <c r="E4224">
        <v>-1.2868705868197623E-3</v>
      </c>
    </row>
    <row r="4225" spans="2:5" x14ac:dyDescent="0.45">
      <c r="B4225" s="191">
        <v>37411</v>
      </c>
      <c r="C4225" s="101">
        <v>6.8995876312255859</v>
      </c>
      <c r="D4225" s="56">
        <f t="shared" si="65"/>
        <v>-0.84103821239282606</v>
      </c>
      <c r="E4225">
        <v>-1.29098269569666E-3</v>
      </c>
    </row>
    <row r="4226" spans="2:5" x14ac:dyDescent="0.45">
      <c r="B4226" s="191">
        <v>39455</v>
      </c>
      <c r="C4226" s="101">
        <v>43.404064178466797</v>
      </c>
      <c r="D4226" s="56">
        <f t="shared" si="65"/>
        <v>4.834508889357231</v>
      </c>
      <c r="E4226">
        <v>-1.2968614635970328E-3</v>
      </c>
    </row>
    <row r="4227" spans="2:5" x14ac:dyDescent="0.45">
      <c r="B4227" s="191">
        <v>37644</v>
      </c>
      <c r="C4227" s="101">
        <v>7.4391975402832031</v>
      </c>
      <c r="D4227" s="56">
        <f t="shared" ref="D4227:D4290" si="66">(C4227-C4228)/C4228</f>
        <v>-0.85869778336762748</v>
      </c>
      <c r="E4227">
        <v>-1.2978987866838849E-3</v>
      </c>
    </row>
    <row r="4228" spans="2:5" x14ac:dyDescent="0.45">
      <c r="B4228" s="191">
        <v>40267</v>
      </c>
      <c r="C4228" s="101">
        <v>52.647422790527344</v>
      </c>
      <c r="D4228" s="56">
        <f t="shared" si="66"/>
        <v>0.43075516848831846</v>
      </c>
      <c r="E4228">
        <v>-1.3001501609394427E-3</v>
      </c>
    </row>
    <row r="4229" spans="2:5" x14ac:dyDescent="0.45">
      <c r="B4229" s="191">
        <v>39703</v>
      </c>
      <c r="C4229" s="101">
        <v>36.796947479248047</v>
      </c>
      <c r="D4229" s="56">
        <f t="shared" si="66"/>
        <v>4.9289407213429532</v>
      </c>
      <c r="E4229">
        <v>-1.3044201195647695E-3</v>
      </c>
    </row>
    <row r="4230" spans="2:5" x14ac:dyDescent="0.45">
      <c r="B4230" s="191">
        <v>36019</v>
      </c>
      <c r="C4230" s="101">
        <v>6.2063274383544922</v>
      </c>
      <c r="D4230" s="56">
        <f t="shared" si="66"/>
        <v>-0.98345755988257144</v>
      </c>
      <c r="E4230">
        <v>-1.30579936666659E-3</v>
      </c>
    </row>
    <row r="4231" spans="2:5" x14ac:dyDescent="0.45">
      <c r="B4231" s="191">
        <v>45366</v>
      </c>
      <c r="C4231" s="101">
        <v>375.17605590820313</v>
      </c>
      <c r="D4231" s="56">
        <f t="shared" si="66"/>
        <v>35.872878090523997</v>
      </c>
      <c r="E4231">
        <v>-1.3105709533674599E-3</v>
      </c>
    </row>
    <row r="4232" spans="2:5" x14ac:dyDescent="0.45">
      <c r="B4232" s="191">
        <v>38142</v>
      </c>
      <c r="C4232" s="101">
        <v>10.174851417541504</v>
      </c>
      <c r="D4232" s="56">
        <f t="shared" si="66"/>
        <v>-0.7213024256611773</v>
      </c>
      <c r="E4232">
        <v>-1.3108543589698467E-3</v>
      </c>
    </row>
    <row r="4233" spans="2:5" x14ac:dyDescent="0.45">
      <c r="B4233" s="191">
        <v>39666</v>
      </c>
      <c r="C4233" s="101">
        <v>36.508575439453125</v>
      </c>
      <c r="D4233" s="56">
        <f t="shared" si="66"/>
        <v>-0.85801335749481455</v>
      </c>
      <c r="E4233">
        <v>-1.314709859635235E-3</v>
      </c>
    </row>
    <row r="4234" spans="2:5" x14ac:dyDescent="0.45">
      <c r="B4234" s="191">
        <v>44771</v>
      </c>
      <c r="C4234" s="101">
        <v>257.1268310546875</v>
      </c>
      <c r="D4234" s="56">
        <f t="shared" si="66"/>
        <v>-0.10946221995940672</v>
      </c>
      <c r="E4234">
        <v>-1.318176769863594E-3</v>
      </c>
    </row>
    <row r="4235" spans="2:5" x14ac:dyDescent="0.45">
      <c r="B4235" s="191">
        <v>44890</v>
      </c>
      <c r="C4235" s="101">
        <v>288.73208618164063</v>
      </c>
      <c r="D4235" s="56">
        <f t="shared" si="66"/>
        <v>3.7049056546538819</v>
      </c>
      <c r="E4235">
        <v>-1.3206055849023463E-3</v>
      </c>
    </row>
    <row r="4236" spans="2:5" x14ac:dyDescent="0.45">
      <c r="B4236" s="191">
        <v>40364</v>
      </c>
      <c r="C4236" s="101">
        <v>61.368305206298828</v>
      </c>
      <c r="D4236" s="56">
        <f t="shared" si="66"/>
        <v>0.1852656267705492</v>
      </c>
      <c r="E4236">
        <v>-1.321838374048786E-3</v>
      </c>
    </row>
    <row r="4237" spans="2:5" x14ac:dyDescent="0.45">
      <c r="B4237" s="191">
        <v>40263</v>
      </c>
      <c r="C4237" s="101">
        <v>51.775993347167969</v>
      </c>
      <c r="D4237" s="56">
        <f t="shared" si="66"/>
        <v>5.6977140566397884</v>
      </c>
      <c r="E4237">
        <v>-1.3221507151747129E-3</v>
      </c>
    </row>
    <row r="4238" spans="2:5" x14ac:dyDescent="0.45">
      <c r="B4238" s="191">
        <v>37746</v>
      </c>
      <c r="C4238" s="101">
        <v>7.7303977012634277</v>
      </c>
      <c r="D4238" s="56">
        <f t="shared" si="66"/>
        <v>-0.97318700625302135</v>
      </c>
      <c r="E4238">
        <v>-1.3221602384533208E-3</v>
      </c>
    </row>
    <row r="4239" spans="2:5" x14ac:dyDescent="0.45">
      <c r="B4239" s="191">
        <v>44888</v>
      </c>
      <c r="C4239" s="101">
        <v>288.30789184570313</v>
      </c>
      <c r="D4239" s="56">
        <f t="shared" si="66"/>
        <v>36.155968234767649</v>
      </c>
      <c r="E4239">
        <v>-1.3224404830427929E-3</v>
      </c>
    </row>
    <row r="4240" spans="2:5" x14ac:dyDescent="0.45">
      <c r="B4240" s="191">
        <v>36097</v>
      </c>
      <c r="C4240" s="101">
        <v>7.7593965530395508</v>
      </c>
      <c r="D4240" s="56">
        <f t="shared" si="66"/>
        <v>-0.97306660374684295</v>
      </c>
      <c r="E4240">
        <v>-1.3229868239546228E-3</v>
      </c>
    </row>
    <row r="4241" spans="2:5" x14ac:dyDescent="0.45">
      <c r="B4241" s="191">
        <v>44896</v>
      </c>
      <c r="C4241" s="101">
        <v>288.09573364257813</v>
      </c>
      <c r="D4241" s="56">
        <f t="shared" si="66"/>
        <v>3.7289696838391766</v>
      </c>
      <c r="E4241">
        <v>-1.3235187084674729E-3</v>
      </c>
    </row>
    <row r="4242" spans="2:5" x14ac:dyDescent="0.45">
      <c r="B4242" s="191">
        <v>40371</v>
      </c>
      <c r="C4242" s="101">
        <v>60.921459197998047</v>
      </c>
      <c r="D4242" s="56">
        <f t="shared" si="66"/>
        <v>0.76628604791520516</v>
      </c>
      <c r="E4242">
        <v>-1.3317706690532691E-3</v>
      </c>
    </row>
    <row r="4243" spans="2:5" x14ac:dyDescent="0.45">
      <c r="B4243" s="191">
        <v>39020</v>
      </c>
      <c r="C4243" s="101">
        <v>34.491275787353516</v>
      </c>
      <c r="D4243" s="56">
        <f t="shared" si="66"/>
        <v>-0.91398599899131183</v>
      </c>
      <c r="E4243">
        <v>-1.3318254480276051E-3</v>
      </c>
    </row>
    <row r="4244" spans="2:5" x14ac:dyDescent="0.45">
      <c r="B4244" s="191">
        <v>45863</v>
      </c>
      <c r="C4244" s="101">
        <v>400.99606323242188</v>
      </c>
      <c r="D4244" s="56">
        <f t="shared" si="66"/>
        <v>45.080389829444137</v>
      </c>
      <c r="E4244">
        <v>-1.3416690658067663E-3</v>
      </c>
    </row>
    <row r="4245" spans="2:5" x14ac:dyDescent="0.45">
      <c r="B4245" s="191">
        <v>37090</v>
      </c>
      <c r="C4245" s="101">
        <v>8.7020978927612305</v>
      </c>
      <c r="D4245" s="56">
        <f t="shared" si="66"/>
        <v>-0.97782688633561643</v>
      </c>
      <c r="E4245">
        <v>-1.3432075266025792E-3</v>
      </c>
    </row>
    <row r="4246" spans="2:5" x14ac:dyDescent="0.45">
      <c r="B4246" s="191">
        <v>45104</v>
      </c>
      <c r="C4246" s="101">
        <v>392.46170043945313</v>
      </c>
      <c r="D4246" s="56">
        <f t="shared" si="66"/>
        <v>46.487275884849169</v>
      </c>
      <c r="E4246">
        <v>-1.3462993889662934E-3</v>
      </c>
    </row>
    <row r="4247" spans="2:5" x14ac:dyDescent="0.45">
      <c r="B4247" s="191">
        <v>37280</v>
      </c>
      <c r="C4247" s="101">
        <v>8.2645654678344727</v>
      </c>
      <c r="D4247" s="56">
        <f t="shared" si="66"/>
        <v>-0.9434050868035202</v>
      </c>
      <c r="E4247">
        <v>-1.3470137411765357E-3</v>
      </c>
    </row>
    <row r="4248" spans="2:5" x14ac:dyDescent="0.45">
      <c r="B4248" s="191">
        <v>42143</v>
      </c>
      <c r="C4248" s="101">
        <v>146.03018188476563</v>
      </c>
      <c r="D4248" s="56">
        <f t="shared" si="66"/>
        <v>3.1360118217033532</v>
      </c>
      <c r="E4248">
        <v>-1.3513254050010937E-3</v>
      </c>
    </row>
    <row r="4249" spans="2:5" x14ac:dyDescent="0.45">
      <c r="B4249" s="191">
        <v>39962</v>
      </c>
      <c r="C4249" s="101">
        <v>35.307003021240234</v>
      </c>
      <c r="D4249" s="56">
        <f t="shared" si="66"/>
        <v>4.080734617658762</v>
      </c>
      <c r="E4249">
        <v>-1.3594991605092683E-3</v>
      </c>
    </row>
    <row r="4250" spans="2:5" x14ac:dyDescent="0.45">
      <c r="B4250" s="191">
        <v>37425</v>
      </c>
      <c r="C4250" s="101">
        <v>6.9491925239562988</v>
      </c>
      <c r="D4250" s="56">
        <f t="shared" si="66"/>
        <v>-0.17771362443266325</v>
      </c>
      <c r="E4250">
        <v>-1.3615759964636027E-3</v>
      </c>
    </row>
    <row r="4251" spans="2:5" x14ac:dyDescent="0.45">
      <c r="B4251" s="191">
        <v>37036</v>
      </c>
      <c r="C4251" s="101">
        <v>8.4510612487792969</v>
      </c>
      <c r="D4251" s="56">
        <f t="shared" si="66"/>
        <v>1.6942117371299592E-3</v>
      </c>
      <c r="E4251">
        <v>-1.364033247070777E-3</v>
      </c>
    </row>
    <row r="4252" spans="2:5" x14ac:dyDescent="0.45">
      <c r="B4252" s="191">
        <v>36748</v>
      </c>
      <c r="C4252" s="101">
        <v>8.436767578125</v>
      </c>
      <c r="D4252" s="56">
        <f t="shared" si="66"/>
        <v>-1.9953132389533588E-2</v>
      </c>
      <c r="E4252">
        <v>-1.3664537798278912E-3</v>
      </c>
    </row>
    <row r="4253" spans="2:5" x14ac:dyDescent="0.45">
      <c r="B4253" s="191">
        <v>35934</v>
      </c>
      <c r="C4253" s="101">
        <v>8.6085348129272461</v>
      </c>
      <c r="D4253" s="56">
        <f t="shared" si="66"/>
        <v>-0.95126810638096448</v>
      </c>
      <c r="E4253">
        <v>-1.3703813105080268E-3</v>
      </c>
    </row>
    <row r="4254" spans="2:5" x14ac:dyDescent="0.45">
      <c r="B4254" s="191">
        <v>44568</v>
      </c>
      <c r="C4254" s="101">
        <v>176.65093994140625</v>
      </c>
      <c r="D4254" s="56">
        <f t="shared" si="66"/>
        <v>-0.5896634132969516</v>
      </c>
      <c r="E4254">
        <v>-1.3717880229958011E-3</v>
      </c>
    </row>
    <row r="4255" spans="2:5" x14ac:dyDescent="0.45">
      <c r="B4255" s="191">
        <v>45609</v>
      </c>
      <c r="C4255" s="101">
        <v>430.50253295898438</v>
      </c>
      <c r="D4255" s="56">
        <f t="shared" si="66"/>
        <v>0.12563233851604153</v>
      </c>
      <c r="E4255">
        <v>-1.3746161810121319E-3</v>
      </c>
    </row>
    <row r="4256" spans="2:5" x14ac:dyDescent="0.45">
      <c r="B4256" s="191">
        <v>45226</v>
      </c>
      <c r="C4256" s="101">
        <v>382.45394897460938</v>
      </c>
      <c r="D4256" s="56">
        <f t="shared" si="66"/>
        <v>1.3966569485308531</v>
      </c>
      <c r="E4256">
        <v>-1.3814796151076832E-3</v>
      </c>
    </row>
    <row r="4257" spans="2:5" x14ac:dyDescent="0.45">
      <c r="B4257" s="191">
        <v>42304</v>
      </c>
      <c r="C4257" s="101">
        <v>159.57809448242188</v>
      </c>
      <c r="D4257" s="56">
        <f t="shared" si="66"/>
        <v>-0.60881606648605613</v>
      </c>
      <c r="E4257">
        <v>-1.4026812313803377E-3</v>
      </c>
    </row>
    <row r="4258" spans="2:5" x14ac:dyDescent="0.45">
      <c r="B4258" s="191">
        <v>45302</v>
      </c>
      <c r="C4258" s="101">
        <v>407.93621826171875</v>
      </c>
      <c r="D4258" s="56">
        <f t="shared" si="66"/>
        <v>1.0639522769321392</v>
      </c>
      <c r="E4258">
        <v>-1.4029547511981517E-3</v>
      </c>
    </row>
    <row r="4259" spans="2:5" x14ac:dyDescent="0.45">
      <c r="B4259" s="191">
        <v>43229</v>
      </c>
      <c r="C4259" s="101">
        <v>197.64808654785156</v>
      </c>
      <c r="D4259" s="56">
        <f t="shared" si="66"/>
        <v>0.89215155454596518</v>
      </c>
      <c r="E4259">
        <v>-1.4148030242185569E-3</v>
      </c>
    </row>
    <row r="4260" spans="2:5" x14ac:dyDescent="0.45">
      <c r="B4260" s="191">
        <v>41094</v>
      </c>
      <c r="C4260" s="101">
        <v>104.45679473876953</v>
      </c>
      <c r="D4260" s="56">
        <f t="shared" si="66"/>
        <v>-0.36905158663373955</v>
      </c>
      <c r="E4260">
        <v>-1.4198267238127412E-3</v>
      </c>
    </row>
    <row r="4261" spans="2:5" x14ac:dyDescent="0.45">
      <c r="B4261" s="191">
        <v>44342</v>
      </c>
      <c r="C4261" s="101">
        <v>165.55520629882813</v>
      </c>
      <c r="D4261" s="56">
        <f t="shared" si="66"/>
        <v>15.518844678596269</v>
      </c>
      <c r="E4261">
        <v>-1.4226044549414867E-3</v>
      </c>
    </row>
    <row r="4262" spans="2:5" x14ac:dyDescent="0.45">
      <c r="B4262" s="191">
        <v>36914</v>
      </c>
      <c r="C4262" s="101">
        <v>10.022202491760254</v>
      </c>
      <c r="D4262" s="56">
        <f t="shared" si="66"/>
        <v>-0.94357472689393818</v>
      </c>
      <c r="E4262">
        <v>-1.4241693936799301E-3</v>
      </c>
    </row>
    <row r="4263" spans="2:5" x14ac:dyDescent="0.45">
      <c r="B4263" s="191">
        <v>43714</v>
      </c>
      <c r="C4263" s="101">
        <v>177.61903381347656</v>
      </c>
      <c r="D4263" s="56">
        <f t="shared" si="66"/>
        <v>18.325313936256688</v>
      </c>
      <c r="E4263">
        <v>-1.4328552516808576E-3</v>
      </c>
    </row>
    <row r="4264" spans="2:5" x14ac:dyDescent="0.45">
      <c r="B4264" s="191">
        <v>37014</v>
      </c>
      <c r="C4264" s="101">
        <v>9.1910037994384766</v>
      </c>
      <c r="D4264" s="56">
        <f t="shared" si="66"/>
        <v>-0.95891468985837969</v>
      </c>
      <c r="E4264">
        <v>-1.4333820314361796E-3</v>
      </c>
    </row>
    <row r="4265" spans="2:5" x14ac:dyDescent="0.45">
      <c r="B4265" s="191">
        <v>43332</v>
      </c>
      <c r="C4265" s="101">
        <v>223.70535278320313</v>
      </c>
      <c r="D4265" s="56">
        <f t="shared" si="66"/>
        <v>0.36321826447435995</v>
      </c>
      <c r="E4265">
        <v>-1.43429162558409E-3</v>
      </c>
    </row>
    <row r="4266" spans="2:5" x14ac:dyDescent="0.45">
      <c r="B4266" s="191">
        <v>44351</v>
      </c>
      <c r="C4266" s="101">
        <v>164.10090637207031</v>
      </c>
      <c r="D4266" s="56">
        <f t="shared" si="66"/>
        <v>39.020739712215907</v>
      </c>
      <c r="E4266">
        <v>-1.4351010907826789E-3</v>
      </c>
    </row>
    <row r="4267" spans="2:5" x14ac:dyDescent="0.45">
      <c r="B4267" s="191">
        <v>35466</v>
      </c>
      <c r="C4267" s="101">
        <v>4.1003966331481934</v>
      </c>
      <c r="D4267" s="56">
        <f t="shared" si="66"/>
        <v>-0.97306301340676549</v>
      </c>
      <c r="E4267">
        <v>-1.4355194328711191E-3</v>
      </c>
    </row>
    <row r="4268" spans="2:5" x14ac:dyDescent="0.45">
      <c r="B4268" s="191">
        <v>42104</v>
      </c>
      <c r="C4268" s="101">
        <v>152.2218017578125</v>
      </c>
      <c r="D4268" s="56">
        <f t="shared" si="66"/>
        <v>-0.5113264791081461</v>
      </c>
      <c r="E4268">
        <v>-1.4403830558101889E-3</v>
      </c>
    </row>
    <row r="4269" spans="2:5" x14ac:dyDescent="0.45">
      <c r="B4269" s="191">
        <v>46086</v>
      </c>
      <c r="C4269" s="101">
        <v>311.5</v>
      </c>
      <c r="D4269" s="56">
        <f t="shared" si="66"/>
        <v>1.2330327984961773</v>
      </c>
      <c r="E4269">
        <v>-1.442577943329559E-3</v>
      </c>
    </row>
    <row r="4270" spans="2:5" x14ac:dyDescent="0.45">
      <c r="B4270" s="191">
        <v>42213</v>
      </c>
      <c r="C4270" s="101">
        <v>139.49638366699219</v>
      </c>
      <c r="D4270" s="56">
        <f t="shared" si="66"/>
        <v>-0.52455001707390414</v>
      </c>
      <c r="E4270">
        <v>-1.4438703721382279E-3</v>
      </c>
    </row>
    <row r="4271" spans="2:5" x14ac:dyDescent="0.45">
      <c r="B4271" s="191">
        <v>44861</v>
      </c>
      <c r="C4271" s="101">
        <v>293.39865112304688</v>
      </c>
      <c r="D4271" s="56">
        <f t="shared" si="66"/>
        <v>0.48636526531549956</v>
      </c>
      <c r="E4271">
        <v>-1.4440189489187255E-3</v>
      </c>
    </row>
    <row r="4272" spans="2:5" x14ac:dyDescent="0.45">
      <c r="B4272" s="191">
        <v>43418</v>
      </c>
      <c r="C4272" s="101">
        <v>197.39337158203125</v>
      </c>
      <c r="D4272" s="56">
        <f t="shared" si="66"/>
        <v>4.9070930449160981E-3</v>
      </c>
      <c r="E4272">
        <v>-1.4450687463223922E-3</v>
      </c>
    </row>
    <row r="4273" spans="2:5" x14ac:dyDescent="0.45">
      <c r="B4273" s="191">
        <v>43523</v>
      </c>
      <c r="C4273" s="101">
        <v>196.42947387695313</v>
      </c>
      <c r="D4273" s="56">
        <f t="shared" si="66"/>
        <v>4.9506782813936052</v>
      </c>
      <c r="E4273">
        <v>-1.4516848037417554E-3</v>
      </c>
    </row>
    <row r="4274" spans="2:5" x14ac:dyDescent="0.45">
      <c r="B4274" s="191">
        <v>39813</v>
      </c>
      <c r="C4274" s="101">
        <v>33.009593963623047</v>
      </c>
      <c r="D4274" s="56">
        <f t="shared" si="66"/>
        <v>3.1116829392993108</v>
      </c>
      <c r="E4274">
        <v>-1.4539803114910488E-3</v>
      </c>
    </row>
    <row r="4275" spans="2:5" x14ac:dyDescent="0.45">
      <c r="B4275" s="191">
        <v>37134</v>
      </c>
      <c r="C4275" s="101">
        <v>8.0282440185546875</v>
      </c>
      <c r="D4275" s="56">
        <f t="shared" si="66"/>
        <v>-0.95146033054900558</v>
      </c>
      <c r="E4275">
        <v>-1.456022947158881E-3</v>
      </c>
    </row>
    <row r="4276" spans="2:5" x14ac:dyDescent="0.45">
      <c r="B4276" s="191">
        <v>41907</v>
      </c>
      <c r="C4276" s="101">
        <v>165.39552307128906</v>
      </c>
      <c r="D4276" s="56">
        <f t="shared" si="66"/>
        <v>-0.24658674640157932</v>
      </c>
      <c r="E4276">
        <v>-1.4579205314473164E-3</v>
      </c>
    </row>
    <row r="4277" spans="2:5" x14ac:dyDescent="0.45">
      <c r="B4277" s="191">
        <v>43328</v>
      </c>
      <c r="C4277" s="101">
        <v>219.52828979492188</v>
      </c>
      <c r="D4277" s="56">
        <f t="shared" si="66"/>
        <v>0.49699492986435484</v>
      </c>
      <c r="E4277">
        <v>-1.4615426472286632E-3</v>
      </c>
    </row>
    <row r="4278" spans="2:5" x14ac:dyDescent="0.45">
      <c r="B4278" s="191">
        <v>41761</v>
      </c>
      <c r="C4278" s="101">
        <v>146.64598083496094</v>
      </c>
      <c r="D4278" s="56">
        <f t="shared" si="66"/>
        <v>32.520937307755858</v>
      </c>
      <c r="E4278">
        <v>-1.4672645303813216E-3</v>
      </c>
    </row>
    <row r="4279" spans="2:5" x14ac:dyDescent="0.45">
      <c r="B4279" s="191">
        <v>35557</v>
      </c>
      <c r="C4279" s="101">
        <v>4.3747577667236328</v>
      </c>
      <c r="D4279" s="56">
        <f t="shared" si="66"/>
        <v>-0.97339560747105924</v>
      </c>
      <c r="E4279">
        <v>-1.467781190676814E-3</v>
      </c>
    </row>
    <row r="4280" spans="2:5" x14ac:dyDescent="0.45">
      <c r="B4280" s="191">
        <v>44376</v>
      </c>
      <c r="C4280" s="101">
        <v>164.43742370605469</v>
      </c>
      <c r="D4280" s="56">
        <f t="shared" si="66"/>
        <v>21.533619205463317</v>
      </c>
      <c r="E4280">
        <v>-1.4735268299001694E-3</v>
      </c>
    </row>
    <row r="4281" spans="2:5" x14ac:dyDescent="0.45">
      <c r="B4281" s="191">
        <v>36048</v>
      </c>
      <c r="C4281" s="101">
        <v>7.2974262237548828</v>
      </c>
      <c r="D4281" s="56">
        <f t="shared" si="66"/>
        <v>-0.88124520986457811</v>
      </c>
      <c r="E4281">
        <v>-1.4803118781195968E-3</v>
      </c>
    </row>
    <row r="4282" spans="2:5" x14ac:dyDescent="0.45">
      <c r="B4282" s="191">
        <v>40361</v>
      </c>
      <c r="C4282" s="101">
        <v>61.449531555175781</v>
      </c>
      <c r="D4282" s="56">
        <f t="shared" si="66"/>
        <v>-9.6326159948317336E-2</v>
      </c>
      <c r="E4282">
        <v>-1.4852546587847317E-3</v>
      </c>
    </row>
    <row r="4283" spans="2:5" x14ac:dyDescent="0.45">
      <c r="B4283" s="191">
        <v>40437</v>
      </c>
      <c r="C4283" s="101">
        <v>67.999679565429688</v>
      </c>
      <c r="D4283" s="56">
        <f t="shared" si="66"/>
        <v>-0.82717253671746926</v>
      </c>
      <c r="E4283">
        <v>-1.4913457804840286E-3</v>
      </c>
    </row>
    <row r="4284" spans="2:5" x14ac:dyDescent="0.45">
      <c r="B4284" s="191">
        <v>46007</v>
      </c>
      <c r="C4284" s="101">
        <v>393.45413208007813</v>
      </c>
      <c r="D4284" s="56">
        <f t="shared" si="66"/>
        <v>29.561497851076997</v>
      </c>
      <c r="E4284">
        <v>-1.491407734936023E-3</v>
      </c>
    </row>
    <row r="4285" spans="2:5" x14ac:dyDescent="0.45">
      <c r="B4285" s="191">
        <v>38292</v>
      </c>
      <c r="C4285" s="101">
        <v>12.874176979064941</v>
      </c>
      <c r="D4285" s="56">
        <f t="shared" si="66"/>
        <v>-0.57362956847356861</v>
      </c>
      <c r="E4285">
        <v>-1.5167093575553185E-3</v>
      </c>
    </row>
    <row r="4286" spans="2:5" x14ac:dyDescent="0.45">
      <c r="B4286" s="191">
        <v>38923</v>
      </c>
      <c r="C4286" s="101">
        <v>30.194816589355469</v>
      </c>
      <c r="D4286" s="56">
        <f t="shared" si="66"/>
        <v>-0.92067288130361458</v>
      </c>
      <c r="E4286">
        <v>-1.5209183990760203E-3</v>
      </c>
    </row>
    <row r="4287" spans="2:5" x14ac:dyDescent="0.45">
      <c r="B4287" s="191">
        <v>45385</v>
      </c>
      <c r="C4287" s="101">
        <v>380.63674926757813</v>
      </c>
      <c r="D4287" s="56">
        <f t="shared" si="66"/>
        <v>-8.3349483314515568E-2</v>
      </c>
      <c r="E4287">
        <v>-1.5263647143095472E-3</v>
      </c>
    </row>
    <row r="4288" spans="2:5" x14ac:dyDescent="0.45">
      <c r="B4288" s="191">
        <v>45855</v>
      </c>
      <c r="C4288" s="101">
        <v>415.24740600585938</v>
      </c>
      <c r="D4288" s="56">
        <f t="shared" si="66"/>
        <v>132.32247284021929</v>
      </c>
      <c r="E4288">
        <v>-1.5308538373600983E-3</v>
      </c>
    </row>
    <row r="4289" spans="2:5" x14ac:dyDescent="0.45">
      <c r="B4289" s="191">
        <v>35226</v>
      </c>
      <c r="C4289" s="101">
        <v>3.1146092414855957</v>
      </c>
      <c r="D4289" s="56">
        <f t="shared" si="66"/>
        <v>-0.81206343464634212</v>
      </c>
      <c r="E4289">
        <v>-1.5327501331430504E-3</v>
      </c>
    </row>
    <row r="4290" spans="2:5" x14ac:dyDescent="0.45">
      <c r="B4290" s="191">
        <v>38453</v>
      </c>
      <c r="C4290" s="101">
        <v>16.572662353515625</v>
      </c>
      <c r="D4290" s="56">
        <f t="shared" si="66"/>
        <v>-0.88597792365906691</v>
      </c>
      <c r="E4290">
        <v>-1.5353572868681963E-3</v>
      </c>
    </row>
    <row r="4291" spans="2:5" x14ac:dyDescent="0.45">
      <c r="B4291" s="191">
        <v>42402</v>
      </c>
      <c r="C4291" s="101">
        <v>145.34608459472656</v>
      </c>
      <c r="D4291" s="56">
        <f t="shared" ref="D4291:D4354" si="67">(C4291-C4292)/C4292</f>
        <v>3.8895915117184843</v>
      </c>
      <c r="E4291">
        <v>-1.5396082782875506E-3</v>
      </c>
    </row>
    <row r="4292" spans="2:5" x14ac:dyDescent="0.45">
      <c r="B4292" s="191">
        <v>39198</v>
      </c>
      <c r="C4292" s="101">
        <v>29.725608825683594</v>
      </c>
      <c r="D4292" s="56">
        <f t="shared" si="67"/>
        <v>1.7427207980805435</v>
      </c>
      <c r="E4292">
        <v>-1.54527224852488E-3</v>
      </c>
    </row>
    <row r="4293" spans="2:5" x14ac:dyDescent="0.45">
      <c r="B4293" s="191">
        <v>38119</v>
      </c>
      <c r="C4293" s="101">
        <v>10.838000297546387</v>
      </c>
      <c r="D4293" s="56">
        <f t="shared" si="67"/>
        <v>-2.8369936107945339E-2</v>
      </c>
      <c r="E4293">
        <v>-1.5512921841301325E-3</v>
      </c>
    </row>
    <row r="4294" spans="2:5" x14ac:dyDescent="0.45">
      <c r="B4294" s="191">
        <v>36357</v>
      </c>
      <c r="C4294" s="101">
        <v>11.154451370239258</v>
      </c>
      <c r="D4294" s="56">
        <f t="shared" si="67"/>
        <v>-0.92866772023100153</v>
      </c>
      <c r="E4294">
        <v>-1.5575520874236931E-3</v>
      </c>
    </row>
    <row r="4295" spans="2:5" x14ac:dyDescent="0.45">
      <c r="B4295" s="191">
        <v>42293</v>
      </c>
      <c r="C4295" s="101">
        <v>156.37312316894531</v>
      </c>
      <c r="D4295" s="56">
        <f t="shared" si="67"/>
        <v>-0.12579792368168305</v>
      </c>
      <c r="E4295">
        <v>-1.5742052470195758E-3</v>
      </c>
    </row>
    <row r="4296" spans="2:5" x14ac:dyDescent="0.45">
      <c r="B4296" s="191">
        <v>44530</v>
      </c>
      <c r="C4296" s="101">
        <v>178.87525939941406</v>
      </c>
      <c r="D4296" s="56">
        <f t="shared" si="67"/>
        <v>3.0363765216578856E-2</v>
      </c>
      <c r="E4296">
        <v>-1.5801457450873079E-3</v>
      </c>
    </row>
    <row r="4297" spans="2:5" x14ac:dyDescent="0.45">
      <c r="B4297" s="191">
        <v>42627</v>
      </c>
      <c r="C4297" s="101">
        <v>173.60398864746094</v>
      </c>
      <c r="D4297" s="56">
        <f t="shared" si="67"/>
        <v>-0.10928368464791362</v>
      </c>
      <c r="E4297">
        <v>-1.585642602528393E-3</v>
      </c>
    </row>
    <row r="4298" spans="2:5" x14ac:dyDescent="0.45">
      <c r="B4298" s="191">
        <v>42824</v>
      </c>
      <c r="C4298" s="101">
        <v>194.90379333496094</v>
      </c>
      <c r="D4298" s="56">
        <f t="shared" si="67"/>
        <v>0.16399707296980567</v>
      </c>
      <c r="E4298">
        <v>-1.5890826193990797E-3</v>
      </c>
    </row>
    <row r="4299" spans="2:5" x14ac:dyDescent="0.45">
      <c r="B4299" s="191">
        <v>44243</v>
      </c>
      <c r="C4299" s="101">
        <v>167.44354248046875</v>
      </c>
      <c r="D4299" s="56">
        <f t="shared" si="67"/>
        <v>3.9070195110008599</v>
      </c>
      <c r="E4299">
        <v>-1.6011931022140572E-3</v>
      </c>
    </row>
    <row r="4300" spans="2:5" x14ac:dyDescent="0.45">
      <c r="B4300" s="191">
        <v>39037</v>
      </c>
      <c r="C4300" s="101">
        <v>34.123268127441406</v>
      </c>
      <c r="D4300" s="56">
        <f t="shared" si="67"/>
        <v>-0.91342037641400708</v>
      </c>
      <c r="E4300">
        <v>-1.6150130361798636E-3</v>
      </c>
    </row>
    <row r="4301" spans="2:5" x14ac:dyDescent="0.45">
      <c r="B4301" s="191">
        <v>45455</v>
      </c>
      <c r="C4301" s="101">
        <v>394.1258544921875</v>
      </c>
      <c r="D4301" s="56">
        <f t="shared" si="67"/>
        <v>10.33209290326883</v>
      </c>
      <c r="E4301">
        <v>-1.6166975722633975E-3</v>
      </c>
    </row>
    <row r="4302" spans="2:5" x14ac:dyDescent="0.45">
      <c r="B4302" s="191">
        <v>39408</v>
      </c>
      <c r="C4302" s="101">
        <v>34.779617309570313</v>
      </c>
      <c r="D4302" s="56">
        <f t="shared" si="67"/>
        <v>2.0350461460258025</v>
      </c>
      <c r="E4302">
        <v>-1.6181479613821439E-3</v>
      </c>
    </row>
    <row r="4303" spans="2:5" x14ac:dyDescent="0.45">
      <c r="B4303" s="191">
        <v>37977</v>
      </c>
      <c r="C4303" s="101">
        <v>11.45933723449707</v>
      </c>
      <c r="D4303" s="56">
        <f t="shared" si="67"/>
        <v>-0.9405256897642138</v>
      </c>
      <c r="E4303">
        <v>-1.6191303823289704E-3</v>
      </c>
    </row>
    <row r="4304" spans="2:5" x14ac:dyDescent="0.45">
      <c r="B4304" s="191">
        <v>43130</v>
      </c>
      <c r="C4304" s="101">
        <v>192.67709350585938</v>
      </c>
      <c r="D4304" s="56">
        <f t="shared" si="67"/>
        <v>-4.8563025149932507E-2</v>
      </c>
      <c r="E4304">
        <v>-1.6325985229999995E-3</v>
      </c>
    </row>
    <row r="4305" spans="2:5" x14ac:dyDescent="0.45">
      <c r="B4305" s="191">
        <v>44641</v>
      </c>
      <c r="C4305" s="101">
        <v>202.51167297363281</v>
      </c>
      <c r="D4305" s="56">
        <f t="shared" si="67"/>
        <v>0.37376685740831639</v>
      </c>
      <c r="E4305">
        <v>-1.6334275371329443E-3</v>
      </c>
    </row>
    <row r="4306" spans="2:5" x14ac:dyDescent="0.45">
      <c r="B4306" s="191">
        <v>41810</v>
      </c>
      <c r="C4306" s="101">
        <v>147.41342163085938</v>
      </c>
      <c r="D4306" s="56">
        <f t="shared" si="67"/>
        <v>-0.61945979748767233</v>
      </c>
      <c r="E4306">
        <v>-1.6355760473623637E-3</v>
      </c>
    </row>
    <row r="4307" spans="2:5" x14ac:dyDescent="0.45">
      <c r="B4307" s="191">
        <v>45471</v>
      </c>
      <c r="C4307" s="101">
        <v>387.37936401367188</v>
      </c>
      <c r="D4307" s="56">
        <f t="shared" si="67"/>
        <v>-2.9842163449467884E-2</v>
      </c>
      <c r="E4307">
        <v>-1.6446501718738473E-3</v>
      </c>
    </row>
    <row r="4308" spans="2:5" x14ac:dyDescent="0.45">
      <c r="B4308" s="191">
        <v>45097</v>
      </c>
      <c r="C4308" s="101">
        <v>399.29519653320313</v>
      </c>
      <c r="D4308" s="56">
        <f t="shared" si="67"/>
        <v>10.979315612468953</v>
      </c>
      <c r="E4308">
        <v>-1.6533933821840663E-3</v>
      </c>
    </row>
    <row r="4309" spans="2:5" x14ac:dyDescent="0.45">
      <c r="B4309" s="191">
        <v>38911</v>
      </c>
      <c r="C4309" s="101">
        <v>33.332054138183594</v>
      </c>
      <c r="D4309" s="56">
        <f t="shared" si="67"/>
        <v>-0.91859678177634763</v>
      </c>
      <c r="E4309">
        <v>-1.6533998212349278E-3</v>
      </c>
    </row>
    <row r="4310" spans="2:5" x14ac:dyDescent="0.45">
      <c r="B4310" s="191">
        <v>45807</v>
      </c>
      <c r="C4310" s="101">
        <v>409.468505859375</v>
      </c>
      <c r="D4310" s="56">
        <f t="shared" si="67"/>
        <v>1.3619713408093939</v>
      </c>
      <c r="E4310">
        <v>-1.6716603678992102E-3</v>
      </c>
    </row>
    <row r="4311" spans="2:5" x14ac:dyDescent="0.45">
      <c r="B4311" s="191">
        <v>43852</v>
      </c>
      <c r="C4311" s="101">
        <v>173.35879516601563</v>
      </c>
      <c r="D4311" s="56">
        <f t="shared" si="67"/>
        <v>-0.62312967864370705</v>
      </c>
      <c r="E4311">
        <v>-1.6775431790967805E-3</v>
      </c>
    </row>
    <row r="4312" spans="2:5" x14ac:dyDescent="0.45">
      <c r="B4312" s="191">
        <v>45526</v>
      </c>
      <c r="C4312" s="101">
        <v>459.99588012695313</v>
      </c>
      <c r="D4312" s="56">
        <f t="shared" si="67"/>
        <v>2.1488088778300858</v>
      </c>
      <c r="E4312">
        <v>-1.6818184648076523E-3</v>
      </c>
    </row>
    <row r="4313" spans="2:5" x14ac:dyDescent="0.45">
      <c r="B4313" s="191">
        <v>42466</v>
      </c>
      <c r="C4313" s="101">
        <v>146.08567810058594</v>
      </c>
      <c r="D4313" s="56">
        <f t="shared" si="67"/>
        <v>16.420927412127668</v>
      </c>
      <c r="E4313">
        <v>-1.68497908765666E-3</v>
      </c>
    </row>
    <row r="4314" spans="2:5" x14ac:dyDescent="0.45">
      <c r="B4314" s="191">
        <v>36777</v>
      </c>
      <c r="C4314" s="101">
        <v>8.3856430053710938</v>
      </c>
      <c r="D4314" s="56">
        <f t="shared" si="67"/>
        <v>-0.93954796840654065</v>
      </c>
      <c r="E4314">
        <v>-1.701526946444306E-3</v>
      </c>
    </row>
    <row r="4315" spans="2:5" x14ac:dyDescent="0.45">
      <c r="B4315" s="191">
        <v>41639</v>
      </c>
      <c r="C4315" s="101">
        <v>138.71565246582031</v>
      </c>
      <c r="D4315" s="56">
        <f t="shared" si="67"/>
        <v>2.604766600291506</v>
      </c>
      <c r="E4315">
        <v>-1.7060519491500763E-3</v>
      </c>
    </row>
    <row r="4316" spans="2:5" x14ac:dyDescent="0.45">
      <c r="B4316" s="191">
        <v>39482</v>
      </c>
      <c r="C4316" s="101">
        <v>38.481174468994141</v>
      </c>
      <c r="D4316" s="56">
        <f t="shared" si="67"/>
        <v>10.273474994354592</v>
      </c>
      <c r="E4316">
        <v>-1.7061115905838871E-3</v>
      </c>
    </row>
    <row r="4317" spans="2:5" x14ac:dyDescent="0.45">
      <c r="B4317" s="191">
        <v>35353</v>
      </c>
      <c r="C4317" s="101">
        <v>3.4134261608123779</v>
      </c>
      <c r="D4317" s="56">
        <f t="shared" si="67"/>
        <v>-0.70351702547928241</v>
      </c>
      <c r="E4317">
        <v>-1.7237186079053009E-3</v>
      </c>
    </row>
    <row r="4318" spans="2:5" x14ac:dyDescent="0.45">
      <c r="B4318" s="191">
        <v>36320</v>
      </c>
      <c r="C4318" s="101">
        <v>11.513059616088867</v>
      </c>
      <c r="D4318" s="56">
        <f t="shared" si="67"/>
        <v>-0.9183459461805199</v>
      </c>
      <c r="E4318">
        <v>-1.7352579357351751E-3</v>
      </c>
    </row>
    <row r="4319" spans="2:5" x14ac:dyDescent="0.45">
      <c r="B4319" s="191">
        <v>42209</v>
      </c>
      <c r="C4319" s="101">
        <v>140.99801635742188</v>
      </c>
      <c r="D4319" s="56">
        <f t="shared" si="67"/>
        <v>14.752635887362583</v>
      </c>
      <c r="E4319">
        <v>-1.7456724144543274E-3</v>
      </c>
    </row>
    <row r="4320" spans="2:5" x14ac:dyDescent="0.45">
      <c r="B4320" s="191">
        <v>37846</v>
      </c>
      <c r="C4320" s="101">
        <v>8.9507570266723633</v>
      </c>
      <c r="D4320" s="56">
        <f t="shared" si="67"/>
        <v>-0.93618382503568054</v>
      </c>
      <c r="E4320">
        <v>-1.7485661810495629E-3</v>
      </c>
    </row>
    <row r="4321" spans="2:5" x14ac:dyDescent="0.45">
      <c r="B4321" s="191">
        <v>42255</v>
      </c>
      <c r="C4321" s="101">
        <v>140.25843811035156</v>
      </c>
      <c r="D4321" s="56">
        <f t="shared" si="67"/>
        <v>18.73984575925185</v>
      </c>
      <c r="E4321">
        <v>-1.7544274995189035E-3</v>
      </c>
    </row>
    <row r="4322" spans="2:5" x14ac:dyDescent="0.45">
      <c r="B4322" s="191">
        <v>37580</v>
      </c>
      <c r="C4322" s="101">
        <v>7.1053462028503418</v>
      </c>
      <c r="D4322" s="56">
        <f t="shared" si="67"/>
        <v>-4.3195071588006909E-2</v>
      </c>
      <c r="E4322">
        <v>-1.7577943128095433E-3</v>
      </c>
    </row>
    <row r="4323" spans="2:5" x14ac:dyDescent="0.45">
      <c r="B4323" s="191">
        <v>37645</v>
      </c>
      <c r="C4323" s="101">
        <v>7.4261178970336914</v>
      </c>
      <c r="D4323" s="56">
        <f t="shared" si="67"/>
        <v>-9.6577159514826885E-2</v>
      </c>
      <c r="E4323">
        <v>-1.7582062015003017E-3</v>
      </c>
    </row>
    <row r="4324" spans="2:5" x14ac:dyDescent="0.45">
      <c r="B4324" s="191">
        <v>37116</v>
      </c>
      <c r="C4324" s="101">
        <v>8.2199802398681641</v>
      </c>
      <c r="D4324" s="56">
        <f t="shared" si="67"/>
        <v>-0.95852855742744691</v>
      </c>
      <c r="E4324">
        <v>-1.7596915061819675E-3</v>
      </c>
    </row>
    <row r="4325" spans="2:5" x14ac:dyDescent="0.45">
      <c r="B4325" s="191">
        <v>42982</v>
      </c>
      <c r="C4325" s="101">
        <v>198.20820617675781</v>
      </c>
      <c r="D4325" s="56">
        <f t="shared" si="67"/>
        <v>26.31323415291552</v>
      </c>
      <c r="E4325">
        <v>-1.7628146999641582E-3</v>
      </c>
    </row>
    <row r="4326" spans="2:5" x14ac:dyDescent="0.45">
      <c r="B4326" s="191">
        <v>37175</v>
      </c>
      <c r="C4326" s="101">
        <v>7.2568559646606445</v>
      </c>
      <c r="D4326" s="56">
        <f t="shared" si="67"/>
        <v>-0.94429468966522134</v>
      </c>
      <c r="E4326">
        <v>-1.7633269321476284E-3</v>
      </c>
    </row>
    <row r="4327" spans="2:5" x14ac:dyDescent="0.45">
      <c r="B4327" s="191">
        <v>44139</v>
      </c>
      <c r="C4327" s="101">
        <v>130.27224731445313</v>
      </c>
      <c r="D4327" s="56">
        <f t="shared" si="67"/>
        <v>11.815788710782826</v>
      </c>
      <c r="E4327">
        <v>-1.7635562498209609E-3</v>
      </c>
    </row>
    <row r="4328" spans="2:5" x14ac:dyDescent="0.45">
      <c r="B4328" s="191">
        <v>37958</v>
      </c>
      <c r="C4328" s="101">
        <v>10.164980888366699</v>
      </c>
      <c r="D4328" s="56">
        <f t="shared" si="67"/>
        <v>-0.93138167180673259</v>
      </c>
      <c r="E4328">
        <v>-1.7675273946610615E-3</v>
      </c>
    </row>
    <row r="4329" spans="2:5" x14ac:dyDescent="0.45">
      <c r="B4329" s="191">
        <v>41800</v>
      </c>
      <c r="C4329" s="101">
        <v>148.13798522949219</v>
      </c>
      <c r="D4329" s="56">
        <f t="shared" si="67"/>
        <v>-0.64734096604395253</v>
      </c>
      <c r="E4329">
        <v>-1.7754105180554736E-3</v>
      </c>
    </row>
    <row r="4330" spans="2:5" x14ac:dyDescent="0.45">
      <c r="B4330" s="191">
        <v>45295</v>
      </c>
      <c r="C4330" s="101">
        <v>420.06008911132813</v>
      </c>
      <c r="D4330" s="56">
        <f t="shared" si="67"/>
        <v>26.495166770060056</v>
      </c>
      <c r="E4330">
        <v>-1.7811183900546294E-3</v>
      </c>
    </row>
    <row r="4331" spans="2:5" x14ac:dyDescent="0.45">
      <c r="B4331" s="191">
        <v>38321</v>
      </c>
      <c r="C4331" s="101">
        <v>15.277597427368164</v>
      </c>
      <c r="D4331" s="56">
        <f t="shared" si="67"/>
        <v>-0.96331425000018323</v>
      </c>
      <c r="E4331">
        <v>-1.7814335726669304E-3</v>
      </c>
    </row>
    <row r="4332" spans="2:5" x14ac:dyDescent="0.45">
      <c r="B4332" s="191">
        <v>45119</v>
      </c>
      <c r="C4332" s="101">
        <v>416.44500732421875</v>
      </c>
      <c r="D4332" s="56">
        <f t="shared" si="67"/>
        <v>2.9245873952108403</v>
      </c>
      <c r="E4332">
        <v>-1.7964791524954704E-3</v>
      </c>
    </row>
    <row r="4333" spans="2:5" x14ac:dyDescent="0.45">
      <c r="B4333" s="191">
        <v>41085</v>
      </c>
      <c r="C4333" s="101">
        <v>106.11179351806641</v>
      </c>
      <c r="D4333" s="56">
        <f t="shared" si="67"/>
        <v>-0.24853600437253609</v>
      </c>
      <c r="E4333">
        <v>-1.7964854884508468E-3</v>
      </c>
    </row>
    <row r="4334" spans="2:5" x14ac:dyDescent="0.45">
      <c r="B4334" s="191">
        <v>43994</v>
      </c>
      <c r="C4334" s="101">
        <v>141.20675659179688</v>
      </c>
      <c r="D4334" s="56">
        <f t="shared" si="67"/>
        <v>42.291356078206931</v>
      </c>
      <c r="E4334">
        <v>-1.8018880939583517E-3</v>
      </c>
    </row>
    <row r="4335" spans="2:5" x14ac:dyDescent="0.45">
      <c r="B4335" s="191">
        <v>35279</v>
      </c>
      <c r="C4335" s="101">
        <v>3.2617771625518799</v>
      </c>
      <c r="D4335" s="56">
        <f t="shared" si="67"/>
        <v>-0.9776233027391702</v>
      </c>
      <c r="E4335">
        <v>-1.8040058049222181E-3</v>
      </c>
    </row>
    <row r="4336" spans="2:5" x14ac:dyDescent="0.45">
      <c r="B4336" s="191">
        <v>42144</v>
      </c>
      <c r="C4336" s="101">
        <v>145.76669311523438</v>
      </c>
      <c r="D4336" s="56">
        <f t="shared" si="67"/>
        <v>-0.18213449359407752</v>
      </c>
      <c r="E4336">
        <v>-1.8043445959628572E-3</v>
      </c>
    </row>
    <row r="4337" spans="2:5" x14ac:dyDescent="0.45">
      <c r="B4337" s="191">
        <v>44580</v>
      </c>
      <c r="C4337" s="101">
        <v>178.22819519042969</v>
      </c>
      <c r="D4337" s="56">
        <f t="shared" si="67"/>
        <v>-0.11085761360077621</v>
      </c>
      <c r="E4337">
        <v>-1.8118090880842937E-3</v>
      </c>
    </row>
    <row r="4338" spans="2:5" x14ac:dyDescent="0.45">
      <c r="B4338" s="191">
        <v>43623</v>
      </c>
      <c r="C4338" s="101">
        <v>200.44955444335938</v>
      </c>
      <c r="D4338" s="56">
        <f t="shared" si="67"/>
        <v>22.353764773698472</v>
      </c>
      <c r="E4338">
        <v>-1.8129221479909496E-3</v>
      </c>
    </row>
    <row r="4339" spans="2:5" x14ac:dyDescent="0.45">
      <c r="B4339" s="191">
        <v>37831</v>
      </c>
      <c r="C4339" s="101">
        <v>8.5831794738769531</v>
      </c>
      <c r="D4339" s="56">
        <f t="shared" si="67"/>
        <v>-0.91571358692203397</v>
      </c>
      <c r="E4339">
        <v>-1.8234232867379422E-3</v>
      </c>
    </row>
    <row r="4340" spans="2:5" x14ac:dyDescent="0.45">
      <c r="B4340" s="191">
        <v>41022</v>
      </c>
      <c r="C4340" s="101">
        <v>101.83348846435547</v>
      </c>
      <c r="D4340" s="56">
        <f t="shared" si="67"/>
        <v>-0.52285690038560328</v>
      </c>
      <c r="E4340">
        <v>-1.8353191777991441E-3</v>
      </c>
    </row>
    <row r="4341" spans="2:5" x14ac:dyDescent="0.45">
      <c r="B4341" s="191">
        <v>43544</v>
      </c>
      <c r="C4341" s="101">
        <v>213.42337036132813</v>
      </c>
      <c r="D4341" s="56">
        <f t="shared" si="67"/>
        <v>-0.46410180312250454</v>
      </c>
      <c r="E4341">
        <v>-1.8365549583094531E-3</v>
      </c>
    </row>
    <row r="4342" spans="2:5" x14ac:dyDescent="0.45">
      <c r="B4342" s="191">
        <v>46015</v>
      </c>
      <c r="C4342" s="101">
        <v>398.25357055664063</v>
      </c>
      <c r="D4342" s="56">
        <f t="shared" si="67"/>
        <v>15.252424967232381</v>
      </c>
      <c r="E4342">
        <v>-1.8411288810103439E-3</v>
      </c>
    </row>
    <row r="4343" spans="2:5" x14ac:dyDescent="0.45">
      <c r="B4343" s="191">
        <v>38694</v>
      </c>
      <c r="C4343" s="101">
        <v>24.504255294799805</v>
      </c>
      <c r="D4343" s="56">
        <f t="shared" si="67"/>
        <v>-0.84117611411348214</v>
      </c>
      <c r="E4343">
        <v>-1.8443751104224326E-3</v>
      </c>
    </row>
    <row r="4344" spans="2:5" x14ac:dyDescent="0.45">
      <c r="B4344" s="191">
        <v>41933</v>
      </c>
      <c r="C4344" s="101">
        <v>154.28570556640625</v>
      </c>
      <c r="D4344" s="56">
        <f t="shared" si="67"/>
        <v>18.724527433022164</v>
      </c>
      <c r="E4344">
        <v>-1.8463034099505319E-3</v>
      </c>
    </row>
    <row r="4345" spans="2:5" x14ac:dyDescent="0.45">
      <c r="B4345" s="191">
        <v>37300</v>
      </c>
      <c r="C4345" s="101">
        <v>7.8220229148864746</v>
      </c>
      <c r="D4345" s="56">
        <f t="shared" si="67"/>
        <v>-0.95277713812047105</v>
      </c>
      <c r="E4345">
        <v>-1.8489922149681783E-3</v>
      </c>
    </row>
    <row r="4346" spans="2:5" x14ac:dyDescent="0.45">
      <c r="B4346" s="191">
        <v>44179</v>
      </c>
      <c r="C4346" s="101">
        <v>165.64059448242188</v>
      </c>
      <c r="D4346" s="56">
        <f t="shared" si="67"/>
        <v>15.541864824655717</v>
      </c>
      <c r="E4346">
        <v>-1.849288503902429E-3</v>
      </c>
    </row>
    <row r="4347" spans="2:5" x14ac:dyDescent="0.45">
      <c r="B4347" s="191">
        <v>37935</v>
      </c>
      <c r="C4347" s="101">
        <v>10.01341724395752</v>
      </c>
      <c r="D4347" s="56">
        <f t="shared" si="67"/>
        <v>-0.97578969982059183</v>
      </c>
      <c r="E4347">
        <v>-1.8522122119571877E-3</v>
      </c>
    </row>
    <row r="4348" spans="2:5" x14ac:dyDescent="0.45">
      <c r="B4348" s="191">
        <v>45771</v>
      </c>
      <c r="C4348" s="101">
        <v>413.60153198242188</v>
      </c>
      <c r="D4348" s="56">
        <f t="shared" si="67"/>
        <v>67.584211716112208</v>
      </c>
      <c r="E4348">
        <v>-1.8568125880875736E-3</v>
      </c>
    </row>
    <row r="4349" spans="2:5" x14ac:dyDescent="0.45">
      <c r="B4349" s="191">
        <v>35614</v>
      </c>
      <c r="C4349" s="101">
        <v>6.0305647850036621</v>
      </c>
      <c r="D4349" s="56">
        <f t="shared" si="67"/>
        <v>0.91590129276641474</v>
      </c>
      <c r="E4349">
        <v>-1.8624203461727845E-3</v>
      </c>
    </row>
    <row r="4350" spans="2:5" x14ac:dyDescent="0.45">
      <c r="B4350" s="191">
        <v>35331</v>
      </c>
      <c r="C4350" s="101">
        <v>3.1476385593414307</v>
      </c>
      <c r="D4350" s="56">
        <f t="shared" si="67"/>
        <v>-0.97934585957024367</v>
      </c>
      <c r="E4350">
        <v>-1.869224307446119E-3</v>
      </c>
    </row>
    <row r="4351" spans="2:5" x14ac:dyDescent="0.45">
      <c r="B4351" s="191">
        <v>41863</v>
      </c>
      <c r="C4351" s="101">
        <v>152.3974609375</v>
      </c>
      <c r="D4351" s="56">
        <f t="shared" si="67"/>
        <v>-0.17829846789068343</v>
      </c>
      <c r="E4351">
        <v>-1.869436089090932E-3</v>
      </c>
    </row>
    <row r="4352" spans="2:5" x14ac:dyDescent="0.45">
      <c r="B4352" s="191">
        <v>43045</v>
      </c>
      <c r="C4352" s="101">
        <v>185.46571350097656</v>
      </c>
      <c r="D4352" s="56">
        <f t="shared" si="67"/>
        <v>0.1448758561244648</v>
      </c>
      <c r="E4352">
        <v>-1.8841931916779183E-3</v>
      </c>
    </row>
    <row r="4353" spans="2:5" x14ac:dyDescent="0.45">
      <c r="B4353" s="191">
        <v>44195</v>
      </c>
      <c r="C4353" s="101">
        <v>161.99635314941406</v>
      </c>
      <c r="D4353" s="56">
        <f t="shared" si="67"/>
        <v>13.305527080921223</v>
      </c>
      <c r="E4353">
        <v>-1.8908111111476721E-3</v>
      </c>
    </row>
    <row r="4354" spans="2:5" x14ac:dyDescent="0.45">
      <c r="B4354" s="191">
        <v>37981</v>
      </c>
      <c r="C4354" s="101">
        <v>11.324039459228516</v>
      </c>
      <c r="D4354" s="56">
        <f t="shared" si="67"/>
        <v>0.53584628131969214</v>
      </c>
      <c r="E4354">
        <v>-1.8938110791898825E-3</v>
      </c>
    </row>
    <row r="4355" spans="2:5" x14ac:dyDescent="0.45">
      <c r="B4355" s="191">
        <v>36130</v>
      </c>
      <c r="C4355" s="101">
        <v>7.3731594085693359</v>
      </c>
      <c r="D4355" s="56">
        <f t="shared" ref="D4355:D4418" si="68">(C4355-C4356)/C4356</f>
        <v>1.9110820077985417E-3</v>
      </c>
      <c r="E4355">
        <v>-1.9037409254725416E-3</v>
      </c>
    </row>
    <row r="4356" spans="2:5" x14ac:dyDescent="0.45">
      <c r="B4356" s="191">
        <v>36054</v>
      </c>
      <c r="C4356" s="101">
        <v>7.359095573425293</v>
      </c>
      <c r="D4356" s="56">
        <f t="shared" si="68"/>
        <v>-0.98199970083831711</v>
      </c>
      <c r="E4356">
        <v>-1.9074367397641644E-3</v>
      </c>
    </row>
    <row r="4357" spans="2:5" x14ac:dyDescent="0.45">
      <c r="B4357" s="191">
        <v>45825</v>
      </c>
      <c r="C4357" s="101">
        <v>408.83184814453125</v>
      </c>
      <c r="D4357" s="56">
        <f t="shared" si="68"/>
        <v>56.414571182963158</v>
      </c>
      <c r="E4357">
        <v>-1.9130134308786161E-3</v>
      </c>
    </row>
    <row r="4358" spans="2:5" x14ac:dyDescent="0.45">
      <c r="B4358" s="191">
        <v>37700</v>
      </c>
      <c r="C4358" s="101">
        <v>7.1206984519958496</v>
      </c>
      <c r="D4358" s="56">
        <f t="shared" si="68"/>
        <v>-0.28814087969869762</v>
      </c>
      <c r="E4358">
        <v>-1.9138044760727989E-3</v>
      </c>
    </row>
    <row r="4359" spans="2:5" x14ac:dyDescent="0.45">
      <c r="B4359" s="191">
        <v>36915</v>
      </c>
      <c r="C4359" s="101">
        <v>10.002960205078125</v>
      </c>
      <c r="D4359" s="56">
        <f t="shared" si="68"/>
        <v>0.28093587568227296</v>
      </c>
      <c r="E4359">
        <v>-1.9199658655818356E-3</v>
      </c>
    </row>
    <row r="4360" spans="2:5" x14ac:dyDescent="0.45">
      <c r="B4360" s="191">
        <v>35874</v>
      </c>
      <c r="C4360" s="101">
        <v>7.8091030120849609</v>
      </c>
      <c r="D4360" s="56">
        <f t="shared" si="68"/>
        <v>-0.52000687007642077</v>
      </c>
      <c r="E4360">
        <v>-1.9213935688927191E-3</v>
      </c>
    </row>
    <row r="4361" spans="2:5" x14ac:dyDescent="0.45">
      <c r="B4361" s="191">
        <v>38462</v>
      </c>
      <c r="C4361" s="101">
        <v>16.269197463989258</v>
      </c>
      <c r="D4361" s="56">
        <f t="shared" si="68"/>
        <v>-0.96030276150623251</v>
      </c>
      <c r="E4361">
        <v>-1.926818571783616E-3</v>
      </c>
    </row>
    <row r="4362" spans="2:5" x14ac:dyDescent="0.45">
      <c r="B4362" s="191">
        <v>45139</v>
      </c>
      <c r="C4362" s="101">
        <v>409.83197021484375</v>
      </c>
      <c r="D4362" s="56">
        <f t="shared" si="68"/>
        <v>55.197325938695428</v>
      </c>
      <c r="E4362">
        <v>-1.9325359668480489E-3</v>
      </c>
    </row>
    <row r="4363" spans="2:5" x14ac:dyDescent="0.45">
      <c r="B4363" s="191">
        <v>36675</v>
      </c>
      <c r="C4363" s="101">
        <v>7.2927308082580566</v>
      </c>
      <c r="D4363" s="56">
        <f t="shared" si="68"/>
        <v>-0.98195232202753902</v>
      </c>
      <c r="E4363">
        <v>-1.935182544019138E-3</v>
      </c>
    </row>
    <row r="4364" spans="2:5" x14ac:dyDescent="0.45">
      <c r="B4364" s="191">
        <v>45842</v>
      </c>
      <c r="C4364" s="101">
        <v>404.08139038085938</v>
      </c>
      <c r="D4364" s="56">
        <f t="shared" si="68"/>
        <v>121.51514357670966</v>
      </c>
      <c r="E4364">
        <v>-1.9354596530117402E-3</v>
      </c>
    </row>
    <row r="4365" spans="2:5" x14ac:dyDescent="0.45">
      <c r="B4365" s="191">
        <v>35271</v>
      </c>
      <c r="C4365" s="101">
        <v>3.2982158660888672</v>
      </c>
      <c r="D4365" s="56">
        <f t="shared" si="68"/>
        <v>-0.96111335991418567</v>
      </c>
      <c r="E4365">
        <v>-1.9456465653075808E-3</v>
      </c>
    </row>
    <row r="4366" spans="2:5" x14ac:dyDescent="0.45">
      <c r="B4366" s="191">
        <v>40773</v>
      </c>
      <c r="C4366" s="101">
        <v>84.816169738769531</v>
      </c>
      <c r="D4366" s="56">
        <f t="shared" si="68"/>
        <v>1.2407477150904858</v>
      </c>
      <c r="E4366">
        <v>-1.958193660612863E-3</v>
      </c>
    </row>
    <row r="4367" spans="2:5" x14ac:dyDescent="0.45">
      <c r="B4367" s="191">
        <v>39504</v>
      </c>
      <c r="C4367" s="101">
        <v>37.851726531982422</v>
      </c>
      <c r="D4367" s="56">
        <f t="shared" si="68"/>
        <v>-0.90931594379238911</v>
      </c>
      <c r="E4367">
        <v>-1.9815326507819516E-3</v>
      </c>
    </row>
    <row r="4368" spans="2:5" x14ac:dyDescent="0.45">
      <c r="B4368" s="191">
        <v>45819</v>
      </c>
      <c r="C4368" s="101">
        <v>417.4022216796875</v>
      </c>
      <c r="D4368" s="56">
        <f t="shared" si="68"/>
        <v>9.491559724272905E-2</v>
      </c>
      <c r="E4368">
        <v>-1.990701304470475E-3</v>
      </c>
    </row>
    <row r="4369" spans="2:5" x14ac:dyDescent="0.45">
      <c r="B4369" s="191">
        <v>45384</v>
      </c>
      <c r="C4369" s="101">
        <v>381.2186279296875</v>
      </c>
      <c r="D4369" s="56">
        <f t="shared" si="68"/>
        <v>1.7228219342872901</v>
      </c>
      <c r="E4369">
        <v>-1.9920576547855324E-3</v>
      </c>
    </row>
    <row r="4370" spans="2:5" x14ac:dyDescent="0.45">
      <c r="B4370" s="191">
        <v>41656</v>
      </c>
      <c r="C4370" s="101">
        <v>140.00865173339844</v>
      </c>
      <c r="D4370" s="56">
        <f t="shared" si="68"/>
        <v>6.6389500739180827</v>
      </c>
      <c r="E4370">
        <v>-1.9969617032560591E-3</v>
      </c>
    </row>
    <row r="4371" spans="2:5" x14ac:dyDescent="0.45">
      <c r="B4371" s="191">
        <v>38520</v>
      </c>
      <c r="C4371" s="101">
        <v>18.328258514404297</v>
      </c>
      <c r="D4371" s="56">
        <f t="shared" si="68"/>
        <v>-0.69768794950629809</v>
      </c>
      <c r="E4371">
        <v>-2.0008202688026476E-3</v>
      </c>
    </row>
    <row r="4372" spans="2:5" x14ac:dyDescent="0.45">
      <c r="B4372" s="191">
        <v>40373</v>
      </c>
      <c r="C4372" s="101">
        <v>60.626953125</v>
      </c>
      <c r="D4372" s="56">
        <f t="shared" si="68"/>
        <v>-0.7387385971578927</v>
      </c>
      <c r="E4372">
        <v>-2.0060987360767911E-3</v>
      </c>
    </row>
    <row r="4373" spans="2:5" x14ac:dyDescent="0.45">
      <c r="B4373" s="191">
        <v>44742</v>
      </c>
      <c r="C4373" s="101">
        <v>232.05476379394531</v>
      </c>
      <c r="D4373" s="56">
        <f t="shared" si="68"/>
        <v>-0.40792187871072233</v>
      </c>
      <c r="E4373">
        <v>-2.0068874129074059E-3</v>
      </c>
    </row>
    <row r="4374" spans="2:5" x14ac:dyDescent="0.45">
      <c r="B4374" s="191">
        <v>45091</v>
      </c>
      <c r="C4374" s="101">
        <v>391.93267822265625</v>
      </c>
      <c r="D4374" s="56">
        <f t="shared" si="68"/>
        <v>1.4096547171938931</v>
      </c>
      <c r="E4374">
        <v>-2.0205376516879672E-3</v>
      </c>
    </row>
    <row r="4375" spans="2:5" x14ac:dyDescent="0.45">
      <c r="B4375" s="191">
        <v>42047</v>
      </c>
      <c r="C4375" s="101">
        <v>162.65097045898438</v>
      </c>
      <c r="D4375" s="56">
        <f t="shared" si="68"/>
        <v>4.1497851819250382</v>
      </c>
      <c r="E4375">
        <v>-2.0207698136836E-3</v>
      </c>
    </row>
    <row r="4376" spans="2:5" x14ac:dyDescent="0.45">
      <c r="B4376" s="191">
        <v>39098</v>
      </c>
      <c r="C4376" s="101">
        <v>31.584030151367188</v>
      </c>
      <c r="D4376" s="56">
        <f t="shared" si="68"/>
        <v>-0.92289272412447154</v>
      </c>
      <c r="E4376">
        <v>-2.0350276428555717E-3</v>
      </c>
    </row>
    <row r="4377" spans="2:5" x14ac:dyDescent="0.45">
      <c r="B4377" s="191">
        <v>45300</v>
      </c>
      <c r="C4377" s="101">
        <v>409.61154174804688</v>
      </c>
      <c r="D4377" s="56">
        <f t="shared" si="68"/>
        <v>50.940833895056763</v>
      </c>
      <c r="E4377">
        <v>-2.0408043392223067E-3</v>
      </c>
    </row>
    <row r="4378" spans="2:5" x14ac:dyDescent="0.45">
      <c r="B4378" s="191">
        <v>37337</v>
      </c>
      <c r="C4378" s="101">
        <v>7.8861179351806641</v>
      </c>
      <c r="D4378" s="56">
        <f t="shared" si="68"/>
        <v>-0.95518320593211503</v>
      </c>
      <c r="E4378">
        <v>-2.0452824755647727E-3</v>
      </c>
    </row>
    <row r="4379" spans="2:5" x14ac:dyDescent="0.45">
      <c r="B4379" s="191">
        <v>44557</v>
      </c>
      <c r="C4379" s="101">
        <v>175.96345520019531</v>
      </c>
      <c r="D4379" s="56">
        <f t="shared" si="68"/>
        <v>0.30230576606394249</v>
      </c>
      <c r="E4379">
        <v>-2.0641593299430571E-3</v>
      </c>
    </row>
    <row r="4380" spans="2:5" x14ac:dyDescent="0.45">
      <c r="B4380" s="191">
        <v>41606</v>
      </c>
      <c r="C4380" s="101">
        <v>135.11685180664063</v>
      </c>
      <c r="D4380" s="56">
        <f t="shared" si="68"/>
        <v>-0.33199425674648597</v>
      </c>
      <c r="E4380">
        <v>-2.068998082691629E-3</v>
      </c>
    </row>
    <row r="4381" spans="2:5" x14ac:dyDescent="0.45">
      <c r="B4381" s="191">
        <v>42937</v>
      </c>
      <c r="C4381" s="101">
        <v>202.26899719238281</v>
      </c>
      <c r="D4381" s="56">
        <f t="shared" si="68"/>
        <v>22.923260371671905</v>
      </c>
      <c r="E4381">
        <v>-2.0725067190848507E-3</v>
      </c>
    </row>
    <row r="4382" spans="2:5" x14ac:dyDescent="0.45">
      <c r="B4382" s="191">
        <v>36850</v>
      </c>
      <c r="C4382" s="101">
        <v>8.4549093246459961</v>
      </c>
      <c r="D4382" s="56">
        <f t="shared" si="68"/>
        <v>-0.11113678871437588</v>
      </c>
      <c r="E4382">
        <v>-2.0760780629664887E-3</v>
      </c>
    </row>
    <row r="4383" spans="2:5" x14ac:dyDescent="0.45">
      <c r="B4383" s="191">
        <v>36907</v>
      </c>
      <c r="C4383" s="101">
        <v>9.5120477676391602</v>
      </c>
      <c r="D4383" s="56">
        <f t="shared" si="68"/>
        <v>-0.97617419652229298</v>
      </c>
      <c r="E4383">
        <v>-2.0761679808093281E-3</v>
      </c>
    </row>
    <row r="4384" spans="2:5" x14ac:dyDescent="0.45">
      <c r="B4384" s="191">
        <v>45868</v>
      </c>
      <c r="C4384" s="101">
        <v>399.2330322265625</v>
      </c>
      <c r="D4384" s="56">
        <f t="shared" si="68"/>
        <v>0.82998401045443926</v>
      </c>
      <c r="E4384">
        <v>-2.0810339247204421E-3</v>
      </c>
    </row>
    <row r="4385" spans="2:5" x14ac:dyDescent="0.45">
      <c r="B4385" s="191">
        <v>42894</v>
      </c>
      <c r="C4385" s="101">
        <v>218.16203308105469</v>
      </c>
      <c r="D4385" s="56">
        <f t="shared" si="68"/>
        <v>0.25134571941626543</v>
      </c>
      <c r="E4385">
        <v>-2.0816913621918226E-3</v>
      </c>
    </row>
    <row r="4386" spans="2:5" x14ac:dyDescent="0.45">
      <c r="B4386" s="191">
        <v>43724</v>
      </c>
      <c r="C4386" s="101">
        <v>174.34193420410156</v>
      </c>
      <c r="D4386" s="56">
        <f t="shared" si="68"/>
        <v>19.834230493476639</v>
      </c>
      <c r="E4386">
        <v>-2.0841892632155572E-3</v>
      </c>
    </row>
    <row r="4387" spans="2:5" x14ac:dyDescent="0.45">
      <c r="B4387" s="191">
        <v>36780</v>
      </c>
      <c r="C4387" s="101">
        <v>8.3680524826049805</v>
      </c>
      <c r="D4387" s="56">
        <f t="shared" si="68"/>
        <v>-0.9516587862951128</v>
      </c>
      <c r="E4387">
        <v>-2.0976951624158535E-3</v>
      </c>
    </row>
    <row r="4388" spans="2:5" x14ac:dyDescent="0.45">
      <c r="B4388" s="191">
        <v>43830</v>
      </c>
      <c r="C4388" s="101">
        <v>173.10389709472656</v>
      </c>
      <c r="D4388" s="56">
        <f t="shared" si="68"/>
        <v>1.0040449449306187E-3</v>
      </c>
      <c r="E4388">
        <v>-2.0990640723408749E-3</v>
      </c>
    </row>
    <row r="4389" spans="2:5" x14ac:dyDescent="0.45">
      <c r="B4389" s="191">
        <v>44417</v>
      </c>
      <c r="C4389" s="101">
        <v>172.93026733398438</v>
      </c>
      <c r="D4389" s="56">
        <f t="shared" si="68"/>
        <v>5.6239372397708237E-2</v>
      </c>
      <c r="E4389">
        <v>-2.1005521345663571E-3</v>
      </c>
    </row>
    <row r="4390" spans="2:5" x14ac:dyDescent="0.45">
      <c r="B4390" s="191">
        <v>44200</v>
      </c>
      <c r="C4390" s="101">
        <v>163.72261047363281</v>
      </c>
      <c r="D4390" s="56">
        <f t="shared" si="68"/>
        <v>14.645357462018845</v>
      </c>
      <c r="E4390">
        <v>-2.1041911768125109E-3</v>
      </c>
    </row>
    <row r="4391" spans="2:5" x14ac:dyDescent="0.45">
      <c r="B4391" s="191">
        <v>38140</v>
      </c>
      <c r="C4391" s="101">
        <v>10.46461296081543</v>
      </c>
      <c r="D4391" s="56">
        <f t="shared" si="68"/>
        <v>-0.94489117554247704</v>
      </c>
      <c r="E4391">
        <v>-2.1042951575202112E-3</v>
      </c>
    </row>
    <row r="4392" spans="2:5" x14ac:dyDescent="0.45">
      <c r="B4392" s="191">
        <v>43773</v>
      </c>
      <c r="C4392" s="101">
        <v>189.88996887207031</v>
      </c>
      <c r="D4392" s="56">
        <f t="shared" si="68"/>
        <v>14.000342324164109</v>
      </c>
      <c r="E4392">
        <v>-2.1049037521733631E-3</v>
      </c>
    </row>
    <row r="4393" spans="2:5" x14ac:dyDescent="0.45">
      <c r="B4393" s="191">
        <v>38085</v>
      </c>
      <c r="C4393" s="101">
        <v>12.659042358398438</v>
      </c>
      <c r="D4393" s="56">
        <f t="shared" si="68"/>
        <v>0.2480394619859464</v>
      </c>
      <c r="E4393">
        <v>-2.1058519107681715E-3</v>
      </c>
    </row>
    <row r="4394" spans="2:5" x14ac:dyDescent="0.45">
      <c r="B4394" s="191">
        <v>36878</v>
      </c>
      <c r="C4394" s="101">
        <v>10.143142700195313</v>
      </c>
      <c r="D4394" s="56">
        <f t="shared" si="68"/>
        <v>-0.94956328306007476</v>
      </c>
      <c r="E4394">
        <v>-2.1095217454125126E-3</v>
      </c>
    </row>
    <row r="4395" spans="2:5" x14ac:dyDescent="0.45">
      <c r="B4395" s="191">
        <v>43465</v>
      </c>
      <c r="C4395" s="101">
        <v>201.1063232421875</v>
      </c>
      <c r="D4395" s="56">
        <f t="shared" si="68"/>
        <v>23.499378439783943</v>
      </c>
      <c r="E4395">
        <v>-2.1259434683322705E-3</v>
      </c>
    </row>
    <row r="4396" spans="2:5" x14ac:dyDescent="0.45">
      <c r="B4396" s="191">
        <v>36822</v>
      </c>
      <c r="C4396" s="101">
        <v>8.2086296081542969</v>
      </c>
      <c r="D4396" s="56">
        <f t="shared" si="68"/>
        <v>-0.90603050440933375</v>
      </c>
      <c r="E4396">
        <v>-2.1383481703820054E-3</v>
      </c>
    </row>
    <row r="4397" spans="2:5" x14ac:dyDescent="0.45">
      <c r="B4397" s="191">
        <v>40975</v>
      </c>
      <c r="C4397" s="101">
        <v>87.354194641113281</v>
      </c>
      <c r="D4397" s="56">
        <f t="shared" si="68"/>
        <v>10.550155136919711</v>
      </c>
      <c r="E4397">
        <v>-2.1388797210026536E-3</v>
      </c>
    </row>
    <row r="4398" spans="2:5" x14ac:dyDescent="0.45">
      <c r="B4398" s="191">
        <v>36080</v>
      </c>
      <c r="C4398" s="101">
        <v>7.5630321502685547</v>
      </c>
      <c r="D4398" s="56">
        <f t="shared" si="68"/>
        <v>-0.83392184338554243</v>
      </c>
      <c r="E4398">
        <v>-2.1413206177794287E-3</v>
      </c>
    </row>
    <row r="4399" spans="2:5" x14ac:dyDescent="0.45">
      <c r="B4399" s="191">
        <v>40087</v>
      </c>
      <c r="C4399" s="101">
        <v>45.538993835449219</v>
      </c>
      <c r="D4399" s="56">
        <f t="shared" si="68"/>
        <v>-0.57908776175732957</v>
      </c>
      <c r="E4399">
        <v>-2.1452861505792775E-3</v>
      </c>
    </row>
    <row r="4400" spans="2:5" x14ac:dyDescent="0.45">
      <c r="B4400" s="191">
        <v>41108</v>
      </c>
      <c r="C4400" s="101">
        <v>108.19118499755859</v>
      </c>
      <c r="D4400" s="56">
        <f t="shared" si="68"/>
        <v>32.599958061760276</v>
      </c>
      <c r="E4400">
        <v>-2.1524232898828435E-3</v>
      </c>
    </row>
    <row r="4401" spans="2:5" x14ac:dyDescent="0.45">
      <c r="B4401" s="191">
        <v>35370</v>
      </c>
      <c r="C4401" s="101">
        <v>3.2199797630310059</v>
      </c>
      <c r="D4401" s="56">
        <f t="shared" si="68"/>
        <v>-0.84600187458095588</v>
      </c>
      <c r="E4401">
        <v>-2.1588802903095535E-3</v>
      </c>
    </row>
    <row r="4402" spans="2:5" x14ac:dyDescent="0.45">
      <c r="B4402" s="191">
        <v>38653</v>
      </c>
      <c r="C4402" s="101">
        <v>20.909214019775391</v>
      </c>
      <c r="D4402" s="56">
        <f t="shared" si="68"/>
        <v>3.0389148689575691</v>
      </c>
      <c r="E4402">
        <v>-2.1606222431859207E-3</v>
      </c>
    </row>
    <row r="4403" spans="2:5" x14ac:dyDescent="0.45">
      <c r="B4403" s="191">
        <v>35587</v>
      </c>
      <c r="C4403" s="101">
        <v>5.176938533782959</v>
      </c>
      <c r="D4403" s="56">
        <f t="shared" si="68"/>
        <v>-0.97415457277239859</v>
      </c>
      <c r="E4403">
        <v>-2.1689408116924835E-3</v>
      </c>
    </row>
    <row r="4404" spans="2:5" x14ac:dyDescent="0.45">
      <c r="B4404" s="191">
        <v>43658</v>
      </c>
      <c r="C4404" s="101">
        <v>200.30384826660156</v>
      </c>
      <c r="D4404" s="56">
        <f t="shared" si="68"/>
        <v>-5.5785499214144378E-2</v>
      </c>
      <c r="E4404">
        <v>-2.1768426599135236E-3</v>
      </c>
    </row>
    <row r="4405" spans="2:5" x14ac:dyDescent="0.45">
      <c r="B4405" s="191">
        <v>43374</v>
      </c>
      <c r="C4405" s="101">
        <v>212.13807678222656</v>
      </c>
      <c r="D4405" s="56">
        <f t="shared" si="68"/>
        <v>1.8607858194941214</v>
      </c>
      <c r="E4405">
        <v>-2.1831467644061095E-3</v>
      </c>
    </row>
    <row r="4406" spans="2:5" x14ac:dyDescent="0.45">
      <c r="B4406" s="191">
        <v>40640</v>
      </c>
      <c r="C4406" s="101">
        <v>74.153778076171875</v>
      </c>
      <c r="D4406" s="56">
        <f t="shared" si="68"/>
        <v>-0.81563894209678056</v>
      </c>
      <c r="E4406">
        <v>-2.1865798673474197E-3</v>
      </c>
    </row>
    <row r="4407" spans="2:5" x14ac:dyDescent="0.45">
      <c r="B4407" s="191">
        <v>45919</v>
      </c>
      <c r="C4407" s="101">
        <v>402.22039794921875</v>
      </c>
      <c r="D4407" s="56">
        <f t="shared" si="68"/>
        <v>1.730759891266513</v>
      </c>
      <c r="E4407">
        <v>-2.1868681316851045E-3</v>
      </c>
    </row>
    <row r="4408" spans="2:5" x14ac:dyDescent="0.45">
      <c r="B4408" s="191">
        <v>41789</v>
      </c>
      <c r="C4408" s="101">
        <v>147.29248046875</v>
      </c>
      <c r="D4408" s="56">
        <f t="shared" si="68"/>
        <v>15.766281102552991</v>
      </c>
      <c r="E4408">
        <v>-2.1895481790529846E-3</v>
      </c>
    </row>
    <row r="4409" spans="2:5" x14ac:dyDescent="0.45">
      <c r="B4409" s="191">
        <v>36215</v>
      </c>
      <c r="C4409" s="101">
        <v>8.7850418090820313</v>
      </c>
      <c r="D4409" s="56">
        <f t="shared" si="68"/>
        <v>-8.3572961581710218E-4</v>
      </c>
      <c r="E4409">
        <v>-2.2118228756643592E-3</v>
      </c>
    </row>
    <row r="4410" spans="2:5" x14ac:dyDescent="0.45">
      <c r="B4410" s="191">
        <v>37097</v>
      </c>
      <c r="C4410" s="101">
        <v>8.7923898696899414</v>
      </c>
      <c r="D4410" s="56">
        <f t="shared" si="68"/>
        <v>0.20307819789253906</v>
      </c>
      <c r="E4410">
        <v>-2.2138659916265736E-3</v>
      </c>
    </row>
    <row r="4411" spans="2:5" x14ac:dyDescent="0.45">
      <c r="B4411" s="191">
        <v>36047</v>
      </c>
      <c r="C4411" s="101">
        <v>7.3082447052001953</v>
      </c>
      <c r="D4411" s="56">
        <f t="shared" si="68"/>
        <v>-0.81236938759640265</v>
      </c>
      <c r="E4411">
        <v>-2.2156132212339248E-3</v>
      </c>
    </row>
    <row r="4412" spans="2:5" x14ac:dyDescent="0.45">
      <c r="B4412" s="191">
        <v>39968</v>
      </c>
      <c r="C4412" s="101">
        <v>38.950172424316406</v>
      </c>
      <c r="D4412" s="56">
        <f t="shared" si="68"/>
        <v>-0.89825725833792824</v>
      </c>
      <c r="E4412">
        <v>-2.2162106540523411E-3</v>
      </c>
    </row>
    <row r="4413" spans="2:5" x14ac:dyDescent="0.45">
      <c r="B4413" s="191">
        <v>45377</v>
      </c>
      <c r="C4413" s="101">
        <v>382.82998657226563</v>
      </c>
      <c r="D4413" s="56">
        <f t="shared" si="68"/>
        <v>1.929440808044105</v>
      </c>
      <c r="E4413">
        <v>-2.2165942158726376E-3</v>
      </c>
    </row>
    <row r="4414" spans="2:5" x14ac:dyDescent="0.45">
      <c r="B4414" s="191">
        <v>43949</v>
      </c>
      <c r="C4414" s="101">
        <v>130.68363952636719</v>
      </c>
      <c r="D4414" s="56">
        <f t="shared" si="68"/>
        <v>-0.31516268566788463</v>
      </c>
      <c r="E4414">
        <v>-2.2240155702060202E-3</v>
      </c>
    </row>
    <row r="4415" spans="2:5" x14ac:dyDescent="0.45">
      <c r="B4415" s="191">
        <v>43265</v>
      </c>
      <c r="C4415" s="101">
        <v>190.82435607910156</v>
      </c>
      <c r="D4415" s="56">
        <f t="shared" si="68"/>
        <v>26.533008463186334</v>
      </c>
      <c r="E4415">
        <v>-2.2398385695031704E-3</v>
      </c>
    </row>
    <row r="4416" spans="2:5" x14ac:dyDescent="0.45">
      <c r="B4416" s="191">
        <v>35852</v>
      </c>
      <c r="C4416" s="101">
        <v>6.930748462677002</v>
      </c>
      <c r="D4416" s="56">
        <f t="shared" si="68"/>
        <v>-0.78821142544804979</v>
      </c>
      <c r="E4416">
        <v>-2.2412246673790296E-3</v>
      </c>
    </row>
    <row r="4417" spans="2:5" x14ac:dyDescent="0.45">
      <c r="B4417" s="191">
        <v>39107</v>
      </c>
      <c r="C4417" s="101">
        <v>32.724845886230469</v>
      </c>
      <c r="D4417" s="56">
        <f t="shared" si="68"/>
        <v>-0.91649417705439606</v>
      </c>
      <c r="E4417">
        <v>-2.2439161122202299E-3</v>
      </c>
    </row>
    <row r="4418" spans="2:5" x14ac:dyDescent="0.45">
      <c r="B4418" s="191">
        <v>45925</v>
      </c>
      <c r="C4418" s="101">
        <v>391.88699340820313</v>
      </c>
      <c r="D4418" s="56">
        <f t="shared" si="68"/>
        <v>1.4612998031263456</v>
      </c>
      <c r="E4418">
        <v>-2.244325240916291E-3</v>
      </c>
    </row>
    <row r="4419" spans="2:5" x14ac:dyDescent="0.45">
      <c r="B4419" s="191">
        <v>42305</v>
      </c>
      <c r="C4419" s="101">
        <v>159.21952819824219</v>
      </c>
      <c r="D4419" s="56">
        <f t="shared" ref="D4419:D4482" si="69">(C4419-C4420)/C4420</f>
        <v>0.14617613259275256</v>
      </c>
      <c r="E4419">
        <v>-2.2469643176443927E-3</v>
      </c>
    </row>
    <row r="4420" spans="2:5" x14ac:dyDescent="0.45">
      <c r="B4420" s="191">
        <v>42195</v>
      </c>
      <c r="C4420" s="101">
        <v>138.91366577148438</v>
      </c>
      <c r="D4420" s="56">
        <f t="shared" si="69"/>
        <v>-0.20054652491348693</v>
      </c>
      <c r="E4420">
        <v>-2.2537347620284489E-3</v>
      </c>
    </row>
    <row r="4421" spans="2:5" x14ac:dyDescent="0.45">
      <c r="B4421" s="191">
        <v>41985</v>
      </c>
      <c r="C4421" s="101">
        <v>173.76078796386719</v>
      </c>
      <c r="D4421" s="56">
        <f t="shared" si="69"/>
        <v>8.0640861871761005E-2</v>
      </c>
      <c r="E4421">
        <v>-2.2694199819178868E-3</v>
      </c>
    </row>
    <row r="4422" spans="2:5" x14ac:dyDescent="0.45">
      <c r="B4422" s="191">
        <v>42534</v>
      </c>
      <c r="C4422" s="101">
        <v>160.79420471191406</v>
      </c>
      <c r="D4422" s="56">
        <f t="shared" si="69"/>
        <v>-0.2066487771682359</v>
      </c>
      <c r="E4422">
        <v>-2.2811232295092305E-3</v>
      </c>
    </row>
    <row r="4423" spans="2:5" x14ac:dyDescent="0.45">
      <c r="B4423" s="191">
        <v>43424</v>
      </c>
      <c r="C4423" s="101">
        <v>202.67720031738281</v>
      </c>
      <c r="D4423" s="56">
        <f t="shared" si="69"/>
        <v>27.745960165148048</v>
      </c>
      <c r="E4423">
        <v>-2.2847472446250188E-3</v>
      </c>
    </row>
    <row r="4424" spans="2:5" x14ac:dyDescent="0.45">
      <c r="B4424" s="191">
        <v>37391</v>
      </c>
      <c r="C4424" s="101">
        <v>7.0506324768066406</v>
      </c>
      <c r="D4424" s="56">
        <f t="shared" si="69"/>
        <v>-0.95779579099853496</v>
      </c>
      <c r="E4424">
        <v>-2.2870226209708382E-3</v>
      </c>
    </row>
    <row r="4425" spans="2:5" x14ac:dyDescent="0.45">
      <c r="B4425" s="191">
        <v>44244</v>
      </c>
      <c r="C4425" s="101">
        <v>167.0599365234375</v>
      </c>
      <c r="D4425" s="56">
        <f t="shared" si="69"/>
        <v>27.649194273793178</v>
      </c>
      <c r="E4425">
        <v>-2.2909570076492811E-3</v>
      </c>
    </row>
    <row r="4426" spans="2:5" x14ac:dyDescent="0.45">
      <c r="B4426" s="191">
        <v>35622</v>
      </c>
      <c r="C4426" s="101">
        <v>5.8312263488769531</v>
      </c>
      <c r="D4426" s="56">
        <f t="shared" si="69"/>
        <v>-0.43603695039860751</v>
      </c>
      <c r="E4426">
        <v>-2.2917408076228406E-3</v>
      </c>
    </row>
    <row r="4427" spans="2:5" x14ac:dyDescent="0.45">
      <c r="B4427" s="191">
        <v>36283</v>
      </c>
      <c r="C4427" s="101">
        <v>10.339731216430664</v>
      </c>
      <c r="D4427" s="56">
        <f t="shared" si="69"/>
        <v>-0.9762213779098452</v>
      </c>
      <c r="E4427">
        <v>-2.2968717821019581E-3</v>
      </c>
    </row>
    <row r="4428" spans="2:5" x14ac:dyDescent="0.45">
      <c r="B4428" s="191">
        <v>45607</v>
      </c>
      <c r="C4428" s="101">
        <v>434.83306884765625</v>
      </c>
      <c r="D4428" s="56">
        <f t="shared" si="69"/>
        <v>0.68889368805378148</v>
      </c>
      <c r="E4428">
        <v>-2.3010233118826969E-3</v>
      </c>
    </row>
    <row r="4429" spans="2:5" x14ac:dyDescent="0.45">
      <c r="B4429" s="191">
        <v>44770</v>
      </c>
      <c r="C4429" s="101">
        <v>257.46621704101563</v>
      </c>
      <c r="D4429" s="56">
        <f t="shared" si="69"/>
        <v>0.72140407220523028</v>
      </c>
      <c r="E4429">
        <v>-2.3014117359344967E-3</v>
      </c>
    </row>
    <row r="4430" spans="2:5" x14ac:dyDescent="0.45">
      <c r="B4430" s="191">
        <v>44069</v>
      </c>
      <c r="C4430" s="101">
        <v>149.56756591796875</v>
      </c>
      <c r="D4430" s="56">
        <f t="shared" si="69"/>
        <v>-0.23908522488301842</v>
      </c>
      <c r="E4430">
        <v>-2.302974364778681E-3</v>
      </c>
    </row>
    <row r="4431" spans="2:5" x14ac:dyDescent="0.45">
      <c r="B4431" s="191">
        <v>42951</v>
      </c>
      <c r="C4431" s="101">
        <v>196.56283569335938</v>
      </c>
      <c r="D4431" s="56">
        <f t="shared" si="69"/>
        <v>21.479661634372295</v>
      </c>
      <c r="E4431">
        <v>-2.3100630130542142E-3</v>
      </c>
    </row>
    <row r="4432" spans="2:5" x14ac:dyDescent="0.45">
      <c r="B4432" s="191">
        <v>37819</v>
      </c>
      <c r="C4432" s="101">
        <v>8.7440299987792969</v>
      </c>
      <c r="D4432" s="56">
        <f t="shared" si="69"/>
        <v>-0.95932899905825897</v>
      </c>
      <c r="E4432">
        <v>-2.319236342957972E-3</v>
      </c>
    </row>
    <row r="4433" spans="2:5" x14ac:dyDescent="0.45">
      <c r="B4433" s="191">
        <v>43319</v>
      </c>
      <c r="C4433" s="101">
        <v>214.99421691894531</v>
      </c>
      <c r="D4433" s="56">
        <f t="shared" si="69"/>
        <v>4.7837925982938874</v>
      </c>
      <c r="E4433">
        <v>-2.3195414391622405E-3</v>
      </c>
    </row>
    <row r="4434" spans="2:5" x14ac:dyDescent="0.45">
      <c r="B4434" s="191">
        <v>39982</v>
      </c>
      <c r="C4434" s="101">
        <v>37.171840667724609</v>
      </c>
      <c r="D4434" s="56">
        <f t="shared" si="69"/>
        <v>-0.46657688672004927</v>
      </c>
      <c r="E4434">
        <v>-2.3219898241578271E-3</v>
      </c>
    </row>
    <row r="4435" spans="2:5" x14ac:dyDescent="0.45">
      <c r="B4435" s="191">
        <v>40469</v>
      </c>
      <c r="C4435" s="101">
        <v>69.685470581054688</v>
      </c>
      <c r="D4435" s="56">
        <f t="shared" si="69"/>
        <v>0.38546524230132678</v>
      </c>
      <c r="E4435">
        <v>-2.3262415933569783E-3</v>
      </c>
    </row>
    <row r="4436" spans="2:5" x14ac:dyDescent="0.45">
      <c r="B4436" s="191">
        <v>40128</v>
      </c>
      <c r="C4436" s="101">
        <v>50.297523498535156</v>
      </c>
      <c r="D4436" s="56">
        <f t="shared" si="69"/>
        <v>-0.65899080972417168</v>
      </c>
      <c r="E4436">
        <v>-2.3305850221644305E-3</v>
      </c>
    </row>
    <row r="4437" spans="2:5" x14ac:dyDescent="0.45">
      <c r="B4437" s="191">
        <v>44033</v>
      </c>
      <c r="C4437" s="101">
        <v>147.49609375</v>
      </c>
      <c r="D4437" s="56">
        <f t="shared" si="69"/>
        <v>45.538500644767979</v>
      </c>
      <c r="E4437">
        <v>-2.3353453544049389E-3</v>
      </c>
    </row>
    <row r="4438" spans="2:5" x14ac:dyDescent="0.45">
      <c r="B4438" s="191">
        <v>35250</v>
      </c>
      <c r="C4438" s="101">
        <v>3.169334888458252</v>
      </c>
      <c r="D4438" s="56">
        <f t="shared" si="69"/>
        <v>-0.98511515125097482</v>
      </c>
      <c r="E4438">
        <v>-2.3415769349868667E-3</v>
      </c>
    </row>
    <row r="4439" spans="2:5" x14ac:dyDescent="0.45">
      <c r="B4439" s="191">
        <v>43546</v>
      </c>
      <c r="C4439" s="101">
        <v>212.92355346679688</v>
      </c>
      <c r="D4439" s="56">
        <f t="shared" si="69"/>
        <v>0.24172247042844813</v>
      </c>
      <c r="E4439">
        <v>-2.3419032961809875E-3</v>
      </c>
    </row>
    <row r="4440" spans="2:5" x14ac:dyDescent="0.45">
      <c r="B4440" s="191">
        <v>44552</v>
      </c>
      <c r="C4440" s="101">
        <v>171.47434997558594</v>
      </c>
      <c r="D4440" s="56">
        <f t="shared" si="69"/>
        <v>0.31860706476494099</v>
      </c>
      <c r="E4440">
        <v>-2.3530199264078702E-3</v>
      </c>
    </row>
    <row r="4441" spans="2:5" x14ac:dyDescent="0.45">
      <c r="B4441" s="191">
        <v>44111</v>
      </c>
      <c r="C4441" s="101">
        <v>130.04203796386719</v>
      </c>
      <c r="D4441" s="56">
        <f t="shared" si="69"/>
        <v>-0.68317140905093154</v>
      </c>
      <c r="E4441">
        <v>-2.3545665351173287E-3</v>
      </c>
    </row>
    <row r="4442" spans="2:5" x14ac:dyDescent="0.45">
      <c r="B4442" s="191">
        <v>45309</v>
      </c>
      <c r="C4442" s="101">
        <v>410.44918823242188</v>
      </c>
      <c r="D4442" s="56">
        <f t="shared" si="69"/>
        <v>4.3138779022120515</v>
      </c>
      <c r="E4442">
        <v>-2.3573996133926943E-3</v>
      </c>
    </row>
    <row r="4443" spans="2:5" x14ac:dyDescent="0.45">
      <c r="B4443" s="191">
        <v>40654</v>
      </c>
      <c r="C4443" s="101">
        <v>77.240989685058594</v>
      </c>
      <c r="D4443" s="56">
        <f t="shared" si="69"/>
        <v>-0.54794857753885384</v>
      </c>
      <c r="E4443">
        <v>-2.361035193712788E-3</v>
      </c>
    </row>
    <row r="4444" spans="2:5" x14ac:dyDescent="0.45">
      <c r="B4444" s="191">
        <v>44447</v>
      </c>
      <c r="C4444" s="101">
        <v>170.86770629882813</v>
      </c>
      <c r="D4444" s="56">
        <f t="shared" si="69"/>
        <v>-0.56246316898812587</v>
      </c>
      <c r="E4444">
        <v>-2.3613542921456306E-3</v>
      </c>
    </row>
    <row r="4445" spans="2:5" x14ac:dyDescent="0.45">
      <c r="B4445" s="191">
        <v>45085</v>
      </c>
      <c r="C4445" s="101">
        <v>390.52188110351563</v>
      </c>
      <c r="D4445" s="56">
        <f t="shared" si="69"/>
        <v>131.9398857927944</v>
      </c>
      <c r="E4445">
        <v>-2.3651747853875578E-3</v>
      </c>
    </row>
    <row r="4446" spans="2:5" x14ac:dyDescent="0.45">
      <c r="B4446" s="191">
        <v>35391</v>
      </c>
      <c r="C4446" s="101">
        <v>2.9375824928283691</v>
      </c>
      <c r="D4446" s="56">
        <f t="shared" si="69"/>
        <v>-0.98824766444212531</v>
      </c>
      <c r="E4446">
        <v>-2.3656855836495395E-3</v>
      </c>
    </row>
    <row r="4447" spans="2:5" x14ac:dyDescent="0.45">
      <c r="B4447" s="191">
        <v>44761</v>
      </c>
      <c r="C4447" s="101">
        <v>249.95733642578125</v>
      </c>
      <c r="D4447" s="56">
        <f t="shared" si="69"/>
        <v>-0.36169122714921237</v>
      </c>
      <c r="E4447">
        <v>-2.3704445160503324E-3</v>
      </c>
    </row>
    <row r="4448" spans="2:5" x14ac:dyDescent="0.45">
      <c r="B4448" s="191">
        <v>45937</v>
      </c>
      <c r="C4448" s="101">
        <v>391.5931396484375</v>
      </c>
      <c r="D4448" s="56">
        <f t="shared" si="69"/>
        <v>1.2534320928682661</v>
      </c>
      <c r="E4448">
        <v>-2.3705094628343145E-3</v>
      </c>
    </row>
    <row r="4449" spans="2:5" x14ac:dyDescent="0.45">
      <c r="B4449" s="191">
        <v>42586</v>
      </c>
      <c r="C4449" s="101">
        <v>173.77632141113281</v>
      </c>
      <c r="D4449" s="56">
        <f t="shared" si="69"/>
        <v>22.255271523619996</v>
      </c>
      <c r="E4449">
        <v>-2.3741847636607385E-3</v>
      </c>
    </row>
    <row r="4450" spans="2:5" x14ac:dyDescent="0.45">
      <c r="B4450" s="191">
        <v>37194</v>
      </c>
      <c r="C4450" s="101">
        <v>7.4725561141967773</v>
      </c>
      <c r="D4450" s="56">
        <f t="shared" si="69"/>
        <v>1.2237264248298814</v>
      </c>
      <c r="E4450">
        <v>-2.3809422256898453E-3</v>
      </c>
    </row>
    <row r="4451" spans="2:5" x14ac:dyDescent="0.45">
      <c r="B4451" s="191">
        <v>35268</v>
      </c>
      <c r="C4451" s="101">
        <v>3.3603756427764893</v>
      </c>
      <c r="D4451" s="56">
        <f t="shared" si="69"/>
        <v>-0.9926496085478328</v>
      </c>
      <c r="E4451">
        <v>-2.3865819705403855E-3</v>
      </c>
    </row>
    <row r="4452" spans="2:5" x14ac:dyDescent="0.45">
      <c r="B4452" s="191">
        <v>45523</v>
      </c>
      <c r="C4452" s="101">
        <v>457.16961669921875</v>
      </c>
      <c r="D4452" s="56">
        <f t="shared" si="69"/>
        <v>11.652169483620067</v>
      </c>
      <c r="E4452">
        <v>-2.3873258959897334E-3</v>
      </c>
    </row>
    <row r="4453" spans="2:5" x14ac:dyDescent="0.45">
      <c r="B4453" s="191">
        <v>39944</v>
      </c>
      <c r="C4453" s="101">
        <v>36.133693695068359</v>
      </c>
      <c r="D4453" s="56">
        <f t="shared" si="69"/>
        <v>3.758967168034558</v>
      </c>
      <c r="E4453">
        <v>-2.3883327779479274E-3</v>
      </c>
    </row>
    <row r="4454" spans="2:5" x14ac:dyDescent="0.45">
      <c r="B4454" s="191">
        <v>37613</v>
      </c>
      <c r="C4454" s="101">
        <v>7.5927596092224121</v>
      </c>
      <c r="D4454" s="56">
        <f t="shared" si="69"/>
        <v>-0.49621190093980166</v>
      </c>
      <c r="E4454">
        <v>-2.3912155735314922E-3</v>
      </c>
    </row>
    <row r="4455" spans="2:5" x14ac:dyDescent="0.45">
      <c r="B4455" s="191">
        <v>38363</v>
      </c>
      <c r="C4455" s="101">
        <v>15.071335792541504</v>
      </c>
      <c r="D4455" s="56">
        <f t="shared" si="69"/>
        <v>0.96801084710708418</v>
      </c>
      <c r="E4455">
        <v>-2.3933558713885271E-3</v>
      </c>
    </row>
    <row r="4456" spans="2:5" x14ac:dyDescent="0.45">
      <c r="B4456" s="191">
        <v>37350</v>
      </c>
      <c r="C4456" s="101">
        <v>7.6581568717956543</v>
      </c>
      <c r="D4456" s="56">
        <f t="shared" si="69"/>
        <v>-0.74988072070298628</v>
      </c>
      <c r="E4456">
        <v>-2.3958794674663907E-3</v>
      </c>
    </row>
    <row r="4457" spans="2:5" x14ac:dyDescent="0.45">
      <c r="B4457" s="191">
        <v>39230</v>
      </c>
      <c r="C4457" s="101">
        <v>30.618019104003906</v>
      </c>
      <c r="D4457" s="56">
        <f t="shared" si="69"/>
        <v>-0.83770050523902906</v>
      </c>
      <c r="E4457">
        <v>-2.3980737852029874E-3</v>
      </c>
    </row>
    <row r="4458" spans="2:5" x14ac:dyDescent="0.45">
      <c r="B4458" s="191">
        <v>43172</v>
      </c>
      <c r="C4458" s="101">
        <v>188.65135192871094</v>
      </c>
      <c r="D4458" s="56">
        <f t="shared" si="69"/>
        <v>-0.52971993671403683</v>
      </c>
      <c r="E4458">
        <v>-2.4064656335099047E-3</v>
      </c>
    </row>
    <row r="4459" spans="2:5" x14ac:dyDescent="0.45">
      <c r="B4459" s="191">
        <v>45142</v>
      </c>
      <c r="C4459" s="101">
        <v>401.14682006835938</v>
      </c>
      <c r="D4459" s="56">
        <f t="shared" si="69"/>
        <v>52.48990873474223</v>
      </c>
      <c r="E4459">
        <v>-2.412085944725187E-3</v>
      </c>
    </row>
    <row r="4460" spans="2:5" x14ac:dyDescent="0.45">
      <c r="B4460" s="191">
        <v>37622</v>
      </c>
      <c r="C4460" s="101">
        <v>7.499485969543457</v>
      </c>
      <c r="D4460" s="56">
        <f t="shared" si="69"/>
        <v>-0.78384576471033207</v>
      </c>
      <c r="E4460">
        <v>-2.42126358206579E-3</v>
      </c>
    </row>
    <row r="4461" spans="2:5" x14ac:dyDescent="0.45">
      <c r="B4461" s="191">
        <v>39409</v>
      </c>
      <c r="C4461" s="101">
        <v>34.695068359375</v>
      </c>
      <c r="D4461" s="56">
        <f t="shared" si="69"/>
        <v>-0.77276387721004902</v>
      </c>
      <c r="E4461">
        <v>-2.4309913890871696E-3</v>
      </c>
    </row>
    <row r="4462" spans="2:5" x14ac:dyDescent="0.45">
      <c r="B4462" s="191">
        <v>41862</v>
      </c>
      <c r="C4462" s="101">
        <v>152.68289184570313</v>
      </c>
      <c r="D4462" s="56">
        <f t="shared" si="69"/>
        <v>-0.18052987546481111</v>
      </c>
      <c r="E4462">
        <v>-2.4387160681301223E-3</v>
      </c>
    </row>
    <row r="4463" spans="2:5" x14ac:dyDescent="0.45">
      <c r="B4463" s="191">
        <v>44627</v>
      </c>
      <c r="C4463" s="101">
        <v>186.31904602050781</v>
      </c>
      <c r="D4463" s="56">
        <f t="shared" si="69"/>
        <v>13.249269338106972</v>
      </c>
      <c r="E4463">
        <v>-2.4389608265507037E-3</v>
      </c>
    </row>
    <row r="4464" spans="2:5" x14ac:dyDescent="0.45">
      <c r="B4464" s="191">
        <v>38243</v>
      </c>
      <c r="C4464" s="101">
        <v>13.075691223144531</v>
      </c>
      <c r="D4464" s="56">
        <f t="shared" si="69"/>
        <v>0.4206227140385233</v>
      </c>
      <c r="E4464">
        <v>-2.442081772669798E-3</v>
      </c>
    </row>
    <row r="4465" spans="2:5" x14ac:dyDescent="0.45">
      <c r="B4465" s="191">
        <v>37013</v>
      </c>
      <c r="C4465" s="101">
        <v>9.2041969299316406</v>
      </c>
      <c r="D4465" s="56">
        <f t="shared" si="69"/>
        <v>-0.73909654247028078</v>
      </c>
      <c r="E4465">
        <v>-2.442807361786654E-3</v>
      </c>
    </row>
    <row r="4466" spans="2:5" x14ac:dyDescent="0.45">
      <c r="B4466" s="191">
        <v>39688</v>
      </c>
      <c r="C4466" s="101">
        <v>35.278171539306641</v>
      </c>
      <c r="D4466" s="56">
        <f t="shared" si="69"/>
        <v>9.7802078663763812</v>
      </c>
      <c r="E4466">
        <v>-2.4462175692527774E-3</v>
      </c>
    </row>
    <row r="4467" spans="2:5" x14ac:dyDescent="0.45">
      <c r="B4467" s="191">
        <v>35284</v>
      </c>
      <c r="C4467" s="101">
        <v>3.2724945545196533</v>
      </c>
      <c r="D4467" s="56">
        <f t="shared" si="69"/>
        <v>-0.98493627474685796</v>
      </c>
      <c r="E4467">
        <v>-2.4500078054889595E-3</v>
      </c>
    </row>
    <row r="4468" spans="2:5" x14ac:dyDescent="0.45">
      <c r="B4468" s="191">
        <v>43588</v>
      </c>
      <c r="C4468" s="101">
        <v>217.24337768554688</v>
      </c>
      <c r="D4468" s="56">
        <f t="shared" si="69"/>
        <v>1.575240003266698</v>
      </c>
      <c r="E4468">
        <v>-2.4593685012075438E-3</v>
      </c>
    </row>
    <row r="4469" spans="2:5" x14ac:dyDescent="0.45">
      <c r="B4469" s="191">
        <v>40791</v>
      </c>
      <c r="C4469" s="101">
        <v>84.358497619628906</v>
      </c>
      <c r="D4469" s="56">
        <f t="shared" si="69"/>
        <v>6.1643837302878053</v>
      </c>
      <c r="E4469">
        <v>-2.4599650099816823E-3</v>
      </c>
    </row>
    <row r="4470" spans="2:5" x14ac:dyDescent="0.45">
      <c r="B4470" s="191">
        <v>38189</v>
      </c>
      <c r="C4470" s="101">
        <v>11.774703979492188</v>
      </c>
      <c r="D4470" s="56">
        <f t="shared" si="69"/>
        <v>-0.92053568467969171</v>
      </c>
      <c r="E4470">
        <v>-2.4604259874566993E-3</v>
      </c>
    </row>
    <row r="4471" spans="2:5" x14ac:dyDescent="0.45">
      <c r="B4471" s="191">
        <v>41786</v>
      </c>
      <c r="C4471" s="101">
        <v>148.17599487304688</v>
      </c>
      <c r="D4471" s="56">
        <f t="shared" si="69"/>
        <v>3.4332134166529995</v>
      </c>
      <c r="E4471">
        <v>-2.4662884592923729E-3</v>
      </c>
    </row>
    <row r="4472" spans="2:5" x14ac:dyDescent="0.45">
      <c r="B4472" s="191">
        <v>38972</v>
      </c>
      <c r="C4472" s="101">
        <v>33.424060821533203</v>
      </c>
      <c r="D4472" s="56">
        <f t="shared" si="69"/>
        <v>-0.34591389765478575</v>
      </c>
      <c r="E4472">
        <v>-2.4707355817687447E-3</v>
      </c>
    </row>
    <row r="4473" spans="2:5" x14ac:dyDescent="0.45">
      <c r="B4473" s="191">
        <v>40260</v>
      </c>
      <c r="C4473" s="101">
        <v>51.100399017333984</v>
      </c>
      <c r="D4473" s="56">
        <f t="shared" si="69"/>
        <v>4.1996862099074832</v>
      </c>
      <c r="E4473">
        <v>-2.4847660266775762E-3</v>
      </c>
    </row>
    <row r="4474" spans="2:5" x14ac:dyDescent="0.45">
      <c r="B4474" s="191">
        <v>36892</v>
      </c>
      <c r="C4474" s="101">
        <v>9.8275928497314453</v>
      </c>
      <c r="D4474" s="56">
        <f t="shared" si="69"/>
        <v>-0.96904207758126593</v>
      </c>
      <c r="E4474">
        <v>-2.5111025929926861E-3</v>
      </c>
    </row>
    <row r="4475" spans="2:5" x14ac:dyDescent="0.45">
      <c r="B4475" s="191">
        <v>46065</v>
      </c>
      <c r="C4475" s="101">
        <v>317.45001220703125</v>
      </c>
      <c r="D4475" s="56">
        <f t="shared" si="69"/>
        <v>18.847846940620276</v>
      </c>
      <c r="E4475">
        <v>-2.5137086974666143E-3</v>
      </c>
    </row>
    <row r="4476" spans="2:5" x14ac:dyDescent="0.45">
      <c r="B4476" s="191">
        <v>38446</v>
      </c>
      <c r="C4476" s="101">
        <v>15.994178771972656</v>
      </c>
      <c r="D4476" s="56">
        <f t="shared" si="69"/>
        <v>-0.96064735921821109</v>
      </c>
      <c r="E4476">
        <v>-2.5137128914502357E-3</v>
      </c>
    </row>
    <row r="4477" spans="2:5" x14ac:dyDescent="0.45">
      <c r="B4477" s="191">
        <v>45861</v>
      </c>
      <c r="C4477" s="101">
        <v>406.43215942382813</v>
      </c>
      <c r="D4477" s="56">
        <f t="shared" si="69"/>
        <v>-2.7338654183541724E-2</v>
      </c>
      <c r="E4477">
        <v>-2.5240290183946293E-3</v>
      </c>
    </row>
    <row r="4478" spans="2:5" x14ac:dyDescent="0.45">
      <c r="B4478" s="191">
        <v>45113</v>
      </c>
      <c r="C4478" s="101">
        <v>417.85577392578125</v>
      </c>
      <c r="D4478" s="56">
        <f t="shared" si="69"/>
        <v>24.520225496441991</v>
      </c>
      <c r="E4478">
        <v>-2.525757871238727E-3</v>
      </c>
    </row>
    <row r="4479" spans="2:5" x14ac:dyDescent="0.45">
      <c r="B4479" s="191">
        <v>38468</v>
      </c>
      <c r="C4479" s="101">
        <v>16.373514175415039</v>
      </c>
      <c r="D4479" s="56">
        <f t="shared" si="69"/>
        <v>-0.91511350281606307</v>
      </c>
      <c r="E4479">
        <v>-2.5277152226809746E-3</v>
      </c>
    </row>
    <row r="4480" spans="2:5" x14ac:dyDescent="0.45">
      <c r="B4480" s="191">
        <v>43213</v>
      </c>
      <c r="C4480" s="101">
        <v>192.88714599609375</v>
      </c>
      <c r="D4480" s="56">
        <f t="shared" si="69"/>
        <v>2.0225644109508627</v>
      </c>
      <c r="E4480">
        <v>-2.5343304003654964E-3</v>
      </c>
    </row>
    <row r="4481" spans="2:5" x14ac:dyDescent="0.45">
      <c r="B4481" s="191">
        <v>40589</v>
      </c>
      <c r="C4481" s="101">
        <v>63.815727233886719</v>
      </c>
      <c r="D4481" s="56">
        <f t="shared" si="69"/>
        <v>-0.84495123125085225</v>
      </c>
      <c r="E4481">
        <v>-2.5396648982703041E-3</v>
      </c>
    </row>
    <row r="4482" spans="2:5" x14ac:dyDescent="0.45">
      <c r="B4482" s="191">
        <v>45483</v>
      </c>
      <c r="C4482" s="101">
        <v>411.58486938476563</v>
      </c>
      <c r="D4482" s="56">
        <f t="shared" si="69"/>
        <v>1.3080442369585008</v>
      </c>
      <c r="E4482">
        <v>-2.5407570219345712E-3</v>
      </c>
    </row>
    <row r="4483" spans="2:5" x14ac:dyDescent="0.45">
      <c r="B4483" s="191">
        <v>44622</v>
      </c>
      <c r="C4483" s="101">
        <v>178.32624816894531</v>
      </c>
      <c r="D4483" s="56">
        <f t="shared" ref="D4483:D4546" si="70">(C4483-C4484)/C4484</f>
        <v>0.17560734186930677</v>
      </c>
      <c r="E4483">
        <v>-2.5479143256233313E-3</v>
      </c>
    </row>
    <row r="4484" spans="2:5" x14ac:dyDescent="0.45">
      <c r="B4484" s="191">
        <v>41730</v>
      </c>
      <c r="C4484" s="101">
        <v>151.68861389160156</v>
      </c>
      <c r="D4484" s="56">
        <f t="shared" si="70"/>
        <v>-0.46182903522996438</v>
      </c>
      <c r="E4484">
        <v>-2.5506482425199815E-3</v>
      </c>
    </row>
    <row r="4485" spans="2:5" x14ac:dyDescent="0.45">
      <c r="B4485" s="191">
        <v>44834</v>
      </c>
      <c r="C4485" s="101">
        <v>281.85952758789063</v>
      </c>
      <c r="D4485" s="56">
        <f t="shared" si="70"/>
        <v>36.368472585516642</v>
      </c>
      <c r="E4485">
        <v>-2.5521607023193753E-3</v>
      </c>
    </row>
    <row r="4486" spans="2:5" x14ac:dyDescent="0.45">
      <c r="B4486" s="191">
        <v>37735</v>
      </c>
      <c r="C4486" s="101">
        <v>7.5427093505859375</v>
      </c>
      <c r="D4486" s="56">
        <f t="shared" si="70"/>
        <v>3.5042378401623227E-2</v>
      </c>
      <c r="E4486">
        <v>-2.5572612441462175E-3</v>
      </c>
    </row>
    <row r="4487" spans="2:5" x14ac:dyDescent="0.45">
      <c r="B4487" s="191">
        <v>37540</v>
      </c>
      <c r="C4487" s="101">
        <v>7.2873435020446777</v>
      </c>
      <c r="D4487" s="56">
        <f t="shared" si="70"/>
        <v>-0.9565293932671548</v>
      </c>
      <c r="E4487">
        <v>-2.5687205183387964E-3</v>
      </c>
    </row>
    <row r="4488" spans="2:5" x14ac:dyDescent="0.45">
      <c r="B4488" s="191">
        <v>44294</v>
      </c>
      <c r="C4488" s="101">
        <v>167.63841247558594</v>
      </c>
      <c r="D4488" s="56">
        <f t="shared" si="70"/>
        <v>-0.57958310947021363</v>
      </c>
      <c r="E4488">
        <v>-2.5724746034521545E-3</v>
      </c>
    </row>
    <row r="4489" spans="2:5" x14ac:dyDescent="0.45">
      <c r="B4489" s="191">
        <v>45978</v>
      </c>
      <c r="C4489" s="101">
        <v>398.7432861328125</v>
      </c>
      <c r="D4489" s="56">
        <f t="shared" si="70"/>
        <v>1.6512962335052634</v>
      </c>
      <c r="E4489">
        <v>-2.5725740702854717E-3</v>
      </c>
    </row>
    <row r="4490" spans="2:5" x14ac:dyDescent="0.45">
      <c r="B4490" s="191">
        <v>41541</v>
      </c>
      <c r="C4490" s="101">
        <v>150.39559936523438</v>
      </c>
      <c r="D4490" s="56">
        <f t="shared" si="70"/>
        <v>4.283492039008153</v>
      </c>
      <c r="E4490">
        <v>-2.5727227032380602E-3</v>
      </c>
    </row>
    <row r="4491" spans="2:5" x14ac:dyDescent="0.45">
      <c r="B4491" s="191">
        <v>39262</v>
      </c>
      <c r="C4491" s="101">
        <v>28.465188980102539</v>
      </c>
      <c r="D4491" s="56">
        <f t="shared" si="70"/>
        <v>-0.87581304247073044</v>
      </c>
      <c r="E4491">
        <v>-2.5787730453822621E-3</v>
      </c>
    </row>
    <row r="4492" spans="2:5" x14ac:dyDescent="0.45">
      <c r="B4492" s="191">
        <v>44722</v>
      </c>
      <c r="C4492" s="101">
        <v>229.21238708496094</v>
      </c>
      <c r="D4492" s="56">
        <f t="shared" si="70"/>
        <v>-0.37379173318177045</v>
      </c>
      <c r="E4492">
        <v>-2.5844942165932842E-3</v>
      </c>
    </row>
    <row r="4493" spans="2:5" x14ac:dyDescent="0.45">
      <c r="B4493" s="191">
        <v>45048</v>
      </c>
      <c r="C4493" s="101">
        <v>366.03219604492188</v>
      </c>
      <c r="D4493" s="56">
        <f t="shared" si="70"/>
        <v>0.93881882338830336</v>
      </c>
      <c r="E4493">
        <v>-2.5848162853654476E-3</v>
      </c>
    </row>
    <row r="4494" spans="2:5" x14ac:dyDescent="0.45">
      <c r="B4494" s="191">
        <v>43027</v>
      </c>
      <c r="C4494" s="101">
        <v>188.79133605957031</v>
      </c>
      <c r="D4494" s="56">
        <f t="shared" si="70"/>
        <v>5.6625049667049865</v>
      </c>
      <c r="E4494">
        <v>-2.5894113142143132E-3</v>
      </c>
    </row>
    <row r="4495" spans="2:5" x14ac:dyDescent="0.45">
      <c r="B4495" s="191">
        <v>39255</v>
      </c>
      <c r="C4495" s="101">
        <v>28.336389541625977</v>
      </c>
      <c r="D4495" s="56">
        <f t="shared" si="70"/>
        <v>-0.42095644506833696</v>
      </c>
      <c r="E4495">
        <v>-2.5903972020702498E-3</v>
      </c>
    </row>
    <row r="4496" spans="2:5" x14ac:dyDescent="0.45">
      <c r="B4496" s="191">
        <v>40197</v>
      </c>
      <c r="C4496" s="101">
        <v>48.936542510986328</v>
      </c>
      <c r="D4496" s="56">
        <f t="shared" si="70"/>
        <v>-0.65873015070714069</v>
      </c>
      <c r="E4496">
        <v>-2.5944289247453113E-3</v>
      </c>
    </row>
    <row r="4497" spans="2:5" x14ac:dyDescent="0.45">
      <c r="B4497" s="191">
        <v>42087</v>
      </c>
      <c r="C4497" s="101">
        <v>143.39544677734375</v>
      </c>
      <c r="D4497" s="56">
        <f t="shared" si="70"/>
        <v>-0.15938836270452283</v>
      </c>
      <c r="E4497">
        <v>-2.5963627571859008E-3</v>
      </c>
    </row>
    <row r="4498" spans="2:5" x14ac:dyDescent="0.45">
      <c r="B4498" s="191">
        <v>44424</v>
      </c>
      <c r="C4498" s="101">
        <v>170.58465576171875</v>
      </c>
      <c r="D4498" s="56">
        <f t="shared" si="70"/>
        <v>22.103620081272325</v>
      </c>
      <c r="E4498">
        <v>-2.6009518236416733E-3</v>
      </c>
    </row>
    <row r="4499" spans="2:5" x14ac:dyDescent="0.45">
      <c r="B4499" s="191">
        <v>37683</v>
      </c>
      <c r="C4499" s="101">
        <v>7.3834600448608398</v>
      </c>
      <c r="D4499" s="56">
        <f t="shared" si="70"/>
        <v>-0.89389125937270331</v>
      </c>
      <c r="E4499">
        <v>-2.6121446659088678E-3</v>
      </c>
    </row>
    <row r="4500" spans="2:5" x14ac:dyDescent="0.45">
      <c r="B4500" s="191">
        <v>40612</v>
      </c>
      <c r="C4500" s="101">
        <v>69.583900451660156</v>
      </c>
      <c r="D4500" s="56">
        <f t="shared" si="70"/>
        <v>-0.84568613919401425</v>
      </c>
      <c r="E4500">
        <v>-2.6202744349530897E-3</v>
      </c>
    </row>
    <row r="4501" spans="2:5" x14ac:dyDescent="0.45">
      <c r="B4501" s="191">
        <v>45516</v>
      </c>
      <c r="C4501" s="101">
        <v>450.92449951171875</v>
      </c>
      <c r="D4501" s="56">
        <f t="shared" si="70"/>
        <v>2.4947967339877923</v>
      </c>
      <c r="E4501">
        <v>-2.6215123312060139E-3</v>
      </c>
    </row>
    <row r="4502" spans="2:5" x14ac:dyDescent="0.45">
      <c r="B4502" s="191">
        <v>41312</v>
      </c>
      <c r="C4502" s="101">
        <v>129.02738952636719</v>
      </c>
      <c r="D4502" s="56">
        <f t="shared" si="70"/>
        <v>-0.57563757702163276</v>
      </c>
      <c r="E4502">
        <v>-2.6241459406356571E-3</v>
      </c>
    </row>
    <row r="4503" spans="2:5" x14ac:dyDescent="0.45">
      <c r="B4503" s="191">
        <v>46099</v>
      </c>
      <c r="C4503" s="101">
        <v>304.04998779296875</v>
      </c>
      <c r="D4503" s="56">
        <f t="shared" si="70"/>
        <v>7.3237965383481081</v>
      </c>
      <c r="E4503">
        <v>-2.62430144178911E-3</v>
      </c>
    </row>
    <row r="4504" spans="2:5" x14ac:dyDescent="0.45">
      <c r="B4504" s="191">
        <v>39926</v>
      </c>
      <c r="C4504" s="101">
        <v>36.527801513671875</v>
      </c>
      <c r="D4504" s="56">
        <f t="shared" si="70"/>
        <v>11.971499627598567</v>
      </c>
      <c r="E4504">
        <v>-2.6247965782651844E-3</v>
      </c>
    </row>
    <row r="4505" spans="2:5" x14ac:dyDescent="0.45">
      <c r="B4505" s="191">
        <v>35213</v>
      </c>
      <c r="C4505" s="101">
        <v>2.8160045146942139</v>
      </c>
      <c r="D4505" s="56">
        <f t="shared" si="70"/>
        <v>-0.98277792338854553</v>
      </c>
      <c r="E4505">
        <v>-2.6351110861536761E-3</v>
      </c>
    </row>
    <row r="4506" spans="2:5" x14ac:dyDescent="0.45">
      <c r="B4506" s="191">
        <v>44263</v>
      </c>
      <c r="C4506" s="101">
        <v>163.51132202148438</v>
      </c>
      <c r="D4506" s="56">
        <f t="shared" si="70"/>
        <v>20.750213104558714</v>
      </c>
      <c r="E4506">
        <v>-2.6372336438229586E-3</v>
      </c>
    </row>
    <row r="4507" spans="2:5" x14ac:dyDescent="0.45">
      <c r="B4507" s="191">
        <v>37621</v>
      </c>
      <c r="C4507" s="101">
        <v>7.5176882743835449</v>
      </c>
      <c r="D4507" s="56">
        <f t="shared" si="70"/>
        <v>2.1261663090530862</v>
      </c>
      <c r="E4507">
        <v>-2.6407121996310859E-3</v>
      </c>
    </row>
    <row r="4508" spans="2:5" x14ac:dyDescent="0.45">
      <c r="B4508" s="191">
        <v>35073</v>
      </c>
      <c r="C4508" s="101">
        <v>2.4047627449035645</v>
      </c>
      <c r="D4508" s="56">
        <f t="shared" si="70"/>
        <v>-0.92622578222289265</v>
      </c>
      <c r="E4508">
        <v>-2.6443066422704607E-3</v>
      </c>
    </row>
    <row r="4509" spans="2:5" x14ac:dyDescent="0.45">
      <c r="B4509" s="191">
        <v>39766</v>
      </c>
      <c r="C4509" s="101">
        <v>32.596248626708984</v>
      </c>
      <c r="D4509" s="56">
        <f t="shared" si="70"/>
        <v>-0.772826073085631</v>
      </c>
      <c r="E4509">
        <v>-2.6470687789681814E-3</v>
      </c>
    </row>
    <row r="4510" spans="2:5" x14ac:dyDescent="0.45">
      <c r="B4510" s="191">
        <v>42227</v>
      </c>
      <c r="C4510" s="101">
        <v>143.48587036132813</v>
      </c>
      <c r="D4510" s="56">
        <f t="shared" si="70"/>
        <v>-0.64499455570909081</v>
      </c>
      <c r="E4510">
        <v>-2.6480472891799792E-3</v>
      </c>
    </row>
    <row r="4511" spans="2:5" x14ac:dyDescent="0.45">
      <c r="B4511" s="191">
        <v>45915</v>
      </c>
      <c r="C4511" s="101">
        <v>404.17935180664063</v>
      </c>
      <c r="D4511" s="56">
        <f t="shared" si="70"/>
        <v>0.88779141935473294</v>
      </c>
      <c r="E4511">
        <v>-2.658618343796364E-3</v>
      </c>
    </row>
    <row r="4512" spans="2:5" x14ac:dyDescent="0.45">
      <c r="B4512" s="191">
        <v>43594</v>
      </c>
      <c r="C4512" s="101">
        <v>214.10169982910156</v>
      </c>
      <c r="D4512" s="56">
        <f t="shared" si="70"/>
        <v>5.0885214147076168</v>
      </c>
      <c r="E4512">
        <v>-2.6607807359304127E-3</v>
      </c>
    </row>
    <row r="4513" spans="2:5" x14ac:dyDescent="0.45">
      <c r="B4513" s="191">
        <v>39350</v>
      </c>
      <c r="C4513" s="101">
        <v>35.164810180664063</v>
      </c>
      <c r="D4513" s="56">
        <f t="shared" si="70"/>
        <v>-0.78869728654887761</v>
      </c>
      <c r="E4513">
        <v>-2.6645397664275777E-3</v>
      </c>
    </row>
    <row r="4514" spans="2:5" x14ac:dyDescent="0.45">
      <c r="B4514" s="191">
        <v>44432</v>
      </c>
      <c r="C4514" s="101">
        <v>166.41911315917969</v>
      </c>
      <c r="D4514" s="56">
        <f t="shared" si="70"/>
        <v>3.0917672288875105E-2</v>
      </c>
      <c r="E4514">
        <v>-2.6658812194598263E-3</v>
      </c>
    </row>
    <row r="4515" spans="2:5" x14ac:dyDescent="0.45">
      <c r="B4515" s="191">
        <v>44309</v>
      </c>
      <c r="C4515" s="101">
        <v>161.42813110351563</v>
      </c>
      <c r="D4515" s="56">
        <f t="shared" si="70"/>
        <v>-0.59041495434435209</v>
      </c>
      <c r="E4515">
        <v>-2.6710815778141286E-3</v>
      </c>
    </row>
    <row r="4516" spans="2:5" x14ac:dyDescent="0.45">
      <c r="B4516" s="191">
        <v>45741</v>
      </c>
      <c r="C4516" s="101">
        <v>394.12603759765625</v>
      </c>
      <c r="D4516" s="56">
        <f t="shared" si="70"/>
        <v>0.31330898244378758</v>
      </c>
      <c r="E4516">
        <v>-2.6770377101991228E-3</v>
      </c>
    </row>
    <row r="4517" spans="2:5" x14ac:dyDescent="0.45">
      <c r="B4517" s="191">
        <v>44868</v>
      </c>
      <c r="C4517" s="101">
        <v>300.10153198242188</v>
      </c>
      <c r="D4517" s="56">
        <f t="shared" si="70"/>
        <v>11.726637195435385</v>
      </c>
      <c r="E4517">
        <v>-2.6786640634579289E-3</v>
      </c>
    </row>
    <row r="4518" spans="2:5" x14ac:dyDescent="0.45">
      <c r="B4518" s="191">
        <v>38673</v>
      </c>
      <c r="C4518" s="101">
        <v>23.580583572387695</v>
      </c>
      <c r="D4518" s="56">
        <f t="shared" si="70"/>
        <v>-0.30914502301785024</v>
      </c>
      <c r="E4518">
        <v>-2.6812936649012139E-3</v>
      </c>
    </row>
    <row r="4519" spans="2:5" x14ac:dyDescent="0.45">
      <c r="B4519" s="191">
        <v>39034</v>
      </c>
      <c r="C4519" s="101">
        <v>34.132465362548828</v>
      </c>
      <c r="D4519" s="56">
        <f t="shared" si="70"/>
        <v>-0.59766983049707323</v>
      </c>
      <c r="E4519">
        <v>-2.688107922901895E-3</v>
      </c>
    </row>
    <row r="4520" spans="2:5" x14ac:dyDescent="0.45">
      <c r="B4520" s="191">
        <v>40948</v>
      </c>
      <c r="C4520" s="101">
        <v>84.836952209472656</v>
      </c>
      <c r="D4520" s="56">
        <f t="shared" si="70"/>
        <v>-0.79232554989775161</v>
      </c>
      <c r="E4520">
        <v>-2.6903751888159603E-3</v>
      </c>
    </row>
    <row r="4521" spans="2:5" x14ac:dyDescent="0.45">
      <c r="B4521" s="191">
        <v>45301</v>
      </c>
      <c r="C4521" s="101">
        <v>408.50933837890625</v>
      </c>
      <c r="D4521" s="56">
        <f t="shared" si="70"/>
        <v>10.526274010722654</v>
      </c>
      <c r="E4521">
        <v>-2.6908503711513898E-3</v>
      </c>
    </row>
    <row r="4522" spans="2:5" x14ac:dyDescent="0.45">
      <c r="B4522" s="191">
        <v>39904</v>
      </c>
      <c r="C4522" s="101">
        <v>35.441577911376953</v>
      </c>
      <c r="D4522" s="56">
        <f t="shared" si="70"/>
        <v>-0.64396460644985754</v>
      </c>
      <c r="E4522">
        <v>-2.705131538242065E-3</v>
      </c>
    </row>
    <row r="4523" spans="2:5" x14ac:dyDescent="0.45">
      <c r="B4523" s="191">
        <v>41039</v>
      </c>
      <c r="C4523" s="101">
        <v>99.545097351074219</v>
      </c>
      <c r="D4523" s="56">
        <f t="shared" si="70"/>
        <v>-0.49487983958273424</v>
      </c>
      <c r="E4523">
        <v>-2.70954176954808E-3</v>
      </c>
    </row>
    <row r="4524" spans="2:5" x14ac:dyDescent="0.45">
      <c r="B4524" s="191">
        <v>43458</v>
      </c>
      <c r="C4524" s="101">
        <v>197.07211303710938</v>
      </c>
      <c r="D4524" s="56">
        <f t="shared" si="70"/>
        <v>2.5428175766307316E-3</v>
      </c>
      <c r="E4524">
        <v>-2.7099521845365088E-3</v>
      </c>
    </row>
    <row r="4525" spans="2:5" x14ac:dyDescent="0.45">
      <c r="B4525" s="191">
        <v>43447</v>
      </c>
      <c r="C4525" s="101">
        <v>196.572265625</v>
      </c>
      <c r="D4525" s="56">
        <f t="shared" si="70"/>
        <v>25.101346121396908</v>
      </c>
      <c r="E4525">
        <v>-2.7167471740611724E-3</v>
      </c>
    </row>
    <row r="4526" spans="2:5" x14ac:dyDescent="0.45">
      <c r="B4526" s="191">
        <v>36068</v>
      </c>
      <c r="C4526" s="101">
        <v>7.5311160087585449</v>
      </c>
      <c r="D4526" s="56">
        <f t="shared" si="70"/>
        <v>-0.78593865102449789</v>
      </c>
      <c r="E4526">
        <v>-2.7220426287699363E-3</v>
      </c>
    </row>
    <row r="4527" spans="2:5" x14ac:dyDescent="0.45">
      <c r="B4527" s="191">
        <v>39680</v>
      </c>
      <c r="C4527" s="101">
        <v>35.182044982910156</v>
      </c>
      <c r="D4527" s="56">
        <f t="shared" si="70"/>
        <v>0.11144858339071186</v>
      </c>
      <c r="E4527">
        <v>-2.7248168542233255E-3</v>
      </c>
    </row>
    <row r="4528" spans="2:5" x14ac:dyDescent="0.45">
      <c r="B4528" s="191">
        <v>39772</v>
      </c>
      <c r="C4528" s="101">
        <v>31.654226303100586</v>
      </c>
      <c r="D4528" s="56">
        <f t="shared" si="70"/>
        <v>-0.83838195749283684</v>
      </c>
      <c r="E4528">
        <v>-2.7253904971881677E-3</v>
      </c>
    </row>
    <row r="4529" spans="2:5" x14ac:dyDescent="0.45">
      <c r="B4529" s="191">
        <v>43518</v>
      </c>
      <c r="C4529" s="101">
        <v>195.85824584960938</v>
      </c>
      <c r="D4529" s="56">
        <f t="shared" si="70"/>
        <v>-0.51558679600488433</v>
      </c>
      <c r="E4529">
        <v>-2.7265468450862525E-3</v>
      </c>
    </row>
    <row r="4530" spans="2:5" x14ac:dyDescent="0.45">
      <c r="B4530" s="191">
        <v>45762</v>
      </c>
      <c r="C4530" s="101">
        <v>404.32061767578125</v>
      </c>
      <c r="D4530" s="56">
        <f t="shared" si="70"/>
        <v>5.8432233056746918</v>
      </c>
      <c r="E4530">
        <v>-2.7280350349491384E-3</v>
      </c>
    </row>
    <row r="4531" spans="2:5" x14ac:dyDescent="0.45">
      <c r="B4531" s="191">
        <v>40345</v>
      </c>
      <c r="C4531" s="101">
        <v>59.083358764648438</v>
      </c>
      <c r="D4531" s="56">
        <f t="shared" si="70"/>
        <v>-0.60994726952098532</v>
      </c>
      <c r="E4531">
        <v>-2.7426536339323613E-3</v>
      </c>
    </row>
    <row r="4532" spans="2:5" x14ac:dyDescent="0.45">
      <c r="B4532" s="191">
        <v>41834</v>
      </c>
      <c r="C4532" s="101">
        <v>151.47531127929688</v>
      </c>
      <c r="D4532" s="56">
        <f t="shared" si="70"/>
        <v>10.356446711061901</v>
      </c>
      <c r="E4532">
        <v>-2.7464167945411211E-3</v>
      </c>
    </row>
    <row r="4533" spans="2:5" x14ac:dyDescent="0.45">
      <c r="B4533" s="191">
        <v>38299</v>
      </c>
      <c r="C4533" s="101">
        <v>13.338266372680664</v>
      </c>
      <c r="D4533" s="56">
        <f t="shared" si="70"/>
        <v>-0.83935037398956103</v>
      </c>
      <c r="E4533">
        <v>-2.7472216012945716E-3</v>
      </c>
    </row>
    <row r="4534" spans="2:5" x14ac:dyDescent="0.45">
      <c r="B4534" s="191">
        <v>40827</v>
      </c>
      <c r="C4534" s="101">
        <v>83.027061462402344</v>
      </c>
      <c r="D4534" s="56">
        <f t="shared" si="70"/>
        <v>1.3025269664321582</v>
      </c>
      <c r="E4534">
        <v>-2.7488609413774271E-3</v>
      </c>
    </row>
    <row r="4535" spans="2:5" x14ac:dyDescent="0.45">
      <c r="B4535" s="191">
        <v>38817</v>
      </c>
      <c r="C4535" s="101">
        <v>36.059104919433594</v>
      </c>
      <c r="D4535" s="56">
        <f t="shared" si="70"/>
        <v>-0.82561850811284354</v>
      </c>
      <c r="E4535">
        <v>-2.7548872002769128E-3</v>
      </c>
    </row>
    <row r="4536" spans="2:5" x14ac:dyDescent="0.45">
      <c r="B4536" s="191">
        <v>43475</v>
      </c>
      <c r="C4536" s="101">
        <v>206.78286743164063</v>
      </c>
      <c r="D4536" s="56">
        <f t="shared" si="70"/>
        <v>0.39938897326608308</v>
      </c>
      <c r="E4536">
        <v>-2.7549900067406667E-3</v>
      </c>
    </row>
    <row r="4537" spans="2:5" x14ac:dyDescent="0.45">
      <c r="B4537" s="191">
        <v>41787</v>
      </c>
      <c r="C4537" s="101">
        <v>147.76654052734375</v>
      </c>
      <c r="D4537" s="56">
        <f t="shared" si="70"/>
        <v>19.023980270212586</v>
      </c>
      <c r="E4537">
        <v>-2.7632974292086531E-3</v>
      </c>
    </row>
    <row r="4538" spans="2:5" x14ac:dyDescent="0.45">
      <c r="B4538" s="191">
        <v>37547</v>
      </c>
      <c r="C4538" s="101">
        <v>7.379478931427002</v>
      </c>
      <c r="D4538" s="56">
        <f t="shared" si="70"/>
        <v>-0.98141820820600867</v>
      </c>
      <c r="E4538">
        <v>-2.7669613474057869E-3</v>
      </c>
    </row>
    <row r="4539" spans="2:5" x14ac:dyDescent="0.45">
      <c r="B4539" s="191">
        <v>45218</v>
      </c>
      <c r="C4539" s="101">
        <v>397.13494873046875</v>
      </c>
      <c r="D4539" s="56">
        <f t="shared" si="70"/>
        <v>2.0287767490217172</v>
      </c>
      <c r="E4539">
        <v>-2.7675531956062767E-3</v>
      </c>
    </row>
    <row r="4540" spans="2:5" x14ac:dyDescent="0.45">
      <c r="B4540" s="191">
        <v>43945</v>
      </c>
      <c r="C4540" s="101">
        <v>131.12057495117188</v>
      </c>
      <c r="D4540" s="56">
        <f t="shared" si="70"/>
        <v>-0.37504341835864929</v>
      </c>
      <c r="E4540">
        <v>-2.7689521778980985E-3</v>
      </c>
    </row>
    <row r="4541" spans="2:5" x14ac:dyDescent="0.45">
      <c r="B4541" s="191">
        <v>43614</v>
      </c>
      <c r="C4541" s="101">
        <v>209.8074951171875</v>
      </c>
      <c r="D4541" s="56">
        <f t="shared" si="70"/>
        <v>5.0611905020096781</v>
      </c>
      <c r="E4541">
        <v>-2.7689773292564912E-3</v>
      </c>
    </row>
    <row r="4542" spans="2:5" x14ac:dyDescent="0.45">
      <c r="B4542" s="191">
        <v>39862</v>
      </c>
      <c r="C4542" s="101">
        <v>34.614898681640625</v>
      </c>
      <c r="D4542" s="56">
        <f t="shared" si="70"/>
        <v>2.3946437052210379</v>
      </c>
      <c r="E4542">
        <v>-2.7694474556690589E-3</v>
      </c>
    </row>
    <row r="4543" spans="2:5" x14ac:dyDescent="0.45">
      <c r="B4543" s="191">
        <v>38138</v>
      </c>
      <c r="C4543" s="101">
        <v>10.196916580200195</v>
      </c>
      <c r="D4543" s="56">
        <f t="shared" si="70"/>
        <v>-0.92881528140735581</v>
      </c>
      <c r="E4543">
        <v>-2.7828555653380688E-3</v>
      </c>
    </row>
    <row r="4544" spans="2:5" x14ac:dyDescent="0.45">
      <c r="B4544" s="191">
        <v>43985</v>
      </c>
      <c r="C4544" s="101">
        <v>143.24586486816406</v>
      </c>
      <c r="D4544" s="56">
        <f t="shared" si="70"/>
        <v>-0.29571269567952102</v>
      </c>
      <c r="E4544">
        <v>-2.7880792113199821E-3</v>
      </c>
    </row>
    <row r="4545" spans="2:5" x14ac:dyDescent="0.45">
      <c r="B4545" s="191">
        <v>43431</v>
      </c>
      <c r="C4545" s="101">
        <v>203.3912353515625</v>
      </c>
      <c r="D4545" s="56">
        <f t="shared" si="70"/>
        <v>0.41750009836773366</v>
      </c>
      <c r="E4545">
        <v>-2.8005035130855499E-3</v>
      </c>
    </row>
    <row r="4546" spans="2:5" x14ac:dyDescent="0.45">
      <c r="B4546" s="191">
        <v>42352</v>
      </c>
      <c r="C4546" s="101">
        <v>143.48587036132813</v>
      </c>
      <c r="D4546" s="56">
        <f t="shared" si="70"/>
        <v>4.1833593621204035E-2</v>
      </c>
      <c r="E4546">
        <v>-2.8036269205873048E-3</v>
      </c>
    </row>
    <row r="4547" spans="2:5" x14ac:dyDescent="0.45">
      <c r="B4547" s="191">
        <v>41586</v>
      </c>
      <c r="C4547" s="101">
        <v>137.724365234375</v>
      </c>
      <c r="D4547" s="56">
        <f t="shared" ref="D4547:D4610" si="71">(C4547-C4548)/C4548</f>
        <v>-0.31758948813526056</v>
      </c>
      <c r="E4547">
        <v>-2.8086492520543399E-3</v>
      </c>
    </row>
    <row r="4548" spans="2:5" x14ac:dyDescent="0.45">
      <c r="B4548" s="191">
        <v>43454</v>
      </c>
      <c r="C4548" s="101">
        <v>201.82040405273438</v>
      </c>
      <c r="D4548" s="56">
        <f t="shared" si="71"/>
        <v>0.56166894111151755</v>
      </c>
      <c r="E4548">
        <v>-2.8220888312622786E-3</v>
      </c>
    </row>
    <row r="4549" spans="2:5" x14ac:dyDescent="0.45">
      <c r="B4549" s="191">
        <v>41521</v>
      </c>
      <c r="C4549" s="101">
        <v>129.23379516601563</v>
      </c>
      <c r="D4549" s="56">
        <f t="shared" si="71"/>
        <v>-0.68789536974090804</v>
      </c>
      <c r="E4549">
        <v>-2.8267581879030668E-3</v>
      </c>
    </row>
    <row r="4550" spans="2:5" x14ac:dyDescent="0.45">
      <c r="B4550" s="191">
        <v>45856</v>
      </c>
      <c r="C4550" s="101">
        <v>414.072021484375</v>
      </c>
      <c r="D4550" s="56">
        <f t="shared" si="71"/>
        <v>5.8161326081060656</v>
      </c>
      <c r="E4550">
        <v>-2.8305643924186E-3</v>
      </c>
    </row>
    <row r="4551" spans="2:5" x14ac:dyDescent="0.45">
      <c r="B4551" s="191">
        <v>40372</v>
      </c>
      <c r="C4551" s="101">
        <v>60.748821258544922</v>
      </c>
      <c r="D4551" s="56">
        <f t="shared" si="71"/>
        <v>13.648799661949482</v>
      </c>
      <c r="E4551">
        <v>-2.833778798568208E-3</v>
      </c>
    </row>
    <row r="4552" spans="2:5" x14ac:dyDescent="0.45">
      <c r="B4552" s="191">
        <v>35487</v>
      </c>
      <c r="C4552" s="101">
        <v>4.1470170021057129</v>
      </c>
      <c r="D4552" s="56">
        <f t="shared" si="71"/>
        <v>-0.97498648620104966</v>
      </c>
      <c r="E4552">
        <v>-2.8348993596395179E-3</v>
      </c>
    </row>
    <row r="4553" spans="2:5" x14ac:dyDescent="0.45">
      <c r="B4553" s="191">
        <v>44341</v>
      </c>
      <c r="C4553" s="101">
        <v>165.79106140136719</v>
      </c>
      <c r="D4553" s="56">
        <f t="shared" si="71"/>
        <v>20.163455496636477</v>
      </c>
      <c r="E4553">
        <v>-2.8368621190114642E-3</v>
      </c>
    </row>
    <row r="4554" spans="2:5" x14ac:dyDescent="0.45">
      <c r="B4554" s="191">
        <v>36474</v>
      </c>
      <c r="C4554" s="101">
        <v>7.8338370323181152</v>
      </c>
      <c r="D4554" s="56">
        <f t="shared" si="71"/>
        <v>-0.94454587431423365</v>
      </c>
      <c r="E4554">
        <v>-2.8382734639639967E-3</v>
      </c>
    </row>
    <row r="4555" spans="2:5" x14ac:dyDescent="0.45">
      <c r="B4555" s="191">
        <v>42381</v>
      </c>
      <c r="C4555" s="101">
        <v>141.26698303222656</v>
      </c>
      <c r="D4555" s="56">
        <f t="shared" si="71"/>
        <v>1.7486985498933247</v>
      </c>
      <c r="E4555">
        <v>-2.8476456274707813E-3</v>
      </c>
    </row>
    <row r="4556" spans="2:5" x14ac:dyDescent="0.45">
      <c r="B4556" s="191">
        <v>40289</v>
      </c>
      <c r="C4556" s="101">
        <v>51.394134521484375</v>
      </c>
      <c r="D4556" s="56">
        <f t="shared" si="71"/>
        <v>-0.40954890129004928</v>
      </c>
      <c r="E4556">
        <v>-2.849716830529887E-3</v>
      </c>
    </row>
    <row r="4557" spans="2:5" x14ac:dyDescent="0.45">
      <c r="B4557" s="191">
        <v>40927</v>
      </c>
      <c r="C4557" s="101">
        <v>87.042152404785156</v>
      </c>
      <c r="D4557" s="56">
        <f t="shared" si="71"/>
        <v>-0.77424864507106961</v>
      </c>
      <c r="E4557">
        <v>-2.8598497925536055E-3</v>
      </c>
    </row>
    <row r="4558" spans="2:5" x14ac:dyDescent="0.45">
      <c r="B4558" s="191">
        <v>45709</v>
      </c>
      <c r="C4558" s="101">
        <v>385.56646728515625</v>
      </c>
      <c r="D4558" s="56">
        <f t="shared" si="71"/>
        <v>1.742398450012367</v>
      </c>
      <c r="E4558">
        <v>-2.8602698097617905E-3</v>
      </c>
    </row>
    <row r="4559" spans="2:5" x14ac:dyDescent="0.45">
      <c r="B4559" s="191">
        <v>42179</v>
      </c>
      <c r="C4559" s="101">
        <v>140.59461975097656</v>
      </c>
      <c r="D4559" s="56">
        <f t="shared" si="71"/>
        <v>-0.36890016474744419</v>
      </c>
      <c r="E4559">
        <v>-2.861009089820989E-3</v>
      </c>
    </row>
    <row r="4560" spans="2:5" x14ac:dyDescent="0.45">
      <c r="B4560" s="191">
        <v>43335</v>
      </c>
      <c r="C4560" s="101">
        <v>222.77714538574219</v>
      </c>
      <c r="D4560" s="56">
        <f t="shared" si="71"/>
        <v>0.32864220059254112</v>
      </c>
      <c r="E4560">
        <v>-2.876375346357157E-3</v>
      </c>
    </row>
    <row r="4561" spans="2:5" x14ac:dyDescent="0.45">
      <c r="B4561" s="191">
        <v>44361</v>
      </c>
      <c r="C4561" s="101">
        <v>167.67279052734375</v>
      </c>
      <c r="D4561" s="56">
        <f t="shared" si="71"/>
        <v>-7.2836236171776758E-2</v>
      </c>
      <c r="E4561">
        <v>-2.8860090401363506E-3</v>
      </c>
    </row>
    <row r="4562" spans="2:5" x14ac:dyDescent="0.45">
      <c r="B4562" s="191">
        <v>43181</v>
      </c>
      <c r="C4562" s="101">
        <v>180.8448486328125</v>
      </c>
      <c r="D4562" s="56">
        <f t="shared" si="71"/>
        <v>8.8833689086038628E-2</v>
      </c>
      <c r="E4562">
        <v>-2.8951074602103603E-3</v>
      </c>
    </row>
    <row r="4563" spans="2:5" x14ac:dyDescent="0.45">
      <c r="B4563" s="191">
        <v>42737</v>
      </c>
      <c r="C4563" s="101">
        <v>166.09042358398438</v>
      </c>
      <c r="D4563" s="56">
        <f t="shared" si="71"/>
        <v>4.924203931331137</v>
      </c>
      <c r="E4563">
        <v>-2.896800950852034E-3</v>
      </c>
    </row>
    <row r="4564" spans="2:5" x14ac:dyDescent="0.45">
      <c r="B4564" s="191">
        <v>38748</v>
      </c>
      <c r="C4564" s="101">
        <v>28.035905838012695</v>
      </c>
      <c r="D4564" s="56">
        <f t="shared" si="71"/>
        <v>-0.85724642582130683</v>
      </c>
      <c r="E4564">
        <v>-2.8985961446975398E-3</v>
      </c>
    </row>
    <row r="4565" spans="2:5" x14ac:dyDescent="0.45">
      <c r="B4565" s="191">
        <v>43517</v>
      </c>
      <c r="C4565" s="101">
        <v>196.39372253417969</v>
      </c>
      <c r="D4565" s="56">
        <f t="shared" si="71"/>
        <v>1.8207548555056825</v>
      </c>
      <c r="E4565">
        <v>-2.9003051293288338E-3</v>
      </c>
    </row>
    <row r="4566" spans="2:5" x14ac:dyDescent="0.45">
      <c r="B4566" s="191">
        <v>40513</v>
      </c>
      <c r="C4566" s="101">
        <v>69.624526977539063</v>
      </c>
      <c r="D4566" s="56">
        <f t="shared" si="71"/>
        <v>2.9254197646014649E-3</v>
      </c>
      <c r="E4566">
        <v>-2.9086210496493451E-3</v>
      </c>
    </row>
    <row r="4567" spans="2:5" x14ac:dyDescent="0.45">
      <c r="B4567" s="191">
        <v>40514</v>
      </c>
      <c r="C4567" s="101">
        <v>69.421440124511719</v>
      </c>
      <c r="D4567" s="56">
        <f t="shared" si="71"/>
        <v>6.7796516592514848</v>
      </c>
      <c r="E4567">
        <v>-2.9168866467539486E-3</v>
      </c>
    </row>
    <row r="4568" spans="2:5" x14ac:dyDescent="0.45">
      <c r="B4568" s="191">
        <v>37852</v>
      </c>
      <c r="C4568" s="101">
        <v>8.9234638214111328</v>
      </c>
      <c r="D4568" s="56">
        <f t="shared" si="71"/>
        <v>-0.96143305820256275</v>
      </c>
      <c r="E4568">
        <v>-2.9198671700731782E-3</v>
      </c>
    </row>
    <row r="4569" spans="2:5" x14ac:dyDescent="0.45">
      <c r="B4569" s="191">
        <v>44715</v>
      </c>
      <c r="C4569" s="101">
        <v>231.3759765625</v>
      </c>
      <c r="D4569" s="56">
        <f t="shared" si="71"/>
        <v>6.2350285950502045</v>
      </c>
      <c r="E4569">
        <v>-2.9251165558835347E-3</v>
      </c>
    </row>
    <row r="4570" spans="2:5" x14ac:dyDescent="0.45">
      <c r="B4570" s="191">
        <v>39394</v>
      </c>
      <c r="C4570" s="101">
        <v>31.97996711730957</v>
      </c>
      <c r="D4570" s="56">
        <f t="shared" si="71"/>
        <v>-0.53716922919621923</v>
      </c>
      <c r="E4570">
        <v>-2.9288240626585546E-3</v>
      </c>
    </row>
    <row r="4571" spans="2:5" x14ac:dyDescent="0.45">
      <c r="B4571" s="191">
        <v>40554</v>
      </c>
      <c r="C4571" s="101">
        <v>69.096458435058594</v>
      </c>
      <c r="D4571" s="56">
        <f t="shared" si="71"/>
        <v>4.3695323460852853</v>
      </c>
      <c r="E4571">
        <v>-2.9305654486344616E-3</v>
      </c>
    </row>
    <row r="4572" spans="2:5" x14ac:dyDescent="0.45">
      <c r="B4572" s="191">
        <v>38287</v>
      </c>
      <c r="C4572" s="101">
        <v>12.868245124816895</v>
      </c>
      <c r="D4572" s="56">
        <f t="shared" si="71"/>
        <v>-0.89476411802824218</v>
      </c>
      <c r="E4572">
        <v>-2.9391620210847337E-3</v>
      </c>
    </row>
    <row r="4573" spans="2:5" x14ac:dyDescent="0.45">
      <c r="B4573" s="191">
        <v>41222</v>
      </c>
      <c r="C4573" s="101">
        <v>122.28001403808594</v>
      </c>
      <c r="D4573" s="56">
        <f t="shared" si="71"/>
        <v>-0.68488840035980658</v>
      </c>
      <c r="E4573">
        <v>-2.9411318262588491E-3</v>
      </c>
    </row>
    <row r="4574" spans="2:5" x14ac:dyDescent="0.45">
      <c r="B4574" s="191">
        <v>45167</v>
      </c>
      <c r="C4574" s="101">
        <v>388.05303955078125</v>
      </c>
      <c r="D4574" s="56">
        <f t="shared" si="71"/>
        <v>1.8425565684700917</v>
      </c>
      <c r="E4574">
        <v>-2.9452024235641912E-3</v>
      </c>
    </row>
    <row r="4575" spans="2:5" x14ac:dyDescent="0.45">
      <c r="B4575" s="191">
        <v>42419</v>
      </c>
      <c r="C4575" s="101">
        <v>136.5155029296875</v>
      </c>
      <c r="D4575" s="56">
        <f t="shared" si="71"/>
        <v>-0.16734536914574322</v>
      </c>
      <c r="E4575">
        <v>-2.9466893403086842E-3</v>
      </c>
    </row>
    <row r="4576" spans="2:5" x14ac:dyDescent="0.45">
      <c r="B4576" s="191">
        <v>44377</v>
      </c>
      <c r="C4576" s="101">
        <v>163.95213317871094</v>
      </c>
      <c r="D4576" s="56">
        <f t="shared" si="71"/>
        <v>1.4822631734356965E-3</v>
      </c>
      <c r="E4576">
        <v>-2.9512170429722034E-3</v>
      </c>
    </row>
    <row r="4577" spans="2:5" x14ac:dyDescent="0.45">
      <c r="B4577" s="191">
        <v>44379</v>
      </c>
      <c r="C4577" s="101">
        <v>163.70947265625</v>
      </c>
      <c r="D4577" s="56">
        <f t="shared" si="71"/>
        <v>4.8688216402481332</v>
      </c>
      <c r="E4577">
        <v>-2.9556712505514294E-3</v>
      </c>
    </row>
    <row r="4578" spans="2:5" x14ac:dyDescent="0.45">
      <c r="B4578" s="191">
        <v>39247</v>
      </c>
      <c r="C4578" s="101">
        <v>27.894777297973633</v>
      </c>
      <c r="D4578" s="56">
        <f t="shared" si="71"/>
        <v>-0.79387458026226609</v>
      </c>
      <c r="E4578">
        <v>-2.9597816026820266E-3</v>
      </c>
    </row>
    <row r="4579" spans="2:5" x14ac:dyDescent="0.45">
      <c r="B4579" s="191">
        <v>41390</v>
      </c>
      <c r="C4579" s="101">
        <v>135.32914733886719</v>
      </c>
      <c r="D4579" s="56">
        <f t="shared" si="71"/>
        <v>2.5770198582813153</v>
      </c>
      <c r="E4579">
        <v>-2.9703149498395399E-3</v>
      </c>
    </row>
    <row r="4580" spans="2:5" x14ac:dyDescent="0.45">
      <c r="B4580" s="191">
        <v>39499</v>
      </c>
      <c r="C4580" s="101">
        <v>37.832931518554688</v>
      </c>
      <c r="D4580" s="56">
        <f t="shared" si="71"/>
        <v>-0.38320398001286743</v>
      </c>
      <c r="E4580">
        <v>-2.9710783806145028E-3</v>
      </c>
    </row>
    <row r="4581" spans="2:5" x14ac:dyDescent="0.45">
      <c r="B4581" s="191">
        <v>40366</v>
      </c>
      <c r="C4581" s="101">
        <v>61.337833404541016</v>
      </c>
      <c r="D4581" s="56">
        <f t="shared" si="71"/>
        <v>2.7629174188517673</v>
      </c>
      <c r="E4581">
        <v>-2.9715510401389744E-3</v>
      </c>
    </row>
    <row r="4582" spans="2:5" x14ac:dyDescent="0.45">
      <c r="B4582" s="191">
        <v>38461</v>
      </c>
      <c r="C4582" s="101">
        <v>16.300605773925781</v>
      </c>
      <c r="D4582" s="56">
        <f t="shared" si="71"/>
        <v>-0.75956589469708813</v>
      </c>
      <c r="E4582">
        <v>-2.9729242582709719E-3</v>
      </c>
    </row>
    <row r="4583" spans="2:5" x14ac:dyDescent="0.45">
      <c r="B4583" s="191">
        <v>40535</v>
      </c>
      <c r="C4583" s="101">
        <v>67.796562194824219</v>
      </c>
      <c r="D4583" s="56">
        <f t="shared" si="71"/>
        <v>7.5036089876963556</v>
      </c>
      <c r="E4583">
        <v>-2.9870342316838131E-3</v>
      </c>
    </row>
    <row r="4584" spans="2:5" x14ac:dyDescent="0.45">
      <c r="B4584" s="191">
        <v>37761</v>
      </c>
      <c r="C4584" s="101">
        <v>7.9726810455322266</v>
      </c>
      <c r="D4584" s="56">
        <f t="shared" si="71"/>
        <v>-0.96583453212712878</v>
      </c>
      <c r="E4584">
        <v>-2.9873544590460288E-3</v>
      </c>
    </row>
    <row r="4585" spans="2:5" x14ac:dyDescent="0.45">
      <c r="B4585" s="191">
        <v>42926</v>
      </c>
      <c r="C4585" s="101">
        <v>233.35494995117188</v>
      </c>
      <c r="D4585" s="56">
        <f t="shared" si="71"/>
        <v>0.3549395625625002</v>
      </c>
      <c r="E4585">
        <v>-2.9912576627222852E-3</v>
      </c>
    </row>
    <row r="4586" spans="2:5" x14ac:dyDescent="0.45">
      <c r="B4586" s="191">
        <v>42573</v>
      </c>
      <c r="C4586" s="101">
        <v>172.22535705566406</v>
      </c>
      <c r="D4586" s="56">
        <f t="shared" si="71"/>
        <v>16.159908624349097</v>
      </c>
      <c r="E4586">
        <v>-2.9927105238912906E-3</v>
      </c>
    </row>
    <row r="4587" spans="2:5" x14ac:dyDescent="0.45">
      <c r="B4587" s="191">
        <v>36913</v>
      </c>
      <c r="C4587" s="101">
        <v>10.036496162414551</v>
      </c>
      <c r="D4587" s="56">
        <f t="shared" si="71"/>
        <v>-0.94598686045211111</v>
      </c>
      <c r="E4587">
        <v>-3.0033919011964306E-3</v>
      </c>
    </row>
    <row r="4588" spans="2:5" x14ac:dyDescent="0.45">
      <c r="B4588" s="191">
        <v>43019</v>
      </c>
      <c r="C4588" s="101">
        <v>185.81582641601563</v>
      </c>
      <c r="D4588" s="56">
        <f t="shared" si="71"/>
        <v>-0.5756979143960802</v>
      </c>
      <c r="E4588">
        <v>-3.0052398276680355E-3</v>
      </c>
    </row>
    <row r="4589" spans="2:5" x14ac:dyDescent="0.45">
      <c r="B4589" s="191">
        <v>45588</v>
      </c>
      <c r="C4589" s="101">
        <v>437.932861328125</v>
      </c>
      <c r="D4589" s="56">
        <f t="shared" si="71"/>
        <v>1.5576331627553501</v>
      </c>
      <c r="E4589">
        <v>-3.0094832383031757E-3</v>
      </c>
    </row>
    <row r="4590" spans="2:5" x14ac:dyDescent="0.45">
      <c r="B4590" s="191">
        <v>42563</v>
      </c>
      <c r="C4590" s="101">
        <v>171.225830078125</v>
      </c>
      <c r="D4590" s="56">
        <f t="shared" si="71"/>
        <v>20.08492922632977</v>
      </c>
      <c r="E4590">
        <v>-3.0102163977853351E-3</v>
      </c>
    </row>
    <row r="4591" spans="2:5" x14ac:dyDescent="0.45">
      <c r="B4591" s="191">
        <v>37131</v>
      </c>
      <c r="C4591" s="101">
        <v>8.1207685470581055</v>
      </c>
      <c r="D4591" s="56">
        <f t="shared" si="71"/>
        <v>-0.1873147412031598</v>
      </c>
      <c r="E4591">
        <v>-3.0106696474411472E-3</v>
      </c>
    </row>
    <row r="4592" spans="2:5" x14ac:dyDescent="0.45">
      <c r="B4592" s="191">
        <v>37924</v>
      </c>
      <c r="C4592" s="101">
        <v>9.9925136566162109</v>
      </c>
      <c r="D4592" s="56">
        <f t="shared" si="71"/>
        <v>0.12360898843438466</v>
      </c>
      <c r="E4592">
        <v>-3.0128718823427096E-3</v>
      </c>
    </row>
    <row r="4593" spans="2:5" x14ac:dyDescent="0.45">
      <c r="B4593" s="191">
        <v>36210</v>
      </c>
      <c r="C4593" s="101">
        <v>8.8932304382324219</v>
      </c>
      <c r="D4593" s="56">
        <f t="shared" si="71"/>
        <v>0.29133654149340216</v>
      </c>
      <c r="E4593">
        <v>-3.0323113336899166E-3</v>
      </c>
    </row>
    <row r="4594" spans="2:5" x14ac:dyDescent="0.45">
      <c r="B4594" s="191">
        <v>35978</v>
      </c>
      <c r="C4594" s="101">
        <v>6.8868417739868164</v>
      </c>
      <c r="D4594" s="56">
        <f t="shared" si="71"/>
        <v>-0.98267543786414469</v>
      </c>
      <c r="E4594">
        <v>-3.0545305948330936E-3</v>
      </c>
    </row>
    <row r="4595" spans="2:5" x14ac:dyDescent="0.45">
      <c r="B4595" s="191">
        <v>45979</v>
      </c>
      <c r="C4595" s="101">
        <v>397.51895141601563</v>
      </c>
      <c r="D4595" s="56">
        <f t="shared" si="71"/>
        <v>1.8427468484793066</v>
      </c>
      <c r="E4595">
        <v>-3.0704835902593138E-3</v>
      </c>
    </row>
    <row r="4596" spans="2:5" x14ac:dyDescent="0.45">
      <c r="B4596" s="191">
        <v>41653</v>
      </c>
      <c r="C4596" s="101">
        <v>139.83621215820313</v>
      </c>
      <c r="D4596" s="56">
        <f t="shared" si="71"/>
        <v>3.3413229910593478</v>
      </c>
      <c r="E4596">
        <v>-3.0730302946242911E-3</v>
      </c>
    </row>
    <row r="4597" spans="2:5" x14ac:dyDescent="0.45">
      <c r="B4597" s="191">
        <v>38783</v>
      </c>
      <c r="C4597" s="101">
        <v>32.210506439208984</v>
      </c>
      <c r="D4597" s="56">
        <f t="shared" si="71"/>
        <v>12.421150478082701</v>
      </c>
      <c r="E4597">
        <v>-3.082916061730577E-3</v>
      </c>
    </row>
    <row r="4598" spans="2:5" x14ac:dyDescent="0.45">
      <c r="B4598" s="191">
        <v>35080</v>
      </c>
      <c r="C4598" s="101">
        <v>2.3999810218811035</v>
      </c>
      <c r="D4598" s="56">
        <f t="shared" si="71"/>
        <v>-0.67324611759744413</v>
      </c>
      <c r="E4598">
        <v>-3.0897903024813497E-3</v>
      </c>
    </row>
    <row r="4599" spans="2:5" x14ac:dyDescent="0.45">
      <c r="B4599" s="191">
        <v>37208</v>
      </c>
      <c r="C4599" s="101">
        <v>7.3449196815490723</v>
      </c>
      <c r="D4599" s="56">
        <f t="shared" si="71"/>
        <v>-0.98130195278756893</v>
      </c>
      <c r="E4599">
        <v>-3.1016086180762222E-3</v>
      </c>
    </row>
    <row r="4600" spans="2:5" x14ac:dyDescent="0.45">
      <c r="B4600" s="191">
        <v>46000</v>
      </c>
      <c r="C4600" s="101">
        <v>392.81747436523438</v>
      </c>
      <c r="D4600" s="56">
        <f t="shared" si="71"/>
        <v>134.55575645253094</v>
      </c>
      <c r="E4600">
        <v>-3.1071188096743162E-3</v>
      </c>
    </row>
    <row r="4601" spans="2:5" x14ac:dyDescent="0.45">
      <c r="B4601" s="191">
        <v>35122</v>
      </c>
      <c r="C4601" s="101">
        <v>2.897829532623291</v>
      </c>
      <c r="D4601" s="56">
        <f t="shared" si="71"/>
        <v>-0.60240960938956689</v>
      </c>
      <c r="E4601">
        <v>-3.1072166920297481E-3</v>
      </c>
    </row>
    <row r="4602" spans="2:5" x14ac:dyDescent="0.45">
      <c r="B4602" s="191">
        <v>37692</v>
      </c>
      <c r="C4602" s="101">
        <v>7.2884798049926758</v>
      </c>
      <c r="D4602" s="56">
        <f t="shared" si="71"/>
        <v>-0.95494005918401192</v>
      </c>
      <c r="E4602">
        <v>-3.1116380873371786E-3</v>
      </c>
    </row>
    <row r="4603" spans="2:5" x14ac:dyDescent="0.45">
      <c r="B4603" s="191">
        <v>41956</v>
      </c>
      <c r="C4603" s="101">
        <v>161.75076293945313</v>
      </c>
      <c r="D4603" s="56">
        <f t="shared" si="71"/>
        <v>0.25299765605884555</v>
      </c>
      <c r="E4603">
        <v>-3.1124001913181939E-3</v>
      </c>
    </row>
    <row r="4604" spans="2:5" x14ac:dyDescent="0.45">
      <c r="B4604" s="191">
        <v>41304</v>
      </c>
      <c r="C4604" s="101">
        <v>129.09103393554688</v>
      </c>
      <c r="D4604" s="56">
        <f t="shared" si="71"/>
        <v>1.5755731374867816</v>
      </c>
      <c r="E4604">
        <v>-3.113403684803168E-3</v>
      </c>
    </row>
    <row r="4605" spans="2:5" x14ac:dyDescent="0.45">
      <c r="B4605" s="191">
        <v>40185</v>
      </c>
      <c r="C4605" s="101">
        <v>50.121284484863281</v>
      </c>
      <c r="D4605" s="56">
        <f t="shared" si="71"/>
        <v>0.33178163150064865</v>
      </c>
      <c r="E4605">
        <v>-3.1156916672376049E-3</v>
      </c>
    </row>
    <row r="4606" spans="2:5" x14ac:dyDescent="0.45">
      <c r="B4606" s="191">
        <v>38845</v>
      </c>
      <c r="C4606" s="101">
        <v>37.634761810302734</v>
      </c>
      <c r="D4606" s="56">
        <f t="shared" si="71"/>
        <v>4.6221836214323897</v>
      </c>
      <c r="E4606">
        <v>-3.1184481845209495E-3</v>
      </c>
    </row>
    <row r="4607" spans="2:5" x14ac:dyDescent="0.45">
      <c r="B4607" s="191">
        <v>35772</v>
      </c>
      <c r="C4607" s="101">
        <v>6.6939759254455566</v>
      </c>
      <c r="D4607" s="56">
        <f t="shared" si="71"/>
        <v>-0.49461159180076336</v>
      </c>
      <c r="E4607">
        <v>-3.1185465965157008E-3</v>
      </c>
    </row>
    <row r="4608" spans="2:5" x14ac:dyDescent="0.45">
      <c r="B4608" s="191">
        <v>38268</v>
      </c>
      <c r="C4608" s="101">
        <v>13.245210647583008</v>
      </c>
      <c r="D4608" s="56">
        <f t="shared" si="71"/>
        <v>-0.96731649791474861</v>
      </c>
      <c r="E4608">
        <v>-3.12242680793838E-3</v>
      </c>
    </row>
    <row r="4609" spans="2:5" x14ac:dyDescent="0.45">
      <c r="B4609" s="191">
        <v>45912</v>
      </c>
      <c r="C4609" s="101">
        <v>405.25677490234375</v>
      </c>
      <c r="D4609" s="56">
        <f t="shared" si="71"/>
        <v>-6.8017582065899765E-2</v>
      </c>
      <c r="E4609">
        <v>-3.1321554294973012E-3</v>
      </c>
    </row>
    <row r="4610" spans="2:5" x14ac:dyDescent="0.45">
      <c r="B4610" s="191">
        <v>45652</v>
      </c>
      <c r="C4610" s="101">
        <v>434.83306884765625</v>
      </c>
      <c r="D4610" s="56">
        <f t="shared" si="71"/>
        <v>2.022032554389432</v>
      </c>
      <c r="E4610">
        <v>-3.1351484619988133E-3</v>
      </c>
    </row>
    <row r="4611" spans="2:5" x14ac:dyDescent="0.45">
      <c r="B4611" s="191">
        <v>41432</v>
      </c>
      <c r="C4611" s="101">
        <v>143.88761901855469</v>
      </c>
      <c r="D4611" s="56">
        <f t="shared" ref="D4611:D4674" si="72">(C4611-C4612)/C4612</f>
        <v>22.552222569028903</v>
      </c>
      <c r="E4611">
        <v>-3.1351630893719693E-3</v>
      </c>
    </row>
    <row r="4612" spans="2:5" x14ac:dyDescent="0.45">
      <c r="B4612" s="191">
        <v>35699</v>
      </c>
      <c r="C4612" s="101">
        <v>6.1093010902404785</v>
      </c>
      <c r="D4612" s="56">
        <f t="shared" si="72"/>
        <v>-0.17078086558524549</v>
      </c>
      <c r="E4612">
        <v>-3.1539750106398126E-3</v>
      </c>
    </row>
    <row r="4613" spans="2:5" x14ac:dyDescent="0.45">
      <c r="B4613" s="191">
        <v>37532</v>
      </c>
      <c r="C4613" s="101">
        <v>7.3675351142883301</v>
      </c>
      <c r="D4613" s="56">
        <f t="shared" si="72"/>
        <v>-0.96079350708420985</v>
      </c>
      <c r="E4613">
        <v>-3.1554059359283817E-3</v>
      </c>
    </row>
    <row r="4614" spans="2:5" x14ac:dyDescent="0.45">
      <c r="B4614" s="191">
        <v>43034</v>
      </c>
      <c r="C4614" s="101">
        <v>187.91619873046875</v>
      </c>
      <c r="D4614" s="56">
        <f t="shared" si="72"/>
        <v>22.279208496295364</v>
      </c>
      <c r="E4614">
        <v>-3.1570438064414765E-3</v>
      </c>
    </row>
    <row r="4615" spans="2:5" x14ac:dyDescent="0.45">
      <c r="B4615" s="191">
        <v>37313</v>
      </c>
      <c r="C4615" s="101">
        <v>8.0722761154174805</v>
      </c>
      <c r="D4615" s="56">
        <f t="shared" si="72"/>
        <v>-0.92872936346570911</v>
      </c>
      <c r="E4615">
        <v>-3.1661893142141116E-3</v>
      </c>
    </row>
    <row r="4616" spans="2:5" x14ac:dyDescent="0.45">
      <c r="B4616" s="191">
        <v>41134</v>
      </c>
      <c r="C4616" s="101">
        <v>113.26229858398438</v>
      </c>
      <c r="D4616" s="56">
        <f t="shared" si="72"/>
        <v>-0.31209841752455603</v>
      </c>
      <c r="E4616">
        <v>-3.1746892927291825E-3</v>
      </c>
    </row>
    <row r="4617" spans="2:5" x14ac:dyDescent="0.45">
      <c r="B4617" s="191">
        <v>41967</v>
      </c>
      <c r="C4617" s="101">
        <v>164.64898681640625</v>
      </c>
      <c r="D4617" s="56">
        <f t="shared" si="72"/>
        <v>2.589322280840646</v>
      </c>
      <c r="E4617">
        <v>-3.1903087777325223E-3</v>
      </c>
    </row>
    <row r="4618" spans="2:5" x14ac:dyDescent="0.45">
      <c r="B4618" s="191">
        <v>40085</v>
      </c>
      <c r="C4618" s="101">
        <v>45.87188720703125</v>
      </c>
      <c r="D4618" s="56">
        <f t="shared" si="72"/>
        <v>-0.88456186491957234</v>
      </c>
      <c r="E4618">
        <v>-3.1916825761718593E-3</v>
      </c>
    </row>
    <row r="4619" spans="2:5" x14ac:dyDescent="0.45">
      <c r="B4619" s="191">
        <v>45974</v>
      </c>
      <c r="C4619" s="101">
        <v>397.37203979492188</v>
      </c>
      <c r="D4619" s="56">
        <f t="shared" si="72"/>
        <v>3.411870024513397E-2</v>
      </c>
      <c r="E4619">
        <v>-3.194029462267307E-3</v>
      </c>
    </row>
    <row r="4620" spans="2:5" x14ac:dyDescent="0.45">
      <c r="B4620" s="191">
        <v>45260</v>
      </c>
      <c r="C4620" s="101">
        <v>384.26153564453125</v>
      </c>
      <c r="D4620" s="56">
        <f t="shared" si="72"/>
        <v>-8.2669773905806307E-2</v>
      </c>
      <c r="E4620">
        <v>-3.2022810760633388E-3</v>
      </c>
    </row>
    <row r="4621" spans="2:5" x14ac:dyDescent="0.45">
      <c r="B4621" s="191">
        <v>45783</v>
      </c>
      <c r="C4621" s="101">
        <v>418.89117431640625</v>
      </c>
      <c r="D4621" s="56">
        <f t="shared" si="72"/>
        <v>5.7803957767760601E-2</v>
      </c>
      <c r="E4621">
        <v>-3.2040586922028906E-3</v>
      </c>
    </row>
    <row r="4622" spans="2:5" x14ac:dyDescent="0.45">
      <c r="B4622" s="191">
        <v>45933</v>
      </c>
      <c r="C4622" s="101">
        <v>396.00076293945313</v>
      </c>
      <c r="D4622" s="56">
        <f t="shared" si="72"/>
        <v>1.0211056326752357</v>
      </c>
      <c r="E4622">
        <v>-3.2051309134354241E-3</v>
      </c>
    </row>
    <row r="4623" spans="2:5" x14ac:dyDescent="0.45">
      <c r="B4623" s="191">
        <v>42954</v>
      </c>
      <c r="C4623" s="101">
        <v>195.9327392578125</v>
      </c>
      <c r="D4623" s="56">
        <f t="shared" si="72"/>
        <v>60.910267488338548</v>
      </c>
      <c r="E4623">
        <v>-3.2055725759361437E-3</v>
      </c>
    </row>
    <row r="4624" spans="2:5" x14ac:dyDescent="0.45">
      <c r="B4624" s="191">
        <v>35318</v>
      </c>
      <c r="C4624" s="101">
        <v>3.1647858619689941</v>
      </c>
      <c r="D4624" s="56">
        <f t="shared" si="72"/>
        <v>-0.98856172865429515</v>
      </c>
      <c r="E4624">
        <v>-3.2070811101360674E-3</v>
      </c>
    </row>
    <row r="4625" spans="2:5" x14ac:dyDescent="0.45">
      <c r="B4625" s="191">
        <v>44811</v>
      </c>
      <c r="C4625" s="101">
        <v>276.68392944335938</v>
      </c>
      <c r="D4625" s="56">
        <f t="shared" si="72"/>
        <v>16.481072362849165</v>
      </c>
      <c r="E4625">
        <v>-3.2095837403079211E-3</v>
      </c>
    </row>
    <row r="4626" spans="2:5" x14ac:dyDescent="0.45">
      <c r="B4626" s="191">
        <v>38427</v>
      </c>
      <c r="C4626" s="101">
        <v>15.827629089355469</v>
      </c>
      <c r="D4626" s="56">
        <f t="shared" si="72"/>
        <v>-0.67428737179207898</v>
      </c>
      <c r="E4626">
        <v>-3.2098660437686294E-3</v>
      </c>
    </row>
    <row r="4627" spans="2:5" x14ac:dyDescent="0.45">
      <c r="B4627" s="191">
        <v>40192</v>
      </c>
      <c r="C4627" s="101">
        <v>48.593845367431641</v>
      </c>
      <c r="D4627" s="56">
        <f t="shared" si="72"/>
        <v>-0.70162233821777631</v>
      </c>
      <c r="E4627">
        <v>-3.2133897866224986E-3</v>
      </c>
    </row>
    <row r="4628" spans="2:5" x14ac:dyDescent="0.45">
      <c r="B4628" s="191">
        <v>44386</v>
      </c>
      <c r="C4628" s="101">
        <v>162.86019897460938</v>
      </c>
      <c r="D4628" s="56">
        <f t="shared" si="72"/>
        <v>-0.11638140789110069</v>
      </c>
      <c r="E4628">
        <v>-3.2176964901761917E-3</v>
      </c>
    </row>
    <row r="4629" spans="2:5" x14ac:dyDescent="0.45">
      <c r="B4629" s="191">
        <v>43151</v>
      </c>
      <c r="C4629" s="101">
        <v>184.31051635742188</v>
      </c>
      <c r="D4629" s="56">
        <f t="shared" si="72"/>
        <v>14.018078630764546</v>
      </c>
      <c r="E4629">
        <v>-3.2185242816127049E-3</v>
      </c>
    </row>
    <row r="4630" spans="2:5" x14ac:dyDescent="0.45">
      <c r="B4630" s="191">
        <v>38236</v>
      </c>
      <c r="C4630" s="101">
        <v>12.272576332092285</v>
      </c>
      <c r="D4630" s="56">
        <f t="shared" si="72"/>
        <v>-0.62271851153352309</v>
      </c>
      <c r="E4630">
        <v>-3.225468888539299E-3</v>
      </c>
    </row>
    <row r="4631" spans="2:5" x14ac:dyDescent="0.45">
      <c r="B4631" s="191">
        <v>39892</v>
      </c>
      <c r="C4631" s="101">
        <v>32.528964996337891</v>
      </c>
      <c r="D4631" s="56">
        <f t="shared" si="72"/>
        <v>-0.75455558684637369</v>
      </c>
      <c r="E4631">
        <v>-3.2403295665666158E-3</v>
      </c>
    </row>
    <row r="4632" spans="2:5" x14ac:dyDescent="0.45">
      <c r="B4632" s="191">
        <v>41512</v>
      </c>
      <c r="C4632" s="101">
        <v>132.5308837890625</v>
      </c>
      <c r="D4632" s="56">
        <f t="shared" si="72"/>
        <v>-0.67403417138896582</v>
      </c>
      <c r="E4632">
        <v>-3.2414142688100434E-3</v>
      </c>
    </row>
    <row r="4633" spans="2:5" x14ac:dyDescent="0.45">
      <c r="B4633" s="191">
        <v>45839</v>
      </c>
      <c r="C4633" s="101">
        <v>406.57907104492188</v>
      </c>
      <c r="D4633" s="56">
        <f t="shared" si="72"/>
        <v>111.19010756213866</v>
      </c>
      <c r="E4633">
        <v>-3.2417055909751465E-3</v>
      </c>
    </row>
    <row r="4634" spans="2:5" x14ac:dyDescent="0.45">
      <c r="B4634" s="191">
        <v>35433</v>
      </c>
      <c r="C4634" s="101">
        <v>3.6240189075469971</v>
      </c>
      <c r="D4634" s="56">
        <f t="shared" si="72"/>
        <v>-0.80598581359754795</v>
      </c>
      <c r="E4634">
        <v>-3.2422973306785894E-3</v>
      </c>
    </row>
    <row r="4635" spans="2:5" x14ac:dyDescent="0.45">
      <c r="B4635" s="191">
        <v>38512</v>
      </c>
      <c r="C4635" s="101">
        <v>18.679143905639648</v>
      </c>
      <c r="D4635" s="56">
        <f t="shared" si="72"/>
        <v>-0.86721103459003557</v>
      </c>
      <c r="E4635">
        <v>-3.2573200390218879E-3</v>
      </c>
    </row>
    <row r="4636" spans="2:5" x14ac:dyDescent="0.45">
      <c r="B4636" s="191">
        <v>44088</v>
      </c>
      <c r="C4636" s="101">
        <v>140.66789245605469</v>
      </c>
      <c r="D4636" s="56">
        <f t="shared" si="72"/>
        <v>-0.20949444165187922</v>
      </c>
      <c r="E4636">
        <v>-3.2619809684980433E-3</v>
      </c>
    </row>
    <row r="4637" spans="2:5" x14ac:dyDescent="0.45">
      <c r="B4637" s="191">
        <v>43818</v>
      </c>
      <c r="C4637" s="101">
        <v>177.94674682617188</v>
      </c>
      <c r="D4637" s="56">
        <f t="shared" si="72"/>
        <v>25.218760810860562</v>
      </c>
      <c r="E4637">
        <v>-3.2633057207464653E-3</v>
      </c>
    </row>
    <row r="4638" spans="2:5" x14ac:dyDescent="0.45">
      <c r="B4638" s="191">
        <v>37420</v>
      </c>
      <c r="C4638" s="101">
        <v>6.7870006561279297</v>
      </c>
      <c r="D4638" s="56">
        <f t="shared" si="72"/>
        <v>-0.97079530331316444</v>
      </c>
      <c r="E4638">
        <v>-3.2740607470830439E-3</v>
      </c>
    </row>
    <row r="4639" spans="2:5" x14ac:dyDescent="0.45">
      <c r="B4639" s="191">
        <v>44719</v>
      </c>
      <c r="C4639" s="101">
        <v>232.39414978027344</v>
      </c>
      <c r="D4639" s="56">
        <f t="shared" si="72"/>
        <v>0.89491839506943927</v>
      </c>
      <c r="E4639">
        <v>-3.275017005638529E-3</v>
      </c>
    </row>
    <row r="4640" spans="2:5" x14ac:dyDescent="0.45">
      <c r="B4640" s="191">
        <v>41221</v>
      </c>
      <c r="C4640" s="101">
        <v>122.64071655273438</v>
      </c>
      <c r="D4640" s="56">
        <f t="shared" si="72"/>
        <v>-0.3598857549532628</v>
      </c>
      <c r="E4640">
        <v>-3.2763083267860699E-3</v>
      </c>
    </row>
    <row r="4641" spans="2:5" x14ac:dyDescent="0.45">
      <c r="B4641" s="191">
        <v>43122</v>
      </c>
      <c r="C4641" s="101">
        <v>191.5919189453125</v>
      </c>
      <c r="D4641" s="56">
        <f t="shared" si="72"/>
        <v>-6.9930704986944689E-2</v>
      </c>
      <c r="E4641">
        <v>-3.2781201041733477E-3</v>
      </c>
    </row>
    <row r="4642" spans="2:5" x14ac:dyDescent="0.45">
      <c r="B4642" s="191">
        <v>43395</v>
      </c>
      <c r="C4642" s="101">
        <v>205.99746704101563</v>
      </c>
      <c r="D4642" s="56">
        <f t="shared" si="72"/>
        <v>-0.56147522718735676</v>
      </c>
      <c r="E4642">
        <v>-3.2820943682420546E-3</v>
      </c>
    </row>
    <row r="4643" spans="2:5" x14ac:dyDescent="0.45">
      <c r="B4643" s="191">
        <v>45559</v>
      </c>
      <c r="C4643" s="101">
        <v>469.75103759765625</v>
      </c>
      <c r="D4643" s="56">
        <f t="shared" si="72"/>
        <v>53.542814150690283</v>
      </c>
      <c r="E4643">
        <v>-3.2884845153859322E-3</v>
      </c>
    </row>
    <row r="4644" spans="2:5" x14ac:dyDescent="0.45">
      <c r="B4644" s="191">
        <v>37805</v>
      </c>
      <c r="C4644" s="101">
        <v>8.6125192642211914</v>
      </c>
      <c r="D4644" s="56">
        <f t="shared" si="72"/>
        <v>-0.93945637395818804</v>
      </c>
      <c r="E4644">
        <v>-3.2911360831794361E-3</v>
      </c>
    </row>
    <row r="4645" spans="2:5" x14ac:dyDescent="0.45">
      <c r="B4645" s="191">
        <v>42192</v>
      </c>
      <c r="C4645" s="101">
        <v>142.25311279296875</v>
      </c>
      <c r="D4645" s="56">
        <f t="shared" si="72"/>
        <v>-0.14197356847493064</v>
      </c>
      <c r="E4645">
        <v>-3.2978933018671954E-3</v>
      </c>
    </row>
    <row r="4646" spans="2:5" x14ac:dyDescent="0.45">
      <c r="B4646" s="191">
        <v>44281</v>
      </c>
      <c r="C4646" s="101">
        <v>165.79106140136719</v>
      </c>
      <c r="D4646" s="56">
        <f t="shared" si="72"/>
        <v>3.7763222792816316</v>
      </c>
      <c r="E4646">
        <v>-3.3081236023514895E-3</v>
      </c>
    </row>
    <row r="4647" spans="2:5" x14ac:dyDescent="0.45">
      <c r="B4647" s="191">
        <v>39861</v>
      </c>
      <c r="C4647" s="101">
        <v>34.711029052734375</v>
      </c>
      <c r="D4647" s="56">
        <f t="shared" si="72"/>
        <v>13.482277070622839</v>
      </c>
      <c r="E4647">
        <v>-3.3120014458583552E-3</v>
      </c>
    </row>
    <row r="4648" spans="2:5" x14ac:dyDescent="0.45">
      <c r="B4648" s="191">
        <v>35074</v>
      </c>
      <c r="C4648" s="101">
        <v>2.3967936038970947</v>
      </c>
      <c r="D4648" s="56">
        <f t="shared" si="72"/>
        <v>-0.92923201501850561</v>
      </c>
      <c r="E4648">
        <v>-3.3138990627490381E-3</v>
      </c>
    </row>
    <row r="4649" spans="2:5" x14ac:dyDescent="0.45">
      <c r="B4649" s="191">
        <v>39343</v>
      </c>
      <c r="C4649" s="101">
        <v>33.868331909179688</v>
      </c>
      <c r="D4649" s="56">
        <f t="shared" si="72"/>
        <v>-0.81044666998644788</v>
      </c>
      <c r="E4649">
        <v>-3.3173808822722132E-3</v>
      </c>
    </row>
    <row r="4650" spans="2:5" x14ac:dyDescent="0.45">
      <c r="B4650" s="191">
        <v>43070</v>
      </c>
      <c r="C4650" s="101">
        <v>178.67442321777344</v>
      </c>
      <c r="D4650" s="56">
        <f t="shared" si="72"/>
        <v>2.2501463073185443E-2</v>
      </c>
      <c r="E4650">
        <v>-3.3197969802385135E-3</v>
      </c>
    </row>
    <row r="4651" spans="2:5" x14ac:dyDescent="0.45">
      <c r="B4651" s="191">
        <v>43847</v>
      </c>
      <c r="C4651" s="101">
        <v>174.74246215820313</v>
      </c>
      <c r="D4651" s="56">
        <f t="shared" si="72"/>
        <v>0.17604044653693163</v>
      </c>
      <c r="E4651">
        <v>-3.3228599711299343E-3</v>
      </c>
    </row>
    <row r="4652" spans="2:5" x14ac:dyDescent="0.45">
      <c r="B4652" s="191">
        <v>41733</v>
      </c>
      <c r="C4652" s="101">
        <v>148.58541870117188</v>
      </c>
      <c r="D4652" s="56">
        <f t="shared" si="72"/>
        <v>-0.6698864764328557</v>
      </c>
      <c r="E4652">
        <v>-3.3246074584531537E-3</v>
      </c>
    </row>
    <row r="4653" spans="2:5" x14ac:dyDescent="0.45">
      <c r="B4653" s="191">
        <v>45505</v>
      </c>
      <c r="C4653" s="101">
        <v>450.10400390625</v>
      </c>
      <c r="D4653" s="56">
        <f t="shared" si="72"/>
        <v>0.54168295995441751</v>
      </c>
      <c r="E4653">
        <v>-3.3309231465776475E-3</v>
      </c>
    </row>
    <row r="4654" spans="2:5" x14ac:dyDescent="0.45">
      <c r="B4654" s="191">
        <v>44881</v>
      </c>
      <c r="C4654" s="101">
        <v>291.95626831054688</v>
      </c>
      <c r="D4654" s="56">
        <f t="shared" si="72"/>
        <v>1.7075485668611234</v>
      </c>
      <c r="E4654">
        <v>-3.3309385885479802E-3</v>
      </c>
    </row>
    <row r="4655" spans="2:5" x14ac:dyDescent="0.45">
      <c r="B4655" s="191">
        <v>41109</v>
      </c>
      <c r="C4655" s="101">
        <v>107.83048248291016</v>
      </c>
      <c r="D4655" s="56">
        <f t="shared" si="72"/>
        <v>6.0770229330094647</v>
      </c>
      <c r="E4655">
        <v>-3.3339362597477511E-3</v>
      </c>
    </row>
    <row r="4656" spans="2:5" x14ac:dyDescent="0.45">
      <c r="B4656" s="191">
        <v>38323</v>
      </c>
      <c r="C4656" s="101">
        <v>15.236701011657715</v>
      </c>
      <c r="D4656" s="56">
        <f t="shared" si="72"/>
        <v>-0.94537492184127991</v>
      </c>
      <c r="E4656">
        <v>-3.3341264154613335E-3</v>
      </c>
    </row>
    <row r="4657" spans="2:5" x14ac:dyDescent="0.45">
      <c r="B4657" s="191">
        <v>44939</v>
      </c>
      <c r="C4657" s="101">
        <v>278.93234252929688</v>
      </c>
      <c r="D4657" s="56">
        <f t="shared" si="72"/>
        <v>0.98584712219567316</v>
      </c>
      <c r="E4657">
        <v>-3.3347738003368797E-3</v>
      </c>
    </row>
    <row r="4658" spans="2:5" x14ac:dyDescent="0.45">
      <c r="B4658" s="191">
        <v>42257</v>
      </c>
      <c r="C4658" s="101">
        <v>140.46012878417969</v>
      </c>
      <c r="D4658" s="56">
        <f t="shared" si="72"/>
        <v>-0.67701308165799479</v>
      </c>
      <c r="E4658">
        <v>-3.3398505550321232E-3</v>
      </c>
    </row>
    <row r="4659" spans="2:5" x14ac:dyDescent="0.45">
      <c r="B4659" s="191">
        <v>45656</v>
      </c>
      <c r="C4659" s="101">
        <v>434.87869262695313</v>
      </c>
      <c r="D4659" s="56">
        <f t="shared" si="72"/>
        <v>2.0795413743059874</v>
      </c>
      <c r="E4659">
        <v>-3.3430077123897122E-3</v>
      </c>
    </row>
    <row r="4660" spans="2:5" x14ac:dyDescent="0.45">
      <c r="B4660" s="191">
        <v>41698</v>
      </c>
      <c r="C4660" s="101">
        <v>141.21540832519531</v>
      </c>
      <c r="D4660" s="56">
        <f t="shared" si="72"/>
        <v>0.62860774759068483</v>
      </c>
      <c r="E4660">
        <v>-3.3461971092311727E-3</v>
      </c>
    </row>
    <row r="4661" spans="2:5" x14ac:dyDescent="0.45">
      <c r="B4661" s="191">
        <v>40925</v>
      </c>
      <c r="C4661" s="101">
        <v>86.709281921386719</v>
      </c>
      <c r="D4661" s="56">
        <f t="shared" si="72"/>
        <v>1.8241982318380843</v>
      </c>
      <c r="E4661">
        <v>-3.3478799537258221E-3</v>
      </c>
    </row>
    <row r="4662" spans="2:5" x14ac:dyDescent="0.45">
      <c r="B4662" s="191">
        <v>39304</v>
      </c>
      <c r="C4662" s="101">
        <v>30.702264785766602</v>
      </c>
      <c r="D4662" s="56">
        <f t="shared" si="72"/>
        <v>-8.2795390372514266E-2</v>
      </c>
      <c r="E4662">
        <v>-3.3545891776792396E-3</v>
      </c>
    </row>
    <row r="4663" spans="2:5" x14ac:dyDescent="0.45">
      <c r="B4663" s="191">
        <v>39363</v>
      </c>
      <c r="C4663" s="101">
        <v>33.473735809326172</v>
      </c>
      <c r="D4663" s="56">
        <f t="shared" si="72"/>
        <v>-0.57258897346896409</v>
      </c>
      <c r="E4663">
        <v>-3.3568084662219089E-3</v>
      </c>
    </row>
    <row r="4664" spans="2:5" x14ac:dyDescent="0.45">
      <c r="B4664" s="191">
        <v>40700</v>
      </c>
      <c r="C4664" s="101">
        <v>78.317436218261719</v>
      </c>
      <c r="D4664" s="56">
        <f t="shared" si="72"/>
        <v>-0.57388191575872072</v>
      </c>
      <c r="E4664">
        <v>-3.3602486564587989E-3</v>
      </c>
    </row>
    <row r="4665" spans="2:5" x14ac:dyDescent="0.45">
      <c r="B4665" s="191">
        <v>44610</v>
      </c>
      <c r="C4665" s="101">
        <v>183.79280090332031</v>
      </c>
      <c r="D4665" s="56">
        <f t="shared" si="72"/>
        <v>0.31272459685773379</v>
      </c>
      <c r="E4665">
        <v>-3.3685932953972184E-3</v>
      </c>
    </row>
    <row r="4666" spans="2:5" x14ac:dyDescent="0.45">
      <c r="B4666" s="191">
        <v>41457</v>
      </c>
      <c r="C4666" s="101">
        <v>140.00865173339844</v>
      </c>
      <c r="D4666" s="56">
        <f t="shared" si="72"/>
        <v>0.1178287123361568</v>
      </c>
      <c r="E4666">
        <v>-3.3747246699324849E-3</v>
      </c>
    </row>
    <row r="4667" spans="2:5" x14ac:dyDescent="0.45">
      <c r="B4667" s="191">
        <v>41247</v>
      </c>
      <c r="C4667" s="101">
        <v>125.25054168701172</v>
      </c>
      <c r="D4667" s="56">
        <f t="shared" si="72"/>
        <v>-0.57498969630506391</v>
      </c>
      <c r="E4667">
        <v>-3.3766660610093416E-3</v>
      </c>
    </row>
    <row r="4668" spans="2:5" x14ac:dyDescent="0.45">
      <c r="B4668" s="191">
        <v>46108</v>
      </c>
      <c r="C4668" s="101">
        <v>294.70001220703125</v>
      </c>
      <c r="D4668" s="56">
        <f t="shared" si="72"/>
        <v>4.6800109286065839</v>
      </c>
      <c r="E4668">
        <v>-3.3818057447351762E-3</v>
      </c>
    </row>
    <row r="4669" spans="2:5" x14ac:dyDescent="0.45">
      <c r="B4669" s="191">
        <v>40301</v>
      </c>
      <c r="C4669" s="101">
        <v>51.883705139160156</v>
      </c>
      <c r="D4669" s="56">
        <f t="shared" si="72"/>
        <v>-0.7274454259694112</v>
      </c>
      <c r="E4669">
        <v>-3.3853823380512477E-3</v>
      </c>
    </row>
    <row r="4670" spans="2:5" x14ac:dyDescent="0.45">
      <c r="B4670" s="191">
        <v>44470</v>
      </c>
      <c r="C4670" s="101">
        <v>190.36079406738281</v>
      </c>
      <c r="D4670" s="56">
        <f t="shared" si="72"/>
        <v>0.36552105272490487</v>
      </c>
      <c r="E4670">
        <v>-3.3877109660316609E-3</v>
      </c>
    </row>
    <row r="4671" spans="2:5" x14ac:dyDescent="0.45">
      <c r="B4671" s="191">
        <v>41677</v>
      </c>
      <c r="C4671" s="101">
        <v>139.40524291992188</v>
      </c>
      <c r="D4671" s="56">
        <f t="shared" si="72"/>
        <v>10.187299513390673</v>
      </c>
      <c r="E4671">
        <v>-3.389391208789051E-3</v>
      </c>
    </row>
    <row r="4672" spans="2:5" x14ac:dyDescent="0.45">
      <c r="B4672" s="191">
        <v>38110</v>
      </c>
      <c r="C4672" s="101">
        <v>12.461027145385742</v>
      </c>
      <c r="D4672" s="56">
        <f t="shared" si="72"/>
        <v>-0.97009520531421489</v>
      </c>
      <c r="E4672">
        <v>-3.3904908523409655E-3</v>
      </c>
    </row>
    <row r="4673" spans="2:5" x14ac:dyDescent="0.45">
      <c r="B4673" s="191">
        <v>45684</v>
      </c>
      <c r="C4673" s="101">
        <v>416.68994140625</v>
      </c>
      <c r="D4673" s="56">
        <f t="shared" si="72"/>
        <v>45.173521046505655</v>
      </c>
      <c r="E4673">
        <v>-3.396849854039612E-3</v>
      </c>
    </row>
    <row r="4674" spans="2:5" x14ac:dyDescent="0.45">
      <c r="B4674" s="191">
        <v>36998</v>
      </c>
      <c r="C4674" s="101">
        <v>9.0244350433349609</v>
      </c>
      <c r="D4674" s="56">
        <f t="shared" si="72"/>
        <v>-0.94737986504057203</v>
      </c>
      <c r="E4674">
        <v>-3.3995482926166536E-3</v>
      </c>
    </row>
    <row r="4675" spans="2:5" x14ac:dyDescent="0.45">
      <c r="B4675" s="191">
        <v>42751</v>
      </c>
      <c r="C4675" s="101">
        <v>171.50155639648438</v>
      </c>
      <c r="D4675" s="56">
        <f t="shared" ref="D4675:D4738" si="73">(C4675-C4676)/C4676</f>
        <v>20.99286534763835</v>
      </c>
      <c r="E4675">
        <v>-3.4048813585051008E-3</v>
      </c>
    </row>
    <row r="4676" spans="2:5" x14ac:dyDescent="0.45">
      <c r="B4676" s="191">
        <v>37221</v>
      </c>
      <c r="C4676" s="101">
        <v>7.7980542182922363</v>
      </c>
      <c r="D4676" s="56">
        <f t="shared" si="73"/>
        <v>-0.97975979956250869</v>
      </c>
      <c r="E4676">
        <v>-3.4191736371401672E-3</v>
      </c>
    </row>
    <row r="4677" spans="2:5" x14ac:dyDescent="0.45">
      <c r="B4677" s="191">
        <v>45089</v>
      </c>
      <c r="C4677" s="101">
        <v>385.27554321289063</v>
      </c>
      <c r="D4677" s="56">
        <f t="shared" si="73"/>
        <v>1.5107335587908028</v>
      </c>
      <c r="E4677">
        <v>-3.4212055858009391E-3</v>
      </c>
    </row>
    <row r="4678" spans="2:5" x14ac:dyDescent="0.45">
      <c r="B4678" s="191">
        <v>42027</v>
      </c>
      <c r="C4678" s="101">
        <v>153.45138549804688</v>
      </c>
      <c r="D4678" s="56">
        <f t="shared" si="73"/>
        <v>-0.61554021000916137</v>
      </c>
      <c r="E4678">
        <v>-3.4221166464822599E-3</v>
      </c>
    </row>
    <row r="4679" spans="2:5" x14ac:dyDescent="0.45">
      <c r="B4679" s="191">
        <v>45967</v>
      </c>
      <c r="C4679" s="101">
        <v>399.13507080078125</v>
      </c>
      <c r="D4679" s="56">
        <f t="shared" si="73"/>
        <v>1.4278733805454857</v>
      </c>
      <c r="E4679">
        <v>-3.4237820459042667E-3</v>
      </c>
    </row>
    <row r="4680" spans="2:5" x14ac:dyDescent="0.45">
      <c r="B4680" s="191">
        <v>44371</v>
      </c>
      <c r="C4680" s="101">
        <v>164.39698791503906</v>
      </c>
      <c r="D4680" s="56">
        <f t="shared" si="73"/>
        <v>4.133293660474016</v>
      </c>
      <c r="E4680">
        <v>-3.4323285445195407E-3</v>
      </c>
    </row>
    <row r="4681" spans="2:5" x14ac:dyDescent="0.45">
      <c r="B4681" s="191">
        <v>39069</v>
      </c>
      <c r="C4681" s="101">
        <v>32.025634765625</v>
      </c>
      <c r="D4681" s="56">
        <f t="shared" si="73"/>
        <v>-0.91772066993202062</v>
      </c>
      <c r="E4681">
        <v>-3.4355499052143392E-3</v>
      </c>
    </row>
    <row r="4682" spans="2:5" x14ac:dyDescent="0.45">
      <c r="B4682" s="191">
        <v>45433</v>
      </c>
      <c r="C4682" s="101">
        <v>389.23062133789063</v>
      </c>
      <c r="D4682" s="56">
        <f t="shared" si="73"/>
        <v>55.096419707958717</v>
      </c>
      <c r="E4682">
        <v>-3.4381099193479515E-3</v>
      </c>
    </row>
    <row r="4683" spans="2:5" x14ac:dyDescent="0.45">
      <c r="B4683" s="191">
        <v>37414</v>
      </c>
      <c r="C4683" s="101">
        <v>6.9386000633239746</v>
      </c>
      <c r="D4683" s="56">
        <f t="shared" si="73"/>
        <v>-0.95532753359855505</v>
      </c>
      <c r="E4683">
        <v>-3.4423712036855234E-3</v>
      </c>
    </row>
    <row r="4684" spans="2:5" x14ac:dyDescent="0.45">
      <c r="B4684" s="191">
        <v>44173</v>
      </c>
      <c r="C4684" s="101">
        <v>155.32162475585938</v>
      </c>
      <c r="D4684" s="56">
        <f t="shared" si="73"/>
        <v>15.847917587337527</v>
      </c>
      <c r="E4684">
        <v>-3.4456416378012391E-3</v>
      </c>
    </row>
    <row r="4685" spans="2:5" x14ac:dyDescent="0.45">
      <c r="B4685" s="191">
        <v>36987</v>
      </c>
      <c r="C4685" s="101">
        <v>9.2190399169921875</v>
      </c>
      <c r="D4685" s="56">
        <f t="shared" si="73"/>
        <v>0.17348289512633569</v>
      </c>
      <c r="E4685">
        <v>-3.4466982354562714E-3</v>
      </c>
    </row>
    <row r="4686" spans="2:5" x14ac:dyDescent="0.45">
      <c r="B4686" s="191">
        <v>36473</v>
      </c>
      <c r="C4686" s="101">
        <v>7.8561348915100098</v>
      </c>
      <c r="D4686" s="56">
        <f t="shared" si="73"/>
        <v>-0.98084589659537691</v>
      </c>
      <c r="E4686">
        <v>-3.4490786679910053E-3</v>
      </c>
    </row>
    <row r="4687" spans="2:5" x14ac:dyDescent="0.45">
      <c r="B4687" s="191">
        <v>45806</v>
      </c>
      <c r="C4687" s="101">
        <v>410.15414428710938</v>
      </c>
      <c r="D4687" s="56">
        <f t="shared" si="73"/>
        <v>4.8314038764716614</v>
      </c>
      <c r="E4687">
        <v>-3.4507917935530943E-3</v>
      </c>
    </row>
    <row r="4688" spans="2:5" x14ac:dyDescent="0.45">
      <c r="B4688" s="191">
        <v>40556</v>
      </c>
      <c r="C4688" s="101">
        <v>70.335403442382813</v>
      </c>
      <c r="D4688" s="56">
        <f t="shared" si="73"/>
        <v>-0.83735544061546563</v>
      </c>
      <c r="E4688">
        <v>-3.4534831557840005E-3</v>
      </c>
    </row>
    <row r="4689" spans="2:5" x14ac:dyDescent="0.45">
      <c r="B4689" s="191">
        <v>45128</v>
      </c>
      <c r="C4689" s="101">
        <v>432.44854736328125</v>
      </c>
      <c r="D4689" s="56">
        <f t="shared" si="73"/>
        <v>1.4752403889822823</v>
      </c>
      <c r="E4689">
        <v>-3.4541781124365675E-3</v>
      </c>
    </row>
    <row r="4690" spans="2:5" x14ac:dyDescent="0.45">
      <c r="B4690" s="191">
        <v>44560</v>
      </c>
      <c r="C4690" s="101">
        <v>174.709716796875</v>
      </c>
      <c r="D4690" s="56">
        <f t="shared" si="73"/>
        <v>-0.548074701358368</v>
      </c>
      <c r="E4690">
        <v>-3.460279891271473E-3</v>
      </c>
    </row>
    <row r="4691" spans="2:5" x14ac:dyDescent="0.45">
      <c r="B4691" s="191">
        <v>45425</v>
      </c>
      <c r="C4691" s="101">
        <v>386.58981323242188</v>
      </c>
      <c r="D4691" s="56">
        <f t="shared" si="73"/>
        <v>0.21746212686568958</v>
      </c>
      <c r="E4691">
        <v>-3.4614360731340765E-3</v>
      </c>
    </row>
    <row r="4692" spans="2:5" x14ac:dyDescent="0.45">
      <c r="B4692" s="191">
        <v>44966</v>
      </c>
      <c r="C4692" s="101">
        <v>317.53744506835938</v>
      </c>
      <c r="D4692" s="56">
        <f t="shared" si="73"/>
        <v>6.0455826115057416</v>
      </c>
      <c r="E4692">
        <v>-3.4615719825575771E-3</v>
      </c>
    </row>
    <row r="4693" spans="2:5" x14ac:dyDescent="0.45">
      <c r="B4693" s="191">
        <v>40057</v>
      </c>
      <c r="C4693" s="101">
        <v>45.069011688232422</v>
      </c>
      <c r="D4693" s="56">
        <f t="shared" si="73"/>
        <v>-0.88536932501765853</v>
      </c>
      <c r="E4693">
        <v>-3.4638374977236566E-3</v>
      </c>
    </row>
    <row r="4694" spans="2:5" x14ac:dyDescent="0.45">
      <c r="B4694" s="191">
        <v>45176</v>
      </c>
      <c r="C4694" s="101">
        <v>393.1671142578125</v>
      </c>
      <c r="D4694" s="56">
        <f t="shared" si="73"/>
        <v>1.0852947091512168</v>
      </c>
      <c r="E4694">
        <v>-3.4640093198659073E-3</v>
      </c>
    </row>
    <row r="4695" spans="2:5" x14ac:dyDescent="0.45">
      <c r="B4695" s="191">
        <v>43683</v>
      </c>
      <c r="C4695" s="101">
        <v>188.54270935058594</v>
      </c>
      <c r="D4695" s="56">
        <f t="shared" si="73"/>
        <v>13.375671150895082</v>
      </c>
      <c r="E4695">
        <v>-3.464230892593922E-3</v>
      </c>
    </row>
    <row r="4696" spans="2:5" x14ac:dyDescent="0.45">
      <c r="B4696" s="191">
        <v>38272</v>
      </c>
      <c r="C4696" s="101">
        <v>13.115402221679688</v>
      </c>
      <c r="D4696" s="56">
        <f t="shared" si="73"/>
        <v>-0.9551687123844117</v>
      </c>
      <c r="E4696">
        <v>-3.4678098451539608E-3</v>
      </c>
    </row>
    <row r="4697" spans="2:5" x14ac:dyDescent="0.45">
      <c r="B4697" s="191">
        <v>44956</v>
      </c>
      <c r="C4697" s="101">
        <v>292.55020141601563</v>
      </c>
      <c r="D4697" s="56">
        <f t="shared" si="73"/>
        <v>1.0628447431623764</v>
      </c>
      <c r="E4697">
        <v>-3.468214221559874E-3</v>
      </c>
    </row>
    <row r="4698" spans="2:5" x14ac:dyDescent="0.45">
      <c r="B4698" s="191">
        <v>41660</v>
      </c>
      <c r="C4698" s="101">
        <v>141.81881713867188</v>
      </c>
      <c r="D4698" s="56">
        <f t="shared" si="73"/>
        <v>-0.19661529048995444</v>
      </c>
      <c r="E4698">
        <v>-3.4825751692529818E-3</v>
      </c>
    </row>
    <row r="4699" spans="2:5" x14ac:dyDescent="0.45">
      <c r="B4699" s="191">
        <v>43845</v>
      </c>
      <c r="C4699" s="101">
        <v>176.52665710449219</v>
      </c>
      <c r="D4699" s="56">
        <f t="shared" si="73"/>
        <v>-0.57732013642260549</v>
      </c>
      <c r="E4699">
        <v>-3.4944039835240678E-3</v>
      </c>
    </row>
    <row r="4700" spans="2:5" x14ac:dyDescent="0.45">
      <c r="B4700" s="191">
        <v>45664</v>
      </c>
      <c r="C4700" s="101">
        <v>417.63677978515625</v>
      </c>
      <c r="D4700" s="56">
        <f t="shared" si="73"/>
        <v>0.24949288023665012</v>
      </c>
      <c r="E4700">
        <v>-3.5015848443299127E-3</v>
      </c>
    </row>
    <row r="4701" spans="2:5" x14ac:dyDescent="0.45">
      <c r="B4701" s="191">
        <v>46029</v>
      </c>
      <c r="C4701" s="101">
        <v>334.24502563476563</v>
      </c>
      <c r="D4701" s="56">
        <f t="shared" si="73"/>
        <v>0.89708329190741332</v>
      </c>
      <c r="E4701">
        <v>-3.5042128799998833E-3</v>
      </c>
    </row>
    <row r="4702" spans="2:5" x14ac:dyDescent="0.45">
      <c r="B4702" s="191">
        <v>42682</v>
      </c>
      <c r="C4702" s="101">
        <v>176.18890380859375</v>
      </c>
      <c r="D4702" s="56">
        <f t="shared" si="73"/>
        <v>1.3547102245411216</v>
      </c>
      <c r="E4702">
        <v>-3.5087331701499553E-3</v>
      </c>
    </row>
    <row r="4703" spans="2:5" x14ac:dyDescent="0.45">
      <c r="B4703" s="191">
        <v>40638</v>
      </c>
      <c r="C4703" s="101">
        <v>74.824028015136719</v>
      </c>
      <c r="D4703" s="56">
        <f t="shared" si="73"/>
        <v>-0.57171474023052116</v>
      </c>
      <c r="E4703">
        <v>-3.5163788288552372E-3</v>
      </c>
    </row>
    <row r="4704" spans="2:5" x14ac:dyDescent="0.45">
      <c r="B4704" s="191">
        <v>43721</v>
      </c>
      <c r="C4704" s="101">
        <v>174.7060546875</v>
      </c>
      <c r="D4704" s="56">
        <f t="shared" si="73"/>
        <v>-0.56330646167097997</v>
      </c>
      <c r="E4704">
        <v>-3.5305169614682271E-3</v>
      </c>
    </row>
    <row r="4705" spans="2:5" x14ac:dyDescent="0.45">
      <c r="B4705" s="191">
        <v>45867</v>
      </c>
      <c r="C4705" s="101">
        <v>400.06558227539063</v>
      </c>
      <c r="D4705" s="56">
        <f t="shared" si="73"/>
        <v>10.91690884032424</v>
      </c>
      <c r="E4705">
        <v>-3.5374277690284205E-3</v>
      </c>
    </row>
    <row r="4706" spans="2:5" x14ac:dyDescent="0.45">
      <c r="B4706" s="191">
        <v>38975</v>
      </c>
      <c r="C4706" s="101">
        <v>33.571254730224609</v>
      </c>
      <c r="D4706" s="56">
        <f t="shared" si="73"/>
        <v>-0.84024244654999325</v>
      </c>
      <c r="E4706">
        <v>-3.5501027700063532E-3</v>
      </c>
    </row>
    <row r="4707" spans="2:5" x14ac:dyDescent="0.45">
      <c r="B4707" s="191">
        <v>43479</v>
      </c>
      <c r="C4707" s="101">
        <v>210.13876342773438</v>
      </c>
      <c r="D4707" s="56">
        <f t="shared" si="73"/>
        <v>-0.46844366569407786</v>
      </c>
      <c r="E4707">
        <v>-3.5551515908389892E-3</v>
      </c>
    </row>
    <row r="4708" spans="2:5" x14ac:dyDescent="0.45">
      <c r="B4708" s="191">
        <v>45184</v>
      </c>
      <c r="C4708" s="101">
        <v>395.32736206054688</v>
      </c>
      <c r="D4708" s="56">
        <f t="shared" si="73"/>
        <v>12.987560532620247</v>
      </c>
      <c r="E4708">
        <v>-3.5558371897786469E-3</v>
      </c>
    </row>
    <row r="4709" spans="2:5" x14ac:dyDescent="0.45">
      <c r="B4709" s="191">
        <v>39260</v>
      </c>
      <c r="C4709" s="101">
        <v>28.262781143188477</v>
      </c>
      <c r="D4709" s="56">
        <f t="shared" si="73"/>
        <v>-0.73412938815139195</v>
      </c>
      <c r="E4709">
        <v>-3.5679089927001702E-3</v>
      </c>
    </row>
    <row r="4710" spans="2:5" x14ac:dyDescent="0.45">
      <c r="B4710" s="191">
        <v>41082</v>
      </c>
      <c r="C4710" s="101">
        <v>106.30276489257813</v>
      </c>
      <c r="D4710" s="56">
        <f t="shared" si="73"/>
        <v>-0.31824359891105425</v>
      </c>
      <c r="E4710">
        <v>-3.5799652387234673E-3</v>
      </c>
    </row>
    <row r="4711" spans="2:5" x14ac:dyDescent="0.45">
      <c r="B4711" s="191">
        <v>42326</v>
      </c>
      <c r="C4711" s="101">
        <v>155.92485046386719</v>
      </c>
      <c r="D4711" s="56">
        <f t="shared" si="73"/>
        <v>-0.28612888100130246</v>
      </c>
      <c r="E4711">
        <v>-3.5807431646097529E-3</v>
      </c>
    </row>
    <row r="4712" spans="2:5" x14ac:dyDescent="0.45">
      <c r="B4712" s="191">
        <v>43606</v>
      </c>
      <c r="C4712" s="101">
        <v>218.42156982421875</v>
      </c>
      <c r="D4712" s="56">
        <f t="shared" si="73"/>
        <v>27.217536786461295</v>
      </c>
      <c r="E4712">
        <v>-3.5831251269059735E-3</v>
      </c>
    </row>
    <row r="4713" spans="2:5" x14ac:dyDescent="0.45">
      <c r="B4713" s="191">
        <v>37743</v>
      </c>
      <c r="C4713" s="101">
        <v>7.7406320571899414</v>
      </c>
      <c r="D4713" s="56">
        <f t="shared" si="73"/>
        <v>-0.9480600820857219</v>
      </c>
      <c r="E4713">
        <v>-3.5875259157576215E-3</v>
      </c>
    </row>
    <row r="4714" spans="2:5" x14ac:dyDescent="0.45">
      <c r="B4714" s="191">
        <v>44070</v>
      </c>
      <c r="C4714" s="101">
        <v>149.03050231933594</v>
      </c>
      <c r="D4714" s="56">
        <f t="shared" si="73"/>
        <v>-0.63415765819859804</v>
      </c>
      <c r="E4714">
        <v>-3.5907758165120394E-3</v>
      </c>
    </row>
    <row r="4715" spans="2:5" x14ac:dyDescent="0.45">
      <c r="B4715" s="191">
        <v>45826</v>
      </c>
      <c r="C4715" s="101">
        <v>407.36264038085938</v>
      </c>
      <c r="D4715" s="56">
        <f t="shared" si="73"/>
        <v>1.2097778147128264</v>
      </c>
      <c r="E4715">
        <v>-3.5936724850077653E-3</v>
      </c>
    </row>
    <row r="4716" spans="2:5" x14ac:dyDescent="0.45">
      <c r="B4716" s="191">
        <v>43089</v>
      </c>
      <c r="C4716" s="101">
        <v>184.34552001953125</v>
      </c>
      <c r="D4716" s="56">
        <f t="shared" si="73"/>
        <v>3.8123416907726673E-3</v>
      </c>
      <c r="E4716">
        <v>-3.5950936497565582E-3</v>
      </c>
    </row>
    <row r="4717" spans="2:5" x14ac:dyDescent="0.45">
      <c r="B4717" s="191">
        <v>43101</v>
      </c>
      <c r="C4717" s="101">
        <v>183.64540100097656</v>
      </c>
      <c r="D4717" s="56">
        <f t="shared" si="73"/>
        <v>0.12856150097722704</v>
      </c>
      <c r="E4717">
        <v>-3.6086674248988365E-3</v>
      </c>
    </row>
    <row r="4718" spans="2:5" x14ac:dyDescent="0.45">
      <c r="B4718" s="191">
        <v>44336</v>
      </c>
      <c r="C4718" s="101">
        <v>162.72520446777344</v>
      </c>
      <c r="D4718" s="56">
        <f t="shared" si="73"/>
        <v>3.2801180359812179E-2</v>
      </c>
      <c r="E4718">
        <v>-3.610016895267746E-3</v>
      </c>
    </row>
    <row r="4719" spans="2:5" x14ac:dyDescent="0.45">
      <c r="B4719" s="191">
        <v>42023</v>
      </c>
      <c r="C4719" s="101">
        <v>157.55714416503906</v>
      </c>
      <c r="D4719" s="56">
        <f t="shared" si="73"/>
        <v>20.386970956564525</v>
      </c>
      <c r="E4719">
        <v>-3.6101246762906421E-3</v>
      </c>
    </row>
    <row r="4720" spans="2:5" x14ac:dyDescent="0.45">
      <c r="B4720" s="191">
        <v>37594</v>
      </c>
      <c r="C4720" s="101">
        <v>7.3669686317443848</v>
      </c>
      <c r="D4720" s="56">
        <f t="shared" si="73"/>
        <v>-0.81027046828510618</v>
      </c>
      <c r="E4720">
        <v>-3.615184574920115E-3</v>
      </c>
    </row>
    <row r="4721" spans="2:5" x14ac:dyDescent="0.45">
      <c r="B4721" s="191">
        <v>39548</v>
      </c>
      <c r="C4721" s="101">
        <v>38.828792572021484</v>
      </c>
      <c r="D4721" s="56">
        <f t="shared" si="73"/>
        <v>1.5576253341910065</v>
      </c>
      <c r="E4721">
        <v>-3.6160116683430121E-3</v>
      </c>
    </row>
    <row r="4722" spans="2:5" x14ac:dyDescent="0.45">
      <c r="B4722" s="191">
        <v>38324</v>
      </c>
      <c r="C4722" s="101">
        <v>15.18157958984375</v>
      </c>
      <c r="D4722" s="56">
        <f t="shared" si="73"/>
        <v>-0.54836430496508071</v>
      </c>
      <c r="E4722">
        <v>-3.6176743096678885E-3</v>
      </c>
    </row>
    <row r="4723" spans="2:5" x14ac:dyDescent="0.45">
      <c r="B4723" s="191">
        <v>39386</v>
      </c>
      <c r="C4723" s="101">
        <v>33.614658355712891</v>
      </c>
      <c r="D4723" s="56">
        <f t="shared" si="73"/>
        <v>-0.30671631962414264</v>
      </c>
      <c r="E4723">
        <v>-3.6201235722216124E-3</v>
      </c>
    </row>
    <row r="4724" spans="2:5" x14ac:dyDescent="0.45">
      <c r="B4724" s="191">
        <v>40231</v>
      </c>
      <c r="C4724" s="101">
        <v>48.486152648925781</v>
      </c>
      <c r="D4724" s="56">
        <f t="shared" si="73"/>
        <v>4.9951460008513715</v>
      </c>
      <c r="E4724">
        <v>-3.6212771965207832E-3</v>
      </c>
    </row>
    <row r="4725" spans="2:5" x14ac:dyDescent="0.45">
      <c r="B4725" s="191">
        <v>37785</v>
      </c>
      <c r="C4725" s="101">
        <v>8.0875682830810547</v>
      </c>
      <c r="D4725" s="56">
        <f t="shared" si="73"/>
        <v>8.3758737122151761E-2</v>
      </c>
      <c r="E4725">
        <v>-3.6434488590122399E-3</v>
      </c>
    </row>
    <row r="4726" spans="2:5" x14ac:dyDescent="0.45">
      <c r="B4726" s="191">
        <v>37523</v>
      </c>
      <c r="C4726" s="101">
        <v>7.462517261505127</v>
      </c>
      <c r="D4726" s="56">
        <f t="shared" si="73"/>
        <v>3.6716347345842454E-3</v>
      </c>
      <c r="E4726">
        <v>-3.6448694758431819E-3</v>
      </c>
    </row>
    <row r="4727" spans="2:5" x14ac:dyDescent="0.45">
      <c r="B4727" s="191">
        <v>37525</v>
      </c>
      <c r="C4727" s="101">
        <v>7.4352178573608398</v>
      </c>
      <c r="D4727" s="56">
        <f t="shared" si="73"/>
        <v>-0.93219458357560347</v>
      </c>
      <c r="E4727">
        <v>-3.6582031488368106E-3</v>
      </c>
    </row>
    <row r="4728" spans="2:5" x14ac:dyDescent="0.45">
      <c r="B4728" s="191">
        <v>41127</v>
      </c>
      <c r="C4728" s="101">
        <v>109.65522003173828</v>
      </c>
      <c r="D4728" s="56">
        <f t="shared" si="73"/>
        <v>7.7469355865384337E-2</v>
      </c>
      <c r="E4728">
        <v>-3.6631476380971236E-3</v>
      </c>
    </row>
    <row r="4729" spans="2:5" x14ac:dyDescent="0.45">
      <c r="B4729" s="191">
        <v>41031</v>
      </c>
      <c r="C4729" s="101">
        <v>101.77108001708984</v>
      </c>
      <c r="D4729" s="56">
        <f t="shared" si="73"/>
        <v>29.397115321210059</v>
      </c>
      <c r="E4729">
        <v>-3.6658547958500552E-3</v>
      </c>
    </row>
    <row r="4730" spans="2:5" x14ac:dyDescent="0.45">
      <c r="B4730" s="191">
        <v>35269</v>
      </c>
      <c r="C4730" s="101">
        <v>3.348050594329834</v>
      </c>
      <c r="D4730" s="56">
        <f t="shared" si="73"/>
        <v>-0.50048245253642409</v>
      </c>
      <c r="E4730">
        <v>-3.6677591307833013E-3</v>
      </c>
    </row>
    <row r="4731" spans="2:5" x14ac:dyDescent="0.45">
      <c r="B4731" s="191">
        <v>35797</v>
      </c>
      <c r="C4731" s="101">
        <v>6.702568531036377</v>
      </c>
      <c r="D4731" s="56">
        <f t="shared" si="73"/>
        <v>-0.96228755335540772</v>
      </c>
      <c r="E4731">
        <v>-3.6708008658576322E-3</v>
      </c>
    </row>
    <row r="4732" spans="2:5" x14ac:dyDescent="0.45">
      <c r="B4732" s="191">
        <v>43802</v>
      </c>
      <c r="C4732" s="101">
        <v>177.72828674316406</v>
      </c>
      <c r="D4732" s="56">
        <f t="shared" si="73"/>
        <v>0.11235016469993211</v>
      </c>
      <c r="E4732">
        <v>-3.6739924684480252E-3</v>
      </c>
    </row>
    <row r="4733" spans="2:5" x14ac:dyDescent="0.45">
      <c r="B4733" s="191">
        <v>44328</v>
      </c>
      <c r="C4733" s="101">
        <v>159.77728271484375</v>
      </c>
      <c r="D4733" s="56">
        <f t="shared" si="73"/>
        <v>23.966148714916024</v>
      </c>
      <c r="E4733">
        <v>-3.6764723373026117E-3</v>
      </c>
    </row>
    <row r="4734" spans="2:5" x14ac:dyDescent="0.45">
      <c r="B4734" s="191">
        <v>35804</v>
      </c>
      <c r="C4734" s="101">
        <v>6.399756908416748</v>
      </c>
      <c r="D4734" s="56">
        <f t="shared" si="73"/>
        <v>-0.96559889940371024</v>
      </c>
      <c r="E4734">
        <v>-3.6781749814469226E-3</v>
      </c>
    </row>
    <row r="4735" spans="2:5" x14ac:dyDescent="0.45">
      <c r="B4735" s="191">
        <v>44511</v>
      </c>
      <c r="C4735" s="101">
        <v>186.03349304199219</v>
      </c>
      <c r="D4735" s="56">
        <f t="shared" si="73"/>
        <v>5.0604210537382135E-2</v>
      </c>
      <c r="E4735">
        <v>-3.6819641369697852E-3</v>
      </c>
    </row>
    <row r="4736" spans="2:5" x14ac:dyDescent="0.45">
      <c r="B4736" s="191">
        <v>43803</v>
      </c>
      <c r="C4736" s="101">
        <v>177.07286071777344</v>
      </c>
      <c r="D4736" s="56">
        <f t="shared" si="73"/>
        <v>13.876343602713268</v>
      </c>
      <c r="E4736">
        <v>-3.6877980281089643E-3</v>
      </c>
    </row>
    <row r="4737" spans="2:5" x14ac:dyDescent="0.45">
      <c r="B4737" s="191">
        <v>38016</v>
      </c>
      <c r="C4737" s="101">
        <v>11.902982711791992</v>
      </c>
      <c r="D4737" s="56">
        <f t="shared" si="73"/>
        <v>-0.92527554905535681</v>
      </c>
      <c r="E4737">
        <v>-3.6940452169909317E-3</v>
      </c>
    </row>
    <row r="4738" spans="2:5" x14ac:dyDescent="0.45">
      <c r="B4738" s="191">
        <v>41919</v>
      </c>
      <c r="C4738" s="101">
        <v>159.29167175292969</v>
      </c>
      <c r="D4738" s="56">
        <f t="shared" si="73"/>
        <v>2.1943486436163298</v>
      </c>
      <c r="E4738">
        <v>-3.7078919443251225E-3</v>
      </c>
    </row>
    <row r="4739" spans="2:5" x14ac:dyDescent="0.45">
      <c r="B4739" s="191">
        <v>40134</v>
      </c>
      <c r="C4739" s="101">
        <v>49.866714477539063</v>
      </c>
      <c r="D4739" s="56">
        <f t="shared" ref="D4739:D4802" si="74">(C4739-C4740)/C4740</f>
        <v>5.4190796866832525</v>
      </c>
      <c r="E4739">
        <v>-3.7165541564016529E-3</v>
      </c>
    </row>
    <row r="4740" spans="2:5" x14ac:dyDescent="0.45">
      <c r="B4740" s="191">
        <v>37291</v>
      </c>
      <c r="C4740" s="101">
        <v>7.7685146331787109</v>
      </c>
      <c r="D4740" s="56">
        <f t="shared" si="74"/>
        <v>-0.97259508846031528</v>
      </c>
      <c r="E4740">
        <v>-3.7170983834927175E-3</v>
      </c>
    </row>
    <row r="4741" spans="2:5" x14ac:dyDescent="0.45">
      <c r="B4741" s="191">
        <v>44819</v>
      </c>
      <c r="C4741" s="101">
        <v>283.47161865234375</v>
      </c>
      <c r="D4741" s="56">
        <f t="shared" si="74"/>
        <v>8.6256512760236763</v>
      </c>
      <c r="E4741">
        <v>-3.727549328839481E-3</v>
      </c>
    </row>
    <row r="4742" spans="2:5" x14ac:dyDescent="0.45">
      <c r="B4742" s="191">
        <v>39202</v>
      </c>
      <c r="C4742" s="101">
        <v>29.449604034423828</v>
      </c>
      <c r="D4742" s="56">
        <f t="shared" si="74"/>
        <v>-0.80288653917606156</v>
      </c>
      <c r="E4742">
        <v>-3.7344936759704556E-3</v>
      </c>
    </row>
    <row r="4743" spans="2:5" x14ac:dyDescent="0.45">
      <c r="B4743" s="191">
        <v>41766</v>
      </c>
      <c r="C4743" s="101">
        <v>149.40432739257813</v>
      </c>
      <c r="D4743" s="56">
        <f t="shared" si="74"/>
        <v>19.985042936398941</v>
      </c>
      <c r="E4743">
        <v>-3.7361311938719269E-3</v>
      </c>
    </row>
    <row r="4744" spans="2:5" x14ac:dyDescent="0.45">
      <c r="B4744" s="191">
        <v>37712</v>
      </c>
      <c r="C4744" s="101">
        <v>7.1195626258850098</v>
      </c>
      <c r="D4744" s="56">
        <f t="shared" si="74"/>
        <v>-0.88976875129568256</v>
      </c>
      <c r="E4744">
        <v>-3.7402764821984056E-3</v>
      </c>
    </row>
    <row r="4745" spans="2:5" x14ac:dyDescent="0.45">
      <c r="B4745" s="191">
        <v>40576</v>
      </c>
      <c r="C4745" s="101">
        <v>64.587516784667969</v>
      </c>
      <c r="D4745" s="56">
        <f t="shared" si="74"/>
        <v>-0.86275995251207072</v>
      </c>
      <c r="E4745">
        <v>-3.7594316769247083E-3</v>
      </c>
    </row>
    <row r="4746" spans="2:5" x14ac:dyDescent="0.45">
      <c r="B4746" s="191">
        <v>45566</v>
      </c>
      <c r="C4746" s="101">
        <v>470.61712646484375</v>
      </c>
      <c r="D4746" s="56">
        <f t="shared" si="74"/>
        <v>4.7126110113806341</v>
      </c>
      <c r="E4746">
        <v>-3.7633797663312947E-3</v>
      </c>
    </row>
    <row r="4747" spans="2:5" x14ac:dyDescent="0.45">
      <c r="B4747" s="191">
        <v>40767</v>
      </c>
      <c r="C4747" s="101">
        <v>82.38214111328125</v>
      </c>
      <c r="D4747" s="56">
        <f t="shared" si="74"/>
        <v>9.354474273366403</v>
      </c>
      <c r="E4747">
        <v>-3.7736322543610078E-3</v>
      </c>
    </row>
    <row r="4748" spans="2:5" x14ac:dyDescent="0.45">
      <c r="B4748" s="191">
        <v>37498</v>
      </c>
      <c r="C4748" s="101">
        <v>7.9561877250671387</v>
      </c>
      <c r="D4748" s="56">
        <f t="shared" si="74"/>
        <v>-0.94703777376144072</v>
      </c>
      <c r="E4748">
        <v>-3.7743565860925274E-3</v>
      </c>
    </row>
    <row r="4749" spans="2:5" x14ac:dyDescent="0.45">
      <c r="B4749" s="191">
        <v>42117</v>
      </c>
      <c r="C4749" s="101">
        <v>150.22381591796875</v>
      </c>
      <c r="D4749" s="56">
        <f t="shared" si="74"/>
        <v>3.4431172099312124</v>
      </c>
      <c r="E4749">
        <v>-3.7855886159737853E-3</v>
      </c>
    </row>
    <row r="4750" spans="2:5" x14ac:dyDescent="0.45">
      <c r="B4750" s="191">
        <v>38986</v>
      </c>
      <c r="C4750" s="101">
        <v>33.810455322265625</v>
      </c>
      <c r="D4750" s="56">
        <f t="shared" si="74"/>
        <v>3.086569518122596E-2</v>
      </c>
      <c r="E4750">
        <v>-3.7952229600760889E-3</v>
      </c>
    </row>
    <row r="4751" spans="2:5" x14ac:dyDescent="0.45">
      <c r="B4751" s="191">
        <v>39835</v>
      </c>
      <c r="C4751" s="101">
        <v>32.798118591308594</v>
      </c>
      <c r="D4751" s="56">
        <f t="shared" si="74"/>
        <v>3.6240470663940747</v>
      </c>
      <c r="E4751">
        <v>-3.795454469087676E-3</v>
      </c>
    </row>
    <row r="4752" spans="2:5" x14ac:dyDescent="0.45">
      <c r="B4752" s="191">
        <v>36059</v>
      </c>
      <c r="C4752" s="101">
        <v>7.0929465293884277</v>
      </c>
      <c r="D4752" s="56">
        <f t="shared" si="74"/>
        <v>-6.694586179935022E-2</v>
      </c>
      <c r="E4752">
        <v>-3.7987614143833101E-3</v>
      </c>
    </row>
    <row r="4753" spans="2:5" x14ac:dyDescent="0.45">
      <c r="B4753" s="191">
        <v>37755</v>
      </c>
      <c r="C4753" s="101">
        <v>7.6018595695495605</v>
      </c>
      <c r="D4753" s="56">
        <f t="shared" si="74"/>
        <v>-0.41651085366881141</v>
      </c>
      <c r="E4753">
        <v>-3.8012043427123996E-3</v>
      </c>
    </row>
    <row r="4754" spans="2:5" x14ac:dyDescent="0.45">
      <c r="B4754" s="191">
        <v>38279</v>
      </c>
      <c r="C4754" s="101">
        <v>13.028279304504395</v>
      </c>
      <c r="D4754" s="56">
        <f t="shared" si="74"/>
        <v>-0.93211148890943463</v>
      </c>
      <c r="E4754">
        <v>-3.8068754336104405E-3</v>
      </c>
    </row>
    <row r="4755" spans="2:5" x14ac:dyDescent="0.45">
      <c r="B4755" s="191">
        <v>43139</v>
      </c>
      <c r="C4755" s="101">
        <v>191.906982421875</v>
      </c>
      <c r="D4755" s="56">
        <f t="shared" si="74"/>
        <v>-0.56310782206497223</v>
      </c>
      <c r="E4755">
        <v>-3.8160810215038519E-3</v>
      </c>
    </row>
    <row r="4756" spans="2:5" x14ac:dyDescent="0.45">
      <c r="B4756" s="191">
        <v>45587</v>
      </c>
      <c r="C4756" s="101">
        <v>439.25479125976563</v>
      </c>
      <c r="D4756" s="56">
        <f t="shared" si="74"/>
        <v>10.719883525853859</v>
      </c>
      <c r="E4756">
        <v>-3.8251009480461621E-3</v>
      </c>
    </row>
    <row r="4757" spans="2:5" x14ac:dyDescent="0.45">
      <c r="B4757" s="191">
        <v>39673</v>
      </c>
      <c r="C4757" s="101">
        <v>37.479450225830078</v>
      </c>
      <c r="D4757" s="56">
        <f t="shared" si="74"/>
        <v>-0.90495546368864332</v>
      </c>
      <c r="E4757">
        <v>-3.8320729755663904E-3</v>
      </c>
    </row>
    <row r="4758" spans="2:5" x14ac:dyDescent="0.45">
      <c r="B4758" s="191">
        <v>46020</v>
      </c>
      <c r="C4758" s="101">
        <v>394.33566284179688</v>
      </c>
      <c r="D4758" s="56">
        <f t="shared" si="74"/>
        <v>50.030296186472135</v>
      </c>
      <c r="E4758">
        <v>-3.8352247212103548E-3</v>
      </c>
    </row>
    <row r="4759" spans="2:5" x14ac:dyDescent="0.45">
      <c r="B4759" s="191">
        <v>36143</v>
      </c>
      <c r="C4759" s="101">
        <v>7.7274813652038574</v>
      </c>
      <c r="D4759" s="56">
        <f t="shared" si="74"/>
        <v>-4.4758364706693712E-2</v>
      </c>
      <c r="E4759">
        <v>-3.8354819453705071E-3</v>
      </c>
    </row>
    <row r="4760" spans="2:5" x14ac:dyDescent="0.45">
      <c r="B4760" s="191">
        <v>37132</v>
      </c>
      <c r="C4760" s="101">
        <v>8.0895566940307617</v>
      </c>
      <c r="D4760" s="56">
        <f t="shared" si="74"/>
        <v>-0.97917004152733722</v>
      </c>
      <c r="E4760">
        <v>-3.8434604860953471E-3</v>
      </c>
    </row>
    <row r="4761" spans="2:5" x14ac:dyDescent="0.45">
      <c r="B4761" s="191">
        <v>45208</v>
      </c>
      <c r="C4761" s="101">
        <v>388.36163330078125</v>
      </c>
      <c r="D4761" s="56">
        <f t="shared" si="74"/>
        <v>1.6707910212159654E-2</v>
      </c>
      <c r="E4761">
        <v>-3.8447896982148895E-3</v>
      </c>
    </row>
    <row r="4762" spans="2:5" x14ac:dyDescent="0.45">
      <c r="B4762" s="191">
        <v>45383</v>
      </c>
      <c r="C4762" s="101">
        <v>381.97955322265625</v>
      </c>
      <c r="D4762" s="56">
        <f t="shared" si="74"/>
        <v>3.4383007365989964</v>
      </c>
      <c r="E4762">
        <v>-3.8520165407266329E-3</v>
      </c>
    </row>
    <row r="4763" spans="2:5" x14ac:dyDescent="0.45">
      <c r="B4763" s="191">
        <v>40969</v>
      </c>
      <c r="C4763" s="101">
        <v>86.064369201660156</v>
      </c>
      <c r="D4763" s="56">
        <f t="shared" si="74"/>
        <v>9.901075358178927</v>
      </c>
      <c r="E4763">
        <v>-3.8527027554476419E-3</v>
      </c>
    </row>
    <row r="4764" spans="2:5" x14ac:dyDescent="0.45">
      <c r="B4764" s="191">
        <v>37333</v>
      </c>
      <c r="C4764" s="101">
        <v>7.8950347900390625</v>
      </c>
      <c r="D4764" s="56">
        <f t="shared" si="74"/>
        <v>-0.9430582262979037</v>
      </c>
      <c r="E4764">
        <v>-3.8676706269890806E-3</v>
      </c>
    </row>
    <row r="4765" spans="2:5" x14ac:dyDescent="0.45">
      <c r="B4765" s="191">
        <v>41452</v>
      </c>
      <c r="C4765" s="101">
        <v>138.65101623535156</v>
      </c>
      <c r="D4765" s="56">
        <f t="shared" si="74"/>
        <v>2.7367651659544201</v>
      </c>
      <c r="E4765">
        <v>-3.8705582365154783E-3</v>
      </c>
    </row>
    <row r="4766" spans="2:5" x14ac:dyDescent="0.45">
      <c r="B4766" s="191">
        <v>39715</v>
      </c>
      <c r="C4766" s="101">
        <v>37.104557037353516</v>
      </c>
      <c r="D4766" s="56">
        <f t="shared" si="74"/>
        <v>2.8573250807266337</v>
      </c>
      <c r="E4766">
        <v>-3.8709472596493329E-3</v>
      </c>
    </row>
    <row r="4767" spans="2:5" x14ac:dyDescent="0.45">
      <c r="B4767" s="191">
        <v>37005</v>
      </c>
      <c r="C4767" s="101">
        <v>9.6192455291748047</v>
      </c>
      <c r="D4767" s="56">
        <f t="shared" si="74"/>
        <v>-0.45606586932521925</v>
      </c>
      <c r="E4767">
        <v>-3.8710383383599783E-3</v>
      </c>
    </row>
    <row r="4768" spans="2:5" x14ac:dyDescent="0.45">
      <c r="B4768" s="191">
        <v>38495</v>
      </c>
      <c r="C4768" s="101">
        <v>17.684577941894531</v>
      </c>
      <c r="D4768" s="56">
        <f t="shared" si="74"/>
        <v>0.42697102252811542</v>
      </c>
      <c r="E4768">
        <v>-3.8727488244074174E-3</v>
      </c>
    </row>
    <row r="4769" spans="2:5" x14ac:dyDescent="0.45">
      <c r="B4769" s="191">
        <v>38075</v>
      </c>
      <c r="C4769" s="101">
        <v>12.393088340759277</v>
      </c>
      <c r="D4769" s="56">
        <f t="shared" si="74"/>
        <v>0.95353683040177173</v>
      </c>
      <c r="E4769">
        <v>-3.8737873238941069E-3</v>
      </c>
    </row>
    <row r="4770" spans="2:5" x14ac:dyDescent="0.45">
      <c r="B4770" s="191">
        <v>35704</v>
      </c>
      <c r="C4770" s="101">
        <v>6.3439235687255859</v>
      </c>
      <c r="D4770" s="56">
        <f t="shared" si="74"/>
        <v>-0.96847726218306784</v>
      </c>
      <c r="E4770">
        <v>-3.8778181792044363E-3</v>
      </c>
    </row>
    <row r="4771" spans="2:5" x14ac:dyDescent="0.45">
      <c r="B4771" s="191">
        <v>43438</v>
      </c>
      <c r="C4771" s="101">
        <v>201.24913024902344</v>
      </c>
      <c r="D4771" s="56">
        <f t="shared" si="74"/>
        <v>4.8159058748283606E-2</v>
      </c>
      <c r="E4771">
        <v>-3.8877571373793769E-3</v>
      </c>
    </row>
    <row r="4772" spans="2:5" x14ac:dyDescent="0.45">
      <c r="B4772" s="191">
        <v>43255</v>
      </c>
      <c r="C4772" s="101">
        <v>192.00247192382813</v>
      </c>
      <c r="D4772" s="56">
        <f t="shared" si="74"/>
        <v>-2.5630045759421009E-2</v>
      </c>
      <c r="E4772">
        <v>-3.8895812988513174E-3</v>
      </c>
    </row>
    <row r="4773" spans="2:5" x14ac:dyDescent="0.45">
      <c r="B4773" s="191">
        <v>42971</v>
      </c>
      <c r="C4773" s="101">
        <v>197.05294799804688</v>
      </c>
      <c r="D4773" s="56">
        <f t="shared" si="74"/>
        <v>-0.49367909571222668</v>
      </c>
      <c r="E4773">
        <v>-3.8931592995815121E-3</v>
      </c>
    </row>
    <row r="4774" spans="2:5" x14ac:dyDescent="0.45">
      <c r="B4774" s="191">
        <v>45418</v>
      </c>
      <c r="C4774" s="101">
        <v>389.18588256835938</v>
      </c>
      <c r="D4774" s="56">
        <f t="shared" si="74"/>
        <v>48.864900034305023</v>
      </c>
      <c r="E4774">
        <v>-3.8950347231172149E-3</v>
      </c>
    </row>
    <row r="4775" spans="2:5" x14ac:dyDescent="0.45">
      <c r="B4775" s="191">
        <v>35870</v>
      </c>
      <c r="C4775" s="101">
        <v>7.8048062324523926</v>
      </c>
      <c r="D4775" s="56">
        <f t="shared" si="74"/>
        <v>-0.95963438941242729</v>
      </c>
      <c r="E4775">
        <v>-3.9060253532593532E-3</v>
      </c>
    </row>
    <row r="4776" spans="2:5" x14ac:dyDescent="0.45">
      <c r="B4776" s="191">
        <v>42822</v>
      </c>
      <c r="C4776" s="101">
        <v>193.35285949707031</v>
      </c>
      <c r="D4776" s="56">
        <f t="shared" si="74"/>
        <v>1.4343144240487324</v>
      </c>
      <c r="E4776">
        <v>-3.9062153017015212E-3</v>
      </c>
    </row>
    <row r="4777" spans="2:5" x14ac:dyDescent="0.45">
      <c r="B4777" s="191">
        <v>40707</v>
      </c>
      <c r="C4777" s="101">
        <v>79.428054809570313</v>
      </c>
      <c r="D4777" s="56">
        <f t="shared" si="74"/>
        <v>-0.80629958008356351</v>
      </c>
      <c r="E4777">
        <v>-3.9130506333328614E-3</v>
      </c>
    </row>
    <row r="4778" spans="2:5" x14ac:dyDescent="0.45">
      <c r="B4778" s="191">
        <v>45835</v>
      </c>
      <c r="C4778" s="101">
        <v>410.05618286132813</v>
      </c>
      <c r="D4778" s="56">
        <f t="shared" si="74"/>
        <v>1.8866733229604</v>
      </c>
      <c r="E4778">
        <v>-3.9257423342499353E-3</v>
      </c>
    </row>
    <row r="4779" spans="2:5" x14ac:dyDescent="0.45">
      <c r="B4779" s="191">
        <v>42233</v>
      </c>
      <c r="C4779" s="101">
        <v>142.05146789550781</v>
      </c>
      <c r="D4779" s="56">
        <f t="shared" si="74"/>
        <v>7.5988035594642813</v>
      </c>
      <c r="E4779">
        <v>-3.9285476603223429E-3</v>
      </c>
    </row>
    <row r="4780" spans="2:5" x14ac:dyDescent="0.45">
      <c r="B4780" s="191">
        <v>38464</v>
      </c>
      <c r="C4780" s="101">
        <v>16.51991081237793</v>
      </c>
      <c r="D4780" s="56">
        <f t="shared" si="74"/>
        <v>-0.91127908017293324</v>
      </c>
      <c r="E4780">
        <v>-3.9309416549401224E-3</v>
      </c>
    </row>
    <row r="4781" spans="2:5" x14ac:dyDescent="0.45">
      <c r="B4781" s="191">
        <v>43021</v>
      </c>
      <c r="C4781" s="101">
        <v>186.20085144042969</v>
      </c>
      <c r="D4781" s="56">
        <f t="shared" si="74"/>
        <v>-0.50173575822827388</v>
      </c>
      <c r="E4781">
        <v>-3.932727664976007E-3</v>
      </c>
    </row>
    <row r="4782" spans="2:5" x14ac:dyDescent="0.45">
      <c r="B4782" s="191">
        <v>45369</v>
      </c>
      <c r="C4782" s="101">
        <v>373.69900512695313</v>
      </c>
      <c r="D4782" s="56">
        <f t="shared" si="74"/>
        <v>1.1445051710000886</v>
      </c>
      <c r="E4782">
        <v>-3.9369537527506821E-3</v>
      </c>
    </row>
    <row r="4783" spans="2:5" x14ac:dyDescent="0.45">
      <c r="B4783" s="191">
        <v>42611</v>
      </c>
      <c r="C4783" s="101">
        <v>174.25885009765625</v>
      </c>
      <c r="D4783" s="56">
        <f t="shared" si="74"/>
        <v>19.560913754135001</v>
      </c>
      <c r="E4783">
        <v>-3.9399406963611652E-3</v>
      </c>
    </row>
    <row r="4784" spans="2:5" x14ac:dyDescent="0.45">
      <c r="B4784" s="191">
        <v>37026</v>
      </c>
      <c r="C4784" s="101">
        <v>8.4752483367919922</v>
      </c>
      <c r="D4784" s="56">
        <f t="shared" si="74"/>
        <v>-0.93769205024177915</v>
      </c>
      <c r="E4784">
        <v>-3.9414452279663056E-3</v>
      </c>
    </row>
    <row r="4785" spans="2:5" x14ac:dyDescent="0.45">
      <c r="B4785" s="191">
        <v>41648</v>
      </c>
      <c r="C4785" s="101">
        <v>136.02194213867188</v>
      </c>
      <c r="D4785" s="56">
        <f t="shared" si="74"/>
        <v>-0.32667496168407434</v>
      </c>
      <c r="E4785">
        <v>-3.9450744448855544E-3</v>
      </c>
    </row>
    <row r="4786" spans="2:5" x14ac:dyDescent="0.45">
      <c r="B4786" s="191">
        <v>43642</v>
      </c>
      <c r="C4786" s="101">
        <v>202.01527404785156</v>
      </c>
      <c r="D4786" s="56">
        <f t="shared" si="74"/>
        <v>0.10758392814163062</v>
      </c>
      <c r="E4786">
        <v>-3.9496617869808322E-3</v>
      </c>
    </row>
    <row r="4787" spans="2:5" x14ac:dyDescent="0.45">
      <c r="B4787" s="191">
        <v>42793</v>
      </c>
      <c r="C4787" s="101">
        <v>182.39274597167969</v>
      </c>
      <c r="D4787" s="56">
        <f t="shared" si="74"/>
        <v>-3.3882163488731215E-2</v>
      </c>
      <c r="E4787">
        <v>-3.9525115318042479E-3</v>
      </c>
    </row>
    <row r="4788" spans="2:5" x14ac:dyDescent="0.45">
      <c r="B4788" s="191">
        <v>43285</v>
      </c>
      <c r="C4788" s="101">
        <v>188.78933715820313</v>
      </c>
      <c r="D4788" s="56">
        <f t="shared" si="74"/>
        <v>5.3716283407602488</v>
      </c>
      <c r="E4788">
        <v>-3.9554387020512847E-3</v>
      </c>
    </row>
    <row r="4789" spans="2:5" x14ac:dyDescent="0.45">
      <c r="B4789" s="191">
        <v>38770</v>
      </c>
      <c r="C4789" s="101">
        <v>29.629684448242188</v>
      </c>
      <c r="D4789" s="56">
        <f t="shared" si="74"/>
        <v>-0.83969710535954978</v>
      </c>
      <c r="E4789">
        <v>-3.9574360666749207E-3</v>
      </c>
    </row>
    <row r="4790" spans="2:5" x14ac:dyDescent="0.45">
      <c r="B4790" s="191">
        <v>43160</v>
      </c>
      <c r="C4790" s="101">
        <v>184.83561706542969</v>
      </c>
      <c r="D4790" s="56">
        <f t="shared" si="74"/>
        <v>53.986918369910455</v>
      </c>
      <c r="E4790">
        <v>-3.9615786322254884E-3</v>
      </c>
    </row>
    <row r="4791" spans="2:5" x14ac:dyDescent="0.45">
      <c r="B4791" s="191">
        <v>35258</v>
      </c>
      <c r="C4791" s="101">
        <v>3.3614470958709717</v>
      </c>
      <c r="D4791" s="56">
        <f t="shared" si="74"/>
        <v>-0.99155918127343157</v>
      </c>
      <c r="E4791">
        <v>-3.9693066472004431E-3</v>
      </c>
    </row>
    <row r="4792" spans="2:5" x14ac:dyDescent="0.45">
      <c r="B4792" s="191">
        <v>45217</v>
      </c>
      <c r="C4792" s="101">
        <v>398.23709106445313</v>
      </c>
      <c r="D4792" s="56">
        <f t="shared" si="74"/>
        <v>4.5877494083097723</v>
      </c>
      <c r="E4792">
        <v>-3.969563651018514E-3</v>
      </c>
    </row>
    <row r="4793" spans="2:5" x14ac:dyDescent="0.45">
      <c r="B4793" s="191">
        <v>40562</v>
      </c>
      <c r="C4793" s="101">
        <v>71.269676208496094</v>
      </c>
      <c r="D4793" s="56">
        <f t="shared" si="74"/>
        <v>2.8432740403421088</v>
      </c>
      <c r="E4793">
        <v>-3.9740984148068648E-3</v>
      </c>
    </row>
    <row r="4794" spans="2:5" x14ac:dyDescent="0.45">
      <c r="B4794" s="191">
        <v>38518</v>
      </c>
      <c r="C4794" s="101">
        <v>18.544000625610352</v>
      </c>
      <c r="D4794" s="56">
        <f t="shared" si="74"/>
        <v>-0.90356834334917335</v>
      </c>
      <c r="E4794">
        <v>-3.9793100056959973E-3</v>
      </c>
    </row>
    <row r="4795" spans="2:5" x14ac:dyDescent="0.45">
      <c r="B4795" s="191">
        <v>44467</v>
      </c>
      <c r="C4795" s="101">
        <v>192.302001953125</v>
      </c>
      <c r="D4795" s="56">
        <f t="shared" si="74"/>
        <v>1.316136432700395</v>
      </c>
      <c r="E4795">
        <v>-3.9800636430828134E-3</v>
      </c>
    </row>
    <row r="4796" spans="2:5" x14ac:dyDescent="0.45">
      <c r="B4796" s="191">
        <v>40912</v>
      </c>
      <c r="C4796" s="101">
        <v>83.027061462402344</v>
      </c>
      <c r="D4796" s="56">
        <f t="shared" si="74"/>
        <v>1.7844979083686554</v>
      </c>
      <c r="E4796">
        <v>-3.9929889308687018E-3</v>
      </c>
    </row>
    <row r="4797" spans="2:5" x14ac:dyDescent="0.45">
      <c r="B4797" s="191">
        <v>39091</v>
      </c>
      <c r="C4797" s="101">
        <v>29.817605972290039</v>
      </c>
      <c r="D4797" s="56">
        <f t="shared" si="74"/>
        <v>1.4337259366579489</v>
      </c>
      <c r="E4797">
        <v>-3.9952924752362463E-3</v>
      </c>
    </row>
    <row r="4798" spans="2:5" x14ac:dyDescent="0.45">
      <c r="B4798" s="191">
        <v>38201</v>
      </c>
      <c r="C4798" s="101">
        <v>12.251833915710449</v>
      </c>
      <c r="D4798" s="56">
        <f t="shared" si="74"/>
        <v>-0.93856574053217467</v>
      </c>
      <c r="E4798">
        <v>-3.9989735288280242E-3</v>
      </c>
    </row>
    <row r="4799" spans="2:5" x14ac:dyDescent="0.45">
      <c r="B4799" s="191">
        <v>43648</v>
      </c>
      <c r="C4799" s="101">
        <v>199.42999267578125</v>
      </c>
      <c r="D4799" s="56">
        <f t="shared" si="74"/>
        <v>0.37528547773799775</v>
      </c>
      <c r="E4799">
        <v>-4.0006578094062785E-3</v>
      </c>
    </row>
    <row r="4800" spans="2:5" x14ac:dyDescent="0.45">
      <c r="B4800" s="191">
        <v>42500</v>
      </c>
      <c r="C4800" s="101">
        <v>145.0098876953125</v>
      </c>
      <c r="D4800" s="56">
        <f t="shared" si="74"/>
        <v>-3.6915915364168599E-2</v>
      </c>
      <c r="E4800">
        <v>-4.0025953829976842E-3</v>
      </c>
    </row>
    <row r="4801" spans="2:5" x14ac:dyDescent="0.45">
      <c r="B4801" s="191">
        <v>42332</v>
      </c>
      <c r="C4801" s="101">
        <v>150.56825256347656</v>
      </c>
      <c r="D4801" s="56">
        <f t="shared" si="74"/>
        <v>4.1692654613144165E-3</v>
      </c>
      <c r="E4801">
        <v>-4.0029073514385709E-3</v>
      </c>
    </row>
    <row r="4802" spans="2:5" x14ac:dyDescent="0.45">
      <c r="B4802" s="191">
        <v>41544</v>
      </c>
      <c r="C4802" s="101">
        <v>149.94309997558594</v>
      </c>
      <c r="D4802" s="56">
        <f t="shared" si="74"/>
        <v>19.315480651729189</v>
      </c>
      <c r="E4802">
        <v>-4.0077184637832639E-3</v>
      </c>
    </row>
    <row r="4803" spans="2:5" x14ac:dyDescent="0.45">
      <c r="B4803" s="191">
        <v>36126</v>
      </c>
      <c r="C4803" s="101">
        <v>7.3807311058044434</v>
      </c>
      <c r="D4803" s="56">
        <f t="shared" ref="D4803:D4866" si="75">(C4803-C4804)/C4804</f>
        <v>-0.79365224336994911</v>
      </c>
      <c r="E4803">
        <v>-4.0149512470665331E-3</v>
      </c>
    </row>
    <row r="4804" spans="2:5" x14ac:dyDescent="0.45">
      <c r="B4804" s="191">
        <v>39948</v>
      </c>
      <c r="C4804" s="101">
        <v>35.768409729003906</v>
      </c>
      <c r="D4804" s="56">
        <f t="shared" si="75"/>
        <v>-0.76093803621136535</v>
      </c>
      <c r="E4804">
        <v>-4.0149679125480973E-3</v>
      </c>
    </row>
    <row r="4805" spans="2:5" x14ac:dyDescent="0.45">
      <c r="B4805" s="191">
        <v>41557</v>
      </c>
      <c r="C4805" s="101">
        <v>149.61982727050781</v>
      </c>
      <c r="D4805" s="56">
        <f t="shared" si="75"/>
        <v>0.70710310401454057</v>
      </c>
      <c r="E4805">
        <v>-4.0167475365742921E-3</v>
      </c>
    </row>
    <row r="4806" spans="2:5" x14ac:dyDescent="0.45">
      <c r="B4806" s="191">
        <v>40862</v>
      </c>
      <c r="C4806" s="101">
        <v>87.645454406738281</v>
      </c>
      <c r="D4806" s="56">
        <f t="shared" si="75"/>
        <v>-0.77696766031899744</v>
      </c>
      <c r="E4806">
        <v>-4.0188243347902448E-3</v>
      </c>
    </row>
    <row r="4807" spans="2:5" x14ac:dyDescent="0.45">
      <c r="B4807" s="191">
        <v>45705</v>
      </c>
      <c r="C4807" s="101">
        <v>392.97195434570313</v>
      </c>
      <c r="D4807" s="56">
        <f t="shared" si="75"/>
        <v>25.008665663755938</v>
      </c>
      <c r="E4807">
        <v>-4.0219186405901072E-3</v>
      </c>
    </row>
    <row r="4808" spans="2:5" x14ac:dyDescent="0.45">
      <c r="B4808" s="191">
        <v>38337</v>
      </c>
      <c r="C4808" s="101">
        <v>15.109270095825195</v>
      </c>
      <c r="D4808" s="56">
        <f t="shared" si="75"/>
        <v>-0.94857695505500106</v>
      </c>
      <c r="E4808">
        <v>-4.0242699657445135E-3</v>
      </c>
    </row>
    <row r="4809" spans="2:5" x14ac:dyDescent="0.45">
      <c r="B4809" s="191">
        <v>44859</v>
      </c>
      <c r="C4809" s="101">
        <v>293.82293701171875</v>
      </c>
      <c r="D4809" s="56">
        <f t="shared" si="75"/>
        <v>8.3695662368283674</v>
      </c>
      <c r="E4809">
        <v>-4.0262085789348843E-3</v>
      </c>
    </row>
    <row r="4810" spans="2:5" x14ac:dyDescent="0.45">
      <c r="B4810" s="191">
        <v>38785</v>
      </c>
      <c r="C4810" s="101">
        <v>31.359289169311523</v>
      </c>
      <c r="D4810" s="56">
        <f t="shared" si="75"/>
        <v>-0.79701418368616828</v>
      </c>
      <c r="E4810">
        <v>-4.0264079343019519E-3</v>
      </c>
    </row>
    <row r="4811" spans="2:5" x14ac:dyDescent="0.45">
      <c r="B4811" s="191">
        <v>41726</v>
      </c>
      <c r="C4811" s="101">
        <v>154.49005126953125</v>
      </c>
      <c r="D4811" s="56">
        <f t="shared" si="75"/>
        <v>-0.18234675411852647</v>
      </c>
      <c r="E4811">
        <v>-4.0288753775472143E-3</v>
      </c>
    </row>
    <row r="4812" spans="2:5" x14ac:dyDescent="0.45">
      <c r="B4812" s="191">
        <v>43780</v>
      </c>
      <c r="C4812" s="101">
        <v>188.9432373046875</v>
      </c>
      <c r="D4812" s="56">
        <f t="shared" si="75"/>
        <v>4.2560864050396205E-2</v>
      </c>
      <c r="E4812">
        <v>-4.0307424849169897E-3</v>
      </c>
    </row>
    <row r="4813" spans="2:5" x14ac:dyDescent="0.45">
      <c r="B4813" s="191">
        <v>43167</v>
      </c>
      <c r="C4813" s="101">
        <v>181.22993469238281</v>
      </c>
      <c r="D4813" s="56">
        <f t="shared" si="75"/>
        <v>4.6060491277456856</v>
      </c>
      <c r="E4813">
        <v>-4.0399112405245267E-3</v>
      </c>
    </row>
    <row r="4814" spans="2:5" x14ac:dyDescent="0.45">
      <c r="B4814" s="191">
        <v>39330</v>
      </c>
      <c r="C4814" s="101">
        <v>32.327568054199219</v>
      </c>
      <c r="D4814" s="56">
        <f t="shared" si="75"/>
        <v>-0.53717229643638398</v>
      </c>
      <c r="E4814">
        <v>-4.0520829991266853E-3</v>
      </c>
    </row>
    <row r="4815" spans="2:5" x14ac:dyDescent="0.45">
      <c r="B4815" s="191">
        <v>40610</v>
      </c>
      <c r="C4815" s="101">
        <v>69.847953796386719</v>
      </c>
      <c r="D4815" s="56">
        <f t="shared" si="75"/>
        <v>-0.41715624206000396</v>
      </c>
      <c r="E4815">
        <v>-4.0545529983414524E-3</v>
      </c>
    </row>
    <row r="4816" spans="2:5" x14ac:dyDescent="0.45">
      <c r="B4816" s="191">
        <v>41278</v>
      </c>
      <c r="C4816" s="101">
        <v>119.83992767333984</v>
      </c>
      <c r="D4816" s="56">
        <f t="shared" si="75"/>
        <v>1.3784533312659459</v>
      </c>
      <c r="E4816">
        <v>-4.0557015561618762E-3</v>
      </c>
    </row>
    <row r="4817" spans="2:5" x14ac:dyDescent="0.45">
      <c r="B4817" s="191">
        <v>40099</v>
      </c>
      <c r="C4817" s="101">
        <v>50.385654449462891</v>
      </c>
      <c r="D4817" s="56">
        <f t="shared" si="75"/>
        <v>1.1676742294259666E-3</v>
      </c>
      <c r="E4817">
        <v>-4.0640331408186951E-3</v>
      </c>
    </row>
    <row r="4818" spans="2:5" x14ac:dyDescent="0.45">
      <c r="B4818" s="191">
        <v>40149</v>
      </c>
      <c r="C4818" s="101">
        <v>50.326889038085938</v>
      </c>
      <c r="D4818" s="56">
        <f t="shared" si="75"/>
        <v>-0.88119782675160485</v>
      </c>
      <c r="E4818">
        <v>-4.0690600306761016E-3</v>
      </c>
    </row>
    <row r="4819" spans="2:5" x14ac:dyDescent="0.45">
      <c r="B4819" s="191">
        <v>45646</v>
      </c>
      <c r="C4819" s="101">
        <v>423.6192626953125</v>
      </c>
      <c r="D4819" s="56">
        <f t="shared" si="75"/>
        <v>53.494457371937308</v>
      </c>
      <c r="E4819">
        <v>-4.0723448182640792E-3</v>
      </c>
    </row>
    <row r="4820" spans="2:5" x14ac:dyDescent="0.45">
      <c r="B4820" s="191">
        <v>37728</v>
      </c>
      <c r="C4820" s="101">
        <v>7.7736210823059082</v>
      </c>
      <c r="D4820" s="56">
        <f t="shared" si="75"/>
        <v>-0.95864021963015278</v>
      </c>
      <c r="E4820">
        <v>-4.0804534890675256E-3</v>
      </c>
    </row>
    <row r="4821" spans="2:5" x14ac:dyDescent="0.45">
      <c r="B4821" s="191">
        <v>43000</v>
      </c>
      <c r="C4821" s="101">
        <v>187.95121765136719</v>
      </c>
      <c r="D4821" s="56">
        <f t="shared" si="75"/>
        <v>0.57869426747918806</v>
      </c>
      <c r="E4821">
        <v>-4.0808396283874499E-3</v>
      </c>
    </row>
    <row r="4822" spans="2:5" x14ac:dyDescent="0.45">
      <c r="B4822" s="191">
        <v>41233</v>
      </c>
      <c r="C4822" s="101">
        <v>119.05485534667969</v>
      </c>
      <c r="D4822" s="56">
        <f t="shared" si="75"/>
        <v>15.847080682492786</v>
      </c>
      <c r="E4822">
        <v>-4.0825907554583084E-3</v>
      </c>
    </row>
    <row r="4823" spans="2:5" x14ac:dyDescent="0.45">
      <c r="B4823" s="191">
        <v>37390</v>
      </c>
      <c r="C4823" s="101">
        <v>7.0667943954467773</v>
      </c>
      <c r="D4823" s="56">
        <f t="shared" si="75"/>
        <v>-0.98198506876512948</v>
      </c>
      <c r="E4823">
        <v>-4.0847589669648944E-3</v>
      </c>
    </row>
    <row r="4824" spans="2:5" x14ac:dyDescent="0.45">
      <c r="B4824" s="191">
        <v>45411</v>
      </c>
      <c r="C4824" s="101">
        <v>392.2742919921875</v>
      </c>
      <c r="D4824" s="56">
        <f t="shared" si="75"/>
        <v>1.3363030793056221</v>
      </c>
      <c r="E4824">
        <v>-4.0908528839428138E-3</v>
      </c>
    </row>
    <row r="4825" spans="2:5" x14ac:dyDescent="0.45">
      <c r="B4825" s="191">
        <v>44215</v>
      </c>
      <c r="C4825" s="101">
        <v>167.90385437011719</v>
      </c>
      <c r="D4825" s="56">
        <f t="shared" si="75"/>
        <v>3.7920702565704403</v>
      </c>
      <c r="E4825">
        <v>-4.0958450365019394E-3</v>
      </c>
    </row>
    <row r="4826" spans="2:5" x14ac:dyDescent="0.45">
      <c r="B4826" s="191">
        <v>39681</v>
      </c>
      <c r="C4826" s="101">
        <v>35.037853240966797</v>
      </c>
      <c r="D4826" s="56">
        <f t="shared" si="75"/>
        <v>3.3862483278405517</v>
      </c>
      <c r="E4826">
        <v>-4.0984468643991898E-3</v>
      </c>
    </row>
    <row r="4827" spans="2:5" x14ac:dyDescent="0.45">
      <c r="B4827" s="191">
        <v>37329</v>
      </c>
      <c r="C4827" s="101">
        <v>7.9881143569946289</v>
      </c>
      <c r="D4827" s="56">
        <f t="shared" si="75"/>
        <v>-0.95728419118954977</v>
      </c>
      <c r="E4827">
        <v>-4.099931657897603E-3</v>
      </c>
    </row>
    <row r="4828" spans="2:5" x14ac:dyDescent="0.45">
      <c r="B4828" s="191">
        <v>43153</v>
      </c>
      <c r="C4828" s="101">
        <v>187.00604248046875</v>
      </c>
      <c r="D4828" s="56">
        <f t="shared" si="75"/>
        <v>-4.6588064843314722E-2</v>
      </c>
      <c r="E4828">
        <v>-4.1013806161172102E-3</v>
      </c>
    </row>
    <row r="4829" spans="2:5" x14ac:dyDescent="0.45">
      <c r="B4829" s="191">
        <v>44462</v>
      </c>
      <c r="C4829" s="101">
        <v>196.14401245117188</v>
      </c>
      <c r="D4829" s="56">
        <f t="shared" si="75"/>
        <v>0.73436672648027546</v>
      </c>
      <c r="E4829">
        <v>-4.1069133118223321E-3</v>
      </c>
    </row>
    <row r="4830" spans="2:5" x14ac:dyDescent="0.45">
      <c r="B4830" s="191">
        <v>41156</v>
      </c>
      <c r="C4830" s="101">
        <v>113.09258270263672</v>
      </c>
      <c r="D4830" s="56">
        <f t="shared" si="75"/>
        <v>14.788906719682396</v>
      </c>
      <c r="E4830">
        <v>-4.110530356034558E-3</v>
      </c>
    </row>
    <row r="4831" spans="2:5" x14ac:dyDescent="0.45">
      <c r="B4831" s="191">
        <v>37664</v>
      </c>
      <c r="C4831" s="101">
        <v>7.1627874374389648</v>
      </c>
      <c r="D4831" s="56">
        <f t="shared" si="75"/>
        <v>-0.97915696028201793</v>
      </c>
      <c r="E4831">
        <v>-4.1119829333780269E-3</v>
      </c>
    </row>
    <row r="4832" spans="2:5" x14ac:dyDescent="0.45">
      <c r="B4832" s="191">
        <v>45034</v>
      </c>
      <c r="C4832" s="101">
        <v>343.6536865234375</v>
      </c>
      <c r="D4832" s="56">
        <f t="shared" si="75"/>
        <v>-0.14939834262945079</v>
      </c>
      <c r="E4832">
        <v>-4.1235568943754092E-3</v>
      </c>
    </row>
    <row r="4833" spans="2:5" x14ac:dyDescent="0.45">
      <c r="B4833" s="191">
        <v>45275</v>
      </c>
      <c r="C4833" s="101">
        <v>404.01248168945313</v>
      </c>
      <c r="D4833" s="56">
        <f t="shared" si="75"/>
        <v>17.389352420901151</v>
      </c>
      <c r="E4833">
        <v>-4.1295130723656998E-3</v>
      </c>
    </row>
    <row r="4834" spans="2:5" x14ac:dyDescent="0.45">
      <c r="B4834" s="191">
        <v>38603</v>
      </c>
      <c r="C4834" s="101">
        <v>21.969913482666016</v>
      </c>
      <c r="D4834" s="56">
        <f t="shared" si="75"/>
        <v>-0.84912330218947318</v>
      </c>
      <c r="E4834">
        <v>-4.1322431946376895E-3</v>
      </c>
    </row>
    <row r="4835" spans="2:5" x14ac:dyDescent="0.45">
      <c r="B4835" s="191">
        <v>42367</v>
      </c>
      <c r="C4835" s="101">
        <v>145.61502075195313</v>
      </c>
      <c r="D4835" s="56">
        <f t="shared" si="75"/>
        <v>-0.32168884588120256</v>
      </c>
      <c r="E4835">
        <v>-4.1387143437654119E-3</v>
      </c>
    </row>
    <row r="4836" spans="2:5" x14ac:dyDescent="0.45">
      <c r="B4836" s="191">
        <v>43593</v>
      </c>
      <c r="C4836" s="101">
        <v>214.67289733886719</v>
      </c>
      <c r="D4836" s="56">
        <f t="shared" si="75"/>
        <v>0.53324799306699333</v>
      </c>
      <c r="E4836">
        <v>-4.140424324654909E-3</v>
      </c>
    </row>
    <row r="4837" spans="2:5" x14ac:dyDescent="0.45">
      <c r="B4837" s="191">
        <v>42180</v>
      </c>
      <c r="C4837" s="101">
        <v>140.01185607910156</v>
      </c>
      <c r="D4837" s="56">
        <f t="shared" si="75"/>
        <v>-0.15438207652368163</v>
      </c>
      <c r="E4837">
        <v>-4.1449926953620294E-3</v>
      </c>
    </row>
    <row r="4838" spans="2:5" x14ac:dyDescent="0.45">
      <c r="B4838" s="191">
        <v>42648</v>
      </c>
      <c r="C4838" s="101">
        <v>165.57342529296875</v>
      </c>
      <c r="D4838" s="56">
        <f t="shared" si="75"/>
        <v>-0.14378012762394887</v>
      </c>
      <c r="E4838">
        <v>-4.1462168730781145E-3</v>
      </c>
    </row>
    <row r="4839" spans="2:5" x14ac:dyDescent="0.45">
      <c r="B4839" s="191">
        <v>43210</v>
      </c>
      <c r="C4839" s="101">
        <v>193.37722778320313</v>
      </c>
      <c r="D4839" s="56">
        <f t="shared" si="75"/>
        <v>23.688296599420507</v>
      </c>
      <c r="E4839">
        <v>-4.1464919913958408E-3</v>
      </c>
    </row>
    <row r="4840" spans="2:5" x14ac:dyDescent="0.45">
      <c r="B4840" s="191">
        <v>36615</v>
      </c>
      <c r="C4840" s="101">
        <v>7.8327488899230957</v>
      </c>
      <c r="D4840" s="56">
        <f t="shared" si="75"/>
        <v>-0.38818397166343249</v>
      </c>
      <c r="E4840">
        <v>-4.148495892122738E-3</v>
      </c>
    </row>
    <row r="4841" spans="2:5" x14ac:dyDescent="0.45">
      <c r="B4841" s="191">
        <v>38285</v>
      </c>
      <c r="C4841" s="101">
        <v>12.802457809448242</v>
      </c>
      <c r="D4841" s="56">
        <f t="shared" si="75"/>
        <v>0.26329167170517814</v>
      </c>
      <c r="E4841">
        <v>-4.1492452346883219E-3</v>
      </c>
    </row>
    <row r="4842" spans="2:5" x14ac:dyDescent="0.45">
      <c r="B4842" s="191">
        <v>37915</v>
      </c>
      <c r="C4842" s="101">
        <v>10.13420581817627</v>
      </c>
      <c r="D4842" s="56">
        <f t="shared" si="75"/>
        <v>-0.93733828164950472</v>
      </c>
      <c r="E4842">
        <v>-4.1650540299673971E-3</v>
      </c>
    </row>
    <row r="4843" spans="2:5" x14ac:dyDescent="0.45">
      <c r="B4843" s="191">
        <v>42003</v>
      </c>
      <c r="C4843" s="101">
        <v>161.72882080078125</v>
      </c>
      <c r="D4843" s="56">
        <f t="shared" si="75"/>
        <v>4.6926757969261255</v>
      </c>
      <c r="E4843">
        <v>-4.190849280689567E-3</v>
      </c>
    </row>
    <row r="4844" spans="2:5" x14ac:dyDescent="0.45">
      <c r="B4844" s="191">
        <v>39254</v>
      </c>
      <c r="C4844" s="101">
        <v>28.409982681274414</v>
      </c>
      <c r="D4844" s="56">
        <f t="shared" si="75"/>
        <v>2.1122859338902567</v>
      </c>
      <c r="E4844">
        <v>-4.1924164655553833E-3</v>
      </c>
    </row>
    <row r="4845" spans="2:5" x14ac:dyDescent="0.45">
      <c r="B4845" s="191">
        <v>37021</v>
      </c>
      <c r="C4845" s="101">
        <v>9.1283330917358398</v>
      </c>
      <c r="D4845" s="56">
        <f t="shared" si="75"/>
        <v>-0.94338099919117668</v>
      </c>
      <c r="E4845">
        <v>-4.1981443396783887E-3</v>
      </c>
    </row>
    <row r="4846" spans="2:5" x14ac:dyDescent="0.45">
      <c r="B4846" s="191">
        <v>42005</v>
      </c>
      <c r="C4846" s="101">
        <v>161.22384643554688</v>
      </c>
      <c r="D4846" s="56">
        <f t="shared" si="75"/>
        <v>19.322064698413104</v>
      </c>
      <c r="E4846">
        <v>-4.2038265424169914E-3</v>
      </c>
    </row>
    <row r="4847" spans="2:5" x14ac:dyDescent="0.45">
      <c r="B4847" s="191">
        <v>37454</v>
      </c>
      <c r="C4847" s="101">
        <v>7.9334383010864258</v>
      </c>
      <c r="D4847" s="56">
        <f t="shared" si="75"/>
        <v>-0.83673985375926763</v>
      </c>
      <c r="E4847">
        <v>-4.2117558562977872E-3</v>
      </c>
    </row>
    <row r="4848" spans="2:5" x14ac:dyDescent="0.45">
      <c r="B4848" s="191">
        <v>40028</v>
      </c>
      <c r="C4848" s="101">
        <v>48.593845367431641</v>
      </c>
      <c r="D4848" s="56">
        <f t="shared" si="75"/>
        <v>-0.67032715770774798</v>
      </c>
      <c r="E4848">
        <v>-4.2135669162689003E-3</v>
      </c>
    </row>
    <row r="4849" spans="2:5" x14ac:dyDescent="0.45">
      <c r="B4849" s="191">
        <v>41757</v>
      </c>
      <c r="C4849" s="101">
        <v>147.40020751953125</v>
      </c>
      <c r="D4849" s="56">
        <f t="shared" si="75"/>
        <v>20.933795863566566</v>
      </c>
      <c r="E4849">
        <v>-4.2218432454631371E-3</v>
      </c>
    </row>
    <row r="4850" spans="2:5" x14ac:dyDescent="0.45">
      <c r="B4850" s="191">
        <v>36040</v>
      </c>
      <c r="C4850" s="101">
        <v>6.7202324867248535</v>
      </c>
      <c r="D4850" s="56">
        <f t="shared" si="75"/>
        <v>-0.9643708878252526</v>
      </c>
      <c r="E4850">
        <v>-4.248073653153989E-3</v>
      </c>
    </row>
    <row r="4851" spans="2:5" x14ac:dyDescent="0.45">
      <c r="B4851" s="191">
        <v>43110</v>
      </c>
      <c r="C4851" s="101">
        <v>188.6163330078125</v>
      </c>
      <c r="D4851" s="56">
        <f t="shared" si="75"/>
        <v>31.987548102326524</v>
      </c>
      <c r="E4851">
        <v>-4.2506291522416721E-3</v>
      </c>
    </row>
    <row r="4852" spans="2:5" x14ac:dyDescent="0.45">
      <c r="B4852" s="191">
        <v>36649</v>
      </c>
      <c r="C4852" s="101">
        <v>5.717803955078125</v>
      </c>
      <c r="D4852" s="56">
        <f t="shared" si="75"/>
        <v>-0.20318992382559081</v>
      </c>
      <c r="E4852">
        <v>-4.2616831742776059E-3</v>
      </c>
    </row>
    <row r="4853" spans="2:5" x14ac:dyDescent="0.45">
      <c r="B4853" s="191">
        <v>37677</v>
      </c>
      <c r="C4853" s="101">
        <v>7.175868034362793</v>
      </c>
      <c r="D4853" s="56">
        <f t="shared" si="75"/>
        <v>4.1386921609997025E-3</v>
      </c>
      <c r="E4853">
        <v>-4.2618761478716389E-3</v>
      </c>
    </row>
    <row r="4854" spans="2:5" x14ac:dyDescent="0.45">
      <c r="B4854" s="191">
        <v>37711</v>
      </c>
      <c r="C4854" s="101">
        <v>7.1462917327880859</v>
      </c>
      <c r="D4854" s="56">
        <f t="shared" si="75"/>
        <v>-7.4009781469333513E-2</v>
      </c>
      <c r="E4854">
        <v>-4.2793731027348523E-3</v>
      </c>
    </row>
    <row r="4855" spans="2:5" x14ac:dyDescent="0.45">
      <c r="B4855" s="191">
        <v>36500</v>
      </c>
      <c r="C4855" s="101">
        <v>7.7174592018127441</v>
      </c>
      <c r="D4855" s="56">
        <f t="shared" si="75"/>
        <v>-0.94517834777297483</v>
      </c>
      <c r="E4855">
        <v>-4.2801712979049916E-3</v>
      </c>
    </row>
    <row r="4856" spans="2:5" x14ac:dyDescent="0.45">
      <c r="B4856" s="191">
        <v>42388</v>
      </c>
      <c r="C4856" s="101">
        <v>140.77392578125</v>
      </c>
      <c r="D4856" s="56">
        <f t="shared" si="75"/>
        <v>-0.67486005860988452</v>
      </c>
      <c r="E4856">
        <v>-4.2802170393175997E-3</v>
      </c>
    </row>
    <row r="4857" spans="2:5" x14ac:dyDescent="0.45">
      <c r="B4857" s="191">
        <v>45624</v>
      </c>
      <c r="C4857" s="101">
        <v>432.964111328125</v>
      </c>
      <c r="D4857" s="56">
        <f t="shared" si="75"/>
        <v>6.2615624890460631E-2</v>
      </c>
      <c r="E4857">
        <v>-4.2981034641273782E-3</v>
      </c>
    </row>
    <row r="4858" spans="2:5" x14ac:dyDescent="0.45">
      <c r="B4858" s="191">
        <v>45289</v>
      </c>
      <c r="C4858" s="101">
        <v>407.4512939453125</v>
      </c>
      <c r="D4858" s="56">
        <f t="shared" si="75"/>
        <v>1.8287669128678372</v>
      </c>
      <c r="E4858">
        <v>-4.3093711614361208E-3</v>
      </c>
    </row>
    <row r="4859" spans="2:5" x14ac:dyDescent="0.45">
      <c r="B4859" s="191">
        <v>41499</v>
      </c>
      <c r="C4859" s="101">
        <v>144.03848266601563</v>
      </c>
      <c r="D4859" s="56">
        <f t="shared" si="75"/>
        <v>19.743408176417852</v>
      </c>
      <c r="E4859">
        <v>-4.3196364303367523E-3</v>
      </c>
    </row>
    <row r="4860" spans="2:5" x14ac:dyDescent="0.45">
      <c r="B4860" s="191">
        <v>37573</v>
      </c>
      <c r="C4860" s="101">
        <v>6.943819522857666</v>
      </c>
      <c r="D4860" s="56">
        <f t="shared" si="75"/>
        <v>1.1640424143393855</v>
      </c>
      <c r="E4860">
        <v>-4.3223933712316235E-3</v>
      </c>
    </row>
    <row r="4861" spans="2:5" x14ac:dyDescent="0.45">
      <c r="B4861" s="191">
        <v>35333</v>
      </c>
      <c r="C4861" s="101">
        <v>3.208726167678833</v>
      </c>
      <c r="D4861" s="56">
        <f t="shared" si="75"/>
        <v>-0.90724006323105189</v>
      </c>
      <c r="E4861">
        <v>-4.3236516886559443E-3</v>
      </c>
    </row>
    <row r="4862" spans="2:5" x14ac:dyDescent="0.45">
      <c r="B4862" s="191">
        <v>39365</v>
      </c>
      <c r="C4862" s="101">
        <v>34.591724395751953</v>
      </c>
      <c r="D4862" s="56">
        <f t="shared" si="75"/>
        <v>-0.76931341073754478</v>
      </c>
      <c r="E4862">
        <v>-4.3266928123865626E-3</v>
      </c>
    </row>
    <row r="4863" spans="2:5" x14ac:dyDescent="0.45">
      <c r="B4863" s="191">
        <v>44021</v>
      </c>
      <c r="C4863" s="101">
        <v>149.951171875</v>
      </c>
      <c r="D4863" s="56">
        <f t="shared" si="75"/>
        <v>-0.46951033999230868</v>
      </c>
      <c r="E4863">
        <v>-4.3301183857487255E-3</v>
      </c>
    </row>
    <row r="4864" spans="2:5" x14ac:dyDescent="0.45">
      <c r="B4864" s="191">
        <v>44922</v>
      </c>
      <c r="C4864" s="101">
        <v>282.66558837890625</v>
      </c>
      <c r="D4864" s="56">
        <f t="shared" si="75"/>
        <v>-0.12051775436577511</v>
      </c>
      <c r="E4864">
        <v>-4.333580573381921E-3</v>
      </c>
    </row>
    <row r="4865" spans="2:5" x14ac:dyDescent="0.45">
      <c r="B4865" s="191">
        <v>46063</v>
      </c>
      <c r="C4865" s="101">
        <v>321.39999389648438</v>
      </c>
      <c r="D4865" s="56">
        <f t="shared" si="75"/>
        <v>0.63383537141916135</v>
      </c>
      <c r="E4865">
        <v>-4.3370320614208825E-3</v>
      </c>
    </row>
    <row r="4866" spans="2:5" x14ac:dyDescent="0.45">
      <c r="B4866" s="191">
        <v>43522</v>
      </c>
      <c r="C4866" s="101">
        <v>196.71504211425781</v>
      </c>
      <c r="D4866" s="56">
        <f t="shared" si="75"/>
        <v>27.474322945008719</v>
      </c>
      <c r="E4866">
        <v>-4.3370929143593095E-3</v>
      </c>
    </row>
    <row r="4867" spans="2:5" x14ac:dyDescent="0.45">
      <c r="B4867" s="191">
        <v>37417</v>
      </c>
      <c r="C4867" s="101">
        <v>6.9085063934326172</v>
      </c>
      <c r="D4867" s="56">
        <f t="shared" ref="D4867:D4930" si="76">(C4867-C4868)/C4868</f>
        <v>-0.93530802980178585</v>
      </c>
      <c r="E4867">
        <v>-4.3371385606192272E-3</v>
      </c>
    </row>
    <row r="4868" spans="2:5" x14ac:dyDescent="0.45">
      <c r="B4868" s="191">
        <v>41099</v>
      </c>
      <c r="C4868" s="101">
        <v>106.79078674316406</v>
      </c>
      <c r="D4868" s="56">
        <f t="shared" si="76"/>
        <v>0.70296370790642493</v>
      </c>
      <c r="E4868">
        <v>-4.3521815003015624E-3</v>
      </c>
    </row>
    <row r="4869" spans="2:5" x14ac:dyDescent="0.45">
      <c r="B4869" s="191">
        <v>40389</v>
      </c>
      <c r="C4869" s="101">
        <v>62.708786010742188</v>
      </c>
      <c r="D4869" s="56">
        <f t="shared" si="76"/>
        <v>-0.63734253407169383</v>
      </c>
      <c r="E4869">
        <v>-4.3535033318875963E-3</v>
      </c>
    </row>
    <row r="4870" spans="2:5" x14ac:dyDescent="0.45">
      <c r="B4870" s="191">
        <v>42753</v>
      </c>
      <c r="C4870" s="101">
        <v>172.91464233398438</v>
      </c>
      <c r="D4870" s="56">
        <f t="shared" si="76"/>
        <v>1.8728000552143005</v>
      </c>
      <c r="E4870">
        <v>-4.3659950199559346E-3</v>
      </c>
    </row>
    <row r="4871" spans="2:5" x14ac:dyDescent="0.45">
      <c r="B4871" s="191">
        <v>40358</v>
      </c>
      <c r="C4871" s="101">
        <v>60.190280914306641</v>
      </c>
      <c r="D4871" s="56">
        <f t="shared" si="76"/>
        <v>-0.85546425459025532</v>
      </c>
      <c r="E4871">
        <v>-4.367375171743796E-3</v>
      </c>
    </row>
    <row r="4872" spans="2:5" x14ac:dyDescent="0.45">
      <c r="B4872" s="191">
        <v>45798</v>
      </c>
      <c r="C4872" s="101">
        <v>416.438720703125</v>
      </c>
      <c r="D4872" s="56">
        <f t="shared" si="76"/>
        <v>64.460896846250989</v>
      </c>
      <c r="E4872">
        <v>-4.3688258541566011E-3</v>
      </c>
    </row>
    <row r="4873" spans="2:5" x14ac:dyDescent="0.45">
      <c r="B4873" s="191">
        <v>35816</v>
      </c>
      <c r="C4873" s="101">
        <v>6.3616409301757813</v>
      </c>
      <c r="D4873" s="56">
        <f t="shared" si="76"/>
        <v>-0.95539188003854403</v>
      </c>
      <c r="E4873">
        <v>-4.3695913694749506E-3</v>
      </c>
    </row>
    <row r="4874" spans="2:5" x14ac:dyDescent="0.45">
      <c r="B4874" s="191">
        <v>42432</v>
      </c>
      <c r="C4874" s="101">
        <v>142.61172485351563</v>
      </c>
      <c r="D4874" s="56">
        <f t="shared" si="76"/>
        <v>1.9171358284251825</v>
      </c>
      <c r="E4874">
        <v>-4.3812244802302674E-3</v>
      </c>
    </row>
    <row r="4875" spans="2:5" x14ac:dyDescent="0.45">
      <c r="B4875" s="191">
        <v>40095</v>
      </c>
      <c r="C4875" s="101">
        <v>48.887584686279297</v>
      </c>
      <c r="D4875" s="56">
        <f t="shared" si="76"/>
        <v>-0.66949546506137791</v>
      </c>
      <c r="E4875">
        <v>-4.3868675203765058E-3</v>
      </c>
    </row>
    <row r="4876" spans="2:5" x14ac:dyDescent="0.45">
      <c r="B4876" s="191">
        <v>44048</v>
      </c>
      <c r="C4876" s="101">
        <v>147.91804504394531</v>
      </c>
      <c r="D4876" s="56">
        <f t="shared" si="76"/>
        <v>44.089653235702222</v>
      </c>
      <c r="E4876">
        <v>-4.3893744232514215E-3</v>
      </c>
    </row>
    <row r="4877" spans="2:5" x14ac:dyDescent="0.45">
      <c r="B4877" s="191">
        <v>35283</v>
      </c>
      <c r="C4877" s="101">
        <v>3.2805318832397461</v>
      </c>
      <c r="D4877" s="56">
        <f t="shared" si="76"/>
        <v>-0.98823539088513812</v>
      </c>
      <c r="E4877">
        <v>-4.3906656243297868E-3</v>
      </c>
    </row>
    <row r="4878" spans="2:5" x14ac:dyDescent="0.45">
      <c r="B4878" s="191">
        <v>44847</v>
      </c>
      <c r="C4878" s="101">
        <v>278.84750366210938</v>
      </c>
      <c r="D4878" s="56">
        <f t="shared" si="76"/>
        <v>-0.28353546298627574</v>
      </c>
      <c r="E4878">
        <v>-4.3926569385488931E-3</v>
      </c>
    </row>
    <row r="4879" spans="2:5" x14ac:dyDescent="0.45">
      <c r="B4879" s="191">
        <v>45166</v>
      </c>
      <c r="C4879" s="101">
        <v>389.19931030273438</v>
      </c>
      <c r="D4879" s="56">
        <f t="shared" si="76"/>
        <v>6.9834937589453734</v>
      </c>
      <c r="E4879">
        <v>-4.3983336279035199E-3</v>
      </c>
    </row>
    <row r="4880" spans="2:5" x14ac:dyDescent="0.45">
      <c r="B4880" s="191">
        <v>40191</v>
      </c>
      <c r="C4880" s="101">
        <v>48.750499725341797</v>
      </c>
      <c r="D4880" s="56">
        <f t="shared" si="76"/>
        <v>15.082069874286185</v>
      </c>
      <c r="E4880">
        <v>-4.3991489951129307E-3</v>
      </c>
    </row>
    <row r="4881" spans="2:5" x14ac:dyDescent="0.45">
      <c r="B4881" s="191">
        <v>35416</v>
      </c>
      <c r="C4881" s="101">
        <v>3.0313572883605957</v>
      </c>
      <c r="D4881" s="56">
        <f t="shared" si="76"/>
        <v>-0.99345414421375078</v>
      </c>
      <c r="E4881">
        <v>-4.400175496473274E-3</v>
      </c>
    </row>
    <row r="4882" spans="2:5" x14ac:dyDescent="0.45">
      <c r="B4882" s="191">
        <v>45573</v>
      </c>
      <c r="C4882" s="101">
        <v>463.09564208984375</v>
      </c>
      <c r="D4882" s="56">
        <f t="shared" si="76"/>
        <v>58.131430814818494</v>
      </c>
      <c r="E4882">
        <v>-4.410069691934148E-3</v>
      </c>
    </row>
    <row r="4883" spans="2:5" x14ac:dyDescent="0.45">
      <c r="B4883" s="191">
        <v>37770</v>
      </c>
      <c r="C4883" s="101">
        <v>7.8316326141357422</v>
      </c>
      <c r="D4883" s="56">
        <f t="shared" si="76"/>
        <v>-0.97954996659487859</v>
      </c>
      <c r="E4883">
        <v>-4.410167790535882E-3</v>
      </c>
    </row>
    <row r="4884" spans="2:5" x14ac:dyDescent="0.45">
      <c r="B4884" s="191">
        <v>45427</v>
      </c>
      <c r="C4884" s="101">
        <v>382.96429443359375</v>
      </c>
      <c r="D4884" s="56">
        <f t="shared" si="76"/>
        <v>49.748861943342405</v>
      </c>
      <c r="E4884">
        <v>-4.4216021840095135E-3</v>
      </c>
    </row>
    <row r="4885" spans="2:5" x14ac:dyDescent="0.45">
      <c r="B4885" s="191">
        <v>36123</v>
      </c>
      <c r="C4885" s="101">
        <v>7.5462636947631836</v>
      </c>
      <c r="D4885" s="56">
        <f t="shared" si="76"/>
        <v>-0.94846222667527591</v>
      </c>
      <c r="E4885">
        <v>-4.4245736111517397E-3</v>
      </c>
    </row>
    <row r="4886" spans="2:5" x14ac:dyDescent="0.45">
      <c r="B4886" s="191">
        <v>44158</v>
      </c>
      <c r="C4886" s="101">
        <v>146.4219970703125</v>
      </c>
      <c r="D4886" s="56">
        <f t="shared" si="76"/>
        <v>-0.26893252427587583</v>
      </c>
      <c r="E4886">
        <v>-4.4341267258250147E-3</v>
      </c>
    </row>
    <row r="4887" spans="2:5" x14ac:dyDescent="0.45">
      <c r="B4887" s="191">
        <v>43426</v>
      </c>
      <c r="C4887" s="101">
        <v>200.28520202636719</v>
      </c>
      <c r="D4887" s="56">
        <f t="shared" si="76"/>
        <v>-0.48440130111386898</v>
      </c>
      <c r="E4887">
        <v>-4.436687457421225E-3</v>
      </c>
    </row>
    <row r="4888" spans="2:5" x14ac:dyDescent="0.45">
      <c r="B4888" s="191">
        <v>45723</v>
      </c>
      <c r="C4888" s="101">
        <v>388.45172119140625</v>
      </c>
      <c r="D4888" s="56">
        <f t="shared" si="76"/>
        <v>1.3765190962092866</v>
      </c>
      <c r="E4888">
        <v>-4.4368184522592096E-3</v>
      </c>
    </row>
    <row r="4889" spans="2:5" x14ac:dyDescent="0.45">
      <c r="B4889" s="191">
        <v>44182</v>
      </c>
      <c r="C4889" s="101">
        <v>163.45407104492188</v>
      </c>
      <c r="D4889" s="56">
        <f t="shared" si="76"/>
        <v>26.160735045227213</v>
      </c>
      <c r="E4889">
        <v>-4.4390788381665613E-3</v>
      </c>
    </row>
    <row r="4890" spans="2:5" x14ac:dyDescent="0.45">
      <c r="B4890" s="191">
        <v>35744</v>
      </c>
      <c r="C4890" s="101">
        <v>6.0180282592773438</v>
      </c>
      <c r="D4890" s="56">
        <f t="shared" si="76"/>
        <v>-0.60948176173458923</v>
      </c>
      <c r="E4890">
        <v>-4.4410282890638567E-3</v>
      </c>
    </row>
    <row r="4891" spans="2:5" x14ac:dyDescent="0.45">
      <c r="B4891" s="191">
        <v>38344</v>
      </c>
      <c r="C4891" s="101">
        <v>15.410364151000977</v>
      </c>
      <c r="D4891" s="56">
        <f t="shared" si="76"/>
        <v>0.74092662815618904</v>
      </c>
      <c r="E4891">
        <v>-4.4419225268136015E-3</v>
      </c>
    </row>
    <row r="4892" spans="2:5" x14ac:dyDescent="0.45">
      <c r="B4892" s="191">
        <v>36836</v>
      </c>
      <c r="C4892" s="101">
        <v>8.8518171310424805</v>
      </c>
      <c r="D4892" s="56">
        <f t="shared" si="76"/>
        <v>0.16209394943982741</v>
      </c>
      <c r="E4892">
        <v>-4.451532535776472E-3</v>
      </c>
    </row>
    <row r="4893" spans="2:5" x14ac:dyDescent="0.45">
      <c r="B4893" s="191">
        <v>36137</v>
      </c>
      <c r="C4893" s="101">
        <v>7.6171269416809082</v>
      </c>
      <c r="D4893" s="56">
        <f t="shared" si="76"/>
        <v>-0.95293380828105678</v>
      </c>
      <c r="E4893">
        <v>-4.4544511106618398E-3</v>
      </c>
    </row>
    <row r="4894" spans="2:5" x14ac:dyDescent="0.45">
      <c r="B4894" s="191">
        <v>42034</v>
      </c>
      <c r="C4894" s="101">
        <v>161.83860778808594</v>
      </c>
      <c r="D4894" s="56">
        <f t="shared" si="76"/>
        <v>18.329158905202423</v>
      </c>
      <c r="E4894">
        <v>-4.4568398863234562E-3</v>
      </c>
    </row>
    <row r="4895" spans="2:5" x14ac:dyDescent="0.45">
      <c r="B4895" s="191">
        <v>36454</v>
      </c>
      <c r="C4895" s="101">
        <v>8.3727703094482422</v>
      </c>
      <c r="D4895" s="56">
        <f t="shared" si="76"/>
        <v>-0.97356758130678545</v>
      </c>
      <c r="E4895">
        <v>-4.462265890358798E-3</v>
      </c>
    </row>
    <row r="4896" spans="2:5" x14ac:dyDescent="0.45">
      <c r="B4896" s="191">
        <v>46045</v>
      </c>
      <c r="C4896" s="101">
        <v>316.76141357421875</v>
      </c>
      <c r="D4896" s="56">
        <f t="shared" si="76"/>
        <v>1.1688235163831286</v>
      </c>
      <c r="E4896">
        <v>-4.4636687061806067E-3</v>
      </c>
    </row>
    <row r="4897" spans="2:5" x14ac:dyDescent="0.45">
      <c r="B4897" s="191">
        <v>41803</v>
      </c>
      <c r="C4897" s="101">
        <v>146.05218505859375</v>
      </c>
      <c r="D4897" s="56">
        <f t="shared" si="76"/>
        <v>0.76262435881263746</v>
      </c>
      <c r="E4897">
        <v>-4.4895173524432327E-3</v>
      </c>
    </row>
    <row r="4898" spans="2:5" x14ac:dyDescent="0.45">
      <c r="B4898" s="191">
        <v>40794</v>
      </c>
      <c r="C4898" s="101">
        <v>82.860641479492188</v>
      </c>
      <c r="D4898" s="56">
        <f t="shared" si="76"/>
        <v>0.15245383933572915</v>
      </c>
      <c r="E4898">
        <v>-4.4985292106501061E-3</v>
      </c>
    </row>
    <row r="4899" spans="2:5" x14ac:dyDescent="0.45">
      <c r="B4899" s="191">
        <v>40492</v>
      </c>
      <c r="C4899" s="101">
        <v>71.899314880371094</v>
      </c>
      <c r="D4899" s="56">
        <f t="shared" si="76"/>
        <v>-0.83796318967012529</v>
      </c>
      <c r="E4899">
        <v>-4.499091435152174E-3</v>
      </c>
    </row>
    <row r="4900" spans="2:5" x14ac:dyDescent="0.45">
      <c r="B4900" s="191">
        <v>45583</v>
      </c>
      <c r="C4900" s="101">
        <v>443.72210693359375</v>
      </c>
      <c r="D4900" s="56">
        <f t="shared" si="76"/>
        <v>57.867879113923166</v>
      </c>
      <c r="E4900">
        <v>-4.4998466000287975E-3</v>
      </c>
    </row>
    <row r="4901" spans="2:5" x14ac:dyDescent="0.45">
      <c r="B4901" s="191">
        <v>37620</v>
      </c>
      <c r="C4901" s="101">
        <v>7.537592887878418</v>
      </c>
      <c r="D4901" s="56">
        <f t="shared" si="76"/>
        <v>-0.92181226052730192</v>
      </c>
      <c r="E4901">
        <v>-4.5062567726888662E-3</v>
      </c>
    </row>
    <row r="4902" spans="2:5" x14ac:dyDescent="0.45">
      <c r="B4902" s="191">
        <v>41052</v>
      </c>
      <c r="C4902" s="101">
        <v>96.403770446777344</v>
      </c>
      <c r="D4902" s="56">
        <f t="shared" si="76"/>
        <v>9.9838191696920511</v>
      </c>
      <c r="E4902">
        <v>-4.5111925412050771E-3</v>
      </c>
    </row>
    <row r="4903" spans="2:5" x14ac:dyDescent="0.45">
      <c r="B4903" s="191">
        <v>37811</v>
      </c>
      <c r="C4903" s="101">
        <v>8.7768898010253906</v>
      </c>
      <c r="D4903" s="56">
        <f t="shared" si="76"/>
        <v>-0.6902608291669553</v>
      </c>
      <c r="E4903">
        <v>-4.5154230170943565E-3</v>
      </c>
    </row>
    <row r="4904" spans="2:5" x14ac:dyDescent="0.45">
      <c r="B4904" s="191">
        <v>39265</v>
      </c>
      <c r="C4904" s="101">
        <v>28.336389541625977</v>
      </c>
      <c r="D4904" s="56">
        <f t="shared" si="76"/>
        <v>-0.65534104800207049</v>
      </c>
      <c r="E4904">
        <v>-4.524805318053382E-3</v>
      </c>
    </row>
    <row r="4905" spans="2:5" x14ac:dyDescent="0.45">
      <c r="B4905" s="191">
        <v>40807</v>
      </c>
      <c r="C4905" s="101">
        <v>82.215736389160156</v>
      </c>
      <c r="D4905" s="56">
        <f t="shared" si="76"/>
        <v>-0.74170361438205401</v>
      </c>
      <c r="E4905">
        <v>-4.5339318346290375E-3</v>
      </c>
    </row>
    <row r="4906" spans="2:5" x14ac:dyDescent="0.45">
      <c r="B4906" s="191">
        <v>46079</v>
      </c>
      <c r="C4906" s="101">
        <v>318.29998779296875</v>
      </c>
      <c r="D4906" s="56">
        <f t="shared" si="76"/>
        <v>7.4312314071040033</v>
      </c>
      <c r="E4906">
        <v>-4.5348309836786551E-3</v>
      </c>
    </row>
    <row r="4907" spans="2:5" x14ac:dyDescent="0.45">
      <c r="B4907" s="191">
        <v>38842</v>
      </c>
      <c r="C4907" s="101">
        <v>37.752490997314453</v>
      </c>
      <c r="D4907" s="56">
        <f t="shared" si="76"/>
        <v>-0.7729348117572753</v>
      </c>
      <c r="E4907">
        <v>-4.5366527686285961E-3</v>
      </c>
    </row>
    <row r="4908" spans="2:5" x14ac:dyDescent="0.45">
      <c r="B4908" s="191">
        <v>42647</v>
      </c>
      <c r="C4908" s="101">
        <v>166.26278686523438</v>
      </c>
      <c r="D4908" s="56">
        <f t="shared" si="76"/>
        <v>-0.15033223854300845</v>
      </c>
      <c r="E4908">
        <v>-4.5396952225625533E-3</v>
      </c>
    </row>
    <row r="4909" spans="2:5" x14ac:dyDescent="0.45">
      <c r="B4909" s="191">
        <v>43249</v>
      </c>
      <c r="C4909" s="101">
        <v>195.67976379394531</v>
      </c>
      <c r="D4909" s="56">
        <f t="shared" si="76"/>
        <v>3.9647368167602184E-2</v>
      </c>
      <c r="E4909">
        <v>-4.5403242833722494E-3</v>
      </c>
    </row>
    <row r="4910" spans="2:5" x14ac:dyDescent="0.45">
      <c r="B4910" s="191">
        <v>42769</v>
      </c>
      <c r="C4910" s="101">
        <v>188.21743774414063</v>
      </c>
      <c r="D4910" s="56">
        <f t="shared" si="76"/>
        <v>-0.10583777260491005</v>
      </c>
      <c r="E4910">
        <v>-4.5571605282593991E-3</v>
      </c>
    </row>
    <row r="4911" spans="2:5" x14ac:dyDescent="0.45">
      <c r="B4911" s="191">
        <v>43559</v>
      </c>
      <c r="C4911" s="101">
        <v>210.495849609375</v>
      </c>
      <c r="D4911" s="56">
        <f t="shared" si="76"/>
        <v>0.13767746500594197</v>
      </c>
      <c r="E4911">
        <v>-4.5585908157102315E-3</v>
      </c>
    </row>
    <row r="4912" spans="2:5" x14ac:dyDescent="0.45">
      <c r="B4912" s="191">
        <v>44509</v>
      </c>
      <c r="C4912" s="101">
        <v>185.02243041992188</v>
      </c>
      <c r="D4912" s="56">
        <f t="shared" si="76"/>
        <v>0.10614105817853713</v>
      </c>
      <c r="E4912">
        <v>-4.5692208763785181E-3</v>
      </c>
    </row>
    <row r="4913" spans="2:5" x14ac:dyDescent="0.45">
      <c r="B4913" s="191">
        <v>44397</v>
      </c>
      <c r="C4913" s="101">
        <v>167.26838684082031</v>
      </c>
      <c r="D4913" s="56">
        <f t="shared" si="76"/>
        <v>-3.0334282143941047E-2</v>
      </c>
      <c r="E4913">
        <v>-4.5727302660314344E-3</v>
      </c>
    </row>
    <row r="4914" spans="2:5" x14ac:dyDescent="0.45">
      <c r="B4914" s="191">
        <v>42606</v>
      </c>
      <c r="C4914" s="101">
        <v>172.50108337402344</v>
      </c>
      <c r="D4914" s="56">
        <f t="shared" si="76"/>
        <v>0.29256754547298469</v>
      </c>
      <c r="E4914">
        <v>-4.5743666759355608E-3</v>
      </c>
    </row>
    <row r="4915" spans="2:5" x14ac:dyDescent="0.45">
      <c r="B4915" s="191">
        <v>44141</v>
      </c>
      <c r="C4915" s="101">
        <v>133.45614624023438</v>
      </c>
      <c r="D4915" s="56">
        <f t="shared" si="76"/>
        <v>-0.26897456717984763</v>
      </c>
      <c r="E4915">
        <v>-4.5779810311519864E-3</v>
      </c>
    </row>
    <row r="4916" spans="2:5" x14ac:dyDescent="0.45">
      <c r="B4916" s="191">
        <v>43203</v>
      </c>
      <c r="C4916" s="101">
        <v>182.56019592285156</v>
      </c>
      <c r="D4916" s="56">
        <f t="shared" si="76"/>
        <v>24.531911715297962</v>
      </c>
      <c r="E4916">
        <v>-4.5808732670822418E-3</v>
      </c>
    </row>
    <row r="4917" spans="2:5" x14ac:dyDescent="0.45">
      <c r="B4917" s="191">
        <v>37651</v>
      </c>
      <c r="C4917" s="101">
        <v>7.1502752304077148</v>
      </c>
      <c r="D4917" s="56">
        <f t="shared" si="76"/>
        <v>-0.7889208611624432</v>
      </c>
      <c r="E4917">
        <v>-4.5922195471135149E-3</v>
      </c>
    </row>
    <row r="4918" spans="2:5" x14ac:dyDescent="0.45">
      <c r="B4918" s="191">
        <v>39016</v>
      </c>
      <c r="C4918" s="101">
        <v>33.874855041503906</v>
      </c>
      <c r="D4918" s="56">
        <f t="shared" si="76"/>
        <v>-1.9391881155034228E-2</v>
      </c>
      <c r="E4918">
        <v>-4.5960741129000802E-3</v>
      </c>
    </row>
    <row r="4919" spans="2:5" x14ac:dyDescent="0.45">
      <c r="B4919" s="191">
        <v>39336</v>
      </c>
      <c r="C4919" s="101">
        <v>34.544742584228516</v>
      </c>
      <c r="D4919" s="56">
        <f t="shared" si="76"/>
        <v>-0.91237241321598272</v>
      </c>
      <c r="E4919">
        <v>-4.6023293920231644E-3</v>
      </c>
    </row>
    <row r="4920" spans="2:5" x14ac:dyDescent="0.45">
      <c r="B4920" s="191">
        <v>45700</v>
      </c>
      <c r="C4920" s="101">
        <v>394.22222900390625</v>
      </c>
      <c r="D4920" s="56">
        <f t="shared" si="76"/>
        <v>48.697857413021048</v>
      </c>
      <c r="E4920">
        <v>-4.6138961508896152E-3</v>
      </c>
    </row>
    <row r="4921" spans="2:5" x14ac:dyDescent="0.45">
      <c r="B4921" s="191">
        <v>37321</v>
      </c>
      <c r="C4921" s="101">
        <v>7.9323787689208984</v>
      </c>
      <c r="D4921" s="56">
        <f t="shared" si="76"/>
        <v>-0.77749593871401201</v>
      </c>
      <c r="E4921">
        <v>-4.6161115678869128E-3</v>
      </c>
    </row>
    <row r="4922" spans="2:5" x14ac:dyDescent="0.45">
      <c r="B4922" s="191">
        <v>39007</v>
      </c>
      <c r="C4922" s="101">
        <v>35.650489807128906</v>
      </c>
      <c r="D4922" s="56">
        <f t="shared" si="76"/>
        <v>-0.9091249974328991</v>
      </c>
      <c r="E4922">
        <v>-4.6235093682247645E-3</v>
      </c>
    </row>
    <row r="4923" spans="2:5" x14ac:dyDescent="0.45">
      <c r="B4923" s="191">
        <v>45456</v>
      </c>
      <c r="C4923" s="101">
        <v>392.302490234375</v>
      </c>
      <c r="D4923" s="56">
        <f t="shared" si="76"/>
        <v>12.238432433879762</v>
      </c>
      <c r="E4923">
        <v>-4.6263502813379716E-3</v>
      </c>
    </row>
    <row r="4924" spans="2:5" x14ac:dyDescent="0.45">
      <c r="B4924" s="191">
        <v>39206</v>
      </c>
      <c r="C4924" s="101">
        <v>29.63360595703125</v>
      </c>
      <c r="D4924" s="56">
        <f t="shared" si="76"/>
        <v>-0.80038365698931324</v>
      </c>
      <c r="E4924">
        <v>-4.6355604815201583E-3</v>
      </c>
    </row>
    <row r="4925" spans="2:5" x14ac:dyDescent="0.45">
      <c r="B4925" s="191">
        <v>43879</v>
      </c>
      <c r="C4925" s="101">
        <v>148.45280456542969</v>
      </c>
      <c r="D4925" s="56">
        <f t="shared" si="76"/>
        <v>-0.12631721401512838</v>
      </c>
      <c r="E4925">
        <v>-4.6387767813369368E-3</v>
      </c>
    </row>
    <row r="4926" spans="2:5" x14ac:dyDescent="0.45">
      <c r="B4926" s="191">
        <v>42592</v>
      </c>
      <c r="C4926" s="101">
        <v>169.9161376953125</v>
      </c>
      <c r="D4926" s="56">
        <f t="shared" si="76"/>
        <v>-1.9493680293077034E-2</v>
      </c>
      <c r="E4926">
        <v>-4.6433667644775831E-3</v>
      </c>
    </row>
    <row r="4927" spans="2:5" x14ac:dyDescent="0.45">
      <c r="B4927" s="191">
        <v>44414</v>
      </c>
      <c r="C4927" s="101">
        <v>173.29428100585938</v>
      </c>
      <c r="D4927" s="56">
        <f t="shared" si="76"/>
        <v>10.195356549967393</v>
      </c>
      <c r="E4927">
        <v>-4.6454786797462825E-3</v>
      </c>
    </row>
    <row r="4928" spans="2:5" x14ac:dyDescent="0.45">
      <c r="B4928" s="191">
        <v>38343</v>
      </c>
      <c r="C4928" s="101">
        <v>15.479121208190918</v>
      </c>
      <c r="D4928" s="56">
        <f t="shared" si="76"/>
        <v>-0.90866054932083351</v>
      </c>
      <c r="E4928">
        <v>-4.6495173133947231E-3</v>
      </c>
    </row>
    <row r="4929" spans="2:5" x14ac:dyDescent="0.45">
      <c r="B4929" s="191">
        <v>42559</v>
      </c>
      <c r="C4929" s="101">
        <v>169.46807861328125</v>
      </c>
      <c r="D4929" s="56">
        <f t="shared" si="76"/>
        <v>-0.56124252764846116</v>
      </c>
      <c r="E4929">
        <v>-4.6559430847881366E-3</v>
      </c>
    </row>
    <row r="4930" spans="2:5" x14ac:dyDescent="0.45">
      <c r="B4930" s="191">
        <v>45327</v>
      </c>
      <c r="C4930" s="101">
        <v>386.24545288085938</v>
      </c>
      <c r="D4930" s="56">
        <f t="shared" si="76"/>
        <v>11.035306697755402</v>
      </c>
      <c r="E4930">
        <v>-4.6580917701723899E-3</v>
      </c>
    </row>
    <row r="4931" spans="2:5" x14ac:dyDescent="0.45">
      <c r="B4931" s="191">
        <v>39325</v>
      </c>
      <c r="C4931" s="101">
        <v>32.092697143554688</v>
      </c>
      <c r="D4931" s="56">
        <f t="shared" ref="D4931:D4994" si="77">(C4931-C4932)/C4932</f>
        <v>1.0622349252728882</v>
      </c>
      <c r="E4931">
        <v>-4.6619197209000329E-3</v>
      </c>
    </row>
    <row r="4932" spans="2:5" x14ac:dyDescent="0.45">
      <c r="B4932" s="191">
        <v>38398</v>
      </c>
      <c r="C4932" s="101">
        <v>15.562095642089844</v>
      </c>
      <c r="D4932" s="56">
        <f t="shared" si="77"/>
        <v>1.2276187185585794</v>
      </c>
      <c r="E4932">
        <v>-4.662909224479499E-3</v>
      </c>
    </row>
    <row r="4933" spans="2:5" x14ac:dyDescent="0.45">
      <c r="B4933" s="191">
        <v>37378</v>
      </c>
      <c r="C4933" s="101">
        <v>6.9859781265258789</v>
      </c>
      <c r="D4933" s="56">
        <f t="shared" si="77"/>
        <v>-0.97880726658755535</v>
      </c>
      <c r="E4933">
        <v>-4.6851070418185356E-3</v>
      </c>
    </row>
    <row r="4934" spans="2:5" x14ac:dyDescent="0.45">
      <c r="B4934" s="191">
        <v>44978</v>
      </c>
      <c r="C4934" s="101">
        <v>329.6402587890625</v>
      </c>
      <c r="D4934" s="56">
        <f t="shared" si="77"/>
        <v>2.9289281931776774</v>
      </c>
      <c r="E4934">
        <v>-4.6868394388914058E-3</v>
      </c>
    </row>
    <row r="4935" spans="2:5" x14ac:dyDescent="0.45">
      <c r="B4935" s="191">
        <v>40736</v>
      </c>
      <c r="C4935" s="101">
        <v>83.900810241699219</v>
      </c>
      <c r="D4935" s="56">
        <f t="shared" si="77"/>
        <v>-0.6355931366545412</v>
      </c>
      <c r="E4935">
        <v>-4.689082743045977E-3</v>
      </c>
    </row>
    <row r="4936" spans="2:5" x14ac:dyDescent="0.45">
      <c r="B4936" s="191">
        <v>42928</v>
      </c>
      <c r="C4936" s="101">
        <v>230.2393798828125</v>
      </c>
      <c r="D4936" s="56">
        <f t="shared" si="77"/>
        <v>0.16935965856392501</v>
      </c>
      <c r="E4936">
        <v>-4.6910030313816204E-3</v>
      </c>
    </row>
    <row r="4937" spans="2:5" x14ac:dyDescent="0.45">
      <c r="B4937" s="191">
        <v>43292</v>
      </c>
      <c r="C4937" s="101">
        <v>196.8935546875</v>
      </c>
      <c r="D4937" s="56">
        <f t="shared" si="77"/>
        <v>4.6833808137025352</v>
      </c>
      <c r="E4937">
        <v>-4.6923702895225019E-3</v>
      </c>
    </row>
    <row r="4938" spans="2:5" x14ac:dyDescent="0.45">
      <c r="B4938" s="191">
        <v>39864</v>
      </c>
      <c r="C4938" s="101">
        <v>34.64373779296875</v>
      </c>
      <c r="D4938" s="56">
        <f t="shared" si="77"/>
        <v>-0.58544227929583259</v>
      </c>
      <c r="E4938">
        <v>-4.6946216355905719E-3</v>
      </c>
    </row>
    <row r="4939" spans="2:5" x14ac:dyDescent="0.45">
      <c r="B4939" s="191">
        <v>40938</v>
      </c>
      <c r="C4939" s="101">
        <v>83.567947387695313</v>
      </c>
      <c r="D4939" s="56">
        <f t="shared" si="77"/>
        <v>-0.42731603994507716</v>
      </c>
      <c r="E4939">
        <v>-4.7074912144004326E-3</v>
      </c>
    </row>
    <row r="4940" spans="2:5" x14ac:dyDescent="0.45">
      <c r="B4940" s="191">
        <v>44075</v>
      </c>
      <c r="C4940" s="101">
        <v>145.92332458496094</v>
      </c>
      <c r="D4940" s="56">
        <f t="shared" si="77"/>
        <v>-0.38181308684886461</v>
      </c>
      <c r="E4940">
        <v>-4.7094848072775702E-3</v>
      </c>
    </row>
    <row r="4941" spans="2:5" x14ac:dyDescent="0.45">
      <c r="B4941" s="191">
        <v>42930</v>
      </c>
      <c r="C4941" s="101">
        <v>236.05049133300781</v>
      </c>
      <c r="D4941" s="56">
        <f t="shared" si="77"/>
        <v>0.64665464639747972</v>
      </c>
      <c r="E4941">
        <v>-4.7232812763378504E-3</v>
      </c>
    </row>
    <row r="4942" spans="2:5" x14ac:dyDescent="0.45">
      <c r="B4942" s="191">
        <v>42135</v>
      </c>
      <c r="C4942" s="101">
        <v>143.35154724121094</v>
      </c>
      <c r="D4942" s="56">
        <f t="shared" si="77"/>
        <v>-0.48221179813799475</v>
      </c>
      <c r="E4942">
        <v>-4.7257766602272731E-3</v>
      </c>
    </row>
    <row r="4943" spans="2:5" x14ac:dyDescent="0.45">
      <c r="B4943" s="191">
        <v>44845</v>
      </c>
      <c r="C4943" s="101">
        <v>276.8536376953125</v>
      </c>
      <c r="D4943" s="56">
        <f t="shared" si="77"/>
        <v>-0.29300692564771497</v>
      </c>
      <c r="E4943">
        <v>-4.7277936648398682E-3</v>
      </c>
    </row>
    <row r="4944" spans="2:5" x14ac:dyDescent="0.45">
      <c r="B4944" s="191">
        <v>46008</v>
      </c>
      <c r="C4944" s="101">
        <v>391.5931396484375</v>
      </c>
      <c r="D4944" s="56">
        <f t="shared" si="77"/>
        <v>30.730218106667706</v>
      </c>
      <c r="E4944">
        <v>-4.7298840701001073E-3</v>
      </c>
    </row>
    <row r="4945" spans="2:5" x14ac:dyDescent="0.45">
      <c r="B4945" s="191">
        <v>38211</v>
      </c>
      <c r="C4945" s="101">
        <v>12.341331481933594</v>
      </c>
      <c r="D4945" s="56">
        <f t="shared" si="77"/>
        <v>-0.90918323337855822</v>
      </c>
      <c r="E4945">
        <v>-4.7318373010907487E-3</v>
      </c>
    </row>
    <row r="4946" spans="2:5" x14ac:dyDescent="0.45">
      <c r="B4946" s="191">
        <v>41621</v>
      </c>
      <c r="C4946" s="101">
        <v>135.89265441894531</v>
      </c>
      <c r="D4946" s="56">
        <f t="shared" si="77"/>
        <v>0.87520886133186759</v>
      </c>
      <c r="E4946">
        <v>-4.7349028802344149E-3</v>
      </c>
    </row>
    <row r="4947" spans="2:5" x14ac:dyDescent="0.45">
      <c r="B4947" s="191">
        <v>40448</v>
      </c>
      <c r="C4947" s="101">
        <v>72.468009948730469</v>
      </c>
      <c r="D4947" s="56">
        <f t="shared" si="77"/>
        <v>-0.62064943226775471</v>
      </c>
      <c r="E4947">
        <v>-4.7417265756622036E-3</v>
      </c>
    </row>
    <row r="4948" spans="2:5" x14ac:dyDescent="0.45">
      <c r="B4948" s="191">
        <v>42956</v>
      </c>
      <c r="C4948" s="101">
        <v>191.03176879882813</v>
      </c>
      <c r="D4948" s="56">
        <f t="shared" si="77"/>
        <v>-0.39942926040157278</v>
      </c>
      <c r="E4948">
        <v>-4.7419105346667295E-3</v>
      </c>
    </row>
    <row r="4949" spans="2:5" x14ac:dyDescent="0.45">
      <c r="B4949" s="191">
        <v>46043</v>
      </c>
      <c r="C4949" s="101">
        <v>318.08370971679688</v>
      </c>
      <c r="D4949" s="56">
        <f t="shared" si="77"/>
        <v>8.513164783609156</v>
      </c>
      <c r="E4949">
        <v>-4.7502486222531599E-3</v>
      </c>
    </row>
    <row r="4950" spans="2:5" x14ac:dyDescent="0.45">
      <c r="B4950" s="191">
        <v>39399</v>
      </c>
      <c r="C4950" s="101">
        <v>33.436161041259766</v>
      </c>
      <c r="D4950" s="56">
        <f t="shared" si="77"/>
        <v>-0.73973416869354236</v>
      </c>
      <c r="E4950">
        <v>-4.7539689361490011E-3</v>
      </c>
    </row>
    <row r="4951" spans="2:5" x14ac:dyDescent="0.45">
      <c r="B4951" s="191">
        <v>44124</v>
      </c>
      <c r="C4951" s="101">
        <v>128.46926879882813</v>
      </c>
      <c r="D4951" s="56">
        <f t="shared" si="77"/>
        <v>-0.30987947959658169</v>
      </c>
      <c r="E4951">
        <v>-4.7549602598802995E-3</v>
      </c>
    </row>
    <row r="4952" spans="2:5" x14ac:dyDescent="0.45">
      <c r="B4952" s="191">
        <v>44601</v>
      </c>
      <c r="C4952" s="101">
        <v>186.15483093261719</v>
      </c>
      <c r="D4952" s="56">
        <f t="shared" si="77"/>
        <v>24.237679487042733</v>
      </c>
      <c r="E4952">
        <v>-4.7567528939109257E-3</v>
      </c>
    </row>
    <row r="4953" spans="2:5" x14ac:dyDescent="0.45">
      <c r="B4953" s="191">
        <v>37656</v>
      </c>
      <c r="C4953" s="101">
        <v>7.3760676383972168</v>
      </c>
      <c r="D4953" s="56">
        <f t="shared" si="77"/>
        <v>-0.95735972412754666</v>
      </c>
      <c r="E4953">
        <v>-4.7576090637130109E-3</v>
      </c>
    </row>
    <row r="4954" spans="2:5" x14ac:dyDescent="0.45">
      <c r="B4954" s="191">
        <v>42601</v>
      </c>
      <c r="C4954" s="101">
        <v>172.98358154296875</v>
      </c>
      <c r="D4954" s="56">
        <f t="shared" si="77"/>
        <v>-0.54205244522901108</v>
      </c>
      <c r="E4954">
        <v>-4.7590779345759787E-3</v>
      </c>
    </row>
    <row r="4955" spans="2:5" x14ac:dyDescent="0.45">
      <c r="B4955" s="191">
        <v>45230</v>
      </c>
      <c r="C4955" s="101">
        <v>377.73666381835938</v>
      </c>
      <c r="D4955" s="56">
        <f t="shared" si="77"/>
        <v>4.5666145466814916</v>
      </c>
      <c r="E4955">
        <v>-4.7625189094458063E-3</v>
      </c>
    </row>
    <row r="4956" spans="2:5" x14ac:dyDescent="0.45">
      <c r="B4956" s="191">
        <v>40479</v>
      </c>
      <c r="C4956" s="101">
        <v>67.857521057128906</v>
      </c>
      <c r="D4956" s="56">
        <f t="shared" si="77"/>
        <v>-0.52861092075464899</v>
      </c>
      <c r="E4956">
        <v>-4.766016166387708E-3</v>
      </c>
    </row>
    <row r="4957" spans="2:5" x14ac:dyDescent="0.45">
      <c r="B4957" s="191">
        <v>41709</v>
      </c>
      <c r="C4957" s="101">
        <v>143.95225524902344</v>
      </c>
      <c r="D4957" s="56">
        <f t="shared" si="77"/>
        <v>17.658651477016168</v>
      </c>
      <c r="E4957">
        <v>-4.7673622986469603E-3</v>
      </c>
    </row>
    <row r="4958" spans="2:5" x14ac:dyDescent="0.45">
      <c r="B4958" s="191">
        <v>37638</v>
      </c>
      <c r="C4958" s="101">
        <v>7.7150406837463379</v>
      </c>
      <c r="D4958" s="56">
        <f t="shared" si="77"/>
        <v>-0.44748778502184833</v>
      </c>
      <c r="E4958">
        <v>-4.7687357535664797E-3</v>
      </c>
    </row>
    <row r="4959" spans="2:5" x14ac:dyDescent="0.45">
      <c r="B4959" s="191">
        <v>38251</v>
      </c>
      <c r="C4959" s="101">
        <v>13.963565826416016</v>
      </c>
      <c r="D4959" s="56">
        <f t="shared" si="77"/>
        <v>-0.90272339365701038</v>
      </c>
      <c r="E4959">
        <v>-4.7735573105899508E-3</v>
      </c>
    </row>
    <row r="4960" spans="2:5" x14ac:dyDescent="0.45">
      <c r="B4960" s="191">
        <v>44148</v>
      </c>
      <c r="C4960" s="101">
        <v>143.54495239257813</v>
      </c>
      <c r="D4960" s="56">
        <f t="shared" si="77"/>
        <v>-0.12850850530739852</v>
      </c>
      <c r="E4960">
        <v>-4.787352494521357E-3</v>
      </c>
    </row>
    <row r="4961" spans="2:5" x14ac:dyDescent="0.45">
      <c r="B4961" s="191">
        <v>42656</v>
      </c>
      <c r="C4961" s="101">
        <v>164.71182250976563</v>
      </c>
      <c r="D4961" s="56">
        <f t="shared" si="77"/>
        <v>-0.41491993584287312</v>
      </c>
      <c r="E4961">
        <v>-4.7895616873418383E-3</v>
      </c>
    </row>
    <row r="4962" spans="2:5" x14ac:dyDescent="0.45">
      <c r="B4962" s="191">
        <v>44937</v>
      </c>
      <c r="C4962" s="101">
        <v>281.5201416015625</v>
      </c>
      <c r="D4962" s="56">
        <f t="shared" si="77"/>
        <v>6.4463860181668498</v>
      </c>
      <c r="E4962">
        <v>-4.7992639819585819E-3</v>
      </c>
    </row>
    <row r="4963" spans="2:5" x14ac:dyDescent="0.45">
      <c r="B4963" s="191">
        <v>39976</v>
      </c>
      <c r="C4963" s="101">
        <v>37.806278228759766</v>
      </c>
      <c r="D4963" s="56">
        <f t="shared" si="77"/>
        <v>-0.80809355538147265</v>
      </c>
      <c r="E4963">
        <v>-4.8077198255532146E-3</v>
      </c>
    </row>
    <row r="4964" spans="2:5" x14ac:dyDescent="0.45">
      <c r="B4964" s="191">
        <v>44635</v>
      </c>
      <c r="C4964" s="101">
        <v>197.00369262695313</v>
      </c>
      <c r="D4964" s="56">
        <f t="shared" si="77"/>
        <v>9.4420216097872061</v>
      </c>
      <c r="E4964">
        <v>-4.8117442819683382E-3</v>
      </c>
    </row>
    <row r="4965" spans="2:5" x14ac:dyDescent="0.45">
      <c r="B4965" s="191">
        <v>38504</v>
      </c>
      <c r="C4965" s="101">
        <v>18.866432189941406</v>
      </c>
      <c r="D4965" s="56">
        <f t="shared" si="77"/>
        <v>-0.90161053470220021</v>
      </c>
      <c r="E4965">
        <v>-4.8147258674882407E-3</v>
      </c>
    </row>
    <row r="4966" spans="2:5" x14ac:dyDescent="0.45">
      <c r="B4966" s="191">
        <v>43299</v>
      </c>
      <c r="C4966" s="101">
        <v>191.7525634765625</v>
      </c>
      <c r="D4966" s="56">
        <f t="shared" si="77"/>
        <v>-0.53265165591916741</v>
      </c>
      <c r="E4966">
        <v>-4.8174116105701766E-3</v>
      </c>
    </row>
    <row r="4967" spans="2:5" x14ac:dyDescent="0.45">
      <c r="B4967" s="191">
        <v>45686</v>
      </c>
      <c r="C4967" s="101">
        <v>410.29901123046875</v>
      </c>
      <c r="D4967" s="56">
        <f t="shared" si="77"/>
        <v>52.087784439479755</v>
      </c>
      <c r="E4967">
        <v>-4.8225625340955437E-3</v>
      </c>
    </row>
    <row r="4968" spans="2:5" x14ac:dyDescent="0.45">
      <c r="B4968" s="191">
        <v>37490</v>
      </c>
      <c r="C4968" s="101">
        <v>7.7286896705627441</v>
      </c>
      <c r="D4968" s="56">
        <f t="shared" si="77"/>
        <v>-0.95551440655636921</v>
      </c>
      <c r="E4968">
        <v>-4.8336820068910326E-3</v>
      </c>
    </row>
    <row r="4969" spans="2:5" x14ac:dyDescent="0.45">
      <c r="B4969" s="191">
        <v>44238</v>
      </c>
      <c r="C4969" s="101">
        <v>173.73466491699219</v>
      </c>
      <c r="D4969" s="56">
        <f t="shared" si="77"/>
        <v>22.203167951928197</v>
      </c>
      <c r="E4969">
        <v>-4.8341154931268908E-3</v>
      </c>
    </row>
    <row r="4970" spans="2:5" x14ac:dyDescent="0.45">
      <c r="B4970" s="191">
        <v>37720</v>
      </c>
      <c r="C4970" s="101">
        <v>7.4875407218933105</v>
      </c>
      <c r="D4970" s="56">
        <f t="shared" si="77"/>
        <v>-0.69043522499867716</v>
      </c>
      <c r="E4970">
        <v>-4.8381216097420528E-3</v>
      </c>
    </row>
    <row r="4971" spans="2:5" x14ac:dyDescent="0.45">
      <c r="B4971" s="191">
        <v>38692</v>
      </c>
      <c r="C4971" s="101">
        <v>24.187314987182617</v>
      </c>
      <c r="D4971" s="56">
        <f t="shared" si="77"/>
        <v>3.1563399772912772</v>
      </c>
      <c r="E4971">
        <v>-4.8433484631405076E-3</v>
      </c>
    </row>
    <row r="4972" spans="2:5" x14ac:dyDescent="0.45">
      <c r="B4972" s="191">
        <v>35681</v>
      </c>
      <c r="C4972" s="101">
        <v>5.8193783760070801</v>
      </c>
      <c r="D4972" s="56">
        <f t="shared" si="77"/>
        <v>-0.88821774505735718</v>
      </c>
      <c r="E4972">
        <v>-4.8661108084135114E-3</v>
      </c>
    </row>
    <row r="4973" spans="2:5" x14ac:dyDescent="0.45">
      <c r="B4973" s="191">
        <v>40298</v>
      </c>
      <c r="C4973" s="101">
        <v>52.059947967529297</v>
      </c>
      <c r="D4973" s="56">
        <f t="shared" si="77"/>
        <v>-0.59420112005604442</v>
      </c>
      <c r="E4973">
        <v>-4.8661445651967047E-3</v>
      </c>
    </row>
    <row r="4974" spans="2:5" x14ac:dyDescent="0.45">
      <c r="B4974" s="191">
        <v>42425</v>
      </c>
      <c r="C4974" s="101">
        <v>128.29002380371094</v>
      </c>
      <c r="D4974" s="56">
        <f t="shared" si="77"/>
        <v>-0.60534606885937448</v>
      </c>
      <c r="E4974">
        <v>-4.8679430774495091E-3</v>
      </c>
    </row>
    <row r="4975" spans="2:5" x14ac:dyDescent="0.45">
      <c r="B4975" s="191">
        <v>45006</v>
      </c>
      <c r="C4975" s="101">
        <v>325.06967163085938</v>
      </c>
      <c r="D4975" s="56">
        <f t="shared" si="77"/>
        <v>0.90595156553847123</v>
      </c>
      <c r="E4975">
        <v>-4.8838021853186055E-3</v>
      </c>
    </row>
    <row r="4976" spans="2:5" x14ac:dyDescent="0.45">
      <c r="B4976" s="191">
        <v>43838</v>
      </c>
      <c r="C4976" s="101">
        <v>170.5550537109375</v>
      </c>
      <c r="D4976" s="56">
        <f t="shared" si="77"/>
        <v>-0.47586030451741756</v>
      </c>
      <c r="E4976">
        <v>-4.8864078874810346E-3</v>
      </c>
    </row>
    <row r="4977" spans="2:5" x14ac:dyDescent="0.45">
      <c r="B4977" s="191">
        <v>46076</v>
      </c>
      <c r="C4977" s="101">
        <v>325.39999389648438</v>
      </c>
      <c r="D4977" s="56">
        <f t="shared" si="77"/>
        <v>-0.10534985784043997</v>
      </c>
      <c r="E4977">
        <v>-4.892985026041667E-3</v>
      </c>
    </row>
    <row r="4978" spans="2:5" x14ac:dyDescent="0.45">
      <c r="B4978" s="191">
        <v>45351</v>
      </c>
      <c r="C4978" s="101">
        <v>363.71759033203125</v>
      </c>
      <c r="D4978" s="56">
        <f t="shared" si="77"/>
        <v>32.598440071156688</v>
      </c>
      <c r="E4978">
        <v>-4.8983193989462276E-3</v>
      </c>
    </row>
    <row r="4979" spans="2:5" x14ac:dyDescent="0.45">
      <c r="B4979" s="191">
        <v>36377</v>
      </c>
      <c r="C4979" s="101">
        <v>10.825430870056152</v>
      </c>
      <c r="D4979" s="56">
        <f t="shared" si="77"/>
        <v>-0.93909031901936035</v>
      </c>
      <c r="E4979">
        <v>-4.8991980747552441E-3</v>
      </c>
    </row>
    <row r="4980" spans="2:5" x14ac:dyDescent="0.45">
      <c r="B4980" s="191">
        <v>43074</v>
      </c>
      <c r="C4980" s="101">
        <v>177.72923278808594</v>
      </c>
      <c r="D4980" s="56">
        <f t="shared" si="77"/>
        <v>1.104238135541932</v>
      </c>
      <c r="E4980">
        <v>-4.9000351814922453E-3</v>
      </c>
    </row>
    <row r="4981" spans="2:5" x14ac:dyDescent="0.45">
      <c r="B4981" s="191">
        <v>40738</v>
      </c>
      <c r="C4981" s="101">
        <v>84.462509155273438</v>
      </c>
      <c r="D4981" s="56">
        <f t="shared" si="77"/>
        <v>9.8618749786952937E-4</v>
      </c>
      <c r="E4981">
        <v>-4.9018426987945569E-3</v>
      </c>
    </row>
    <row r="4982" spans="2:5" x14ac:dyDescent="0.45">
      <c r="B4982" s="191">
        <v>40952</v>
      </c>
      <c r="C4982" s="101">
        <v>84.379295349121094</v>
      </c>
      <c r="D4982" s="56">
        <f t="shared" si="77"/>
        <v>2.0691660833229846</v>
      </c>
      <c r="E4982">
        <v>-4.9069217134682349E-3</v>
      </c>
    </row>
    <row r="4983" spans="2:5" x14ac:dyDescent="0.45">
      <c r="B4983" s="191">
        <v>38875</v>
      </c>
      <c r="C4983" s="101">
        <v>27.492580413818359</v>
      </c>
      <c r="D4983" s="56">
        <f t="shared" si="77"/>
        <v>-0.80442373751945451</v>
      </c>
      <c r="E4983">
        <v>-4.9160386710886388E-3</v>
      </c>
    </row>
    <row r="4984" spans="2:5" x14ac:dyDescent="0.45">
      <c r="B4984" s="191">
        <v>42186</v>
      </c>
      <c r="C4984" s="101">
        <v>140.57217407226563</v>
      </c>
      <c r="D4984" s="56">
        <f t="shared" si="77"/>
        <v>0.31008536886341304</v>
      </c>
      <c r="E4984">
        <v>-4.9184101270318345E-3</v>
      </c>
    </row>
    <row r="4985" spans="2:5" x14ac:dyDescent="0.45">
      <c r="B4985" s="191">
        <v>41110</v>
      </c>
      <c r="C4985" s="101">
        <v>107.30001068115234</v>
      </c>
      <c r="D4985" s="56">
        <f t="shared" si="77"/>
        <v>-0.37934726380665046</v>
      </c>
      <c r="E4985">
        <v>-4.9194976183277858E-3</v>
      </c>
    </row>
    <row r="4986" spans="2:5" x14ac:dyDescent="0.45">
      <c r="B4986" s="191">
        <v>42062</v>
      </c>
      <c r="C4986" s="101">
        <v>172.88252258300781</v>
      </c>
      <c r="D4986" s="56">
        <f t="shared" si="77"/>
        <v>12.705247808209277</v>
      </c>
      <c r="E4986">
        <v>-4.9285333246209912E-3</v>
      </c>
    </row>
    <row r="4987" spans="2:5" x14ac:dyDescent="0.45">
      <c r="B4987" s="191">
        <v>38064</v>
      </c>
      <c r="C4987" s="101">
        <v>12.614330291748047</v>
      </c>
      <c r="D4987" s="56">
        <f t="shared" si="77"/>
        <v>-0.90376455927401966</v>
      </c>
      <c r="E4987">
        <v>-4.9470974798848551E-3</v>
      </c>
    </row>
    <row r="4988" spans="2:5" x14ac:dyDescent="0.45">
      <c r="B4988" s="191">
        <v>44105</v>
      </c>
      <c r="C4988" s="101">
        <v>131.07780456542969</v>
      </c>
      <c r="D4988" s="56">
        <f t="shared" si="77"/>
        <v>-0.12604475280334521</v>
      </c>
      <c r="E4988">
        <v>-4.9503929780568912E-3</v>
      </c>
    </row>
    <row r="4989" spans="2:5" x14ac:dyDescent="0.45">
      <c r="B4989" s="191">
        <v>42066</v>
      </c>
      <c r="C4989" s="101">
        <v>149.98228454589844</v>
      </c>
      <c r="D4989" s="56">
        <f t="shared" si="77"/>
        <v>-0.30227333822607966</v>
      </c>
      <c r="E4989">
        <v>-4.9527427316192292E-3</v>
      </c>
    </row>
    <row r="4990" spans="2:5" x14ac:dyDescent="0.45">
      <c r="B4990" s="191">
        <v>43311</v>
      </c>
      <c r="C4990" s="101">
        <v>214.95851135253906</v>
      </c>
      <c r="D4990" s="56">
        <f t="shared" si="77"/>
        <v>-0.45216291785275403</v>
      </c>
      <c r="E4990">
        <v>-4.958003463129467E-3</v>
      </c>
    </row>
    <row r="4991" spans="2:5" x14ac:dyDescent="0.45">
      <c r="B4991" s="191">
        <v>46021</v>
      </c>
      <c r="C4991" s="101">
        <v>392.376708984375</v>
      </c>
      <c r="D4991" s="56">
        <f t="shared" si="77"/>
        <v>1.6752806205492488</v>
      </c>
      <c r="E4991">
        <v>-4.9677319147464118E-3</v>
      </c>
    </row>
    <row r="4992" spans="2:5" x14ac:dyDescent="0.45">
      <c r="B4992" s="191">
        <v>41758</v>
      </c>
      <c r="C4992" s="101">
        <v>146.66749572753906</v>
      </c>
      <c r="D4992" s="56">
        <f t="shared" si="77"/>
        <v>24.284937401734229</v>
      </c>
      <c r="E4992">
        <v>-4.9709006813650489E-3</v>
      </c>
    </row>
    <row r="4993" spans="2:5" x14ac:dyDescent="0.45">
      <c r="B4993" s="191">
        <v>35751</v>
      </c>
      <c r="C4993" s="101">
        <v>5.8005876541137695</v>
      </c>
      <c r="D4993" s="56">
        <f t="shared" si="77"/>
        <v>-0.96077469341566357</v>
      </c>
      <c r="E4993">
        <v>-4.9730432557753002E-3</v>
      </c>
    </row>
    <row r="4994" spans="2:5" x14ac:dyDescent="0.45">
      <c r="B4994" s="191">
        <v>42220</v>
      </c>
      <c r="C4994" s="101">
        <v>147.87870788574219</v>
      </c>
      <c r="D4994" s="56">
        <f t="shared" si="77"/>
        <v>-0.61556508215542016</v>
      </c>
      <c r="E4994">
        <v>-4.9766675075419535E-3</v>
      </c>
    </row>
    <row r="4995" spans="2:5" x14ac:dyDescent="0.45">
      <c r="B4995" s="191">
        <v>45426</v>
      </c>
      <c r="C4995" s="101">
        <v>384.66513061523438</v>
      </c>
      <c r="D4995" s="56">
        <f t="shared" ref="D4995:D5058" si="78">(C4995-C4996)/C4996</f>
        <v>23.983559499182455</v>
      </c>
      <c r="E4995">
        <v>-4.9786170025912209E-3</v>
      </c>
    </row>
    <row r="4996" spans="2:5" x14ac:dyDescent="0.45">
      <c r="B4996" s="191">
        <v>38400</v>
      </c>
      <c r="C4996" s="101">
        <v>15.396730422973633</v>
      </c>
      <c r="D4996" s="56">
        <f t="shared" si="78"/>
        <v>0.34402220279010043</v>
      </c>
      <c r="E4996">
        <v>-4.97946557491583E-3</v>
      </c>
    </row>
    <row r="4997" spans="2:5" x14ac:dyDescent="0.45">
      <c r="B4997" s="191">
        <v>36321</v>
      </c>
      <c r="C4997" s="101">
        <v>11.455711364746094</v>
      </c>
      <c r="D4997" s="56">
        <f t="shared" si="78"/>
        <v>-0.29259199932157715</v>
      </c>
      <c r="E4997">
        <v>-4.9811477795730693E-3</v>
      </c>
    </row>
    <row r="4998" spans="2:5" x14ac:dyDescent="0.45">
      <c r="B4998" s="191">
        <v>38418</v>
      </c>
      <c r="C4998" s="101">
        <v>16.193923950195313</v>
      </c>
      <c r="D4998" s="56">
        <f t="shared" si="78"/>
        <v>-0.94359877130421377</v>
      </c>
      <c r="E4998">
        <v>-4.9891876713670878E-3</v>
      </c>
    </row>
    <row r="4999" spans="2:5" x14ac:dyDescent="0.45">
      <c r="B4999" s="191">
        <v>44903</v>
      </c>
      <c r="C4999" s="101">
        <v>287.12005615234375</v>
      </c>
      <c r="D4999" s="56">
        <f t="shared" si="78"/>
        <v>0.74499161246305734</v>
      </c>
      <c r="E4999">
        <v>-4.9986172237342572E-3</v>
      </c>
    </row>
    <row r="5000" spans="2:5" x14ac:dyDescent="0.45">
      <c r="B5000" s="191">
        <v>42541</v>
      </c>
      <c r="C5000" s="101">
        <v>164.53950500488281</v>
      </c>
      <c r="D5000" s="56">
        <f t="shared" si="78"/>
        <v>3.8921382885960543</v>
      </c>
      <c r="E5000">
        <v>-5.0019976987248872E-3</v>
      </c>
    </row>
    <row r="5001" spans="2:5" x14ac:dyDescent="0.45">
      <c r="B5001" s="191">
        <v>39338</v>
      </c>
      <c r="C5001" s="101">
        <v>33.633453369140625</v>
      </c>
      <c r="D5001" s="56">
        <f t="shared" si="78"/>
        <v>-0.53718257576497241</v>
      </c>
      <c r="E5001">
        <v>-5.0027434399509407E-3</v>
      </c>
    </row>
    <row r="5002" spans="2:5" x14ac:dyDescent="0.45">
      <c r="B5002" s="191">
        <v>40549</v>
      </c>
      <c r="C5002" s="101">
        <v>72.671104431152344</v>
      </c>
      <c r="D5002" s="56">
        <f t="shared" si="78"/>
        <v>4.4694633520029123</v>
      </c>
      <c r="E5002">
        <v>-5.0057102911741872E-3</v>
      </c>
    </row>
    <row r="5003" spans="2:5" x14ac:dyDescent="0.45">
      <c r="B5003" s="191">
        <v>38267</v>
      </c>
      <c r="C5003" s="101">
        <v>13.286697387695313</v>
      </c>
      <c r="D5003" s="56">
        <f t="shared" si="78"/>
        <v>-0.90795532335830398</v>
      </c>
      <c r="E5003">
        <v>-5.0156605933735516E-3</v>
      </c>
    </row>
    <row r="5004" spans="2:5" x14ac:dyDescent="0.45">
      <c r="B5004" s="191">
        <v>44082</v>
      </c>
      <c r="C5004" s="101">
        <v>144.35052490234375</v>
      </c>
      <c r="D5004" s="56">
        <f t="shared" si="78"/>
        <v>1.1127150631978364</v>
      </c>
      <c r="E5004">
        <v>-5.0238106707227934E-3</v>
      </c>
    </row>
    <row r="5005" spans="2:5" x14ac:dyDescent="0.45">
      <c r="B5005" s="191">
        <v>40519</v>
      </c>
      <c r="C5005" s="101">
        <v>68.324653625488281</v>
      </c>
      <c r="D5005" s="56">
        <f t="shared" si="78"/>
        <v>4.4249228024636578</v>
      </c>
      <c r="E5005">
        <v>-5.0281611242495869E-3</v>
      </c>
    </row>
    <row r="5006" spans="2:5" x14ac:dyDescent="0.45">
      <c r="B5006" s="191">
        <v>38083</v>
      </c>
      <c r="C5006" s="101">
        <v>12.594585418701172</v>
      </c>
      <c r="D5006" s="56">
        <f t="shared" si="78"/>
        <v>-0.92865613857636886</v>
      </c>
      <c r="E5006">
        <v>-5.0461977976940277E-3</v>
      </c>
    </row>
    <row r="5007" spans="2:5" x14ac:dyDescent="0.45">
      <c r="B5007" s="191">
        <v>42765</v>
      </c>
      <c r="C5007" s="101">
        <v>176.53355407714844</v>
      </c>
      <c r="D5007" s="56">
        <f t="shared" si="78"/>
        <v>0.26029407471412369</v>
      </c>
      <c r="E5007">
        <v>-5.0504685660425711E-3</v>
      </c>
    </row>
    <row r="5008" spans="2:5" x14ac:dyDescent="0.45">
      <c r="B5008" s="191">
        <v>41668</v>
      </c>
      <c r="C5008" s="101">
        <v>140.07330322265625</v>
      </c>
      <c r="D5008" s="56">
        <f t="shared" si="78"/>
        <v>9.184372588511696</v>
      </c>
      <c r="E5008">
        <v>-5.0511312695850014E-3</v>
      </c>
    </row>
    <row r="5009" spans="2:5" x14ac:dyDescent="0.45">
      <c r="B5009" s="191">
        <v>38253</v>
      </c>
      <c r="C5009" s="101">
        <v>13.753748893737793</v>
      </c>
      <c r="D5009" s="56">
        <f t="shared" si="78"/>
        <v>-0.91879211625584434</v>
      </c>
      <c r="E5009">
        <v>-5.0595404406565212E-3</v>
      </c>
    </row>
    <row r="5010" spans="2:5" x14ac:dyDescent="0.45">
      <c r="B5010" s="191">
        <v>42642</v>
      </c>
      <c r="C5010" s="101">
        <v>169.36470031738281</v>
      </c>
      <c r="D5010" s="56">
        <f t="shared" si="78"/>
        <v>-0.57480806290190645</v>
      </c>
      <c r="E5010">
        <v>-5.0616029900451345E-3</v>
      </c>
    </row>
    <row r="5011" spans="2:5" x14ac:dyDescent="0.45">
      <c r="B5011" s="191">
        <v>45265</v>
      </c>
      <c r="C5011" s="101">
        <v>398.32528686523438</v>
      </c>
      <c r="D5011" s="56">
        <f t="shared" si="78"/>
        <v>1.1464872204780208</v>
      </c>
      <c r="E5011">
        <v>-5.0654878168512061E-3</v>
      </c>
    </row>
    <row r="5012" spans="2:5" x14ac:dyDescent="0.45">
      <c r="B5012" s="191">
        <v>43159</v>
      </c>
      <c r="C5012" s="101">
        <v>185.57077026367188</v>
      </c>
      <c r="D5012" s="56">
        <f t="shared" si="78"/>
        <v>0.23785798345107417</v>
      </c>
      <c r="E5012">
        <v>-5.0674487225762033E-3</v>
      </c>
    </row>
    <row r="5013" spans="2:5" x14ac:dyDescent="0.45">
      <c r="B5013" s="191">
        <v>44040</v>
      </c>
      <c r="C5013" s="101">
        <v>149.91281127929688</v>
      </c>
      <c r="D5013" s="56">
        <f t="shared" si="78"/>
        <v>8.8194497784056658</v>
      </c>
      <c r="E5013">
        <v>-5.0913608486431797E-3</v>
      </c>
    </row>
    <row r="5014" spans="2:5" x14ac:dyDescent="0.45">
      <c r="B5014" s="191">
        <v>38408</v>
      </c>
      <c r="C5014" s="101">
        <v>15.266925811767578</v>
      </c>
      <c r="D5014" s="56">
        <f t="shared" si="78"/>
        <v>1.3893545315331182</v>
      </c>
      <c r="E5014">
        <v>-5.0988233795249702E-3</v>
      </c>
    </row>
    <row r="5015" spans="2:5" x14ac:dyDescent="0.45">
      <c r="B5015" s="191">
        <v>35815</v>
      </c>
      <c r="C5015" s="101">
        <v>6.3895606994628906</v>
      </c>
      <c r="D5015" s="56">
        <f t="shared" si="78"/>
        <v>-0.43465078319287798</v>
      </c>
      <c r="E5015">
        <v>-5.098913729052597E-3</v>
      </c>
    </row>
    <row r="5016" spans="2:5" x14ac:dyDescent="0.45">
      <c r="B5016" s="191">
        <v>37966</v>
      </c>
      <c r="C5016" s="101">
        <v>11.301971435546875</v>
      </c>
      <c r="D5016" s="56">
        <f t="shared" si="78"/>
        <v>0.57876103176658533</v>
      </c>
      <c r="E5016">
        <v>-5.1114590555650279E-3</v>
      </c>
    </row>
    <row r="5017" spans="2:5" x14ac:dyDescent="0.45">
      <c r="B5017" s="191">
        <v>37386</v>
      </c>
      <c r="C5017" s="101">
        <v>7.1587600708007813</v>
      </c>
      <c r="D5017" s="56">
        <f t="shared" si="78"/>
        <v>-0.95353321910346056</v>
      </c>
      <c r="E5017">
        <v>-5.1123401391397335E-3</v>
      </c>
    </row>
    <row r="5018" spans="2:5" x14ac:dyDescent="0.45">
      <c r="B5018" s="191">
        <v>42698</v>
      </c>
      <c r="C5018" s="101">
        <v>154.0618896484375</v>
      </c>
      <c r="D5018" s="56">
        <f t="shared" si="78"/>
        <v>0.8150858177521958</v>
      </c>
      <c r="E5018">
        <v>-5.1190559125140131E-3</v>
      </c>
    </row>
    <row r="5019" spans="2:5" x14ac:dyDescent="0.45">
      <c r="B5019" s="191">
        <v>40837</v>
      </c>
      <c r="C5019" s="101">
        <v>84.878570556640625</v>
      </c>
      <c r="D5019" s="56">
        <f t="shared" si="78"/>
        <v>0.85986721711039782</v>
      </c>
      <c r="E5019">
        <v>-5.1206952026502921E-3</v>
      </c>
    </row>
    <row r="5020" spans="2:5" x14ac:dyDescent="0.45">
      <c r="B5020" s="191">
        <v>40086</v>
      </c>
      <c r="C5020" s="101">
        <v>45.636898040771484</v>
      </c>
      <c r="D5020" s="56">
        <f t="shared" si="78"/>
        <v>-0.86025763374382724</v>
      </c>
      <c r="E5020">
        <v>-5.1227272424873432E-3</v>
      </c>
    </row>
    <row r="5021" spans="2:5" x14ac:dyDescent="0.45">
      <c r="B5021" s="191">
        <v>45009</v>
      </c>
      <c r="C5021" s="101">
        <v>326.57882690429688</v>
      </c>
      <c r="D5021" s="56">
        <f t="shared" si="78"/>
        <v>1.2951166867625177</v>
      </c>
      <c r="E5021">
        <v>-5.1227925080774882E-3</v>
      </c>
    </row>
    <row r="5022" spans="2:5" x14ac:dyDescent="0.45">
      <c r="B5022" s="191">
        <v>41443</v>
      </c>
      <c r="C5022" s="101">
        <v>142.29290771484375</v>
      </c>
      <c r="D5022" s="56">
        <f t="shared" si="78"/>
        <v>-0.64276705910042786</v>
      </c>
      <c r="E5022">
        <v>-5.1229408725418412E-3</v>
      </c>
    </row>
    <row r="5023" spans="2:5" x14ac:dyDescent="0.45">
      <c r="B5023" s="191">
        <v>45453</v>
      </c>
      <c r="C5023" s="101">
        <v>398.31967163085938</v>
      </c>
      <c r="D5023" s="56">
        <f t="shared" si="78"/>
        <v>0.7971902334243256</v>
      </c>
      <c r="E5023">
        <v>-5.1235742727330311E-3</v>
      </c>
    </row>
    <row r="5024" spans="2:5" x14ac:dyDescent="0.45">
      <c r="B5024" s="191">
        <v>43336</v>
      </c>
      <c r="C5024" s="101">
        <v>221.63467407226563</v>
      </c>
      <c r="D5024" s="56">
        <f t="shared" si="78"/>
        <v>0.22931822034604787</v>
      </c>
      <c r="E5024">
        <v>-5.1283147178241969E-3</v>
      </c>
    </row>
    <row r="5025" spans="2:5" x14ac:dyDescent="0.45">
      <c r="B5025" s="191">
        <v>44546</v>
      </c>
      <c r="C5025" s="101">
        <v>180.29072570800781</v>
      </c>
      <c r="D5025" s="56">
        <f t="shared" si="78"/>
        <v>0.27749565060194198</v>
      </c>
      <c r="E5025">
        <v>-5.1329121203614464E-3</v>
      </c>
    </row>
    <row r="5026" spans="2:5" x14ac:dyDescent="0.45">
      <c r="B5026" s="191">
        <v>44085</v>
      </c>
      <c r="C5026" s="101">
        <v>141.12825012207031</v>
      </c>
      <c r="D5026" s="56">
        <f t="shared" si="78"/>
        <v>2.9906552288358981</v>
      </c>
      <c r="E5026">
        <v>-5.1379262014982227E-3</v>
      </c>
    </row>
    <row r="5027" spans="2:5" x14ac:dyDescent="0.45">
      <c r="B5027" s="191">
        <v>39687</v>
      </c>
      <c r="C5027" s="101">
        <v>35.364681243896484</v>
      </c>
      <c r="D5027" s="56">
        <f t="shared" si="78"/>
        <v>4.0064001360869339</v>
      </c>
      <c r="E5027">
        <v>-5.138048775567102E-3</v>
      </c>
    </row>
    <row r="5028" spans="2:5" x14ac:dyDescent="0.45">
      <c r="B5028" s="191">
        <v>35950</v>
      </c>
      <c r="C5028" s="101">
        <v>7.0638942718505859</v>
      </c>
      <c r="D5028" s="56">
        <f t="shared" si="78"/>
        <v>-0.9830966823679983</v>
      </c>
      <c r="E5028">
        <v>-5.1419594352877145E-3</v>
      </c>
    </row>
    <row r="5029" spans="2:5" x14ac:dyDescent="0.45">
      <c r="B5029" s="191">
        <v>45296</v>
      </c>
      <c r="C5029" s="101">
        <v>417.89987182617188</v>
      </c>
      <c r="D5029" s="56">
        <f t="shared" si="78"/>
        <v>2.7766885495226341</v>
      </c>
      <c r="E5029">
        <v>-5.1426387346780993E-3</v>
      </c>
    </row>
    <row r="5030" spans="2:5" x14ac:dyDescent="0.45">
      <c r="B5030" s="191">
        <v>41142</v>
      </c>
      <c r="C5030" s="101">
        <v>110.65245819091797</v>
      </c>
      <c r="D5030" s="56">
        <f t="shared" si="78"/>
        <v>-0.30756631464364831</v>
      </c>
      <c r="E5030">
        <v>-5.1507254264130491E-3</v>
      </c>
    </row>
    <row r="5031" spans="2:5" x14ac:dyDescent="0.45">
      <c r="B5031" s="191">
        <v>42303</v>
      </c>
      <c r="C5031" s="101">
        <v>159.80224609375</v>
      </c>
      <c r="D5031" s="56">
        <f t="shared" si="78"/>
        <v>0.13265745353236241</v>
      </c>
      <c r="E5031">
        <v>-5.1628408448630442E-3</v>
      </c>
    </row>
    <row r="5032" spans="2:5" x14ac:dyDescent="0.45">
      <c r="B5032" s="191">
        <v>41661</v>
      </c>
      <c r="C5032" s="101">
        <v>141.08612060546875</v>
      </c>
      <c r="D5032" s="56">
        <f t="shared" si="78"/>
        <v>-0.49171860769174275</v>
      </c>
      <c r="E5032">
        <v>-5.1664267689293083E-3</v>
      </c>
    </row>
    <row r="5033" spans="2:5" x14ac:dyDescent="0.45">
      <c r="B5033" s="191">
        <v>44810</v>
      </c>
      <c r="C5033" s="101">
        <v>277.5748291015625</v>
      </c>
      <c r="D5033" s="56">
        <f t="shared" si="78"/>
        <v>2.4692287887832145</v>
      </c>
      <c r="E5033">
        <v>-5.1694031446482408E-3</v>
      </c>
    </row>
    <row r="5034" spans="2:5" x14ac:dyDescent="0.45">
      <c r="B5034" s="191">
        <v>40871</v>
      </c>
      <c r="C5034" s="101">
        <v>80.010528564453125</v>
      </c>
      <c r="D5034" s="56">
        <f t="shared" si="78"/>
        <v>7.05432197849355</v>
      </c>
      <c r="E5034">
        <v>-5.1734652845083374E-3</v>
      </c>
    </row>
    <row r="5035" spans="2:5" x14ac:dyDescent="0.45">
      <c r="B5035" s="191">
        <v>37950</v>
      </c>
      <c r="C5035" s="101">
        <v>9.9338626861572266</v>
      </c>
      <c r="D5035" s="56">
        <f t="shared" si="78"/>
        <v>-0.19069934467563129</v>
      </c>
      <c r="E5035">
        <v>-5.1757286566972314E-3</v>
      </c>
    </row>
    <row r="5036" spans="2:5" x14ac:dyDescent="0.45">
      <c r="B5036" s="191">
        <v>38112</v>
      </c>
      <c r="C5036" s="101">
        <v>12.274625778198242</v>
      </c>
      <c r="D5036" s="56">
        <f t="shared" si="78"/>
        <v>-0.82523204939205541</v>
      </c>
      <c r="E5036">
        <v>-5.1769779183677795E-3</v>
      </c>
    </row>
    <row r="5037" spans="2:5" x14ac:dyDescent="0.45">
      <c r="B5037" s="191">
        <v>40457</v>
      </c>
      <c r="C5037" s="101">
        <v>70.233848571777344</v>
      </c>
      <c r="D5037" s="56">
        <f t="shared" si="78"/>
        <v>-0.82635722810507317</v>
      </c>
      <c r="E5037">
        <v>-5.1783039460603962E-3</v>
      </c>
    </row>
    <row r="5038" spans="2:5" x14ac:dyDescent="0.45">
      <c r="B5038" s="191">
        <v>45840</v>
      </c>
      <c r="C5038" s="101">
        <v>404.47320556640625</v>
      </c>
      <c r="D5038" s="56">
        <f t="shared" si="78"/>
        <v>13.014581451899906</v>
      </c>
      <c r="E5038">
        <v>-5.1794733878049353E-3</v>
      </c>
    </row>
    <row r="5039" spans="2:5" x14ac:dyDescent="0.45">
      <c r="B5039" s="191">
        <v>39286</v>
      </c>
      <c r="C5039" s="101">
        <v>28.860883712768555</v>
      </c>
      <c r="D5039" s="56">
        <f t="shared" si="78"/>
        <v>-0.8409342582742193</v>
      </c>
      <c r="E5039">
        <v>-5.1811212999469235E-3</v>
      </c>
    </row>
    <row r="5040" spans="2:5" x14ac:dyDescent="0.45">
      <c r="B5040" s="191">
        <v>43178</v>
      </c>
      <c r="C5040" s="101">
        <v>181.43997192382813</v>
      </c>
      <c r="D5040" s="56">
        <f t="shared" si="78"/>
        <v>0.26803014774107886</v>
      </c>
      <c r="E5040">
        <v>-5.1823866453316273E-3</v>
      </c>
    </row>
    <row r="5041" spans="2:5" x14ac:dyDescent="0.45">
      <c r="B5041" s="191">
        <v>42094</v>
      </c>
      <c r="C5041" s="101">
        <v>143.08805847167969</v>
      </c>
      <c r="D5041" s="56">
        <f t="shared" si="78"/>
        <v>-0.64542027258426748</v>
      </c>
      <c r="E5041">
        <v>-5.1902413067038506E-3</v>
      </c>
    </row>
    <row r="5042" spans="2:5" x14ac:dyDescent="0.45">
      <c r="B5042" s="191">
        <v>45875</v>
      </c>
      <c r="C5042" s="101">
        <v>403.54269409179688</v>
      </c>
      <c r="D5042" s="56">
        <f t="shared" si="78"/>
        <v>2.5449724605744981</v>
      </c>
      <c r="E5042">
        <v>-5.1913545083120353E-3</v>
      </c>
    </row>
    <row r="5043" spans="2:5" x14ac:dyDescent="0.45">
      <c r="B5043" s="191">
        <v>41166</v>
      </c>
      <c r="C5043" s="101">
        <v>113.83521270751953</v>
      </c>
      <c r="D5043" s="56">
        <f t="shared" si="78"/>
        <v>13.651217970870723</v>
      </c>
      <c r="E5043">
        <v>-5.1918597879158281E-3</v>
      </c>
    </row>
    <row r="5044" spans="2:5" x14ac:dyDescent="0.45">
      <c r="B5044" s="191">
        <v>36096</v>
      </c>
      <c r="C5044" s="101">
        <v>7.7696757316589355</v>
      </c>
      <c r="D5044" s="56">
        <f t="shared" si="78"/>
        <v>-0.95859952151832106</v>
      </c>
      <c r="E5044">
        <v>-5.1942489008514363E-3</v>
      </c>
    </row>
    <row r="5045" spans="2:5" x14ac:dyDescent="0.45">
      <c r="B5045" s="191">
        <v>43173</v>
      </c>
      <c r="C5045" s="101">
        <v>187.67115783691406</v>
      </c>
      <c r="D5045" s="56">
        <f t="shared" si="78"/>
        <v>4.1015149975424068</v>
      </c>
      <c r="E5045">
        <v>-5.195796805989911E-3</v>
      </c>
    </row>
    <row r="5046" spans="2:5" x14ac:dyDescent="0.45">
      <c r="B5046" s="191">
        <v>39720</v>
      </c>
      <c r="C5046" s="101">
        <v>36.787338256835938</v>
      </c>
      <c r="D5046" s="56">
        <f t="shared" si="78"/>
        <v>2.0782801898025611</v>
      </c>
      <c r="E5046">
        <v>-5.1988977074220715E-3</v>
      </c>
    </row>
    <row r="5047" spans="2:5" x14ac:dyDescent="0.45">
      <c r="B5047" s="191">
        <v>36347</v>
      </c>
      <c r="C5047" s="101">
        <v>11.950613975524902</v>
      </c>
      <c r="D5047" s="56">
        <f t="shared" si="78"/>
        <v>-0.93743227015771924</v>
      </c>
      <c r="E5047">
        <v>-5.2061225207508596E-3</v>
      </c>
    </row>
    <row r="5048" spans="2:5" x14ac:dyDescent="0.45">
      <c r="B5048" s="191">
        <v>43256</v>
      </c>
      <c r="C5048" s="101">
        <v>191.00283813476563</v>
      </c>
      <c r="D5048" s="56">
        <f t="shared" si="78"/>
        <v>-0.51684892960808426</v>
      </c>
      <c r="E5048">
        <v>-5.2063589548944876E-3</v>
      </c>
    </row>
    <row r="5049" spans="2:5" x14ac:dyDescent="0.45">
      <c r="B5049" s="191">
        <v>45212</v>
      </c>
      <c r="C5049" s="101">
        <v>395.32736206054688</v>
      </c>
      <c r="D5049" s="56">
        <f t="shared" si="78"/>
        <v>0.85494297312971201</v>
      </c>
      <c r="E5049">
        <v>-5.214181615615314E-3</v>
      </c>
    </row>
    <row r="5050" spans="2:5" x14ac:dyDescent="0.45">
      <c r="B5050" s="191">
        <v>42898</v>
      </c>
      <c r="C5050" s="101">
        <v>213.12103271484375</v>
      </c>
      <c r="D5050" s="56">
        <f t="shared" si="78"/>
        <v>-0.48200884632213337</v>
      </c>
      <c r="E5050">
        <v>-5.2289385070364578E-3</v>
      </c>
    </row>
    <row r="5051" spans="2:5" x14ac:dyDescent="0.45">
      <c r="B5051" s="191">
        <v>45772</v>
      </c>
      <c r="C5051" s="101">
        <v>411.43759155273438</v>
      </c>
      <c r="D5051" s="56">
        <f t="shared" si="78"/>
        <v>1.4155360217022199</v>
      </c>
      <c r="E5051">
        <v>-5.2319449091872989E-3</v>
      </c>
    </row>
    <row r="5052" spans="2:5" x14ac:dyDescent="0.45">
      <c r="B5052" s="191">
        <v>42564</v>
      </c>
      <c r="C5052" s="101">
        <v>170.32972717285156</v>
      </c>
      <c r="D5052" s="56">
        <f t="shared" si="78"/>
        <v>-0.58242423077107242</v>
      </c>
      <c r="E5052">
        <v>-5.2334563357910062E-3</v>
      </c>
    </row>
    <row r="5053" spans="2:5" x14ac:dyDescent="0.45">
      <c r="B5053" s="191">
        <v>45838</v>
      </c>
      <c r="C5053" s="101">
        <v>407.9013671875</v>
      </c>
      <c r="D5053" s="56">
        <f t="shared" si="78"/>
        <v>0.45198727006954187</v>
      </c>
      <c r="E5053">
        <v>-5.2549278949827116E-3</v>
      </c>
    </row>
    <row r="5054" spans="2:5" x14ac:dyDescent="0.45">
      <c r="B5054" s="191">
        <v>44929</v>
      </c>
      <c r="C5054" s="101">
        <v>280.92626953125</v>
      </c>
      <c r="D5054" s="56">
        <f t="shared" si="78"/>
        <v>31.304009722373468</v>
      </c>
      <c r="E5054">
        <v>-5.2574846999339205E-3</v>
      </c>
    </row>
    <row r="5055" spans="2:5" x14ac:dyDescent="0.45">
      <c r="B5055" s="191">
        <v>36175</v>
      </c>
      <c r="C5055" s="101">
        <v>8.6963281631469727</v>
      </c>
      <c r="D5055" s="56">
        <f t="shared" si="78"/>
        <v>4.4478015332088339E-2</v>
      </c>
      <c r="E5055">
        <v>-5.2594236658683666E-3</v>
      </c>
    </row>
    <row r="5056" spans="2:5" x14ac:dyDescent="0.45">
      <c r="B5056" s="191">
        <v>36476</v>
      </c>
      <c r="C5056" s="101">
        <v>8.3260040283203125</v>
      </c>
      <c r="D5056" s="56">
        <f t="shared" si="78"/>
        <v>1.8621653694286429</v>
      </c>
      <c r="E5056">
        <v>-5.2627219286840738E-3</v>
      </c>
    </row>
    <row r="5057" spans="2:5" x14ac:dyDescent="0.45">
      <c r="B5057" s="191">
        <v>35174</v>
      </c>
      <c r="C5057" s="101">
        <v>2.9089877605438232</v>
      </c>
      <c r="D5057" s="56">
        <f t="shared" si="78"/>
        <v>-0.732518366320424</v>
      </c>
      <c r="E5057">
        <v>-5.2686318213328552E-3</v>
      </c>
    </row>
    <row r="5058" spans="2:5" x14ac:dyDescent="0.45">
      <c r="B5058" s="191">
        <v>36374</v>
      </c>
      <c r="C5058" s="101">
        <v>10.875467300415039</v>
      </c>
      <c r="D5058" s="56">
        <f t="shared" si="78"/>
        <v>-0.77308760097958862</v>
      </c>
      <c r="E5058">
        <v>-5.2725009396644281E-3</v>
      </c>
    </row>
    <row r="5059" spans="2:5" x14ac:dyDescent="0.45">
      <c r="B5059" s="191">
        <v>40242</v>
      </c>
      <c r="C5059" s="101">
        <v>47.928043365478516</v>
      </c>
      <c r="D5059" s="56">
        <f t="shared" ref="D5059:D5122" si="79">(C5059-C5060)/C5060</f>
        <v>-0.89460657367877727</v>
      </c>
      <c r="E5059">
        <v>-5.2835200095259329E-3</v>
      </c>
    </row>
    <row r="5060" spans="2:5" x14ac:dyDescent="0.45">
      <c r="B5060" s="191">
        <v>45524</v>
      </c>
      <c r="C5060" s="101">
        <v>454.75363159179688</v>
      </c>
      <c r="D5060" s="56">
        <f t="shared" si="79"/>
        <v>2.1609776409984889</v>
      </c>
      <c r="E5060">
        <v>-5.2846580769417163E-3</v>
      </c>
    </row>
    <row r="5061" spans="2:5" x14ac:dyDescent="0.45">
      <c r="B5061" s="191">
        <v>43888</v>
      </c>
      <c r="C5061" s="101">
        <v>143.8648681640625</v>
      </c>
      <c r="D5061" s="56">
        <f t="shared" si="79"/>
        <v>-0.23452413137992767</v>
      </c>
      <c r="E5061">
        <v>-5.2868410083137104E-3</v>
      </c>
    </row>
    <row r="5062" spans="2:5" x14ac:dyDescent="0.45">
      <c r="B5062" s="191">
        <v>42832</v>
      </c>
      <c r="C5062" s="101">
        <v>187.94174194335938</v>
      </c>
      <c r="D5062" s="56">
        <f t="shared" si="79"/>
        <v>1.9895368594679996E-2</v>
      </c>
      <c r="E5062">
        <v>-5.2899054242245393E-3</v>
      </c>
    </row>
    <row r="5063" spans="2:5" x14ac:dyDescent="0.45">
      <c r="B5063" s="191">
        <v>43087</v>
      </c>
      <c r="C5063" s="101">
        <v>184.2755126953125</v>
      </c>
      <c r="D5063" s="56">
        <f t="shared" si="79"/>
        <v>20.498748306040842</v>
      </c>
      <c r="E5063">
        <v>-5.2910331821695855E-3</v>
      </c>
    </row>
    <row r="5064" spans="2:5" x14ac:dyDescent="0.45">
      <c r="B5064" s="191">
        <v>36853</v>
      </c>
      <c r="C5064" s="101">
        <v>8.5714530944824219</v>
      </c>
      <c r="D5064" s="56">
        <f t="shared" si="79"/>
        <v>-0.7357168380326965</v>
      </c>
      <c r="E5064">
        <v>-5.2950176102165821E-3</v>
      </c>
    </row>
    <row r="5065" spans="2:5" x14ac:dyDescent="0.45">
      <c r="B5065" s="191">
        <v>39785</v>
      </c>
      <c r="C5065" s="101">
        <v>32.432838439941406</v>
      </c>
      <c r="D5065" s="56">
        <f t="shared" si="79"/>
        <v>-0.82670044680809951</v>
      </c>
      <c r="E5065">
        <v>-5.306739462011577E-3</v>
      </c>
    </row>
    <row r="5066" spans="2:5" x14ac:dyDescent="0.45">
      <c r="B5066" s="191">
        <v>42864</v>
      </c>
      <c r="C5066" s="101">
        <v>187.14900207519531</v>
      </c>
      <c r="D5066" s="56">
        <f t="shared" si="79"/>
        <v>-9.5885877991962409E-2</v>
      </c>
      <c r="E5066">
        <v>-5.3124357791759008E-3</v>
      </c>
    </row>
    <row r="5067" spans="2:5" x14ac:dyDescent="0.45">
      <c r="B5067" s="191">
        <v>43486</v>
      </c>
      <c r="C5067" s="101">
        <v>206.99710083007813</v>
      </c>
      <c r="D5067" s="56">
        <f t="shared" si="79"/>
        <v>37.250307448830711</v>
      </c>
      <c r="E5067">
        <v>-5.3181875473712146E-3</v>
      </c>
    </row>
    <row r="5068" spans="2:5" x14ac:dyDescent="0.45">
      <c r="B5068" s="191">
        <v>35601</v>
      </c>
      <c r="C5068" s="101">
        <v>5.4116454124450684</v>
      </c>
      <c r="D5068" s="56">
        <f t="shared" si="79"/>
        <v>-0.47782813953203751</v>
      </c>
      <c r="E5068">
        <v>-5.3187941624205102E-3</v>
      </c>
    </row>
    <row r="5069" spans="2:5" x14ac:dyDescent="0.45">
      <c r="B5069" s="191">
        <v>36384</v>
      </c>
      <c r="C5069" s="101">
        <v>10.363724708557129</v>
      </c>
      <c r="D5069" s="56">
        <f t="shared" si="79"/>
        <v>-0.94204919913728702</v>
      </c>
      <c r="E5069">
        <v>-5.3238724950614713E-3</v>
      </c>
    </row>
    <row r="5070" spans="2:5" x14ac:dyDescent="0.45">
      <c r="B5070" s="191">
        <v>44235</v>
      </c>
      <c r="C5070" s="101">
        <v>178.83660888671875</v>
      </c>
      <c r="D5070" s="56">
        <f t="shared" si="79"/>
        <v>7.8810489950511944E-2</v>
      </c>
      <c r="E5070">
        <v>-5.3338323537511613E-3</v>
      </c>
    </row>
    <row r="5071" spans="2:5" x14ac:dyDescent="0.45">
      <c r="B5071" s="191">
        <v>44407</v>
      </c>
      <c r="C5071" s="101">
        <v>165.77203369140625</v>
      </c>
      <c r="D5071" s="56">
        <f t="shared" si="79"/>
        <v>3.7394710821894592</v>
      </c>
      <c r="E5071">
        <v>-5.3384145381247831E-3</v>
      </c>
    </row>
    <row r="5072" spans="2:5" x14ac:dyDescent="0.45">
      <c r="B5072" s="191">
        <v>39371</v>
      </c>
      <c r="C5072" s="101">
        <v>34.976905822753906</v>
      </c>
      <c r="D5072" s="56">
        <f t="shared" si="79"/>
        <v>-0.90451651228497076</v>
      </c>
      <c r="E5072">
        <v>-5.3435339745834453E-3</v>
      </c>
    </row>
    <row r="5073" spans="2:5" x14ac:dyDescent="0.45">
      <c r="B5073" s="191">
        <v>45348</v>
      </c>
      <c r="C5073" s="101">
        <v>366.31365966796875</v>
      </c>
      <c r="D5073" s="56">
        <f t="shared" si="79"/>
        <v>1.2140649430024317</v>
      </c>
      <c r="E5073">
        <v>-5.3474925502773928E-3</v>
      </c>
    </row>
    <row r="5074" spans="2:5" x14ac:dyDescent="0.45">
      <c r="B5074" s="191">
        <v>44365</v>
      </c>
      <c r="C5074" s="101">
        <v>165.44847106933594</v>
      </c>
      <c r="D5074" s="56">
        <f t="shared" si="79"/>
        <v>0.94494672793443013</v>
      </c>
      <c r="E5074">
        <v>-5.3490726017512659E-3</v>
      </c>
    </row>
    <row r="5075" spans="2:5" x14ac:dyDescent="0.45">
      <c r="B5075" s="191">
        <v>40947</v>
      </c>
      <c r="C5075" s="101">
        <v>85.065811157226563</v>
      </c>
      <c r="D5075" s="56">
        <f t="shared" si="79"/>
        <v>-0.81744260837917893</v>
      </c>
      <c r="E5075">
        <v>-5.3515979323687912E-3</v>
      </c>
    </row>
    <row r="5076" spans="2:5" x14ac:dyDescent="0.45">
      <c r="B5076" s="191">
        <v>45551</v>
      </c>
      <c r="C5076" s="101">
        <v>465.96749877929688</v>
      </c>
      <c r="D5076" s="56">
        <f t="shared" si="79"/>
        <v>62.002856519868303</v>
      </c>
      <c r="E5076">
        <v>-5.3517114904152356E-3</v>
      </c>
    </row>
    <row r="5077" spans="2:5" x14ac:dyDescent="0.45">
      <c r="B5077" s="191">
        <v>37460</v>
      </c>
      <c r="C5077" s="101">
        <v>7.3959741592407227</v>
      </c>
      <c r="D5077" s="56">
        <f t="shared" si="79"/>
        <v>-0.34553210637004905</v>
      </c>
      <c r="E5077">
        <v>-5.3541194823077173E-3</v>
      </c>
    </row>
    <row r="5078" spans="2:5" x14ac:dyDescent="0.45">
      <c r="B5078" s="191">
        <v>36355</v>
      </c>
      <c r="C5078" s="101">
        <v>11.30074405670166</v>
      </c>
      <c r="D5078" s="56">
        <f t="shared" si="79"/>
        <v>-0.93969996091030061</v>
      </c>
      <c r="E5078">
        <v>-5.3605339532659946E-3</v>
      </c>
    </row>
    <row r="5079" spans="2:5" x14ac:dyDescent="0.45">
      <c r="B5079" s="191">
        <v>44477</v>
      </c>
      <c r="C5079" s="101">
        <v>187.4085693359375</v>
      </c>
      <c r="D5079" s="56">
        <f t="shared" si="79"/>
        <v>28.225827790931479</v>
      </c>
      <c r="E5079">
        <v>-5.3656930751000238E-3</v>
      </c>
    </row>
    <row r="5080" spans="2:5" x14ac:dyDescent="0.45">
      <c r="B5080" s="191">
        <v>36014</v>
      </c>
      <c r="C5080" s="101">
        <v>6.4124298095703125</v>
      </c>
      <c r="D5080" s="56">
        <f t="shared" si="79"/>
        <v>-0.96161344032433449</v>
      </c>
      <c r="E5080">
        <v>-5.370089122799647E-3</v>
      </c>
    </row>
    <row r="5081" spans="2:5" x14ac:dyDescent="0.45">
      <c r="B5081" s="191">
        <v>44356</v>
      </c>
      <c r="C5081" s="101">
        <v>167.048828125</v>
      </c>
      <c r="D5081" s="56">
        <f t="shared" si="79"/>
        <v>3.8239159370437732</v>
      </c>
      <c r="E5081">
        <v>-5.3825049012183844E-3</v>
      </c>
    </row>
    <row r="5082" spans="2:5" x14ac:dyDescent="0.45">
      <c r="B5082" s="191">
        <v>39379</v>
      </c>
      <c r="C5082" s="101">
        <v>34.629299163818359</v>
      </c>
      <c r="D5082" s="56">
        <f t="shared" si="79"/>
        <v>-0.7755937042676897</v>
      </c>
      <c r="E5082">
        <v>-5.3966645992015666E-3</v>
      </c>
    </row>
    <row r="5083" spans="2:5" x14ac:dyDescent="0.45">
      <c r="B5083" s="191">
        <v>43874</v>
      </c>
      <c r="C5083" s="101">
        <v>154.315185546875</v>
      </c>
      <c r="D5083" s="56">
        <f t="shared" si="79"/>
        <v>-0.26664788061585565</v>
      </c>
      <c r="E5083">
        <v>-5.3977715567877331E-3</v>
      </c>
    </row>
    <row r="5084" spans="2:5" x14ac:dyDescent="0.45">
      <c r="B5084" s="191">
        <v>43565</v>
      </c>
      <c r="C5084" s="101">
        <v>210.42440795898438</v>
      </c>
      <c r="D5084" s="56">
        <f t="shared" si="79"/>
        <v>-0.48120165035850665</v>
      </c>
      <c r="E5084">
        <v>-5.4000480481883953E-3</v>
      </c>
    </row>
    <row r="5085" spans="2:5" x14ac:dyDescent="0.45">
      <c r="B5085" s="191">
        <v>45882</v>
      </c>
      <c r="C5085" s="101">
        <v>405.599609375</v>
      </c>
      <c r="D5085" s="56">
        <f t="shared" si="79"/>
        <v>3.6091332234978371</v>
      </c>
      <c r="E5085">
        <v>-5.4040656737585893E-3</v>
      </c>
    </row>
    <row r="5086" spans="2:5" x14ac:dyDescent="0.45">
      <c r="B5086" s="191">
        <v>40861</v>
      </c>
      <c r="C5086" s="101">
        <v>87.999107360839844</v>
      </c>
      <c r="D5086" s="56">
        <f t="shared" si="79"/>
        <v>2.7770999895701101</v>
      </c>
      <c r="E5086">
        <v>-5.4078091164275937E-3</v>
      </c>
    </row>
    <row r="5087" spans="2:5" x14ac:dyDescent="0.45">
      <c r="B5087" s="191">
        <v>38615</v>
      </c>
      <c r="C5087" s="101">
        <v>23.298061370849609</v>
      </c>
      <c r="D5087" s="56">
        <f t="shared" si="79"/>
        <v>-0.87084354751391502</v>
      </c>
      <c r="E5087">
        <v>-5.4118603649644962E-3</v>
      </c>
    </row>
    <row r="5088" spans="2:5" x14ac:dyDescent="0.45">
      <c r="B5088" s="191">
        <v>43763</v>
      </c>
      <c r="C5088" s="101">
        <v>180.3863525390625</v>
      </c>
      <c r="D5088" s="56">
        <f t="shared" si="79"/>
        <v>4.1258276035169006</v>
      </c>
      <c r="E5088">
        <v>-5.4205580743431686E-3</v>
      </c>
    </row>
    <row r="5089" spans="2:5" x14ac:dyDescent="0.45">
      <c r="B5089" s="191">
        <v>39871</v>
      </c>
      <c r="C5089" s="101">
        <v>35.191654205322266</v>
      </c>
      <c r="D5089" s="56">
        <f t="shared" si="79"/>
        <v>-0.91432505205163384</v>
      </c>
      <c r="E5089">
        <v>-5.4332416455163705E-3</v>
      </c>
    </row>
    <row r="5090" spans="2:5" x14ac:dyDescent="0.45">
      <c r="B5090" s="191">
        <v>45117</v>
      </c>
      <c r="C5090" s="101">
        <v>410.7578125</v>
      </c>
      <c r="D5090" s="56">
        <f t="shared" si="79"/>
        <v>2.4257341386356313</v>
      </c>
      <c r="E5090">
        <v>-5.4440174182547639E-3</v>
      </c>
    </row>
    <row r="5091" spans="2:5" x14ac:dyDescent="0.45">
      <c r="B5091" s="191">
        <v>41213</v>
      </c>
      <c r="C5091" s="101">
        <v>119.90358734130859</v>
      </c>
      <c r="D5091" s="56">
        <f t="shared" si="79"/>
        <v>-0.69472198183126066</v>
      </c>
      <c r="E5091">
        <v>-5.4556279265677585E-3</v>
      </c>
    </row>
    <row r="5092" spans="2:5" x14ac:dyDescent="0.45">
      <c r="B5092" s="191">
        <v>45924</v>
      </c>
      <c r="C5092" s="101">
        <v>392.76849365234375</v>
      </c>
      <c r="D5092" s="56">
        <f t="shared" si="79"/>
        <v>1.6372649506797543</v>
      </c>
      <c r="E5092">
        <v>-5.4564426182547995E-3</v>
      </c>
    </row>
    <row r="5093" spans="2:5" x14ac:dyDescent="0.45">
      <c r="B5093" s="191">
        <v>41465</v>
      </c>
      <c r="C5093" s="101">
        <v>148.93023681640625</v>
      </c>
      <c r="D5093" s="56">
        <f t="shared" si="79"/>
        <v>0.1698353553939782</v>
      </c>
      <c r="E5093">
        <v>-5.4684353174901182E-3</v>
      </c>
    </row>
    <row r="5094" spans="2:5" x14ac:dyDescent="0.45">
      <c r="B5094" s="191">
        <v>41325</v>
      </c>
      <c r="C5094" s="101">
        <v>127.3087158203125</v>
      </c>
      <c r="D5094" s="56">
        <f t="shared" si="79"/>
        <v>15.649887713266374</v>
      </c>
      <c r="E5094">
        <v>-5.4698950745196914E-3</v>
      </c>
    </row>
    <row r="5095" spans="2:5" x14ac:dyDescent="0.45">
      <c r="B5095" s="191">
        <v>37627</v>
      </c>
      <c r="C5095" s="101">
        <v>7.6462206840515137</v>
      </c>
      <c r="D5095" s="56">
        <f t="shared" si="79"/>
        <v>-0.98010608552971124</v>
      </c>
      <c r="E5095">
        <v>-5.4743517139181422E-3</v>
      </c>
    </row>
    <row r="5096" spans="2:5" x14ac:dyDescent="0.45">
      <c r="B5096" s="191">
        <v>45222</v>
      </c>
      <c r="C5096" s="101">
        <v>384.3497314453125</v>
      </c>
      <c r="D5096" s="56">
        <f t="shared" si="79"/>
        <v>1.5098739918651716</v>
      </c>
      <c r="E5096">
        <v>-5.4757233560609976E-3</v>
      </c>
    </row>
    <row r="5097" spans="2:5" x14ac:dyDescent="0.45">
      <c r="B5097" s="191">
        <v>44036</v>
      </c>
      <c r="C5097" s="101">
        <v>153.13507080078125</v>
      </c>
      <c r="D5097" s="56">
        <f t="shared" si="79"/>
        <v>2.4479783814648992</v>
      </c>
      <c r="E5097">
        <v>-5.4809309010680528E-3</v>
      </c>
    </row>
    <row r="5098" spans="2:5" x14ac:dyDescent="0.45">
      <c r="B5098" s="191">
        <v>40059</v>
      </c>
      <c r="C5098" s="101">
        <v>44.413002014160156</v>
      </c>
      <c r="D5098" s="56">
        <f t="shared" si="79"/>
        <v>-0.73402717232731685</v>
      </c>
      <c r="E5098">
        <v>-5.481187849525347E-3</v>
      </c>
    </row>
    <row r="5099" spans="2:5" x14ac:dyDescent="0.45">
      <c r="B5099" s="191">
        <v>44216</v>
      </c>
      <c r="C5099" s="101">
        <v>166.98323059082031</v>
      </c>
      <c r="D5099" s="56">
        <f t="shared" si="79"/>
        <v>1.8540213229205342E-2</v>
      </c>
      <c r="E5099">
        <v>-5.4830413676359513E-3</v>
      </c>
    </row>
    <row r="5100" spans="2:5" x14ac:dyDescent="0.45">
      <c r="B5100" s="191">
        <v>44260</v>
      </c>
      <c r="C5100" s="101">
        <v>163.94367980957031</v>
      </c>
      <c r="D5100" s="56">
        <f t="shared" si="79"/>
        <v>16.137316928208005</v>
      </c>
      <c r="E5100">
        <v>-5.4839843424221817E-3</v>
      </c>
    </row>
    <row r="5101" spans="2:5" x14ac:dyDescent="0.45">
      <c r="B5101" s="191">
        <v>37006</v>
      </c>
      <c r="C5101" s="101">
        <v>9.5664730072021484</v>
      </c>
      <c r="D5101" s="56">
        <f t="shared" si="79"/>
        <v>-0.94529668738496198</v>
      </c>
      <c r="E5101">
        <v>-5.4861394079815514E-3</v>
      </c>
    </row>
    <row r="5102" spans="2:5" x14ac:dyDescent="0.45">
      <c r="B5102" s="191">
        <v>42599</v>
      </c>
      <c r="C5102" s="101">
        <v>174.87922668457031</v>
      </c>
      <c r="D5102" s="56">
        <f t="shared" si="79"/>
        <v>17.542550380605601</v>
      </c>
      <c r="E5102">
        <v>-5.4880498571258738E-3</v>
      </c>
    </row>
    <row r="5103" spans="2:5" x14ac:dyDescent="0.45">
      <c r="B5103" s="191">
        <v>36868</v>
      </c>
      <c r="C5103" s="101">
        <v>9.431239128112793</v>
      </c>
      <c r="D5103" s="56">
        <f t="shared" si="79"/>
        <v>-0.74126183822001934</v>
      </c>
      <c r="E5103">
        <v>-5.5066657414977477E-3</v>
      </c>
    </row>
    <row r="5104" spans="2:5" x14ac:dyDescent="0.45">
      <c r="B5104" s="191">
        <v>39658</v>
      </c>
      <c r="C5104" s="101">
        <v>36.450901031494141</v>
      </c>
      <c r="D5104" s="56">
        <f t="shared" si="79"/>
        <v>5.0778430282976439</v>
      </c>
      <c r="E5104">
        <v>-5.5074247249930321E-3</v>
      </c>
    </row>
    <row r="5105" spans="2:5" x14ac:dyDescent="0.45">
      <c r="B5105" s="191">
        <v>35615</v>
      </c>
      <c r="C5105" s="101">
        <v>5.9973416328430176</v>
      </c>
      <c r="D5105" s="56">
        <f t="shared" si="79"/>
        <v>-0.96120010795193789</v>
      </c>
      <c r="E5105">
        <v>-5.5091278089344593E-3</v>
      </c>
    </row>
    <row r="5106" spans="2:5" x14ac:dyDescent="0.45">
      <c r="B5106" s="191">
        <v>41932</v>
      </c>
      <c r="C5106" s="101">
        <v>154.57109069824219</v>
      </c>
      <c r="D5106" s="56">
        <f t="shared" si="79"/>
        <v>-0.15291726762606098</v>
      </c>
      <c r="E5106">
        <v>-5.5093760216137887E-3</v>
      </c>
    </row>
    <row r="5107" spans="2:5" x14ac:dyDescent="0.45">
      <c r="B5107" s="191">
        <v>44502</v>
      </c>
      <c r="C5107" s="101">
        <v>182.474609375</v>
      </c>
      <c r="D5107" s="56">
        <f t="shared" si="79"/>
        <v>8.6917549856130843E-2</v>
      </c>
      <c r="E5107">
        <v>-5.5102256015759276E-3</v>
      </c>
    </row>
    <row r="5108" spans="2:5" x14ac:dyDescent="0.45">
      <c r="B5108" s="191">
        <v>42556</v>
      </c>
      <c r="C5108" s="101">
        <v>167.88265991210938</v>
      </c>
      <c r="D5108" s="56">
        <f t="shared" si="79"/>
        <v>3.3080297679791104</v>
      </c>
      <c r="E5108">
        <v>-5.5124381922861659E-3</v>
      </c>
    </row>
    <row r="5109" spans="2:5" x14ac:dyDescent="0.45">
      <c r="B5109" s="191">
        <v>39547</v>
      </c>
      <c r="C5109" s="101">
        <v>38.969707489013672</v>
      </c>
      <c r="D5109" s="56">
        <f t="shared" si="79"/>
        <v>-0.73204862790159175</v>
      </c>
      <c r="E5109">
        <v>-5.5144304777858871E-3</v>
      </c>
    </row>
    <row r="5110" spans="2:5" x14ac:dyDescent="0.45">
      <c r="B5110" s="191">
        <v>42223</v>
      </c>
      <c r="C5110" s="101">
        <v>145.43574523925781</v>
      </c>
      <c r="D5110" s="56">
        <f t="shared" si="79"/>
        <v>18.982262614668379</v>
      </c>
      <c r="E5110">
        <v>-5.5171275419823177E-3</v>
      </c>
    </row>
    <row r="5111" spans="2:5" x14ac:dyDescent="0.45">
      <c r="B5111" s="191">
        <v>37685</v>
      </c>
      <c r="C5111" s="101">
        <v>7.2782421112060547</v>
      </c>
      <c r="D5111" s="56">
        <f t="shared" si="79"/>
        <v>-0.13595106305172094</v>
      </c>
      <c r="E5111">
        <v>-5.5175617569803489E-3</v>
      </c>
    </row>
    <row r="5112" spans="2:5" x14ac:dyDescent="0.45">
      <c r="B5112" s="191">
        <v>37110</v>
      </c>
      <c r="C5112" s="101">
        <v>8.4234142303466797</v>
      </c>
      <c r="D5112" s="56">
        <f t="shared" si="79"/>
        <v>-0.95541548738277959</v>
      </c>
      <c r="E5112">
        <v>-5.5274433910780197E-3</v>
      </c>
    </row>
    <row r="5113" spans="2:5" x14ac:dyDescent="0.45">
      <c r="B5113" s="191">
        <v>43143</v>
      </c>
      <c r="C5113" s="101">
        <v>188.931396484375</v>
      </c>
      <c r="D5113" s="56">
        <f t="shared" si="79"/>
        <v>24.004850293203681</v>
      </c>
      <c r="E5113">
        <v>-5.5278313962029077E-3</v>
      </c>
    </row>
    <row r="5114" spans="2:5" x14ac:dyDescent="0.45">
      <c r="B5114" s="191">
        <v>37517</v>
      </c>
      <c r="C5114" s="101">
        <v>7.5557899475097656</v>
      </c>
      <c r="D5114" s="56">
        <f t="shared" si="79"/>
        <v>-0.94772498285039608</v>
      </c>
      <c r="E5114">
        <v>-5.5392583687285139E-3</v>
      </c>
    </row>
    <row r="5115" spans="2:5" x14ac:dyDescent="0.45">
      <c r="B5115" s="191">
        <v>42457</v>
      </c>
      <c r="C5115" s="101">
        <v>144.53921508789063</v>
      </c>
      <c r="D5115" s="56">
        <f t="shared" si="79"/>
        <v>3.1989571893538011</v>
      </c>
      <c r="E5115">
        <v>-5.5513673387608568E-3</v>
      </c>
    </row>
    <row r="5116" spans="2:5" x14ac:dyDescent="0.45">
      <c r="B5116" s="191">
        <v>39801</v>
      </c>
      <c r="C5116" s="101">
        <v>34.422645568847656</v>
      </c>
      <c r="D5116" s="56">
        <f t="shared" si="79"/>
        <v>5.447612681726343E-2</v>
      </c>
      <c r="E5116">
        <v>-5.5540567823455095E-3</v>
      </c>
    </row>
    <row r="5117" spans="2:5" x14ac:dyDescent="0.45">
      <c r="B5117" s="191">
        <v>39757</v>
      </c>
      <c r="C5117" s="101">
        <v>32.644309997558594</v>
      </c>
      <c r="D5117" s="56">
        <f t="shared" si="79"/>
        <v>-0.91648708768432741</v>
      </c>
      <c r="E5117">
        <v>-5.5641858035055227E-3</v>
      </c>
    </row>
    <row r="5118" spans="2:5" x14ac:dyDescent="0.45">
      <c r="B5118" s="191">
        <v>45461</v>
      </c>
      <c r="C5118" s="101">
        <v>390.88937377929688</v>
      </c>
      <c r="D5118" s="56">
        <f t="shared" si="79"/>
        <v>12.223593751199756</v>
      </c>
      <c r="E5118">
        <v>-5.5664588903991119E-3</v>
      </c>
    </row>
    <row r="5119" spans="2:5" x14ac:dyDescent="0.45">
      <c r="B5119" s="191">
        <v>39199</v>
      </c>
      <c r="C5119" s="101">
        <v>29.559995651245117</v>
      </c>
      <c r="D5119" s="56">
        <f t="shared" si="79"/>
        <v>-0.88846021962682575</v>
      </c>
      <c r="E5119">
        <v>-5.5713972221616221E-3</v>
      </c>
    </row>
    <row r="5120" spans="2:5" x14ac:dyDescent="0.45">
      <c r="B5120" s="191">
        <v>44798</v>
      </c>
      <c r="C5120" s="101">
        <v>265.01751708984375</v>
      </c>
      <c r="D5120" s="56">
        <f t="shared" si="79"/>
        <v>24.07042391768768</v>
      </c>
      <c r="E5120">
        <v>-5.5716698634450772E-3</v>
      </c>
    </row>
    <row r="5121" spans="2:5" x14ac:dyDescent="0.45">
      <c r="B5121" s="191">
        <v>36413</v>
      </c>
      <c r="C5121" s="101">
        <v>10.5709228515625</v>
      </c>
      <c r="D5121" s="56">
        <f t="shared" si="79"/>
        <v>3.3825936697046366E-2</v>
      </c>
      <c r="E5121">
        <v>-5.5760651034354068E-3</v>
      </c>
    </row>
    <row r="5122" spans="2:5" x14ac:dyDescent="0.45">
      <c r="B5122" s="191">
        <v>36257</v>
      </c>
      <c r="C5122" s="101">
        <v>10.225050926208496</v>
      </c>
      <c r="D5122" s="56">
        <f t="shared" si="79"/>
        <v>-0.97345130852282058</v>
      </c>
      <c r="E5122">
        <v>-5.5765841710746066E-3</v>
      </c>
    </row>
    <row r="5123" spans="2:5" x14ac:dyDescent="0.45">
      <c r="B5123" s="191">
        <v>45250</v>
      </c>
      <c r="C5123" s="101">
        <v>385.143310546875</v>
      </c>
      <c r="D5123" s="56">
        <f t="shared" ref="D5123:D5186" si="80">(C5123-C5124)/C5124</f>
        <v>-6.8298203611381184E-2</v>
      </c>
      <c r="E5123">
        <v>-5.5775822576372442E-3</v>
      </c>
    </row>
    <row r="5124" spans="2:5" x14ac:dyDescent="0.45">
      <c r="B5124" s="191">
        <v>45671</v>
      </c>
      <c r="C5124" s="101">
        <v>413.37615966796875</v>
      </c>
      <c r="D5124" s="56">
        <f t="shared" si="80"/>
        <v>0.85764323525497199</v>
      </c>
      <c r="E5124">
        <v>-5.5800678323761101E-3</v>
      </c>
    </row>
    <row r="5125" spans="2:5" x14ac:dyDescent="0.45">
      <c r="B5125" s="191">
        <v>43340</v>
      </c>
      <c r="C5125" s="101">
        <v>222.52720642089844</v>
      </c>
      <c r="D5125" s="56">
        <f t="shared" si="80"/>
        <v>0.54892983055765554</v>
      </c>
      <c r="E5125">
        <v>-5.5840821916238971E-3</v>
      </c>
    </row>
    <row r="5126" spans="2:5" x14ac:dyDescent="0.45">
      <c r="B5126" s="191">
        <v>42205</v>
      </c>
      <c r="C5126" s="101">
        <v>143.66513061523438</v>
      </c>
      <c r="D5126" s="56">
        <f t="shared" si="80"/>
        <v>-0.31423499986161224</v>
      </c>
      <c r="E5126">
        <v>-5.5849542205699404E-3</v>
      </c>
    </row>
    <row r="5127" spans="2:5" x14ac:dyDescent="0.45">
      <c r="B5127" s="191">
        <v>43550</v>
      </c>
      <c r="C5127" s="101">
        <v>209.49615478515625</v>
      </c>
      <c r="D5127" s="56">
        <f t="shared" si="80"/>
        <v>30.351540280935939</v>
      </c>
      <c r="E5127">
        <v>-5.5924082946946325E-3</v>
      </c>
    </row>
    <row r="5128" spans="2:5" x14ac:dyDescent="0.45">
      <c r="B5128" s="191">
        <v>35846</v>
      </c>
      <c r="C5128" s="101">
        <v>6.6821646690368652</v>
      </c>
      <c r="D5128" s="56">
        <f t="shared" si="80"/>
        <v>-0.48022178021040063</v>
      </c>
      <c r="E5128">
        <v>-5.5929703052007076E-3</v>
      </c>
    </row>
    <row r="5129" spans="2:5" x14ac:dyDescent="0.45">
      <c r="B5129" s="191">
        <v>38281</v>
      </c>
      <c r="C5129" s="101">
        <v>12.855799674987793</v>
      </c>
      <c r="D5129" s="56">
        <f t="shared" si="80"/>
        <v>-0.97115183732744448</v>
      </c>
      <c r="E5129">
        <v>-5.5933462313332285E-3</v>
      </c>
    </row>
    <row r="5130" spans="2:5" x14ac:dyDescent="0.45">
      <c r="B5130" s="191">
        <v>45596</v>
      </c>
      <c r="C5130" s="101">
        <v>445.63668823242188</v>
      </c>
      <c r="D5130" s="56">
        <f t="shared" si="80"/>
        <v>37.639893170625101</v>
      </c>
      <c r="E5130">
        <v>-5.5945010264711542E-3</v>
      </c>
    </row>
    <row r="5131" spans="2:5" x14ac:dyDescent="0.45">
      <c r="B5131" s="191">
        <v>36319</v>
      </c>
      <c r="C5131" s="101">
        <v>11.533072471618652</v>
      </c>
      <c r="D5131" s="56">
        <f t="shared" si="80"/>
        <v>-0.94592499487031412</v>
      </c>
      <c r="E5131">
        <v>-5.5967392481453774E-3</v>
      </c>
    </row>
    <row r="5132" spans="2:5" x14ac:dyDescent="0.45">
      <c r="B5132" s="191">
        <v>44678</v>
      </c>
      <c r="C5132" s="101">
        <v>213.2791748046875</v>
      </c>
      <c r="D5132" s="56">
        <f t="shared" si="80"/>
        <v>-0.47775755184514307</v>
      </c>
      <c r="E5132">
        <v>-5.5994623286811183E-3</v>
      </c>
    </row>
    <row r="5133" spans="2:5" x14ac:dyDescent="0.45">
      <c r="B5133" s="191">
        <v>45811</v>
      </c>
      <c r="C5133" s="101">
        <v>408.39111328125</v>
      </c>
      <c r="D5133" s="56">
        <f t="shared" si="80"/>
        <v>2.3910495592157039E-2</v>
      </c>
      <c r="E5133">
        <v>-5.6044982223033661E-3</v>
      </c>
    </row>
    <row r="5134" spans="2:5" x14ac:dyDescent="0.45">
      <c r="B5134" s="191">
        <v>45146</v>
      </c>
      <c r="C5134" s="101">
        <v>398.85430908203125</v>
      </c>
      <c r="D5134" s="56">
        <f t="shared" si="80"/>
        <v>1.4178381556314534</v>
      </c>
      <c r="E5134">
        <v>-5.6057305390351427E-3</v>
      </c>
    </row>
    <row r="5135" spans="2:5" x14ac:dyDescent="0.45">
      <c r="B5135" s="191">
        <v>44370</v>
      </c>
      <c r="C5135" s="101">
        <v>164.96319580078125</v>
      </c>
      <c r="D5135" s="56">
        <f t="shared" si="80"/>
        <v>3.8200373216426962</v>
      </c>
      <c r="E5135">
        <v>-5.6069787427082095E-3</v>
      </c>
    </row>
    <row r="5136" spans="2:5" x14ac:dyDescent="0.45">
      <c r="B5136" s="191">
        <v>39031</v>
      </c>
      <c r="C5136" s="101">
        <v>34.224464416503906</v>
      </c>
      <c r="D5136" s="56">
        <f t="shared" si="80"/>
        <v>-0.88316584184099756</v>
      </c>
      <c r="E5136">
        <v>-5.6133722528325112E-3</v>
      </c>
    </row>
    <row r="5137" spans="2:5" x14ac:dyDescent="0.45">
      <c r="B5137" s="191">
        <v>44880</v>
      </c>
      <c r="C5137" s="101">
        <v>292.9320068359375</v>
      </c>
      <c r="D5137" s="56">
        <f t="shared" si="80"/>
        <v>0.71666732689150614</v>
      </c>
      <c r="E5137">
        <v>-5.6163822873505475E-3</v>
      </c>
    </row>
    <row r="5138" spans="2:5" x14ac:dyDescent="0.45">
      <c r="B5138" s="191">
        <v>42746</v>
      </c>
      <c r="C5138" s="101">
        <v>170.63993835449219</v>
      </c>
      <c r="D5138" s="56">
        <f t="shared" si="80"/>
        <v>0.14441082648068562</v>
      </c>
      <c r="E5138">
        <v>-5.6234484900014245E-3</v>
      </c>
    </row>
    <row r="5139" spans="2:5" x14ac:dyDescent="0.45">
      <c r="B5139" s="191">
        <v>44022</v>
      </c>
      <c r="C5139" s="101">
        <v>149.10723876953125</v>
      </c>
      <c r="D5139" s="56">
        <f t="shared" si="80"/>
        <v>-0.14151520901858256</v>
      </c>
      <c r="E5139">
        <v>-5.6280527515467273E-3</v>
      </c>
    </row>
    <row r="5140" spans="2:5" x14ac:dyDescent="0.45">
      <c r="B5140" s="191">
        <v>43833</v>
      </c>
      <c r="C5140" s="101">
        <v>173.6865234375</v>
      </c>
      <c r="D5140" s="56">
        <f t="shared" si="80"/>
        <v>6.0419598504439002E-2</v>
      </c>
      <c r="E5140">
        <v>-5.6282146110292813E-3</v>
      </c>
    </row>
    <row r="5141" spans="2:5" x14ac:dyDescent="0.45">
      <c r="B5141" s="191">
        <v>44383</v>
      </c>
      <c r="C5141" s="101">
        <v>163.79037475585938</v>
      </c>
      <c r="D5141" s="56">
        <f t="shared" si="80"/>
        <v>0.12378003858733382</v>
      </c>
      <c r="E5141">
        <v>-5.646900800129688E-3</v>
      </c>
    </row>
    <row r="5142" spans="2:5" x14ac:dyDescent="0.45">
      <c r="B5142" s="191">
        <v>42247</v>
      </c>
      <c r="C5142" s="101">
        <v>145.74949645996094</v>
      </c>
      <c r="D5142" s="56">
        <f t="shared" si="80"/>
        <v>-0.19741489635495699</v>
      </c>
      <c r="E5142">
        <v>-5.6576037922226579E-3</v>
      </c>
    </row>
    <row r="5143" spans="2:5" x14ac:dyDescent="0.45">
      <c r="B5143" s="191">
        <v>42804</v>
      </c>
      <c r="C5143" s="101">
        <v>181.60005187988281</v>
      </c>
      <c r="D5143" s="56">
        <f t="shared" si="80"/>
        <v>-0.54056259376389015</v>
      </c>
      <c r="E5143">
        <v>-5.6613269734020148E-3</v>
      </c>
    </row>
    <row r="5144" spans="2:5" x14ac:dyDescent="0.45">
      <c r="B5144" s="191">
        <v>45980</v>
      </c>
      <c r="C5144" s="101">
        <v>395.26614379882813</v>
      </c>
      <c r="D5144" s="56">
        <f t="shared" si="80"/>
        <v>24.544249904902401</v>
      </c>
      <c r="E5144">
        <v>-5.6671703554326104E-3</v>
      </c>
    </row>
    <row r="5145" spans="2:5" x14ac:dyDescent="0.45">
      <c r="B5145" s="191">
        <v>38399</v>
      </c>
      <c r="C5145" s="101">
        <v>15.473781585693359</v>
      </c>
      <c r="D5145" s="56">
        <f t="shared" si="80"/>
        <v>1.2187929516346219</v>
      </c>
      <c r="E5145">
        <v>-5.674946255800329E-3</v>
      </c>
    </row>
    <row r="5146" spans="2:5" x14ac:dyDescent="0.45">
      <c r="B5146" s="191">
        <v>37572</v>
      </c>
      <c r="C5146" s="101">
        <v>6.973963737487793</v>
      </c>
      <c r="D5146" s="56">
        <f t="shared" si="80"/>
        <v>-0.98317165174751375</v>
      </c>
      <c r="E5146">
        <v>-5.6762703860519246E-3</v>
      </c>
    </row>
    <row r="5147" spans="2:5" x14ac:dyDescent="0.45">
      <c r="B5147" s="191">
        <v>45677</v>
      </c>
      <c r="C5147" s="101">
        <v>414.4176025390625</v>
      </c>
      <c r="D5147" s="56">
        <f t="shared" si="80"/>
        <v>22.640640446990687</v>
      </c>
      <c r="E5147">
        <v>-5.679348621972293E-3</v>
      </c>
    </row>
    <row r="5148" spans="2:5" x14ac:dyDescent="0.45">
      <c r="B5148" s="191">
        <v>38489</v>
      </c>
      <c r="C5148" s="101">
        <v>17.529880523681641</v>
      </c>
      <c r="D5148" s="56">
        <f t="shared" si="80"/>
        <v>5.0838930217348421</v>
      </c>
      <c r="E5148">
        <v>-5.6818913312182704E-3</v>
      </c>
    </row>
    <row r="5149" spans="2:5" x14ac:dyDescent="0.45">
      <c r="B5149" s="191">
        <v>35123</v>
      </c>
      <c r="C5149" s="101">
        <v>2.8813591003417969</v>
      </c>
      <c r="D5149" s="56">
        <f t="shared" si="80"/>
        <v>-0.64168881312570991</v>
      </c>
      <c r="E5149">
        <v>-5.6837133088998874E-3</v>
      </c>
    </row>
    <row r="5150" spans="2:5" x14ac:dyDescent="0.45">
      <c r="B5150" s="191">
        <v>37788</v>
      </c>
      <c r="C5150" s="101">
        <v>8.041499137878418</v>
      </c>
      <c r="D5150" s="56">
        <f t="shared" si="80"/>
        <v>-0.96982578869771841</v>
      </c>
      <c r="E5150">
        <v>-5.6962913437172405E-3</v>
      </c>
    </row>
    <row r="5151" spans="2:5" x14ac:dyDescent="0.45">
      <c r="B5151" s="191">
        <v>44797</v>
      </c>
      <c r="C5151" s="101">
        <v>266.50238037109375</v>
      </c>
      <c r="D5151" s="56">
        <f t="shared" si="80"/>
        <v>4.3844698946150835</v>
      </c>
      <c r="E5151">
        <v>-5.6979589866277174E-3</v>
      </c>
    </row>
    <row r="5152" spans="2:5" x14ac:dyDescent="0.45">
      <c r="B5152" s="191">
        <v>40158</v>
      </c>
      <c r="C5152" s="101">
        <v>49.494636535644531</v>
      </c>
      <c r="D5152" s="56">
        <f t="shared" si="80"/>
        <v>5.4011874148725587</v>
      </c>
      <c r="E5152">
        <v>-5.7041998958246879E-3</v>
      </c>
    </row>
    <row r="5153" spans="2:5" x14ac:dyDescent="0.45">
      <c r="B5153" s="191">
        <v>37776</v>
      </c>
      <c r="C5153" s="101">
        <v>7.7321023941040039</v>
      </c>
      <c r="D5153" s="56">
        <f t="shared" si="80"/>
        <v>-0.95418413174667827</v>
      </c>
      <c r="E5153">
        <v>-5.704718707117651E-3</v>
      </c>
    </row>
    <row r="5154" spans="2:5" x14ac:dyDescent="0.45">
      <c r="B5154" s="191">
        <v>44419</v>
      </c>
      <c r="C5154" s="101">
        <v>168.76472473144531</v>
      </c>
      <c r="D5154" s="56">
        <f t="shared" si="80"/>
        <v>-7.8745356521061183E-2</v>
      </c>
      <c r="E5154">
        <v>-5.718561240485134E-3</v>
      </c>
    </row>
    <row r="5155" spans="2:5" x14ac:dyDescent="0.45">
      <c r="B5155" s="191">
        <v>43696</v>
      </c>
      <c r="C5155" s="101">
        <v>183.19009399414063</v>
      </c>
      <c r="D5155" s="56">
        <f t="shared" si="80"/>
        <v>58.818393662054838</v>
      </c>
      <c r="E5155">
        <v>-5.7311340990304728E-3</v>
      </c>
    </row>
    <row r="5156" spans="2:5" x14ac:dyDescent="0.45">
      <c r="B5156" s="191">
        <v>35321</v>
      </c>
      <c r="C5156" s="101">
        <v>3.0624375343322754</v>
      </c>
      <c r="D5156" s="56">
        <f t="shared" si="80"/>
        <v>-0.91638151949473912</v>
      </c>
      <c r="E5156">
        <v>-5.7410185121683924E-3</v>
      </c>
    </row>
    <row r="5157" spans="2:5" x14ac:dyDescent="0.45">
      <c r="B5157" s="191">
        <v>39653</v>
      </c>
      <c r="C5157" s="101">
        <v>36.623931884765625</v>
      </c>
      <c r="D5157" s="56">
        <f t="shared" si="80"/>
        <v>-0.79822634525941794</v>
      </c>
      <c r="E5157">
        <v>-5.7411925334464493E-3</v>
      </c>
    </row>
    <row r="5158" spans="2:5" x14ac:dyDescent="0.45">
      <c r="B5158" s="191">
        <v>43066</v>
      </c>
      <c r="C5158" s="101">
        <v>181.50997924804688</v>
      </c>
      <c r="D5158" s="56">
        <f t="shared" si="80"/>
        <v>2.5773883996287412</v>
      </c>
      <c r="E5158">
        <v>-5.7527144375354444E-3</v>
      </c>
    </row>
    <row r="5159" spans="2:5" x14ac:dyDescent="0.45">
      <c r="B5159" s="191">
        <v>40114</v>
      </c>
      <c r="C5159" s="101">
        <v>50.738124847412109</v>
      </c>
      <c r="D5159" s="56">
        <f t="shared" si="80"/>
        <v>-0.71563998824991759</v>
      </c>
      <c r="E5159">
        <v>-5.7559238900330816E-3</v>
      </c>
    </row>
    <row r="5160" spans="2:5" x14ac:dyDescent="0.45">
      <c r="B5160" s="191">
        <v>42632</v>
      </c>
      <c r="C5160" s="101">
        <v>178.42918395996094</v>
      </c>
      <c r="D5160" s="56">
        <f t="shared" si="80"/>
        <v>-0.52851835496923671</v>
      </c>
      <c r="E5160">
        <v>-5.7615239406398847E-3</v>
      </c>
    </row>
    <row r="5161" spans="2:5" x14ac:dyDescent="0.45">
      <c r="B5161" s="191">
        <v>45386</v>
      </c>
      <c r="C5161" s="101">
        <v>378.44354248046875</v>
      </c>
      <c r="D5161" s="56">
        <f t="shared" si="80"/>
        <v>0.22196812258271131</v>
      </c>
      <c r="E5161">
        <v>-5.7619417760622097E-3</v>
      </c>
    </row>
    <row r="5162" spans="2:5" x14ac:dyDescent="0.45">
      <c r="B5162" s="191">
        <v>46087</v>
      </c>
      <c r="C5162" s="101">
        <v>309.70001220703125</v>
      </c>
      <c r="D5162" s="56">
        <f t="shared" si="80"/>
        <v>35.908716550822113</v>
      </c>
      <c r="E5162">
        <v>-5.7784519838483149E-3</v>
      </c>
    </row>
    <row r="5163" spans="2:5" x14ac:dyDescent="0.45">
      <c r="B5163" s="191">
        <v>37824</v>
      </c>
      <c r="C5163" s="101">
        <v>8.3909721374511719</v>
      </c>
      <c r="D5163" s="56">
        <f t="shared" si="80"/>
        <v>-0.95378187792518898</v>
      </c>
      <c r="E5163">
        <v>-5.7795055413623871E-3</v>
      </c>
    </row>
    <row r="5164" spans="2:5" x14ac:dyDescent="0.45">
      <c r="B5164" s="191">
        <v>43788</v>
      </c>
      <c r="C5164" s="101">
        <v>181.55155944824219</v>
      </c>
      <c r="D5164" s="56">
        <f t="shared" si="80"/>
        <v>1.5999960447735999</v>
      </c>
      <c r="E5164">
        <v>-5.7826425631170636E-3</v>
      </c>
    </row>
    <row r="5165" spans="2:5" x14ac:dyDescent="0.45">
      <c r="B5165" s="191">
        <v>40458</v>
      </c>
      <c r="C5165" s="101">
        <v>69.827629089355469</v>
      </c>
      <c r="D5165" s="56">
        <f t="shared" si="80"/>
        <v>-0.81911113354543519</v>
      </c>
      <c r="E5165">
        <v>-5.7838135127498847E-3</v>
      </c>
    </row>
    <row r="5166" spans="2:5" x14ac:dyDescent="0.45">
      <c r="B5166" s="191">
        <v>45254</v>
      </c>
      <c r="C5166" s="101">
        <v>386.0250244140625</v>
      </c>
      <c r="D5166" s="56">
        <f t="shared" si="80"/>
        <v>5.1726875359479297E-3</v>
      </c>
      <c r="E5166">
        <v>-5.7908762475983354E-3</v>
      </c>
    </row>
    <row r="5167" spans="2:5" x14ac:dyDescent="0.45">
      <c r="B5167" s="191">
        <v>45440</v>
      </c>
      <c r="C5167" s="101">
        <v>384.03851318359375</v>
      </c>
      <c r="D5167" s="56">
        <f t="shared" si="80"/>
        <v>1.1968246686173167</v>
      </c>
      <c r="E5167">
        <v>-5.7937154770117466E-3</v>
      </c>
    </row>
    <row r="5168" spans="2:5" x14ac:dyDescent="0.45">
      <c r="B5168" s="191">
        <v>43699</v>
      </c>
      <c r="C5168" s="101">
        <v>174.81527709960938</v>
      </c>
      <c r="D5168" s="56">
        <f t="shared" si="80"/>
        <v>19.610522765143592</v>
      </c>
      <c r="E5168">
        <v>-5.7983196267179333E-3</v>
      </c>
    </row>
    <row r="5169" spans="2:5" x14ac:dyDescent="0.45">
      <c r="B5169" s="191">
        <v>36773</v>
      </c>
      <c r="C5169" s="101">
        <v>8.4818458557128906</v>
      </c>
      <c r="D5169" s="56">
        <f t="shared" si="80"/>
        <v>-0.9675589375913719</v>
      </c>
      <c r="E5169">
        <v>-5.7991861599344854E-3</v>
      </c>
    </row>
    <row r="5170" spans="2:5" x14ac:dyDescent="0.45">
      <c r="B5170" s="191">
        <v>44776</v>
      </c>
      <c r="C5170" s="101">
        <v>261.45401000976563</v>
      </c>
      <c r="D5170" s="56">
        <f t="shared" si="80"/>
        <v>-0.33081941245251983</v>
      </c>
      <c r="E5170">
        <v>-5.8073409645101656E-3</v>
      </c>
    </row>
    <row r="5171" spans="2:5" x14ac:dyDescent="0.45">
      <c r="B5171" s="191">
        <v>45415</v>
      </c>
      <c r="C5171" s="101">
        <v>390.70770263671875</v>
      </c>
      <c r="D5171" s="56">
        <f t="shared" si="80"/>
        <v>132.12460763198837</v>
      </c>
      <c r="E5171">
        <v>-5.8086535511404341E-3</v>
      </c>
    </row>
    <row r="5172" spans="2:5" x14ac:dyDescent="0.45">
      <c r="B5172" s="191">
        <v>35409</v>
      </c>
      <c r="C5172" s="101">
        <v>2.9349021911621094</v>
      </c>
      <c r="D5172" s="56">
        <f t="shared" si="80"/>
        <v>-0.98419042027421655</v>
      </c>
      <c r="E5172">
        <v>-5.8089306422969139E-3</v>
      </c>
    </row>
    <row r="5173" spans="2:5" x14ac:dyDescent="0.45">
      <c r="B5173" s="191">
        <v>43201</v>
      </c>
      <c r="C5173" s="101">
        <v>185.6407470703125</v>
      </c>
      <c r="D5173" s="56">
        <f t="shared" si="80"/>
        <v>0.20562914553712208</v>
      </c>
      <c r="E5173">
        <v>-5.8119153007442671E-3</v>
      </c>
    </row>
    <row r="5174" spans="2:5" x14ac:dyDescent="0.45">
      <c r="B5174" s="191">
        <v>42026</v>
      </c>
      <c r="C5174" s="101">
        <v>153.97831726074219</v>
      </c>
      <c r="D5174" s="56">
        <f t="shared" si="80"/>
        <v>1.2173743035357472</v>
      </c>
      <c r="E5174">
        <v>-5.8119538547100206E-3</v>
      </c>
    </row>
    <row r="5175" spans="2:5" x14ac:dyDescent="0.45">
      <c r="B5175" s="191">
        <v>40501</v>
      </c>
      <c r="C5175" s="101">
        <v>69.441734313964844</v>
      </c>
      <c r="D5175" s="56">
        <f t="shared" si="80"/>
        <v>-0.82194041149385766</v>
      </c>
      <c r="E5175">
        <v>-5.8157678262994303E-3</v>
      </c>
    </row>
    <row r="5176" spans="2:5" x14ac:dyDescent="0.45">
      <c r="B5176" s="191">
        <v>45412</v>
      </c>
      <c r="C5176" s="101">
        <v>389.99154663085938</v>
      </c>
      <c r="D5176" s="56">
        <f t="shared" si="80"/>
        <v>1.6194148156206085E-2</v>
      </c>
      <c r="E5176">
        <v>-5.8192581260807881E-3</v>
      </c>
    </row>
    <row r="5177" spans="2:5" x14ac:dyDescent="0.45">
      <c r="B5177" s="191">
        <v>45258</v>
      </c>
      <c r="C5177" s="101">
        <v>383.776611328125</v>
      </c>
      <c r="D5177" s="56">
        <f t="shared" si="80"/>
        <v>5.3333143216943073</v>
      </c>
      <c r="E5177">
        <v>-5.8245267631296923E-3</v>
      </c>
    </row>
    <row r="5178" spans="2:5" x14ac:dyDescent="0.45">
      <c r="B5178" s="191">
        <v>40375</v>
      </c>
      <c r="C5178" s="101">
        <v>60.596488952636719</v>
      </c>
      <c r="D5178" s="56">
        <f t="shared" si="80"/>
        <v>-0.25694055152438228</v>
      </c>
      <c r="E5178">
        <v>-5.8315763543591685E-3</v>
      </c>
    </row>
    <row r="5179" spans="2:5" x14ac:dyDescent="0.45">
      <c r="B5179" s="191">
        <v>40889</v>
      </c>
      <c r="C5179" s="101">
        <v>81.54998779296875</v>
      </c>
      <c r="D5179" s="56">
        <f t="shared" si="80"/>
        <v>-0.78709083148773495</v>
      </c>
      <c r="E5179">
        <v>-5.8333437193476938E-3</v>
      </c>
    </row>
    <row r="5180" spans="2:5" x14ac:dyDescent="0.45">
      <c r="B5180" s="191">
        <v>45239</v>
      </c>
      <c r="C5180" s="101">
        <v>383.02713012695313</v>
      </c>
      <c r="D5180" s="56">
        <f t="shared" si="80"/>
        <v>0.18400967581747488</v>
      </c>
      <c r="E5180">
        <v>-5.8358572858986293E-3</v>
      </c>
    </row>
    <row r="5181" spans="2:5" x14ac:dyDescent="0.45">
      <c r="B5181" s="191">
        <v>46077</v>
      </c>
      <c r="C5181" s="101">
        <v>323.5</v>
      </c>
      <c r="D5181" s="56">
        <f t="shared" si="80"/>
        <v>1.0142875357544681</v>
      </c>
      <c r="E5181">
        <v>-5.838948777266411E-3</v>
      </c>
    </row>
    <row r="5182" spans="2:5" x14ac:dyDescent="0.45">
      <c r="B5182" s="191">
        <v>44315</v>
      </c>
      <c r="C5182" s="101">
        <v>160.60269165039063</v>
      </c>
      <c r="D5182" s="56">
        <f t="shared" si="80"/>
        <v>4.9155179155925759E-2</v>
      </c>
      <c r="E5182">
        <v>-5.8394754890417856E-3</v>
      </c>
    </row>
    <row r="5183" spans="2:5" x14ac:dyDescent="0.45">
      <c r="B5183" s="191">
        <v>41870</v>
      </c>
      <c r="C5183" s="101">
        <v>153.07810974121094</v>
      </c>
      <c r="D5183" s="56">
        <f t="shared" si="80"/>
        <v>6.7173762137698461</v>
      </c>
      <c r="E5183">
        <v>-5.8463265188621726E-3</v>
      </c>
    </row>
    <row r="5184" spans="2:5" x14ac:dyDescent="0.45">
      <c r="B5184" s="191">
        <v>38538</v>
      </c>
      <c r="C5184" s="101">
        <v>19.835512161254883</v>
      </c>
      <c r="D5184" s="56">
        <f t="shared" si="80"/>
        <v>-0.89565013402350835</v>
      </c>
      <c r="E5184">
        <v>-5.8519777335000389E-3</v>
      </c>
    </row>
    <row r="5185" spans="2:5" x14ac:dyDescent="0.45">
      <c r="B5185" s="191">
        <v>42958</v>
      </c>
      <c r="C5185" s="101">
        <v>190.08660888671875</v>
      </c>
      <c r="D5185" s="56">
        <f t="shared" si="80"/>
        <v>-0.37676521676485658</v>
      </c>
      <c r="E5185">
        <v>-5.8587027572013601E-3</v>
      </c>
    </row>
    <row r="5186" spans="2:5" x14ac:dyDescent="0.45">
      <c r="B5186" s="191">
        <v>46132</v>
      </c>
      <c r="C5186" s="101">
        <v>305</v>
      </c>
      <c r="D5186" s="56">
        <f t="shared" si="80"/>
        <v>-0.25723077101444275</v>
      </c>
      <c r="E5186">
        <v>-5.8669747867897476E-3</v>
      </c>
    </row>
    <row r="5187" spans="2:5" x14ac:dyDescent="0.45">
      <c r="B5187" s="191">
        <v>45138</v>
      </c>
      <c r="C5187" s="101">
        <v>410.62551879882813</v>
      </c>
      <c r="D5187" s="56">
        <f t="shared" ref="D5187:D5250" si="81">(C5187-C5188)/C5188</f>
        <v>0.94186082926896153</v>
      </c>
      <c r="E5187">
        <v>-5.8704824802788477E-3</v>
      </c>
    </row>
    <row r="5188" spans="2:5" x14ac:dyDescent="0.45">
      <c r="B5188" s="191">
        <v>43558</v>
      </c>
      <c r="C5188" s="101">
        <v>211.45980834960938</v>
      </c>
      <c r="D5188" s="56">
        <f t="shared" si="81"/>
        <v>-0.24442380611074235</v>
      </c>
      <c r="E5188">
        <v>-5.8742687830906455E-3</v>
      </c>
    </row>
    <row r="5189" spans="2:5" x14ac:dyDescent="0.45">
      <c r="B5189" s="191">
        <v>44938</v>
      </c>
      <c r="C5189" s="101">
        <v>279.86563110351563</v>
      </c>
      <c r="D5189" s="56">
        <f t="shared" si="81"/>
        <v>0.56889717440202991</v>
      </c>
      <c r="E5189">
        <v>-5.8770590574244441E-3</v>
      </c>
    </row>
    <row r="5190" spans="2:5" x14ac:dyDescent="0.45">
      <c r="B5190" s="191">
        <v>43801</v>
      </c>
      <c r="C5190" s="101">
        <v>178.3836669921875</v>
      </c>
      <c r="D5190" s="56">
        <f t="shared" si="81"/>
        <v>4.4481276033181305E-2</v>
      </c>
      <c r="E5190">
        <v>-5.8848159774743626E-3</v>
      </c>
    </row>
    <row r="5191" spans="2:5" x14ac:dyDescent="0.45">
      <c r="B5191" s="191">
        <v>44403</v>
      </c>
      <c r="C5191" s="101">
        <v>170.78684997558594</v>
      </c>
      <c r="D5191" s="56">
        <f t="shared" si="81"/>
        <v>-0.18611638461231936</v>
      </c>
      <c r="E5191">
        <v>-5.8850091296290081E-3</v>
      </c>
    </row>
    <row r="5192" spans="2:5" x14ac:dyDescent="0.45">
      <c r="B5192" s="191">
        <v>44645</v>
      </c>
      <c r="C5192" s="101">
        <v>209.84185791015625</v>
      </c>
      <c r="D5192" s="56">
        <f t="shared" si="81"/>
        <v>42.807876593008181</v>
      </c>
      <c r="E5192">
        <v>-5.8858065908716003E-3</v>
      </c>
    </row>
    <row r="5193" spans="2:5" x14ac:dyDescent="0.45">
      <c r="B5193" s="191">
        <v>35570</v>
      </c>
      <c r="C5193" s="101">
        <v>4.7900485992431641</v>
      </c>
      <c r="D5193" s="56">
        <f t="shared" si="81"/>
        <v>-0.9748325177621926</v>
      </c>
      <c r="E5193">
        <v>-5.8942969149399184E-3</v>
      </c>
    </row>
    <row r="5194" spans="2:5" x14ac:dyDescent="0.45">
      <c r="B5194" s="191">
        <v>43775</v>
      </c>
      <c r="C5194" s="101">
        <v>190.32688903808594</v>
      </c>
      <c r="D5194" s="56">
        <f t="shared" si="81"/>
        <v>0.28105717597192886</v>
      </c>
      <c r="E5194">
        <v>-5.8957990678267947E-3</v>
      </c>
    </row>
    <row r="5195" spans="2:5" x14ac:dyDescent="0.45">
      <c r="B5195" s="191">
        <v>44162</v>
      </c>
      <c r="C5195" s="101">
        <v>148.57017517089844</v>
      </c>
      <c r="D5195" s="56">
        <f t="shared" si="81"/>
        <v>14.586729813816227</v>
      </c>
      <c r="E5195">
        <v>-5.9036085287708902E-3</v>
      </c>
    </row>
    <row r="5196" spans="2:5" x14ac:dyDescent="0.45">
      <c r="B5196" s="191">
        <v>36906</v>
      </c>
      <c r="C5196" s="101">
        <v>9.5318374633789063</v>
      </c>
      <c r="D5196" s="56">
        <f t="shared" si="81"/>
        <v>-0.94778797527470349</v>
      </c>
      <c r="E5196">
        <v>-5.9053751505585214E-3</v>
      </c>
    </row>
    <row r="5197" spans="2:5" x14ac:dyDescent="0.45">
      <c r="B5197" s="191">
        <v>43102</v>
      </c>
      <c r="C5197" s="101">
        <v>182.56019592285156</v>
      </c>
      <c r="D5197" s="56">
        <f t="shared" si="81"/>
        <v>2.8223215728357931</v>
      </c>
      <c r="E5197">
        <v>-5.909241789938585E-3</v>
      </c>
    </row>
    <row r="5198" spans="2:5" x14ac:dyDescent="0.45">
      <c r="B5198" s="191">
        <v>40218</v>
      </c>
      <c r="C5198" s="101">
        <v>47.761600494384766</v>
      </c>
      <c r="D5198" s="56">
        <f t="shared" si="81"/>
        <v>-0.67500249710211557</v>
      </c>
      <c r="E5198">
        <v>-5.9097964644279207E-3</v>
      </c>
    </row>
    <row r="5199" spans="2:5" x14ac:dyDescent="0.45">
      <c r="B5199" s="191">
        <v>43886</v>
      </c>
      <c r="C5199" s="101">
        <v>146.95989990234375</v>
      </c>
      <c r="D5199" s="56">
        <f t="shared" si="81"/>
        <v>0.37396369579241306</v>
      </c>
      <c r="E5199">
        <v>-5.9113772336422512E-3</v>
      </c>
    </row>
    <row r="5200" spans="2:5" x14ac:dyDescent="0.45">
      <c r="B5200" s="191">
        <v>41106</v>
      </c>
      <c r="C5200" s="101">
        <v>106.96054077148438</v>
      </c>
      <c r="D5200" s="56">
        <f t="shared" si="81"/>
        <v>11.05784172909374</v>
      </c>
      <c r="E5200">
        <v>-5.9157080559181863E-3</v>
      </c>
    </row>
    <row r="5201" spans="2:5" x14ac:dyDescent="0.45">
      <c r="B5201" s="191">
        <v>37853</v>
      </c>
      <c r="C5201" s="101">
        <v>8.8706207275390625</v>
      </c>
      <c r="D5201" s="56">
        <f t="shared" si="81"/>
        <v>-0.95873690913900678</v>
      </c>
      <c r="E5201">
        <v>-5.921814099282564E-3</v>
      </c>
    </row>
    <row r="5202" spans="2:5" x14ac:dyDescent="0.45">
      <c r="B5202" s="191">
        <v>44680</v>
      </c>
      <c r="C5202" s="101">
        <v>214.97712707519531</v>
      </c>
      <c r="D5202" s="56">
        <f t="shared" si="81"/>
        <v>26.422999860585673</v>
      </c>
      <c r="E5202">
        <v>-5.9365496593881874E-3</v>
      </c>
    </row>
    <row r="5203" spans="2:5" x14ac:dyDescent="0.45">
      <c r="B5203" s="191">
        <v>37341</v>
      </c>
      <c r="C5203" s="101">
        <v>7.8393001556396484</v>
      </c>
      <c r="D5203" s="56">
        <f t="shared" si="81"/>
        <v>-0.81518760428730663</v>
      </c>
      <c r="E5203">
        <v>-5.9367333744981673E-3</v>
      </c>
    </row>
    <row r="5204" spans="2:5" x14ac:dyDescent="0.45">
      <c r="B5204" s="191">
        <v>39588</v>
      </c>
      <c r="C5204" s="101">
        <v>42.417610168457031</v>
      </c>
      <c r="D5204" s="56">
        <f t="shared" si="81"/>
        <v>0.31466934940104896</v>
      </c>
      <c r="E5204">
        <v>-5.9443862765796154E-3</v>
      </c>
    </row>
    <row r="5205" spans="2:5" x14ac:dyDescent="0.45">
      <c r="B5205" s="191">
        <v>39125</v>
      </c>
      <c r="C5205" s="101">
        <v>32.264850616455078</v>
      </c>
      <c r="D5205" s="56">
        <f t="shared" si="81"/>
        <v>5.7090731557511102E-4</v>
      </c>
      <c r="E5205">
        <v>-5.9520388647782184E-3</v>
      </c>
    </row>
    <row r="5206" spans="2:5" x14ac:dyDescent="0.45">
      <c r="B5206" s="191">
        <v>38940</v>
      </c>
      <c r="C5206" s="101">
        <v>32.246440887451172</v>
      </c>
      <c r="D5206" s="56">
        <f t="shared" si="81"/>
        <v>0.54703609886508986</v>
      </c>
      <c r="E5206">
        <v>-5.9556504771893504E-3</v>
      </c>
    </row>
    <row r="5207" spans="2:5" x14ac:dyDescent="0.45">
      <c r="B5207" s="191">
        <v>38575</v>
      </c>
      <c r="C5207" s="101">
        <v>20.844013214111328</v>
      </c>
      <c r="D5207" s="56">
        <f t="shared" si="81"/>
        <v>-0.44574785650939808</v>
      </c>
      <c r="E5207">
        <v>-5.9596399238296908E-3</v>
      </c>
    </row>
    <row r="5208" spans="2:5" x14ac:dyDescent="0.45">
      <c r="B5208" s="191">
        <v>39500</v>
      </c>
      <c r="C5208" s="101">
        <v>37.607456207275391</v>
      </c>
      <c r="D5208" s="56">
        <f t="shared" si="81"/>
        <v>3.7808168309179471</v>
      </c>
      <c r="E5208">
        <v>-5.9597631541905586E-3</v>
      </c>
    </row>
    <row r="5209" spans="2:5" x14ac:dyDescent="0.45">
      <c r="B5209" s="191">
        <v>37769</v>
      </c>
      <c r="C5209" s="101">
        <v>7.8663244247436523</v>
      </c>
      <c r="D5209" s="56">
        <f t="shared" si="81"/>
        <v>0.76291846647507422</v>
      </c>
      <c r="E5209">
        <v>-5.9654564867906972E-3</v>
      </c>
    </row>
    <row r="5210" spans="2:5" x14ac:dyDescent="0.45">
      <c r="B5210" s="191">
        <v>35481</v>
      </c>
      <c r="C5210" s="101">
        <v>4.4621033668518066</v>
      </c>
      <c r="D5210" s="56">
        <f t="shared" si="81"/>
        <v>-0.98781383895668928</v>
      </c>
      <c r="E5210">
        <v>-5.9689395468403104E-3</v>
      </c>
    </row>
    <row r="5211" spans="2:5" x14ac:dyDescent="0.45">
      <c r="B5211" s="191">
        <v>45050</v>
      </c>
      <c r="C5211" s="101">
        <v>366.16152954101563</v>
      </c>
      <c r="D5211" s="56">
        <f t="shared" si="81"/>
        <v>1.1752507904024412</v>
      </c>
      <c r="E5211">
        <v>-5.9697911567259485E-3</v>
      </c>
    </row>
    <row r="5212" spans="2:5" x14ac:dyDescent="0.45">
      <c r="B5212" s="191">
        <v>42550</v>
      </c>
      <c r="C5212" s="101">
        <v>168.33071899414063</v>
      </c>
      <c r="D5212" s="56">
        <f t="shared" si="81"/>
        <v>-0.57033255353529566</v>
      </c>
      <c r="E5212">
        <v>-5.9702756717889202E-3</v>
      </c>
    </row>
    <row r="5213" spans="2:5" x14ac:dyDescent="0.45">
      <c r="B5213" s="191">
        <v>45742</v>
      </c>
      <c r="C5213" s="101">
        <v>391.769775390625</v>
      </c>
      <c r="D5213" s="56">
        <f t="shared" si="81"/>
        <v>68.660975205260584</v>
      </c>
      <c r="E5213">
        <v>-5.9784484714421266E-3</v>
      </c>
    </row>
    <row r="5214" spans="2:5" x14ac:dyDescent="0.45">
      <c r="B5214" s="191">
        <v>35668</v>
      </c>
      <c r="C5214" s="101">
        <v>5.6239490509033203</v>
      </c>
      <c r="D5214" s="56">
        <f t="shared" si="81"/>
        <v>-0.98781737545612402</v>
      </c>
      <c r="E5214">
        <v>-5.9784856772892052E-3</v>
      </c>
    </row>
    <row r="5215" spans="2:5" x14ac:dyDescent="0.45">
      <c r="B5215" s="191">
        <v>45539</v>
      </c>
      <c r="C5215" s="101">
        <v>461.63690185546875</v>
      </c>
      <c r="D5215" s="56">
        <f t="shared" si="81"/>
        <v>37.967161127296173</v>
      </c>
      <c r="E5215">
        <v>-5.9875006209736924E-3</v>
      </c>
    </row>
    <row r="5216" spans="2:5" x14ac:dyDescent="0.45">
      <c r="B5216" s="191">
        <v>36287</v>
      </c>
      <c r="C5216" s="101">
        <v>11.846818923950195</v>
      </c>
      <c r="D5216" s="56">
        <f t="shared" si="81"/>
        <v>0.79789144184864425</v>
      </c>
      <c r="E5216">
        <v>-5.99151791762085E-3</v>
      </c>
    </row>
    <row r="5217" spans="2:5" x14ac:dyDescent="0.45">
      <c r="B5217" s="191">
        <v>35801</v>
      </c>
      <c r="C5217" s="101">
        <v>6.5892848968505859</v>
      </c>
      <c r="D5217" s="56">
        <f t="shared" si="81"/>
        <v>0.13997778076776712</v>
      </c>
      <c r="E5217">
        <v>-5.9930023254848724E-3</v>
      </c>
    </row>
    <row r="5218" spans="2:5" x14ac:dyDescent="0.45">
      <c r="B5218" s="191">
        <v>35758</v>
      </c>
      <c r="C5218" s="101">
        <v>5.7801871299743652</v>
      </c>
      <c r="D5218" s="56">
        <f t="shared" si="81"/>
        <v>-0.89506869032030256</v>
      </c>
      <c r="E5218">
        <v>-6.0010099126584634E-3</v>
      </c>
    </row>
    <row r="5219" spans="2:5" x14ac:dyDescent="0.45">
      <c r="B5219" s="191">
        <v>40331</v>
      </c>
      <c r="C5219" s="101">
        <v>55.085437774658203</v>
      </c>
      <c r="D5219" s="56">
        <f t="shared" si="81"/>
        <v>8.4249807743424245</v>
      </c>
      <c r="E5219">
        <v>-6.0071232756770468E-3</v>
      </c>
    </row>
    <row r="5220" spans="2:5" x14ac:dyDescent="0.45">
      <c r="B5220" s="191">
        <v>35621</v>
      </c>
      <c r="C5220" s="101">
        <v>5.8446207046508789</v>
      </c>
      <c r="D5220" s="56">
        <f t="shared" si="81"/>
        <v>-0.95676463701119752</v>
      </c>
      <c r="E5220">
        <v>-6.0147299210370547E-3</v>
      </c>
    </row>
    <row r="5221" spans="2:5" x14ac:dyDescent="0.45">
      <c r="B5221" s="191">
        <v>41627</v>
      </c>
      <c r="C5221" s="101">
        <v>135.18148803710938</v>
      </c>
      <c r="D5221" s="56">
        <f t="shared" si="81"/>
        <v>-0.658506573608168</v>
      </c>
      <c r="E5221">
        <v>-6.0213698717435206E-3</v>
      </c>
    </row>
    <row r="5222" spans="2:5" x14ac:dyDescent="0.45">
      <c r="B5222" s="191">
        <v>46017</v>
      </c>
      <c r="C5222" s="101">
        <v>395.85385131835938</v>
      </c>
      <c r="D5222" s="56">
        <f t="shared" si="81"/>
        <v>1.1986007867534163</v>
      </c>
      <c r="E5222">
        <v>-6.0256063365035318E-3</v>
      </c>
    </row>
    <row r="5223" spans="2:5" x14ac:dyDescent="0.45">
      <c r="B5223" s="191">
        <v>44575</v>
      </c>
      <c r="C5223" s="101">
        <v>180.04808044433594</v>
      </c>
      <c r="D5223" s="56">
        <f t="shared" si="81"/>
        <v>2.5992796640058873</v>
      </c>
      <c r="E5223">
        <v>-6.0281225339460431E-3</v>
      </c>
    </row>
    <row r="5224" spans="2:5" x14ac:dyDescent="0.45">
      <c r="B5224" s="191">
        <v>40150</v>
      </c>
      <c r="C5224" s="101">
        <v>50.023365020751953</v>
      </c>
      <c r="D5224" s="56">
        <f t="shared" si="81"/>
        <v>0.5411201396363855</v>
      </c>
      <c r="E5224">
        <v>-6.0310506597037253E-3</v>
      </c>
    </row>
    <row r="5225" spans="2:5" x14ac:dyDescent="0.45">
      <c r="B5225" s="191">
        <v>39329</v>
      </c>
      <c r="C5225" s="101">
        <v>32.459095001220703</v>
      </c>
      <c r="D5225" s="56">
        <f t="shared" si="81"/>
        <v>-0.81919188884212191</v>
      </c>
      <c r="E5225">
        <v>-6.041462146213687E-3</v>
      </c>
    </row>
    <row r="5226" spans="2:5" x14ac:dyDescent="0.45">
      <c r="B5226" s="191">
        <v>44572</v>
      </c>
      <c r="C5226" s="101">
        <v>179.5223388671875</v>
      </c>
      <c r="D5226" s="56">
        <f t="shared" si="81"/>
        <v>22.772528692927022</v>
      </c>
      <c r="E5226">
        <v>-6.0456695117919743E-3</v>
      </c>
    </row>
    <row r="5227" spans="2:5" x14ac:dyDescent="0.45">
      <c r="B5227" s="191">
        <v>36067</v>
      </c>
      <c r="C5227" s="101">
        <v>7.5516719818115234</v>
      </c>
      <c r="D5227" s="56">
        <f t="shared" si="81"/>
        <v>-0.98076842855487467</v>
      </c>
      <c r="E5227">
        <v>-6.0519914321038037E-3</v>
      </c>
    </row>
    <row r="5228" spans="2:5" x14ac:dyDescent="0.45">
      <c r="B5228" s="191">
        <v>45897</v>
      </c>
      <c r="C5228" s="101">
        <v>392.67056274414063</v>
      </c>
      <c r="D5228" s="56">
        <f t="shared" si="81"/>
        <v>120.04167618402559</v>
      </c>
      <c r="E5228">
        <v>-6.0741578086807918E-3</v>
      </c>
    </row>
    <row r="5229" spans="2:5" x14ac:dyDescent="0.45">
      <c r="B5229" s="191">
        <v>35356</v>
      </c>
      <c r="C5229" s="101">
        <v>3.2440938949584961</v>
      </c>
      <c r="D5229" s="56">
        <f t="shared" si="81"/>
        <v>-0.98366578345373068</v>
      </c>
      <c r="E5229">
        <v>-6.0744893580109384E-3</v>
      </c>
    </row>
    <row r="5230" spans="2:5" x14ac:dyDescent="0.45">
      <c r="B5230" s="191">
        <v>43452</v>
      </c>
      <c r="C5230" s="101">
        <v>198.60725402832031</v>
      </c>
      <c r="D5230" s="56">
        <f t="shared" si="81"/>
        <v>30.606818719911608</v>
      </c>
      <c r="E5230">
        <v>-6.0746173773765363E-3</v>
      </c>
    </row>
    <row r="5231" spans="2:5" x14ac:dyDescent="0.45">
      <c r="B5231" s="191">
        <v>36021</v>
      </c>
      <c r="C5231" s="101">
        <v>6.2836837768554688</v>
      </c>
      <c r="D5231" s="56">
        <f t="shared" si="81"/>
        <v>-0.96920813099899628</v>
      </c>
      <c r="E5231">
        <v>-6.0752483635265466E-3</v>
      </c>
    </row>
    <row r="5232" spans="2:5" x14ac:dyDescent="0.45">
      <c r="B5232" s="191">
        <v>43434</v>
      </c>
      <c r="C5232" s="101">
        <v>204.069580078125</v>
      </c>
      <c r="D5232" s="56">
        <f t="shared" si="81"/>
        <v>2.9889157216200619</v>
      </c>
      <c r="E5232">
        <v>-6.0859280332377242E-3</v>
      </c>
    </row>
    <row r="5233" spans="2:5" x14ac:dyDescent="0.45">
      <c r="B5233" s="191">
        <v>40255</v>
      </c>
      <c r="C5233" s="101">
        <v>51.159160614013672</v>
      </c>
      <c r="D5233" s="56">
        <f t="shared" si="81"/>
        <v>-0.86590986188194863</v>
      </c>
      <c r="E5233">
        <v>-6.0869919663237779E-3</v>
      </c>
    </row>
    <row r="5234" spans="2:5" x14ac:dyDescent="0.45">
      <c r="B5234" s="191">
        <v>45237</v>
      </c>
      <c r="C5234" s="101">
        <v>381.52813720703125</v>
      </c>
      <c r="D5234" s="56">
        <f t="shared" si="81"/>
        <v>1.9170406323549209</v>
      </c>
      <c r="E5234">
        <v>-6.0870629837627439E-3</v>
      </c>
    </row>
    <row r="5235" spans="2:5" x14ac:dyDescent="0.45">
      <c r="B5235" s="191">
        <v>43942</v>
      </c>
      <c r="C5235" s="101">
        <v>130.79287719726563</v>
      </c>
      <c r="D5235" s="56">
        <f t="shared" si="81"/>
        <v>14.030659103823963</v>
      </c>
      <c r="E5235">
        <v>-6.0872163586417147E-3</v>
      </c>
    </row>
    <row r="5236" spans="2:5" x14ac:dyDescent="0.45">
      <c r="B5236" s="191">
        <v>36959</v>
      </c>
      <c r="C5236" s="101">
        <v>8.7017393112182617</v>
      </c>
      <c r="D5236" s="56">
        <f t="shared" si="81"/>
        <v>0.3804272493998741</v>
      </c>
      <c r="E5236">
        <v>-6.0906181235593545E-3</v>
      </c>
    </row>
    <row r="5237" spans="2:5" x14ac:dyDescent="0.45">
      <c r="B5237" s="191">
        <v>35836</v>
      </c>
      <c r="C5237" s="101">
        <v>6.3036565780639648</v>
      </c>
      <c r="D5237" s="56">
        <f t="shared" si="81"/>
        <v>-0.81714154047142717</v>
      </c>
      <c r="E5237">
        <v>-6.0949744804708649E-3</v>
      </c>
    </row>
    <row r="5238" spans="2:5" x14ac:dyDescent="0.45">
      <c r="B5238" s="191">
        <v>39024</v>
      </c>
      <c r="C5238" s="101">
        <v>34.472873687744141</v>
      </c>
      <c r="D5238" s="56">
        <f t="shared" si="81"/>
        <v>-0.13295135383868187</v>
      </c>
      <c r="E5238">
        <v>-6.1007484662617172E-3</v>
      </c>
    </row>
    <row r="5239" spans="2:5" x14ac:dyDescent="0.45">
      <c r="B5239" s="191">
        <v>39566</v>
      </c>
      <c r="C5239" s="101">
        <v>39.758869171142578</v>
      </c>
      <c r="D5239" s="56">
        <f t="shared" si="81"/>
        <v>0.95489498432293196</v>
      </c>
      <c r="E5239">
        <v>-6.1062788517479904E-3</v>
      </c>
    </row>
    <row r="5240" spans="2:5" x14ac:dyDescent="0.45">
      <c r="B5240" s="191">
        <v>38583</v>
      </c>
      <c r="C5240" s="101">
        <v>20.338109970092773</v>
      </c>
      <c r="D5240" s="56">
        <f t="shared" si="81"/>
        <v>-0.88298704918029913</v>
      </c>
      <c r="E5240">
        <v>-6.106793242400833E-3</v>
      </c>
    </row>
    <row r="5241" spans="2:5" x14ac:dyDescent="0.45">
      <c r="B5241" s="191">
        <v>42600</v>
      </c>
      <c r="C5241" s="101">
        <v>173.81076049804688</v>
      </c>
      <c r="D5241" s="56">
        <f t="shared" si="81"/>
        <v>38.881814861635412</v>
      </c>
      <c r="E5241">
        <v>-6.1097375987979987E-3</v>
      </c>
    </row>
    <row r="5242" spans="2:5" x14ac:dyDescent="0.45">
      <c r="B5242" s="191">
        <v>35559</v>
      </c>
      <c r="C5242" s="101">
        <v>4.3581457138061523</v>
      </c>
      <c r="D5242" s="56">
        <f t="shared" si="81"/>
        <v>-0.97915082623890215</v>
      </c>
      <c r="E5242">
        <v>-6.1103424097128673E-3</v>
      </c>
    </row>
    <row r="5243" spans="2:5" x14ac:dyDescent="0.45">
      <c r="B5243" s="191">
        <v>43563</v>
      </c>
      <c r="C5243" s="101">
        <v>209.03205871582031</v>
      </c>
      <c r="D5243" s="56">
        <f t="shared" si="81"/>
        <v>26.976833651081712</v>
      </c>
      <c r="E5243">
        <v>-6.1109940214120586E-3</v>
      </c>
    </row>
    <row r="5244" spans="2:5" x14ac:dyDescent="0.45">
      <c r="B5244" s="191">
        <v>36087</v>
      </c>
      <c r="C5244" s="101">
        <v>7.4716124534606934</v>
      </c>
      <c r="D5244" s="56">
        <f t="shared" si="81"/>
        <v>-0.8921206089002004</v>
      </c>
      <c r="E5244">
        <v>-6.1161906873805462E-3</v>
      </c>
    </row>
    <row r="5245" spans="2:5" x14ac:dyDescent="0.45">
      <c r="B5245" s="191">
        <v>40470</v>
      </c>
      <c r="C5245" s="101">
        <v>69.258941650390625</v>
      </c>
      <c r="D5245" s="56">
        <f t="shared" si="81"/>
        <v>7.6143493997211786</v>
      </c>
      <c r="E5245">
        <v>-6.1207727680900881E-3</v>
      </c>
    </row>
    <row r="5246" spans="2:5" x14ac:dyDescent="0.45">
      <c r="B5246" s="191">
        <v>37133</v>
      </c>
      <c r="C5246" s="101">
        <v>8.0399503707885742</v>
      </c>
      <c r="D5246" s="56">
        <f t="shared" si="81"/>
        <v>-0.10551772710122988</v>
      </c>
      <c r="E5246">
        <v>-6.1321435918474648E-3</v>
      </c>
    </row>
    <row r="5247" spans="2:5" x14ac:dyDescent="0.45">
      <c r="B5247" s="191">
        <v>36434</v>
      </c>
      <c r="C5247" s="101">
        <v>8.9883842468261719</v>
      </c>
      <c r="D5247" s="56">
        <f t="shared" si="81"/>
        <v>-0.9768730845278415</v>
      </c>
      <c r="E5247">
        <v>-6.1334982008651329E-3</v>
      </c>
    </row>
    <row r="5248" spans="2:5" x14ac:dyDescent="0.45">
      <c r="B5248" s="191">
        <v>45944</v>
      </c>
      <c r="C5248" s="101">
        <v>388.65469360351563</v>
      </c>
      <c r="D5248" s="56">
        <f t="shared" si="81"/>
        <v>5.8932336451329741</v>
      </c>
      <c r="E5248">
        <v>-6.1365353758380146E-3</v>
      </c>
    </row>
    <row r="5249" spans="2:5" x14ac:dyDescent="0.45">
      <c r="B5249" s="191">
        <v>40338</v>
      </c>
      <c r="C5249" s="101">
        <v>56.382057189941406</v>
      </c>
      <c r="D5249" s="56">
        <f t="shared" si="81"/>
        <v>4.428363054070271</v>
      </c>
      <c r="E5249">
        <v>-6.1394527163697648E-3</v>
      </c>
    </row>
    <row r="5250" spans="2:5" x14ac:dyDescent="0.45">
      <c r="B5250" s="191">
        <v>36418</v>
      </c>
      <c r="C5250" s="101">
        <v>10.386567115783691</v>
      </c>
      <c r="D5250" s="56">
        <f t="shared" si="81"/>
        <v>-0.94519746976274011</v>
      </c>
      <c r="E5250">
        <v>-6.1403163766804133E-3</v>
      </c>
    </row>
    <row r="5251" spans="2:5" x14ac:dyDescent="0.45">
      <c r="B5251" s="191">
        <v>42867</v>
      </c>
      <c r="C5251" s="101">
        <v>189.52714538574219</v>
      </c>
      <c r="D5251" s="56">
        <f t="shared" ref="D5251:D5314" si="82">(C5251-C5252)/C5252</f>
        <v>0.53555547107694468</v>
      </c>
      <c r="E5251">
        <v>-6.1449957508008107E-3</v>
      </c>
    </row>
    <row r="5252" spans="2:5" x14ac:dyDescent="0.45">
      <c r="B5252" s="191">
        <v>41331</v>
      </c>
      <c r="C5252" s="101">
        <v>123.42578887939453</v>
      </c>
      <c r="D5252" s="56">
        <f t="shared" si="82"/>
        <v>0.46890635487217036</v>
      </c>
      <c r="E5252">
        <v>-6.150530827848659E-3</v>
      </c>
    </row>
    <row r="5253" spans="2:5" x14ac:dyDescent="0.45">
      <c r="B5253" s="191">
        <v>40779</v>
      </c>
      <c r="C5253" s="101">
        <v>84.025634765625</v>
      </c>
      <c r="D5253" s="56">
        <f t="shared" si="82"/>
        <v>-0.54958345067395575</v>
      </c>
      <c r="E5253">
        <v>-6.1513819109648218E-3</v>
      </c>
    </row>
    <row r="5254" spans="2:5" x14ac:dyDescent="0.45">
      <c r="B5254" s="191">
        <v>43147</v>
      </c>
      <c r="C5254" s="101">
        <v>186.55094909667969</v>
      </c>
      <c r="D5254" s="56">
        <f t="shared" si="82"/>
        <v>1.2223681890479436</v>
      </c>
      <c r="E5254">
        <v>-6.1544467054131229E-3</v>
      </c>
    </row>
    <row r="5255" spans="2:5" x14ac:dyDescent="0.45">
      <c r="B5255" s="191">
        <v>40739</v>
      </c>
      <c r="C5255" s="101">
        <v>83.942413330078125</v>
      </c>
      <c r="D5255" s="56">
        <f t="shared" si="82"/>
        <v>8.1897197918500275</v>
      </c>
      <c r="E5255">
        <v>-6.1577122251860097E-3</v>
      </c>
    </row>
    <row r="5256" spans="2:5" x14ac:dyDescent="0.45">
      <c r="B5256" s="191">
        <v>37015</v>
      </c>
      <c r="C5256" s="101">
        <v>9.1343822479248047</v>
      </c>
      <c r="D5256" s="56">
        <f t="shared" si="82"/>
        <v>-0.94604314333946149</v>
      </c>
      <c r="E5256">
        <v>-6.1605405404283661E-3</v>
      </c>
    </row>
    <row r="5257" spans="2:5" x14ac:dyDescent="0.45">
      <c r="B5257" s="191">
        <v>44445</v>
      </c>
      <c r="C5257" s="101">
        <v>169.29048156738281</v>
      </c>
      <c r="D5257" s="56">
        <f t="shared" si="82"/>
        <v>2.3579374084206295</v>
      </c>
      <c r="E5257">
        <v>-6.1728671535137801E-3</v>
      </c>
    </row>
    <row r="5258" spans="2:5" x14ac:dyDescent="0.45">
      <c r="B5258" s="191">
        <v>40127</v>
      </c>
      <c r="C5258" s="101">
        <v>50.415019989013672</v>
      </c>
      <c r="D5258" s="56">
        <f t="shared" si="82"/>
        <v>-0.85145182293949795</v>
      </c>
      <c r="E5258">
        <v>-6.1763575913574009E-3</v>
      </c>
    </row>
    <row r="5259" spans="2:5" x14ac:dyDescent="0.45">
      <c r="B5259" s="191">
        <v>45028</v>
      </c>
      <c r="C5259" s="101">
        <v>339.38497924804688</v>
      </c>
      <c r="D5259" s="56">
        <f t="shared" si="82"/>
        <v>1.011476719678879</v>
      </c>
      <c r="E5259">
        <v>-6.186842611109954E-3</v>
      </c>
    </row>
    <row r="5260" spans="2:5" x14ac:dyDescent="0.45">
      <c r="B5260" s="191">
        <v>44412</v>
      </c>
      <c r="C5260" s="101">
        <v>168.72428894042969</v>
      </c>
      <c r="D5260" s="56">
        <f t="shared" si="82"/>
        <v>19.348727395397482</v>
      </c>
      <c r="E5260">
        <v>-6.1933639960724133E-3</v>
      </c>
    </row>
    <row r="5261" spans="2:5" x14ac:dyDescent="0.45">
      <c r="B5261" s="191">
        <v>36952</v>
      </c>
      <c r="C5261" s="101">
        <v>8.2916383743286133</v>
      </c>
      <c r="D5261" s="56">
        <f t="shared" si="82"/>
        <v>4.9784073392528085E-2</v>
      </c>
      <c r="E5261">
        <v>-6.19379100656105E-3</v>
      </c>
    </row>
    <row r="5262" spans="2:5" x14ac:dyDescent="0.45">
      <c r="B5262" s="191">
        <v>36112</v>
      </c>
      <c r="C5262" s="101">
        <v>7.8984227180480957</v>
      </c>
      <c r="D5262" s="56">
        <f t="shared" si="82"/>
        <v>-0.98065502033978746</v>
      </c>
      <c r="E5262">
        <v>-6.1938766920801042E-3</v>
      </c>
    </row>
    <row r="5263" spans="2:5" x14ac:dyDescent="0.45">
      <c r="B5263" s="191">
        <v>45848</v>
      </c>
      <c r="C5263" s="101">
        <v>408.29315185546875</v>
      </c>
      <c r="D5263" s="56">
        <f t="shared" si="82"/>
        <v>5.0845018749001991E-2</v>
      </c>
      <c r="E5263">
        <v>-6.198598496345153E-3</v>
      </c>
    </row>
    <row r="5264" spans="2:5" x14ac:dyDescent="0.45">
      <c r="B5264" s="191">
        <v>45082</v>
      </c>
      <c r="C5264" s="101">
        <v>388.53793334960938</v>
      </c>
      <c r="D5264" s="56">
        <f t="shared" si="82"/>
        <v>12.197441077720294</v>
      </c>
      <c r="E5264">
        <v>-6.2020600003153525E-3</v>
      </c>
    </row>
    <row r="5265" spans="2:5" x14ac:dyDescent="0.45">
      <c r="B5265" s="191">
        <v>39210</v>
      </c>
      <c r="C5265" s="101">
        <v>29.440399169921875</v>
      </c>
      <c r="D5265" s="56">
        <f t="shared" si="82"/>
        <v>2.5725320559296541</v>
      </c>
      <c r="E5265">
        <v>-6.2112249133531193E-3</v>
      </c>
    </row>
    <row r="5266" spans="2:5" x14ac:dyDescent="0.45">
      <c r="B5266" s="191">
        <v>35912</v>
      </c>
      <c r="C5266" s="101">
        <v>8.2407655715942383</v>
      </c>
      <c r="D5266" s="56">
        <f t="shared" si="82"/>
        <v>-0.96878992517212248</v>
      </c>
      <c r="E5266">
        <v>-6.2157882655044508E-3</v>
      </c>
    </row>
    <row r="5267" spans="2:5" x14ac:dyDescent="0.45">
      <c r="B5267" s="191">
        <v>44783</v>
      </c>
      <c r="C5267" s="101">
        <v>264.04183959960938</v>
      </c>
      <c r="D5267" s="56">
        <f t="shared" si="82"/>
        <v>33.373732298550514</v>
      </c>
      <c r="E5267">
        <v>-6.2268444498351548E-3</v>
      </c>
    </row>
    <row r="5268" spans="2:5" x14ac:dyDescent="0.45">
      <c r="B5268" s="191">
        <v>36119</v>
      </c>
      <c r="C5268" s="101">
        <v>7.6815004348754883</v>
      </c>
      <c r="D5268" s="56">
        <f t="shared" si="82"/>
        <v>-0.85096333647567235</v>
      </c>
      <c r="E5268">
        <v>-6.2287160038254821E-3</v>
      </c>
    </row>
    <row r="5269" spans="2:5" x14ac:dyDescent="0.45">
      <c r="B5269" s="191">
        <v>40288</v>
      </c>
      <c r="C5269" s="101">
        <v>51.541011810302734</v>
      </c>
      <c r="D5269" s="56">
        <f t="shared" si="82"/>
        <v>-0.63733893978768097</v>
      </c>
      <c r="E5269">
        <v>-6.2297613112691757E-3</v>
      </c>
    </row>
    <row r="5270" spans="2:5" x14ac:dyDescent="0.45">
      <c r="B5270" s="191">
        <v>41411</v>
      </c>
      <c r="C5270" s="101">
        <v>142.11895751953125</v>
      </c>
      <c r="D5270" s="56">
        <f t="shared" si="82"/>
        <v>-0.16010614473099369</v>
      </c>
      <c r="E5270">
        <v>-6.231546709072425E-3</v>
      </c>
    </row>
    <row r="5271" spans="2:5" x14ac:dyDescent="0.45">
      <c r="B5271" s="191">
        <v>44348</v>
      </c>
      <c r="C5271" s="101">
        <v>169.21061706542969</v>
      </c>
      <c r="D5271" s="56">
        <f t="shared" si="82"/>
        <v>2.6154521032074647</v>
      </c>
      <c r="E5271">
        <v>-6.2328506321255098E-3</v>
      </c>
    </row>
    <row r="5272" spans="2:5" x14ac:dyDescent="0.45">
      <c r="B5272" s="191">
        <v>40051</v>
      </c>
      <c r="C5272" s="101">
        <v>46.80206298828125</v>
      </c>
      <c r="D5272" s="56">
        <f t="shared" si="82"/>
        <v>-0.76494019049744422</v>
      </c>
      <c r="E5272">
        <v>-6.236656982731968E-3</v>
      </c>
    </row>
    <row r="5273" spans="2:5" x14ac:dyDescent="0.45">
      <c r="B5273" s="191">
        <v>43468</v>
      </c>
      <c r="C5273" s="101">
        <v>199.10704040527344</v>
      </c>
      <c r="D5273" s="56">
        <f t="shared" si="82"/>
        <v>1.5642526254807969</v>
      </c>
      <c r="E5273">
        <v>-6.2368189291372835E-3</v>
      </c>
    </row>
    <row r="5274" spans="2:5" x14ac:dyDescent="0.45">
      <c r="B5274" s="191">
        <v>40665</v>
      </c>
      <c r="C5274" s="101">
        <v>77.647201538085938</v>
      </c>
      <c r="D5274" s="56">
        <f t="shared" si="82"/>
        <v>3.9862803327388141</v>
      </c>
      <c r="E5274">
        <v>-6.2384877491684617E-3</v>
      </c>
    </row>
    <row r="5275" spans="2:5" x14ac:dyDescent="0.45">
      <c r="B5275" s="191">
        <v>38439</v>
      </c>
      <c r="C5275" s="101">
        <v>15.572169303894043</v>
      </c>
      <c r="D5275" s="56">
        <f t="shared" si="82"/>
        <v>-0.49308053159011794</v>
      </c>
      <c r="E5275">
        <v>-6.2410117368534761E-3</v>
      </c>
    </row>
    <row r="5276" spans="2:5" x14ac:dyDescent="0.45">
      <c r="B5276" s="191">
        <v>38925</v>
      </c>
      <c r="C5276" s="101">
        <v>30.719217300415039</v>
      </c>
      <c r="D5276" s="56">
        <f t="shared" si="82"/>
        <v>-0.81076321736288448</v>
      </c>
      <c r="E5276">
        <v>-6.2498885513051789E-3</v>
      </c>
    </row>
    <row r="5277" spans="2:5" x14ac:dyDescent="0.45">
      <c r="B5277" s="191">
        <v>44265</v>
      </c>
      <c r="C5277" s="101">
        <v>162.33216857910156</v>
      </c>
      <c r="D5277" s="56">
        <f t="shared" si="82"/>
        <v>-0.15781936142913416</v>
      </c>
      <c r="E5277">
        <v>-6.2558071389546364E-3</v>
      </c>
    </row>
    <row r="5278" spans="2:5" x14ac:dyDescent="0.45">
      <c r="B5278" s="191">
        <v>43252</v>
      </c>
      <c r="C5278" s="101">
        <v>192.752197265625</v>
      </c>
      <c r="D5278" s="56">
        <f t="shared" si="82"/>
        <v>10.084079390868267</v>
      </c>
      <c r="E5278">
        <v>-6.2580638918657916E-3</v>
      </c>
    </row>
    <row r="5279" spans="2:5" x14ac:dyDescent="0.45">
      <c r="B5279" s="191">
        <v>38484</v>
      </c>
      <c r="C5279" s="101">
        <v>17.390005111694336</v>
      </c>
      <c r="D5279" s="56">
        <f t="shared" si="82"/>
        <v>1.3422070003373032</v>
      </c>
      <c r="E5279">
        <v>-6.2658183629851968E-3</v>
      </c>
    </row>
    <row r="5280" spans="2:5" x14ac:dyDescent="0.45">
      <c r="B5280" s="191">
        <v>37252</v>
      </c>
      <c r="C5280" s="101">
        <v>7.4246234893798828</v>
      </c>
      <c r="D5280" s="56">
        <f t="shared" si="82"/>
        <v>-0.98316188302962004</v>
      </c>
      <c r="E5280">
        <v>-6.2660410900809219E-3</v>
      </c>
    </row>
    <row r="5281" spans="2:5" x14ac:dyDescent="0.45">
      <c r="B5281" s="191">
        <v>45586</v>
      </c>
      <c r="C5281" s="101">
        <v>440.94143676757813</v>
      </c>
      <c r="D5281" s="56">
        <f t="shared" si="82"/>
        <v>7.1607979079243447E-2</v>
      </c>
      <c r="E5281">
        <v>-6.2666928750335455E-3</v>
      </c>
    </row>
    <row r="5282" spans="2:5" x14ac:dyDescent="0.45">
      <c r="B5282" s="191">
        <v>45859</v>
      </c>
      <c r="C5282" s="101">
        <v>411.4764404296875</v>
      </c>
      <c r="D5282" s="56">
        <f t="shared" si="82"/>
        <v>47.877787609526735</v>
      </c>
      <c r="E5282">
        <v>-6.2684289689093238E-3</v>
      </c>
    </row>
    <row r="5283" spans="2:5" x14ac:dyDescent="0.45">
      <c r="B5283" s="191">
        <v>35926</v>
      </c>
      <c r="C5283" s="101">
        <v>8.4184751510620117</v>
      </c>
      <c r="D5283" s="56">
        <f t="shared" si="82"/>
        <v>-0.3797918370016794</v>
      </c>
      <c r="E5283">
        <v>-6.2743529967476614E-3</v>
      </c>
    </row>
    <row r="5284" spans="2:5" x14ac:dyDescent="0.45">
      <c r="B5284" s="191">
        <v>38055</v>
      </c>
      <c r="C5284" s="101">
        <v>13.573628425598145</v>
      </c>
      <c r="D5284" s="56">
        <f t="shared" si="82"/>
        <v>-0.91585387180305766</v>
      </c>
      <c r="E5284">
        <v>-6.2917254353771785E-3</v>
      </c>
    </row>
    <row r="5285" spans="2:5" x14ac:dyDescent="0.45">
      <c r="B5285" s="191">
        <v>44267</v>
      </c>
      <c r="C5285" s="101">
        <v>161.31019592285156</v>
      </c>
      <c r="D5285" s="56">
        <f t="shared" si="82"/>
        <v>3.3436846698485327</v>
      </c>
      <c r="E5285">
        <v>-6.2955646141818833E-3</v>
      </c>
    </row>
    <row r="5286" spans="2:5" x14ac:dyDescent="0.45">
      <c r="B5286" s="191">
        <v>38847</v>
      </c>
      <c r="C5286" s="101">
        <v>37.13671875</v>
      </c>
      <c r="D5286" s="56">
        <f t="shared" si="82"/>
        <v>-0.81797448418392904</v>
      </c>
      <c r="E5286">
        <v>-6.2998583121352736E-3</v>
      </c>
    </row>
    <row r="5287" spans="2:5" x14ac:dyDescent="0.45">
      <c r="B5287" s="191">
        <v>42941</v>
      </c>
      <c r="C5287" s="101">
        <v>204.01930236816406</v>
      </c>
      <c r="D5287" s="56">
        <f t="shared" si="82"/>
        <v>2.8911216549464211</v>
      </c>
      <c r="E5287">
        <v>-6.3087232161489993E-3</v>
      </c>
    </row>
    <row r="5288" spans="2:5" x14ac:dyDescent="0.45">
      <c r="B5288" s="191">
        <v>40276</v>
      </c>
      <c r="C5288" s="101">
        <v>52.432003021240234</v>
      </c>
      <c r="D5288" s="56">
        <f t="shared" si="82"/>
        <v>5.8071161860198597</v>
      </c>
      <c r="E5288">
        <v>-6.309280541758046E-3</v>
      </c>
    </row>
    <row r="5289" spans="2:5" x14ac:dyDescent="0.45">
      <c r="B5289" s="191">
        <v>37630</v>
      </c>
      <c r="C5289" s="101">
        <v>7.7025279998779297</v>
      </c>
      <c r="D5289" s="56">
        <f t="shared" si="82"/>
        <v>-0.9278870618020032</v>
      </c>
      <c r="E5289">
        <v>-6.3100595548164894E-3</v>
      </c>
    </row>
    <row r="5290" spans="2:5" x14ac:dyDescent="0.45">
      <c r="B5290" s="191">
        <v>41102</v>
      </c>
      <c r="C5290" s="101">
        <v>106.81201171875</v>
      </c>
      <c r="D5290" s="56">
        <f t="shared" si="82"/>
        <v>-0.72474893678864638</v>
      </c>
      <c r="E5290">
        <v>-6.3168151293535365E-3</v>
      </c>
    </row>
    <row r="5291" spans="2:5" x14ac:dyDescent="0.45">
      <c r="B5291" s="191">
        <v>45324</v>
      </c>
      <c r="C5291" s="101">
        <v>388.05303955078125</v>
      </c>
      <c r="D5291" s="56">
        <f t="shared" si="82"/>
        <v>1.7998768696621776</v>
      </c>
      <c r="E5291">
        <v>-6.3219032586805529E-3</v>
      </c>
    </row>
    <row r="5292" spans="2:5" x14ac:dyDescent="0.45">
      <c r="B5292" s="191">
        <v>44090</v>
      </c>
      <c r="C5292" s="101">
        <v>138.59646606445313</v>
      </c>
      <c r="D5292" s="56">
        <f t="shared" si="82"/>
        <v>18.307789195330358</v>
      </c>
      <c r="E5292">
        <v>-6.3255404649815404E-3</v>
      </c>
    </row>
    <row r="5293" spans="2:5" x14ac:dyDescent="0.45">
      <c r="B5293" s="191">
        <v>37361</v>
      </c>
      <c r="C5293" s="101">
        <v>7.1782670021057129</v>
      </c>
      <c r="D5293" s="56">
        <f t="shared" si="82"/>
        <v>-0.9588823195774423</v>
      </c>
      <c r="E5293">
        <v>-6.3267643869878917E-3</v>
      </c>
    </row>
    <row r="5294" spans="2:5" x14ac:dyDescent="0.45">
      <c r="B5294" s="191">
        <v>44237</v>
      </c>
      <c r="C5294" s="101">
        <v>174.57859802246094</v>
      </c>
      <c r="D5294" s="56">
        <f t="shared" si="82"/>
        <v>-0.61847406338731459</v>
      </c>
      <c r="E5294">
        <v>-6.3318084767113123E-3</v>
      </c>
    </row>
    <row r="5295" spans="2:5" x14ac:dyDescent="0.45">
      <c r="B5295" s="191">
        <v>45534</v>
      </c>
      <c r="C5295" s="101">
        <v>457.57989501953125</v>
      </c>
      <c r="D5295" s="56">
        <f t="shared" si="82"/>
        <v>3.2716085861163466E-2</v>
      </c>
      <c r="E5295">
        <v>-6.3353010273649191E-3</v>
      </c>
    </row>
    <row r="5296" spans="2:5" x14ac:dyDescent="0.45">
      <c r="B5296" s="191">
        <v>45509</v>
      </c>
      <c r="C5296" s="101">
        <v>443.08392333984375</v>
      </c>
      <c r="D5296" s="56">
        <f t="shared" si="82"/>
        <v>11.007281789757238</v>
      </c>
      <c r="E5296">
        <v>-6.3381898678343245E-3</v>
      </c>
    </row>
    <row r="5297" spans="2:5" x14ac:dyDescent="0.45">
      <c r="B5297" s="191">
        <v>38848</v>
      </c>
      <c r="C5297" s="101">
        <v>36.901268005371094</v>
      </c>
      <c r="D5297" s="56">
        <f t="shared" si="82"/>
        <v>-0.91094629391269344</v>
      </c>
      <c r="E5297">
        <v>-6.3401063032502364E-3</v>
      </c>
    </row>
    <row r="5298" spans="2:5" x14ac:dyDescent="0.45">
      <c r="B5298" s="191">
        <v>45770</v>
      </c>
      <c r="C5298" s="101">
        <v>414.37094116210938</v>
      </c>
      <c r="D5298" s="56">
        <f t="shared" si="82"/>
        <v>24.243422089981504</v>
      </c>
      <c r="E5298">
        <v>-6.342220711768919E-3</v>
      </c>
    </row>
    <row r="5299" spans="2:5" x14ac:dyDescent="0.45">
      <c r="B5299" s="191">
        <v>38467</v>
      </c>
      <c r="C5299" s="101">
        <v>16.415006637573242</v>
      </c>
      <c r="D5299" s="56">
        <f t="shared" si="82"/>
        <v>-0.91544999293434637</v>
      </c>
      <c r="E5299">
        <v>-6.3501659298357462E-3</v>
      </c>
    </row>
    <row r="5300" spans="2:5" x14ac:dyDescent="0.45">
      <c r="B5300" s="191">
        <v>42872</v>
      </c>
      <c r="C5300" s="101">
        <v>194.14553833007813</v>
      </c>
      <c r="D5300" s="56">
        <f t="shared" si="82"/>
        <v>2.3142430974492929E-2</v>
      </c>
      <c r="E5300">
        <v>-6.3504122426226708E-3</v>
      </c>
    </row>
    <row r="5301" spans="2:5" x14ac:dyDescent="0.45">
      <c r="B5301" s="191">
        <v>44543</v>
      </c>
      <c r="C5301" s="101">
        <v>189.75416564941406</v>
      </c>
      <c r="D5301" s="56">
        <f t="shared" si="82"/>
        <v>13.417867716862025</v>
      </c>
      <c r="E5301">
        <v>-6.3531342587117784E-3</v>
      </c>
    </row>
    <row r="5302" spans="2:5" x14ac:dyDescent="0.45">
      <c r="B5302" s="191">
        <v>38271</v>
      </c>
      <c r="C5302" s="101">
        <v>13.161042213439941</v>
      </c>
      <c r="D5302" s="56">
        <f t="shared" si="82"/>
        <v>-0.79244372195317136</v>
      </c>
      <c r="E5302">
        <v>-6.3546316010025484E-3</v>
      </c>
    </row>
    <row r="5303" spans="2:5" x14ac:dyDescent="0.45">
      <c r="B5303" s="191">
        <v>40582</v>
      </c>
      <c r="C5303" s="101">
        <v>63.409511566162109</v>
      </c>
      <c r="D5303" s="56">
        <f t="shared" si="82"/>
        <v>7.2884415968506522</v>
      </c>
      <c r="E5303">
        <v>-6.3654475993952979E-3</v>
      </c>
    </row>
    <row r="5304" spans="2:5" x14ac:dyDescent="0.45">
      <c r="B5304" s="191">
        <v>37239</v>
      </c>
      <c r="C5304" s="101">
        <v>7.6503539085388184</v>
      </c>
      <c r="D5304" s="56">
        <f t="shared" si="82"/>
        <v>-0.96370479646396312</v>
      </c>
      <c r="E5304">
        <v>-6.3703580941282785E-3</v>
      </c>
    </row>
    <row r="5305" spans="2:5" x14ac:dyDescent="0.45">
      <c r="B5305" s="191">
        <v>43376</v>
      </c>
      <c r="C5305" s="101">
        <v>210.78140258789063</v>
      </c>
      <c r="D5305" s="56">
        <f t="shared" si="82"/>
        <v>27.826653098952018</v>
      </c>
      <c r="E5305">
        <v>-6.3952413207208018E-3</v>
      </c>
    </row>
    <row r="5306" spans="2:5" x14ac:dyDescent="0.45">
      <c r="B5306" s="191">
        <v>36055</v>
      </c>
      <c r="C5306" s="101">
        <v>7.3120317459106445</v>
      </c>
      <c r="D5306" s="56">
        <f t="shared" si="82"/>
        <v>-0.12917405442806262</v>
      </c>
      <c r="E5306">
        <v>-6.3953276656172802E-3</v>
      </c>
    </row>
    <row r="5307" spans="2:5" x14ac:dyDescent="0.45">
      <c r="B5307" s="191">
        <v>37270</v>
      </c>
      <c r="C5307" s="101">
        <v>8.396662712097168</v>
      </c>
      <c r="D5307" s="56">
        <f t="shared" si="82"/>
        <v>-0.97916481534208688</v>
      </c>
      <c r="E5307">
        <v>-6.397644570787577E-3</v>
      </c>
    </row>
    <row r="5308" spans="2:5" x14ac:dyDescent="0.45">
      <c r="B5308" s="191">
        <v>45883</v>
      </c>
      <c r="C5308" s="101">
        <v>403.00399780273438</v>
      </c>
      <c r="D5308" s="56">
        <f t="shared" si="82"/>
        <v>11.283810277045669</v>
      </c>
      <c r="E5308">
        <v>-6.3994429784221853E-3</v>
      </c>
    </row>
    <row r="5309" spans="2:5" x14ac:dyDescent="0.45">
      <c r="B5309" s="191">
        <v>39832</v>
      </c>
      <c r="C5309" s="101">
        <v>32.807735443115234</v>
      </c>
      <c r="D5309" s="56">
        <f t="shared" si="82"/>
        <v>-0.91404076931890843</v>
      </c>
      <c r="E5309">
        <v>-6.404616194389234E-3</v>
      </c>
    </row>
    <row r="5310" spans="2:5" x14ac:dyDescent="0.45">
      <c r="B5310" s="191">
        <v>45391</v>
      </c>
      <c r="C5310" s="101">
        <v>381.66622924804688</v>
      </c>
      <c r="D5310" s="56">
        <f t="shared" si="82"/>
        <v>9.2464184930465194</v>
      </c>
      <c r="E5310">
        <v>-6.4088589690340309E-3</v>
      </c>
    </row>
    <row r="5311" spans="2:5" x14ac:dyDescent="0.45">
      <c r="B5311" s="191">
        <v>39714</v>
      </c>
      <c r="C5311" s="101">
        <v>37.248744964599609</v>
      </c>
      <c r="D5311" s="56">
        <f t="shared" si="82"/>
        <v>-0.75905248262035463</v>
      </c>
      <c r="E5311">
        <v>-6.4101553075742012E-3</v>
      </c>
    </row>
    <row r="5312" spans="2:5" x14ac:dyDescent="0.45">
      <c r="B5312" s="191">
        <v>44204</v>
      </c>
      <c r="C5312" s="101">
        <v>154.5927734375</v>
      </c>
      <c r="D5312" s="56">
        <f t="shared" si="82"/>
        <v>-1.6907832458052385E-3</v>
      </c>
      <c r="E5312">
        <v>-6.410371454375151E-3</v>
      </c>
    </row>
    <row r="5313" spans="2:5" x14ac:dyDescent="0.45">
      <c r="B5313" s="191">
        <v>42697</v>
      </c>
      <c r="C5313" s="101">
        <v>154.85459899902344</v>
      </c>
      <c r="D5313" s="56">
        <f t="shared" si="82"/>
        <v>21.266417742670555</v>
      </c>
      <c r="E5313">
        <v>-6.4130266004076347E-3</v>
      </c>
    </row>
    <row r="5314" spans="2:5" x14ac:dyDescent="0.45">
      <c r="B5314" s="191">
        <v>37704</v>
      </c>
      <c r="C5314" s="101">
        <v>6.9546256065368652</v>
      </c>
      <c r="D5314" s="56">
        <f t="shared" si="82"/>
        <v>-0.85659361117465105</v>
      </c>
      <c r="E5314">
        <v>-6.41938239152735E-3</v>
      </c>
    </row>
    <row r="5315" spans="2:5" x14ac:dyDescent="0.45">
      <c r="B5315" s="191">
        <v>40233</v>
      </c>
      <c r="C5315" s="101">
        <v>48.495925903320313</v>
      </c>
      <c r="D5315" s="56">
        <f t="shared" ref="D5315:D5378" si="83">(C5315-C5316)/C5316</f>
        <v>4.5665328881566341</v>
      </c>
      <c r="E5315">
        <v>-6.4196670964159911E-3</v>
      </c>
    </row>
    <row r="5316" spans="2:5" x14ac:dyDescent="0.45">
      <c r="B5316" s="191">
        <v>37809</v>
      </c>
      <c r="C5316" s="101">
        <v>8.7120523452758789</v>
      </c>
      <c r="D5316" s="56">
        <f t="shared" si="83"/>
        <v>-0.90968801961338863</v>
      </c>
      <c r="E5316">
        <v>-6.4215935736643536E-3</v>
      </c>
    </row>
    <row r="5317" spans="2:5" x14ac:dyDescent="0.45">
      <c r="B5317" s="191">
        <v>41054</v>
      </c>
      <c r="C5317" s="101">
        <v>96.4661865234375</v>
      </c>
      <c r="D5317" s="56">
        <f t="shared" si="83"/>
        <v>3.6036048721908704</v>
      </c>
      <c r="E5317">
        <v>-6.4277224231000076E-3</v>
      </c>
    </row>
    <row r="5318" spans="2:5" x14ac:dyDescent="0.45">
      <c r="B5318" s="191">
        <v>38652</v>
      </c>
      <c r="C5318" s="101">
        <v>20.954488754272461</v>
      </c>
      <c r="D5318" s="56">
        <f t="shared" si="83"/>
        <v>-0.82698398244785054</v>
      </c>
      <c r="E5318">
        <v>-6.4403922766299243E-3</v>
      </c>
    </row>
    <row r="5319" spans="2:5" x14ac:dyDescent="0.45">
      <c r="B5319" s="191">
        <v>41276</v>
      </c>
      <c r="C5319" s="101">
        <v>121.11299896240234</v>
      </c>
      <c r="D5319" s="56">
        <f t="shared" si="83"/>
        <v>-0.37143188278814349</v>
      </c>
      <c r="E5319">
        <v>-6.4404620894793745E-3</v>
      </c>
    </row>
    <row r="5320" spans="2:5" x14ac:dyDescent="0.45">
      <c r="B5320" s="191">
        <v>43298</v>
      </c>
      <c r="C5320" s="101">
        <v>192.6807861328125</v>
      </c>
      <c r="D5320" s="56">
        <f t="shared" si="83"/>
        <v>18.224418420765677</v>
      </c>
      <c r="E5320">
        <v>-6.4434096913942576E-3</v>
      </c>
    </row>
    <row r="5321" spans="2:5" x14ac:dyDescent="0.45">
      <c r="B5321" s="191">
        <v>37923</v>
      </c>
      <c r="C5321" s="101">
        <v>10.022710800170898</v>
      </c>
      <c r="D5321" s="56">
        <f t="shared" si="83"/>
        <v>-0.79869375877087201</v>
      </c>
      <c r="E5321">
        <v>-6.4472934375972559E-3</v>
      </c>
    </row>
    <row r="5322" spans="2:5" x14ac:dyDescent="0.45">
      <c r="B5322" s="191">
        <v>40206</v>
      </c>
      <c r="C5322" s="101">
        <v>49.788375854492188</v>
      </c>
      <c r="D5322" s="56">
        <f t="shared" si="83"/>
        <v>-0.85007924878328678</v>
      </c>
      <c r="E5322">
        <v>-6.4478725035256928E-3</v>
      </c>
    </row>
    <row r="5323" spans="2:5" x14ac:dyDescent="0.45">
      <c r="B5323" s="191">
        <v>44981</v>
      </c>
      <c r="C5323" s="101">
        <v>332.09796142578125</v>
      </c>
      <c r="D5323" s="56">
        <f t="shared" si="83"/>
        <v>9.2244052767721616</v>
      </c>
      <c r="E5323">
        <v>-6.449930616111944E-3</v>
      </c>
    </row>
    <row r="5324" spans="2:5" x14ac:dyDescent="0.45">
      <c r="B5324" s="191">
        <v>39735</v>
      </c>
      <c r="C5324" s="101">
        <v>32.480907440185547</v>
      </c>
      <c r="D5324" s="56">
        <f t="shared" si="83"/>
        <v>-0.76985521218510589</v>
      </c>
      <c r="E5324">
        <v>-6.4687595134393207E-3</v>
      </c>
    </row>
    <row r="5325" spans="2:5" x14ac:dyDescent="0.45">
      <c r="B5325" s="191">
        <v>42234</v>
      </c>
      <c r="C5325" s="101">
        <v>141.13249206542969</v>
      </c>
      <c r="D5325" s="56">
        <f t="shared" si="83"/>
        <v>11.568791534478532</v>
      </c>
      <c r="E5325">
        <v>-6.4693159718287319E-3</v>
      </c>
    </row>
    <row r="5326" spans="2:5" x14ac:dyDescent="0.45">
      <c r="B5326" s="191">
        <v>37967</v>
      </c>
      <c r="C5326" s="101">
        <v>11.228803634643555</v>
      </c>
      <c r="D5326" s="56">
        <f t="shared" si="83"/>
        <v>-0.97231888695343138</v>
      </c>
      <c r="E5326">
        <v>-6.4738971710009367E-3</v>
      </c>
    </row>
    <row r="5327" spans="2:5" x14ac:dyDescent="0.45">
      <c r="B5327" s="191">
        <v>45874</v>
      </c>
      <c r="C5327" s="101">
        <v>405.6485595703125</v>
      </c>
      <c r="D5327" s="56">
        <f t="shared" si="83"/>
        <v>11.507340679462446</v>
      </c>
      <c r="E5327">
        <v>-6.4771899140067049E-3</v>
      </c>
    </row>
    <row r="5328" spans="2:5" x14ac:dyDescent="0.45">
      <c r="B5328" s="191">
        <v>39758</v>
      </c>
      <c r="C5328" s="101">
        <v>32.432838439941406</v>
      </c>
      <c r="D5328" s="56">
        <f t="shared" si="83"/>
        <v>-0.91729546983896515</v>
      </c>
      <c r="E5328">
        <v>-6.4780526110983219E-3</v>
      </c>
    </row>
    <row r="5329" spans="2:5" x14ac:dyDescent="0.45">
      <c r="B5329" s="191">
        <v>45100</v>
      </c>
      <c r="C5329" s="101">
        <v>392.15310668945313</v>
      </c>
      <c r="D5329" s="56">
        <f t="shared" si="83"/>
        <v>2.2590361017990284</v>
      </c>
      <c r="E5329">
        <v>-6.4783429359039912E-3</v>
      </c>
    </row>
    <row r="5330" spans="2:5" x14ac:dyDescent="0.45">
      <c r="B5330" s="191">
        <v>41277</v>
      </c>
      <c r="C5330" s="101">
        <v>120.32794189453125</v>
      </c>
      <c r="D5330" s="56">
        <f t="shared" si="83"/>
        <v>-0.25507927416957449</v>
      </c>
      <c r="E5330">
        <v>-6.4820215385369374E-3</v>
      </c>
    </row>
    <row r="5331" spans="2:5" x14ac:dyDescent="0.45">
      <c r="B5331" s="191">
        <v>41962</v>
      </c>
      <c r="C5331" s="101">
        <v>161.53120422363281</v>
      </c>
      <c r="D5331" s="56">
        <f t="shared" si="83"/>
        <v>-0.17826045444383726</v>
      </c>
      <c r="E5331">
        <v>-6.4822004850599397E-3</v>
      </c>
    </row>
    <row r="5332" spans="2:5" x14ac:dyDescent="0.45">
      <c r="B5332" s="191">
        <v>43508</v>
      </c>
      <c r="C5332" s="101">
        <v>196.572265625</v>
      </c>
      <c r="D5332" s="56">
        <f t="shared" si="83"/>
        <v>1.8804575976592437</v>
      </c>
      <c r="E5332">
        <v>-6.4957484848407725E-3</v>
      </c>
    </row>
    <row r="5333" spans="2:5" x14ac:dyDescent="0.45">
      <c r="B5333" s="191">
        <v>40568</v>
      </c>
      <c r="C5333" s="101">
        <v>68.243415832519531</v>
      </c>
      <c r="D5333" s="56">
        <f t="shared" si="83"/>
        <v>-0.41447655625218432</v>
      </c>
      <c r="E5333">
        <v>-6.5050101250998518E-3</v>
      </c>
    </row>
    <row r="5334" spans="2:5" x14ac:dyDescent="0.45">
      <c r="B5334" s="191">
        <v>41229</v>
      </c>
      <c r="C5334" s="101">
        <v>116.55112457275391</v>
      </c>
      <c r="D5334" s="56">
        <f t="shared" si="83"/>
        <v>10.596129648703233</v>
      </c>
      <c r="E5334">
        <v>-6.511146175686878E-3</v>
      </c>
    </row>
    <row r="5335" spans="2:5" x14ac:dyDescent="0.45">
      <c r="B5335" s="191">
        <v>36262</v>
      </c>
      <c r="C5335" s="101">
        <v>10.050864219665527</v>
      </c>
      <c r="D5335" s="56">
        <f t="shared" si="83"/>
        <v>0.48925910345403539</v>
      </c>
      <c r="E5335">
        <v>-6.5232908282348082E-3</v>
      </c>
    </row>
    <row r="5336" spans="2:5" x14ac:dyDescent="0.45">
      <c r="B5336" s="191">
        <v>36039</v>
      </c>
      <c r="C5336" s="101">
        <v>6.7489023208618164</v>
      </c>
      <c r="D5336" s="56">
        <f t="shared" si="83"/>
        <v>-0.98352746875833552</v>
      </c>
      <c r="E5336">
        <v>-6.5294652102524013E-3</v>
      </c>
    </row>
    <row r="5337" spans="2:5" x14ac:dyDescent="0.45">
      <c r="B5337" s="191">
        <v>45776</v>
      </c>
      <c r="C5337" s="101">
        <v>409.70645141601563</v>
      </c>
      <c r="D5337" s="56">
        <f t="shared" si="83"/>
        <v>10.207443768474574</v>
      </c>
      <c r="E5337">
        <v>-6.529839563423308E-3</v>
      </c>
    </row>
    <row r="5338" spans="2:5" x14ac:dyDescent="0.45">
      <c r="B5338" s="191">
        <v>39706</v>
      </c>
      <c r="C5338" s="101">
        <v>36.556636810302734</v>
      </c>
      <c r="D5338" s="56">
        <f t="shared" si="83"/>
        <v>-0.91068969405747557</v>
      </c>
      <c r="E5338">
        <v>-6.5307229378425416E-3</v>
      </c>
    </row>
    <row r="5339" spans="2:5" x14ac:dyDescent="0.45">
      <c r="B5339" s="191">
        <v>45958</v>
      </c>
      <c r="C5339" s="101">
        <v>409.32159423828125</v>
      </c>
      <c r="D5339" s="56">
        <f t="shared" si="83"/>
        <v>7.7877279348431777E-2</v>
      </c>
      <c r="E5339">
        <v>-6.5374842825432827E-3</v>
      </c>
    </row>
    <row r="5340" spans="2:5" x14ac:dyDescent="0.45">
      <c r="B5340" s="191">
        <v>45720</v>
      </c>
      <c r="C5340" s="101">
        <v>379.74786376953125</v>
      </c>
      <c r="D5340" s="56">
        <f t="shared" si="83"/>
        <v>-3.6275199694670725E-2</v>
      </c>
      <c r="E5340">
        <v>-6.5416865860057185E-3</v>
      </c>
    </row>
    <row r="5341" spans="2:5" x14ac:dyDescent="0.45">
      <c r="B5341" s="191">
        <v>45999</v>
      </c>
      <c r="C5341" s="101">
        <v>394.04180908203125</v>
      </c>
      <c r="D5341" s="56">
        <f t="shared" si="83"/>
        <v>4.8103789053645025</v>
      </c>
      <c r="E5341">
        <v>-6.5440410740466174E-3</v>
      </c>
    </row>
    <row r="5342" spans="2:5" x14ac:dyDescent="0.45">
      <c r="B5342" s="191">
        <v>40532</v>
      </c>
      <c r="C5342" s="101">
        <v>67.816886901855469</v>
      </c>
      <c r="D5342" s="56">
        <f t="shared" si="83"/>
        <v>5.8706155975019234</v>
      </c>
      <c r="E5342">
        <v>-6.5458771334536807E-3</v>
      </c>
    </row>
    <row r="5343" spans="2:5" x14ac:dyDescent="0.45">
      <c r="B5343" s="191">
        <v>37866</v>
      </c>
      <c r="C5343" s="101">
        <v>9.8705692291259766</v>
      </c>
      <c r="D5343" s="56">
        <f t="shared" si="83"/>
        <v>-0.97867728452006308</v>
      </c>
      <c r="E5343">
        <v>-6.5459239320579997E-3</v>
      </c>
    </row>
    <row r="5344" spans="2:5" x14ac:dyDescent="0.45">
      <c r="B5344" s="191">
        <v>45552</v>
      </c>
      <c r="C5344" s="101">
        <v>462.913330078125</v>
      </c>
      <c r="D5344" s="56">
        <f t="shared" si="83"/>
        <v>10.626534300732908</v>
      </c>
      <c r="E5344">
        <v>-6.5544672303818052E-3</v>
      </c>
    </row>
    <row r="5345" spans="2:5" x14ac:dyDescent="0.45">
      <c r="B5345" s="191">
        <v>39561</v>
      </c>
      <c r="C5345" s="101">
        <v>39.81524658203125</v>
      </c>
      <c r="D5345" s="56">
        <f t="shared" si="83"/>
        <v>-0.91218247351539616</v>
      </c>
      <c r="E5345">
        <v>-6.5633101104063058E-3</v>
      </c>
    </row>
    <row r="5346" spans="2:5" x14ac:dyDescent="0.45">
      <c r="B5346" s="191">
        <v>45532</v>
      </c>
      <c r="C5346" s="101">
        <v>453.3861083984375</v>
      </c>
      <c r="D5346" s="56">
        <f t="shared" si="83"/>
        <v>2.0243319735612926</v>
      </c>
      <c r="E5346">
        <v>-6.5920475106185893E-3</v>
      </c>
    </row>
    <row r="5347" spans="2:5" x14ac:dyDescent="0.45">
      <c r="B5347" s="191">
        <v>44068</v>
      </c>
      <c r="C5347" s="101">
        <v>149.91281127929688</v>
      </c>
      <c r="D5347" s="56">
        <f t="shared" si="83"/>
        <v>0.13078703796953189</v>
      </c>
      <c r="E5347">
        <v>-6.609066688237168E-3</v>
      </c>
    </row>
    <row r="5348" spans="2:5" x14ac:dyDescent="0.45">
      <c r="B5348" s="191">
        <v>44144</v>
      </c>
      <c r="C5348" s="101">
        <v>132.57386779785156</v>
      </c>
      <c r="D5348" s="56">
        <f t="shared" si="83"/>
        <v>47.857841811525475</v>
      </c>
      <c r="E5348">
        <v>-6.610998947883774E-3</v>
      </c>
    </row>
    <row r="5349" spans="2:5" x14ac:dyDescent="0.45">
      <c r="B5349" s="191">
        <v>35138</v>
      </c>
      <c r="C5349" s="101">
        <v>2.7134613990783691</v>
      </c>
      <c r="D5349" s="56">
        <f t="shared" si="83"/>
        <v>-0.96125328042528058</v>
      </c>
      <c r="E5349">
        <v>-6.6131627128159509E-3</v>
      </c>
    </row>
    <row r="5350" spans="2:5" x14ac:dyDescent="0.45">
      <c r="B5350" s="191">
        <v>40606</v>
      </c>
      <c r="C5350" s="101">
        <v>70.030738830566406</v>
      </c>
      <c r="D5350" s="56">
        <f t="shared" si="83"/>
        <v>-0.51278480430805606</v>
      </c>
      <c r="E5350">
        <v>-6.6263014461221924E-3</v>
      </c>
    </row>
    <row r="5351" spans="2:5" x14ac:dyDescent="0.45">
      <c r="B5351" s="191">
        <v>44152</v>
      </c>
      <c r="C5351" s="101">
        <v>143.73677062988281</v>
      </c>
      <c r="D5351" s="56">
        <f t="shared" si="83"/>
        <v>-0.61738391581021523</v>
      </c>
      <c r="E5351">
        <v>-6.6278011423439726E-3</v>
      </c>
    </row>
    <row r="5352" spans="2:5" x14ac:dyDescent="0.45">
      <c r="B5352" s="191">
        <v>45365</v>
      </c>
      <c r="C5352" s="101">
        <v>375.66839599609375</v>
      </c>
      <c r="D5352" s="56">
        <f t="shared" si="83"/>
        <v>-5.0575351289916644E-2</v>
      </c>
      <c r="E5352">
        <v>-6.6280467045087103E-3</v>
      </c>
    </row>
    <row r="5353" spans="2:5" x14ac:dyDescent="0.45">
      <c r="B5353" s="191">
        <v>45149</v>
      </c>
      <c r="C5353" s="101">
        <v>395.6800537109375</v>
      </c>
      <c r="D5353" s="56">
        <f t="shared" si="83"/>
        <v>1.3794184744179798</v>
      </c>
      <c r="E5353">
        <v>-6.6408868367722742E-3</v>
      </c>
    </row>
    <row r="5354" spans="2:5" x14ac:dyDescent="0.45">
      <c r="B5354" s="191">
        <v>44230</v>
      </c>
      <c r="C5354" s="101">
        <v>166.29275512695313</v>
      </c>
      <c r="D5354" s="56">
        <f t="shared" si="83"/>
        <v>3.6304852887190853</v>
      </c>
      <c r="E5354">
        <v>-6.6451154336324295E-3</v>
      </c>
    </row>
    <row r="5355" spans="2:5" x14ac:dyDescent="0.45">
      <c r="B5355" s="191">
        <v>39947</v>
      </c>
      <c r="C5355" s="101">
        <v>35.91259765625</v>
      </c>
      <c r="D5355" s="56">
        <f t="shared" si="83"/>
        <v>-0.25601732147737066</v>
      </c>
      <c r="E5355">
        <v>-6.6470632675999031E-3</v>
      </c>
    </row>
    <row r="5356" spans="2:5" x14ac:dyDescent="0.45">
      <c r="B5356" s="191">
        <v>40029</v>
      </c>
      <c r="C5356" s="101">
        <v>48.270744323730469</v>
      </c>
      <c r="D5356" s="56">
        <f t="shared" si="83"/>
        <v>-0.8892108385591081</v>
      </c>
      <c r="E5356">
        <v>-6.6490116445429379E-3</v>
      </c>
    </row>
    <row r="5357" spans="2:5" x14ac:dyDescent="0.45">
      <c r="B5357" s="191">
        <v>45603</v>
      </c>
      <c r="C5357" s="101">
        <v>435.69915771484375</v>
      </c>
      <c r="D5357" s="56">
        <f t="shared" si="83"/>
        <v>57.167750974361823</v>
      </c>
      <c r="E5357">
        <v>-6.6514808153214427E-3</v>
      </c>
    </row>
    <row r="5358" spans="2:5" x14ac:dyDescent="0.45">
      <c r="B5358" s="191">
        <v>37193</v>
      </c>
      <c r="C5358" s="101">
        <v>7.4903903007507324</v>
      </c>
      <c r="D5358" s="56">
        <f t="shared" si="83"/>
        <v>-0.36758055448598875</v>
      </c>
      <c r="E5358">
        <v>-6.6524650449955158E-3</v>
      </c>
    </row>
    <row r="5359" spans="2:5" x14ac:dyDescent="0.45">
      <c r="B5359" s="191">
        <v>36342</v>
      </c>
      <c r="C5359" s="101">
        <v>11.844022750854492</v>
      </c>
      <c r="D5359" s="56">
        <f t="shared" si="83"/>
        <v>-0.85816483769792506</v>
      </c>
      <c r="E5359">
        <v>-6.6594847047646575E-3</v>
      </c>
    </row>
    <row r="5360" spans="2:5" x14ac:dyDescent="0.45">
      <c r="B5360" s="191">
        <v>40906</v>
      </c>
      <c r="C5360" s="101">
        <v>83.505546569824219</v>
      </c>
      <c r="D5360" s="56">
        <f t="shared" si="83"/>
        <v>-0.40320027071051584</v>
      </c>
      <c r="E5360">
        <v>-6.6815429760350934E-3</v>
      </c>
    </row>
    <row r="5361" spans="2:5" x14ac:dyDescent="0.45">
      <c r="B5361" s="191">
        <v>42269</v>
      </c>
      <c r="C5361" s="101">
        <v>139.92222595214844</v>
      </c>
      <c r="D5361" s="56">
        <f t="shared" si="83"/>
        <v>-0.70068304748985111</v>
      </c>
      <c r="E5361">
        <v>-6.6824580223238941E-3</v>
      </c>
    </row>
    <row r="5362" spans="2:5" x14ac:dyDescent="0.45">
      <c r="B5362" s="191">
        <v>45568</v>
      </c>
      <c r="C5362" s="101">
        <v>467.47177124023438</v>
      </c>
      <c r="D5362" s="56">
        <f t="shared" si="83"/>
        <v>2.0503120482836996</v>
      </c>
      <c r="E5362">
        <v>-6.6834695291191036E-3</v>
      </c>
    </row>
    <row r="5363" spans="2:5" x14ac:dyDescent="0.45">
      <c r="B5363" s="191">
        <v>41934</v>
      </c>
      <c r="C5363" s="101">
        <v>153.25375366210938</v>
      </c>
      <c r="D5363" s="56">
        <f t="shared" si="83"/>
        <v>-8.8632917344537751E-2</v>
      </c>
      <c r="E5363">
        <v>-6.688577535478241E-3</v>
      </c>
    </row>
    <row r="5364" spans="2:5" x14ac:dyDescent="0.45">
      <c r="B5364" s="191">
        <v>44358</v>
      </c>
      <c r="C5364" s="101">
        <v>168.15809631347656</v>
      </c>
      <c r="D5364" s="56">
        <f t="shared" si="83"/>
        <v>-0.17036426808706276</v>
      </c>
      <c r="E5364">
        <v>-6.6890072225089976E-3</v>
      </c>
    </row>
    <row r="5365" spans="2:5" x14ac:dyDescent="0.45">
      <c r="B5365" s="191">
        <v>42936</v>
      </c>
      <c r="C5365" s="101">
        <v>202.68907165527344</v>
      </c>
      <c r="D5365" s="56">
        <f t="shared" si="83"/>
        <v>0.29693256062106244</v>
      </c>
      <c r="E5365">
        <v>-6.6905443044042124E-3</v>
      </c>
    </row>
    <row r="5366" spans="2:5" x14ac:dyDescent="0.45">
      <c r="B5366" s="191">
        <v>42297</v>
      </c>
      <c r="C5366" s="101">
        <v>156.28343200683594</v>
      </c>
      <c r="D5366" s="56">
        <f t="shared" si="83"/>
        <v>-0.25717293064472951</v>
      </c>
      <c r="E5366">
        <v>-6.6954191396583276E-3</v>
      </c>
    </row>
    <row r="5367" spans="2:5" x14ac:dyDescent="0.45">
      <c r="B5367" s="191">
        <v>43613</v>
      </c>
      <c r="C5367" s="101">
        <v>210.39006042480469</v>
      </c>
      <c r="D5367" s="56">
        <f t="shared" si="83"/>
        <v>0.12884780527925677</v>
      </c>
      <c r="E5367">
        <v>-6.7046835747247065E-3</v>
      </c>
    </row>
    <row r="5368" spans="2:5" x14ac:dyDescent="0.45">
      <c r="B5368" s="191">
        <v>43018</v>
      </c>
      <c r="C5368" s="101">
        <v>186.37593078613281</v>
      </c>
      <c r="D5368" s="56">
        <f t="shared" si="83"/>
        <v>0.18780430334415074</v>
      </c>
      <c r="E5368">
        <v>-6.716233542019702E-3</v>
      </c>
    </row>
    <row r="5369" spans="2:5" x14ac:dyDescent="0.45">
      <c r="B5369" s="191">
        <v>44320</v>
      </c>
      <c r="C5369" s="101">
        <v>156.90794372558594</v>
      </c>
      <c r="D5369" s="56">
        <f t="shared" si="83"/>
        <v>-0.45608263216779904</v>
      </c>
      <c r="E5369">
        <v>-6.7182662329364085E-3</v>
      </c>
    </row>
    <row r="5370" spans="2:5" x14ac:dyDescent="0.45">
      <c r="B5370" s="191">
        <v>44895</v>
      </c>
      <c r="C5370" s="101">
        <v>288.4775390625</v>
      </c>
      <c r="D5370" s="56">
        <f t="shared" si="83"/>
        <v>3.5787692915962674</v>
      </c>
      <c r="E5370">
        <v>-6.7193952912009414E-3</v>
      </c>
    </row>
    <row r="5371" spans="2:5" x14ac:dyDescent="0.45">
      <c r="B5371" s="191">
        <v>40585</v>
      </c>
      <c r="C5371" s="101">
        <v>63.003292083740234</v>
      </c>
      <c r="D5371" s="56">
        <f t="shared" si="83"/>
        <v>6.0566375797124721</v>
      </c>
      <c r="E5371">
        <v>-6.724303265415725E-3</v>
      </c>
    </row>
    <row r="5372" spans="2:5" x14ac:dyDescent="0.45">
      <c r="B5372" s="191">
        <v>36931</v>
      </c>
      <c r="C5372" s="101">
        <v>8.9282312393188477</v>
      </c>
      <c r="D5372" s="56">
        <f t="shared" si="83"/>
        <v>-0.93896463813018671</v>
      </c>
      <c r="E5372">
        <v>-6.7272933293836953E-3</v>
      </c>
    </row>
    <row r="5373" spans="2:5" x14ac:dyDescent="0.45">
      <c r="B5373" s="191">
        <v>41487</v>
      </c>
      <c r="C5373" s="101">
        <v>146.27964782714844</v>
      </c>
      <c r="D5373" s="56">
        <f t="shared" si="83"/>
        <v>3.687424838173639</v>
      </c>
      <c r="E5373">
        <v>-6.7308387692500251E-3</v>
      </c>
    </row>
    <row r="5374" spans="2:5" x14ac:dyDescent="0.45">
      <c r="B5374" s="191">
        <v>39073</v>
      </c>
      <c r="C5374" s="101">
        <v>31.206825256347656</v>
      </c>
      <c r="D5374" s="56">
        <f t="shared" si="83"/>
        <v>-0.78082860242997409</v>
      </c>
      <c r="E5374">
        <v>-6.7350015677830151E-3</v>
      </c>
    </row>
    <row r="5375" spans="2:5" x14ac:dyDescent="0.45">
      <c r="B5375" s="191">
        <v>42136</v>
      </c>
      <c r="C5375" s="101">
        <v>142.38548278808594</v>
      </c>
      <c r="D5375" s="56">
        <f t="shared" si="83"/>
        <v>-0.24114667392282696</v>
      </c>
      <c r="E5375">
        <v>-6.7391281902207069E-3</v>
      </c>
    </row>
    <row r="5376" spans="2:5" x14ac:dyDescent="0.45">
      <c r="B5376" s="191">
        <v>43769</v>
      </c>
      <c r="C5376" s="101">
        <v>187.63241577148438</v>
      </c>
      <c r="D5376" s="56">
        <f t="shared" si="83"/>
        <v>-0.54253195198695592</v>
      </c>
      <c r="E5376">
        <v>-6.7464176669197592E-3</v>
      </c>
    </row>
    <row r="5377" spans="2:5" x14ac:dyDescent="0.45">
      <c r="B5377" s="191">
        <v>45960</v>
      </c>
      <c r="C5377" s="101">
        <v>410.15414428710938</v>
      </c>
      <c r="D5377" s="56">
        <f t="shared" si="83"/>
        <v>0.13591946222051082</v>
      </c>
      <c r="E5377">
        <v>-6.7599789910920546E-3</v>
      </c>
    </row>
    <row r="5378" spans="2:5" x14ac:dyDescent="0.45">
      <c r="B5378" s="191">
        <v>45343</v>
      </c>
      <c r="C5378" s="101">
        <v>361.0767822265625</v>
      </c>
      <c r="D5378" s="56">
        <f t="shared" si="83"/>
        <v>1.010230257678024</v>
      </c>
      <c r="E5378">
        <v>-6.7716656658913703E-3</v>
      </c>
    </row>
    <row r="5379" spans="2:5" x14ac:dyDescent="0.45">
      <c r="B5379" s="191">
        <v>43053</v>
      </c>
      <c r="C5379" s="101">
        <v>179.61961364746094</v>
      </c>
      <c r="D5379" s="56">
        <f t="shared" ref="D5379:D5442" si="84">(C5379-C5380)/C5380</f>
        <v>4.2166455096117437</v>
      </c>
      <c r="E5379">
        <v>-6.7750615768950124E-3</v>
      </c>
    </row>
    <row r="5380" spans="2:5" x14ac:dyDescent="0.45">
      <c r="B5380" s="191">
        <v>39373</v>
      </c>
      <c r="C5380" s="101">
        <v>34.432014465332031</v>
      </c>
      <c r="D5380" s="56">
        <f t="shared" si="84"/>
        <v>-0.53668272868823785</v>
      </c>
      <c r="E5380">
        <v>-6.7750796789864476E-3</v>
      </c>
    </row>
    <row r="5381" spans="2:5" x14ac:dyDescent="0.45">
      <c r="B5381" s="191">
        <v>40639</v>
      </c>
      <c r="C5381" s="101">
        <v>74.316276550292969</v>
      </c>
      <c r="D5381" s="56">
        <f t="shared" si="84"/>
        <v>-3.8117599334517784E-2</v>
      </c>
      <c r="E5381">
        <v>-6.7859413388040683E-3</v>
      </c>
    </row>
    <row r="5382" spans="2:5" x14ac:dyDescent="0.45">
      <c r="B5382" s="191">
        <v>40651</v>
      </c>
      <c r="C5382" s="101">
        <v>77.26129150390625</v>
      </c>
      <c r="D5382" s="56">
        <f t="shared" si="84"/>
        <v>-0.55932540894763161</v>
      </c>
      <c r="E5382">
        <v>-6.7883443772002484E-3</v>
      </c>
    </row>
    <row r="5383" spans="2:5" x14ac:dyDescent="0.45">
      <c r="B5383" s="191">
        <v>43846</v>
      </c>
      <c r="C5383" s="101">
        <v>175.32504272460938</v>
      </c>
      <c r="D5383" s="56">
        <f t="shared" si="84"/>
        <v>-0.55339460233387927</v>
      </c>
      <c r="E5383">
        <v>-6.8069854128123873E-3</v>
      </c>
    </row>
    <row r="5384" spans="2:5" x14ac:dyDescent="0.45">
      <c r="B5384" s="191">
        <v>45986</v>
      </c>
      <c r="C5384" s="101">
        <v>392.57260131835938</v>
      </c>
      <c r="D5384" s="56">
        <f t="shared" si="84"/>
        <v>45.967748354443266</v>
      </c>
      <c r="E5384">
        <v>-6.8145033991062901E-3</v>
      </c>
    </row>
    <row r="5385" spans="2:5" x14ac:dyDescent="0.45">
      <c r="B5385" s="191">
        <v>35907</v>
      </c>
      <c r="C5385" s="101">
        <v>8.3583440780639648</v>
      </c>
      <c r="D5385" s="56">
        <f t="shared" si="84"/>
        <v>0.81879776249723735</v>
      </c>
      <c r="E5385">
        <v>-6.8260348689050468E-3</v>
      </c>
    </row>
    <row r="5386" spans="2:5" x14ac:dyDescent="0.45">
      <c r="B5386" s="191">
        <v>35506</v>
      </c>
      <c r="C5386" s="101">
        <v>4.5955324172973633</v>
      </c>
      <c r="D5386" s="56">
        <f t="shared" si="84"/>
        <v>-0.87305499118164664</v>
      </c>
      <c r="E5386">
        <v>-6.8325585191499607E-3</v>
      </c>
    </row>
    <row r="5387" spans="2:5" x14ac:dyDescent="0.45">
      <c r="B5387" s="191">
        <v>39659</v>
      </c>
      <c r="C5387" s="101">
        <v>36.200969696044922</v>
      </c>
      <c r="D5387" s="56">
        <f t="shared" si="84"/>
        <v>3.8961924927134901</v>
      </c>
      <c r="E5387">
        <v>-6.8566572670802906E-3</v>
      </c>
    </row>
    <row r="5388" spans="2:5" x14ac:dyDescent="0.45">
      <c r="B5388" s="191">
        <v>37529</v>
      </c>
      <c r="C5388" s="101">
        <v>7.3936982154846191</v>
      </c>
      <c r="D5388" s="56">
        <f t="shared" si="84"/>
        <v>-0.96147248983765043</v>
      </c>
      <c r="E5388">
        <v>-6.8753364972669664E-3</v>
      </c>
    </row>
    <row r="5389" spans="2:5" x14ac:dyDescent="0.45">
      <c r="B5389" s="191">
        <v>43215</v>
      </c>
      <c r="C5389" s="101">
        <v>191.906982421875</v>
      </c>
      <c r="D5389" s="56">
        <f t="shared" si="84"/>
        <v>16.736325192107699</v>
      </c>
      <c r="E5389">
        <v>-6.8841614539232755E-3</v>
      </c>
    </row>
    <row r="5390" spans="2:5" x14ac:dyDescent="0.45">
      <c r="B5390" s="191">
        <v>36368</v>
      </c>
      <c r="C5390" s="101">
        <v>10.81999683380127</v>
      </c>
      <c r="D5390" s="56">
        <f t="shared" si="84"/>
        <v>-0.207843803425875</v>
      </c>
      <c r="E5390">
        <v>-6.8881358923156737E-3</v>
      </c>
    </row>
    <row r="5391" spans="2:5" x14ac:dyDescent="0.45">
      <c r="B5391" s="191">
        <v>38254</v>
      </c>
      <c r="C5391" s="101">
        <v>13.658918380737305</v>
      </c>
      <c r="D5391" s="56">
        <f t="shared" si="84"/>
        <v>-0.83712079651428106</v>
      </c>
      <c r="E5391">
        <v>-6.8948847134809536E-3</v>
      </c>
    </row>
    <row r="5392" spans="2:5" x14ac:dyDescent="0.45">
      <c r="B5392" s="191">
        <v>40725</v>
      </c>
      <c r="C5392" s="101">
        <v>83.85919189453125</v>
      </c>
      <c r="D5392" s="56">
        <f t="shared" si="84"/>
        <v>13.158235294401786</v>
      </c>
      <c r="E5392">
        <v>-6.8981219630753331E-3</v>
      </c>
    </row>
    <row r="5393" spans="2:5" x14ac:dyDescent="0.45">
      <c r="B5393" s="191">
        <v>35685</v>
      </c>
      <c r="C5393" s="101">
        <v>5.9229974746704102</v>
      </c>
      <c r="D5393" s="56">
        <f t="shared" si="84"/>
        <v>-0.9837951616916305</v>
      </c>
      <c r="E5393">
        <v>-6.9312557927356487E-3</v>
      </c>
    </row>
    <row r="5394" spans="2:5" x14ac:dyDescent="0.45">
      <c r="B5394" s="191">
        <v>45350</v>
      </c>
      <c r="C5394" s="101">
        <v>365.50796508789063</v>
      </c>
      <c r="D5394" s="56">
        <f t="shared" si="84"/>
        <v>46.391236285443313</v>
      </c>
      <c r="E5394">
        <v>-6.931764230633952E-3</v>
      </c>
    </row>
    <row r="5395" spans="2:5" x14ac:dyDescent="0.45">
      <c r="B5395" s="191">
        <v>36559</v>
      </c>
      <c r="C5395" s="101">
        <v>7.7125644683837891</v>
      </c>
      <c r="D5395" s="56">
        <f t="shared" si="84"/>
        <v>-0.94084790551873321</v>
      </c>
      <c r="E5395">
        <v>-6.9325043536903408E-3</v>
      </c>
    </row>
    <row r="5396" spans="2:5" x14ac:dyDescent="0.45">
      <c r="B5396" s="191">
        <v>41309</v>
      </c>
      <c r="C5396" s="101">
        <v>130.38531494140625</v>
      </c>
      <c r="D5396" s="56">
        <f t="shared" si="84"/>
        <v>-0.66728848587839618</v>
      </c>
      <c r="E5396">
        <v>-6.9490874027729179E-3</v>
      </c>
    </row>
    <row r="5397" spans="2:5" x14ac:dyDescent="0.45">
      <c r="B5397" s="191">
        <v>46003</v>
      </c>
      <c r="C5397" s="101">
        <v>391.88699340820313</v>
      </c>
      <c r="D5397" s="56">
        <f t="shared" si="84"/>
        <v>20.531274433519606</v>
      </c>
      <c r="E5397">
        <v>-6.9495381680567004E-3</v>
      </c>
    </row>
    <row r="5398" spans="2:5" x14ac:dyDescent="0.45">
      <c r="B5398" s="191">
        <v>38523</v>
      </c>
      <c r="C5398" s="101">
        <v>18.200826644897461</v>
      </c>
      <c r="D5398" s="56">
        <f t="shared" si="84"/>
        <v>-0.87688947573266851</v>
      </c>
      <c r="E5398">
        <v>-6.9527538258305557E-3</v>
      </c>
    </row>
    <row r="5399" spans="2:5" x14ac:dyDescent="0.45">
      <c r="B5399" s="191">
        <v>44032</v>
      </c>
      <c r="C5399" s="101">
        <v>147.84135437011719</v>
      </c>
      <c r="D5399" s="56">
        <f t="shared" si="84"/>
        <v>0.71821438144506777</v>
      </c>
      <c r="E5399">
        <v>-6.956885899568793E-3</v>
      </c>
    </row>
    <row r="5400" spans="2:5" x14ac:dyDescent="0.45">
      <c r="B5400" s="191">
        <v>40980</v>
      </c>
      <c r="C5400" s="101">
        <v>86.043601989746094</v>
      </c>
      <c r="D5400" s="56">
        <f t="shared" si="84"/>
        <v>-0.42674884723620315</v>
      </c>
      <c r="E5400">
        <v>-6.9625897938897672E-3</v>
      </c>
    </row>
    <row r="5401" spans="2:5" x14ac:dyDescent="0.45">
      <c r="B5401" s="191">
        <v>42311</v>
      </c>
      <c r="C5401" s="101">
        <v>150.09756469726563</v>
      </c>
      <c r="D5401" s="56">
        <f t="shared" si="84"/>
        <v>-5.9015782789088943E-2</v>
      </c>
      <c r="E5401">
        <v>-6.9692292316746807E-3</v>
      </c>
    </row>
    <row r="5402" spans="2:5" x14ac:dyDescent="0.45">
      <c r="B5402" s="191">
        <v>41976</v>
      </c>
      <c r="C5402" s="101">
        <v>159.51124572753906</v>
      </c>
      <c r="D5402" s="56">
        <f t="shared" si="84"/>
        <v>3.2681839649676472</v>
      </c>
      <c r="E5402">
        <v>-6.9709520549461187E-3</v>
      </c>
    </row>
    <row r="5403" spans="2:5" x14ac:dyDescent="0.45">
      <c r="B5403" s="191">
        <v>38846</v>
      </c>
      <c r="C5403" s="101">
        <v>37.372158050537109</v>
      </c>
      <c r="D5403" s="56">
        <f t="shared" si="84"/>
        <v>-0.80444952815444293</v>
      </c>
      <c r="E5403">
        <v>-6.9776915578547835E-3</v>
      </c>
    </row>
    <row r="5404" spans="2:5" x14ac:dyDescent="0.45">
      <c r="B5404" s="191">
        <v>42858</v>
      </c>
      <c r="C5404" s="101">
        <v>191.11259460449219</v>
      </c>
      <c r="D5404" s="56">
        <f t="shared" si="84"/>
        <v>14.775715943388949</v>
      </c>
      <c r="E5404">
        <v>-6.9842286189809978E-3</v>
      </c>
    </row>
    <row r="5405" spans="2:5" x14ac:dyDescent="0.45">
      <c r="B5405" s="191">
        <v>38077</v>
      </c>
      <c r="C5405" s="101">
        <v>12.114353179931641</v>
      </c>
      <c r="D5405" s="56">
        <f t="shared" si="84"/>
        <v>-0.96875330846222474</v>
      </c>
      <c r="E5405">
        <v>-6.9973944549442234E-3</v>
      </c>
    </row>
    <row r="5406" spans="2:5" x14ac:dyDescent="0.45">
      <c r="B5406" s="191">
        <v>45169</v>
      </c>
      <c r="C5406" s="101">
        <v>387.70034790039063</v>
      </c>
      <c r="D5406" s="56">
        <f t="shared" si="84"/>
        <v>0.82359502361965564</v>
      </c>
      <c r="E5406">
        <v>-7.0008501037851969E-3</v>
      </c>
    </row>
    <row r="5407" spans="2:5" x14ac:dyDescent="0.45">
      <c r="B5407" s="191">
        <v>43595</v>
      </c>
      <c r="C5407" s="101">
        <v>212.60221862792969</v>
      </c>
      <c r="D5407" s="56">
        <f t="shared" si="84"/>
        <v>0.45168490836675301</v>
      </c>
      <c r="E5407">
        <v>-7.003593163290054E-3</v>
      </c>
    </row>
    <row r="5408" spans="2:5" x14ac:dyDescent="0.45">
      <c r="B5408" s="191">
        <v>41561</v>
      </c>
      <c r="C5408" s="101">
        <v>146.45204162597656</v>
      </c>
      <c r="D5408" s="56">
        <f t="shared" si="84"/>
        <v>1.3170452743779064</v>
      </c>
      <c r="E5408">
        <v>-7.013378275898101E-3</v>
      </c>
    </row>
    <row r="5409" spans="2:5" x14ac:dyDescent="0.45">
      <c r="B5409" s="191">
        <v>40597</v>
      </c>
      <c r="C5409" s="101">
        <v>63.206378936767578</v>
      </c>
      <c r="D5409" s="56">
        <f t="shared" si="84"/>
        <v>27.076616387047935</v>
      </c>
      <c r="E5409">
        <v>-7.020005799963815E-3</v>
      </c>
    </row>
    <row r="5410" spans="2:5" x14ac:dyDescent="0.45">
      <c r="B5410" s="191">
        <v>35086</v>
      </c>
      <c r="C5410" s="101">
        <v>2.2512106895446777</v>
      </c>
      <c r="D5410" s="56">
        <f t="shared" si="84"/>
        <v>-0.98418955983455636</v>
      </c>
      <c r="E5410">
        <v>-7.0311433589767807E-3</v>
      </c>
    </row>
    <row r="5411" spans="2:5" x14ac:dyDescent="0.45">
      <c r="B5411" s="191">
        <v>42242</v>
      </c>
      <c r="C5411" s="101">
        <v>142.38760375976563</v>
      </c>
      <c r="D5411" s="56">
        <f t="shared" si="84"/>
        <v>18.035095107124523</v>
      </c>
      <c r="E5411">
        <v>-7.0335945947125082E-3</v>
      </c>
    </row>
    <row r="5412" spans="2:5" x14ac:dyDescent="0.45">
      <c r="B5412" s="191">
        <v>36083</v>
      </c>
      <c r="C5412" s="101">
        <v>7.4802675247192383</v>
      </c>
      <c r="D5412" s="56">
        <f t="shared" si="84"/>
        <v>-0.95718389806971249</v>
      </c>
      <c r="E5412">
        <v>-7.0370274720934333E-3</v>
      </c>
    </row>
    <row r="5413" spans="2:5" x14ac:dyDescent="0.45">
      <c r="B5413" s="191">
        <v>42636</v>
      </c>
      <c r="C5413" s="101">
        <v>174.70687866210938</v>
      </c>
      <c r="D5413" s="56">
        <f t="shared" si="84"/>
        <v>-0.1086429541112961</v>
      </c>
      <c r="E5413">
        <v>-7.0519183012955188E-3</v>
      </c>
    </row>
    <row r="5414" spans="2:5" x14ac:dyDescent="0.45">
      <c r="B5414" s="191">
        <v>43419</v>
      </c>
      <c r="C5414" s="101">
        <v>196.00100708007813</v>
      </c>
      <c r="D5414" s="56">
        <f t="shared" si="84"/>
        <v>22.903048889132869</v>
      </c>
      <c r="E5414">
        <v>-7.0537551022806086E-3</v>
      </c>
    </row>
    <row r="5415" spans="2:5" x14ac:dyDescent="0.45">
      <c r="B5415" s="191">
        <v>37056</v>
      </c>
      <c r="C5415" s="101">
        <v>8.1998329162597656</v>
      </c>
      <c r="D5415" s="56">
        <f t="shared" si="84"/>
        <v>-0.74246135848665973</v>
      </c>
      <c r="E5415">
        <v>-7.0564986444556646E-3</v>
      </c>
    </row>
    <row r="5416" spans="2:5" x14ac:dyDescent="0.45">
      <c r="B5416" s="191">
        <v>38897</v>
      </c>
      <c r="C5416" s="101">
        <v>31.8392333984375</v>
      </c>
      <c r="D5416" s="56">
        <f t="shared" si="84"/>
        <v>1.5824912894883425</v>
      </c>
      <c r="E5416">
        <v>-7.0603530033743322E-3</v>
      </c>
    </row>
    <row r="5417" spans="2:5" x14ac:dyDescent="0.45">
      <c r="B5417" s="191">
        <v>38209</v>
      </c>
      <c r="C5417" s="101">
        <v>12.328883171081543</v>
      </c>
      <c r="D5417" s="56">
        <f t="shared" si="84"/>
        <v>-0.95690097549008934</v>
      </c>
      <c r="E5417">
        <v>-7.0649562914202307E-3</v>
      </c>
    </row>
    <row r="5418" spans="2:5" x14ac:dyDescent="0.45">
      <c r="B5418" s="191">
        <v>44897</v>
      </c>
      <c r="C5418" s="101">
        <v>286.0594482421875</v>
      </c>
      <c r="D5418" s="56">
        <f t="shared" si="84"/>
        <v>0.73706158569388258</v>
      </c>
      <c r="E5418">
        <v>-7.0680859263154297E-3</v>
      </c>
    </row>
    <row r="5419" spans="2:5" x14ac:dyDescent="0.45">
      <c r="B5419" s="191">
        <v>44375</v>
      </c>
      <c r="C5419" s="101">
        <v>164.68008422851563</v>
      </c>
      <c r="D5419" s="56">
        <f t="shared" si="84"/>
        <v>-0.23580222620181143</v>
      </c>
      <c r="E5419">
        <v>-7.0713617714423188E-3</v>
      </c>
    </row>
    <row r="5420" spans="2:5" x14ac:dyDescent="0.45">
      <c r="B5420" s="191">
        <v>43318</v>
      </c>
      <c r="C5420" s="101">
        <v>215.49406433105469</v>
      </c>
      <c r="D5420" s="56">
        <f t="shared" si="84"/>
        <v>-2.9497190138657479E-3</v>
      </c>
      <c r="E5420">
        <v>-7.0734304580409536E-3</v>
      </c>
    </row>
    <row r="5421" spans="2:5" x14ac:dyDescent="0.45">
      <c r="B5421" s="191">
        <v>42906</v>
      </c>
      <c r="C5421" s="101">
        <v>216.131591796875</v>
      </c>
      <c r="D5421" s="56">
        <f t="shared" si="84"/>
        <v>4.9434960020795771</v>
      </c>
      <c r="E5421">
        <v>-7.0764484679939109E-3</v>
      </c>
    </row>
    <row r="5422" spans="2:5" x14ac:dyDescent="0.45">
      <c r="B5422" s="191">
        <v>39654</v>
      </c>
      <c r="C5422" s="101">
        <v>36.364387512207031</v>
      </c>
      <c r="D5422" s="56">
        <f t="shared" si="84"/>
        <v>-0.74802089992275189</v>
      </c>
      <c r="E5422">
        <v>-7.0867424441272472E-3</v>
      </c>
    </row>
    <row r="5423" spans="2:5" x14ac:dyDescent="0.45">
      <c r="B5423" s="191">
        <v>42403</v>
      </c>
      <c r="C5423" s="101">
        <v>144.31509399414063</v>
      </c>
      <c r="D5423" s="56">
        <f t="shared" si="84"/>
        <v>20.038846596952574</v>
      </c>
      <c r="E5423">
        <v>-7.0933496658040955E-3</v>
      </c>
    </row>
    <row r="5424" spans="2:5" x14ac:dyDescent="0.45">
      <c r="B5424" s="191">
        <v>37418</v>
      </c>
      <c r="C5424" s="101">
        <v>6.8594584465026855</v>
      </c>
      <c r="D5424" s="56">
        <f t="shared" si="84"/>
        <v>-0.31889855640078291</v>
      </c>
      <c r="E5424">
        <v>-7.099645587150029E-3</v>
      </c>
    </row>
    <row r="5425" spans="2:5" x14ac:dyDescent="0.45">
      <c r="B5425" s="191">
        <v>36879</v>
      </c>
      <c r="C5425" s="101">
        <v>10.071125984191895</v>
      </c>
      <c r="D5425" s="56">
        <f t="shared" si="84"/>
        <v>0.38998465472270538</v>
      </c>
      <c r="E5425">
        <v>-7.1000397147159573E-3</v>
      </c>
    </row>
    <row r="5426" spans="2:5" x14ac:dyDescent="0.45">
      <c r="B5426" s="191">
        <v>36049</v>
      </c>
      <c r="C5426" s="101">
        <v>7.2454943656921387</v>
      </c>
      <c r="D5426" s="56">
        <f t="shared" si="84"/>
        <v>-0.95918256612794217</v>
      </c>
      <c r="E5426">
        <v>-7.1164622252285897E-3</v>
      </c>
    </row>
    <row r="5427" spans="2:5" x14ac:dyDescent="0.45">
      <c r="B5427" s="191">
        <v>43719</v>
      </c>
      <c r="C5427" s="101">
        <v>177.50979614257813</v>
      </c>
      <c r="D5427" s="56">
        <f t="shared" si="84"/>
        <v>1.1878615276895159</v>
      </c>
      <c r="E5427">
        <v>-7.1283096592133534E-3</v>
      </c>
    </row>
    <row r="5428" spans="2:5" x14ac:dyDescent="0.45">
      <c r="B5428" s="191">
        <v>40763</v>
      </c>
      <c r="C5428" s="101">
        <v>81.133926391601563</v>
      </c>
      <c r="D5428" s="56">
        <f t="shared" si="84"/>
        <v>4.4047938995234768</v>
      </c>
      <c r="E5428">
        <v>-7.1284543724675527E-3</v>
      </c>
    </row>
    <row r="5429" spans="2:5" x14ac:dyDescent="0.45">
      <c r="B5429" s="191">
        <v>38329</v>
      </c>
      <c r="C5429" s="101">
        <v>15.011474609375</v>
      </c>
      <c r="D5429" s="56">
        <f t="shared" si="84"/>
        <v>-0.80301230632456178</v>
      </c>
      <c r="E5429">
        <v>-7.1346378337586681E-3</v>
      </c>
    </row>
    <row r="5430" spans="2:5" x14ac:dyDescent="0.45">
      <c r="B5430" s="191">
        <v>40693</v>
      </c>
      <c r="C5430" s="101">
        <v>76.20513916015625</v>
      </c>
      <c r="D5430" s="56">
        <f t="shared" si="84"/>
        <v>3.539312515267024</v>
      </c>
      <c r="E5430">
        <v>-7.1449587683792828E-3</v>
      </c>
    </row>
    <row r="5431" spans="2:5" x14ac:dyDescent="0.45">
      <c r="B5431" s="191">
        <v>38477</v>
      </c>
      <c r="C5431" s="101">
        <v>16.787815093994141</v>
      </c>
      <c r="D5431" s="56">
        <f t="shared" si="84"/>
        <v>-0.87797204375590199</v>
      </c>
      <c r="E5431">
        <v>-7.1507839443964282E-3</v>
      </c>
    </row>
    <row r="5432" spans="2:5" x14ac:dyDescent="0.45">
      <c r="B5432" s="191">
        <v>41611</v>
      </c>
      <c r="C5432" s="101">
        <v>137.57351684570313</v>
      </c>
      <c r="D5432" s="56">
        <f t="shared" si="84"/>
        <v>7.7115614501855978</v>
      </c>
      <c r="E5432">
        <v>-7.1540705280396929E-3</v>
      </c>
    </row>
    <row r="5433" spans="2:5" x14ac:dyDescent="0.45">
      <c r="B5433" s="191">
        <v>38390</v>
      </c>
      <c r="C5433" s="101">
        <v>15.792061805725098</v>
      </c>
      <c r="D5433" s="56">
        <f t="shared" si="84"/>
        <v>-0.92184146709573678</v>
      </c>
      <c r="E5433">
        <v>-7.1547171458452487E-3</v>
      </c>
    </row>
    <row r="5434" spans="2:5" x14ac:dyDescent="0.45">
      <c r="B5434" s="191">
        <v>43654</v>
      </c>
      <c r="C5434" s="101">
        <v>202.05166625976563</v>
      </c>
      <c r="D5434" s="56">
        <f t="shared" si="84"/>
        <v>0.56108218964585088</v>
      </c>
      <c r="E5434">
        <v>-7.1570961421710978E-3</v>
      </c>
    </row>
    <row r="5435" spans="2:5" x14ac:dyDescent="0.45">
      <c r="B5435" s="191">
        <v>41354</v>
      </c>
      <c r="C5435" s="101">
        <v>129.43051147460938</v>
      </c>
      <c r="D5435" s="56">
        <f t="shared" si="84"/>
        <v>2.9165761094785037</v>
      </c>
      <c r="E5435">
        <v>-7.1614325767930913E-3</v>
      </c>
    </row>
    <row r="5436" spans="2:5" x14ac:dyDescent="0.45">
      <c r="B5436" s="191">
        <v>39049</v>
      </c>
      <c r="C5436" s="101">
        <v>33.046852111816406</v>
      </c>
      <c r="D5436" s="56">
        <f t="shared" si="84"/>
        <v>-0.90910788887968397</v>
      </c>
      <c r="E5436">
        <v>-7.1862108183616312E-3</v>
      </c>
    </row>
    <row r="5437" spans="2:5" x14ac:dyDescent="0.45">
      <c r="B5437" s="191">
        <v>45356</v>
      </c>
      <c r="C5437" s="101">
        <v>363.58328247070313</v>
      </c>
      <c r="D5437" s="56">
        <f t="shared" si="84"/>
        <v>9.4173359994797412</v>
      </c>
      <c r="E5437">
        <v>-7.2109904043454439E-3</v>
      </c>
    </row>
    <row r="5438" spans="2:5" x14ac:dyDescent="0.45">
      <c r="B5438" s="191">
        <v>39415</v>
      </c>
      <c r="C5438" s="101">
        <v>34.901752471923828</v>
      </c>
      <c r="D5438" s="56">
        <f t="shared" si="84"/>
        <v>-0.21484680249476823</v>
      </c>
      <c r="E5438">
        <v>-7.2153415120586647E-3</v>
      </c>
    </row>
    <row r="5439" spans="2:5" x14ac:dyDescent="0.45">
      <c r="B5439" s="191">
        <v>40065</v>
      </c>
      <c r="C5439" s="101">
        <v>44.452156066894531</v>
      </c>
      <c r="D5439" s="56">
        <f t="shared" si="84"/>
        <v>-0.71122663059828539</v>
      </c>
      <c r="E5439">
        <v>-7.2165697655843788E-3</v>
      </c>
    </row>
    <row r="5440" spans="2:5" x14ac:dyDescent="0.45">
      <c r="B5440" s="191">
        <v>41925</v>
      </c>
      <c r="C5440" s="101">
        <v>153.93440246582031</v>
      </c>
      <c r="D5440" s="56">
        <f t="shared" si="84"/>
        <v>2.0078825667828013E-2</v>
      </c>
      <c r="E5440">
        <v>-7.2216767606847285E-3</v>
      </c>
    </row>
    <row r="5441" spans="2:5" x14ac:dyDescent="0.45">
      <c r="B5441" s="191">
        <v>41873</v>
      </c>
      <c r="C5441" s="101">
        <v>150.9044189453125</v>
      </c>
      <c r="D5441" s="56">
        <f t="shared" si="84"/>
        <v>22.793279107999115</v>
      </c>
      <c r="E5441">
        <v>-7.2225200318823644E-3</v>
      </c>
    </row>
    <row r="5442" spans="2:5" x14ac:dyDescent="0.45">
      <c r="B5442" s="191">
        <v>35835</v>
      </c>
      <c r="C5442" s="101">
        <v>6.3423128128051758</v>
      </c>
      <c r="D5442" s="56">
        <f t="shared" si="84"/>
        <v>-0.94817782768063286</v>
      </c>
      <c r="E5442">
        <v>-7.227400918252371E-3</v>
      </c>
    </row>
    <row r="5443" spans="2:5" x14ac:dyDescent="0.45">
      <c r="B5443" s="191">
        <v>41270</v>
      </c>
      <c r="C5443" s="101">
        <v>122.38608551025391</v>
      </c>
      <c r="D5443" s="56">
        <f t="shared" ref="D5443:D5506" si="85">(C5443-C5444)/C5444</f>
        <v>-0.30829540714286147</v>
      </c>
      <c r="E5443">
        <v>-7.2291472583052106E-3</v>
      </c>
    </row>
    <row r="5444" spans="2:5" x14ac:dyDescent="0.45">
      <c r="B5444" s="191">
        <v>44581</v>
      </c>
      <c r="C5444" s="101">
        <v>176.93403625488281</v>
      </c>
      <c r="D5444" s="56">
        <f t="shared" si="85"/>
        <v>0.35722970636768686</v>
      </c>
      <c r="E5444">
        <v>-7.2612469321372978E-3</v>
      </c>
    </row>
    <row r="5445" spans="2:5" x14ac:dyDescent="0.45">
      <c r="B5445" s="191">
        <v>41365</v>
      </c>
      <c r="C5445" s="101">
        <v>130.36410522460938</v>
      </c>
      <c r="D5445" s="56">
        <f t="shared" si="85"/>
        <v>0.58283121509002189</v>
      </c>
      <c r="E5445">
        <v>-7.2711064384662167E-3</v>
      </c>
    </row>
    <row r="5446" spans="2:5" x14ac:dyDescent="0.45">
      <c r="B5446" s="191">
        <v>40802</v>
      </c>
      <c r="C5446" s="101">
        <v>82.361343383789063</v>
      </c>
      <c r="D5446" s="56">
        <f t="shared" si="85"/>
        <v>1.4287028481604296</v>
      </c>
      <c r="E5446">
        <v>-7.2717963073076052E-3</v>
      </c>
    </row>
    <row r="5447" spans="2:5" x14ac:dyDescent="0.45">
      <c r="B5447" s="191">
        <v>38988</v>
      </c>
      <c r="C5447" s="101">
        <v>33.911659240722656</v>
      </c>
      <c r="D5447" s="56">
        <f t="shared" si="85"/>
        <v>-0.805125076560262</v>
      </c>
      <c r="E5447">
        <v>-7.2719195850922021E-3</v>
      </c>
    </row>
    <row r="5448" spans="2:5" x14ac:dyDescent="0.45">
      <c r="B5448" s="191">
        <v>42580</v>
      </c>
      <c r="C5448" s="101">
        <v>174.01756286621094</v>
      </c>
      <c r="D5448" s="56">
        <f t="shared" si="85"/>
        <v>19.563121247049139</v>
      </c>
      <c r="E5448">
        <v>-7.2748160948636091E-3</v>
      </c>
    </row>
    <row r="5449" spans="2:5" x14ac:dyDescent="0.45">
      <c r="B5449" s="191">
        <v>37035</v>
      </c>
      <c r="C5449" s="101">
        <v>8.4626045227050781</v>
      </c>
      <c r="D5449" s="56">
        <f t="shared" si="85"/>
        <v>-0.97831777344015725</v>
      </c>
      <c r="E5449">
        <v>-7.2872010106923473E-3</v>
      </c>
    </row>
    <row r="5450" spans="2:5" x14ac:dyDescent="0.45">
      <c r="B5450" s="191">
        <v>45177</v>
      </c>
      <c r="C5450" s="101">
        <v>390.30145263671875</v>
      </c>
      <c r="D5450" s="56">
        <f t="shared" si="85"/>
        <v>3.5927229207142539</v>
      </c>
      <c r="E5450">
        <v>-7.2886605139987426E-3</v>
      </c>
    </row>
    <row r="5451" spans="2:5" x14ac:dyDescent="0.45">
      <c r="B5451" s="191">
        <v>40834</v>
      </c>
      <c r="C5451" s="101">
        <v>84.982582092285156</v>
      </c>
      <c r="D5451" s="56">
        <f t="shared" si="85"/>
        <v>-0.39293583664628412</v>
      </c>
      <c r="E5451">
        <v>-7.2905810558789776E-3</v>
      </c>
    </row>
    <row r="5452" spans="2:5" x14ac:dyDescent="0.45">
      <c r="B5452" s="191">
        <v>42199</v>
      </c>
      <c r="C5452" s="101">
        <v>139.98945617675781</v>
      </c>
      <c r="D5452" s="56">
        <f t="shared" si="85"/>
        <v>19.558583866837029</v>
      </c>
      <c r="E5452">
        <v>-7.3108224864651969E-3</v>
      </c>
    </row>
    <row r="5453" spans="2:5" x14ac:dyDescent="0.45">
      <c r="B5453" s="191">
        <v>37419</v>
      </c>
      <c r="C5453" s="101">
        <v>6.8092947006225586</v>
      </c>
      <c r="D5453" s="56">
        <f t="shared" si="85"/>
        <v>-0.22372613386626855</v>
      </c>
      <c r="E5453">
        <v>-7.3130767204666255E-3</v>
      </c>
    </row>
    <row r="5454" spans="2:5" x14ac:dyDescent="0.45">
      <c r="B5454" s="191">
        <v>37104</v>
      </c>
      <c r="C5454" s="101">
        <v>8.7717685699462891</v>
      </c>
      <c r="D5454" s="56">
        <f t="shared" si="85"/>
        <v>0.20945683314933053</v>
      </c>
      <c r="E5454">
        <v>-7.3165869799438985E-3</v>
      </c>
    </row>
    <row r="5455" spans="2:5" x14ac:dyDescent="0.45">
      <c r="B5455" s="191">
        <v>37659</v>
      </c>
      <c r="C5455" s="101">
        <v>7.2526512145996094</v>
      </c>
      <c r="D5455" s="56">
        <f t="shared" si="85"/>
        <v>-0.95801462541519666</v>
      </c>
      <c r="E5455">
        <v>-7.3171137627043425E-3</v>
      </c>
    </row>
    <row r="5456" spans="2:5" x14ac:dyDescent="0.45">
      <c r="B5456" s="191">
        <v>42583</v>
      </c>
      <c r="C5456" s="101">
        <v>172.74232482910156</v>
      </c>
      <c r="D5456" s="56">
        <f t="shared" si="85"/>
        <v>0.18538232703211216</v>
      </c>
      <c r="E5456">
        <v>-7.3282145555032853E-3</v>
      </c>
    </row>
    <row r="5457" spans="2:5" x14ac:dyDescent="0.45">
      <c r="B5457" s="191">
        <v>42373</v>
      </c>
      <c r="C5457" s="101">
        <v>145.72709655761719</v>
      </c>
      <c r="D5457" s="56">
        <f t="shared" si="85"/>
        <v>0.78514460371282568</v>
      </c>
      <c r="E5457">
        <v>-7.3282315797679526E-3</v>
      </c>
    </row>
    <row r="5458" spans="2:5" x14ac:dyDescent="0.45">
      <c r="B5458" s="191">
        <v>40798</v>
      </c>
      <c r="C5458" s="101">
        <v>81.633216857910156</v>
      </c>
      <c r="D5458" s="56">
        <f t="shared" si="85"/>
        <v>8.8885181148763817</v>
      </c>
      <c r="E5458">
        <v>-7.336273273001917E-3</v>
      </c>
    </row>
    <row r="5459" spans="2:5" x14ac:dyDescent="0.45">
      <c r="B5459" s="191">
        <v>36829</v>
      </c>
      <c r="C5459" s="101">
        <v>8.2553539276123047</v>
      </c>
      <c r="D5459" s="56">
        <f t="shared" si="85"/>
        <v>-0.95339104372252148</v>
      </c>
      <c r="E5459">
        <v>-7.338003173264945E-3</v>
      </c>
    </row>
    <row r="5460" spans="2:5" x14ac:dyDescent="0.45">
      <c r="B5460" s="191">
        <v>42633</v>
      </c>
      <c r="C5460" s="101">
        <v>177.11947631835938</v>
      </c>
      <c r="D5460" s="56">
        <f t="shared" si="85"/>
        <v>-0.53576300396883225</v>
      </c>
      <c r="E5460">
        <v>-7.3402097825849928E-3</v>
      </c>
    </row>
    <row r="5461" spans="2:5" x14ac:dyDescent="0.45">
      <c r="B5461" s="191">
        <v>45224</v>
      </c>
      <c r="C5461" s="101">
        <v>381.52813720703125</v>
      </c>
      <c r="D5461" s="56">
        <f t="shared" si="85"/>
        <v>1.6252970593824776</v>
      </c>
      <c r="E5461">
        <v>-7.3412155842307973E-3</v>
      </c>
    </row>
    <row r="5462" spans="2:5" x14ac:dyDescent="0.45">
      <c r="B5462" s="191">
        <v>41794</v>
      </c>
      <c r="C5462" s="101">
        <v>145.32760620117188</v>
      </c>
      <c r="D5462" s="56">
        <f t="shared" si="85"/>
        <v>-0.60539154330012213</v>
      </c>
      <c r="E5462">
        <v>-7.3486419270309498E-3</v>
      </c>
    </row>
    <row r="5463" spans="2:5" x14ac:dyDescent="0.45">
      <c r="B5463" s="191">
        <v>45345</v>
      </c>
      <c r="C5463" s="101">
        <v>368.28305053710938</v>
      </c>
      <c r="D5463" s="56">
        <f t="shared" si="85"/>
        <v>0.95146459306456166</v>
      </c>
      <c r="E5463">
        <v>-7.3593225639527766E-3</v>
      </c>
    </row>
    <row r="5464" spans="2:5" x14ac:dyDescent="0.45">
      <c r="B5464" s="191">
        <v>42999</v>
      </c>
      <c r="C5464" s="101">
        <v>188.72135925292969</v>
      </c>
      <c r="D5464" s="56">
        <f t="shared" si="85"/>
        <v>22.679445503140098</v>
      </c>
      <c r="E5464">
        <v>-7.3650400768551045E-3</v>
      </c>
    </row>
    <row r="5465" spans="2:5" x14ac:dyDescent="0.45">
      <c r="B5465" s="191">
        <v>37783</v>
      </c>
      <c r="C5465" s="101">
        <v>7.9698386192321777</v>
      </c>
      <c r="D5465" s="56">
        <f t="shared" si="85"/>
        <v>-0.54327224925443418</v>
      </c>
      <c r="E5465">
        <v>-7.3668461693148224E-3</v>
      </c>
    </row>
    <row r="5466" spans="2:5" x14ac:dyDescent="0.45">
      <c r="B5466" s="191">
        <v>38482</v>
      </c>
      <c r="C5466" s="101">
        <v>17.449867248535156</v>
      </c>
      <c r="D5466" s="56">
        <f t="shared" si="85"/>
        <v>-0.91326145184159502</v>
      </c>
      <c r="E5466">
        <v>-7.3836826407401258E-3</v>
      </c>
    </row>
    <row r="5467" spans="2:5" x14ac:dyDescent="0.45">
      <c r="B5467" s="191">
        <v>43425</v>
      </c>
      <c r="C5467" s="101">
        <v>201.17776489257813</v>
      </c>
      <c r="D5467" s="56">
        <f t="shared" si="85"/>
        <v>3.0319349624872678</v>
      </c>
      <c r="E5467">
        <v>-7.3981455361364929E-3</v>
      </c>
    </row>
    <row r="5468" spans="2:5" x14ac:dyDescent="0.45">
      <c r="B5468" s="191">
        <v>40154</v>
      </c>
      <c r="C5468" s="101">
        <v>49.896083831787109</v>
      </c>
      <c r="D5468" s="56">
        <f t="shared" si="85"/>
        <v>-0.66045007120706223</v>
      </c>
      <c r="E5468">
        <v>-7.4016349390862938E-3</v>
      </c>
    </row>
    <row r="5469" spans="2:5" x14ac:dyDescent="0.45">
      <c r="B5469" s="191">
        <v>41744</v>
      </c>
      <c r="C5469" s="101">
        <v>146.94770812988281</v>
      </c>
      <c r="D5469" s="56">
        <f t="shared" si="85"/>
        <v>4.0924734158115122E-2</v>
      </c>
      <c r="E5469">
        <v>-7.4232240557685391E-3</v>
      </c>
    </row>
    <row r="5470" spans="2:5" x14ac:dyDescent="0.45">
      <c r="B5470" s="191">
        <v>43893</v>
      </c>
      <c r="C5470" s="101">
        <v>141.17034912109375</v>
      </c>
      <c r="D5470" s="56">
        <f t="shared" si="85"/>
        <v>-0.2954046480229498</v>
      </c>
      <c r="E5470">
        <v>-7.4246763606050674E-3</v>
      </c>
    </row>
    <row r="5471" spans="2:5" x14ac:dyDescent="0.45">
      <c r="B5471" s="191">
        <v>43467</v>
      </c>
      <c r="C5471" s="101">
        <v>200.35662841796875</v>
      </c>
      <c r="D5471" s="56">
        <f t="shared" si="85"/>
        <v>5.0577453758648812</v>
      </c>
      <c r="E5471">
        <v>-7.4282406793218965E-3</v>
      </c>
    </row>
    <row r="5472" spans="2:5" x14ac:dyDescent="0.45">
      <c r="B5472" s="191">
        <v>38947</v>
      </c>
      <c r="C5472" s="101">
        <v>33.074455261230469</v>
      </c>
      <c r="D5472" s="56">
        <f t="shared" si="85"/>
        <v>-0.91683876445934143</v>
      </c>
      <c r="E5472">
        <v>-7.4542784943905172E-3</v>
      </c>
    </row>
    <row r="5473" spans="2:5" x14ac:dyDescent="0.45">
      <c r="B5473" s="191">
        <v>45889</v>
      </c>
      <c r="C5473" s="101">
        <v>397.71481323242188</v>
      </c>
      <c r="D5473" s="56">
        <f t="shared" si="85"/>
        <v>6.6309429739748005</v>
      </c>
      <c r="E5473">
        <v>-7.4554780574356341E-3</v>
      </c>
    </row>
    <row r="5474" spans="2:5" x14ac:dyDescent="0.45">
      <c r="B5474" s="191">
        <v>40315</v>
      </c>
      <c r="C5474" s="101">
        <v>52.118698120117188</v>
      </c>
      <c r="D5474" s="56">
        <f t="shared" si="85"/>
        <v>-0.86524785565971074</v>
      </c>
      <c r="E5474">
        <v>-7.4585516756551073E-3</v>
      </c>
    </row>
    <row r="5475" spans="2:5" x14ac:dyDescent="0.45">
      <c r="B5475" s="191">
        <v>45246</v>
      </c>
      <c r="C5475" s="101">
        <v>386.7745361328125</v>
      </c>
      <c r="D5475" s="56">
        <f t="shared" si="85"/>
        <v>27.890812619984359</v>
      </c>
      <c r="E5475">
        <v>-7.4668886178542171E-3</v>
      </c>
    </row>
    <row r="5476" spans="2:5" x14ac:dyDescent="0.45">
      <c r="B5476" s="191">
        <v>38309</v>
      </c>
      <c r="C5476" s="101">
        <v>13.387457847595215</v>
      </c>
      <c r="D5476" s="56">
        <f t="shared" si="85"/>
        <v>-0.9524959414793347</v>
      </c>
      <c r="E5476">
        <v>-7.4701168458548217E-3</v>
      </c>
    </row>
    <row r="5477" spans="2:5" x14ac:dyDescent="0.45">
      <c r="B5477" s="191">
        <v>44945</v>
      </c>
      <c r="C5477" s="101">
        <v>281.817138671875</v>
      </c>
      <c r="D5477" s="56">
        <f t="shared" si="85"/>
        <v>9.0399519207607177</v>
      </c>
      <c r="E5477">
        <v>-7.4703713603771413E-3</v>
      </c>
    </row>
    <row r="5478" spans="2:5" x14ac:dyDescent="0.45">
      <c r="B5478" s="191">
        <v>39274</v>
      </c>
      <c r="C5478" s="101">
        <v>28.069570541381836</v>
      </c>
      <c r="D5478" s="56">
        <f t="shared" si="85"/>
        <v>3.479227528952332</v>
      </c>
      <c r="E5478">
        <v>-7.4825226609554719E-3</v>
      </c>
    </row>
    <row r="5479" spans="2:5" x14ac:dyDescent="0.45">
      <c r="B5479" s="191">
        <v>35730</v>
      </c>
      <c r="C5479" s="101">
        <v>6.2666096687316895</v>
      </c>
      <c r="D5479" s="56">
        <f t="shared" si="85"/>
        <v>-0.12400293260311987</v>
      </c>
      <c r="E5479">
        <v>-7.4832793600541347E-3</v>
      </c>
    </row>
    <row r="5480" spans="2:5" x14ac:dyDescent="0.45">
      <c r="B5480" s="191">
        <v>37468</v>
      </c>
      <c r="C5480" s="101">
        <v>7.1536879539489746</v>
      </c>
      <c r="D5480" s="56">
        <f t="shared" si="85"/>
        <v>-0.95267830331467007</v>
      </c>
      <c r="E5480">
        <v>-7.4962545520605682E-3</v>
      </c>
    </row>
    <row r="5481" spans="2:5" x14ac:dyDescent="0.45">
      <c r="B5481" s="191">
        <v>41751</v>
      </c>
      <c r="C5481" s="101">
        <v>151.17141723632813</v>
      </c>
      <c r="D5481" s="56">
        <f t="shared" si="85"/>
        <v>19.294556129177387</v>
      </c>
      <c r="E5481">
        <v>-7.498382842188539E-3</v>
      </c>
    </row>
    <row r="5482" spans="2:5" x14ac:dyDescent="0.45">
      <c r="B5482" s="191">
        <v>37643</v>
      </c>
      <c r="C5482" s="101">
        <v>7.4488654136657715</v>
      </c>
      <c r="D5482" s="56">
        <f t="shared" si="85"/>
        <v>-0.96570061741775071</v>
      </c>
      <c r="E5482">
        <v>-7.5024046209384082E-3</v>
      </c>
    </row>
    <row r="5483" spans="2:5" x14ac:dyDescent="0.45">
      <c r="B5483" s="191">
        <v>43580</v>
      </c>
      <c r="C5483" s="101">
        <v>217.1719970703125</v>
      </c>
      <c r="D5483" s="56">
        <f t="shared" si="85"/>
        <v>0.55983608803199325</v>
      </c>
      <c r="E5483">
        <v>-7.5053975837039519E-3</v>
      </c>
    </row>
    <row r="5484" spans="2:5" x14ac:dyDescent="0.45">
      <c r="B5484" s="191">
        <v>42194</v>
      </c>
      <c r="C5484" s="101">
        <v>139.22744750976563</v>
      </c>
      <c r="D5484" s="56">
        <f t="shared" si="85"/>
        <v>2.2613799585340106</v>
      </c>
      <c r="E5484">
        <v>-7.5090466641228246E-3</v>
      </c>
    </row>
    <row r="5485" spans="2:5" x14ac:dyDescent="0.45">
      <c r="B5485" s="191">
        <v>40016</v>
      </c>
      <c r="C5485" s="101">
        <v>42.689735412597656</v>
      </c>
      <c r="D5485" s="56">
        <f t="shared" si="85"/>
        <v>0.25442692441687631</v>
      </c>
      <c r="E5485">
        <v>-7.5120874251844317E-3</v>
      </c>
    </row>
    <row r="5486" spans="2:5" x14ac:dyDescent="0.45">
      <c r="B5486" s="191">
        <v>39013</v>
      </c>
      <c r="C5486" s="101">
        <v>34.031265258789063</v>
      </c>
      <c r="D5486" s="56">
        <f t="shared" si="85"/>
        <v>-0.89674890527885542</v>
      </c>
      <c r="E5486">
        <v>-7.5126103895814932E-3</v>
      </c>
    </row>
    <row r="5487" spans="2:5" x14ac:dyDescent="0.45">
      <c r="B5487" s="191">
        <v>44984</v>
      </c>
      <c r="C5487" s="101">
        <v>329.59713745117188</v>
      </c>
      <c r="D5487" s="56">
        <f t="shared" si="85"/>
        <v>3.0079165733516926</v>
      </c>
      <c r="E5487">
        <v>-7.5303803849704459E-3</v>
      </c>
    </row>
    <row r="5488" spans="2:5" x14ac:dyDescent="0.45">
      <c r="B5488" s="191">
        <v>40795</v>
      </c>
      <c r="C5488" s="101">
        <v>82.236526489257813</v>
      </c>
      <c r="D5488" s="56">
        <f t="shared" si="85"/>
        <v>-6.1936653410898219E-2</v>
      </c>
      <c r="E5488">
        <v>-7.532104254694214E-3</v>
      </c>
    </row>
    <row r="5489" spans="2:5" x14ac:dyDescent="0.45">
      <c r="B5489" s="191">
        <v>40967</v>
      </c>
      <c r="C5489" s="101">
        <v>87.666282653808594</v>
      </c>
      <c r="D5489" s="56">
        <f t="shared" si="85"/>
        <v>-0.41685504132400852</v>
      </c>
      <c r="E5489">
        <v>-7.5362876126644938E-3</v>
      </c>
    </row>
    <row r="5490" spans="2:5" x14ac:dyDescent="0.45">
      <c r="B5490" s="191">
        <v>41835</v>
      </c>
      <c r="C5490" s="101">
        <v>150.33360290527344</v>
      </c>
      <c r="D5490" s="56">
        <f t="shared" si="85"/>
        <v>-6.2564445784568934E-2</v>
      </c>
      <c r="E5490">
        <v>-7.5372571568333348E-3</v>
      </c>
    </row>
    <row r="5491" spans="2:5" x14ac:dyDescent="0.45">
      <c r="B5491" s="191">
        <v>44327</v>
      </c>
      <c r="C5491" s="101">
        <v>160.36686706542969</v>
      </c>
      <c r="D5491" s="56">
        <f t="shared" si="85"/>
        <v>0.1087171912196392</v>
      </c>
      <c r="E5491">
        <v>-7.5408478725186405E-3</v>
      </c>
    </row>
    <row r="5492" spans="2:5" x14ac:dyDescent="0.45">
      <c r="B5492" s="191">
        <v>41708</v>
      </c>
      <c r="C5492" s="101">
        <v>144.64181518554688</v>
      </c>
      <c r="D5492" s="56">
        <f t="shared" si="85"/>
        <v>3.2698873547452787</v>
      </c>
      <c r="E5492">
        <v>-7.5411929340525674E-3</v>
      </c>
    </row>
    <row r="5493" spans="2:5" x14ac:dyDescent="0.45">
      <c r="B5493" s="191">
        <v>39035</v>
      </c>
      <c r="C5493" s="101">
        <v>33.874855041503906</v>
      </c>
      <c r="D5493" s="56">
        <f t="shared" si="85"/>
        <v>-0.65552805152503324</v>
      </c>
      <c r="E5493">
        <v>-7.5473692951456032E-3</v>
      </c>
    </row>
    <row r="5494" spans="2:5" x14ac:dyDescent="0.45">
      <c r="B5494" s="191">
        <v>41036</v>
      </c>
      <c r="C5494" s="101">
        <v>98.3385009765625</v>
      </c>
      <c r="D5494" s="56">
        <f t="shared" si="85"/>
        <v>8.4186682840122113</v>
      </c>
      <c r="E5494">
        <v>-7.558369763625874E-3</v>
      </c>
    </row>
    <row r="5495" spans="2:5" x14ac:dyDescent="0.45">
      <c r="B5495" s="191">
        <v>38126</v>
      </c>
      <c r="C5495" s="101">
        <v>10.440807342529297</v>
      </c>
      <c r="D5495" s="56">
        <f t="shared" si="85"/>
        <v>-0.21955234530010043</v>
      </c>
      <c r="E5495">
        <v>-7.5618702180811539E-3</v>
      </c>
    </row>
    <row r="5496" spans="2:5" x14ac:dyDescent="0.45">
      <c r="B5496" s="191">
        <v>38261</v>
      </c>
      <c r="C5496" s="101">
        <v>13.377972602844238</v>
      </c>
      <c r="D5496" s="56">
        <f t="shared" si="85"/>
        <v>-0.89552648501448762</v>
      </c>
      <c r="E5496">
        <v>-7.5629366861928154E-3</v>
      </c>
    </row>
    <row r="5497" spans="2:5" x14ac:dyDescent="0.45">
      <c r="B5497" s="191">
        <v>41313</v>
      </c>
      <c r="C5497" s="101">
        <v>128.05133056640625</v>
      </c>
      <c r="D5497" s="56">
        <f t="shared" si="85"/>
        <v>-0.67258382088933122</v>
      </c>
      <c r="E5497">
        <v>-7.5647423662824438E-3</v>
      </c>
    </row>
    <row r="5498" spans="2:5" x14ac:dyDescent="0.45">
      <c r="B5498" s="191">
        <v>45748</v>
      </c>
      <c r="C5498" s="101">
        <v>391.09652709960938</v>
      </c>
      <c r="D5498" s="56">
        <f t="shared" si="85"/>
        <v>1.1308475594756155</v>
      </c>
      <c r="E5498">
        <v>-7.5656228493333191E-3</v>
      </c>
    </row>
    <row r="5499" spans="2:5" x14ac:dyDescent="0.45">
      <c r="B5499" s="191">
        <v>43096</v>
      </c>
      <c r="C5499" s="101">
        <v>183.54035949707031</v>
      </c>
      <c r="D5499" s="56">
        <f t="shared" si="85"/>
        <v>-0.35252650558231541</v>
      </c>
      <c r="E5499">
        <v>-7.5714491155270567E-3</v>
      </c>
    </row>
    <row r="5500" spans="2:5" x14ac:dyDescent="0.45">
      <c r="B5500" s="191">
        <v>44841</v>
      </c>
      <c r="C5500" s="101">
        <v>283.47161865234375</v>
      </c>
      <c r="D5500" s="56">
        <f t="shared" si="85"/>
        <v>83.155796988354112</v>
      </c>
      <c r="E5500">
        <v>-7.5746066057287773E-3</v>
      </c>
    </row>
    <row r="5501" spans="2:5" x14ac:dyDescent="0.45">
      <c r="B5501" s="191">
        <v>35265</v>
      </c>
      <c r="C5501" s="101">
        <v>3.3684146404266357</v>
      </c>
      <c r="D5501" s="56">
        <f t="shared" si="85"/>
        <v>-0.53365936989780494</v>
      </c>
      <c r="E5501">
        <v>-7.5780224214100052E-3</v>
      </c>
    </row>
    <row r="5502" spans="2:5" x14ac:dyDescent="0.45">
      <c r="B5502" s="191">
        <v>37686</v>
      </c>
      <c r="C5502" s="101">
        <v>7.2230777740478516</v>
      </c>
      <c r="D5502" s="56">
        <f t="shared" si="85"/>
        <v>7.3616086382059506E-2</v>
      </c>
      <c r="E5502">
        <v>-7.5793490124859307E-3</v>
      </c>
    </row>
    <row r="5503" spans="2:5" x14ac:dyDescent="0.45">
      <c r="B5503" s="191">
        <v>36034</v>
      </c>
      <c r="C5503" s="101">
        <v>6.7278032302856445</v>
      </c>
      <c r="D5503" s="56">
        <f t="shared" si="85"/>
        <v>-0.80423222911108505</v>
      </c>
      <c r="E5503">
        <v>-7.5807825025276075E-3</v>
      </c>
    </row>
    <row r="5504" spans="2:5" x14ac:dyDescent="0.45">
      <c r="B5504" s="191">
        <v>39380</v>
      </c>
      <c r="C5504" s="101">
        <v>34.366245269775391</v>
      </c>
      <c r="D5504" s="56">
        <f t="shared" si="85"/>
        <v>-0.76041548100908984</v>
      </c>
      <c r="E5504">
        <v>-7.5962811952548746E-3</v>
      </c>
    </row>
    <row r="5505" spans="2:5" x14ac:dyDescent="0.45">
      <c r="B5505" s="191">
        <v>42458</v>
      </c>
      <c r="C5505" s="101">
        <v>143.44100952148438</v>
      </c>
      <c r="D5505" s="56">
        <f t="shared" si="85"/>
        <v>-0.62207039274880749</v>
      </c>
      <c r="E5505">
        <v>-7.5979765473228773E-3</v>
      </c>
    </row>
    <row r="5506" spans="2:5" x14ac:dyDescent="0.45">
      <c r="B5506" s="191">
        <v>45229</v>
      </c>
      <c r="C5506" s="101">
        <v>379.54425048828125</v>
      </c>
      <c r="D5506" s="56">
        <f t="shared" si="85"/>
        <v>110.80771637915892</v>
      </c>
      <c r="E5506">
        <v>-7.6079708266296297E-3</v>
      </c>
    </row>
    <row r="5507" spans="2:5" x14ac:dyDescent="0.45">
      <c r="B5507" s="191">
        <v>35241</v>
      </c>
      <c r="C5507" s="101">
        <v>3.3946158885955811</v>
      </c>
      <c r="D5507" s="56">
        <f t="shared" ref="D5507:D5570" si="86">(C5507-C5508)/C5508</f>
        <v>-0.98269313838951655</v>
      </c>
      <c r="E5507">
        <v>-7.6108683157729362E-3</v>
      </c>
    </row>
    <row r="5508" spans="2:5" x14ac:dyDescent="0.45">
      <c r="B5508" s="191">
        <v>43230</v>
      </c>
      <c r="C5508" s="101">
        <v>196.14277648925781</v>
      </c>
      <c r="D5508" s="56">
        <f t="shared" si="86"/>
        <v>1.7489864053153348</v>
      </c>
      <c r="E5508">
        <v>-7.6161124799420058E-3</v>
      </c>
    </row>
    <row r="5509" spans="2:5" x14ac:dyDescent="0.45">
      <c r="B5509" s="191">
        <v>40490</v>
      </c>
      <c r="C5509" s="101">
        <v>71.350944519042969</v>
      </c>
      <c r="D5509" s="56">
        <f t="shared" si="86"/>
        <v>-0.6680998323413001</v>
      </c>
      <c r="E5509">
        <v>-7.6269205379846132E-3</v>
      </c>
    </row>
    <row r="5510" spans="2:5" x14ac:dyDescent="0.45">
      <c r="B5510" s="191">
        <v>44671</v>
      </c>
      <c r="C5510" s="101">
        <v>214.97712707519531</v>
      </c>
      <c r="D5510" s="56">
        <f t="shared" si="86"/>
        <v>15.628657180118156</v>
      </c>
      <c r="E5510">
        <v>-7.646663595191284E-3</v>
      </c>
    </row>
    <row r="5511" spans="2:5" x14ac:dyDescent="0.45">
      <c r="B5511" s="191">
        <v>38280</v>
      </c>
      <c r="C5511" s="101">
        <v>12.92811107635498</v>
      </c>
      <c r="D5511" s="56">
        <f t="shared" si="86"/>
        <v>-0.83950488381505006</v>
      </c>
      <c r="E5511">
        <v>-7.6885232353578669E-3</v>
      </c>
    </row>
    <row r="5512" spans="2:5" x14ac:dyDescent="0.45">
      <c r="B5512" s="191">
        <v>40721</v>
      </c>
      <c r="C5512" s="101">
        <v>80.551429748535156</v>
      </c>
      <c r="D5512" s="56">
        <f t="shared" si="86"/>
        <v>1.9509503351600392</v>
      </c>
      <c r="E5512">
        <v>-7.6885540217608494E-3</v>
      </c>
    </row>
    <row r="5513" spans="2:5" x14ac:dyDescent="0.45">
      <c r="B5513" s="191">
        <v>39176</v>
      </c>
      <c r="C5513" s="101">
        <v>27.296775817871094</v>
      </c>
      <c r="D5513" s="56">
        <f t="shared" si="86"/>
        <v>-0.92491366791547414</v>
      </c>
      <c r="E5513">
        <v>-7.6921103484809301E-3</v>
      </c>
    </row>
    <row r="5514" spans="2:5" x14ac:dyDescent="0.45">
      <c r="B5514" s="191">
        <v>45342</v>
      </c>
      <c r="C5514" s="101">
        <v>363.53854370117188</v>
      </c>
      <c r="D5514" s="56">
        <f t="shared" si="86"/>
        <v>0.83676326285672342</v>
      </c>
      <c r="E5514">
        <v>-7.6969840144368532E-3</v>
      </c>
    </row>
    <row r="5515" spans="2:5" x14ac:dyDescent="0.45">
      <c r="B5515" s="191">
        <v>44490</v>
      </c>
      <c r="C5515" s="101">
        <v>197.9234619140625</v>
      </c>
      <c r="D5515" s="56">
        <f t="shared" si="86"/>
        <v>0.24993069116590613</v>
      </c>
      <c r="E5515">
        <v>-7.7047378304501736E-3</v>
      </c>
    </row>
    <row r="5516" spans="2:5" x14ac:dyDescent="0.45">
      <c r="B5516" s="191">
        <v>41970</v>
      </c>
      <c r="C5516" s="101">
        <v>158.34754943847656</v>
      </c>
      <c r="D5516" s="56">
        <f t="shared" si="86"/>
        <v>19.592838619020039</v>
      </c>
      <c r="E5516">
        <v>-7.7050729844822816E-3</v>
      </c>
    </row>
    <row r="5517" spans="2:5" x14ac:dyDescent="0.45">
      <c r="B5517" s="191">
        <v>37748</v>
      </c>
      <c r="C5517" s="101">
        <v>7.6894474029541016</v>
      </c>
      <c r="D5517" s="56">
        <f t="shared" si="86"/>
        <v>-0.78080413402277205</v>
      </c>
      <c r="E5517">
        <v>-7.7060288328743305E-3</v>
      </c>
    </row>
    <row r="5518" spans="2:5" x14ac:dyDescent="0.45">
      <c r="B5518" s="191">
        <v>39426</v>
      </c>
      <c r="C5518" s="101">
        <v>35.080257415771484</v>
      </c>
      <c r="D5518" s="56">
        <f t="shared" si="86"/>
        <v>-0.87876959259550647</v>
      </c>
      <c r="E5518">
        <v>-7.7065020454817421E-3</v>
      </c>
    </row>
    <row r="5519" spans="2:5" x14ac:dyDescent="0.45">
      <c r="B5519" s="191">
        <v>44883</v>
      </c>
      <c r="C5519" s="101">
        <v>289.36846923828125</v>
      </c>
      <c r="D5519" s="56">
        <f t="shared" si="86"/>
        <v>18.679763166882797</v>
      </c>
      <c r="E5519">
        <v>-7.7101609070688894E-3</v>
      </c>
    </row>
    <row r="5520" spans="2:5" x14ac:dyDescent="0.45">
      <c r="B5520" s="191">
        <v>38371</v>
      </c>
      <c r="C5520" s="101">
        <v>14.703859329223633</v>
      </c>
      <c r="D5520" s="56">
        <f t="shared" si="86"/>
        <v>-0.42562977601440527</v>
      </c>
      <c r="E5520">
        <v>-7.7193687911320703E-3</v>
      </c>
    </row>
    <row r="5521" spans="2:5" x14ac:dyDescent="0.45">
      <c r="B5521" s="191">
        <v>38735</v>
      </c>
      <c r="C5521" s="101">
        <v>25.599967956542969</v>
      </c>
      <c r="D5521" s="56">
        <f t="shared" si="86"/>
        <v>-0.88545120958962353</v>
      </c>
      <c r="E5521">
        <v>-7.7221938328909329E-3</v>
      </c>
    </row>
    <row r="5522" spans="2:5" x14ac:dyDescent="0.45">
      <c r="B5522" s="191">
        <v>44727</v>
      </c>
      <c r="C5522" s="101">
        <v>223.48527526855469</v>
      </c>
      <c r="D5522" s="56">
        <f t="shared" si="86"/>
        <v>3.5568088622733627</v>
      </c>
      <c r="E5522">
        <v>-7.7227317752777873E-3</v>
      </c>
    </row>
    <row r="5523" spans="2:5" x14ac:dyDescent="0.45">
      <c r="B5523" s="191">
        <v>40106</v>
      </c>
      <c r="C5523" s="101">
        <v>49.04425048828125</v>
      </c>
      <c r="D5523" s="56">
        <f t="shared" si="86"/>
        <v>-0.42570243559248216</v>
      </c>
      <c r="E5523">
        <v>-7.725699241384186E-3</v>
      </c>
    </row>
    <row r="5524" spans="2:5" x14ac:dyDescent="0.45">
      <c r="B5524" s="191">
        <v>40970</v>
      </c>
      <c r="C5524" s="101">
        <v>85.398674011230469</v>
      </c>
      <c r="D5524" s="56">
        <f t="shared" si="86"/>
        <v>-0.54481037776422969</v>
      </c>
      <c r="E5524">
        <v>-7.734852373923475E-3</v>
      </c>
    </row>
    <row r="5525" spans="2:5" x14ac:dyDescent="0.45">
      <c r="B5525" s="191">
        <v>43278</v>
      </c>
      <c r="C5525" s="101">
        <v>187.6112060546875</v>
      </c>
      <c r="D5525" s="56">
        <f t="shared" si="86"/>
        <v>-0.10856657963522195</v>
      </c>
      <c r="E5525">
        <v>-7.7416130910800034E-3</v>
      </c>
    </row>
    <row r="5526" spans="2:5" x14ac:dyDescent="0.45">
      <c r="B5526" s="191">
        <v>43601</v>
      </c>
      <c r="C5526" s="101">
        <v>210.46014404296875</v>
      </c>
      <c r="D5526" s="56">
        <f t="shared" si="86"/>
        <v>-0.33203563583109591</v>
      </c>
      <c r="E5526">
        <v>-7.7426871943150751E-3</v>
      </c>
    </row>
    <row r="5527" spans="2:5" x14ac:dyDescent="0.45">
      <c r="B5527" s="191">
        <v>44967</v>
      </c>
      <c r="C5527" s="101">
        <v>315.076904296875</v>
      </c>
      <c r="D5527" s="56">
        <f t="shared" si="86"/>
        <v>0.75755940489981366</v>
      </c>
      <c r="E5527">
        <v>-7.748820838923959E-3</v>
      </c>
    </row>
    <row r="5528" spans="2:5" x14ac:dyDescent="0.45">
      <c r="B5528" s="191">
        <v>43069</v>
      </c>
      <c r="C5528" s="101">
        <v>179.26956176757813</v>
      </c>
      <c r="D5528" s="56">
        <f t="shared" si="86"/>
        <v>6.0350752718611078</v>
      </c>
      <c r="E5528">
        <v>-7.7502606336150139E-3</v>
      </c>
    </row>
    <row r="5529" spans="2:5" x14ac:dyDescent="0.45">
      <c r="B5529" s="191">
        <v>38623</v>
      </c>
      <c r="C5529" s="101">
        <v>25.48225212097168</v>
      </c>
      <c r="D5529" s="56">
        <f t="shared" si="86"/>
        <v>-0.85485079618017079</v>
      </c>
      <c r="E5529">
        <v>-7.7575162520080601E-3</v>
      </c>
    </row>
    <row r="5530" spans="2:5" x14ac:dyDescent="0.45">
      <c r="B5530" s="191">
        <v>44582</v>
      </c>
      <c r="C5530" s="101">
        <v>175.55902099609375</v>
      </c>
      <c r="D5530" s="56">
        <f t="shared" si="86"/>
        <v>-0.10526213465088503</v>
      </c>
      <c r="E5530">
        <v>-7.7713439872489007E-3</v>
      </c>
    </row>
    <row r="5531" spans="2:5" x14ac:dyDescent="0.45">
      <c r="B5531" s="191">
        <v>42976</v>
      </c>
      <c r="C5531" s="101">
        <v>196.21279907226563</v>
      </c>
      <c r="D5531" s="56">
        <f t="shared" si="86"/>
        <v>-0.20991934161880552</v>
      </c>
      <c r="E5531">
        <v>-7.7888447829061007E-3</v>
      </c>
    </row>
    <row r="5532" spans="2:5" x14ac:dyDescent="0.45">
      <c r="B5532" s="191">
        <v>44754</v>
      </c>
      <c r="C5532" s="101">
        <v>248.34527587890625</v>
      </c>
      <c r="D5532" s="56">
        <f t="shared" si="86"/>
        <v>0.78871625115465793</v>
      </c>
      <c r="E5532">
        <v>-7.7964720215783941E-3</v>
      </c>
    </row>
    <row r="5533" spans="2:5" x14ac:dyDescent="0.45">
      <c r="B5533" s="191">
        <v>43979</v>
      </c>
      <c r="C5533" s="101">
        <v>138.83995056152344</v>
      </c>
      <c r="D5533" s="56">
        <f t="shared" si="86"/>
        <v>-0.21039559904962993</v>
      </c>
      <c r="E5533">
        <v>-7.8066806264841578E-3</v>
      </c>
    </row>
    <row r="5534" spans="2:5" x14ac:dyDescent="0.45">
      <c r="B5534" s="191">
        <v>43808</v>
      </c>
      <c r="C5534" s="101">
        <v>175.83482360839844</v>
      </c>
      <c r="D5534" s="56">
        <f t="shared" si="86"/>
        <v>0.1890831876582704</v>
      </c>
      <c r="E5534">
        <v>-7.8076043185103736E-3</v>
      </c>
    </row>
    <row r="5535" spans="2:5" x14ac:dyDescent="0.45">
      <c r="B5535" s="191">
        <v>41782</v>
      </c>
      <c r="C5535" s="101">
        <v>147.87428283691406</v>
      </c>
      <c r="D5535" s="56">
        <f t="shared" si="86"/>
        <v>17.657594011181025</v>
      </c>
      <c r="E5535">
        <v>-7.8079504045722933E-3</v>
      </c>
    </row>
    <row r="5536" spans="2:5" x14ac:dyDescent="0.45">
      <c r="B5536" s="191">
        <v>37330</v>
      </c>
      <c r="C5536" s="101">
        <v>7.9256887435913086</v>
      </c>
      <c r="D5536" s="56">
        <f t="shared" si="86"/>
        <v>-0.94338677751968092</v>
      </c>
      <c r="E5536">
        <v>-7.8148121838865024E-3</v>
      </c>
    </row>
    <row r="5537" spans="2:5" x14ac:dyDescent="0.45">
      <c r="B5537" s="191">
        <v>41418</v>
      </c>
      <c r="C5537" s="101">
        <v>139.99713134765625</v>
      </c>
      <c r="D5537" s="56">
        <f t="shared" si="86"/>
        <v>-0.68546307918065907</v>
      </c>
      <c r="E5537">
        <v>-7.8196964647099295E-3</v>
      </c>
    </row>
    <row r="5538" spans="2:5" x14ac:dyDescent="0.45">
      <c r="B5538" s="191">
        <v>45576</v>
      </c>
      <c r="C5538" s="101">
        <v>445.08966064453125</v>
      </c>
      <c r="D5538" s="56">
        <f t="shared" si="86"/>
        <v>0.12187274861207198</v>
      </c>
      <c r="E5538">
        <v>-7.8245049088023193E-3</v>
      </c>
    </row>
    <row r="5539" spans="2:5" x14ac:dyDescent="0.45">
      <c r="B5539" s="191">
        <v>45183</v>
      </c>
      <c r="C5539" s="101">
        <v>396.73809814453125</v>
      </c>
      <c r="D5539" s="56">
        <f t="shared" si="86"/>
        <v>1.163330863312908</v>
      </c>
      <c r="E5539">
        <v>-7.8281233484076215E-3</v>
      </c>
    </row>
    <row r="5540" spans="2:5" x14ac:dyDescent="0.45">
      <c r="B5540" s="191">
        <v>42786</v>
      </c>
      <c r="C5540" s="101">
        <v>183.39224243164063</v>
      </c>
      <c r="D5540" s="56">
        <f t="shared" si="86"/>
        <v>-8.0917785734779785E-2</v>
      </c>
      <c r="E5540">
        <v>-7.8313243066092334E-3</v>
      </c>
    </row>
    <row r="5541" spans="2:5" x14ac:dyDescent="0.45">
      <c r="B5541" s="191">
        <v>43223</v>
      </c>
      <c r="C5541" s="101">
        <v>199.5384521484375</v>
      </c>
      <c r="D5541" s="56">
        <f t="shared" si="86"/>
        <v>2.7783017444317017E-2</v>
      </c>
      <c r="E5541">
        <v>-7.8328910408050987E-3</v>
      </c>
    </row>
    <row r="5542" spans="2:5" x14ac:dyDescent="0.45">
      <c r="B5542" s="191">
        <v>43250</v>
      </c>
      <c r="C5542" s="101">
        <v>194.14453125</v>
      </c>
      <c r="D5542" s="56">
        <f t="shared" si="86"/>
        <v>0.27105966893294053</v>
      </c>
      <c r="E5542">
        <v>-7.8456377613064926E-3</v>
      </c>
    </row>
    <row r="5543" spans="2:5" x14ac:dyDescent="0.45">
      <c r="B5543" s="191">
        <v>42289</v>
      </c>
      <c r="C5543" s="101">
        <v>152.74226379394531</v>
      </c>
      <c r="D5543" s="56">
        <f t="shared" si="86"/>
        <v>5.995135504884614E-2</v>
      </c>
      <c r="E5543">
        <v>-7.8613924230041057E-3</v>
      </c>
    </row>
    <row r="5544" spans="2:5" x14ac:dyDescent="0.45">
      <c r="B5544" s="191">
        <v>41436</v>
      </c>
      <c r="C5544" s="101">
        <v>144.10308837890625</v>
      </c>
      <c r="D5544" s="56">
        <f t="shared" si="86"/>
        <v>18.129470869984754</v>
      </c>
      <c r="E5544">
        <v>-7.8634986312862629E-3</v>
      </c>
    </row>
    <row r="5545" spans="2:5" x14ac:dyDescent="0.45">
      <c r="B5545" s="191">
        <v>37614</v>
      </c>
      <c r="C5545" s="101">
        <v>7.5330410003662109</v>
      </c>
      <c r="D5545" s="56">
        <f t="shared" si="86"/>
        <v>-0.94005930564959295</v>
      </c>
      <c r="E5545">
        <v>-7.8652047384280433E-3</v>
      </c>
    </row>
    <row r="5546" spans="2:5" x14ac:dyDescent="0.45">
      <c r="B5546" s="191">
        <v>41246</v>
      </c>
      <c r="C5546" s="101">
        <v>125.67490386962891</v>
      </c>
      <c r="D5546" s="56">
        <f t="shared" si="86"/>
        <v>13.404284787528645</v>
      </c>
      <c r="E5546">
        <v>-7.8727717965251711E-3</v>
      </c>
    </row>
    <row r="5547" spans="2:5" x14ac:dyDescent="0.45">
      <c r="B5547" s="191">
        <v>36756</v>
      </c>
      <c r="C5547" s="101">
        <v>8.724827766418457</v>
      </c>
      <c r="D5547" s="56">
        <f t="shared" si="86"/>
        <v>-0.94046914889950917</v>
      </c>
      <c r="E5547">
        <v>-7.8765663367448991E-3</v>
      </c>
    </row>
    <row r="5548" spans="2:5" x14ac:dyDescent="0.45">
      <c r="B5548" s="191">
        <v>41572</v>
      </c>
      <c r="C5548" s="101">
        <v>146.55976867675781</v>
      </c>
      <c r="D5548" s="56">
        <f t="shared" si="86"/>
        <v>18.896522171947634</v>
      </c>
      <c r="E5548">
        <v>-7.8776342534184283E-3</v>
      </c>
    </row>
    <row r="5549" spans="2:5" x14ac:dyDescent="0.45">
      <c r="B5549" s="191">
        <v>37253</v>
      </c>
      <c r="C5549" s="101">
        <v>7.3660998344421387</v>
      </c>
      <c r="D5549" s="56">
        <f t="shared" si="86"/>
        <v>-0.1420207276907953</v>
      </c>
      <c r="E5549">
        <v>-7.88237343233039E-3</v>
      </c>
    </row>
    <row r="5550" spans="2:5" x14ac:dyDescent="0.45">
      <c r="B5550" s="191">
        <v>36438</v>
      </c>
      <c r="C5550" s="101">
        <v>8.5854053497314453</v>
      </c>
      <c r="D5550" s="56">
        <f t="shared" si="86"/>
        <v>-0.94318318944668322</v>
      </c>
      <c r="E5550">
        <v>-7.9185127676444644E-3</v>
      </c>
    </row>
    <row r="5551" spans="2:5" x14ac:dyDescent="0.45">
      <c r="B5551" s="191">
        <v>41467</v>
      </c>
      <c r="C5551" s="101">
        <v>151.10678100585938</v>
      </c>
      <c r="D5551" s="56">
        <f t="shared" si="86"/>
        <v>2.0077723323192957</v>
      </c>
      <c r="E5551">
        <v>-7.9227458893837005E-3</v>
      </c>
    </row>
    <row r="5552" spans="2:5" x14ac:dyDescent="0.45">
      <c r="B5552" s="191">
        <v>40156</v>
      </c>
      <c r="C5552" s="101">
        <v>50.23876953125</v>
      </c>
      <c r="D5552" s="56">
        <f t="shared" si="86"/>
        <v>-0.62735072685016358</v>
      </c>
      <c r="E5552">
        <v>-7.9278139701939743E-3</v>
      </c>
    </row>
    <row r="5553" spans="2:5" x14ac:dyDescent="0.45">
      <c r="B5553" s="191">
        <v>41624</v>
      </c>
      <c r="C5553" s="101">
        <v>134.81515502929688</v>
      </c>
      <c r="D5553" s="56">
        <f t="shared" si="86"/>
        <v>-0.56798317865752568</v>
      </c>
      <c r="E5553">
        <v>-7.9290480729488147E-3</v>
      </c>
    </row>
    <row r="5554" spans="2:5" x14ac:dyDescent="0.45">
      <c r="B5554" s="191">
        <v>46051</v>
      </c>
      <c r="C5554" s="101">
        <v>312.05996704101563</v>
      </c>
      <c r="D5554" s="56">
        <f t="shared" si="86"/>
        <v>36.284493118655831</v>
      </c>
      <c r="E5554">
        <v>-7.9401992195140131E-3</v>
      </c>
    </row>
    <row r="5555" spans="2:5" x14ac:dyDescent="0.45">
      <c r="B5555" s="191">
        <v>36749</v>
      </c>
      <c r="C5555" s="101">
        <v>8.3696985244750977</v>
      </c>
      <c r="D5555" s="56">
        <f t="shared" si="86"/>
        <v>-0.96082290677968951</v>
      </c>
      <c r="E5555">
        <v>-7.9496149477674572E-3</v>
      </c>
    </row>
    <row r="5556" spans="2:5" x14ac:dyDescent="0.45">
      <c r="B5556" s="191">
        <v>43314</v>
      </c>
      <c r="C5556" s="101">
        <v>213.63755798339844</v>
      </c>
      <c r="D5556" s="56">
        <f t="shared" si="86"/>
        <v>0.23935815522384518</v>
      </c>
      <c r="E5556">
        <v>-7.957412520540972E-3</v>
      </c>
    </row>
    <row r="5557" spans="2:5" x14ac:dyDescent="0.45">
      <c r="B5557" s="191">
        <v>41988</v>
      </c>
      <c r="C5557" s="101">
        <v>172.37757873535156</v>
      </c>
      <c r="D5557" s="56">
        <f t="shared" si="86"/>
        <v>4.3701459198048349</v>
      </c>
      <c r="E5557">
        <v>-7.9604221684541239E-3</v>
      </c>
    </row>
    <row r="5558" spans="2:5" x14ac:dyDescent="0.45">
      <c r="B5558" s="191">
        <v>39134</v>
      </c>
      <c r="C5558" s="101">
        <v>32.099235534667969</v>
      </c>
      <c r="D5558" s="56">
        <f t="shared" si="86"/>
        <v>-0.1061845249425553</v>
      </c>
      <c r="E5558">
        <v>-7.9614229973714225E-3</v>
      </c>
    </row>
    <row r="5559" spans="2:5" x14ac:dyDescent="0.45">
      <c r="B5559" s="191">
        <v>39660</v>
      </c>
      <c r="C5559" s="101">
        <v>35.91259765625</v>
      </c>
      <c r="D5559" s="56">
        <f t="shared" si="86"/>
        <v>4.4831220350690898E-2</v>
      </c>
      <c r="E5559">
        <v>-7.9658650642838308E-3</v>
      </c>
    </row>
    <row r="5560" spans="2:5" x14ac:dyDescent="0.45">
      <c r="B5560" s="191">
        <v>39058</v>
      </c>
      <c r="C5560" s="101">
        <v>34.371673583984375</v>
      </c>
      <c r="D5560" s="56">
        <f t="shared" si="86"/>
        <v>-0.81048810261958582</v>
      </c>
      <c r="E5560">
        <v>-7.965930760524426E-3</v>
      </c>
    </row>
    <row r="5561" spans="2:5" x14ac:dyDescent="0.45">
      <c r="B5561" s="191">
        <v>43762</v>
      </c>
      <c r="C5561" s="101">
        <v>181.36947631835938</v>
      </c>
      <c r="D5561" s="56">
        <f t="shared" si="86"/>
        <v>17.27722497093303</v>
      </c>
      <c r="E5561">
        <v>-7.9665769825491128E-3</v>
      </c>
    </row>
    <row r="5562" spans="2:5" x14ac:dyDescent="0.45">
      <c r="B5562" s="191">
        <v>36916</v>
      </c>
      <c r="C5562" s="101">
        <v>9.9232501983642578</v>
      </c>
      <c r="D5562" s="56">
        <f t="shared" si="86"/>
        <v>-0.92882823797911762</v>
      </c>
      <c r="E5562">
        <v>-7.968641789997467E-3</v>
      </c>
    </row>
    <row r="5563" spans="2:5" x14ac:dyDescent="0.45">
      <c r="B5563" s="191">
        <v>41597</v>
      </c>
      <c r="C5563" s="101">
        <v>139.42678833007813</v>
      </c>
      <c r="D5563" s="56">
        <f t="shared" si="86"/>
        <v>18.19451901706978</v>
      </c>
      <c r="E5563">
        <v>-7.9731501130072442E-3</v>
      </c>
    </row>
    <row r="5564" spans="2:5" x14ac:dyDescent="0.45">
      <c r="B5564" s="191">
        <v>35997</v>
      </c>
      <c r="C5564" s="101">
        <v>7.263885498046875</v>
      </c>
      <c r="D5564" s="56">
        <f t="shared" si="86"/>
        <v>-0.95084150996158368</v>
      </c>
      <c r="E5564">
        <v>-7.9790966383886837E-3</v>
      </c>
    </row>
    <row r="5565" spans="2:5" x14ac:dyDescent="0.45">
      <c r="B5565" s="191">
        <v>44046</v>
      </c>
      <c r="C5565" s="101">
        <v>147.76461791992188</v>
      </c>
      <c r="D5565" s="56">
        <f t="shared" si="86"/>
        <v>0.15191379734057953</v>
      </c>
      <c r="E5565">
        <v>-7.9836407840040771E-3</v>
      </c>
    </row>
    <row r="5566" spans="2:5" x14ac:dyDescent="0.45">
      <c r="B5566" s="191">
        <v>44131</v>
      </c>
      <c r="C5566" s="101">
        <v>128.27749633789063</v>
      </c>
      <c r="D5566" s="56">
        <f t="shared" si="86"/>
        <v>20.220872825070309</v>
      </c>
      <c r="E5566">
        <v>-8.0092794173696434E-3</v>
      </c>
    </row>
    <row r="5567" spans="2:5" x14ac:dyDescent="0.45">
      <c r="B5567" s="191">
        <v>35741</v>
      </c>
      <c r="C5567" s="101">
        <v>6.0448737144470215</v>
      </c>
      <c r="D5567" s="56">
        <f t="shared" si="86"/>
        <v>-0.90177475100552684</v>
      </c>
      <c r="E5567">
        <v>-8.0176188702513716E-3</v>
      </c>
    </row>
    <row r="5568" spans="2:5" x14ac:dyDescent="0.45">
      <c r="B5568" s="191">
        <v>40360</v>
      </c>
      <c r="C5568" s="101">
        <v>61.540935516357422</v>
      </c>
      <c r="D5568" s="56">
        <f t="shared" si="86"/>
        <v>-0.84066647464113331</v>
      </c>
      <c r="E5568">
        <v>-8.0211960423625696E-3</v>
      </c>
    </row>
    <row r="5569" spans="2:5" x14ac:dyDescent="0.45">
      <c r="B5569" s="191">
        <v>45715</v>
      </c>
      <c r="C5569" s="101">
        <v>386.23971557617188</v>
      </c>
      <c r="D5569" s="56">
        <f t="shared" si="86"/>
        <v>1.0346071052482877</v>
      </c>
      <c r="E5569">
        <v>-8.0276046391782874E-3</v>
      </c>
    </row>
    <row r="5570" spans="2:5" x14ac:dyDescent="0.45">
      <c r="B5570" s="191">
        <v>44474</v>
      </c>
      <c r="C5570" s="101">
        <v>189.83503723144531</v>
      </c>
      <c r="D5570" s="56">
        <f t="shared" si="86"/>
        <v>0.72485763476138065</v>
      </c>
      <c r="E5570">
        <v>-8.0304614708718771E-3</v>
      </c>
    </row>
    <row r="5571" spans="2:5" x14ac:dyDescent="0.45">
      <c r="B5571" s="191">
        <v>41124</v>
      </c>
      <c r="C5571" s="101">
        <v>110.05838012695313</v>
      </c>
      <c r="D5571" s="56">
        <f t="shared" ref="D5571:D5634" si="87">(C5571-C5572)/C5572</f>
        <v>14.54861335850474</v>
      </c>
      <c r="E5571">
        <v>-8.0319067552583404E-3</v>
      </c>
    </row>
    <row r="5572" spans="2:5" x14ac:dyDescent="0.45">
      <c r="B5572" s="191">
        <v>35976</v>
      </c>
      <c r="C5572" s="101">
        <v>7.0783405303955078</v>
      </c>
      <c r="D5572" s="56">
        <f t="shared" si="87"/>
        <v>-0.16520136137973543</v>
      </c>
      <c r="E5572">
        <v>-8.0356275333944641E-3</v>
      </c>
    </row>
    <row r="5573" spans="2:5" x14ac:dyDescent="0.45">
      <c r="B5573" s="191">
        <v>37033</v>
      </c>
      <c r="C5573" s="101">
        <v>8.4790992736816406</v>
      </c>
      <c r="D5573" s="56">
        <f t="shared" si="87"/>
        <v>-0.9556888983869547</v>
      </c>
      <c r="E5573">
        <v>-8.0392402752817241E-3</v>
      </c>
    </row>
    <row r="5574" spans="2:5" x14ac:dyDescent="0.45">
      <c r="B5574" s="191">
        <v>42817</v>
      </c>
      <c r="C5574" s="101">
        <v>191.35383605957031</v>
      </c>
      <c r="D5574" s="56">
        <f t="shared" si="87"/>
        <v>3.0386317480587254E-2</v>
      </c>
      <c r="E5574">
        <v>-8.0399721314504558E-3</v>
      </c>
    </row>
    <row r="5575" spans="2:5" x14ac:dyDescent="0.45">
      <c r="B5575" s="191">
        <v>43013</v>
      </c>
      <c r="C5575" s="101">
        <v>185.71076965332031</v>
      </c>
      <c r="D5575" s="56">
        <f t="shared" si="87"/>
        <v>40.967303616205307</v>
      </c>
      <c r="E5575">
        <v>-8.0404147165564523E-3</v>
      </c>
    </row>
    <row r="5576" spans="2:5" x14ac:dyDescent="0.45">
      <c r="B5576" s="191">
        <v>35548</v>
      </c>
      <c r="C5576" s="101">
        <v>4.4251298904418945</v>
      </c>
      <c r="D5576" s="56">
        <f t="shared" si="87"/>
        <v>-0.9885288153845545</v>
      </c>
      <c r="E5576">
        <v>-8.0476008713201569E-3</v>
      </c>
    </row>
    <row r="5577" spans="2:5" x14ac:dyDescent="0.45">
      <c r="B5577" s="191">
        <v>45173</v>
      </c>
      <c r="C5577" s="101">
        <v>385.760498046875</v>
      </c>
      <c r="D5577" s="56">
        <f t="shared" si="87"/>
        <v>0.36759752649702626</v>
      </c>
      <c r="E5577">
        <v>-8.0490176306209516E-3</v>
      </c>
    </row>
    <row r="5578" spans="2:5" x14ac:dyDescent="0.45">
      <c r="B5578" s="191">
        <v>44917</v>
      </c>
      <c r="C5578" s="101">
        <v>282.0716552734375</v>
      </c>
      <c r="D5578" s="56">
        <f t="shared" si="87"/>
        <v>0.66699563183315114</v>
      </c>
      <c r="E5578">
        <v>-8.0560292509436054E-3</v>
      </c>
    </row>
    <row r="5579" spans="2:5" x14ac:dyDescent="0.45">
      <c r="B5579" s="191">
        <v>44425</v>
      </c>
      <c r="C5579" s="101">
        <v>169.2095947265625</v>
      </c>
      <c r="D5579" s="56">
        <f t="shared" si="87"/>
        <v>49.768232056865394</v>
      </c>
      <c r="E5579">
        <v>-8.0608717649083544E-3</v>
      </c>
    </row>
    <row r="5580" spans="2:5" x14ac:dyDescent="0.45">
      <c r="B5580" s="191">
        <v>35244</v>
      </c>
      <c r="C5580" s="101">
        <v>3.3329818248748779</v>
      </c>
      <c r="D5580" s="56">
        <f t="shared" si="87"/>
        <v>-0.9615337391380685</v>
      </c>
      <c r="E5580">
        <v>-8.064742158929588E-3</v>
      </c>
    </row>
    <row r="5581" spans="2:5" x14ac:dyDescent="0.45">
      <c r="B5581" s="191">
        <v>40977</v>
      </c>
      <c r="C5581" s="101">
        <v>86.646888732910156</v>
      </c>
      <c r="D5581" s="56">
        <f t="shared" si="87"/>
        <v>2.3432768289067787</v>
      </c>
      <c r="E5581">
        <v>-8.0969884858881312E-3</v>
      </c>
    </row>
    <row r="5582" spans="2:5" x14ac:dyDescent="0.45">
      <c r="B5582" s="191">
        <v>39161</v>
      </c>
      <c r="C5582" s="101">
        <v>25.916755676269531</v>
      </c>
      <c r="D5582" s="56">
        <f t="shared" si="87"/>
        <v>8.0631508868031112</v>
      </c>
      <c r="E5582">
        <v>-8.0986014453106603E-3</v>
      </c>
    </row>
    <row r="5583" spans="2:5" x14ac:dyDescent="0.45">
      <c r="B5583" s="191">
        <v>35208</v>
      </c>
      <c r="C5583" s="101">
        <v>2.859574556350708</v>
      </c>
      <c r="D5583" s="56">
        <f t="shared" si="87"/>
        <v>-0.94175211717857266</v>
      </c>
      <c r="E5583">
        <v>-8.108765680646406E-3</v>
      </c>
    </row>
    <row r="5584" spans="2:5" x14ac:dyDescent="0.45">
      <c r="B5584" s="191">
        <v>40161</v>
      </c>
      <c r="C5584" s="101">
        <v>49.093193054199219</v>
      </c>
      <c r="D5584" s="56">
        <f t="shared" si="87"/>
        <v>-2.3183506064208173E-2</v>
      </c>
      <c r="E5584">
        <v>-8.1108481553593213E-3</v>
      </c>
    </row>
    <row r="5585" spans="2:5" x14ac:dyDescent="0.45">
      <c r="B5585" s="191">
        <v>40136</v>
      </c>
      <c r="C5585" s="101">
        <v>50.258358001708984</v>
      </c>
      <c r="D5585" s="56">
        <f t="shared" si="87"/>
        <v>5.5861931879888669</v>
      </c>
      <c r="E5585">
        <v>-8.116176702202528E-3</v>
      </c>
    </row>
    <row r="5586" spans="2:5" x14ac:dyDescent="0.45">
      <c r="B5586" s="191">
        <v>37754</v>
      </c>
      <c r="C5586" s="101">
        <v>7.6308660507202148</v>
      </c>
      <c r="D5586" s="56">
        <f t="shared" si="87"/>
        <v>-0.48203191544040869</v>
      </c>
      <c r="E5586">
        <v>-8.1319356557949338E-3</v>
      </c>
    </row>
    <row r="5587" spans="2:5" x14ac:dyDescent="0.45">
      <c r="B5587" s="191">
        <v>38369</v>
      </c>
      <c r="C5587" s="101">
        <v>14.732309341430664</v>
      </c>
      <c r="D5587" s="56">
        <f t="shared" si="87"/>
        <v>-0.90673936948252287</v>
      </c>
      <c r="E5587">
        <v>-8.1405568878773066E-3</v>
      </c>
    </row>
    <row r="5588" spans="2:5" x14ac:dyDescent="0.45">
      <c r="B5588" s="191">
        <v>44319</v>
      </c>
      <c r="C5588" s="101">
        <v>157.96922302246094</v>
      </c>
      <c r="D5588" s="56">
        <f t="shared" si="87"/>
        <v>3.9417880468582602</v>
      </c>
      <c r="E5588">
        <v>-8.1440542894797661E-3</v>
      </c>
    </row>
    <row r="5589" spans="2:5" x14ac:dyDescent="0.45">
      <c r="B5589" s="191">
        <v>38867</v>
      </c>
      <c r="C5589" s="101">
        <v>31.966005325317383</v>
      </c>
      <c r="D5589" s="56">
        <f t="shared" si="87"/>
        <v>5.0519112824838217</v>
      </c>
      <c r="E5589">
        <v>-8.1485676815165695E-3</v>
      </c>
    </row>
    <row r="5590" spans="2:5" x14ac:dyDescent="0.45">
      <c r="B5590" s="191">
        <v>35606</v>
      </c>
      <c r="C5590" s="101">
        <v>5.2819685935974121</v>
      </c>
      <c r="D5590" s="56">
        <f t="shared" si="87"/>
        <v>-0.89184854421545112</v>
      </c>
      <c r="E5590">
        <v>-8.1501682513420125E-3</v>
      </c>
    </row>
    <row r="5591" spans="2:5" x14ac:dyDescent="0.45">
      <c r="B5591" s="191">
        <v>40163</v>
      </c>
      <c r="C5591" s="101">
        <v>48.838626861572266</v>
      </c>
      <c r="D5591" s="56">
        <f t="shared" si="87"/>
        <v>4.8897169138953283</v>
      </c>
      <c r="E5591">
        <v>-8.1527035816891056E-3</v>
      </c>
    </row>
    <row r="5592" spans="2:5" x14ac:dyDescent="0.45">
      <c r="B5592" s="191">
        <v>36843</v>
      </c>
      <c r="C5592" s="101">
        <v>8.2921857833862305</v>
      </c>
      <c r="D5592" s="56">
        <f t="shared" si="87"/>
        <v>1.6510160498952334E-2</v>
      </c>
      <c r="E5592">
        <v>-8.1539110163865308E-3</v>
      </c>
    </row>
    <row r="5593" spans="2:5" x14ac:dyDescent="0.45">
      <c r="B5593" s="191">
        <v>36738</v>
      </c>
      <c r="C5593" s="101">
        <v>8.1575040817260742</v>
      </c>
      <c r="D5593" s="56">
        <f t="shared" si="87"/>
        <v>-0.97922816875901508</v>
      </c>
      <c r="E5593">
        <v>-8.1543704278493473E-3</v>
      </c>
    </row>
    <row r="5594" spans="2:5" x14ac:dyDescent="0.45">
      <c r="B5594" s="191">
        <v>45993</v>
      </c>
      <c r="C5594" s="101">
        <v>392.71954345703125</v>
      </c>
      <c r="D5594" s="56">
        <f t="shared" si="87"/>
        <v>1.2773151091032904</v>
      </c>
      <c r="E5594">
        <v>-8.1632130845714235E-3</v>
      </c>
    </row>
    <row r="5595" spans="2:5" x14ac:dyDescent="0.45">
      <c r="B5595" s="191">
        <v>43825</v>
      </c>
      <c r="C5595" s="101">
        <v>172.448486328125</v>
      </c>
      <c r="D5595" s="56">
        <f t="shared" si="87"/>
        <v>23.304881901617332</v>
      </c>
      <c r="E5595">
        <v>-8.1676042557161255E-3</v>
      </c>
    </row>
    <row r="5596" spans="2:5" x14ac:dyDescent="0.45">
      <c r="B5596" s="191">
        <v>37153</v>
      </c>
      <c r="C5596" s="101">
        <v>7.0952200889587402</v>
      </c>
      <c r="D5596" s="56">
        <f t="shared" si="87"/>
        <v>-0.52755207363603185</v>
      </c>
      <c r="E5596">
        <v>-8.1808430708293182E-3</v>
      </c>
    </row>
    <row r="5597" spans="2:5" x14ac:dyDescent="0.45">
      <c r="B5597" s="191">
        <v>38331</v>
      </c>
      <c r="C5597" s="101">
        <v>15.017993927001953</v>
      </c>
      <c r="D5597" s="56">
        <f t="shared" si="87"/>
        <v>-0.875760740720123</v>
      </c>
      <c r="E5597">
        <v>-8.180873958007857E-3</v>
      </c>
    </row>
    <row r="5598" spans="2:5" x14ac:dyDescent="0.45">
      <c r="B5598" s="191">
        <v>41374</v>
      </c>
      <c r="C5598" s="101">
        <v>120.87961578369141</v>
      </c>
      <c r="D5598" s="56">
        <f t="shared" si="87"/>
        <v>36.982960007102058</v>
      </c>
      <c r="E5598">
        <v>-8.1826529135415067E-3</v>
      </c>
    </row>
    <row r="5599" spans="2:5" x14ac:dyDescent="0.45">
      <c r="B5599" s="191">
        <v>35334</v>
      </c>
      <c r="C5599" s="101">
        <v>3.1824696063995361</v>
      </c>
      <c r="D5599" s="56">
        <f t="shared" si="87"/>
        <v>-0.70359212306749963</v>
      </c>
      <c r="E5599">
        <v>-8.1828613310093272E-3</v>
      </c>
    </row>
    <row r="5600" spans="2:5" x14ac:dyDescent="0.45">
      <c r="B5600" s="191">
        <v>36378</v>
      </c>
      <c r="C5600" s="101">
        <v>10.736791610717773</v>
      </c>
      <c r="D5600" s="56">
        <f t="shared" si="87"/>
        <v>-0.94378874853689421</v>
      </c>
      <c r="E5600">
        <v>-8.1880583232544473E-3</v>
      </c>
    </row>
    <row r="5601" spans="2:5" x14ac:dyDescent="0.45">
      <c r="B5601" s="191">
        <v>44469</v>
      </c>
      <c r="C5601" s="101">
        <v>191.00787353515625</v>
      </c>
      <c r="D5601" s="56">
        <f t="shared" si="87"/>
        <v>-0.50992218430483083</v>
      </c>
      <c r="E5601">
        <v>-8.1899119572777963E-3</v>
      </c>
    </row>
    <row r="5602" spans="2:5" x14ac:dyDescent="0.45">
      <c r="B5602" s="191">
        <v>45706</v>
      </c>
      <c r="C5602" s="101">
        <v>389.75009155273438</v>
      </c>
      <c r="D5602" s="56">
        <f t="shared" si="87"/>
        <v>43.597351478873847</v>
      </c>
      <c r="E5602">
        <v>-8.1987092395261127E-3</v>
      </c>
    </row>
    <row r="5603" spans="2:5" x14ac:dyDescent="0.45">
      <c r="B5603" s="191">
        <v>36584</v>
      </c>
      <c r="C5603" s="101">
        <v>8.7393102645874023</v>
      </c>
      <c r="D5603" s="56">
        <f t="shared" si="87"/>
        <v>0.13435349045112116</v>
      </c>
      <c r="E5603">
        <v>-8.2086211681015649E-3</v>
      </c>
    </row>
    <row r="5604" spans="2:5" x14ac:dyDescent="0.45">
      <c r="B5604" s="191">
        <v>36151</v>
      </c>
      <c r="C5604" s="101">
        <v>7.704221248626709</v>
      </c>
      <c r="D5604" s="56">
        <f t="shared" si="87"/>
        <v>-0.96108984864690572</v>
      </c>
      <c r="E5604">
        <v>-8.2171597971295064E-3</v>
      </c>
    </row>
    <row r="5605" spans="2:5" x14ac:dyDescent="0.45">
      <c r="B5605" s="191">
        <v>43410</v>
      </c>
      <c r="C5605" s="101">
        <v>198.00028991699219</v>
      </c>
      <c r="D5605" s="56">
        <f t="shared" si="87"/>
        <v>0.61363654168876547</v>
      </c>
      <c r="E5605">
        <v>-8.2262178574275605E-3</v>
      </c>
    </row>
    <row r="5606" spans="2:5" x14ac:dyDescent="0.45">
      <c r="B5606" s="191">
        <v>41296</v>
      </c>
      <c r="C5606" s="101">
        <v>122.70439147949219</v>
      </c>
      <c r="D5606" s="56">
        <f t="shared" si="87"/>
        <v>1.8117735634777186</v>
      </c>
      <c r="E5606">
        <v>-8.2319331470386767E-3</v>
      </c>
    </row>
    <row r="5607" spans="2:5" x14ac:dyDescent="0.45">
      <c r="B5607" s="191">
        <v>40044</v>
      </c>
      <c r="C5607" s="101">
        <v>43.639499664306641</v>
      </c>
      <c r="D5607" s="56">
        <f t="shared" si="87"/>
        <v>3.2238706265662636</v>
      </c>
      <c r="E5607">
        <v>-8.2328280246284358E-3</v>
      </c>
    </row>
    <row r="5608" spans="2:5" x14ac:dyDescent="0.45">
      <c r="B5608" s="191">
        <v>38149</v>
      </c>
      <c r="C5608" s="101">
        <v>10.331637382507324</v>
      </c>
      <c r="D5608" s="56">
        <f t="shared" si="87"/>
        <v>-0.92477588804876243</v>
      </c>
      <c r="E5608">
        <v>-8.2495531244123968E-3</v>
      </c>
    </row>
    <row r="5609" spans="2:5" x14ac:dyDescent="0.45">
      <c r="B5609" s="191">
        <v>42390</v>
      </c>
      <c r="C5609" s="101">
        <v>137.34475708007813</v>
      </c>
      <c r="D5609" s="56">
        <f t="shared" si="87"/>
        <v>16.553728672593909</v>
      </c>
      <c r="E5609">
        <v>-8.2538034364936647E-3</v>
      </c>
    </row>
    <row r="5610" spans="2:5" x14ac:dyDescent="0.45">
      <c r="B5610" s="191">
        <v>37285</v>
      </c>
      <c r="C5610" s="101">
        <v>7.8242497444152832</v>
      </c>
      <c r="D5610" s="56">
        <f t="shared" si="87"/>
        <v>-0.88917404414861267</v>
      </c>
      <c r="E5610">
        <v>-8.2658609161710955E-3</v>
      </c>
    </row>
    <row r="5611" spans="2:5" x14ac:dyDescent="0.45">
      <c r="B5611" s="191">
        <v>40456</v>
      </c>
      <c r="C5611" s="101">
        <v>70.599433898925781</v>
      </c>
      <c r="D5611" s="56">
        <f t="shared" si="87"/>
        <v>-0.81800814140188816</v>
      </c>
      <c r="E5611">
        <v>-8.2739851579905366E-3</v>
      </c>
    </row>
    <row r="5612" spans="2:5" x14ac:dyDescent="0.45">
      <c r="B5612" s="191">
        <v>45475</v>
      </c>
      <c r="C5612" s="101">
        <v>387.92633056640625</v>
      </c>
      <c r="D5612" s="56">
        <f t="shared" si="87"/>
        <v>43.708211415408577</v>
      </c>
      <c r="E5612">
        <v>-8.274153753132894E-3</v>
      </c>
    </row>
    <row r="5613" spans="2:5" x14ac:dyDescent="0.45">
      <c r="B5613" s="191">
        <v>36185</v>
      </c>
      <c r="C5613" s="101">
        <v>8.6768474578857422</v>
      </c>
      <c r="D5613" s="56">
        <f t="shared" si="87"/>
        <v>-0.78451768311156223</v>
      </c>
      <c r="E5613">
        <v>-8.2851691319652792E-3</v>
      </c>
    </row>
    <row r="5614" spans="2:5" x14ac:dyDescent="0.45">
      <c r="B5614" s="191">
        <v>40002</v>
      </c>
      <c r="C5614" s="101">
        <v>40.267097473144531</v>
      </c>
      <c r="D5614" s="56">
        <f t="shared" si="87"/>
        <v>1.545531297086522</v>
      </c>
      <c r="E5614">
        <v>-8.2858166105660557E-3</v>
      </c>
    </row>
    <row r="5615" spans="2:5" x14ac:dyDescent="0.45">
      <c r="B5615" s="191">
        <v>38425</v>
      </c>
      <c r="C5615" s="101">
        <v>15.818739891052246</v>
      </c>
      <c r="D5615" s="56">
        <f t="shared" si="87"/>
        <v>-0.96458637614018572</v>
      </c>
      <c r="E5615">
        <v>-8.2862083743479517E-3</v>
      </c>
    </row>
    <row r="5616" spans="2:5" x14ac:dyDescent="0.45">
      <c r="B5616" s="191">
        <v>45498</v>
      </c>
      <c r="C5616" s="101">
        <v>446.68515014648438</v>
      </c>
      <c r="D5616" s="56">
        <f t="shared" si="87"/>
        <v>0.16165117081939501</v>
      </c>
      <c r="E5616">
        <v>-8.2986759071112543E-3</v>
      </c>
    </row>
    <row r="5617" spans="2:5" x14ac:dyDescent="0.45">
      <c r="B5617" s="191">
        <v>45203</v>
      </c>
      <c r="C5617" s="101">
        <v>384.52606201171875</v>
      </c>
      <c r="D5617" s="56">
        <f t="shared" si="87"/>
        <v>1.0299782327703217</v>
      </c>
      <c r="E5617">
        <v>-8.3001924583071939E-3</v>
      </c>
    </row>
    <row r="5618" spans="2:5" x14ac:dyDescent="0.45">
      <c r="B5618" s="191">
        <v>42774</v>
      </c>
      <c r="C5618" s="101">
        <v>189.42373657226563</v>
      </c>
      <c r="D5618" s="56">
        <f t="shared" si="87"/>
        <v>24.348587777085012</v>
      </c>
      <c r="E5618">
        <v>-8.3002236144245675E-3</v>
      </c>
    </row>
    <row r="5619" spans="2:5" x14ac:dyDescent="0.45">
      <c r="B5619" s="191">
        <v>37508</v>
      </c>
      <c r="C5619" s="101">
        <v>7.4727530479431152</v>
      </c>
      <c r="D5619" s="56">
        <f t="shared" si="87"/>
        <v>-0.83181817108648159</v>
      </c>
      <c r="E5619">
        <v>-8.3026302525586928E-3</v>
      </c>
    </row>
    <row r="5620" spans="2:5" x14ac:dyDescent="0.45">
      <c r="B5620" s="191">
        <v>40074</v>
      </c>
      <c r="C5620" s="101">
        <v>44.432582855224609</v>
      </c>
      <c r="D5620" s="56">
        <f t="shared" si="87"/>
        <v>-0.63466723600657116</v>
      </c>
      <c r="E5620">
        <v>-8.3041095099652459E-3</v>
      </c>
    </row>
    <row r="5621" spans="2:5" x14ac:dyDescent="0.45">
      <c r="B5621" s="191">
        <v>41236</v>
      </c>
      <c r="C5621" s="101">
        <v>121.62222290039063</v>
      </c>
      <c r="D5621" s="56">
        <f t="shared" si="87"/>
        <v>-0.48036919928394445</v>
      </c>
      <c r="E5621">
        <v>-8.3046942399900864E-3</v>
      </c>
    </row>
    <row r="5622" spans="2:5" x14ac:dyDescent="0.45">
      <c r="B5622" s="191">
        <v>42923</v>
      </c>
      <c r="C5622" s="101">
        <v>234.05506896972656</v>
      </c>
      <c r="D5622" s="56">
        <f t="shared" si="87"/>
        <v>2.4502464022615609</v>
      </c>
      <c r="E5622">
        <v>-8.3061855661438443E-3</v>
      </c>
    </row>
    <row r="5623" spans="2:5" x14ac:dyDescent="0.45">
      <c r="B5623" s="191">
        <v>40527</v>
      </c>
      <c r="C5623" s="101">
        <v>67.837203979492188</v>
      </c>
      <c r="D5623" s="56">
        <f t="shared" si="87"/>
        <v>-0.79053693432973482</v>
      </c>
      <c r="E5623">
        <v>-8.313427793609638E-3</v>
      </c>
    </row>
    <row r="5624" spans="2:5" x14ac:dyDescent="0.45">
      <c r="B5624" s="191">
        <v>44987</v>
      </c>
      <c r="C5624" s="101">
        <v>323.86236572265625</v>
      </c>
      <c r="D5624" s="56">
        <f t="shared" si="87"/>
        <v>1.0334645375081579</v>
      </c>
      <c r="E5624">
        <v>-8.3179341642888489E-3</v>
      </c>
    </row>
    <row r="5625" spans="2:5" x14ac:dyDescent="0.45">
      <c r="B5625" s="191">
        <v>44316</v>
      </c>
      <c r="C5625" s="101">
        <v>159.26629638671875</v>
      </c>
      <c r="D5625" s="56">
        <f t="shared" si="87"/>
        <v>-0.20308490081504238</v>
      </c>
      <c r="E5625">
        <v>-8.3211261899708306E-3</v>
      </c>
    </row>
    <row r="5626" spans="2:5" x14ac:dyDescent="0.45">
      <c r="B5626" s="191">
        <v>42949</v>
      </c>
      <c r="C5626" s="101">
        <v>199.85353088378906</v>
      </c>
      <c r="D5626" s="56">
        <f t="shared" si="87"/>
        <v>6.6903606094161794E-2</v>
      </c>
      <c r="E5626">
        <v>-8.3373972447475606E-3</v>
      </c>
    </row>
    <row r="5627" spans="2:5" x14ac:dyDescent="0.45">
      <c r="B5627" s="191">
        <v>43112</v>
      </c>
      <c r="C5627" s="101">
        <v>187.32107543945313</v>
      </c>
      <c r="D5627" s="56">
        <f t="shared" si="87"/>
        <v>14.54873944790288</v>
      </c>
      <c r="E5627">
        <v>-8.3395041468917238E-3</v>
      </c>
    </row>
    <row r="5628" spans="2:5" x14ac:dyDescent="0.45">
      <c r="B5628" s="191">
        <v>38222</v>
      </c>
      <c r="C5628" s="101">
        <v>12.047348022460938</v>
      </c>
      <c r="D5628" s="56">
        <f t="shared" si="87"/>
        <v>0.27459633854328735</v>
      </c>
      <c r="E5628">
        <v>-8.3427553080395022E-3</v>
      </c>
    </row>
    <row r="5629" spans="2:5" x14ac:dyDescent="0.45">
      <c r="B5629" s="191">
        <v>37893</v>
      </c>
      <c r="C5629" s="101">
        <v>9.4518928527832031</v>
      </c>
      <c r="D5629" s="56">
        <f t="shared" si="87"/>
        <v>-0.95079696479243103</v>
      </c>
      <c r="E5629">
        <v>-8.3465348307915389E-3</v>
      </c>
    </row>
    <row r="5630" spans="2:5" x14ac:dyDescent="0.45">
      <c r="B5630" s="191">
        <v>44518</v>
      </c>
      <c r="C5630" s="101">
        <v>192.09979248046875</v>
      </c>
      <c r="D5630" s="56">
        <f t="shared" si="87"/>
        <v>0.27813940285448668</v>
      </c>
      <c r="E5630">
        <v>-8.3507745952512667E-3</v>
      </c>
    </row>
    <row r="5631" spans="2:5" x14ac:dyDescent="0.45">
      <c r="B5631" s="191">
        <v>44026</v>
      </c>
      <c r="C5631" s="101">
        <v>150.29643249511719</v>
      </c>
      <c r="D5631" s="56">
        <f t="shared" si="87"/>
        <v>14.881408137288719</v>
      </c>
      <c r="E5631">
        <v>-8.3521372198960882E-3</v>
      </c>
    </row>
    <row r="5632" spans="2:5" x14ac:dyDescent="0.45">
      <c r="B5632" s="191">
        <v>36866</v>
      </c>
      <c r="C5632" s="101">
        <v>9.4636716842651367</v>
      </c>
      <c r="D5632" s="56">
        <f t="shared" si="87"/>
        <v>-0.95145981180489858</v>
      </c>
      <c r="E5632">
        <v>-8.3527822871370099E-3</v>
      </c>
    </row>
    <row r="5633" spans="2:5" x14ac:dyDescent="0.45">
      <c r="B5633" s="191">
        <v>43440</v>
      </c>
      <c r="C5633" s="101">
        <v>194.9656982421875</v>
      </c>
      <c r="D5633" s="56">
        <f t="shared" si="87"/>
        <v>14.835809071762887</v>
      </c>
      <c r="E5633">
        <v>-8.3529564337291272E-3</v>
      </c>
    </row>
    <row r="5634" spans="2:5" x14ac:dyDescent="0.45">
      <c r="B5634" s="191">
        <v>38232</v>
      </c>
      <c r="C5634" s="101">
        <v>12.311697959899902</v>
      </c>
      <c r="D5634" s="56">
        <f t="shared" si="87"/>
        <v>-0.40097876667733262</v>
      </c>
      <c r="E5634">
        <v>-8.3544103692948651E-3</v>
      </c>
    </row>
    <row r="5635" spans="2:5" x14ac:dyDescent="0.45">
      <c r="B5635" s="191">
        <v>38593</v>
      </c>
      <c r="C5635" s="101">
        <v>20.553024291992188</v>
      </c>
      <c r="D5635" s="56">
        <f t="shared" ref="D5635:D5698" si="88">(C5635-C5636)/C5636</f>
        <v>-0.35039434967419358</v>
      </c>
      <c r="E5635">
        <v>-8.3595123122413451E-3</v>
      </c>
    </row>
    <row r="5636" spans="2:5" x14ac:dyDescent="0.45">
      <c r="B5636" s="191">
        <v>38932</v>
      </c>
      <c r="C5636" s="101">
        <v>31.639232635498047</v>
      </c>
      <c r="D5636" s="56">
        <f t="shared" si="88"/>
        <v>-0.920340120318758</v>
      </c>
      <c r="E5636">
        <v>-8.3621712926962005E-3</v>
      </c>
    </row>
    <row r="5637" spans="2:5" x14ac:dyDescent="0.45">
      <c r="B5637" s="191">
        <v>45161</v>
      </c>
      <c r="C5637" s="101">
        <v>397.17901611328125</v>
      </c>
      <c r="D5637" s="56">
        <f t="shared" si="88"/>
        <v>0.41296615300635081</v>
      </c>
      <c r="E5637">
        <v>-8.3653134701044667E-3</v>
      </c>
    </row>
    <row r="5638" spans="2:5" x14ac:dyDescent="0.45">
      <c r="B5638" s="191">
        <v>44820</v>
      </c>
      <c r="C5638" s="101">
        <v>281.09591674804688</v>
      </c>
      <c r="D5638" s="56">
        <f t="shared" si="88"/>
        <v>0.58906775604617967</v>
      </c>
      <c r="E5638">
        <v>-8.3807398976702904E-3</v>
      </c>
    </row>
    <row r="5639" spans="2:5" x14ac:dyDescent="0.45">
      <c r="B5639" s="191">
        <v>44567</v>
      </c>
      <c r="C5639" s="101">
        <v>176.89360046386719</v>
      </c>
      <c r="D5639" s="56">
        <f t="shared" si="88"/>
        <v>-0.5841236595198307</v>
      </c>
      <c r="E5639">
        <v>-8.388186946073314E-3</v>
      </c>
    </row>
    <row r="5640" spans="2:5" x14ac:dyDescent="0.45">
      <c r="B5640" s="191">
        <v>45645</v>
      </c>
      <c r="C5640" s="101">
        <v>425.3514404296875</v>
      </c>
      <c r="D5640" s="56">
        <f t="shared" si="88"/>
        <v>25.57837855038699</v>
      </c>
      <c r="E5640">
        <v>-8.3954649150728075E-3</v>
      </c>
    </row>
    <row r="5641" spans="2:5" x14ac:dyDescent="0.45">
      <c r="B5641" s="191">
        <v>38384</v>
      </c>
      <c r="C5641" s="101">
        <v>16.003664016723633</v>
      </c>
      <c r="D5641" s="56">
        <f t="shared" si="88"/>
        <v>-0.47287725536513042</v>
      </c>
      <c r="E5641">
        <v>-8.4096685661692368E-3</v>
      </c>
    </row>
    <row r="5642" spans="2:5" x14ac:dyDescent="0.45">
      <c r="B5642" s="191">
        <v>39231</v>
      </c>
      <c r="C5642" s="101">
        <v>30.36041259765625</v>
      </c>
      <c r="D5642" s="56">
        <f t="shared" si="88"/>
        <v>1.5501579309653715</v>
      </c>
      <c r="E5642">
        <v>-8.4135588743547794E-3</v>
      </c>
    </row>
    <row r="5643" spans="2:5" x14ac:dyDescent="0.45">
      <c r="B5643" s="191">
        <v>37993</v>
      </c>
      <c r="C5643" s="101">
        <v>11.905306816101074</v>
      </c>
      <c r="D5643" s="56">
        <f t="shared" si="88"/>
        <v>0.37516337723731114</v>
      </c>
      <c r="E5643">
        <v>-8.415775916095625E-3</v>
      </c>
    </row>
    <row r="5644" spans="2:5" x14ac:dyDescent="0.45">
      <c r="B5644" s="191">
        <v>36192</v>
      </c>
      <c r="C5644" s="101">
        <v>8.6573762893676758</v>
      </c>
      <c r="D5644" s="56">
        <f t="shared" si="88"/>
        <v>-0.95876660588160179</v>
      </c>
      <c r="E5644">
        <v>-8.4262691888420168E-3</v>
      </c>
    </row>
    <row r="5645" spans="2:5" x14ac:dyDescent="0.45">
      <c r="B5645" s="191">
        <v>43481</v>
      </c>
      <c r="C5645" s="101">
        <v>209.96031188964844</v>
      </c>
      <c r="D5645" s="56">
        <f t="shared" si="88"/>
        <v>10.372434389029948</v>
      </c>
      <c r="E5645">
        <v>-8.4302416706270727E-3</v>
      </c>
    </row>
    <row r="5646" spans="2:5" x14ac:dyDescent="0.45">
      <c r="B5646" s="191">
        <v>38502</v>
      </c>
      <c r="C5646" s="101">
        <v>18.462213516235352</v>
      </c>
      <c r="D5646" s="56">
        <f t="shared" si="88"/>
        <v>-0.8977351840469745</v>
      </c>
      <c r="E5646">
        <v>-8.4356831404654754E-3</v>
      </c>
    </row>
    <row r="5647" spans="2:5" x14ac:dyDescent="0.45">
      <c r="B5647" s="191">
        <v>44498</v>
      </c>
      <c r="C5647" s="101">
        <v>180.53338623046875</v>
      </c>
      <c r="D5647" s="56">
        <f t="shared" si="88"/>
        <v>0.2943433558195005</v>
      </c>
      <c r="E5647">
        <v>-8.4407238526629565E-3</v>
      </c>
    </row>
    <row r="5648" spans="2:5" x14ac:dyDescent="0.45">
      <c r="B5648" s="191">
        <v>44089</v>
      </c>
      <c r="C5648" s="101">
        <v>139.47874450683594</v>
      </c>
      <c r="D5648" s="56">
        <f t="shared" si="88"/>
        <v>-0.64756369249565604</v>
      </c>
      <c r="E5648">
        <v>-8.4535847410257131E-3</v>
      </c>
    </row>
    <row r="5649" spans="2:5" x14ac:dyDescent="0.45">
      <c r="B5649" s="191">
        <v>45968</v>
      </c>
      <c r="C5649" s="101">
        <v>395.75588989257813</v>
      </c>
      <c r="D5649" s="56">
        <f t="shared" si="88"/>
        <v>-2.1559356909534526E-2</v>
      </c>
      <c r="E5649">
        <v>-8.466259057174564E-3</v>
      </c>
    </row>
    <row r="5650" spans="2:5" x14ac:dyDescent="0.45">
      <c r="B5650" s="191">
        <v>45698</v>
      </c>
      <c r="C5650" s="101">
        <v>404.47613525390625</v>
      </c>
      <c r="D5650" s="56">
        <f t="shared" si="88"/>
        <v>33.421936336732536</v>
      </c>
      <c r="E5650">
        <v>-8.4716111142905549E-3</v>
      </c>
    </row>
    <row r="5651" spans="2:5" x14ac:dyDescent="0.45">
      <c r="B5651" s="191">
        <v>36298</v>
      </c>
      <c r="C5651" s="101">
        <v>11.750534057617188</v>
      </c>
      <c r="D5651" s="56">
        <f t="shared" si="88"/>
        <v>0.17406081684671915</v>
      </c>
      <c r="E5651">
        <v>-8.490015798073073E-3</v>
      </c>
    </row>
    <row r="5652" spans="2:5" x14ac:dyDescent="0.45">
      <c r="B5652" s="191">
        <v>36874</v>
      </c>
      <c r="C5652" s="101">
        <v>10.008454322814941</v>
      </c>
      <c r="D5652" s="56">
        <f t="shared" si="88"/>
        <v>8.0410980579806612E-2</v>
      </c>
      <c r="E5652">
        <v>-8.4961547266096168E-3</v>
      </c>
    </row>
    <row r="5653" spans="2:5" x14ac:dyDescent="0.45">
      <c r="B5653" s="191">
        <v>36600</v>
      </c>
      <c r="C5653" s="101">
        <v>9.2635622024536133</v>
      </c>
      <c r="D5653" s="56">
        <f t="shared" si="88"/>
        <v>-0.93299004255060813</v>
      </c>
      <c r="E5653">
        <v>-8.4983820236922119E-3</v>
      </c>
    </row>
    <row r="5654" spans="2:5" x14ac:dyDescent="0.45">
      <c r="B5654" s="191">
        <v>41598</v>
      </c>
      <c r="C5654" s="101">
        <v>138.2415771484375</v>
      </c>
      <c r="D5654" s="56">
        <f t="shared" si="88"/>
        <v>6.4643294396026842</v>
      </c>
      <c r="E5654">
        <v>-8.5005987431537432E-3</v>
      </c>
    </row>
    <row r="5655" spans="2:5" x14ac:dyDescent="0.45">
      <c r="B5655" s="191">
        <v>38513</v>
      </c>
      <c r="C5655" s="101">
        <v>18.520294189453125</v>
      </c>
      <c r="D5655" s="56">
        <f t="shared" si="88"/>
        <v>-0.91100455166933281</v>
      </c>
      <c r="E5655">
        <v>-8.5041218692342314E-3</v>
      </c>
    </row>
    <row r="5656" spans="2:5" x14ac:dyDescent="0.45">
      <c r="B5656" s="191">
        <v>43483</v>
      </c>
      <c r="C5656" s="101">
        <v>208.10383605957031</v>
      </c>
      <c r="D5656" s="56">
        <f t="shared" si="88"/>
        <v>16.825448522493478</v>
      </c>
      <c r="E5656">
        <v>-8.5048074997242876E-3</v>
      </c>
    </row>
    <row r="5657" spans="2:5" x14ac:dyDescent="0.45">
      <c r="B5657" s="191">
        <v>38190</v>
      </c>
      <c r="C5657" s="101">
        <v>11.674535751342773</v>
      </c>
      <c r="D5657" s="56">
        <f t="shared" si="88"/>
        <v>0.35517252945749761</v>
      </c>
      <c r="E5657">
        <v>-8.507069759365115E-3</v>
      </c>
    </row>
    <row r="5658" spans="2:5" x14ac:dyDescent="0.45">
      <c r="B5658" s="191">
        <v>37813</v>
      </c>
      <c r="C5658" s="101">
        <v>8.6147966384887695</v>
      </c>
      <c r="D5658" s="56">
        <f t="shared" si="88"/>
        <v>0.4650894406981228</v>
      </c>
      <c r="E5658">
        <v>-8.5093552747751138E-3</v>
      </c>
    </row>
    <row r="5659" spans="2:5" x14ac:dyDescent="0.45">
      <c r="B5659" s="191">
        <v>35697</v>
      </c>
      <c r="C5659" s="101">
        <v>5.8800482749938965</v>
      </c>
      <c r="D5659" s="56">
        <f t="shared" si="88"/>
        <v>-0.56529714474261228</v>
      </c>
      <c r="E5659">
        <v>-8.5097979905916065E-3</v>
      </c>
    </row>
    <row r="5660" spans="2:5" x14ac:dyDescent="0.45">
      <c r="B5660" s="191">
        <v>38050</v>
      </c>
      <c r="C5660" s="101">
        <v>13.526592254638672</v>
      </c>
      <c r="D5660" s="56">
        <f t="shared" si="88"/>
        <v>-0.6958384800137245</v>
      </c>
      <c r="E5660">
        <v>-8.5132613132089703E-3</v>
      </c>
    </row>
    <row r="5661" spans="2:5" x14ac:dyDescent="0.45">
      <c r="B5661" s="191">
        <v>40067</v>
      </c>
      <c r="C5661" s="101">
        <v>44.47174072265625</v>
      </c>
      <c r="D5661" s="56">
        <f t="shared" si="88"/>
        <v>-0.73755592301028083</v>
      </c>
      <c r="E5661">
        <v>-8.5133645305479171E-3</v>
      </c>
    </row>
    <row r="5662" spans="2:5" x14ac:dyDescent="0.45">
      <c r="B5662" s="191">
        <v>44440</v>
      </c>
      <c r="C5662" s="101">
        <v>169.45225524902344</v>
      </c>
      <c r="D5662" s="56">
        <f t="shared" si="88"/>
        <v>19.896652557083598</v>
      </c>
      <c r="E5662">
        <v>-8.5186226461941399E-3</v>
      </c>
    </row>
    <row r="5663" spans="2:5" x14ac:dyDescent="0.45">
      <c r="B5663" s="191">
        <v>37272</v>
      </c>
      <c r="C5663" s="101">
        <v>8.1090621948242188</v>
      </c>
      <c r="D5663" s="56">
        <f t="shared" si="88"/>
        <v>-0.83056529830343873</v>
      </c>
      <c r="E5663">
        <v>-8.5187484877900892E-3</v>
      </c>
    </row>
    <row r="5664" spans="2:5" x14ac:dyDescent="0.45">
      <c r="B5664" s="191">
        <v>40211</v>
      </c>
      <c r="C5664" s="101">
        <v>47.859512329101563</v>
      </c>
      <c r="D5664" s="56">
        <f t="shared" si="88"/>
        <v>-0.74397918413287234</v>
      </c>
      <c r="E5664">
        <v>-8.5192801642120057E-3</v>
      </c>
    </row>
    <row r="5665" spans="2:5" x14ac:dyDescent="0.45">
      <c r="B5665" s="191">
        <v>42996</v>
      </c>
      <c r="C5665" s="101">
        <v>186.93601989746094</v>
      </c>
      <c r="D5665" s="56">
        <f t="shared" si="88"/>
        <v>-0.13252357795675151</v>
      </c>
      <c r="E5665">
        <v>-8.5405570849712269E-3</v>
      </c>
    </row>
    <row r="5666" spans="2:5" x14ac:dyDescent="0.45">
      <c r="B5666" s="191">
        <v>43577</v>
      </c>
      <c r="C5666" s="101">
        <v>215.49406433105469</v>
      </c>
      <c r="D5666" s="56">
        <f t="shared" si="88"/>
        <v>0.53555098116776345</v>
      </c>
      <c r="E5666">
        <v>-8.541112043493105E-3</v>
      </c>
    </row>
    <row r="5667" spans="2:5" x14ac:dyDescent="0.45">
      <c r="B5667" s="191">
        <v>41397</v>
      </c>
      <c r="C5667" s="101">
        <v>140.33663940429688</v>
      </c>
      <c r="D5667" s="56">
        <f t="shared" si="88"/>
        <v>0.98721536999078785</v>
      </c>
      <c r="E5667">
        <v>-8.5445116211481133E-3</v>
      </c>
    </row>
    <row r="5668" spans="2:5" x14ac:dyDescent="0.45">
      <c r="B5668" s="191">
        <v>40494</v>
      </c>
      <c r="C5668" s="101">
        <v>70.619743347167969</v>
      </c>
      <c r="D5668" s="56">
        <f t="shared" si="88"/>
        <v>0.80217713212038444</v>
      </c>
      <c r="E5668">
        <v>-8.5545017173591174E-3</v>
      </c>
    </row>
    <row r="5669" spans="2:5" x14ac:dyDescent="0.45">
      <c r="B5669" s="191">
        <v>39546</v>
      </c>
      <c r="C5669" s="101">
        <v>39.185794830322266</v>
      </c>
      <c r="D5669" s="56">
        <f t="shared" si="88"/>
        <v>-0.78932892037152746</v>
      </c>
      <c r="E5669">
        <v>-8.5569133959252312E-3</v>
      </c>
    </row>
    <row r="5670" spans="2:5" x14ac:dyDescent="0.45">
      <c r="B5670" s="191">
        <v>43279</v>
      </c>
      <c r="C5670" s="101">
        <v>186.00462341308594</v>
      </c>
      <c r="D5670" s="56">
        <f t="shared" si="88"/>
        <v>14.90904696611415</v>
      </c>
      <c r="E5670">
        <v>-8.5633618342246236E-3</v>
      </c>
    </row>
    <row r="5671" spans="2:5" x14ac:dyDescent="0.45">
      <c r="B5671" s="191">
        <v>36336</v>
      </c>
      <c r="C5671" s="101">
        <v>11.691751480102539</v>
      </c>
      <c r="D5671" s="56">
        <f t="shared" si="88"/>
        <v>-0.8479829933059243</v>
      </c>
      <c r="E5671">
        <v>-8.5772367782829904E-3</v>
      </c>
    </row>
    <row r="5672" spans="2:5" x14ac:dyDescent="0.45">
      <c r="B5672" s="191">
        <v>40715</v>
      </c>
      <c r="C5672" s="101">
        <v>76.910812377929688</v>
      </c>
      <c r="D5672" s="56">
        <f t="shared" si="88"/>
        <v>-0.52926904664511198</v>
      </c>
      <c r="E5672">
        <v>-8.581436610989002E-3</v>
      </c>
    </row>
    <row r="5673" spans="2:5" x14ac:dyDescent="0.45">
      <c r="B5673" s="191">
        <v>44385</v>
      </c>
      <c r="C5673" s="101">
        <v>163.38592529296875</v>
      </c>
      <c r="D5673" s="56">
        <f t="shared" si="88"/>
        <v>2.2145971602539425</v>
      </c>
      <c r="E5673">
        <v>-8.5891056519437296E-3</v>
      </c>
    </row>
    <row r="5674" spans="2:5" x14ac:dyDescent="0.45">
      <c r="B5674" s="191">
        <v>40309</v>
      </c>
      <c r="C5674" s="101">
        <v>50.826251983642578</v>
      </c>
      <c r="D5674" s="56">
        <f t="shared" si="88"/>
        <v>-0.88209968232618641</v>
      </c>
      <c r="E5674">
        <v>-8.5944208403711496E-3</v>
      </c>
    </row>
    <row r="5675" spans="2:5" x14ac:dyDescent="0.45">
      <c r="B5675" s="191">
        <v>45608</v>
      </c>
      <c r="C5675" s="101">
        <v>431.09512329101563</v>
      </c>
      <c r="D5675" s="56">
        <f t="shared" si="88"/>
        <v>2.3958408769586508</v>
      </c>
      <c r="E5675">
        <v>-8.5962771105392039E-3</v>
      </c>
    </row>
    <row r="5676" spans="2:5" x14ac:dyDescent="0.45">
      <c r="B5676" s="191">
        <v>41316</v>
      </c>
      <c r="C5676" s="101">
        <v>126.94797515869141</v>
      </c>
      <c r="D5676" s="56">
        <f t="shared" si="88"/>
        <v>0.87416805076137782</v>
      </c>
      <c r="E5676">
        <v>-8.6165087300100612E-3</v>
      </c>
    </row>
    <row r="5677" spans="2:5" x14ac:dyDescent="0.45">
      <c r="B5677" s="191">
        <v>40520</v>
      </c>
      <c r="C5677" s="101">
        <v>67.735641479492188</v>
      </c>
      <c r="D5677" s="56">
        <f t="shared" si="88"/>
        <v>-0.64032624317355857</v>
      </c>
      <c r="E5677">
        <v>-8.6207849545008857E-3</v>
      </c>
    </row>
    <row r="5678" spans="2:5" x14ac:dyDescent="0.45">
      <c r="B5678" s="191">
        <v>43271</v>
      </c>
      <c r="C5678" s="101">
        <v>188.32522583007813</v>
      </c>
      <c r="D5678" s="56">
        <f t="shared" si="88"/>
        <v>14.309717673910885</v>
      </c>
      <c r="E5678">
        <v>-8.644941018300106E-3</v>
      </c>
    </row>
    <row r="5679" spans="2:5" x14ac:dyDescent="0.45">
      <c r="B5679" s="191">
        <v>38198</v>
      </c>
      <c r="C5679" s="101">
        <v>12.301025390625</v>
      </c>
      <c r="D5679" s="56">
        <f t="shared" si="88"/>
        <v>-0.93633503301905452</v>
      </c>
      <c r="E5679">
        <v>-8.6454994744081699E-3</v>
      </c>
    </row>
    <row r="5680" spans="2:5" x14ac:dyDescent="0.45">
      <c r="B5680" s="191">
        <v>42825</v>
      </c>
      <c r="C5680" s="101">
        <v>193.21498107910156</v>
      </c>
      <c r="D5680" s="56">
        <f t="shared" si="88"/>
        <v>-5.3852786125476275E-2</v>
      </c>
      <c r="E5680">
        <v>-8.6648506268781986E-3</v>
      </c>
    </row>
    <row r="5681" spans="2:5" x14ac:dyDescent="0.45">
      <c r="B5681" s="191">
        <v>43396</v>
      </c>
      <c r="C5681" s="101">
        <v>204.21238708496094</v>
      </c>
      <c r="D5681" s="56">
        <f t="shared" si="88"/>
        <v>19.815588598855967</v>
      </c>
      <c r="E5681">
        <v>-8.6655432306809131E-3</v>
      </c>
    </row>
    <row r="5682" spans="2:5" x14ac:dyDescent="0.45">
      <c r="B5682" s="191">
        <v>36927</v>
      </c>
      <c r="C5682" s="101">
        <v>9.8105506896972656</v>
      </c>
      <c r="D5682" s="56">
        <f t="shared" si="88"/>
        <v>-0.94334661528355368</v>
      </c>
      <c r="E5682">
        <v>-8.6661539319942676E-3</v>
      </c>
    </row>
    <row r="5683" spans="2:5" x14ac:dyDescent="0.45">
      <c r="B5683" s="191">
        <v>41982</v>
      </c>
      <c r="C5683" s="101">
        <v>173.16795349121094</v>
      </c>
      <c r="D5683" s="56">
        <f t="shared" si="88"/>
        <v>6.1793244034208709E-2</v>
      </c>
      <c r="E5683">
        <v>-8.6725921751178089E-3</v>
      </c>
    </row>
    <row r="5684" spans="2:5" x14ac:dyDescent="0.45">
      <c r="B5684" s="191">
        <v>41997</v>
      </c>
      <c r="C5684" s="101">
        <v>163.090087890625</v>
      </c>
      <c r="D5684" s="56">
        <f t="shared" si="88"/>
        <v>-9.3614870918455648E-2</v>
      </c>
      <c r="E5684">
        <v>-8.674710282632744E-3</v>
      </c>
    </row>
    <row r="5685" spans="2:5" x14ac:dyDescent="0.45">
      <c r="B5685" s="191">
        <v>43067</v>
      </c>
      <c r="C5685" s="101">
        <v>179.93464660644531</v>
      </c>
      <c r="D5685" s="56">
        <f t="shared" si="88"/>
        <v>13.830264798713754</v>
      </c>
      <c r="E5685">
        <v>-8.6790414947310046E-3</v>
      </c>
    </row>
    <row r="5686" spans="2:5" x14ac:dyDescent="0.45">
      <c r="B5686" s="191">
        <v>38181</v>
      </c>
      <c r="C5686" s="101">
        <v>12.132935523986816</v>
      </c>
      <c r="D5686" s="56">
        <f t="shared" si="88"/>
        <v>-0.28808510676396942</v>
      </c>
      <c r="E5686">
        <v>-8.6825853892105453E-3</v>
      </c>
    </row>
    <row r="5687" spans="2:5" x14ac:dyDescent="0.45">
      <c r="B5687" s="191">
        <v>38471</v>
      </c>
      <c r="C5687" s="101">
        <v>17.04267692565918</v>
      </c>
      <c r="D5687" s="56">
        <f t="shared" si="88"/>
        <v>-0.89418257231415921</v>
      </c>
      <c r="E5687">
        <v>-8.6877809580411958E-3</v>
      </c>
    </row>
    <row r="5688" spans="2:5" x14ac:dyDescent="0.45">
      <c r="B5688" s="191">
        <v>42517</v>
      </c>
      <c r="C5688" s="101">
        <v>161.057373046875</v>
      </c>
      <c r="D5688" s="56">
        <f t="shared" si="88"/>
        <v>54.375569659870614</v>
      </c>
      <c r="E5688">
        <v>-8.6908844092744714E-3</v>
      </c>
    </row>
    <row r="5689" spans="2:5" x14ac:dyDescent="0.45">
      <c r="B5689" s="191">
        <v>35188</v>
      </c>
      <c r="C5689" s="101">
        <v>2.9084553718566895</v>
      </c>
      <c r="D5689" s="56">
        <f t="shared" si="88"/>
        <v>-0.98044389035382151</v>
      </c>
      <c r="E5689">
        <v>-8.6927281654241486E-3</v>
      </c>
    </row>
    <row r="5690" spans="2:5" x14ac:dyDescent="0.45">
      <c r="B5690" s="191">
        <v>44160</v>
      </c>
      <c r="C5690" s="101">
        <v>148.72361755371094</v>
      </c>
      <c r="D5690" s="56">
        <f t="shared" si="88"/>
        <v>23.062553869483789</v>
      </c>
      <c r="E5690">
        <v>-8.6935534855375612E-3</v>
      </c>
    </row>
    <row r="5691" spans="2:5" x14ac:dyDescent="0.45">
      <c r="B5691" s="191">
        <v>35649</v>
      </c>
      <c r="C5691" s="101">
        <v>6.1807079315185547</v>
      </c>
      <c r="D5691" s="56">
        <f t="shared" si="88"/>
        <v>-0.9732812248929491</v>
      </c>
      <c r="E5691">
        <v>-8.6969609506315649E-3</v>
      </c>
    </row>
    <row r="5692" spans="2:5" x14ac:dyDescent="0.45">
      <c r="B5692" s="191">
        <v>42927</v>
      </c>
      <c r="C5692" s="101">
        <v>231.32452392578125</v>
      </c>
      <c r="D5692" s="56">
        <f t="shared" si="88"/>
        <v>3.7147664516369807</v>
      </c>
      <c r="E5692">
        <v>-8.7010197375949356E-3</v>
      </c>
    </row>
    <row r="5693" spans="2:5" x14ac:dyDescent="0.45">
      <c r="B5693" s="191">
        <v>40196</v>
      </c>
      <c r="C5693" s="101">
        <v>49.063835144042969</v>
      </c>
      <c r="D5693" s="56">
        <f t="shared" si="88"/>
        <v>-0.89613809920864695</v>
      </c>
      <c r="E5693">
        <v>-8.7040015192618378E-3</v>
      </c>
    </row>
    <row r="5694" spans="2:5" x14ac:dyDescent="0.45">
      <c r="B5694" s="191">
        <v>45565</v>
      </c>
      <c r="C5694" s="101">
        <v>472.39492797851563</v>
      </c>
      <c r="D5694" s="56">
        <f t="shared" si="88"/>
        <v>37.884396118735175</v>
      </c>
      <c r="E5694">
        <v>-8.7048231850601517E-3</v>
      </c>
    </row>
    <row r="5695" spans="2:5" x14ac:dyDescent="0.45">
      <c r="B5695" s="191">
        <v>38219</v>
      </c>
      <c r="C5695" s="101">
        <v>12.148701667785645</v>
      </c>
      <c r="D5695" s="56">
        <f t="shared" si="88"/>
        <v>-0.95969911701498922</v>
      </c>
      <c r="E5695">
        <v>-8.7052033332023424E-3</v>
      </c>
    </row>
    <row r="5696" spans="2:5" x14ac:dyDescent="0.45">
      <c r="B5696" s="191">
        <v>46094</v>
      </c>
      <c r="C5696" s="101">
        <v>301.45001220703125</v>
      </c>
      <c r="D5696" s="56">
        <f t="shared" si="88"/>
        <v>-0.32369037128133443</v>
      </c>
      <c r="E5696">
        <v>-8.7142184916047562E-3</v>
      </c>
    </row>
    <row r="5697" spans="2:5" x14ac:dyDescent="0.45">
      <c r="B5697" s="191">
        <v>45582</v>
      </c>
      <c r="C5697" s="101">
        <v>445.72781372070313</v>
      </c>
      <c r="D5697" s="56">
        <f t="shared" si="88"/>
        <v>1.6933994548698292</v>
      </c>
      <c r="E5697">
        <v>-8.7186364663667266E-3</v>
      </c>
    </row>
    <row r="5698" spans="2:5" x14ac:dyDescent="0.45">
      <c r="B5698" s="191">
        <v>44434</v>
      </c>
      <c r="C5698" s="101">
        <v>165.48893737792969</v>
      </c>
      <c r="D5698" s="56">
        <f t="shared" si="88"/>
        <v>19.258608912433633</v>
      </c>
      <c r="E5698">
        <v>-8.7209477686383697E-3</v>
      </c>
    </row>
    <row r="5699" spans="2:5" x14ac:dyDescent="0.45">
      <c r="B5699" s="191">
        <v>35913</v>
      </c>
      <c r="C5699" s="101">
        <v>8.1688203811645508</v>
      </c>
      <c r="D5699" s="56">
        <f t="shared" ref="D5699:D5762" si="89">(C5699-C5700)/C5700</f>
        <v>1.5824721956155163</v>
      </c>
      <c r="E5699">
        <v>-8.7304012964136736E-3</v>
      </c>
    </row>
    <row r="5700" spans="2:5" x14ac:dyDescent="0.45">
      <c r="B5700" s="191">
        <v>35312</v>
      </c>
      <c r="C5700" s="101">
        <v>3.1631784439086914</v>
      </c>
      <c r="D5700" s="56">
        <f t="shared" si="89"/>
        <v>-0.55330460799529391</v>
      </c>
      <c r="E5700">
        <v>-8.7323807280938852E-3</v>
      </c>
    </row>
    <row r="5701" spans="2:5" x14ac:dyDescent="0.45">
      <c r="B5701" s="191">
        <v>37365</v>
      </c>
      <c r="C5701" s="101">
        <v>7.0812873840332031</v>
      </c>
      <c r="D5701" s="56">
        <f t="shared" si="89"/>
        <v>-0.98148912248853482</v>
      </c>
      <c r="E5701">
        <v>-8.7382079981993734E-3</v>
      </c>
    </row>
    <row r="5702" spans="2:5" x14ac:dyDescent="0.45">
      <c r="B5702" s="191">
        <v>45464</v>
      </c>
      <c r="C5702" s="101">
        <v>382.54736328125</v>
      </c>
      <c r="D5702" s="56">
        <f t="shared" si="89"/>
        <v>1.9906070793196138</v>
      </c>
      <c r="E5702">
        <v>-8.7408142768135664E-3</v>
      </c>
    </row>
    <row r="5703" spans="2:5" x14ac:dyDescent="0.45">
      <c r="B5703" s="191">
        <v>43901</v>
      </c>
      <c r="C5703" s="101">
        <v>127.91629028320313</v>
      </c>
      <c r="D5703" s="56">
        <f t="shared" si="89"/>
        <v>2.9623124953768571</v>
      </c>
      <c r="E5703">
        <v>-8.7469741386404978E-3</v>
      </c>
    </row>
    <row r="5704" spans="2:5" x14ac:dyDescent="0.45">
      <c r="B5704" s="191">
        <v>39085</v>
      </c>
      <c r="C5704" s="101">
        <v>32.283241271972656</v>
      </c>
      <c r="D5704" s="56">
        <f t="shared" si="89"/>
        <v>-0.51540175603530491</v>
      </c>
      <c r="E5704">
        <v>-8.757353479451252E-3</v>
      </c>
    </row>
    <row r="5705" spans="2:5" x14ac:dyDescent="0.45">
      <c r="B5705" s="191">
        <v>40424</v>
      </c>
      <c r="C5705" s="101">
        <v>66.618568420410156</v>
      </c>
      <c r="D5705" s="56">
        <f t="shared" si="89"/>
        <v>-0.83028137690758375</v>
      </c>
      <c r="E5705">
        <v>-8.763960530959649E-3</v>
      </c>
    </row>
    <row r="5706" spans="2:5" x14ac:dyDescent="0.45">
      <c r="B5706" s="191">
        <v>45936</v>
      </c>
      <c r="C5706" s="101">
        <v>392.52362060546875</v>
      </c>
      <c r="D5706" s="56">
        <f t="shared" si="89"/>
        <v>52.633534213802015</v>
      </c>
      <c r="E5706">
        <v>-8.7806455426350169E-3</v>
      </c>
    </row>
    <row r="5707" spans="2:5" x14ac:dyDescent="0.45">
      <c r="B5707" s="191">
        <v>37684</v>
      </c>
      <c r="C5707" s="101">
        <v>7.3186230659484863</v>
      </c>
      <c r="D5707" s="56">
        <f t="shared" si="89"/>
        <v>3.1405167164653115E-2</v>
      </c>
      <c r="E5707">
        <v>-8.7813814280044006E-3</v>
      </c>
    </row>
    <row r="5708" spans="2:5" x14ac:dyDescent="0.45">
      <c r="B5708" s="191">
        <v>37389</v>
      </c>
      <c r="C5708" s="101">
        <v>7.0957789421081543</v>
      </c>
      <c r="D5708" s="56">
        <f t="shared" si="89"/>
        <v>-0.65376322435061851</v>
      </c>
      <c r="E5708">
        <v>-8.797770573358784E-3</v>
      </c>
    </row>
    <row r="5709" spans="2:5" x14ac:dyDescent="0.45">
      <c r="B5709" s="191">
        <v>38546</v>
      </c>
      <c r="C5709" s="101">
        <v>20.494007110595703</v>
      </c>
      <c r="D5709" s="56">
        <f t="shared" si="89"/>
        <v>-0.94903468560311866</v>
      </c>
      <c r="E5709">
        <v>-8.8006064854012321E-3</v>
      </c>
    </row>
    <row r="5710" spans="2:5" x14ac:dyDescent="0.45">
      <c r="B5710" s="191">
        <v>45141</v>
      </c>
      <c r="C5710" s="101">
        <v>402.11676025390625</v>
      </c>
      <c r="D5710" s="56">
        <f t="shared" si="89"/>
        <v>45.147106013253243</v>
      </c>
      <c r="E5710">
        <v>-8.802371250416649E-3</v>
      </c>
    </row>
    <row r="5711" spans="2:5" x14ac:dyDescent="0.45">
      <c r="B5711" s="191">
        <v>37089</v>
      </c>
      <c r="C5711" s="101">
        <v>8.7138023376464844</v>
      </c>
      <c r="D5711" s="56">
        <f t="shared" si="89"/>
        <v>-0.97771716147038679</v>
      </c>
      <c r="E5711">
        <v>-8.8123442028855796E-3</v>
      </c>
    </row>
    <row r="5712" spans="2:5" x14ac:dyDescent="0.45">
      <c r="B5712" s="191">
        <v>45943</v>
      </c>
      <c r="C5712" s="101">
        <v>391.05441284179688</v>
      </c>
      <c r="D5712" s="56">
        <f t="shared" si="89"/>
        <v>1.926003841643193</v>
      </c>
      <c r="E5712">
        <v>-8.8133440490841212E-3</v>
      </c>
    </row>
    <row r="5713" spans="2:5" x14ac:dyDescent="0.45">
      <c r="B5713" s="191">
        <v>44096</v>
      </c>
      <c r="C5713" s="101">
        <v>133.64794921875</v>
      </c>
      <c r="D5713" s="56">
        <f t="shared" si="89"/>
        <v>7.5382870252916989</v>
      </c>
      <c r="E5713">
        <v>-8.8194817808982025E-3</v>
      </c>
    </row>
    <row r="5714" spans="2:5" x14ac:dyDescent="0.45">
      <c r="B5714" s="191">
        <v>38391</v>
      </c>
      <c r="C5714" s="101">
        <v>15.652782440185547</v>
      </c>
      <c r="D5714" s="56">
        <f t="shared" si="89"/>
        <v>-0.9153471875171233</v>
      </c>
      <c r="E5714">
        <v>-8.8195808282017889E-3</v>
      </c>
    </row>
    <row r="5715" spans="2:5" x14ac:dyDescent="0.45">
      <c r="B5715" s="191">
        <v>43150</v>
      </c>
      <c r="C5715" s="101">
        <v>184.9056396484375</v>
      </c>
      <c r="D5715" s="56">
        <f t="shared" si="89"/>
        <v>20.239883270677701</v>
      </c>
      <c r="E5715">
        <v>-8.8196251812662114E-3</v>
      </c>
    </row>
    <row r="5716" spans="2:5" x14ac:dyDescent="0.45">
      <c r="B5716" s="191">
        <v>36707</v>
      </c>
      <c r="C5716" s="101">
        <v>8.7055864334106445</v>
      </c>
      <c r="D5716" s="56">
        <f t="shared" si="89"/>
        <v>-0.95159264221359507</v>
      </c>
      <c r="E5716">
        <v>-8.8253229078580648E-3</v>
      </c>
    </row>
    <row r="5717" spans="2:5" x14ac:dyDescent="0.45">
      <c r="B5717" s="191">
        <v>43796</v>
      </c>
      <c r="C5717" s="101">
        <v>179.84014892578125</v>
      </c>
      <c r="D5717" s="56">
        <f t="shared" si="89"/>
        <v>7.7885207908920355</v>
      </c>
      <c r="E5717">
        <v>-8.8301213951421931E-3</v>
      </c>
    </row>
    <row r="5718" spans="2:5" x14ac:dyDescent="0.45">
      <c r="B5718" s="191">
        <v>38582</v>
      </c>
      <c r="C5718" s="101">
        <v>20.46307373046875</v>
      </c>
      <c r="D5718" s="56">
        <f t="shared" si="89"/>
        <v>6.8041581513055549</v>
      </c>
      <c r="E5718">
        <v>-8.8309167729030622E-3</v>
      </c>
    </row>
    <row r="5719" spans="2:5" x14ac:dyDescent="0.45">
      <c r="B5719" s="191">
        <v>35166</v>
      </c>
      <c r="C5719" s="101">
        <v>2.6220731735229492</v>
      </c>
      <c r="D5719" s="56">
        <f t="shared" si="89"/>
        <v>-0.98098355046817887</v>
      </c>
      <c r="E5719">
        <v>-8.8375526954625853E-3</v>
      </c>
    </row>
    <row r="5720" spans="2:5" x14ac:dyDescent="0.45">
      <c r="B5720" s="191">
        <v>42150</v>
      </c>
      <c r="C5720" s="101">
        <v>137.88447570800781</v>
      </c>
      <c r="D5720" s="56">
        <f t="shared" si="89"/>
        <v>29.618105280901933</v>
      </c>
      <c r="E5720">
        <v>-8.8381298443979336E-3</v>
      </c>
    </row>
    <row r="5721" spans="2:5" x14ac:dyDescent="0.45">
      <c r="B5721" s="191">
        <v>35514</v>
      </c>
      <c r="C5721" s="101">
        <v>4.503364086151123</v>
      </c>
      <c r="D5721" s="56">
        <f t="shared" si="89"/>
        <v>-0.47996466448217706</v>
      </c>
      <c r="E5721">
        <v>-8.8453382381863625E-3</v>
      </c>
    </row>
    <row r="5722" spans="2:5" x14ac:dyDescent="0.45">
      <c r="B5722" s="191">
        <v>37799</v>
      </c>
      <c r="C5722" s="101">
        <v>8.6597270965576172</v>
      </c>
      <c r="D5722" s="56">
        <f t="shared" si="89"/>
        <v>-0.75020175586472992</v>
      </c>
      <c r="E5722">
        <v>-8.8528205082864832E-3</v>
      </c>
    </row>
    <row r="5723" spans="2:5" x14ac:dyDescent="0.45">
      <c r="B5723" s="191">
        <v>39372</v>
      </c>
      <c r="C5723" s="101">
        <v>34.666885375976563</v>
      </c>
      <c r="D5723" s="56">
        <f t="shared" si="89"/>
        <v>-0.80320116475288539</v>
      </c>
      <c r="E5723">
        <v>-8.8635755360516426E-3</v>
      </c>
    </row>
    <row r="5724" spans="2:5" x14ac:dyDescent="0.45">
      <c r="B5724" s="191">
        <v>43075</v>
      </c>
      <c r="C5724" s="101">
        <v>176.15391540527344</v>
      </c>
      <c r="D5724" s="56">
        <f t="shared" si="89"/>
        <v>3.9451894697224807E-2</v>
      </c>
      <c r="E5724">
        <v>-8.863580616987287E-3</v>
      </c>
    </row>
    <row r="5725" spans="2:5" x14ac:dyDescent="0.45">
      <c r="B5725" s="191">
        <v>42640</v>
      </c>
      <c r="C5725" s="101">
        <v>169.46807861328125</v>
      </c>
      <c r="D5725" s="56">
        <f t="shared" si="89"/>
        <v>-0.11390505410948625</v>
      </c>
      <c r="E5725">
        <v>-8.869190483903425E-3</v>
      </c>
    </row>
    <row r="5726" spans="2:5" x14ac:dyDescent="0.45">
      <c r="B5726" s="191">
        <v>43264</v>
      </c>
      <c r="C5726" s="101">
        <v>191.25273132324219</v>
      </c>
      <c r="D5726" s="56">
        <f t="shared" si="89"/>
        <v>4.7519770222681386</v>
      </c>
      <c r="E5726">
        <v>-8.8808158751908072E-3</v>
      </c>
    </row>
    <row r="5727" spans="2:5" x14ac:dyDescent="0.45">
      <c r="B5727" s="191">
        <v>39818</v>
      </c>
      <c r="C5727" s="101">
        <v>33.249912261962891</v>
      </c>
      <c r="D5727" s="56">
        <f t="shared" si="89"/>
        <v>-0.33777510444388326</v>
      </c>
      <c r="E5727">
        <v>-8.8824898534643881E-3</v>
      </c>
    </row>
    <row r="5728" spans="2:5" x14ac:dyDescent="0.45">
      <c r="B5728" s="191">
        <v>40101</v>
      </c>
      <c r="C5728" s="101">
        <v>50.209396362304688</v>
      </c>
      <c r="D5728" s="56">
        <f t="shared" si="89"/>
        <v>-0.71986758738678258</v>
      </c>
      <c r="E5728">
        <v>-8.8908540587299984E-3</v>
      </c>
    </row>
    <row r="5729" spans="2:5" x14ac:dyDescent="0.45">
      <c r="B5729" s="191">
        <v>43182</v>
      </c>
      <c r="C5729" s="101">
        <v>179.23451232910156</v>
      </c>
      <c r="D5729" s="56">
        <f t="shared" si="89"/>
        <v>2.7388942465581629</v>
      </c>
      <c r="E5729">
        <v>-8.9045185189685194E-3</v>
      </c>
    </row>
    <row r="5730" spans="2:5" x14ac:dyDescent="0.45">
      <c r="B5730" s="191">
        <v>40168</v>
      </c>
      <c r="C5730" s="101">
        <v>47.937839508056641</v>
      </c>
      <c r="D5730" s="56">
        <f t="shared" si="89"/>
        <v>-0.69339322908076362</v>
      </c>
      <c r="E5730">
        <v>-8.9070949256499932E-3</v>
      </c>
    </row>
    <row r="5731" spans="2:5" x14ac:dyDescent="0.45">
      <c r="B5731" s="191">
        <v>41851</v>
      </c>
      <c r="C5731" s="101">
        <v>156.34957885742188</v>
      </c>
      <c r="D5731" s="56">
        <f t="shared" si="89"/>
        <v>-0.59963691753600312</v>
      </c>
      <c r="E5731">
        <v>-8.9072859372362739E-3</v>
      </c>
    </row>
    <row r="5732" spans="2:5" x14ac:dyDescent="0.45">
      <c r="B5732" s="191">
        <v>45754</v>
      </c>
      <c r="C5732" s="101">
        <v>390.51947021484375</v>
      </c>
      <c r="D5732" s="56">
        <f t="shared" si="89"/>
        <v>1.578854310475386</v>
      </c>
      <c r="E5732">
        <v>-8.9089855912963655E-3</v>
      </c>
    </row>
    <row r="5733" spans="2:5" x14ac:dyDescent="0.45">
      <c r="B5733" s="191">
        <v>42121</v>
      </c>
      <c r="C5733" s="101">
        <v>151.43138122558594</v>
      </c>
      <c r="D5733" s="56">
        <f t="shared" si="89"/>
        <v>-0.61640029255631867</v>
      </c>
      <c r="E5733">
        <v>-8.9093436608071973E-3</v>
      </c>
    </row>
    <row r="5734" spans="2:5" x14ac:dyDescent="0.45">
      <c r="B5734" s="191">
        <v>45454</v>
      </c>
      <c r="C5734" s="101">
        <v>394.76406860351563</v>
      </c>
      <c r="D5734" s="56">
        <f t="shared" si="89"/>
        <v>16.075482652224164</v>
      </c>
      <c r="E5734">
        <v>-8.9265062224666777E-3</v>
      </c>
    </row>
    <row r="5735" spans="2:5" x14ac:dyDescent="0.45">
      <c r="B5735" s="191">
        <v>38636</v>
      </c>
      <c r="C5735" s="101">
        <v>23.118764877319336</v>
      </c>
      <c r="D5735" s="56">
        <f t="shared" si="89"/>
        <v>3.9179131578495602E-4</v>
      </c>
      <c r="E5735">
        <v>-8.9283108007834778E-3</v>
      </c>
    </row>
    <row r="5736" spans="2:5" x14ac:dyDescent="0.45">
      <c r="B5736" s="191">
        <v>38666</v>
      </c>
      <c r="C5736" s="101">
        <v>23.109710693359375</v>
      </c>
      <c r="D5736" s="56">
        <f t="shared" si="89"/>
        <v>-0.11511755774764308</v>
      </c>
      <c r="E5736">
        <v>-8.931615458258161E-3</v>
      </c>
    </row>
    <row r="5737" spans="2:5" x14ac:dyDescent="0.45">
      <c r="B5737" s="191">
        <v>38733</v>
      </c>
      <c r="C5737" s="101">
        <v>26.11613655090332</v>
      </c>
      <c r="D5737" s="56">
        <f t="shared" si="89"/>
        <v>-0.73031841482960502</v>
      </c>
      <c r="E5737">
        <v>-8.9346869606046469E-3</v>
      </c>
    </row>
    <row r="5738" spans="2:5" x14ac:dyDescent="0.45">
      <c r="B5738" s="191">
        <v>41051</v>
      </c>
      <c r="C5738" s="101">
        <v>96.84063720703125</v>
      </c>
      <c r="D5738" s="56">
        <f t="shared" si="89"/>
        <v>-0.20431408575326776</v>
      </c>
      <c r="E5738">
        <v>-8.9418642964110423E-3</v>
      </c>
    </row>
    <row r="5739" spans="2:5" x14ac:dyDescent="0.45">
      <c r="B5739" s="191">
        <v>41274</v>
      </c>
      <c r="C5739" s="101">
        <v>121.70711517333984</v>
      </c>
      <c r="D5739" s="56">
        <f t="shared" si="89"/>
        <v>13.185837923122746</v>
      </c>
      <c r="E5739">
        <v>-8.9841512832225454E-3</v>
      </c>
    </row>
    <row r="5740" spans="2:5" x14ac:dyDescent="0.45">
      <c r="B5740" s="191">
        <v>36193</v>
      </c>
      <c r="C5740" s="101">
        <v>8.5794801712036133</v>
      </c>
      <c r="D5740" s="56">
        <f t="shared" si="89"/>
        <v>-0.97653321163200835</v>
      </c>
      <c r="E5740">
        <v>-8.9976588241553659E-3</v>
      </c>
    </row>
    <row r="5741" spans="2:5" x14ac:dyDescent="0.45">
      <c r="B5741" s="191">
        <v>45062</v>
      </c>
      <c r="C5741" s="101">
        <v>365.6009521484375</v>
      </c>
      <c r="D5741" s="56">
        <f t="shared" si="89"/>
        <v>8.8196246189955652</v>
      </c>
      <c r="E5741">
        <v>-8.9996473597436042E-3</v>
      </c>
    </row>
    <row r="5742" spans="2:5" x14ac:dyDescent="0.45">
      <c r="B5742" s="191">
        <v>39612</v>
      </c>
      <c r="C5742" s="101">
        <v>37.231662750244141</v>
      </c>
      <c r="D5742" s="56">
        <f t="shared" si="89"/>
        <v>-0.90659307226300545</v>
      </c>
      <c r="E5742">
        <v>-9.0020871756277664E-3</v>
      </c>
    </row>
    <row r="5743" spans="2:5" x14ac:dyDescent="0.45">
      <c r="B5743" s="191">
        <v>45922</v>
      </c>
      <c r="C5743" s="101">
        <v>398.59637451171875</v>
      </c>
      <c r="D5743" s="56">
        <f t="shared" si="89"/>
        <v>3.7122470129511691</v>
      </c>
      <c r="E5743">
        <v>-9.0100438863310491E-3</v>
      </c>
    </row>
    <row r="5744" spans="2:5" x14ac:dyDescent="0.45">
      <c r="B5744" s="191">
        <v>40919</v>
      </c>
      <c r="C5744" s="101">
        <v>84.587326049804688</v>
      </c>
      <c r="D5744" s="56">
        <f t="shared" si="89"/>
        <v>0.74880427585983889</v>
      </c>
      <c r="E5744">
        <v>-9.0178505908291625E-3</v>
      </c>
    </row>
    <row r="5745" spans="2:5" x14ac:dyDescent="0.45">
      <c r="B5745" s="191">
        <v>40165</v>
      </c>
      <c r="C5745" s="101">
        <v>48.368663787841797</v>
      </c>
      <c r="D5745" s="56">
        <f t="shared" si="89"/>
        <v>5.8202922379943276</v>
      </c>
      <c r="E5745">
        <v>-9.0270023046401665E-3</v>
      </c>
    </row>
    <row r="5746" spans="2:5" x14ac:dyDescent="0.45">
      <c r="B5746" s="191">
        <v>37369</v>
      </c>
      <c r="C5746" s="101">
        <v>7.0918755531311035</v>
      </c>
      <c r="D5746" s="56">
        <f t="shared" si="89"/>
        <v>-0.94935614339032259</v>
      </c>
      <c r="E5746">
        <v>-9.0343156744077668E-3</v>
      </c>
    </row>
    <row r="5747" spans="2:5" x14ac:dyDescent="0.45">
      <c r="B5747" s="191">
        <v>42409</v>
      </c>
      <c r="C5747" s="101">
        <v>140.03427124023438</v>
      </c>
      <c r="D5747" s="56">
        <f t="shared" si="89"/>
        <v>-0.48033829449364884</v>
      </c>
      <c r="E5747">
        <v>-9.0404826255451615E-3</v>
      </c>
    </row>
    <row r="5748" spans="2:5" x14ac:dyDescent="0.45">
      <c r="B5748" s="191">
        <v>44805</v>
      </c>
      <c r="C5748" s="101">
        <v>269.47198486328125</v>
      </c>
      <c r="D5748" s="56">
        <f t="shared" si="89"/>
        <v>0.89580647356762888</v>
      </c>
      <c r="E5748">
        <v>-9.0483503793479404E-3</v>
      </c>
    </row>
    <row r="5749" spans="2:5" x14ac:dyDescent="0.45">
      <c r="B5749" s="191">
        <v>42251</v>
      </c>
      <c r="C5749" s="101">
        <v>142.14108276367188</v>
      </c>
      <c r="D5749" s="56">
        <f t="shared" si="89"/>
        <v>-0.2135534443557891</v>
      </c>
      <c r="E5749">
        <v>-9.0624484737595132E-3</v>
      </c>
    </row>
    <row r="5750" spans="2:5" x14ac:dyDescent="0.45">
      <c r="B5750" s="191">
        <v>42794</v>
      </c>
      <c r="C5750" s="101">
        <v>180.73838806152344</v>
      </c>
      <c r="D5750" s="56">
        <f t="shared" si="89"/>
        <v>0.32433813398556999</v>
      </c>
      <c r="E5750">
        <v>-9.0703054079416291E-3</v>
      </c>
    </row>
    <row r="5751" spans="2:5" x14ac:dyDescent="0.45">
      <c r="B5751" s="191">
        <v>41589</v>
      </c>
      <c r="C5751" s="101">
        <v>136.47450256347656</v>
      </c>
      <c r="D5751" s="56">
        <f t="shared" si="89"/>
        <v>-0.6882692678079283</v>
      </c>
      <c r="E5751">
        <v>-9.0751020617990171E-3</v>
      </c>
    </row>
    <row r="5752" spans="2:5" x14ac:dyDescent="0.45">
      <c r="B5752" s="191">
        <v>45601</v>
      </c>
      <c r="C5752" s="101">
        <v>437.79611206054688</v>
      </c>
      <c r="D5752" s="56">
        <f t="shared" si="89"/>
        <v>1.1620776450016856</v>
      </c>
      <c r="E5752">
        <v>-9.0795501241301025E-3</v>
      </c>
    </row>
    <row r="5753" spans="2:5" x14ac:dyDescent="0.45">
      <c r="B5753" s="191">
        <v>43630</v>
      </c>
      <c r="C5753" s="101">
        <v>202.48861694335938</v>
      </c>
      <c r="D5753" s="56">
        <f t="shared" si="89"/>
        <v>0.43506667234768892</v>
      </c>
      <c r="E5753">
        <v>-9.0875929986532992E-3</v>
      </c>
    </row>
    <row r="5754" spans="2:5" x14ac:dyDescent="0.45">
      <c r="B5754" s="191">
        <v>41417</v>
      </c>
      <c r="C5754" s="101">
        <v>141.10049438476563</v>
      </c>
      <c r="D5754" s="56">
        <f t="shared" si="89"/>
        <v>45.009189580042737</v>
      </c>
      <c r="E5754">
        <v>-9.0894916783513906E-3</v>
      </c>
    </row>
    <row r="5755" spans="2:5" x14ac:dyDescent="0.45">
      <c r="B5755" s="191">
        <v>35200</v>
      </c>
      <c r="C5755" s="101">
        <v>3.0667893886566162</v>
      </c>
      <c r="D5755" s="56">
        <f t="shared" si="89"/>
        <v>-0.90995619587591225</v>
      </c>
      <c r="E5755">
        <v>-9.099030649256927E-3</v>
      </c>
    </row>
    <row r="5756" spans="2:5" x14ac:dyDescent="0.45">
      <c r="B5756" s="191">
        <v>39059</v>
      </c>
      <c r="C5756" s="101">
        <v>34.058860778808594</v>
      </c>
      <c r="D5756" s="56">
        <f t="shared" si="89"/>
        <v>-4.8482764823965081E-2</v>
      </c>
      <c r="E5756">
        <v>-9.100889556961745E-3</v>
      </c>
    </row>
    <row r="5757" spans="2:5" x14ac:dyDescent="0.45">
      <c r="B5757" s="191">
        <v>39519</v>
      </c>
      <c r="C5757" s="101">
        <v>35.794265747070313</v>
      </c>
      <c r="D5757" s="56">
        <f t="shared" si="89"/>
        <v>-0.83531545046043387</v>
      </c>
      <c r="E5757">
        <v>-9.1024322750842789E-3</v>
      </c>
    </row>
    <row r="5758" spans="2:5" x14ac:dyDescent="0.45">
      <c r="B5758" s="191">
        <v>43573</v>
      </c>
      <c r="C5758" s="101">
        <v>217.35047912597656</v>
      </c>
      <c r="D5758" s="56">
        <f t="shared" si="89"/>
        <v>6.6002453330430741</v>
      </c>
      <c r="E5758">
        <v>-9.1145885868446908E-3</v>
      </c>
    </row>
    <row r="5759" spans="2:5" x14ac:dyDescent="0.45">
      <c r="B5759" s="191">
        <v>39287</v>
      </c>
      <c r="C5759" s="101">
        <v>28.597824096679688</v>
      </c>
      <c r="D5759" s="56">
        <f t="shared" si="89"/>
        <v>-0.35962279600801894</v>
      </c>
      <c r="E5759">
        <v>-9.1147457128100701E-3</v>
      </c>
    </row>
    <row r="5760" spans="2:5" x14ac:dyDescent="0.45">
      <c r="B5760" s="191">
        <v>40058</v>
      </c>
      <c r="C5760" s="101">
        <v>44.657779693603516</v>
      </c>
      <c r="D5760" s="56">
        <f t="shared" si="89"/>
        <v>-0.72471960444245997</v>
      </c>
      <c r="E5760">
        <v>-9.1244955064386166E-3</v>
      </c>
    </row>
    <row r="5761" spans="2:5" x14ac:dyDescent="0.45">
      <c r="B5761" s="191">
        <v>44201</v>
      </c>
      <c r="C5761" s="101">
        <v>162.22651672363281</v>
      </c>
      <c r="D5761" s="56">
        <f t="shared" si="89"/>
        <v>0.10203538602988813</v>
      </c>
      <c r="E5761">
        <v>-9.1379788391594378E-3</v>
      </c>
    </row>
    <row r="5762" spans="2:5" x14ac:dyDescent="0.45">
      <c r="B5762" s="191">
        <v>41569</v>
      </c>
      <c r="C5762" s="101">
        <v>147.20626831054688</v>
      </c>
      <c r="D5762" s="56">
        <f t="shared" si="89"/>
        <v>1.9572209147303539</v>
      </c>
      <c r="E5762">
        <v>-9.1382923031304662E-3</v>
      </c>
    </row>
    <row r="5763" spans="2:5" x14ac:dyDescent="0.45">
      <c r="B5763" s="191">
        <v>40157</v>
      </c>
      <c r="C5763" s="101">
        <v>49.778583526611328</v>
      </c>
      <c r="D5763" s="56">
        <f t="shared" ref="D5763:D5826" si="90">(C5763-C5764)/C5764</f>
        <v>-0.76546661570942465</v>
      </c>
      <c r="E5763">
        <v>-9.1599776215144472E-3</v>
      </c>
    </row>
    <row r="5764" spans="2:5" x14ac:dyDescent="0.45">
      <c r="B5764" s="191">
        <v>43556</v>
      </c>
      <c r="C5764" s="101">
        <v>212.24519348144531</v>
      </c>
      <c r="D5764" s="56">
        <f t="shared" si="90"/>
        <v>22.842834461435615</v>
      </c>
      <c r="E5764">
        <v>-9.1668638046716044E-3</v>
      </c>
    </row>
    <row r="5765" spans="2:5" x14ac:dyDescent="0.45">
      <c r="B5765" s="191">
        <v>36711</v>
      </c>
      <c r="C5765" s="101">
        <v>8.9018440246582031</v>
      </c>
      <c r="D5765" s="56">
        <f t="shared" si="90"/>
        <v>-0.60377717938978803</v>
      </c>
      <c r="E5765">
        <v>-9.1779579974912758E-3</v>
      </c>
    </row>
    <row r="5766" spans="2:5" x14ac:dyDescent="0.45">
      <c r="B5766" s="191">
        <v>38642</v>
      </c>
      <c r="C5766" s="101">
        <v>22.466762542724609</v>
      </c>
      <c r="D5766" s="56">
        <f t="shared" si="90"/>
        <v>-0.86993870772381432</v>
      </c>
      <c r="E5766">
        <v>-9.1850371896683176E-3</v>
      </c>
    </row>
    <row r="5767" spans="2:5" x14ac:dyDescent="0.45">
      <c r="B5767" s="191">
        <v>43725</v>
      </c>
      <c r="C5767" s="101">
        <v>172.73980712890625</v>
      </c>
      <c r="D5767" s="56">
        <f t="shared" si="90"/>
        <v>3.6116645128858691</v>
      </c>
      <c r="E5767">
        <v>-9.1895680893370572E-3</v>
      </c>
    </row>
    <row r="5768" spans="2:5" x14ac:dyDescent="0.45">
      <c r="B5768" s="191">
        <v>39477</v>
      </c>
      <c r="C5768" s="101">
        <v>37.457149505615234</v>
      </c>
      <c r="D5768" s="56">
        <f t="shared" si="90"/>
        <v>-0.7229360000099323</v>
      </c>
      <c r="E5768">
        <v>-9.1944864967079161E-3</v>
      </c>
    </row>
    <row r="5769" spans="2:5" x14ac:dyDescent="0.45">
      <c r="B5769" s="191">
        <v>42159</v>
      </c>
      <c r="C5769" s="101">
        <v>135.19313049316406</v>
      </c>
      <c r="D5769" s="56">
        <f t="shared" si="90"/>
        <v>-0.66277433122302531</v>
      </c>
      <c r="E5769">
        <v>-9.1985561165488904E-3</v>
      </c>
    </row>
    <row r="5770" spans="2:5" x14ac:dyDescent="0.45">
      <c r="B5770" s="191">
        <v>45917</v>
      </c>
      <c r="C5770" s="101">
        <v>400.89810180664063</v>
      </c>
      <c r="D5770" s="56">
        <f t="shared" si="90"/>
        <v>1.3484325285236154</v>
      </c>
      <c r="E5770">
        <v>-9.1987897357426792E-3</v>
      </c>
    </row>
    <row r="5771" spans="2:5" x14ac:dyDescent="0.45">
      <c r="B5771" s="191">
        <v>42591</v>
      </c>
      <c r="C5771" s="101">
        <v>170.70880126953125</v>
      </c>
      <c r="D5771" s="56">
        <f t="shared" si="90"/>
        <v>3.3273464195959552</v>
      </c>
      <c r="E5771">
        <v>-9.2020733868562986E-3</v>
      </c>
    </row>
    <row r="5772" spans="2:5" x14ac:dyDescent="0.45">
      <c r="B5772" s="191">
        <v>39562</v>
      </c>
      <c r="C5772" s="101">
        <v>39.448841094970703</v>
      </c>
      <c r="D5772" s="56">
        <f t="shared" si="90"/>
        <v>-0.45318579351186183</v>
      </c>
      <c r="E5772">
        <v>-9.2026426686983489E-3</v>
      </c>
    </row>
    <row r="5773" spans="2:5" x14ac:dyDescent="0.45">
      <c r="B5773" s="191">
        <v>40632</v>
      </c>
      <c r="C5773" s="101">
        <v>72.143043518066406</v>
      </c>
      <c r="D5773" s="56">
        <f t="shared" si="90"/>
        <v>7.5271369873838108</v>
      </c>
      <c r="E5773">
        <v>-9.2047376191888731E-3</v>
      </c>
    </row>
    <row r="5774" spans="2:5" x14ac:dyDescent="0.45">
      <c r="B5774" s="191">
        <v>36762</v>
      </c>
      <c r="C5774" s="101">
        <v>8.4604063034057617</v>
      </c>
      <c r="D5774" s="56">
        <f t="shared" si="90"/>
        <v>-0.97379056188554769</v>
      </c>
      <c r="E5774">
        <v>-9.20624851320276E-3</v>
      </c>
    </row>
    <row r="5775" spans="2:5" x14ac:dyDescent="0.45">
      <c r="B5775" s="191">
        <v>46062</v>
      </c>
      <c r="C5775" s="101">
        <v>322.79998779296875</v>
      </c>
      <c r="D5775" s="56">
        <f t="shared" si="90"/>
        <v>-0.18262627127478268</v>
      </c>
      <c r="E5775">
        <v>-9.2081034757630666E-3</v>
      </c>
    </row>
    <row r="5776" spans="2:5" x14ac:dyDescent="0.45">
      <c r="B5776" s="191">
        <v>45923</v>
      </c>
      <c r="C5776" s="101">
        <v>394.92337036132813</v>
      </c>
      <c r="D5776" s="56">
        <f t="shared" si="90"/>
        <v>1.8269776021506339</v>
      </c>
      <c r="E5776">
        <v>-9.2148458572661671E-3</v>
      </c>
    </row>
    <row r="5777" spans="2:5" x14ac:dyDescent="0.45">
      <c r="B5777" s="191">
        <v>42212</v>
      </c>
      <c r="C5777" s="101">
        <v>139.69808959960938</v>
      </c>
      <c r="D5777" s="56">
        <f t="shared" si="90"/>
        <v>-4.4510785874597995E-2</v>
      </c>
      <c r="E5777">
        <v>-9.2194684109403371E-3</v>
      </c>
    </row>
    <row r="5778" spans="2:5" x14ac:dyDescent="0.45">
      <c r="B5778" s="191">
        <v>41808</v>
      </c>
      <c r="C5778" s="101">
        <v>146.20582580566406</v>
      </c>
      <c r="D5778" s="56">
        <f t="shared" si="90"/>
        <v>21.408801219572176</v>
      </c>
      <c r="E5778">
        <v>-9.225040740526276E-3</v>
      </c>
    </row>
    <row r="5779" spans="2:5" x14ac:dyDescent="0.45">
      <c r="B5779" s="191">
        <v>37160</v>
      </c>
      <c r="C5779" s="101">
        <v>6.524482250213623</v>
      </c>
      <c r="D5779" s="56">
        <f t="shared" si="90"/>
        <v>-0.9660685894230655</v>
      </c>
      <c r="E5779">
        <v>-9.2256187601097994E-3</v>
      </c>
    </row>
    <row r="5780" spans="2:5" x14ac:dyDescent="0.45">
      <c r="B5780" s="191">
        <v>42830</v>
      </c>
      <c r="C5780" s="101">
        <v>192.28443908691406</v>
      </c>
      <c r="D5780" s="56">
        <f t="shared" si="90"/>
        <v>2.152064360223549</v>
      </c>
      <c r="E5780">
        <v>-9.2343701413750527E-3</v>
      </c>
    </row>
    <row r="5781" spans="2:5" x14ac:dyDescent="0.45">
      <c r="B5781" s="191">
        <v>40368</v>
      </c>
      <c r="C5781" s="101">
        <v>61.002700805664063</v>
      </c>
      <c r="D5781" s="56">
        <f t="shared" si="90"/>
        <v>4.6243894950145794</v>
      </c>
      <c r="E5781">
        <v>-9.2364131062757197E-3</v>
      </c>
    </row>
    <row r="5782" spans="2:5" x14ac:dyDescent="0.45">
      <c r="B5782" s="191">
        <v>36572</v>
      </c>
      <c r="C5782" s="101">
        <v>10.846101760864258</v>
      </c>
      <c r="D5782" s="56">
        <f t="shared" si="90"/>
        <v>-0.66146607201816188</v>
      </c>
      <c r="E5782">
        <v>-9.2398083252011095E-3</v>
      </c>
    </row>
    <row r="5783" spans="2:5" x14ac:dyDescent="0.45">
      <c r="B5783" s="191">
        <v>38798</v>
      </c>
      <c r="C5783" s="101">
        <v>32.038448333740234</v>
      </c>
      <c r="D5783" s="56">
        <f t="shared" si="90"/>
        <v>-0.77324237527082873</v>
      </c>
      <c r="E5783">
        <v>-9.2413306270383039E-3</v>
      </c>
    </row>
    <row r="5784" spans="2:5" x14ac:dyDescent="0.45">
      <c r="B5784" s="191">
        <v>42433</v>
      </c>
      <c r="C5784" s="101">
        <v>141.28939819335938</v>
      </c>
      <c r="D5784" s="56">
        <f t="shared" si="90"/>
        <v>-0.12554994626965804</v>
      </c>
      <c r="E5784">
        <v>-9.2722156015887531E-3</v>
      </c>
    </row>
    <row r="5785" spans="2:5" x14ac:dyDescent="0.45">
      <c r="B5785" s="191">
        <v>41999</v>
      </c>
      <c r="C5785" s="101">
        <v>161.57514953613281</v>
      </c>
      <c r="D5785" s="56">
        <f t="shared" si="90"/>
        <v>-0.13420682952818108</v>
      </c>
      <c r="E5785">
        <v>-9.2889664484586461E-3</v>
      </c>
    </row>
    <row r="5786" spans="2:5" x14ac:dyDescent="0.45">
      <c r="B5786" s="191">
        <v>43157</v>
      </c>
      <c r="C5786" s="101">
        <v>186.62095642089844</v>
      </c>
      <c r="D5786" s="56">
        <f t="shared" si="90"/>
        <v>30.40914431436903</v>
      </c>
      <c r="E5786">
        <v>-9.2918647884585783E-3</v>
      </c>
    </row>
    <row r="5787" spans="2:5" x14ac:dyDescent="0.45">
      <c r="B5787" s="191">
        <v>35618</v>
      </c>
      <c r="C5787" s="101">
        <v>5.9416122436523438</v>
      </c>
      <c r="D5787" s="56">
        <f t="shared" si="90"/>
        <v>-0.92375859134031668</v>
      </c>
      <c r="E5787">
        <v>-9.2923486108386858E-3</v>
      </c>
    </row>
    <row r="5788" spans="2:5" x14ac:dyDescent="0.45">
      <c r="B5788" s="191">
        <v>40661</v>
      </c>
      <c r="C5788" s="101">
        <v>77.931564331054688</v>
      </c>
      <c r="D5788" s="56">
        <f t="shared" si="90"/>
        <v>-4.9945133941451524E-2</v>
      </c>
      <c r="E5788">
        <v>-9.2949106836043831E-3</v>
      </c>
    </row>
    <row r="5789" spans="2:5" x14ac:dyDescent="0.45">
      <c r="B5789" s="191">
        <v>40886</v>
      </c>
      <c r="C5789" s="101">
        <v>82.028488159179688</v>
      </c>
      <c r="D5789" s="56">
        <f t="shared" si="90"/>
        <v>6.0524389480971195</v>
      </c>
      <c r="E5789">
        <v>-9.2964514811664165E-3</v>
      </c>
    </row>
    <row r="5790" spans="2:5" x14ac:dyDescent="0.45">
      <c r="B5790" s="191">
        <v>38021</v>
      </c>
      <c r="C5790" s="101">
        <v>11.631222724914551</v>
      </c>
      <c r="D5790" s="56">
        <f t="shared" si="90"/>
        <v>-0.97396368239458331</v>
      </c>
      <c r="E5790">
        <v>-9.2985024724848934E-3</v>
      </c>
    </row>
    <row r="5791" spans="2:5" x14ac:dyDescent="0.45">
      <c r="B5791" s="191">
        <v>45517</v>
      </c>
      <c r="C5791" s="101">
        <v>446.730712890625</v>
      </c>
      <c r="D5791" s="56">
        <f t="shared" si="90"/>
        <v>1.2170362794369169</v>
      </c>
      <c r="E5791">
        <v>-9.3004186413356785E-3</v>
      </c>
    </row>
    <row r="5792" spans="2:5" x14ac:dyDescent="0.45">
      <c r="B5792" s="191">
        <v>43432</v>
      </c>
      <c r="C5792" s="101">
        <v>201.49905395507813</v>
      </c>
      <c r="D5792" s="56">
        <f t="shared" si="90"/>
        <v>-0.54811740136337028</v>
      </c>
      <c r="E5792">
        <v>-9.3031609410982354E-3</v>
      </c>
    </row>
    <row r="5793" spans="2:5" x14ac:dyDescent="0.45">
      <c r="B5793" s="191">
        <v>45506</v>
      </c>
      <c r="C5793" s="101">
        <v>445.91018676757813</v>
      </c>
      <c r="D5793" s="56">
        <f t="shared" si="90"/>
        <v>5.2602273295689645</v>
      </c>
      <c r="E5793">
        <v>-9.3174401966559378E-3</v>
      </c>
    </row>
    <row r="5794" spans="2:5" x14ac:dyDescent="0.45">
      <c r="B5794" s="191">
        <v>40493</v>
      </c>
      <c r="C5794" s="101">
        <v>71.229072570800781</v>
      </c>
      <c r="D5794" s="56">
        <f t="shared" si="90"/>
        <v>1.7416563475527016</v>
      </c>
      <c r="E5794">
        <v>-9.3219568320711821E-3</v>
      </c>
    </row>
    <row r="5795" spans="2:5" x14ac:dyDescent="0.45">
      <c r="B5795" s="191">
        <v>38706</v>
      </c>
      <c r="C5795" s="101">
        <v>25.980306625366211</v>
      </c>
      <c r="D5795" s="56">
        <f t="shared" si="90"/>
        <v>-0.25641676105327815</v>
      </c>
      <c r="E5795">
        <v>-9.3231316389502054E-3</v>
      </c>
    </row>
    <row r="5796" spans="2:5" x14ac:dyDescent="0.45">
      <c r="B5796" s="191">
        <v>39413</v>
      </c>
      <c r="C5796" s="101">
        <v>34.939338684082031</v>
      </c>
      <c r="D5796" s="56">
        <f t="shared" si="90"/>
        <v>-0.81207409540656839</v>
      </c>
      <c r="E5796">
        <v>-9.3234037140456551E-3</v>
      </c>
    </row>
    <row r="5797" spans="2:5" x14ac:dyDescent="0.45">
      <c r="B5797" s="191">
        <v>43174</v>
      </c>
      <c r="C5797" s="101">
        <v>185.92082214355469</v>
      </c>
      <c r="D5797" s="56">
        <f t="shared" si="90"/>
        <v>0.41401161752995075</v>
      </c>
      <c r="E5797">
        <v>-9.3266099785051359E-3</v>
      </c>
    </row>
    <row r="5798" spans="2:5" x14ac:dyDescent="0.45">
      <c r="B5798" s="191">
        <v>43944</v>
      </c>
      <c r="C5798" s="101">
        <v>131.48464965820313</v>
      </c>
      <c r="D5798" s="56">
        <f t="shared" si="90"/>
        <v>-0.24424466328106356</v>
      </c>
      <c r="E5798">
        <v>-9.3282269401787701E-3</v>
      </c>
    </row>
    <row r="5799" spans="2:5" x14ac:dyDescent="0.45">
      <c r="B5799" s="191">
        <v>43822</v>
      </c>
      <c r="C5799" s="101">
        <v>173.97779846191406</v>
      </c>
      <c r="D5799" s="56">
        <f t="shared" si="90"/>
        <v>21.982337273011414</v>
      </c>
      <c r="E5799">
        <v>-9.3301084324693192E-3</v>
      </c>
    </row>
    <row r="5800" spans="2:5" x14ac:dyDescent="0.45">
      <c r="B5800" s="191">
        <v>36102</v>
      </c>
      <c r="C5800" s="101">
        <v>7.5700654983520508</v>
      </c>
      <c r="D5800" s="56">
        <f t="shared" si="90"/>
        <v>4.8451904028306049E-2</v>
      </c>
      <c r="E5800">
        <v>-9.3443970715102499E-3</v>
      </c>
    </row>
    <row r="5801" spans="2:5" x14ac:dyDescent="0.45">
      <c r="B5801" s="191">
        <v>37693</v>
      </c>
      <c r="C5801" s="101">
        <v>7.2202315330505371</v>
      </c>
      <c r="D5801" s="56">
        <f t="shared" si="90"/>
        <v>-0.94439570567268627</v>
      </c>
      <c r="E5801">
        <v>-9.3638555320394758E-3</v>
      </c>
    </row>
    <row r="5802" spans="2:5" x14ac:dyDescent="0.45">
      <c r="B5802" s="191">
        <v>44109</v>
      </c>
      <c r="C5802" s="101">
        <v>129.85025024414063</v>
      </c>
      <c r="D5802" s="56">
        <f t="shared" si="90"/>
        <v>-0.58374660951138813</v>
      </c>
      <c r="E5802">
        <v>-9.3650814900268498E-3</v>
      </c>
    </row>
    <row r="5803" spans="2:5" x14ac:dyDescent="0.45">
      <c r="B5803" s="191">
        <v>46085</v>
      </c>
      <c r="C5803" s="101">
        <v>311.95001220703125</v>
      </c>
      <c r="D5803" s="56">
        <f t="shared" si="90"/>
        <v>7.5735617818108967</v>
      </c>
      <c r="E5803">
        <v>-9.3679953846644362E-3</v>
      </c>
    </row>
    <row r="5804" spans="2:5" x14ac:dyDescent="0.45">
      <c r="B5804" s="191">
        <v>38835</v>
      </c>
      <c r="C5804" s="101">
        <v>36.385112762451172</v>
      </c>
      <c r="D5804" s="56">
        <f t="shared" si="90"/>
        <v>-0.77883610125031599</v>
      </c>
      <c r="E5804">
        <v>-9.3684873262707118E-3</v>
      </c>
    </row>
    <row r="5805" spans="2:5" x14ac:dyDescent="0.45">
      <c r="B5805" s="191">
        <v>42523</v>
      </c>
      <c r="C5805" s="101">
        <v>164.51651000976563</v>
      </c>
      <c r="D5805" s="56">
        <f t="shared" si="90"/>
        <v>21.05240288048444</v>
      </c>
      <c r="E5805">
        <v>-9.4078086024172759E-3</v>
      </c>
    </row>
    <row r="5806" spans="2:5" x14ac:dyDescent="0.45">
      <c r="B5806" s="191">
        <v>36076</v>
      </c>
      <c r="C5806" s="101">
        <v>7.4602532386779785</v>
      </c>
      <c r="D5806" s="56">
        <f t="shared" si="90"/>
        <v>-0.64149945500660666</v>
      </c>
      <c r="E5806">
        <v>-9.4093318969133335E-3</v>
      </c>
    </row>
    <row r="5807" spans="2:5" x14ac:dyDescent="0.45">
      <c r="B5807" s="191">
        <v>38572</v>
      </c>
      <c r="C5807" s="101">
        <v>20.809600830078125</v>
      </c>
      <c r="D5807" s="56">
        <f t="shared" si="90"/>
        <v>-0.18970388035491875</v>
      </c>
      <c r="E5807">
        <v>-9.425877386873718E-3</v>
      </c>
    </row>
    <row r="5808" spans="2:5" x14ac:dyDescent="0.45">
      <c r="B5808" s="191">
        <v>38622</v>
      </c>
      <c r="C5808" s="101">
        <v>25.681476593017578</v>
      </c>
      <c r="D5808" s="56">
        <f t="shared" si="90"/>
        <v>-0.43239402966349916</v>
      </c>
      <c r="E5808">
        <v>-9.4303011629868535E-3</v>
      </c>
    </row>
    <row r="5809" spans="2:5" x14ac:dyDescent="0.45">
      <c r="B5809" s="191">
        <v>40063</v>
      </c>
      <c r="C5809" s="101">
        <v>45.245254516601563</v>
      </c>
      <c r="D5809" s="56">
        <f t="shared" si="90"/>
        <v>2.7212891890407951</v>
      </c>
      <c r="E5809">
        <v>-9.4320815713827694E-3</v>
      </c>
    </row>
    <row r="5810" spans="2:5" x14ac:dyDescent="0.45">
      <c r="B5810" s="191">
        <v>38113</v>
      </c>
      <c r="C5810" s="101">
        <v>12.158489227294922</v>
      </c>
      <c r="D5810" s="56">
        <f t="shared" si="90"/>
        <v>-0.59248928059275863</v>
      </c>
      <c r="E5810">
        <v>-9.4615145913122638E-3</v>
      </c>
    </row>
    <row r="5811" spans="2:5" x14ac:dyDescent="0.45">
      <c r="B5811" s="191">
        <v>39213</v>
      </c>
      <c r="C5811" s="101">
        <v>29.83599853515625</v>
      </c>
      <c r="D5811" s="56">
        <f t="shared" si="90"/>
        <v>-0.62031772748160097</v>
      </c>
      <c r="E5811">
        <v>-9.468920430357004E-3</v>
      </c>
    </row>
    <row r="5812" spans="2:5" x14ac:dyDescent="0.45">
      <c r="B5812" s="191">
        <v>40697</v>
      </c>
      <c r="C5812" s="101">
        <v>78.581489562988281</v>
      </c>
      <c r="D5812" s="56">
        <f t="shared" si="90"/>
        <v>0.23452487491093749</v>
      </c>
      <c r="E5812">
        <v>-9.4723864312827154E-3</v>
      </c>
    </row>
    <row r="5813" spans="2:5" x14ac:dyDescent="0.45">
      <c r="B5813" s="191">
        <v>40596</v>
      </c>
      <c r="C5813" s="101">
        <v>63.653224945068359</v>
      </c>
      <c r="D5813" s="56">
        <f t="shared" si="90"/>
        <v>3.759958614291933</v>
      </c>
      <c r="E5813">
        <v>-9.481459020982741E-3</v>
      </c>
    </row>
    <row r="5814" spans="2:5" x14ac:dyDescent="0.45">
      <c r="B5814" s="191">
        <v>38258</v>
      </c>
      <c r="C5814" s="101">
        <v>13.372642517089844</v>
      </c>
      <c r="D5814" s="56">
        <f t="shared" si="90"/>
        <v>0.89159372363344835</v>
      </c>
      <c r="E5814">
        <v>-9.4827985073967919E-3</v>
      </c>
    </row>
    <row r="5815" spans="2:5" x14ac:dyDescent="0.45">
      <c r="B5815" s="191">
        <v>37567</v>
      </c>
      <c r="C5815" s="101">
        <v>7.0695109367370605</v>
      </c>
      <c r="D5815" s="56">
        <f t="shared" si="90"/>
        <v>1.6552608845431638</v>
      </c>
      <c r="E5815">
        <v>-9.4830368620488041E-3</v>
      </c>
    </row>
    <row r="5816" spans="2:5" x14ac:dyDescent="0.45">
      <c r="B5816" s="191">
        <v>35101</v>
      </c>
      <c r="C5816" s="101">
        <v>2.66245436668396</v>
      </c>
      <c r="D5816" s="56">
        <f t="shared" si="90"/>
        <v>-0.66371557043522245</v>
      </c>
      <c r="E5816">
        <v>-9.4878442732951873E-3</v>
      </c>
    </row>
    <row r="5817" spans="2:5" x14ac:dyDescent="0.45">
      <c r="B5817" s="191">
        <v>36809</v>
      </c>
      <c r="C5817" s="101">
        <v>7.917269229888916</v>
      </c>
      <c r="D5817" s="56">
        <f t="shared" si="90"/>
        <v>-0.75724657069116719</v>
      </c>
      <c r="E5817">
        <v>-9.4910675498755762E-3</v>
      </c>
    </row>
    <row r="5818" spans="2:5" x14ac:dyDescent="0.45">
      <c r="B5818" s="191">
        <v>39105</v>
      </c>
      <c r="C5818" s="101">
        <v>32.614448547363281</v>
      </c>
      <c r="D5818" s="56">
        <f t="shared" si="90"/>
        <v>2.6189065056708363</v>
      </c>
      <c r="E5818">
        <v>-9.4997718289172185E-3</v>
      </c>
    </row>
    <row r="5819" spans="2:5" x14ac:dyDescent="0.45">
      <c r="B5819" s="191">
        <v>36208</v>
      </c>
      <c r="C5819" s="101">
        <v>9.0122385025024414</v>
      </c>
      <c r="D5819" s="56">
        <f t="shared" si="90"/>
        <v>-0.97732878276519985</v>
      </c>
      <c r="E5819">
        <v>-9.5125405968111178E-3</v>
      </c>
    </row>
    <row r="5820" spans="2:5" x14ac:dyDescent="0.45">
      <c r="B5820" s="191">
        <v>45901</v>
      </c>
      <c r="C5820" s="101">
        <v>397.51895141601563</v>
      </c>
      <c r="D5820" s="56">
        <f t="shared" si="90"/>
        <v>0.8850733286218202</v>
      </c>
      <c r="E5820">
        <v>-9.5180066295731149E-3</v>
      </c>
    </row>
    <row r="5821" spans="2:5" x14ac:dyDescent="0.45">
      <c r="B5821" s="191">
        <v>44649</v>
      </c>
      <c r="C5821" s="101">
        <v>210.87718200683594</v>
      </c>
      <c r="D5821" s="56">
        <f t="shared" si="90"/>
        <v>18.63862913740244</v>
      </c>
      <c r="E5821">
        <v>-9.5312583203212321E-3</v>
      </c>
    </row>
    <row r="5822" spans="2:5" x14ac:dyDescent="0.45">
      <c r="B5822" s="191">
        <v>36397</v>
      </c>
      <c r="C5822" s="101">
        <v>10.737876892089844</v>
      </c>
      <c r="D5822" s="56">
        <f t="shared" si="90"/>
        <v>-0.93391643872458607</v>
      </c>
      <c r="E5822">
        <v>-9.5312825754783458E-3</v>
      </c>
    </row>
    <row r="5823" spans="2:5" x14ac:dyDescent="0.45">
      <c r="B5823" s="191">
        <v>44301</v>
      </c>
      <c r="C5823" s="101">
        <v>162.4893798828125</v>
      </c>
      <c r="D5823" s="56">
        <f t="shared" si="90"/>
        <v>48.742660049394523</v>
      </c>
      <c r="E5823">
        <v>-9.5830147861688218E-3</v>
      </c>
    </row>
    <row r="5824" spans="2:5" x14ac:dyDescent="0.45">
      <c r="B5824" s="191">
        <v>35272</v>
      </c>
      <c r="C5824" s="101">
        <v>3.2666001319885254</v>
      </c>
      <c r="D5824" s="56">
        <f t="shared" si="90"/>
        <v>-0.67314925196387931</v>
      </c>
      <c r="E5824">
        <v>-9.5857079657532471E-3</v>
      </c>
    </row>
    <row r="5825" spans="2:5" x14ac:dyDescent="0.45">
      <c r="B5825" s="191">
        <v>36901</v>
      </c>
      <c r="C5825" s="101">
        <v>9.9941644668579102</v>
      </c>
      <c r="D5825" s="56">
        <f t="shared" si="90"/>
        <v>0.21199277868114941</v>
      </c>
      <c r="E5825">
        <v>-9.5880453937981641E-3</v>
      </c>
    </row>
    <row r="5826" spans="2:5" x14ac:dyDescent="0.45">
      <c r="B5826" s="191">
        <v>36479</v>
      </c>
      <c r="C5826" s="101">
        <v>8.2460594177246094</v>
      </c>
      <c r="D5826" s="56">
        <f t="shared" si="90"/>
        <v>-0.94883367124595552</v>
      </c>
      <c r="E5826">
        <v>-9.6017982124170492E-3</v>
      </c>
    </row>
    <row r="5827" spans="2:5" x14ac:dyDescent="0.45">
      <c r="B5827" s="191">
        <v>42531</v>
      </c>
      <c r="C5827" s="101">
        <v>161.16183471679688</v>
      </c>
      <c r="D5827" s="56">
        <f t="shared" ref="D5827:D5890" si="91">(C5827-C5828)/C5828</f>
        <v>0.13030122561019655</v>
      </c>
      <c r="E5827">
        <v>-9.601850060655651E-3</v>
      </c>
    </row>
    <row r="5828" spans="2:5" x14ac:dyDescent="0.45">
      <c r="B5828" s="191">
        <v>42138</v>
      </c>
      <c r="C5828" s="101">
        <v>142.58308410644531</v>
      </c>
      <c r="D5828" s="56">
        <f t="shared" si="91"/>
        <v>-0.23957353147135696</v>
      </c>
      <c r="E5828">
        <v>-9.6079735655925352E-3</v>
      </c>
    </row>
    <row r="5829" spans="2:5" x14ac:dyDescent="0.45">
      <c r="B5829" s="191">
        <v>43276</v>
      </c>
      <c r="C5829" s="101">
        <v>187.50410461425781</v>
      </c>
      <c r="D5829" s="56">
        <f t="shared" si="91"/>
        <v>2.7973863101626919</v>
      </c>
      <c r="E5829">
        <v>-9.617094176356835E-3</v>
      </c>
    </row>
    <row r="5830" spans="2:5" x14ac:dyDescent="0.45">
      <c r="B5830" s="191">
        <v>40122</v>
      </c>
      <c r="C5830" s="101">
        <v>49.377147674560547</v>
      </c>
      <c r="D5830" s="56">
        <f t="shared" si="91"/>
        <v>7.361524388476318</v>
      </c>
      <c r="E5830">
        <v>-9.6228747871697964E-3</v>
      </c>
    </row>
    <row r="5831" spans="2:5" x14ac:dyDescent="0.45">
      <c r="B5831" s="191">
        <v>35683</v>
      </c>
      <c r="C5831" s="101">
        <v>5.905280590057373</v>
      </c>
      <c r="D5831" s="56">
        <f t="shared" si="91"/>
        <v>-0.83841967514715177</v>
      </c>
      <c r="E5831">
        <v>-9.6346588296447357E-3</v>
      </c>
    </row>
    <row r="5832" spans="2:5" x14ac:dyDescent="0.45">
      <c r="B5832" s="191">
        <v>39668</v>
      </c>
      <c r="C5832" s="101">
        <v>36.547027587890625</v>
      </c>
      <c r="D5832" s="56">
        <f t="shared" si="91"/>
        <v>-0.81548591268817172</v>
      </c>
      <c r="E5832">
        <v>-9.6377665984619509E-3</v>
      </c>
    </row>
    <row r="5833" spans="2:5" x14ac:dyDescent="0.45">
      <c r="B5833" s="191">
        <v>43405</v>
      </c>
      <c r="C5833" s="101">
        <v>198.07174682617188</v>
      </c>
      <c r="D5833" s="56">
        <f t="shared" si="91"/>
        <v>5.9371356348513503E-2</v>
      </c>
      <c r="E5833">
        <v>-9.639301347491077E-3</v>
      </c>
    </row>
    <row r="5834" spans="2:5" x14ac:dyDescent="0.45">
      <c r="B5834" s="191">
        <v>43031</v>
      </c>
      <c r="C5834" s="101">
        <v>186.97102355957031</v>
      </c>
      <c r="D5834" s="56">
        <f t="shared" si="91"/>
        <v>1.1877912318610022</v>
      </c>
      <c r="E5834">
        <v>-9.6419281625594686E-3</v>
      </c>
    </row>
    <row r="5835" spans="2:5" x14ac:dyDescent="0.45">
      <c r="B5835" s="191">
        <v>40749</v>
      </c>
      <c r="C5835" s="101">
        <v>85.461090087890625</v>
      </c>
      <c r="D5835" s="56">
        <f t="shared" si="91"/>
        <v>3.6534752736938301</v>
      </c>
      <c r="E5835">
        <v>-9.6432319799777677E-3</v>
      </c>
    </row>
    <row r="5836" spans="2:5" x14ac:dyDescent="0.45">
      <c r="B5836" s="191">
        <v>38519</v>
      </c>
      <c r="C5836" s="101">
        <v>18.36500358581543</v>
      </c>
      <c r="D5836" s="56">
        <f t="shared" si="91"/>
        <v>-0.77930468082929383</v>
      </c>
      <c r="E5836">
        <v>-9.6525579031590675E-3</v>
      </c>
    </row>
    <row r="5837" spans="2:5" x14ac:dyDescent="0.45">
      <c r="B5837" s="191">
        <v>40785</v>
      </c>
      <c r="C5837" s="101">
        <v>83.214286804199219</v>
      </c>
      <c r="D5837" s="56">
        <f t="shared" si="91"/>
        <v>1.2242578109346918</v>
      </c>
      <c r="E5837">
        <v>-9.6559575383024041E-3</v>
      </c>
    </row>
    <row r="5838" spans="2:5" x14ac:dyDescent="0.45">
      <c r="B5838" s="191">
        <v>39700</v>
      </c>
      <c r="C5838" s="101">
        <v>37.412158966064453</v>
      </c>
      <c r="D5838" s="56">
        <f t="shared" si="91"/>
        <v>3.9406695732990817</v>
      </c>
      <c r="E5838">
        <v>-9.6694671614462133E-3</v>
      </c>
    </row>
    <row r="5839" spans="2:5" x14ac:dyDescent="0.45">
      <c r="B5839" s="191">
        <v>37480</v>
      </c>
      <c r="C5839" s="101">
        <v>7.5722851753234863</v>
      </c>
      <c r="D5839" s="56">
        <f t="shared" si="91"/>
        <v>-0.93652023132903517</v>
      </c>
      <c r="E5839">
        <v>-9.6695494131162109E-3</v>
      </c>
    </row>
    <row r="5840" spans="2:5" x14ac:dyDescent="0.45">
      <c r="B5840" s="191">
        <v>43965</v>
      </c>
      <c r="C5840" s="101">
        <v>119.28659057617188</v>
      </c>
      <c r="D5840" s="56">
        <f t="shared" si="91"/>
        <v>11.466399261271416</v>
      </c>
      <c r="E5840">
        <v>-9.6733856292311807E-3</v>
      </c>
    </row>
    <row r="5841" spans="2:5" x14ac:dyDescent="0.45">
      <c r="B5841" s="191">
        <v>36538</v>
      </c>
      <c r="C5841" s="101">
        <v>9.5686483383178711</v>
      </c>
      <c r="D5841" s="56">
        <f t="shared" si="91"/>
        <v>-4.319684972091567E-2</v>
      </c>
      <c r="E5841">
        <v>-9.6809586066794601E-3</v>
      </c>
    </row>
    <row r="5842" spans="2:5" x14ac:dyDescent="0.45">
      <c r="B5842" s="191">
        <v>37945</v>
      </c>
      <c r="C5842" s="101">
        <v>10.000644683837891</v>
      </c>
      <c r="D5842" s="56">
        <f t="shared" si="91"/>
        <v>0.24184485519123095</v>
      </c>
      <c r="E5842">
        <v>-9.7175101975213174E-3</v>
      </c>
    </row>
    <row r="5843" spans="2:5" x14ac:dyDescent="0.45">
      <c r="B5843" s="191">
        <v>37050</v>
      </c>
      <c r="C5843" s="101">
        <v>8.0530548095703125</v>
      </c>
      <c r="D5843" s="56">
        <f t="shared" si="91"/>
        <v>-0.82026295012911155</v>
      </c>
      <c r="E5843">
        <v>-9.7342096146868524E-3</v>
      </c>
    </row>
    <row r="5844" spans="2:5" x14ac:dyDescent="0.45">
      <c r="B5844" s="191">
        <v>40073</v>
      </c>
      <c r="C5844" s="101">
        <v>44.804645538330078</v>
      </c>
      <c r="D5844" s="56">
        <f t="shared" si="91"/>
        <v>-0.89600186489310918</v>
      </c>
      <c r="E5844">
        <v>-9.7382362632044521E-3</v>
      </c>
    </row>
    <row r="5845" spans="2:5" x14ac:dyDescent="0.45">
      <c r="B5845" s="191">
        <v>45629</v>
      </c>
      <c r="C5845" s="101">
        <v>430.82162475585938</v>
      </c>
      <c r="D5845" s="56">
        <f t="shared" si="91"/>
        <v>1.7586016003495453</v>
      </c>
      <c r="E5845">
        <v>-9.7443343292359704E-3</v>
      </c>
    </row>
    <row r="5846" spans="2:5" x14ac:dyDescent="0.45">
      <c r="B5846" s="191">
        <v>41950</v>
      </c>
      <c r="C5846" s="101">
        <v>156.17391967773438</v>
      </c>
      <c r="D5846" s="56">
        <f t="shared" si="91"/>
        <v>-0.13875449681453197</v>
      </c>
      <c r="E5846">
        <v>-9.745216064880902E-3</v>
      </c>
    </row>
    <row r="5847" spans="2:5" x14ac:dyDescent="0.45">
      <c r="B5847" s="191">
        <v>43082</v>
      </c>
      <c r="C5847" s="101">
        <v>181.3349609375</v>
      </c>
      <c r="D5847" s="56">
        <f t="shared" si="91"/>
        <v>-5.7619685556246157E-2</v>
      </c>
      <c r="E5847">
        <v>-9.7492960776750619E-3</v>
      </c>
    </row>
    <row r="5848" spans="2:5" x14ac:dyDescent="0.45">
      <c r="B5848" s="191">
        <v>42838</v>
      </c>
      <c r="C5848" s="101">
        <v>192.42227172851563</v>
      </c>
      <c r="D5848" s="56">
        <f t="shared" si="91"/>
        <v>0.45395880403206357</v>
      </c>
      <c r="E5848">
        <v>-9.7553023529664898E-3</v>
      </c>
    </row>
    <row r="5849" spans="2:5" x14ac:dyDescent="0.45">
      <c r="B5849" s="191">
        <v>44097</v>
      </c>
      <c r="C5849" s="101">
        <v>132.34368896484375</v>
      </c>
      <c r="D5849" s="56">
        <f t="shared" si="91"/>
        <v>-0.67519880847855052</v>
      </c>
      <c r="E5849">
        <v>-9.7589245591152719E-3</v>
      </c>
    </row>
    <row r="5850" spans="2:5" x14ac:dyDescent="0.45">
      <c r="B5850" s="191">
        <v>45860</v>
      </c>
      <c r="C5850" s="101">
        <v>407.46060180664063</v>
      </c>
      <c r="D5850" s="56">
        <f t="shared" si="91"/>
        <v>6.8711564711120957E-2</v>
      </c>
      <c r="E5850">
        <v>-9.7595833648539011E-3</v>
      </c>
    </row>
    <row r="5851" spans="2:5" x14ac:dyDescent="0.45">
      <c r="B5851" s="191">
        <v>45397</v>
      </c>
      <c r="C5851" s="101">
        <v>381.26339721679688</v>
      </c>
      <c r="D5851" s="56">
        <f t="shared" si="91"/>
        <v>47.247262975173669</v>
      </c>
      <c r="E5851">
        <v>-9.7651944791720575E-3</v>
      </c>
    </row>
    <row r="5852" spans="2:5" x14ac:dyDescent="0.45">
      <c r="B5852" s="191">
        <v>37336</v>
      </c>
      <c r="C5852" s="101">
        <v>7.902280330657959</v>
      </c>
      <c r="D5852" s="56">
        <f t="shared" si="91"/>
        <v>-0.97988291546901729</v>
      </c>
      <c r="E5852">
        <v>-9.7781246562410728E-3</v>
      </c>
    </row>
    <row r="5853" spans="2:5" x14ac:dyDescent="0.45">
      <c r="B5853" s="191">
        <v>45077</v>
      </c>
      <c r="C5853" s="101">
        <v>392.81439208984375</v>
      </c>
      <c r="D5853" s="56">
        <f t="shared" si="91"/>
        <v>1.728782480068221</v>
      </c>
      <c r="E5853">
        <v>-9.7800032018165277E-3</v>
      </c>
    </row>
    <row r="5854" spans="2:5" x14ac:dyDescent="0.45">
      <c r="B5854" s="191">
        <v>41430</v>
      </c>
      <c r="C5854" s="101">
        <v>143.95225524902344</v>
      </c>
      <c r="D5854" s="56">
        <f t="shared" si="91"/>
        <v>12.212637189158775</v>
      </c>
      <c r="E5854">
        <v>-9.7835003015031077E-3</v>
      </c>
    </row>
    <row r="5855" spans="2:5" x14ac:dyDescent="0.45">
      <c r="B5855" s="191">
        <v>36367</v>
      </c>
      <c r="C5855" s="101">
        <v>10.89504337310791</v>
      </c>
      <c r="D5855" s="56">
        <f t="shared" si="91"/>
        <v>-0.91239066587223072</v>
      </c>
      <c r="E5855">
        <v>-9.7864393137704515E-3</v>
      </c>
    </row>
    <row r="5856" spans="2:5" x14ac:dyDescent="0.45">
      <c r="B5856" s="191">
        <v>41260</v>
      </c>
      <c r="C5856" s="101">
        <v>124.35939025878906</v>
      </c>
      <c r="D5856" s="56">
        <f t="shared" si="91"/>
        <v>-0.36221931252237116</v>
      </c>
      <c r="E5856">
        <v>-9.7988401427441859E-3</v>
      </c>
    </row>
    <row r="5857" spans="2:5" x14ac:dyDescent="0.45">
      <c r="B5857" s="191">
        <v>43675</v>
      </c>
      <c r="C5857" s="101">
        <v>194.98770141601563</v>
      </c>
      <c r="D5857" s="56">
        <f t="shared" si="91"/>
        <v>-0.38731279994967599</v>
      </c>
      <c r="E5857">
        <v>-9.8002446767920005E-3</v>
      </c>
    </row>
    <row r="5858" spans="2:5" x14ac:dyDescent="0.45">
      <c r="B5858" s="191">
        <v>46064</v>
      </c>
      <c r="C5858" s="101">
        <v>318.25</v>
      </c>
      <c r="D5858" s="56">
        <f t="shared" si="91"/>
        <v>1.1741135284801054</v>
      </c>
      <c r="E5858">
        <v>-9.8008523842689193E-3</v>
      </c>
    </row>
    <row r="5859" spans="2:5" x14ac:dyDescent="0.45">
      <c r="B5859" s="191">
        <v>42082</v>
      </c>
      <c r="C5859" s="101">
        <v>146.38150024414063</v>
      </c>
      <c r="D5859" s="56">
        <f t="shared" si="91"/>
        <v>-0.24871694831126795</v>
      </c>
      <c r="E5859">
        <v>-9.802515981510343E-3</v>
      </c>
    </row>
    <row r="5860" spans="2:5" x14ac:dyDescent="0.45">
      <c r="B5860" s="191">
        <v>43678</v>
      </c>
      <c r="C5860" s="101">
        <v>194.84201049804688</v>
      </c>
      <c r="D5860" s="56">
        <f t="shared" si="91"/>
        <v>-0.50129795975754543</v>
      </c>
      <c r="E5860">
        <v>-9.8075776147924718E-3</v>
      </c>
    </row>
    <row r="5861" spans="2:5" x14ac:dyDescent="0.45">
      <c r="B5861" s="191">
        <v>45191</v>
      </c>
      <c r="C5861" s="101">
        <v>390.6982421875</v>
      </c>
      <c r="D5861" s="56">
        <f t="shared" si="91"/>
        <v>30.664965844034295</v>
      </c>
      <c r="E5861">
        <v>-9.8323009031962266E-3</v>
      </c>
    </row>
    <row r="5862" spans="2:5" x14ac:dyDescent="0.45">
      <c r="B5862" s="191">
        <v>38111</v>
      </c>
      <c r="C5862" s="101">
        <v>12.338501930236816</v>
      </c>
      <c r="D5862" s="56">
        <f t="shared" si="91"/>
        <v>0.45688138582052956</v>
      </c>
      <c r="E5862">
        <v>-9.832673801236062E-3</v>
      </c>
    </row>
    <row r="5863" spans="2:5" x14ac:dyDescent="0.45">
      <c r="B5863" s="191">
        <v>37106</v>
      </c>
      <c r="C5863" s="101">
        <v>8.4691190719604492</v>
      </c>
      <c r="D5863" s="56">
        <f t="shared" si="91"/>
        <v>-0.94271065412691091</v>
      </c>
      <c r="E5863">
        <v>-9.839815198657207E-3</v>
      </c>
    </row>
    <row r="5864" spans="2:5" x14ac:dyDescent="0.45">
      <c r="B5864" s="191">
        <v>42081</v>
      </c>
      <c r="C5864" s="101">
        <v>147.83061218261719</v>
      </c>
      <c r="D5864" s="56">
        <f t="shared" si="91"/>
        <v>20.135751700005017</v>
      </c>
      <c r="E5864">
        <v>-9.8528979213734508E-3</v>
      </c>
    </row>
    <row r="5865" spans="2:5" x14ac:dyDescent="0.45">
      <c r="B5865" s="191">
        <v>37432</v>
      </c>
      <c r="C5865" s="101">
        <v>6.9943389892578125</v>
      </c>
      <c r="D5865" s="56">
        <f t="shared" si="91"/>
        <v>-0.29837043069006575</v>
      </c>
      <c r="E5865">
        <v>-9.8627663996589243E-3</v>
      </c>
    </row>
    <row r="5866" spans="2:5" x14ac:dyDescent="0.45">
      <c r="B5866" s="191">
        <v>38159</v>
      </c>
      <c r="C5866" s="101">
        <v>9.9687061309814453</v>
      </c>
      <c r="D5866" s="56">
        <f t="shared" si="91"/>
        <v>-0.69614769211163596</v>
      </c>
      <c r="E5866">
        <v>-9.862963871604527E-3</v>
      </c>
    </row>
    <row r="5867" spans="2:5" x14ac:dyDescent="0.45">
      <c r="B5867" s="191">
        <v>39808</v>
      </c>
      <c r="C5867" s="101">
        <v>32.807735443115234</v>
      </c>
      <c r="D5867" s="56">
        <f t="shared" si="91"/>
        <v>3.445052254689807</v>
      </c>
      <c r="E5867">
        <v>-9.8635440418898129E-3</v>
      </c>
    </row>
    <row r="5868" spans="2:5" x14ac:dyDescent="0.45">
      <c r="B5868" s="191">
        <v>35991</v>
      </c>
      <c r="C5868" s="101">
        <v>7.3807311058044434</v>
      </c>
      <c r="D5868" s="56">
        <f t="shared" si="91"/>
        <v>0.2816636696209861</v>
      </c>
      <c r="E5868">
        <v>-9.869693259162815E-3</v>
      </c>
    </row>
    <row r="5869" spans="2:5" x14ac:dyDescent="0.45">
      <c r="B5869" s="191">
        <v>35661</v>
      </c>
      <c r="C5869" s="101">
        <v>5.7587113380432129</v>
      </c>
      <c r="D5869" s="56">
        <f t="shared" si="91"/>
        <v>-0.53919357971197535</v>
      </c>
      <c r="E5869">
        <v>-9.876887344110798E-3</v>
      </c>
    </row>
    <row r="5870" spans="2:5" x14ac:dyDescent="0.45">
      <c r="B5870" s="191">
        <v>38097</v>
      </c>
      <c r="C5870" s="101">
        <v>12.497029304504395</v>
      </c>
      <c r="D5870" s="56">
        <f t="shared" si="91"/>
        <v>-0.64891427766135135</v>
      </c>
      <c r="E5870">
        <v>-9.891500558481342E-3</v>
      </c>
    </row>
    <row r="5871" spans="2:5" x14ac:dyDescent="0.45">
      <c r="B5871" s="191">
        <v>39918</v>
      </c>
      <c r="C5871" s="101">
        <v>35.595378875732422</v>
      </c>
      <c r="D5871" s="56">
        <f t="shared" si="91"/>
        <v>-0.58277919199575479</v>
      </c>
      <c r="E5871">
        <v>-9.8932000842073802E-3</v>
      </c>
    </row>
    <row r="5872" spans="2:5" x14ac:dyDescent="0.45">
      <c r="B5872" s="191">
        <v>40836</v>
      </c>
      <c r="C5872" s="101">
        <v>85.315444946289063</v>
      </c>
      <c r="D5872" s="56">
        <f t="shared" si="91"/>
        <v>-8.6840301867465233E-2</v>
      </c>
      <c r="E5872">
        <v>-9.8986529799551352E-3</v>
      </c>
    </row>
    <row r="5873" spans="2:5" x14ac:dyDescent="0.45">
      <c r="B5873" s="191">
        <v>40997</v>
      </c>
      <c r="C5873" s="101">
        <v>93.4288330078125</v>
      </c>
      <c r="D5873" s="56">
        <f t="shared" si="91"/>
        <v>-0.5044780627246831</v>
      </c>
      <c r="E5873">
        <v>-9.9208391306024584E-3</v>
      </c>
    </row>
    <row r="5874" spans="2:5" x14ac:dyDescent="0.45">
      <c r="B5874" s="191">
        <v>42993</v>
      </c>
      <c r="C5874" s="101">
        <v>188.54631042480469</v>
      </c>
      <c r="D5874" s="56">
        <f t="shared" si="91"/>
        <v>-5.5952765592122748E-2</v>
      </c>
      <c r="E5874">
        <v>-9.9267166493288983E-3</v>
      </c>
    </row>
    <row r="5875" spans="2:5" x14ac:dyDescent="0.45">
      <c r="B5875" s="191">
        <v>43637</v>
      </c>
      <c r="C5875" s="101">
        <v>199.72126770019531</v>
      </c>
      <c r="D5875" s="56">
        <f t="shared" si="91"/>
        <v>-0.49095731937817838</v>
      </c>
      <c r="E5875">
        <v>-9.9278519711643882E-3</v>
      </c>
    </row>
    <row r="5876" spans="2:5" x14ac:dyDescent="0.45">
      <c r="B5876" s="191">
        <v>45733</v>
      </c>
      <c r="C5876" s="101">
        <v>392.3468017578125</v>
      </c>
      <c r="D5876" s="56">
        <f t="shared" si="91"/>
        <v>2.1211129987584902</v>
      </c>
      <c r="E5876">
        <v>-9.9503058418955528E-3</v>
      </c>
    </row>
    <row r="5877" spans="2:5" x14ac:dyDescent="0.45">
      <c r="B5877" s="191">
        <v>44133</v>
      </c>
      <c r="C5877" s="101">
        <v>125.70733642578125</v>
      </c>
      <c r="D5877" s="56">
        <f t="shared" si="91"/>
        <v>-0.21439357962813566</v>
      </c>
      <c r="E5877">
        <v>-9.9699338530345964E-3</v>
      </c>
    </row>
    <row r="5878" spans="2:5" x14ac:dyDescent="0.45">
      <c r="B5878" s="191">
        <v>44306</v>
      </c>
      <c r="C5878" s="101">
        <v>160.01312255859375</v>
      </c>
      <c r="D5878" s="56">
        <f t="shared" si="91"/>
        <v>16.745306617672256</v>
      </c>
      <c r="E5878">
        <v>-9.9707030586188069E-3</v>
      </c>
    </row>
    <row r="5879" spans="2:5" x14ac:dyDescent="0.45">
      <c r="B5879" s="191">
        <v>36598</v>
      </c>
      <c r="C5879" s="101">
        <v>9.0172080993652344</v>
      </c>
      <c r="D5879" s="56">
        <f t="shared" si="91"/>
        <v>-0.95536799899158187</v>
      </c>
      <c r="E5879">
        <v>-9.9712495463568345E-3</v>
      </c>
    </row>
    <row r="5880" spans="2:5" x14ac:dyDescent="0.45">
      <c r="B5880" s="191">
        <v>43437</v>
      </c>
      <c r="C5880" s="101">
        <v>202.03459167480469</v>
      </c>
      <c r="D5880" s="56">
        <f t="shared" si="91"/>
        <v>68.796057790259255</v>
      </c>
      <c r="E5880">
        <v>-9.9720321007239175E-3</v>
      </c>
    </row>
    <row r="5881" spans="2:5" x14ac:dyDescent="0.45">
      <c r="B5881" s="191">
        <v>35185</v>
      </c>
      <c r="C5881" s="101">
        <v>2.8946418762207031</v>
      </c>
      <c r="D5881" s="56">
        <f t="shared" si="91"/>
        <v>-0.99310679545679836</v>
      </c>
      <c r="E5881">
        <v>-9.9943939675013194E-3</v>
      </c>
    </row>
    <row r="5882" spans="2:5" x14ac:dyDescent="0.45">
      <c r="B5882" s="191">
        <v>45638</v>
      </c>
      <c r="C5882" s="101">
        <v>419.9268798828125</v>
      </c>
      <c r="D5882" s="56">
        <f t="shared" si="91"/>
        <v>2.0745349095201524</v>
      </c>
      <c r="E5882">
        <v>-9.9945471207120995E-3</v>
      </c>
    </row>
    <row r="5883" spans="2:5" x14ac:dyDescent="0.45">
      <c r="B5883" s="191">
        <v>41688</v>
      </c>
      <c r="C5883" s="101">
        <v>136.58224487304688</v>
      </c>
      <c r="D5883" s="56">
        <f t="shared" si="91"/>
        <v>-0.31006743585731561</v>
      </c>
      <c r="E5883">
        <v>-9.9968589074306748E-3</v>
      </c>
    </row>
    <row r="5884" spans="2:5" x14ac:dyDescent="0.45">
      <c r="B5884" s="191">
        <v>43413</v>
      </c>
      <c r="C5884" s="101">
        <v>197.96463012695313</v>
      </c>
      <c r="D5884" s="56">
        <f t="shared" si="91"/>
        <v>26.469976934880588</v>
      </c>
      <c r="E5884">
        <v>-9.9982182148802331E-3</v>
      </c>
    </row>
    <row r="5885" spans="2:5" x14ac:dyDescent="0.45">
      <c r="B5885" s="191">
        <v>37676</v>
      </c>
      <c r="C5885" s="101">
        <v>7.2065815925598145</v>
      </c>
      <c r="D5885" s="56">
        <f t="shared" si="91"/>
        <v>0.16405371409637262</v>
      </c>
      <c r="E5885">
        <v>-1.0000546968370489E-2</v>
      </c>
    </row>
    <row r="5886" spans="2:5" x14ac:dyDescent="0.45">
      <c r="B5886" s="191">
        <v>36644</v>
      </c>
      <c r="C5886" s="101">
        <v>6.1909356117248535</v>
      </c>
      <c r="D5886" s="56">
        <f t="shared" si="91"/>
        <v>-0.87947119484641967</v>
      </c>
      <c r="E5886">
        <v>-1.0000998132523786E-2</v>
      </c>
    </row>
    <row r="5887" spans="2:5" x14ac:dyDescent="0.45">
      <c r="B5887" s="191">
        <v>40302</v>
      </c>
      <c r="C5887" s="101">
        <v>51.364780426025391</v>
      </c>
      <c r="D5887" s="56">
        <f t="shared" si="91"/>
        <v>2.7157067965304353</v>
      </c>
      <c r="E5887">
        <v>-1.0001689581399959E-2</v>
      </c>
    </row>
    <row r="5888" spans="2:5" x14ac:dyDescent="0.45">
      <c r="B5888" s="191">
        <v>38252</v>
      </c>
      <c r="C5888" s="101">
        <v>13.823690414428711</v>
      </c>
      <c r="D5888" s="56">
        <f t="shared" si="91"/>
        <v>-0.90309994034858376</v>
      </c>
      <c r="E5888">
        <v>-1.0017169949719502E-2</v>
      </c>
    </row>
    <row r="5889" spans="2:5" x14ac:dyDescent="0.45">
      <c r="B5889" s="191">
        <v>41437</v>
      </c>
      <c r="C5889" s="101">
        <v>142.65925598144531</v>
      </c>
      <c r="D5889" s="56">
        <f t="shared" si="91"/>
        <v>-0.24908902222079793</v>
      </c>
      <c r="E5889">
        <v>-1.0019441038380168E-2</v>
      </c>
    </row>
    <row r="5890" spans="2:5" x14ac:dyDescent="0.45">
      <c r="B5890" s="191">
        <v>43140</v>
      </c>
      <c r="C5890" s="101">
        <v>189.98158264160156</v>
      </c>
      <c r="D5890" s="56">
        <f t="shared" si="91"/>
        <v>24.112616923101942</v>
      </c>
      <c r="E5890">
        <v>-1.0032984501005661E-2</v>
      </c>
    </row>
    <row r="5891" spans="2:5" x14ac:dyDescent="0.45">
      <c r="B5891" s="191">
        <v>36494</v>
      </c>
      <c r="C5891" s="101">
        <v>7.5651845932006836</v>
      </c>
      <c r="D5891" s="56">
        <f t="shared" ref="D5891:D5954" si="92">(C5891-C5892)/C5892</f>
        <v>-0.97935788499148946</v>
      </c>
      <c r="E5891">
        <v>-1.0034594692002912E-2</v>
      </c>
    </row>
    <row r="5892" spans="2:5" x14ac:dyDescent="0.45">
      <c r="B5892" s="191">
        <v>45362</v>
      </c>
      <c r="C5892" s="101">
        <v>366.49270629882813</v>
      </c>
      <c r="D5892" s="56">
        <f t="shared" si="92"/>
        <v>41.180228379605907</v>
      </c>
      <c r="E5892">
        <v>-1.0034979074627769E-2</v>
      </c>
    </row>
    <row r="5893" spans="2:5" x14ac:dyDescent="0.45">
      <c r="B5893" s="191">
        <v>37812</v>
      </c>
      <c r="C5893" s="101">
        <v>8.6887321472167969</v>
      </c>
      <c r="D5893" s="56">
        <f t="shared" si="92"/>
        <v>-0.97752515995162315</v>
      </c>
      <c r="E5893">
        <v>-1.0044293116030058E-2</v>
      </c>
    </row>
    <row r="5894" spans="2:5" x14ac:dyDescent="0.45">
      <c r="B5894" s="191">
        <v>45086</v>
      </c>
      <c r="C5894" s="101">
        <v>386.59817504882813</v>
      </c>
      <c r="D5894" s="56">
        <f t="shared" si="92"/>
        <v>1.0725941791054421</v>
      </c>
      <c r="E5894">
        <v>-1.0047339840728267E-2</v>
      </c>
    </row>
    <row r="5895" spans="2:5" x14ac:dyDescent="0.45">
      <c r="B5895" s="191">
        <v>42779</v>
      </c>
      <c r="C5895" s="101">
        <v>186.52864074707031</v>
      </c>
      <c r="D5895" s="56">
        <f t="shared" si="92"/>
        <v>-0.59129970757213191</v>
      </c>
      <c r="E5895">
        <v>-1.0060353537234912E-2</v>
      </c>
    </row>
    <row r="5896" spans="2:5" x14ac:dyDescent="0.45">
      <c r="B5896" s="191">
        <v>45531</v>
      </c>
      <c r="C5896" s="101">
        <v>456.39468383789063</v>
      </c>
      <c r="D5896" s="56">
        <f t="shared" si="92"/>
        <v>1.0809008497314334</v>
      </c>
      <c r="E5896">
        <v>-1.0084990898560318E-2</v>
      </c>
    </row>
    <row r="5897" spans="2:5" x14ac:dyDescent="0.45">
      <c r="B5897" s="191">
        <v>44663</v>
      </c>
      <c r="C5897" s="101">
        <v>219.32553100585938</v>
      </c>
      <c r="D5897" s="56">
        <f t="shared" si="92"/>
        <v>-0.47107070945256474</v>
      </c>
      <c r="E5897">
        <v>-1.0093538836271673E-2</v>
      </c>
    </row>
    <row r="5898" spans="2:5" x14ac:dyDescent="0.45">
      <c r="B5898" s="191">
        <v>45784</v>
      </c>
      <c r="C5898" s="101">
        <v>414.65945434570313</v>
      </c>
      <c r="D5898" s="56">
        <f t="shared" si="92"/>
        <v>48.67342860504889</v>
      </c>
      <c r="E5898">
        <v>-1.0102194150089033E-2</v>
      </c>
    </row>
    <row r="5899" spans="2:5" x14ac:dyDescent="0.45">
      <c r="B5899" s="191">
        <v>36768</v>
      </c>
      <c r="C5899" s="101">
        <v>8.3477115631103516</v>
      </c>
      <c r="D5899" s="56">
        <f t="shared" si="92"/>
        <v>-0.94739289202167232</v>
      </c>
      <c r="E5899">
        <v>-1.0104204021529067E-2</v>
      </c>
    </row>
    <row r="5900" spans="2:5" x14ac:dyDescent="0.45">
      <c r="B5900" s="191">
        <v>42710</v>
      </c>
      <c r="C5900" s="101">
        <v>158.6802978515625</v>
      </c>
      <c r="D5900" s="56">
        <f t="shared" si="92"/>
        <v>-0.60886103115812995</v>
      </c>
      <c r="E5900">
        <v>-1.0105436862484692E-2</v>
      </c>
    </row>
    <row r="5901" spans="2:5" x14ac:dyDescent="0.45">
      <c r="B5901" s="191">
        <v>45140</v>
      </c>
      <c r="C5901" s="101">
        <v>405.68777465820313</v>
      </c>
      <c r="D5901" s="56">
        <f t="shared" si="92"/>
        <v>11.520127352601984</v>
      </c>
      <c r="E5901">
        <v>-1.0111938203523112E-2</v>
      </c>
    </row>
    <row r="5902" spans="2:5" x14ac:dyDescent="0.45">
      <c r="B5902" s="191">
        <v>39080</v>
      </c>
      <c r="C5902" s="101">
        <v>32.402847290039063</v>
      </c>
      <c r="D5902" s="56">
        <f t="shared" si="92"/>
        <v>-0.7873487319651491</v>
      </c>
      <c r="E5902">
        <v>-1.0117894883064209E-2</v>
      </c>
    </row>
    <row r="5903" spans="2:5" x14ac:dyDescent="0.45">
      <c r="B5903" s="191">
        <v>41926</v>
      </c>
      <c r="C5903" s="101">
        <v>152.37551879882813</v>
      </c>
      <c r="D5903" s="56">
        <f t="shared" si="92"/>
        <v>-0.1229620628437401</v>
      </c>
      <c r="E5903">
        <v>-1.012693486329882E-2</v>
      </c>
    </row>
    <row r="5904" spans="2:5" x14ac:dyDescent="0.45">
      <c r="B5904" s="191">
        <v>42061</v>
      </c>
      <c r="C5904" s="101">
        <v>173.73880004882813</v>
      </c>
      <c r="D5904" s="56">
        <f t="shared" si="92"/>
        <v>3.7451053444887306</v>
      </c>
      <c r="E5904">
        <v>-1.0132837496167205E-2</v>
      </c>
    </row>
    <row r="5905" spans="2:5" x14ac:dyDescent="0.45">
      <c r="B5905" s="191">
        <v>39724</v>
      </c>
      <c r="C5905" s="101">
        <v>36.61431884765625</v>
      </c>
      <c r="D5905" s="56">
        <f t="shared" si="92"/>
        <v>3.0373218517574432</v>
      </c>
      <c r="E5905">
        <v>-1.0134897169565463E-2</v>
      </c>
    </row>
    <row r="5906" spans="2:5" x14ac:dyDescent="0.45">
      <c r="B5906" s="191">
        <v>36721</v>
      </c>
      <c r="C5906" s="101">
        <v>9.0689620971679688</v>
      </c>
      <c r="D5906" s="56">
        <f t="shared" si="92"/>
        <v>0.18716920417246549</v>
      </c>
      <c r="E5906">
        <v>-1.0140508165212246E-2</v>
      </c>
    </row>
    <row r="5907" spans="2:5" x14ac:dyDescent="0.45">
      <c r="B5907" s="191">
        <v>36501</v>
      </c>
      <c r="C5907" s="101">
        <v>7.6391487121582031</v>
      </c>
      <c r="D5907" s="56">
        <f t="shared" si="92"/>
        <v>-9.1165529445682347E-2</v>
      </c>
      <c r="E5907">
        <v>-1.0147185441051216E-2</v>
      </c>
    </row>
    <row r="5908" spans="2:5" x14ac:dyDescent="0.45">
      <c r="B5908" s="191">
        <v>36775</v>
      </c>
      <c r="C5908" s="101">
        <v>8.4054346084594727</v>
      </c>
      <c r="D5908" s="56">
        <f t="shared" si="92"/>
        <v>-0.93380153284593459</v>
      </c>
      <c r="E5908">
        <v>-1.0163367225075172E-2</v>
      </c>
    </row>
    <row r="5909" spans="2:5" x14ac:dyDescent="0.45">
      <c r="B5909" s="191">
        <v>44132</v>
      </c>
      <c r="C5909" s="101">
        <v>126.97325134277344</v>
      </c>
      <c r="D5909" s="56">
        <f t="shared" si="92"/>
        <v>2.3872792816849695</v>
      </c>
      <c r="E5909">
        <v>-1.0167371770974761E-2</v>
      </c>
    </row>
    <row r="5910" spans="2:5" x14ac:dyDescent="0.45">
      <c r="B5910" s="191">
        <v>39610</v>
      </c>
      <c r="C5910" s="101">
        <v>37.485321044921875</v>
      </c>
      <c r="D5910" s="56">
        <f t="shared" si="92"/>
        <v>-0.7806957779903595</v>
      </c>
      <c r="E5910">
        <v>-1.0171213838048488E-2</v>
      </c>
    </row>
    <row r="5911" spans="2:5" x14ac:dyDescent="0.45">
      <c r="B5911" s="191">
        <v>42054</v>
      </c>
      <c r="C5911" s="101">
        <v>170.92840576171875</v>
      </c>
      <c r="D5911" s="56">
        <f t="shared" si="92"/>
        <v>6.4666102325449639</v>
      </c>
      <c r="E5911">
        <v>-1.0171794329614559E-2</v>
      </c>
    </row>
    <row r="5912" spans="2:5" x14ac:dyDescent="0.45">
      <c r="B5912" s="191">
        <v>38632</v>
      </c>
      <c r="C5912" s="101">
        <v>22.892370223999023</v>
      </c>
      <c r="D5912" s="56">
        <f t="shared" si="92"/>
        <v>-0.85723217776938665</v>
      </c>
      <c r="E5912">
        <v>-1.0180003783719679E-2</v>
      </c>
    </row>
    <row r="5913" spans="2:5" x14ac:dyDescent="0.45">
      <c r="B5913" s="191">
        <v>44196</v>
      </c>
      <c r="C5913" s="101">
        <v>160.34684753417969</v>
      </c>
      <c r="D5913" s="56">
        <f t="shared" si="92"/>
        <v>3.5974065547388143</v>
      </c>
      <c r="E5913">
        <v>-1.0182362646849135E-2</v>
      </c>
    </row>
    <row r="5914" spans="2:5" x14ac:dyDescent="0.45">
      <c r="B5914" s="191">
        <v>38961</v>
      </c>
      <c r="C5914" s="101">
        <v>34.877674102783203</v>
      </c>
      <c r="D5914" s="56">
        <f t="shared" si="92"/>
        <v>-0.75138661581012856</v>
      </c>
      <c r="E5914">
        <v>-1.0182709141064917E-2</v>
      </c>
    </row>
    <row r="5915" spans="2:5" x14ac:dyDescent="0.45">
      <c r="B5915" s="191">
        <v>41655</v>
      </c>
      <c r="C5915" s="101">
        <v>140.28880310058594</v>
      </c>
      <c r="D5915" s="56">
        <f t="shared" si="92"/>
        <v>24.910673871225757</v>
      </c>
      <c r="E5915">
        <v>-1.0187014390774057E-2</v>
      </c>
    </row>
    <row r="5916" spans="2:5" x14ac:dyDescent="0.45">
      <c r="B5916" s="191">
        <v>35632</v>
      </c>
      <c r="C5916" s="101">
        <v>5.4143247604370117</v>
      </c>
      <c r="D5916" s="56">
        <f t="shared" si="92"/>
        <v>-0.25810481726130141</v>
      </c>
      <c r="E5916">
        <v>-1.0188259864393062E-2</v>
      </c>
    </row>
    <row r="5917" spans="2:5" x14ac:dyDescent="0.45">
      <c r="B5917" s="191">
        <v>36131</v>
      </c>
      <c r="C5917" s="101">
        <v>7.2979645729064941</v>
      </c>
      <c r="D5917" s="56">
        <f t="shared" si="92"/>
        <v>0.16758044206345102</v>
      </c>
      <c r="E5917">
        <v>-1.0198455166376548E-2</v>
      </c>
    </row>
    <row r="5918" spans="2:5" x14ac:dyDescent="0.45">
      <c r="B5918" s="191">
        <v>35822</v>
      </c>
      <c r="C5918" s="101">
        <v>6.2505025863647461</v>
      </c>
      <c r="D5918" s="56">
        <f t="shared" si="92"/>
        <v>-0.29929296673331129</v>
      </c>
      <c r="E5918">
        <v>-1.0202464342721252E-2</v>
      </c>
    </row>
    <row r="5919" spans="2:5" x14ac:dyDescent="0.45">
      <c r="B5919" s="191">
        <v>36209</v>
      </c>
      <c r="C5919" s="101">
        <v>8.9202795028686523</v>
      </c>
      <c r="D5919" s="56">
        <f t="shared" si="92"/>
        <v>4.4148632807637957E-2</v>
      </c>
      <c r="E5919">
        <v>-1.0203791167783085E-2</v>
      </c>
    </row>
    <row r="5920" spans="2:5" x14ac:dyDescent="0.45">
      <c r="B5920" s="191">
        <v>37827</v>
      </c>
      <c r="C5920" s="101">
        <v>8.5431127548217773</v>
      </c>
      <c r="D5920" s="56">
        <f t="shared" si="92"/>
        <v>-0.94030170258279666</v>
      </c>
      <c r="E5920">
        <v>-1.0226000217663804E-2</v>
      </c>
    </row>
    <row r="5921" spans="2:5" x14ac:dyDescent="0.45">
      <c r="B5921" s="191">
        <v>42275</v>
      </c>
      <c r="C5921" s="101">
        <v>143.10479736328125</v>
      </c>
      <c r="D5921" s="56">
        <f t="shared" si="92"/>
        <v>0.16243755867334228</v>
      </c>
      <c r="E5921">
        <v>-1.0231060022415799E-2</v>
      </c>
    </row>
    <row r="5922" spans="2:5" x14ac:dyDescent="0.45">
      <c r="B5922" s="191">
        <v>41262</v>
      </c>
      <c r="C5922" s="101">
        <v>123.10751342773438</v>
      </c>
      <c r="D5922" s="56">
        <f t="shared" si="92"/>
        <v>12.896307855538561</v>
      </c>
      <c r="E5922">
        <v>-1.0235471604137077E-2</v>
      </c>
    </row>
    <row r="5923" spans="2:5" x14ac:dyDescent="0.45">
      <c r="B5923" s="191">
        <v>37847</v>
      </c>
      <c r="C5923" s="101">
        <v>8.8590087890625</v>
      </c>
      <c r="D5923" s="56">
        <f t="shared" si="92"/>
        <v>-0.95994921702217606</v>
      </c>
      <c r="E5923">
        <v>-1.0250332718949099E-2</v>
      </c>
    </row>
    <row r="5924" spans="2:5" x14ac:dyDescent="0.45">
      <c r="B5924" s="191">
        <v>44728</v>
      </c>
      <c r="C5924" s="101">
        <v>221.19439697265625</v>
      </c>
      <c r="D5924" s="56">
        <f t="shared" si="92"/>
        <v>109.60297347335593</v>
      </c>
      <c r="E5924">
        <v>-1.0250690087503827E-2</v>
      </c>
    </row>
    <row r="5925" spans="2:5" x14ac:dyDescent="0.45">
      <c r="B5925" s="191">
        <v>35089</v>
      </c>
      <c r="C5925" s="101">
        <v>1.9998955726623535</v>
      </c>
      <c r="D5925" s="56">
        <f t="shared" si="92"/>
        <v>-0.93093051150831796</v>
      </c>
      <c r="E5925">
        <v>-1.0255004022379961E-2</v>
      </c>
    </row>
    <row r="5926" spans="2:5" x14ac:dyDescent="0.45">
      <c r="B5926" s="191">
        <v>39281</v>
      </c>
      <c r="C5926" s="101">
        <v>28.954833984375</v>
      </c>
      <c r="D5926" s="56">
        <f t="shared" si="92"/>
        <v>2.8110235251875726</v>
      </c>
      <c r="E5926">
        <v>-1.0276048391055873E-2</v>
      </c>
    </row>
    <row r="5927" spans="2:5" x14ac:dyDescent="0.45">
      <c r="B5927" s="191">
        <v>36066</v>
      </c>
      <c r="C5927" s="101">
        <v>7.5976529121398926</v>
      </c>
      <c r="D5927" s="56">
        <f t="shared" si="92"/>
        <v>-0.98146125450940136</v>
      </c>
      <c r="E5927">
        <v>-1.0288299351546192E-2</v>
      </c>
    </row>
    <row r="5928" spans="2:5" x14ac:dyDescent="0.45">
      <c r="B5928" s="191">
        <v>45673</v>
      </c>
      <c r="C5928" s="101">
        <v>409.82562255859375</v>
      </c>
      <c r="D5928" s="56">
        <f t="shared" si="92"/>
        <v>1.1699885199993505</v>
      </c>
      <c r="E5928">
        <v>-1.0289209536776266E-2</v>
      </c>
    </row>
    <row r="5929" spans="2:5" x14ac:dyDescent="0.45">
      <c r="B5929" s="191">
        <v>43266</v>
      </c>
      <c r="C5929" s="101">
        <v>188.86073303222656</v>
      </c>
      <c r="D5929" s="56">
        <f t="shared" si="92"/>
        <v>1.2482130077343088</v>
      </c>
      <c r="E5929">
        <v>-1.0290211832608141E-2</v>
      </c>
    </row>
    <row r="5930" spans="2:5" x14ac:dyDescent="0.45">
      <c r="B5930" s="191">
        <v>40829</v>
      </c>
      <c r="C5930" s="101">
        <v>84.00482177734375</v>
      </c>
      <c r="D5930" s="56">
        <f t="shared" si="92"/>
        <v>-0.51243402435305851</v>
      </c>
      <c r="E5930">
        <v>-1.0294103371048297E-2</v>
      </c>
    </row>
    <row r="5931" spans="2:5" x14ac:dyDescent="0.45">
      <c r="B5931" s="191">
        <v>42590</v>
      </c>
      <c r="C5931" s="101">
        <v>172.29426574707031</v>
      </c>
      <c r="D5931" s="56">
        <f t="shared" si="92"/>
        <v>-0.47381615500233792</v>
      </c>
      <c r="E5931">
        <v>-1.029509069778918E-2</v>
      </c>
    </row>
    <row r="5932" spans="2:5" x14ac:dyDescent="0.45">
      <c r="B5932" s="191">
        <v>44999</v>
      </c>
      <c r="C5932" s="101">
        <v>327.44119262695313</v>
      </c>
      <c r="D5932" s="56">
        <f t="shared" si="92"/>
        <v>-0.19483708152264859</v>
      </c>
      <c r="E5932">
        <v>-1.0295804565024649E-2</v>
      </c>
    </row>
    <row r="5933" spans="2:5" x14ac:dyDescent="0.45">
      <c r="B5933" s="191">
        <v>45768</v>
      </c>
      <c r="C5933" s="101">
        <v>406.67694091796875</v>
      </c>
      <c r="D5933" s="56">
        <f t="shared" si="92"/>
        <v>6.7317258533693574</v>
      </c>
      <c r="E5933">
        <v>-1.0298370830769213E-2</v>
      </c>
    </row>
    <row r="5934" spans="2:5" x14ac:dyDescent="0.45">
      <c r="B5934" s="191">
        <v>40281</v>
      </c>
      <c r="C5934" s="101">
        <v>52.598468780517578</v>
      </c>
      <c r="D5934" s="56">
        <f t="shared" si="92"/>
        <v>-0.66010390954729181</v>
      </c>
      <c r="E5934">
        <v>-1.0316674306095576E-2</v>
      </c>
    </row>
    <row r="5935" spans="2:5" x14ac:dyDescent="0.45">
      <c r="B5935" s="191">
        <v>41724</v>
      </c>
      <c r="C5935" s="101">
        <v>154.74867248535156</v>
      </c>
      <c r="D5935" s="56">
        <f t="shared" si="92"/>
        <v>13.154128343375756</v>
      </c>
      <c r="E5935">
        <v>-1.0336150305112578E-2</v>
      </c>
    </row>
    <row r="5936" spans="2:5" x14ac:dyDescent="0.45">
      <c r="B5936" s="191">
        <v>36371</v>
      </c>
      <c r="C5936" s="101">
        <v>10.933112144470215</v>
      </c>
      <c r="D5936" s="56">
        <f t="shared" si="92"/>
        <v>-0.91026253888608</v>
      </c>
      <c r="E5936">
        <v>-1.033775091072122E-2</v>
      </c>
    </row>
    <row r="5937" spans="2:5" x14ac:dyDescent="0.45">
      <c r="B5937" s="191">
        <v>41263</v>
      </c>
      <c r="C5937" s="101">
        <v>121.83442687988281</v>
      </c>
      <c r="D5937" s="56">
        <f t="shared" si="92"/>
        <v>8.0326565993232197</v>
      </c>
      <c r="E5937">
        <v>-1.0341257916795469E-2</v>
      </c>
    </row>
    <row r="5938" spans="2:5" x14ac:dyDescent="0.45">
      <c r="B5938" s="191">
        <v>38308</v>
      </c>
      <c r="C5938" s="101">
        <v>13.488216400146484</v>
      </c>
      <c r="D5938" s="56">
        <f t="shared" si="92"/>
        <v>-0.93164743927198135</v>
      </c>
      <c r="E5938">
        <v>-1.0350185545957978E-2</v>
      </c>
    </row>
    <row r="5939" spans="2:5" x14ac:dyDescent="0.45">
      <c r="B5939" s="191">
        <v>43235</v>
      </c>
      <c r="C5939" s="101">
        <v>197.3330078125</v>
      </c>
      <c r="D5939" s="56">
        <f t="shared" si="92"/>
        <v>2.7720505789110743</v>
      </c>
      <c r="E5939">
        <v>-1.0358228543114646E-2</v>
      </c>
    </row>
    <row r="5940" spans="2:5" x14ac:dyDescent="0.45">
      <c r="B5940" s="191">
        <v>40297</v>
      </c>
      <c r="C5940" s="101">
        <v>52.314517974853516</v>
      </c>
      <c r="D5940" s="56">
        <f t="shared" si="92"/>
        <v>0.16837947135740436</v>
      </c>
      <c r="E5940">
        <v>-1.0372375623787946E-2</v>
      </c>
    </row>
    <row r="5941" spans="2:5" x14ac:dyDescent="0.45">
      <c r="B5941" s="191">
        <v>40064</v>
      </c>
      <c r="C5941" s="101">
        <v>44.775279998779297</v>
      </c>
      <c r="D5941" s="56">
        <f t="shared" si="92"/>
        <v>4.8255453893475675</v>
      </c>
      <c r="E5941">
        <v>-1.0387266528688014E-2</v>
      </c>
    </row>
    <row r="5942" spans="2:5" x14ac:dyDescent="0.45">
      <c r="B5942" s="191">
        <v>37215</v>
      </c>
      <c r="C5942" s="101">
        <v>7.6860237121582031</v>
      </c>
      <c r="D5942" s="56">
        <f t="shared" si="92"/>
        <v>-0.77942492584987322</v>
      </c>
      <c r="E5942">
        <v>-1.0405417501675748E-2</v>
      </c>
    </row>
    <row r="5943" spans="2:5" x14ac:dyDescent="0.45">
      <c r="B5943" s="191">
        <v>39359</v>
      </c>
      <c r="C5943" s="101">
        <v>34.845386505126953</v>
      </c>
      <c r="D5943" s="56">
        <f t="shared" si="92"/>
        <v>2.9028319911419964</v>
      </c>
      <c r="E5943">
        <v>-1.0405439238390489E-2</v>
      </c>
    </row>
    <row r="5944" spans="2:5" x14ac:dyDescent="0.45">
      <c r="B5944" s="191">
        <v>36938</v>
      </c>
      <c r="C5944" s="101">
        <v>8.9282312393188477</v>
      </c>
      <c r="D5944" s="56">
        <f t="shared" si="92"/>
        <v>0.23403039267759143</v>
      </c>
      <c r="E5944">
        <v>-1.0419216743301095E-2</v>
      </c>
    </row>
    <row r="5945" spans="2:5" x14ac:dyDescent="0.45">
      <c r="B5945" s="191">
        <v>37672</v>
      </c>
      <c r="C5945" s="101">
        <v>7.2350172996520996</v>
      </c>
      <c r="D5945" s="56">
        <f t="shared" si="92"/>
        <v>0.49968929712357435</v>
      </c>
      <c r="E5945">
        <v>-1.0424020202494527E-2</v>
      </c>
    </row>
    <row r="5946" spans="2:5" x14ac:dyDescent="0.45">
      <c r="B5946" s="191">
        <v>35495</v>
      </c>
      <c r="C5946" s="101">
        <v>4.8243441581726074</v>
      </c>
      <c r="D5946" s="56">
        <f t="shared" si="92"/>
        <v>0.61113124219058101</v>
      </c>
      <c r="E5946">
        <v>-1.0441757405340948E-2</v>
      </c>
    </row>
    <row r="5947" spans="2:5" x14ac:dyDescent="0.45">
      <c r="B5947" s="191">
        <v>35412</v>
      </c>
      <c r="C5947" s="101">
        <v>2.9943830966949463</v>
      </c>
      <c r="D5947" s="56">
        <f t="shared" si="92"/>
        <v>-0.99227743075420471</v>
      </c>
      <c r="E5947">
        <v>-1.0448188424152896E-2</v>
      </c>
    </row>
    <row r="5948" spans="2:5" x14ac:dyDescent="0.45">
      <c r="B5948" s="191">
        <v>45202</v>
      </c>
      <c r="C5948" s="101">
        <v>387.74441528320313</v>
      </c>
      <c r="D5948" s="56">
        <f t="shared" si="92"/>
        <v>1.7308987837282344</v>
      </c>
      <c r="E5948">
        <v>-1.0463583183780699E-2</v>
      </c>
    </row>
    <row r="5949" spans="2:5" x14ac:dyDescent="0.45">
      <c r="B5949" s="191">
        <v>42228</v>
      </c>
      <c r="C5949" s="101">
        <v>141.98417663574219</v>
      </c>
      <c r="D5949" s="56">
        <f t="shared" si="92"/>
        <v>-6.2657964280756706E-2</v>
      </c>
      <c r="E5949">
        <v>-1.0465795146270161E-2</v>
      </c>
    </row>
    <row r="5950" spans="2:5" x14ac:dyDescent="0.45">
      <c r="B5950" s="191">
        <v>41871</v>
      </c>
      <c r="C5950" s="101">
        <v>151.47531127929688</v>
      </c>
      <c r="D5950" s="56">
        <f t="shared" si="92"/>
        <v>0.18038370758794536</v>
      </c>
      <c r="E5950">
        <v>-1.0470461548184149E-2</v>
      </c>
    </row>
    <row r="5951" spans="2:5" x14ac:dyDescent="0.45">
      <c r="B5951" s="191">
        <v>41358</v>
      </c>
      <c r="C5951" s="101">
        <v>128.32717895507813</v>
      </c>
      <c r="D5951" s="56">
        <f t="shared" si="92"/>
        <v>1.6753105298133115</v>
      </c>
      <c r="E5951">
        <v>-1.0471176467473699E-2</v>
      </c>
    </row>
    <row r="5952" spans="2:5" x14ac:dyDescent="0.45">
      <c r="B5952" s="191">
        <v>40093</v>
      </c>
      <c r="C5952" s="101">
        <v>47.967208862304688</v>
      </c>
      <c r="D5952" s="56">
        <f t="shared" si="92"/>
        <v>-0.77707578289747958</v>
      </c>
      <c r="E5952">
        <v>-1.0503165460424742E-2</v>
      </c>
    </row>
    <row r="5953" spans="2:5" x14ac:dyDescent="0.45">
      <c r="B5953" s="191">
        <v>43585</v>
      </c>
      <c r="C5953" s="101">
        <v>215.17271423339844</v>
      </c>
      <c r="D5953" s="56">
        <f t="shared" si="92"/>
        <v>33.624622044821344</v>
      </c>
      <c r="E5953">
        <v>-1.0507390096189801E-2</v>
      </c>
    </row>
    <row r="5954" spans="2:5" x14ac:dyDescent="0.45">
      <c r="B5954" s="191">
        <v>36018</v>
      </c>
      <c r="C5954" s="101">
        <v>6.214442253112793</v>
      </c>
      <c r="D5954" s="56">
        <f t="shared" si="92"/>
        <v>-0.27630143941971863</v>
      </c>
      <c r="E5954">
        <v>-1.0508060416222511E-2</v>
      </c>
    </row>
    <row r="5955" spans="2:5" x14ac:dyDescent="0.45">
      <c r="B5955" s="191">
        <v>35920</v>
      </c>
      <c r="C5955" s="101">
        <v>8.5870590209960938</v>
      </c>
      <c r="D5955" s="56">
        <f t="shared" ref="D5955:D6018" si="93">(C5955-C5956)/C5956</f>
        <v>-0.82065114811593942</v>
      </c>
      <c r="E5955">
        <v>-1.0517269988977888E-2</v>
      </c>
    </row>
    <row r="5956" spans="2:5" x14ac:dyDescent="0.45">
      <c r="B5956" s="191">
        <v>40199</v>
      </c>
      <c r="C5956" s="101">
        <v>47.879085540771484</v>
      </c>
      <c r="D5956" s="56">
        <f t="shared" si="93"/>
        <v>-0.87886874124706293</v>
      </c>
      <c r="E5956">
        <v>-1.0522137522532093E-2</v>
      </c>
    </row>
    <row r="5957" spans="2:5" x14ac:dyDescent="0.45">
      <c r="B5957" s="191">
        <v>45985</v>
      </c>
      <c r="C5957" s="101">
        <v>395.26614379882813</v>
      </c>
      <c r="D5957" s="56">
        <f t="shared" si="93"/>
        <v>10.531036429104645</v>
      </c>
      <c r="E5957">
        <v>-1.0543165013660713E-2</v>
      </c>
    </row>
    <row r="5958" spans="2:5" x14ac:dyDescent="0.45">
      <c r="B5958" s="191">
        <v>39856</v>
      </c>
      <c r="C5958" s="101">
        <v>34.278457641601563</v>
      </c>
      <c r="D5958" s="56">
        <f t="shared" si="93"/>
        <v>0.30170713859356718</v>
      </c>
      <c r="E5958">
        <v>-1.0543901283115135E-2</v>
      </c>
    </row>
    <row r="5959" spans="2:5" x14ac:dyDescent="0.45">
      <c r="B5959" s="191">
        <v>38722</v>
      </c>
      <c r="C5959" s="101">
        <v>26.333463668823242</v>
      </c>
      <c r="D5959" s="56">
        <f t="shared" si="93"/>
        <v>-0.2313470112471499</v>
      </c>
      <c r="E5959">
        <v>-1.0548246519297231E-2</v>
      </c>
    </row>
    <row r="5960" spans="2:5" x14ac:dyDescent="0.45">
      <c r="B5960" s="191">
        <v>39846</v>
      </c>
      <c r="C5960" s="101">
        <v>34.259235382080078</v>
      </c>
      <c r="D5960" s="56">
        <f t="shared" si="93"/>
        <v>-0.75652014005323076</v>
      </c>
      <c r="E5960">
        <v>-1.0549536847855151E-2</v>
      </c>
    </row>
    <row r="5961" spans="2:5" x14ac:dyDescent="0.45">
      <c r="B5961" s="191">
        <v>42384</v>
      </c>
      <c r="C5961" s="101">
        <v>140.70664978027344</v>
      </c>
      <c r="D5961" s="56">
        <f t="shared" si="93"/>
        <v>-0.33211298847745013</v>
      </c>
      <c r="E5961">
        <v>-1.0559708318825635E-2</v>
      </c>
    </row>
    <row r="5962" spans="2:5" x14ac:dyDescent="0.45">
      <c r="B5962" s="191">
        <v>43549</v>
      </c>
      <c r="C5962" s="101">
        <v>210.67433166503906</v>
      </c>
      <c r="D5962" s="56">
        <f t="shared" si="93"/>
        <v>6.3067598793122039</v>
      </c>
      <c r="E5962">
        <v>-1.0563518056768455E-2</v>
      </c>
    </row>
    <row r="5963" spans="2:5" x14ac:dyDescent="0.45">
      <c r="B5963" s="191">
        <v>38756</v>
      </c>
      <c r="C5963" s="101">
        <v>28.832798004150391</v>
      </c>
      <c r="D5963" s="56">
        <f t="shared" si="93"/>
        <v>-0.9300662462073912</v>
      </c>
      <c r="E5963">
        <v>-1.0565572500057598E-2</v>
      </c>
    </row>
    <row r="5964" spans="2:5" x14ac:dyDescent="0.45">
      <c r="B5964" s="191">
        <v>45685</v>
      </c>
      <c r="C5964" s="101">
        <v>412.28729248046875</v>
      </c>
      <c r="D5964" s="56">
        <f t="shared" si="93"/>
        <v>1.4786082045349009</v>
      </c>
      <c r="E5964">
        <v>-1.0565767224721431E-2</v>
      </c>
    </row>
    <row r="5965" spans="2:5" x14ac:dyDescent="0.45">
      <c r="B5965" s="191">
        <v>44364</v>
      </c>
      <c r="C5965" s="101">
        <v>166.33822631835938</v>
      </c>
      <c r="D5965" s="56">
        <f t="shared" si="93"/>
        <v>-0.15442040155858899</v>
      </c>
      <c r="E5965">
        <v>-1.05845471311773E-2</v>
      </c>
    </row>
    <row r="5966" spans="2:5" x14ac:dyDescent="0.45">
      <c r="B5966" s="191">
        <v>43495</v>
      </c>
      <c r="C5966" s="101">
        <v>196.71504211425781</v>
      </c>
      <c r="D5966" s="56">
        <f t="shared" si="93"/>
        <v>0.2068406361922154</v>
      </c>
      <c r="E5966">
        <v>-1.0594428441157388E-2</v>
      </c>
    </row>
    <row r="5967" spans="2:5" x14ac:dyDescent="0.45">
      <c r="B5967" s="191">
        <v>42543</v>
      </c>
      <c r="C5967" s="101">
        <v>163.00001525878906</v>
      </c>
      <c r="D5967" s="56">
        <f t="shared" si="93"/>
        <v>0.14674809062625399</v>
      </c>
      <c r="E5967">
        <v>-1.0599794587532451E-2</v>
      </c>
    </row>
    <row r="5968" spans="2:5" x14ac:dyDescent="0.45">
      <c r="B5968" s="191">
        <v>42356</v>
      </c>
      <c r="C5968" s="101">
        <v>142.14108276367188</v>
      </c>
      <c r="D5968" s="56">
        <f t="shared" si="93"/>
        <v>-0.11556387306042731</v>
      </c>
      <c r="E5968">
        <v>-1.0608335126525745E-2</v>
      </c>
    </row>
    <row r="5969" spans="2:5" x14ac:dyDescent="0.45">
      <c r="B5969" s="191">
        <v>42718</v>
      </c>
      <c r="C5969" s="101">
        <v>160.71379089355469</v>
      </c>
      <c r="D5969" s="56">
        <f t="shared" si="93"/>
        <v>17.577221183421489</v>
      </c>
      <c r="E5969">
        <v>-1.0608919695089257E-2</v>
      </c>
    </row>
    <row r="5970" spans="2:5" x14ac:dyDescent="0.45">
      <c r="B5970" s="191">
        <v>37820</v>
      </c>
      <c r="C5970" s="101">
        <v>8.6511211395263672</v>
      </c>
      <c r="D5970" s="56">
        <f t="shared" si="93"/>
        <v>-0.95007829764985097</v>
      </c>
      <c r="E5970">
        <v>-1.0625404906650612E-2</v>
      </c>
    </row>
    <row r="5971" spans="2:5" x14ac:dyDescent="0.45">
      <c r="B5971" s="191">
        <v>42605</v>
      </c>
      <c r="C5971" s="101">
        <v>173.29379272460938</v>
      </c>
      <c r="D5971" s="56">
        <f t="shared" si="93"/>
        <v>22.719020429740848</v>
      </c>
      <c r="E5971">
        <v>-1.0625793027326965E-2</v>
      </c>
    </row>
    <row r="5972" spans="2:5" x14ac:dyDescent="0.45">
      <c r="B5972" s="191">
        <v>37539</v>
      </c>
      <c r="C5972" s="101">
        <v>7.3061108589172363</v>
      </c>
      <c r="D5972" s="56">
        <f t="shared" si="93"/>
        <v>-0.96267652401720105</v>
      </c>
      <c r="E5972">
        <v>-1.0628462342728797E-2</v>
      </c>
    </row>
    <row r="5973" spans="2:5" x14ac:dyDescent="0.45">
      <c r="B5973" s="191">
        <v>43501</v>
      </c>
      <c r="C5973" s="101">
        <v>195.75108337402344</v>
      </c>
      <c r="D5973" s="56">
        <f t="shared" si="93"/>
        <v>0.13560727259980315</v>
      </c>
      <c r="E5973">
        <v>-1.0646120639427386E-2</v>
      </c>
    </row>
    <row r="5974" spans="2:5" x14ac:dyDescent="0.45">
      <c r="B5974" s="191">
        <v>43727</v>
      </c>
      <c r="C5974" s="101">
        <v>172.37568664550781</v>
      </c>
      <c r="D5974" s="56">
        <f t="shared" si="93"/>
        <v>17.288851095657439</v>
      </c>
      <c r="E5974">
        <v>-1.0658130353750966E-2</v>
      </c>
    </row>
    <row r="5975" spans="2:5" x14ac:dyDescent="0.45">
      <c r="B5975" s="191">
        <v>37889</v>
      </c>
      <c r="C5975" s="101">
        <v>9.4251785278320313</v>
      </c>
      <c r="D5975" s="56">
        <f t="shared" si="93"/>
        <v>-0.85244722223499558</v>
      </c>
      <c r="E5975">
        <v>-1.0667020368734405E-2</v>
      </c>
    </row>
    <row r="5976" spans="2:5" x14ac:dyDescent="0.45">
      <c r="B5976" s="191">
        <v>40400</v>
      </c>
      <c r="C5976" s="101">
        <v>63.876659393310547</v>
      </c>
      <c r="D5976" s="56">
        <f t="shared" si="93"/>
        <v>25.533248942381388</v>
      </c>
      <c r="E5976">
        <v>-1.0694908821413615E-2</v>
      </c>
    </row>
    <row r="5977" spans="2:5" x14ac:dyDescent="0.45">
      <c r="B5977" s="191">
        <v>35079</v>
      </c>
      <c r="C5977" s="101">
        <v>2.4074194431304932</v>
      </c>
      <c r="D5977" s="56">
        <f t="shared" si="93"/>
        <v>-0.99377400843263042</v>
      </c>
      <c r="E5977">
        <v>-1.0698617351870537E-2</v>
      </c>
    </row>
    <row r="5978" spans="2:5" x14ac:dyDescent="0.45">
      <c r="B5978" s="191">
        <v>45708</v>
      </c>
      <c r="C5978" s="101">
        <v>386.67245483398438</v>
      </c>
      <c r="D5978" s="56">
        <f t="shared" si="93"/>
        <v>-0.1400554632901839</v>
      </c>
      <c r="E5978">
        <v>-1.0703746190144393E-2</v>
      </c>
    </row>
    <row r="5979" spans="2:5" x14ac:dyDescent="0.45">
      <c r="B5979" s="191">
        <v>45581</v>
      </c>
      <c r="C5979" s="101">
        <v>449.64813232421875</v>
      </c>
      <c r="D5979" s="56">
        <f t="shared" si="93"/>
        <v>65.894112302429505</v>
      </c>
      <c r="E5979">
        <v>-1.0731172542528991E-2</v>
      </c>
    </row>
    <row r="5980" spans="2:5" x14ac:dyDescent="0.45">
      <c r="B5980" s="191">
        <v>37168</v>
      </c>
      <c r="C5980" s="101">
        <v>6.7217893600463867</v>
      </c>
      <c r="D5980" s="56">
        <f t="shared" si="93"/>
        <v>-0.96791036071408543</v>
      </c>
      <c r="E5980">
        <v>-1.0745255471840135E-2</v>
      </c>
    </row>
    <row r="5981" spans="2:5" x14ac:dyDescent="0.45">
      <c r="B5981" s="191">
        <v>44693</v>
      </c>
      <c r="C5981" s="101">
        <v>209.46914672851563</v>
      </c>
      <c r="D5981" s="56">
        <f t="shared" si="93"/>
        <v>0.49464545834330015</v>
      </c>
      <c r="E5981">
        <v>-1.0756830543798128E-2</v>
      </c>
    </row>
    <row r="5982" spans="2:5" x14ac:dyDescent="0.45">
      <c r="B5982" s="191">
        <v>42494</v>
      </c>
      <c r="C5982" s="101">
        <v>140.14637756347656</v>
      </c>
      <c r="D5982" s="56">
        <f t="shared" si="93"/>
        <v>2.8692878330153384</v>
      </c>
      <c r="E5982">
        <v>-1.075759286002323E-2</v>
      </c>
    </row>
    <row r="5983" spans="2:5" x14ac:dyDescent="0.45">
      <c r="B5983" s="191">
        <v>39941</v>
      </c>
      <c r="C5983" s="101">
        <v>36.220199584960938</v>
      </c>
      <c r="D5983" s="56">
        <f t="shared" si="93"/>
        <v>4.5386163555250214E-2</v>
      </c>
      <c r="E5983">
        <v>-1.0764074687150457E-2</v>
      </c>
    </row>
    <row r="5984" spans="2:5" x14ac:dyDescent="0.45">
      <c r="B5984" s="191">
        <v>39057</v>
      </c>
      <c r="C5984" s="101">
        <v>34.647674560546875</v>
      </c>
      <c r="D5984" s="56">
        <f t="shared" si="93"/>
        <v>-0.78947049279686954</v>
      </c>
      <c r="E5984">
        <v>-1.0769734956891326E-2</v>
      </c>
    </row>
    <row r="5985" spans="2:5" x14ac:dyDescent="0.45">
      <c r="B5985" s="191">
        <v>42668</v>
      </c>
      <c r="C5985" s="101">
        <v>164.57395935058594</v>
      </c>
      <c r="D5985" s="56">
        <f t="shared" si="93"/>
        <v>-0.57394777076182768</v>
      </c>
      <c r="E5985">
        <v>-1.077256733301709E-2</v>
      </c>
    </row>
    <row r="5986" spans="2:5" x14ac:dyDescent="0.45">
      <c r="B5986" s="191">
        <v>45439</v>
      </c>
      <c r="C5986" s="101">
        <v>386.2764892578125</v>
      </c>
      <c r="D5986" s="56">
        <f t="shared" si="93"/>
        <v>36.957352920504583</v>
      </c>
      <c r="E5986">
        <v>-1.0774829907304013E-2</v>
      </c>
    </row>
    <row r="5987" spans="2:5" x14ac:dyDescent="0.45">
      <c r="B5987" s="191">
        <v>37914</v>
      </c>
      <c r="C5987" s="101">
        <v>10.176591873168945</v>
      </c>
      <c r="D5987" s="56">
        <f t="shared" si="93"/>
        <v>-0.92926381008048298</v>
      </c>
      <c r="E5987">
        <v>-1.0781541475928072E-2</v>
      </c>
    </row>
    <row r="5988" spans="2:5" x14ac:dyDescent="0.45">
      <c r="B5988" s="191">
        <v>42226</v>
      </c>
      <c r="C5988" s="101">
        <v>143.86683654785156</v>
      </c>
      <c r="D5988" s="56">
        <f t="shared" si="93"/>
        <v>16.918429533758331</v>
      </c>
      <c r="E5988">
        <v>-1.0787641572057973E-2</v>
      </c>
    </row>
    <row r="5989" spans="2:5" x14ac:dyDescent="0.45">
      <c r="B5989" s="191">
        <v>37782</v>
      </c>
      <c r="C5989" s="101">
        <v>8.028986930847168</v>
      </c>
      <c r="D5989" s="56">
        <f t="shared" si="93"/>
        <v>-0.78270566376362849</v>
      </c>
      <c r="E5989">
        <v>-1.0791289138588572E-2</v>
      </c>
    </row>
    <row r="5990" spans="2:5" x14ac:dyDescent="0.45">
      <c r="B5990" s="191">
        <v>39406</v>
      </c>
      <c r="C5990" s="101">
        <v>36.949821472167969</v>
      </c>
      <c r="D5990" s="56">
        <f t="shared" si="93"/>
        <v>3.7084480453103423</v>
      </c>
      <c r="E5990">
        <v>-1.0814869250375355E-2</v>
      </c>
    </row>
    <row r="5991" spans="2:5" x14ac:dyDescent="0.45">
      <c r="B5991" s="191">
        <v>37455</v>
      </c>
      <c r="C5991" s="101">
        <v>7.8475584983825684</v>
      </c>
      <c r="D5991" s="56">
        <f t="shared" si="93"/>
        <v>-0.86070753381304554</v>
      </c>
      <c r="E5991">
        <v>-1.0825041986158362E-2</v>
      </c>
    </row>
    <row r="5992" spans="2:5" x14ac:dyDescent="0.45">
      <c r="B5992" s="191">
        <v>40336</v>
      </c>
      <c r="C5992" s="101">
        <v>56.338714599609375</v>
      </c>
      <c r="D5992" s="56">
        <f t="shared" si="93"/>
        <v>6.2340200633478862</v>
      </c>
      <c r="E5992">
        <v>-1.0830337966582497E-2</v>
      </c>
    </row>
    <row r="5993" spans="2:5" x14ac:dyDescent="0.45">
      <c r="B5993" s="191">
        <v>37348</v>
      </c>
      <c r="C5993" s="101">
        <v>7.7880229949951172</v>
      </c>
      <c r="D5993" s="56">
        <f t="shared" si="93"/>
        <v>-0.94921338065097749</v>
      </c>
      <c r="E5993">
        <v>-1.0831173677847819E-2</v>
      </c>
    </row>
    <row r="5994" spans="2:5" x14ac:dyDescent="0.45">
      <c r="B5994" s="191">
        <v>41718</v>
      </c>
      <c r="C5994" s="101">
        <v>153.34793090820313</v>
      </c>
      <c r="D5994" s="56">
        <f t="shared" si="93"/>
        <v>21.857012892992046</v>
      </c>
      <c r="E5994">
        <v>-1.0842356983801524E-2</v>
      </c>
    </row>
    <row r="5995" spans="2:5" x14ac:dyDescent="0.45">
      <c r="B5995" s="191">
        <v>35726</v>
      </c>
      <c r="C5995" s="101">
        <v>6.709010124206543</v>
      </c>
      <c r="D5995" s="56">
        <f t="shared" si="93"/>
        <v>1.2171221610277561</v>
      </c>
      <c r="E5995">
        <v>-1.0844298788306915E-2</v>
      </c>
    </row>
    <row r="5996" spans="2:5" x14ac:dyDescent="0.45">
      <c r="B5996" s="191">
        <v>35411</v>
      </c>
      <c r="C5996" s="101">
        <v>3.0259993076324463</v>
      </c>
      <c r="D5996" s="56">
        <f t="shared" si="93"/>
        <v>-0.99354074041590312</v>
      </c>
      <c r="E5996">
        <v>-1.0859767509246526E-2</v>
      </c>
    </row>
    <row r="5997" spans="2:5" x14ac:dyDescent="0.45">
      <c r="B5997" s="191">
        <v>45548</v>
      </c>
      <c r="C5997" s="101">
        <v>468.47463989257813</v>
      </c>
      <c r="D5997" s="56">
        <f t="shared" si="93"/>
        <v>0.89838311335544385</v>
      </c>
      <c r="E5997">
        <v>-1.0875871340344779E-2</v>
      </c>
    </row>
    <row r="5998" spans="2:5" x14ac:dyDescent="0.45">
      <c r="B5998" s="191">
        <v>44756</v>
      </c>
      <c r="C5998" s="101">
        <v>246.77560424804688</v>
      </c>
      <c r="D5998" s="56">
        <f t="shared" si="93"/>
        <v>0.78164180383691106</v>
      </c>
      <c r="E5998">
        <v>-1.0882582272247364E-2</v>
      </c>
    </row>
    <row r="5999" spans="2:5" x14ac:dyDescent="0.45">
      <c r="B5999" s="191">
        <v>42410</v>
      </c>
      <c r="C5999" s="101">
        <v>138.51022338867188</v>
      </c>
      <c r="D5999" s="56">
        <f t="shared" si="93"/>
        <v>-0.15458862196285553</v>
      </c>
      <c r="E5999">
        <v>-1.088339188731832E-2</v>
      </c>
    </row>
    <row r="6000" spans="2:5" x14ac:dyDescent="0.45">
      <c r="B6000" s="191">
        <v>44180</v>
      </c>
      <c r="C6000" s="101">
        <v>163.83766174316406</v>
      </c>
      <c r="D6000" s="56">
        <f t="shared" si="93"/>
        <v>-9.6781924442124981E-2</v>
      </c>
      <c r="E6000">
        <v>-1.0884606789123445E-2</v>
      </c>
    </row>
    <row r="6001" spans="2:5" x14ac:dyDescent="0.45">
      <c r="B6001" s="191">
        <v>42787</v>
      </c>
      <c r="C6001" s="101">
        <v>181.39324951171875</v>
      </c>
      <c r="D6001" s="56">
        <f t="shared" si="93"/>
        <v>0.59704434053440136</v>
      </c>
      <c r="E6001">
        <v>-1.0900095300743153E-2</v>
      </c>
    </row>
    <row r="6002" spans="2:5" x14ac:dyDescent="0.45">
      <c r="B6002" s="191">
        <v>41152</v>
      </c>
      <c r="C6002" s="101">
        <v>113.58059692382813</v>
      </c>
      <c r="D6002" s="56">
        <f t="shared" si="93"/>
        <v>0.28071036618255601</v>
      </c>
      <c r="E6002">
        <v>-1.0901569490354965E-2</v>
      </c>
    </row>
    <row r="6003" spans="2:5" x14ac:dyDescent="0.45">
      <c r="B6003" s="191">
        <v>40847</v>
      </c>
      <c r="C6003" s="101">
        <v>88.685623168945313</v>
      </c>
      <c r="D6003" s="56">
        <f t="shared" si="93"/>
        <v>1.4221568490170682</v>
      </c>
      <c r="E6003">
        <v>-1.0904873574328901E-2</v>
      </c>
    </row>
    <row r="6004" spans="2:5" x14ac:dyDescent="0.45">
      <c r="B6004" s="191">
        <v>39940</v>
      </c>
      <c r="C6004" s="101">
        <v>36.61431884765625</v>
      </c>
      <c r="D6004" s="56">
        <f t="shared" si="93"/>
        <v>-0.73933291423345948</v>
      </c>
      <c r="E6004">
        <v>-1.0906057126416301E-2</v>
      </c>
    </row>
    <row r="6005" spans="2:5" x14ac:dyDescent="0.45">
      <c r="B6005" s="191">
        <v>41415</v>
      </c>
      <c r="C6005" s="101">
        <v>140.46391296386719</v>
      </c>
      <c r="D6005" s="56">
        <f t="shared" si="93"/>
        <v>12.022125407783864</v>
      </c>
      <c r="E6005">
        <v>-1.0907005664796451E-2</v>
      </c>
    </row>
    <row r="6006" spans="2:5" x14ac:dyDescent="0.45">
      <c r="B6006" s="191">
        <v>36238</v>
      </c>
      <c r="C6006" s="101">
        <v>10.786558151245117</v>
      </c>
      <c r="D6006" s="56">
        <f t="shared" si="93"/>
        <v>0.44334146467206409</v>
      </c>
      <c r="E6006">
        <v>-1.0912857867179557E-2</v>
      </c>
    </row>
    <row r="6007" spans="2:5" x14ac:dyDescent="0.45">
      <c r="B6007" s="191">
        <v>37518</v>
      </c>
      <c r="C6007" s="101">
        <v>7.4733238220214844</v>
      </c>
      <c r="D6007" s="56">
        <f t="shared" si="93"/>
        <v>0.2210162530052712</v>
      </c>
      <c r="E6007">
        <v>-1.0914295667451741E-2</v>
      </c>
    </row>
    <row r="6008" spans="2:5" x14ac:dyDescent="0.45">
      <c r="B6008" s="191">
        <v>35691</v>
      </c>
      <c r="C6008" s="101">
        <v>6.1205768585205078</v>
      </c>
      <c r="D6008" s="56">
        <f t="shared" si="93"/>
        <v>-0.98132999961740097</v>
      </c>
      <c r="E6008">
        <v>-1.0931718906230159E-2</v>
      </c>
    </row>
    <row r="6009" spans="2:5" x14ac:dyDescent="0.45">
      <c r="B6009" s="191">
        <v>46035</v>
      </c>
      <c r="C6009" s="101">
        <v>327.82949829101563</v>
      </c>
      <c r="D6009" s="56">
        <f t="shared" si="93"/>
        <v>37.352422549680711</v>
      </c>
      <c r="E6009">
        <v>-1.09337303722129E-2</v>
      </c>
    </row>
    <row r="6010" spans="2:5" x14ac:dyDescent="0.45">
      <c r="B6010" s="191">
        <v>37032</v>
      </c>
      <c r="C6010" s="101">
        <v>8.5478172302246094</v>
      </c>
      <c r="D6010" s="56">
        <f t="shared" si="93"/>
        <v>0.22248529184110619</v>
      </c>
      <c r="E6010">
        <v>-1.094041389599412E-2</v>
      </c>
    </row>
    <row r="6011" spans="2:5" x14ac:dyDescent="0.45">
      <c r="B6011" s="191">
        <v>37568</v>
      </c>
      <c r="C6011" s="101">
        <v>6.9921636581420898</v>
      </c>
      <c r="D6011" s="56">
        <f t="shared" si="93"/>
        <v>-0.95718596973352421</v>
      </c>
      <c r="E6011">
        <v>-1.094096597163911E-2</v>
      </c>
    </row>
    <row r="6012" spans="2:5" x14ac:dyDescent="0.45">
      <c r="B6012" s="191">
        <v>44335</v>
      </c>
      <c r="C6012" s="101">
        <v>163.31477355957031</v>
      </c>
      <c r="D6012" s="56">
        <f t="shared" si="93"/>
        <v>16.437347446841418</v>
      </c>
      <c r="E6012">
        <v>-1.0949786027617269E-2</v>
      </c>
    </row>
    <row r="6013" spans="2:5" x14ac:dyDescent="0.45">
      <c r="B6013" s="191">
        <v>36441</v>
      </c>
      <c r="C6013" s="101">
        <v>9.3658037185668945</v>
      </c>
      <c r="D6013" s="56">
        <f t="shared" si="93"/>
        <v>-0.9532335248598276</v>
      </c>
      <c r="E6013">
        <v>-1.0968839460389132E-2</v>
      </c>
    </row>
    <row r="6014" spans="2:5" x14ac:dyDescent="0.45">
      <c r="B6014" s="191">
        <v>43633</v>
      </c>
      <c r="C6014" s="101">
        <v>200.26747131347656</v>
      </c>
      <c r="D6014" s="56">
        <f t="shared" si="93"/>
        <v>29.210754430624498</v>
      </c>
      <c r="E6014">
        <v>-1.0969237004093503E-2</v>
      </c>
    </row>
    <row r="6015" spans="2:5" x14ac:dyDescent="0.45">
      <c r="B6015" s="191">
        <v>35800</v>
      </c>
      <c r="C6015" s="101">
        <v>6.6290125846862793</v>
      </c>
      <c r="D6015" s="56">
        <f t="shared" si="93"/>
        <v>-7.5841745979124145E-2</v>
      </c>
      <c r="E6015">
        <v>-1.0974292319354198E-2</v>
      </c>
    </row>
    <row r="6016" spans="2:5" x14ac:dyDescent="0.45">
      <c r="B6016" s="191">
        <v>37662</v>
      </c>
      <c r="C6016" s="101">
        <v>7.173027515411377</v>
      </c>
      <c r="D6016" s="56">
        <f t="shared" si="93"/>
        <v>-0.93745394779339575</v>
      </c>
      <c r="E6016">
        <v>-1.0978564504515214E-2</v>
      </c>
    </row>
    <row r="6017" spans="2:5" x14ac:dyDescent="0.45">
      <c r="B6017" s="191">
        <v>41185</v>
      </c>
      <c r="C6017" s="101">
        <v>114.68393707275391</v>
      </c>
      <c r="D6017" s="56">
        <f t="shared" si="93"/>
        <v>8.2538626304771139</v>
      </c>
      <c r="E6017">
        <v>-1.0978756363366484E-2</v>
      </c>
    </row>
    <row r="6018" spans="2:5" x14ac:dyDescent="0.45">
      <c r="B6018" s="191">
        <v>38070</v>
      </c>
      <c r="C6018" s="101">
        <v>12.393088340759277</v>
      </c>
      <c r="D6018" s="56">
        <f t="shared" si="93"/>
        <v>-0.92729015807669901</v>
      </c>
      <c r="E6018">
        <v>-1.0983068793216375E-2</v>
      </c>
    </row>
    <row r="6019" spans="2:5" x14ac:dyDescent="0.45">
      <c r="B6019" s="191">
        <v>43860</v>
      </c>
      <c r="C6019" s="101">
        <v>170.44581604003906</v>
      </c>
      <c r="D6019" s="56">
        <f t="shared" ref="D6019:D6082" si="94">(C6019-C6020)/C6020</f>
        <v>-8.4876945878371607E-2</v>
      </c>
      <c r="E6019">
        <v>-1.098657178090711E-2</v>
      </c>
    </row>
    <row r="6020" spans="2:5" x14ac:dyDescent="0.45">
      <c r="B6020" s="191">
        <v>43272</v>
      </c>
      <c r="C6020" s="101">
        <v>186.25453186035156</v>
      </c>
      <c r="D6020" s="56">
        <f t="shared" si="94"/>
        <v>0.9518219013525695</v>
      </c>
      <c r="E6020">
        <v>-1.0995308571114663E-2</v>
      </c>
    </row>
    <row r="6021" spans="2:5" x14ac:dyDescent="0.45">
      <c r="B6021" s="191">
        <v>41060</v>
      </c>
      <c r="C6021" s="101">
        <v>95.425987243652344</v>
      </c>
      <c r="D6021" s="56">
        <f t="shared" si="94"/>
        <v>-0.71103103239549204</v>
      </c>
      <c r="E6021">
        <v>-1.0996114413674986E-2</v>
      </c>
    </row>
    <row r="6022" spans="2:5" x14ac:dyDescent="0.45">
      <c r="B6022" s="191">
        <v>46031</v>
      </c>
      <c r="C6022" s="101">
        <v>330.22918701171875</v>
      </c>
      <c r="D6022" s="56">
        <f t="shared" si="94"/>
        <v>35.351416708404905</v>
      </c>
      <c r="E6022">
        <v>-1.1000239733699091E-2</v>
      </c>
    </row>
    <row r="6023" spans="2:5" x14ac:dyDescent="0.45">
      <c r="B6023" s="191">
        <v>37019</v>
      </c>
      <c r="C6023" s="101">
        <v>9.084355354309082</v>
      </c>
      <c r="D6023" s="56">
        <f t="shared" si="94"/>
        <v>-0.86891176101452894</v>
      </c>
      <c r="E6023">
        <v>-1.1011764383417713E-2</v>
      </c>
    </row>
    <row r="6024" spans="2:5" x14ac:dyDescent="0.45">
      <c r="B6024" s="191">
        <v>40553</v>
      </c>
      <c r="C6024" s="101">
        <v>69.299545288085938</v>
      </c>
      <c r="D6024" s="56">
        <f t="shared" si="94"/>
        <v>-0.77267658225155356</v>
      </c>
      <c r="E6024">
        <v>-1.1014879042114369E-2</v>
      </c>
    </row>
    <row r="6025" spans="2:5" x14ac:dyDescent="0.45">
      <c r="B6025" s="191">
        <v>46098</v>
      </c>
      <c r="C6025" s="101">
        <v>304.85000610351563</v>
      </c>
      <c r="D6025" s="56">
        <f t="shared" si="94"/>
        <v>7.3534806378384516</v>
      </c>
      <c r="E6025">
        <v>-1.1029988309762774E-2</v>
      </c>
    </row>
    <row r="6026" spans="2:5" x14ac:dyDescent="0.45">
      <c r="B6026" s="191">
        <v>38849</v>
      </c>
      <c r="C6026" s="101">
        <v>36.493770599365234</v>
      </c>
      <c r="D6026" s="56">
        <f t="shared" si="94"/>
        <v>-0.77689807587937854</v>
      </c>
      <c r="E6026">
        <v>-1.1042910664927472E-2</v>
      </c>
    </row>
    <row r="6027" spans="2:5" x14ac:dyDescent="0.45">
      <c r="B6027" s="191">
        <v>42676</v>
      </c>
      <c r="C6027" s="101">
        <v>163.57443237304688</v>
      </c>
      <c r="D6027" s="56">
        <f t="shared" si="94"/>
        <v>15.549972466601703</v>
      </c>
      <c r="E6027">
        <v>-1.10439128217897E-2</v>
      </c>
    </row>
    <row r="6028" spans="2:5" x14ac:dyDescent="0.45">
      <c r="B6028" s="191">
        <v>36902</v>
      </c>
      <c r="C6028" s="101">
        <v>9.8836679458618164</v>
      </c>
      <c r="D6028" s="56">
        <f t="shared" si="94"/>
        <v>0.36845372954908917</v>
      </c>
      <c r="E6028">
        <v>-1.1056103925697454E-2</v>
      </c>
    </row>
    <row r="6029" spans="2:5" x14ac:dyDescent="0.45">
      <c r="B6029" s="191">
        <v>37589</v>
      </c>
      <c r="C6029" s="101">
        <v>7.2225079536437988</v>
      </c>
      <c r="D6029" s="56">
        <f t="shared" si="94"/>
        <v>-0.97459726560952864</v>
      </c>
      <c r="E6029">
        <v>-1.1057934543352889E-2</v>
      </c>
    </row>
    <row r="6030" spans="2:5" x14ac:dyDescent="0.45">
      <c r="B6030" s="191">
        <v>44911</v>
      </c>
      <c r="C6030" s="101">
        <v>284.32009887695313</v>
      </c>
      <c r="D6030" s="56">
        <f t="shared" si="94"/>
        <v>0.45759966531815582</v>
      </c>
      <c r="E6030">
        <v>-1.1066929020606502E-2</v>
      </c>
    </row>
    <row r="6031" spans="2:5" x14ac:dyDescent="0.45">
      <c r="B6031" s="191">
        <v>43671</v>
      </c>
      <c r="C6031" s="101">
        <v>195.06048583984375</v>
      </c>
      <c r="D6031" s="56">
        <f t="shared" si="94"/>
        <v>32.432607392267741</v>
      </c>
      <c r="E6031">
        <v>-1.1076406791697626E-2</v>
      </c>
    </row>
    <row r="6032" spans="2:5" x14ac:dyDescent="0.45">
      <c r="B6032" s="191">
        <v>35612</v>
      </c>
      <c r="C6032" s="101">
        <v>5.8344383239746094</v>
      </c>
      <c r="D6032" s="56">
        <f t="shared" si="94"/>
        <v>0.83659245318759923</v>
      </c>
      <c r="E6032">
        <v>-1.1081393623373572E-2</v>
      </c>
    </row>
    <row r="6033" spans="2:5" x14ac:dyDescent="0.45">
      <c r="B6033" s="191">
        <v>35249</v>
      </c>
      <c r="C6033" s="101">
        <v>3.1767735481262207</v>
      </c>
      <c r="D6033" s="56">
        <f t="shared" si="94"/>
        <v>-0.91384943350071945</v>
      </c>
      <c r="E6033">
        <v>-1.1081838374066986E-2</v>
      </c>
    </row>
    <row r="6034" spans="2:5" x14ac:dyDescent="0.45">
      <c r="B6034" s="191">
        <v>39475</v>
      </c>
      <c r="C6034" s="101">
        <v>36.874668121337891</v>
      </c>
      <c r="D6034" s="56">
        <f t="shared" si="94"/>
        <v>-0.51456061096683792</v>
      </c>
      <c r="E6034">
        <v>-1.1085611385892731E-2</v>
      </c>
    </row>
    <row r="6035" spans="2:5" x14ac:dyDescent="0.45">
      <c r="B6035" s="191">
        <v>40689</v>
      </c>
      <c r="C6035" s="101">
        <v>75.96142578125</v>
      </c>
      <c r="D6035" s="56">
        <f t="shared" si="94"/>
        <v>-0.50814724298309177</v>
      </c>
      <c r="E6035">
        <v>-1.1105233434370664E-2</v>
      </c>
    </row>
    <row r="6036" spans="2:5" x14ac:dyDescent="0.45">
      <c r="B6036" s="191">
        <v>41897</v>
      </c>
      <c r="C6036" s="101">
        <v>154.43936157226563</v>
      </c>
      <c r="D6036" s="56">
        <f t="shared" si="94"/>
        <v>-0.61904795958648229</v>
      </c>
      <c r="E6036">
        <v>-1.1106579824903024E-2</v>
      </c>
    </row>
    <row r="6037" spans="2:5" x14ac:dyDescent="0.45">
      <c r="B6037" s="191">
        <v>45831</v>
      </c>
      <c r="C6037" s="101">
        <v>405.4036865234375</v>
      </c>
      <c r="D6037" s="56">
        <f t="shared" si="94"/>
        <v>3.6624933362506755E-3</v>
      </c>
      <c r="E6037">
        <v>-1.1109753808963271E-2</v>
      </c>
    </row>
    <row r="6038" spans="2:5" x14ac:dyDescent="0.45">
      <c r="B6038" s="191">
        <v>45267</v>
      </c>
      <c r="C6038" s="101">
        <v>403.92431640625</v>
      </c>
      <c r="D6038" s="56">
        <f t="shared" si="94"/>
        <v>0.90022526407566683</v>
      </c>
      <c r="E6038">
        <v>-1.1117113038202888E-2</v>
      </c>
    </row>
    <row r="6039" spans="2:5" x14ac:dyDescent="0.45">
      <c r="B6039" s="191">
        <v>43312</v>
      </c>
      <c r="C6039" s="101">
        <v>212.56654357910156</v>
      </c>
      <c r="D6039" s="56">
        <f t="shared" si="94"/>
        <v>0.11617648790897561</v>
      </c>
      <c r="E6039">
        <v>-1.1127578798285376E-2</v>
      </c>
    </row>
    <row r="6040" spans="2:5" x14ac:dyDescent="0.45">
      <c r="B6040" s="191">
        <v>44516</v>
      </c>
      <c r="C6040" s="101">
        <v>190.44169616699219</v>
      </c>
      <c r="D6040" s="56">
        <f t="shared" si="94"/>
        <v>11.390910306523526</v>
      </c>
      <c r="E6040">
        <v>-1.1129792994502371E-2</v>
      </c>
    </row>
    <row r="6041" spans="2:5" x14ac:dyDescent="0.45">
      <c r="B6041" s="191">
        <v>38432</v>
      </c>
      <c r="C6041" s="101">
        <v>15.369467735290527</v>
      </c>
      <c r="D6041" s="56">
        <f t="shared" si="94"/>
        <v>-0.67800648332412539</v>
      </c>
      <c r="E6041">
        <v>-1.1135062253915915E-2</v>
      </c>
    </row>
    <row r="6042" spans="2:5" x14ac:dyDescent="0.45">
      <c r="B6042" s="191">
        <v>40030</v>
      </c>
      <c r="C6042" s="101">
        <v>47.732227325439453</v>
      </c>
      <c r="D6042" s="56">
        <f t="shared" si="94"/>
        <v>-0.73357520984434288</v>
      </c>
      <c r="E6042">
        <v>-1.1156177635866169E-2</v>
      </c>
    </row>
    <row r="6043" spans="2:5" x14ac:dyDescent="0.45">
      <c r="B6043" s="191">
        <v>44529</v>
      </c>
      <c r="C6043" s="101">
        <v>179.15835571289063</v>
      </c>
      <c r="D6043" s="56">
        <f t="shared" si="94"/>
        <v>27.612084365989052</v>
      </c>
      <c r="E6043">
        <v>-1.1160500731018777E-2</v>
      </c>
    </row>
    <row r="6044" spans="2:5" x14ac:dyDescent="0.45">
      <c r="B6044" s="191">
        <v>36636</v>
      </c>
      <c r="C6044" s="101">
        <v>6.2616324424743652</v>
      </c>
      <c r="D6044" s="56">
        <f t="shared" si="94"/>
        <v>-0.11783215681574612</v>
      </c>
      <c r="E6044">
        <v>-1.1164650832162388E-2</v>
      </c>
    </row>
    <row r="6045" spans="2:5" x14ac:dyDescent="0.45">
      <c r="B6045" s="191">
        <v>37362</v>
      </c>
      <c r="C6045" s="101">
        <v>7.0980057716369629</v>
      </c>
      <c r="D6045" s="56">
        <f t="shared" si="94"/>
        <v>-0.98215074462308216</v>
      </c>
      <c r="E6045">
        <v>-1.1181143087211123E-2</v>
      </c>
    </row>
    <row r="6046" spans="2:5" x14ac:dyDescent="0.45">
      <c r="B6046" s="191">
        <v>45280</v>
      </c>
      <c r="C6046" s="101">
        <v>397.66397094726563</v>
      </c>
      <c r="D6046" s="56">
        <f t="shared" si="94"/>
        <v>44.351270491937001</v>
      </c>
      <c r="E6046">
        <v>-1.1181737206676033E-2</v>
      </c>
    </row>
    <row r="6047" spans="2:5" x14ac:dyDescent="0.45">
      <c r="B6047" s="191">
        <v>35936</v>
      </c>
      <c r="C6047" s="101">
        <v>8.7685298919677734</v>
      </c>
      <c r="D6047" s="56">
        <f t="shared" si="94"/>
        <v>-0.10965697787861489</v>
      </c>
      <c r="E6047">
        <v>-1.1200480415425129E-2</v>
      </c>
    </row>
    <row r="6048" spans="2:5" x14ac:dyDescent="0.45">
      <c r="B6048" s="191">
        <v>36882</v>
      </c>
      <c r="C6048" s="101">
        <v>9.848484992980957</v>
      </c>
      <c r="D6048" s="56">
        <f t="shared" si="94"/>
        <v>-0.79646942356077433</v>
      </c>
      <c r="E6048">
        <v>-1.1204337229514409E-2</v>
      </c>
    </row>
    <row r="6049" spans="2:5" x14ac:dyDescent="0.45">
      <c r="B6049" s="191">
        <v>40198</v>
      </c>
      <c r="C6049" s="101">
        <v>48.388233184814453</v>
      </c>
      <c r="D6049" s="56">
        <f t="shared" si="94"/>
        <v>3.2348353823356741</v>
      </c>
      <c r="E6049">
        <v>-1.1204496640701143E-2</v>
      </c>
    </row>
    <row r="6050" spans="2:5" x14ac:dyDescent="0.45">
      <c r="B6050" s="191">
        <v>37985</v>
      </c>
      <c r="C6050" s="101">
        <v>11.426237106323242</v>
      </c>
      <c r="D6050" s="56">
        <f t="shared" si="94"/>
        <v>0.52863749326109266</v>
      </c>
      <c r="E6050">
        <v>-1.1206016772052499E-2</v>
      </c>
    </row>
    <row r="6051" spans="2:5" x14ac:dyDescent="0.45">
      <c r="B6051" s="191">
        <v>37244</v>
      </c>
      <c r="C6051" s="101">
        <v>7.474785327911377</v>
      </c>
      <c r="D6051" s="56">
        <f t="shared" si="94"/>
        <v>-0.97740716023033214</v>
      </c>
      <c r="E6051">
        <v>-1.1206913028090012E-2</v>
      </c>
    </row>
    <row r="6052" spans="2:5" x14ac:dyDescent="0.45">
      <c r="B6052" s="191">
        <v>44998</v>
      </c>
      <c r="C6052" s="101">
        <v>330.8475341796875</v>
      </c>
      <c r="D6052" s="56">
        <f t="shared" si="94"/>
        <v>55.266709549666061</v>
      </c>
      <c r="E6052">
        <v>-1.1211462535670845E-2</v>
      </c>
    </row>
    <row r="6053" spans="2:5" x14ac:dyDescent="0.45">
      <c r="B6053" s="191">
        <v>35620</v>
      </c>
      <c r="C6053" s="101">
        <v>5.8799872398376465</v>
      </c>
      <c r="D6053" s="56">
        <f t="shared" si="94"/>
        <v>-0.62392151239142235</v>
      </c>
      <c r="E6053">
        <v>-1.1263102366903237E-2</v>
      </c>
    </row>
    <row r="6054" spans="2:5" x14ac:dyDescent="0.45">
      <c r="B6054" s="191">
        <v>38397</v>
      </c>
      <c r="C6054" s="101">
        <v>15.635000228881836</v>
      </c>
      <c r="D6054" s="56">
        <f t="shared" si="94"/>
        <v>1.4251398215709747</v>
      </c>
      <c r="E6054">
        <v>-1.1281752525622597E-2</v>
      </c>
    </row>
    <row r="6055" spans="2:5" x14ac:dyDescent="0.45">
      <c r="B6055" s="191">
        <v>36013</v>
      </c>
      <c r="C6055" s="101">
        <v>6.4470510482788086</v>
      </c>
      <c r="D6055" s="56">
        <f t="shared" si="94"/>
        <v>-0.97746588968239523</v>
      </c>
      <c r="E6055">
        <v>-1.1282488847495428E-2</v>
      </c>
    </row>
    <row r="6056" spans="2:5" x14ac:dyDescent="0.45">
      <c r="B6056" s="191">
        <v>44886</v>
      </c>
      <c r="C6056" s="101">
        <v>286.10186767578125</v>
      </c>
      <c r="D6056" s="56">
        <f t="shared" si="94"/>
        <v>0.7701625115461973</v>
      </c>
      <c r="E6056">
        <v>-1.1288726691953807E-2</v>
      </c>
    </row>
    <row r="6057" spans="2:5" x14ac:dyDescent="0.45">
      <c r="B6057" s="191">
        <v>44305</v>
      </c>
      <c r="C6057" s="101">
        <v>161.6246337890625</v>
      </c>
      <c r="D6057" s="56">
        <f t="shared" si="94"/>
        <v>0.11591644210815093</v>
      </c>
      <c r="E6057">
        <v>-1.1300996527401493E-2</v>
      </c>
    </row>
    <row r="6058" spans="2:5" x14ac:dyDescent="0.45">
      <c r="B6058" s="191">
        <v>41428</v>
      </c>
      <c r="C6058" s="101">
        <v>144.83578491210938</v>
      </c>
      <c r="D6058" s="56">
        <f t="shared" si="94"/>
        <v>-0.48513463420042496</v>
      </c>
      <c r="E6058">
        <v>-1.1326774716393165E-2</v>
      </c>
    </row>
    <row r="6059" spans="2:5" x14ac:dyDescent="0.45">
      <c r="B6059" s="191">
        <v>44925</v>
      </c>
      <c r="C6059" s="101">
        <v>281.30807495117188</v>
      </c>
      <c r="D6059" s="56">
        <f t="shared" si="94"/>
        <v>1.2349830043853336</v>
      </c>
      <c r="E6059">
        <v>-1.1331411033048348E-2</v>
      </c>
    </row>
    <row r="6060" spans="2:5" x14ac:dyDescent="0.45">
      <c r="B6060" s="191">
        <v>41326</v>
      </c>
      <c r="C6060" s="101">
        <v>125.86586761474609</v>
      </c>
      <c r="D6060" s="56">
        <f t="shared" si="94"/>
        <v>-0.20971412881012846</v>
      </c>
      <c r="E6060">
        <v>-1.1333459742087788E-2</v>
      </c>
    </row>
    <row r="6061" spans="2:5" x14ac:dyDescent="0.45">
      <c r="B6061" s="191">
        <v>42703</v>
      </c>
      <c r="C6061" s="101">
        <v>159.26625061035156</v>
      </c>
      <c r="D6061" s="56">
        <f t="shared" si="94"/>
        <v>0.1623265879233847</v>
      </c>
      <c r="E6061">
        <v>-1.1339171584630095E-2</v>
      </c>
    </row>
    <row r="6062" spans="2:5" x14ac:dyDescent="0.45">
      <c r="B6062" s="191">
        <v>44091</v>
      </c>
      <c r="C6062" s="101">
        <v>137.02366638183594</v>
      </c>
      <c r="D6062" s="56">
        <f t="shared" si="94"/>
        <v>-0.35541070214067938</v>
      </c>
      <c r="E6062">
        <v>-1.1348050403289289E-2</v>
      </c>
    </row>
    <row r="6063" spans="2:5" x14ac:dyDescent="0.45">
      <c r="B6063" s="191">
        <v>44658</v>
      </c>
      <c r="C6063" s="101">
        <v>212.57514953613281</v>
      </c>
      <c r="D6063" s="56">
        <f t="shared" si="94"/>
        <v>2.7439843513595616E-2</v>
      </c>
      <c r="E6063">
        <v>-1.1363624267330804E-2</v>
      </c>
    </row>
    <row r="6064" spans="2:5" x14ac:dyDescent="0.45">
      <c r="B6064" s="191">
        <v>42878</v>
      </c>
      <c r="C6064" s="101">
        <v>206.89790344238281</v>
      </c>
      <c r="D6064" s="56">
        <f t="shared" si="94"/>
        <v>18.797444388059454</v>
      </c>
      <c r="E6064">
        <v>-1.1363667019926556E-2</v>
      </c>
    </row>
    <row r="6065" spans="2:5" x14ac:dyDescent="0.45">
      <c r="B6065" s="191">
        <v>36417</v>
      </c>
      <c r="C6065" s="101">
        <v>10.450737953186035</v>
      </c>
      <c r="D6065" s="56">
        <f t="shared" si="94"/>
        <v>-0.87696473247222362</v>
      </c>
      <c r="E6065">
        <v>-1.1369385631141956E-2</v>
      </c>
    </row>
    <row r="6066" spans="2:5" x14ac:dyDescent="0.45">
      <c r="B6066" s="191">
        <v>40882</v>
      </c>
      <c r="C6066" s="101">
        <v>84.940994262695313</v>
      </c>
      <c r="D6066" s="56">
        <f t="shared" si="94"/>
        <v>6.6877001666111235</v>
      </c>
      <c r="E6066">
        <v>-1.1380056889184724E-2</v>
      </c>
    </row>
    <row r="6067" spans="2:5" x14ac:dyDescent="0.45">
      <c r="B6067" s="191">
        <v>36403</v>
      </c>
      <c r="C6067" s="101">
        <v>11.048947334289551</v>
      </c>
      <c r="D6067" s="56">
        <f t="shared" si="94"/>
        <v>-0.91910407282762452</v>
      </c>
      <c r="E6067">
        <v>-1.138603279519451E-2</v>
      </c>
    </row>
    <row r="6068" spans="2:5" x14ac:dyDescent="0.45">
      <c r="B6068" s="191">
        <v>41683</v>
      </c>
      <c r="C6068" s="101">
        <v>136.58224487304688</v>
      </c>
      <c r="D6068" s="56">
        <f t="shared" si="94"/>
        <v>-3.9683851798288691E-2</v>
      </c>
      <c r="E6068">
        <v>-1.1386601724071282E-2</v>
      </c>
    </row>
    <row r="6069" spans="2:5" x14ac:dyDescent="0.45">
      <c r="B6069" s="191">
        <v>43892</v>
      </c>
      <c r="C6069" s="101">
        <v>142.22633361816406</v>
      </c>
      <c r="D6069" s="56">
        <f t="shared" si="94"/>
        <v>-0.26162556455756447</v>
      </c>
      <c r="E6069">
        <v>-1.1389400114209009E-2</v>
      </c>
    </row>
    <row r="6070" spans="2:5" x14ac:dyDescent="0.45">
      <c r="B6070" s="191">
        <v>43679</v>
      </c>
      <c r="C6070" s="101">
        <v>192.62088012695313</v>
      </c>
      <c r="D6070" s="56">
        <f t="shared" si="94"/>
        <v>16.002936867080816</v>
      </c>
      <c r="E6070">
        <v>-1.1399648183757655E-2</v>
      </c>
    </row>
    <row r="6071" spans="2:5" x14ac:dyDescent="0.45">
      <c r="B6071" s="191">
        <v>37978</v>
      </c>
      <c r="C6071" s="101">
        <v>11.328682899475098</v>
      </c>
      <c r="D6071" s="56">
        <f t="shared" si="94"/>
        <v>1.4038029333812282E-2</v>
      </c>
      <c r="E6071">
        <v>-1.1401561220194497E-2</v>
      </c>
    </row>
    <row r="6072" spans="2:5" x14ac:dyDescent="0.45">
      <c r="B6072" s="191">
        <v>36356</v>
      </c>
      <c r="C6072" s="101">
        <v>11.171852111816406</v>
      </c>
      <c r="D6072" s="56">
        <f t="shared" si="94"/>
        <v>-0.83260741756699774</v>
      </c>
      <c r="E6072">
        <v>-1.1405615792954566E-2</v>
      </c>
    </row>
    <row r="6073" spans="2:5" x14ac:dyDescent="0.45">
      <c r="B6073" s="191">
        <v>40429</v>
      </c>
      <c r="C6073" s="101">
        <v>66.740425109863281</v>
      </c>
      <c r="D6073" s="56">
        <f t="shared" si="94"/>
        <v>7.7722278166196155</v>
      </c>
      <c r="E6073">
        <v>-1.1432185733832796E-2</v>
      </c>
    </row>
    <row r="6074" spans="2:5" x14ac:dyDescent="0.45">
      <c r="B6074" s="191">
        <v>36686</v>
      </c>
      <c r="C6074" s="101">
        <v>7.6081500053405762</v>
      </c>
      <c r="D6074" s="56">
        <f t="shared" si="94"/>
        <v>-0.95321872265915453</v>
      </c>
      <c r="E6074">
        <v>-1.1447188998257581E-2</v>
      </c>
    </row>
    <row r="6075" spans="2:5" x14ac:dyDescent="0.45">
      <c r="B6075" s="191">
        <v>42524</v>
      </c>
      <c r="C6075" s="101">
        <v>162.63236999511719</v>
      </c>
      <c r="D6075" s="56">
        <f t="shared" si="94"/>
        <v>0.1364564500396438</v>
      </c>
      <c r="E6075">
        <v>-1.1452589254030466E-2</v>
      </c>
    </row>
    <row r="6076" spans="2:5" x14ac:dyDescent="0.45">
      <c r="B6076" s="191">
        <v>42354</v>
      </c>
      <c r="C6076" s="101">
        <v>143.10479736328125</v>
      </c>
      <c r="D6076" s="56">
        <f t="shared" si="94"/>
        <v>18.347528235511941</v>
      </c>
      <c r="E6076">
        <v>-1.1457106682131695E-2</v>
      </c>
    </row>
    <row r="6077" spans="2:5" x14ac:dyDescent="0.45">
      <c r="B6077" s="191">
        <v>37599</v>
      </c>
      <c r="C6077" s="101">
        <v>7.3965415954589844</v>
      </c>
      <c r="D6077" s="56">
        <f t="shared" si="94"/>
        <v>1.3956048337807725E-2</v>
      </c>
      <c r="E6077">
        <v>-1.1477856559294102E-2</v>
      </c>
    </row>
    <row r="6078" spans="2:5" x14ac:dyDescent="0.45">
      <c r="B6078" s="191">
        <v>37550</v>
      </c>
      <c r="C6078" s="101">
        <v>7.2947359085083008</v>
      </c>
      <c r="D6078" s="56">
        <f t="shared" si="94"/>
        <v>-0.96700161858950684</v>
      </c>
      <c r="E6078">
        <v>-1.1483605239091596E-2</v>
      </c>
    </row>
    <row r="6079" spans="2:5" x14ac:dyDescent="0.45">
      <c r="B6079" s="191">
        <v>43347</v>
      </c>
      <c r="C6079" s="101">
        <v>221.06344604492188</v>
      </c>
      <c r="D6079" s="56">
        <f t="shared" si="94"/>
        <v>0.86513076797209132</v>
      </c>
      <c r="E6079">
        <v>-1.149414307638888E-2</v>
      </c>
    </row>
    <row r="6080" spans="2:5" x14ac:dyDescent="0.45">
      <c r="B6080" s="191">
        <v>41214</v>
      </c>
      <c r="C6080" s="101">
        <v>118.52436828613281</v>
      </c>
      <c r="D6080" s="56">
        <f t="shared" si="94"/>
        <v>-0.1564398729297104</v>
      </c>
      <c r="E6080">
        <v>-1.1502733869419598E-2</v>
      </c>
    </row>
    <row r="6081" spans="2:5" x14ac:dyDescent="0.45">
      <c r="B6081" s="191">
        <v>42254</v>
      </c>
      <c r="C6081" s="101">
        <v>140.50494384765625</v>
      </c>
      <c r="D6081" s="56">
        <f t="shared" si="94"/>
        <v>0.6750707638125869</v>
      </c>
      <c r="E6081">
        <v>-1.1510668725775219E-2</v>
      </c>
    </row>
    <row r="6082" spans="2:5" x14ac:dyDescent="0.45">
      <c r="B6082" s="191">
        <v>40940</v>
      </c>
      <c r="C6082" s="101">
        <v>83.8800048828125</v>
      </c>
      <c r="D6082" s="56">
        <f t="shared" si="94"/>
        <v>11.685949319555622</v>
      </c>
      <c r="E6082">
        <v>-1.1522343449215494E-2</v>
      </c>
    </row>
    <row r="6083" spans="2:5" x14ac:dyDescent="0.45">
      <c r="B6083" s="191">
        <v>35968</v>
      </c>
      <c r="C6083" s="101">
        <v>6.6120400428771973</v>
      </c>
      <c r="D6083" s="56">
        <f t="shared" ref="D6083:D6146" si="95">(C6083-C6084)/C6084</f>
        <v>-0.98447341802533517</v>
      </c>
      <c r="E6083">
        <v>-1.152667946046489E-2</v>
      </c>
    </row>
    <row r="6084" spans="2:5" x14ac:dyDescent="0.45">
      <c r="B6084" s="191">
        <v>45630</v>
      </c>
      <c r="C6084" s="101">
        <v>425.8529052734375</v>
      </c>
      <c r="D6084" s="56">
        <f t="shared" si="95"/>
        <v>32.301086885026088</v>
      </c>
      <c r="E6084">
        <v>-1.1533124608676686E-2</v>
      </c>
    </row>
    <row r="6085" spans="2:5" x14ac:dyDescent="0.45">
      <c r="B6085" s="191">
        <v>37999</v>
      </c>
      <c r="C6085" s="101">
        <v>12.787958145141602</v>
      </c>
      <c r="D6085" s="56">
        <f t="shared" si="95"/>
        <v>0.24305704715935958</v>
      </c>
      <c r="E6085">
        <v>-1.1535328620933934E-2</v>
      </c>
    </row>
    <row r="6086" spans="2:5" x14ac:dyDescent="0.45">
      <c r="B6086" s="191">
        <v>37911</v>
      </c>
      <c r="C6086" s="101">
        <v>10.287507057189941</v>
      </c>
      <c r="D6086" s="56">
        <f t="shared" si="95"/>
        <v>-0.97557772654541586</v>
      </c>
      <c r="E6086">
        <v>-1.1549239169587345E-2</v>
      </c>
    </row>
    <row r="6087" spans="2:5" x14ac:dyDescent="0.45">
      <c r="B6087" s="191">
        <v>45667</v>
      </c>
      <c r="C6087" s="101">
        <v>421.234619140625</v>
      </c>
      <c r="D6087" s="56">
        <f t="shared" si="95"/>
        <v>0.59124224078650134</v>
      </c>
      <c r="E6087">
        <v>-1.1553064386039676E-2</v>
      </c>
    </row>
    <row r="6088" spans="2:5" x14ac:dyDescent="0.45">
      <c r="B6088" s="191">
        <v>44792</v>
      </c>
      <c r="C6088" s="101">
        <v>264.72061157226563</v>
      </c>
      <c r="D6088" s="56">
        <f t="shared" si="95"/>
        <v>2.8121255781918149</v>
      </c>
      <c r="E6088">
        <v>-1.1563333573766077E-2</v>
      </c>
    </row>
    <row r="6089" spans="2:5" x14ac:dyDescent="0.45">
      <c r="B6089" s="191">
        <v>40463</v>
      </c>
      <c r="C6089" s="101">
        <v>69.441734313964844</v>
      </c>
      <c r="D6089" s="56">
        <f t="shared" si="95"/>
        <v>12.556797614046207</v>
      </c>
      <c r="E6089">
        <v>-1.1564173141041276E-2</v>
      </c>
    </row>
    <row r="6090" spans="2:5" x14ac:dyDescent="0.45">
      <c r="B6090" s="191">
        <v>35585</v>
      </c>
      <c r="C6090" s="101">
        <v>5.122281551361084</v>
      </c>
      <c r="D6090" s="56">
        <f t="shared" si="95"/>
        <v>-0.23862712790730392</v>
      </c>
      <c r="E6090">
        <v>-1.1581357131487008E-2</v>
      </c>
    </row>
    <row r="6091" spans="2:5" x14ac:dyDescent="0.45">
      <c r="B6091" s="191">
        <v>36663</v>
      </c>
      <c r="C6091" s="101">
        <v>6.7276911735534668</v>
      </c>
      <c r="D6091" s="56">
        <f t="shared" si="95"/>
        <v>-0.50167711241675628</v>
      </c>
      <c r="E6091">
        <v>-1.1585453252354605E-2</v>
      </c>
    </row>
    <row r="6092" spans="2:5" x14ac:dyDescent="0.45">
      <c r="B6092" s="191">
        <v>38257</v>
      </c>
      <c r="C6092" s="101">
        <v>13.500666618347168</v>
      </c>
      <c r="D6092" s="56">
        <f t="shared" si="95"/>
        <v>-0.95777743043519259</v>
      </c>
      <c r="E6092">
        <v>-1.1585965885359829E-2</v>
      </c>
    </row>
    <row r="6093" spans="2:5" x14ac:dyDescent="0.45">
      <c r="B6093" s="191">
        <v>46078</v>
      </c>
      <c r="C6093" s="101">
        <v>319.75</v>
      </c>
      <c r="D6093" s="56">
        <f t="shared" si="95"/>
        <v>3.0078113083807656</v>
      </c>
      <c r="E6093">
        <v>-1.1591962905718702E-2</v>
      </c>
    </row>
    <row r="6094" spans="2:5" x14ac:dyDescent="0.45">
      <c r="B6094" s="191">
        <v>40711</v>
      </c>
      <c r="C6094" s="101">
        <v>79.781700134277344</v>
      </c>
      <c r="D6094" s="56">
        <f t="shared" si="95"/>
        <v>-0.80682688252195234</v>
      </c>
      <c r="E6094">
        <v>-1.1597894904190996E-2</v>
      </c>
    </row>
    <row r="6095" spans="2:5" x14ac:dyDescent="0.45">
      <c r="B6095" s="191">
        <v>45114</v>
      </c>
      <c r="C6095" s="101">
        <v>413.0062255859375</v>
      </c>
      <c r="D6095" s="56">
        <f t="shared" si="95"/>
        <v>48.915838363701496</v>
      </c>
      <c r="E6095">
        <v>-1.1605794732191777E-2</v>
      </c>
    </row>
    <row r="6096" spans="2:5" x14ac:dyDescent="0.45">
      <c r="B6096" s="191">
        <v>35901</v>
      </c>
      <c r="C6096" s="101">
        <v>8.2740516662597656</v>
      </c>
      <c r="D6096" s="56">
        <f t="shared" si="95"/>
        <v>-0.9567456778841632</v>
      </c>
      <c r="E6096">
        <v>-1.1608398348164002E-2</v>
      </c>
    </row>
    <row r="6097" spans="2:5" x14ac:dyDescent="0.45">
      <c r="B6097" s="191">
        <v>43259</v>
      </c>
      <c r="C6097" s="101">
        <v>191.28843688964844</v>
      </c>
      <c r="D6097" s="56">
        <f t="shared" si="95"/>
        <v>-0.56703218983240411</v>
      </c>
      <c r="E6097">
        <v>-1.1621467646382179E-2</v>
      </c>
    </row>
    <row r="6098" spans="2:5" x14ac:dyDescent="0.45">
      <c r="B6098" s="191">
        <v>45600</v>
      </c>
      <c r="C6098" s="101">
        <v>441.80752563476563</v>
      </c>
      <c r="D6098" s="56">
        <f t="shared" si="95"/>
        <v>0.42426662878368271</v>
      </c>
      <c r="E6098">
        <v>-1.1625585751060562E-2</v>
      </c>
    </row>
    <row r="6099" spans="2:5" x14ac:dyDescent="0.45">
      <c r="B6099" s="191">
        <v>46058</v>
      </c>
      <c r="C6099" s="101">
        <v>310.20001220703125</v>
      </c>
      <c r="D6099" s="56">
        <f t="shared" si="95"/>
        <v>92.323080469739452</v>
      </c>
      <c r="E6099">
        <v>-1.162973976581831E-2</v>
      </c>
    </row>
    <row r="6100" spans="2:5" x14ac:dyDescent="0.45">
      <c r="B6100" s="191">
        <v>35262</v>
      </c>
      <c r="C6100" s="101">
        <v>3.3239367008209229</v>
      </c>
      <c r="D6100" s="56">
        <f t="shared" si="95"/>
        <v>-0.99083152132213292</v>
      </c>
      <c r="E6100">
        <v>-1.1631281836492962E-2</v>
      </c>
    </row>
    <row r="6101" spans="2:5" x14ac:dyDescent="0.45">
      <c r="B6101" s="191">
        <v>45057</v>
      </c>
      <c r="C6101" s="101">
        <v>362.53961181640625</v>
      </c>
      <c r="D6101" s="56">
        <f t="shared" si="95"/>
        <v>3.368712931764982</v>
      </c>
      <c r="E6101">
        <v>-1.1637268645067507E-2</v>
      </c>
    </row>
    <row r="6102" spans="2:5" x14ac:dyDescent="0.45">
      <c r="B6102" s="191">
        <v>40868</v>
      </c>
      <c r="C6102" s="101">
        <v>82.985450744628906</v>
      </c>
      <c r="D6102" s="56">
        <f t="shared" si="95"/>
        <v>-0.73550453945935013</v>
      </c>
      <c r="E6102">
        <v>-1.1645014072860846E-2</v>
      </c>
    </row>
    <row r="6103" spans="2:5" x14ac:dyDescent="0.45">
      <c r="B6103" s="191">
        <v>46066</v>
      </c>
      <c r="C6103" s="101">
        <v>313.75</v>
      </c>
      <c r="D6103" s="56">
        <f t="shared" si="95"/>
        <v>0.917279179854112</v>
      </c>
      <c r="E6103">
        <v>-1.1655416805018784E-2</v>
      </c>
    </row>
    <row r="6104" spans="2:5" x14ac:dyDescent="0.45">
      <c r="B6104" s="191">
        <v>42649</v>
      </c>
      <c r="C6104" s="101">
        <v>163.64335632324219</v>
      </c>
      <c r="D6104" s="56">
        <f t="shared" si="95"/>
        <v>-0.58092161574618828</v>
      </c>
      <c r="E6104">
        <v>-1.1656876496403103E-2</v>
      </c>
    </row>
    <row r="6105" spans="2:5" x14ac:dyDescent="0.45">
      <c r="B6105" s="191">
        <v>45436</v>
      </c>
      <c r="C6105" s="101">
        <v>390.48388671875</v>
      </c>
      <c r="D6105" s="56">
        <f t="shared" si="95"/>
        <v>1.7125128281445199</v>
      </c>
      <c r="E6105">
        <v>-1.166876312377645E-2</v>
      </c>
    </row>
    <row r="6106" spans="2:5" x14ac:dyDescent="0.45">
      <c r="B6106" s="191">
        <v>42492</v>
      </c>
      <c r="C6106" s="101">
        <v>143.95651245117188</v>
      </c>
      <c r="D6106" s="56">
        <f t="shared" si="95"/>
        <v>4.1454231407131239</v>
      </c>
      <c r="E6106">
        <v>-1.1694050837186182E-2</v>
      </c>
    </row>
    <row r="6107" spans="2:5" x14ac:dyDescent="0.45">
      <c r="B6107" s="191">
        <v>39246</v>
      </c>
      <c r="C6107" s="101">
        <v>27.977584838867188</v>
      </c>
      <c r="D6107" s="56">
        <f t="shared" si="95"/>
        <v>0.8647039130426768</v>
      </c>
      <c r="E6107">
        <v>-1.169960268716585E-2</v>
      </c>
    </row>
    <row r="6108" spans="2:5" x14ac:dyDescent="0.45">
      <c r="B6108" s="191">
        <v>38327</v>
      </c>
      <c r="C6108" s="101">
        <v>15.003767967224121</v>
      </c>
      <c r="D6108" s="56">
        <f t="shared" si="95"/>
        <v>-0.9110312622997544</v>
      </c>
      <c r="E6108">
        <v>-1.171232687398235E-2</v>
      </c>
    </row>
    <row r="6109" spans="2:5" x14ac:dyDescent="0.45">
      <c r="B6109" s="191">
        <v>42747</v>
      </c>
      <c r="C6109" s="101">
        <v>168.64089965820313</v>
      </c>
      <c r="D6109" s="56">
        <f t="shared" si="95"/>
        <v>21.28709375504927</v>
      </c>
      <c r="E6109">
        <v>-1.1714952053816402E-2</v>
      </c>
    </row>
    <row r="6110" spans="2:5" x14ac:dyDescent="0.45">
      <c r="B6110" s="191">
        <v>37182</v>
      </c>
      <c r="C6110" s="101">
        <v>7.5667514801025391</v>
      </c>
      <c r="D6110" s="56">
        <f t="shared" si="95"/>
        <v>-0.97419507563438179</v>
      </c>
      <c r="E6110">
        <v>-1.1720131811935815E-2</v>
      </c>
    </row>
    <row r="6111" spans="2:5" x14ac:dyDescent="0.45">
      <c r="B6111" s="191">
        <v>44855</v>
      </c>
      <c r="C6111" s="101">
        <v>293.22897338867188</v>
      </c>
      <c r="D6111" s="56">
        <f t="shared" si="95"/>
        <v>1.0371937075623381</v>
      </c>
      <c r="E6111">
        <v>-1.1724330232593063E-2</v>
      </c>
    </row>
    <row r="6112" spans="2:5" x14ac:dyDescent="0.45">
      <c r="B6112" s="191">
        <v>43990</v>
      </c>
      <c r="C6112" s="101">
        <v>143.93769836425781</v>
      </c>
      <c r="D6112" s="56">
        <f t="shared" si="95"/>
        <v>6.8378311280404794E-2</v>
      </c>
      <c r="E6112">
        <v>-1.1750022890947526E-2</v>
      </c>
    </row>
    <row r="6113" spans="2:5" x14ac:dyDescent="0.45">
      <c r="B6113" s="191">
        <v>43998</v>
      </c>
      <c r="C6113" s="101">
        <v>134.72540283203125</v>
      </c>
      <c r="D6113" s="56">
        <f t="shared" si="95"/>
        <v>7.9854577262128079E-2</v>
      </c>
      <c r="E6113">
        <v>-1.1752154210899446E-2</v>
      </c>
    </row>
    <row r="6114" spans="2:5" x14ac:dyDescent="0.45">
      <c r="B6114" s="191">
        <v>41204</v>
      </c>
      <c r="C6114" s="101">
        <v>124.76254272460938</v>
      </c>
      <c r="D6114" s="56">
        <f t="shared" si="95"/>
        <v>-0.15813359897655288</v>
      </c>
      <c r="E6114">
        <v>-1.1764521031814378E-2</v>
      </c>
    </row>
    <row r="6115" spans="2:5" x14ac:dyDescent="0.45">
      <c r="B6115" s="191">
        <v>41739</v>
      </c>
      <c r="C6115" s="101">
        <v>148.19755554199219</v>
      </c>
      <c r="D6115" s="56">
        <f t="shared" si="95"/>
        <v>6.2185487904791543E-3</v>
      </c>
      <c r="E6115">
        <v>-1.1783175169191218E-2</v>
      </c>
    </row>
    <row r="6116" spans="2:5" x14ac:dyDescent="0.45">
      <c r="B6116" s="191">
        <v>42079</v>
      </c>
      <c r="C6116" s="101">
        <v>147.28167724609375</v>
      </c>
      <c r="D6116" s="56">
        <f t="shared" si="95"/>
        <v>18.064903442868815</v>
      </c>
      <c r="E6116">
        <v>-1.1785673662103615E-2</v>
      </c>
    </row>
    <row r="6117" spans="2:5" x14ac:dyDescent="0.45">
      <c r="B6117" s="191">
        <v>37502</v>
      </c>
      <c r="C6117" s="101">
        <v>7.7252779006958008</v>
      </c>
      <c r="D6117" s="56">
        <f t="shared" si="95"/>
        <v>-0.88061579682955593</v>
      </c>
      <c r="E6117">
        <v>-1.1785982998364371E-2</v>
      </c>
    </row>
    <row r="6118" spans="2:5" x14ac:dyDescent="0.45">
      <c r="B6118" s="191">
        <v>40420</v>
      </c>
      <c r="C6118" s="101">
        <v>64.709381103515625</v>
      </c>
      <c r="D6118" s="56">
        <f t="shared" si="95"/>
        <v>-0.54062363614324793</v>
      </c>
      <c r="E6118">
        <v>-1.1786665113163031E-2</v>
      </c>
    </row>
    <row r="6119" spans="2:5" x14ac:dyDescent="0.45">
      <c r="B6119" s="191">
        <v>42268</v>
      </c>
      <c r="C6119" s="101">
        <v>140.86354064941406</v>
      </c>
      <c r="D6119" s="56">
        <f t="shared" si="95"/>
        <v>1.7768216115214404</v>
      </c>
      <c r="E6119">
        <v>-1.1792591939216834E-2</v>
      </c>
    </row>
    <row r="6120" spans="2:5" x14ac:dyDescent="0.45">
      <c r="B6120" s="191">
        <v>40304</v>
      </c>
      <c r="C6120" s="101">
        <v>50.728336334228516</v>
      </c>
      <c r="D6120" s="56">
        <f t="shared" si="95"/>
        <v>-0.72991760474943956</v>
      </c>
      <c r="E6120">
        <v>-1.1825432311033139E-2</v>
      </c>
    </row>
    <row r="6121" spans="2:5" x14ac:dyDescent="0.45">
      <c r="B6121" s="191">
        <v>43283</v>
      </c>
      <c r="C6121" s="101">
        <v>187.82540893554688</v>
      </c>
      <c r="D6121" s="56">
        <f t="shared" si="95"/>
        <v>0.11294234760512162</v>
      </c>
      <c r="E6121">
        <v>-1.1833282089280252E-2</v>
      </c>
    </row>
    <row r="6122" spans="2:5" x14ac:dyDescent="0.45">
      <c r="B6122" s="191">
        <v>44404</v>
      </c>
      <c r="C6122" s="101">
        <v>168.76472473144531</v>
      </c>
      <c r="D6122" s="56">
        <f t="shared" si="95"/>
        <v>19.25281768158138</v>
      </c>
      <c r="E6122">
        <v>-1.1840052348466459E-2</v>
      </c>
    </row>
    <row r="6123" spans="2:5" x14ac:dyDescent="0.45">
      <c r="B6123" s="191">
        <v>37833</v>
      </c>
      <c r="C6123" s="101">
        <v>8.3329010009765625</v>
      </c>
      <c r="D6123" s="56">
        <f t="shared" si="95"/>
        <v>1.5203453299540008</v>
      </c>
      <c r="E6123">
        <v>-1.1844391344308392E-2</v>
      </c>
    </row>
    <row r="6124" spans="2:5" x14ac:dyDescent="0.45">
      <c r="B6124" s="191">
        <v>35342</v>
      </c>
      <c r="C6124" s="101">
        <v>3.3062536716461182</v>
      </c>
      <c r="D6124" s="56">
        <f t="shared" si="95"/>
        <v>-0.52556660126005739</v>
      </c>
      <c r="E6124">
        <v>-1.1851215819007749E-2</v>
      </c>
    </row>
    <row r="6125" spans="2:5" x14ac:dyDescent="0.45">
      <c r="B6125" s="191">
        <v>37559</v>
      </c>
      <c r="C6125" s="101">
        <v>6.9688467979431152</v>
      </c>
      <c r="D6125" s="56">
        <f t="shared" si="95"/>
        <v>-0.65290980694732748</v>
      </c>
      <c r="E6125">
        <v>-1.1854649426080837E-2</v>
      </c>
    </row>
    <row r="6126" spans="2:5" x14ac:dyDescent="0.45">
      <c r="B6126" s="191">
        <v>38565</v>
      </c>
      <c r="C6126" s="101">
        <v>20.077913284301758</v>
      </c>
      <c r="D6126" s="56">
        <f t="shared" si="95"/>
        <v>-0.39108496065708581</v>
      </c>
      <c r="E6126">
        <v>-1.1854896198198838E-2</v>
      </c>
    </row>
    <row r="6127" spans="2:5" x14ac:dyDescent="0.45">
      <c r="B6127" s="191">
        <v>39044</v>
      </c>
      <c r="C6127" s="101">
        <v>32.973258972167969</v>
      </c>
      <c r="D6127" s="56">
        <f t="shared" si="95"/>
        <v>-0.67211824912898599</v>
      </c>
      <c r="E6127">
        <v>-1.1855120192824326E-2</v>
      </c>
    </row>
    <row r="6128" spans="2:5" x14ac:dyDescent="0.45">
      <c r="B6128" s="191">
        <v>41032</v>
      </c>
      <c r="C6128" s="101">
        <v>100.56448364257813</v>
      </c>
      <c r="D6128" s="56">
        <f t="shared" si="95"/>
        <v>11.219217855136522</v>
      </c>
      <c r="E6128">
        <v>-1.1855984768060846E-2</v>
      </c>
    </row>
    <row r="6129" spans="2:5" x14ac:dyDescent="0.45">
      <c r="B6129" s="191">
        <v>35895</v>
      </c>
      <c r="C6129" s="101">
        <v>8.2300262451171875</v>
      </c>
      <c r="D6129" s="56">
        <f t="shared" si="95"/>
        <v>-0.93050037876928271</v>
      </c>
      <c r="E6129">
        <v>-1.186090997383148E-2</v>
      </c>
    </row>
    <row r="6130" spans="2:5" x14ac:dyDescent="0.45">
      <c r="B6130" s="191">
        <v>41281</v>
      </c>
      <c r="C6130" s="101">
        <v>118.41828918457031</v>
      </c>
      <c r="D6130" s="56">
        <f t="shared" si="95"/>
        <v>26.08180774862825</v>
      </c>
      <c r="E6130">
        <v>-1.1862811638577079E-2</v>
      </c>
    </row>
    <row r="6131" spans="2:5" x14ac:dyDescent="0.45">
      <c r="B6131" s="191">
        <v>35549</v>
      </c>
      <c r="C6131" s="101">
        <v>4.3726139068603516</v>
      </c>
      <c r="D6131" s="56">
        <f t="shared" si="95"/>
        <v>-0.93369637019058349</v>
      </c>
      <c r="E6131">
        <v>-1.1867670527587318E-2</v>
      </c>
    </row>
    <row r="6132" spans="2:5" x14ac:dyDescent="0.45">
      <c r="B6132" s="191">
        <v>40430</v>
      </c>
      <c r="C6132" s="101">
        <v>65.948333740234375</v>
      </c>
      <c r="D6132" s="56">
        <f t="shared" si="95"/>
        <v>6.334123820897295</v>
      </c>
      <c r="E6132">
        <v>-1.1868239801065434E-2</v>
      </c>
    </row>
    <row r="6133" spans="2:5" x14ac:dyDescent="0.45">
      <c r="B6133" s="191">
        <v>37882</v>
      </c>
      <c r="C6133" s="101">
        <v>8.9919853210449219</v>
      </c>
      <c r="D6133" s="56">
        <f t="shared" si="95"/>
        <v>-0.9579732981182153</v>
      </c>
      <c r="E6133">
        <v>-1.1869268584894399E-2</v>
      </c>
    </row>
    <row r="6134" spans="2:5" x14ac:dyDescent="0.45">
      <c r="B6134" s="191">
        <v>43362</v>
      </c>
      <c r="C6134" s="101">
        <v>213.9588623046875</v>
      </c>
      <c r="D6134" s="56">
        <f t="shared" si="95"/>
        <v>27.303293628148207</v>
      </c>
      <c r="E6134">
        <v>-1.1871349133798829E-2</v>
      </c>
    </row>
    <row r="6135" spans="2:5" x14ac:dyDescent="0.45">
      <c r="B6135" s="191">
        <v>37243</v>
      </c>
      <c r="C6135" s="101">
        <v>7.5595040321350098</v>
      </c>
      <c r="D6135" s="56">
        <f t="shared" si="95"/>
        <v>-3.7682806789564108E-2</v>
      </c>
      <c r="E6135">
        <v>-1.1875251457636226E-2</v>
      </c>
    </row>
    <row r="6136" spans="2:5" x14ac:dyDescent="0.45">
      <c r="B6136" s="191">
        <v>37487</v>
      </c>
      <c r="C6136" s="101">
        <v>7.8555221557617188</v>
      </c>
      <c r="D6136" s="56">
        <f t="shared" si="95"/>
        <v>-0.94455950436265068</v>
      </c>
      <c r="E6136">
        <v>-1.1875625179302789E-2</v>
      </c>
    </row>
    <row r="6137" spans="2:5" x14ac:dyDescent="0.45">
      <c r="B6137" s="191">
        <v>42439</v>
      </c>
      <c r="C6137" s="101">
        <v>141.69285583496094</v>
      </c>
      <c r="D6137" s="56">
        <f t="shared" si="95"/>
        <v>-0.63314791585284302</v>
      </c>
      <c r="E6137">
        <v>-1.1878548307958627E-2</v>
      </c>
    </row>
    <row r="6138" spans="2:5" x14ac:dyDescent="0.45">
      <c r="B6138" s="191">
        <v>45462</v>
      </c>
      <c r="C6138" s="101">
        <v>386.23974609375</v>
      </c>
      <c r="D6138" s="56">
        <f t="shared" si="95"/>
        <v>1.9587678393214447</v>
      </c>
      <c r="E6138">
        <v>-1.1894996378622812E-2</v>
      </c>
    </row>
    <row r="6139" spans="2:5" x14ac:dyDescent="0.45">
      <c r="B6139" s="191">
        <v>44117</v>
      </c>
      <c r="C6139" s="101">
        <v>130.54074096679688</v>
      </c>
      <c r="D6139" s="56">
        <f t="shared" si="95"/>
        <v>4.2707814287763908</v>
      </c>
      <c r="E6139">
        <v>-1.1904794904063112E-2</v>
      </c>
    </row>
    <row r="6140" spans="2:5" x14ac:dyDescent="0.45">
      <c r="B6140" s="191">
        <v>38625</v>
      </c>
      <c r="C6140" s="101">
        <v>24.766866683959961</v>
      </c>
      <c r="D6140" s="56">
        <f t="shared" si="95"/>
        <v>-0.87303782626662674</v>
      </c>
      <c r="E6140">
        <v>-1.1921796992963514E-2</v>
      </c>
    </row>
    <row r="6141" spans="2:5" x14ac:dyDescent="0.45">
      <c r="B6141" s="191">
        <v>43381</v>
      </c>
      <c r="C6141" s="101">
        <v>195.07279968261719</v>
      </c>
      <c r="D6141" s="56">
        <f t="shared" si="95"/>
        <v>71.759823863511556</v>
      </c>
      <c r="E6141">
        <v>-1.1935033734030003E-2</v>
      </c>
    </row>
    <row r="6142" spans="2:5" x14ac:dyDescent="0.45">
      <c r="B6142" s="191">
        <v>35139</v>
      </c>
      <c r="C6142" s="101">
        <v>2.6810510158538818</v>
      </c>
      <c r="D6142" s="56">
        <f t="shared" si="95"/>
        <v>-0.99123839537302649</v>
      </c>
      <c r="E6142">
        <v>-1.1944294927318862E-2</v>
      </c>
    </row>
    <row r="6143" spans="2:5" x14ac:dyDescent="0.45">
      <c r="B6143" s="191">
        <v>46090</v>
      </c>
      <c r="C6143" s="101">
        <v>306</v>
      </c>
      <c r="D6143" s="56">
        <f t="shared" si="95"/>
        <v>7.9519923345223038</v>
      </c>
      <c r="E6143">
        <v>-1.1947084472692337E-2</v>
      </c>
    </row>
    <row r="6144" spans="2:5" x14ac:dyDescent="0.45">
      <c r="B6144" s="191">
        <v>39805</v>
      </c>
      <c r="C6144" s="101">
        <v>34.182334899902344</v>
      </c>
      <c r="D6144" s="56">
        <f t="shared" si="95"/>
        <v>3.4162718635655112</v>
      </c>
      <c r="E6144">
        <v>-1.1947670802933229E-2</v>
      </c>
    </row>
    <row r="6145" spans="2:5" x14ac:dyDescent="0.45">
      <c r="B6145" s="191">
        <v>37287</v>
      </c>
      <c r="C6145" s="101">
        <v>7.7400884628295898</v>
      </c>
      <c r="D6145" s="56">
        <f t="shared" si="95"/>
        <v>-7.4069565562625589E-2</v>
      </c>
      <c r="E6145">
        <v>-1.1953180187010208E-2</v>
      </c>
    </row>
    <row r="6146" spans="2:5" x14ac:dyDescent="0.45">
      <c r="B6146" s="191">
        <v>36763</v>
      </c>
      <c r="C6146" s="101">
        <v>8.3592548370361328</v>
      </c>
      <c r="D6146" s="56">
        <f t="shared" si="95"/>
        <v>-0.94165127176366215</v>
      </c>
      <c r="E6146">
        <v>-1.1955863907967408E-2</v>
      </c>
    </row>
    <row r="6147" spans="2:5" x14ac:dyDescent="0.45">
      <c r="B6147" s="191">
        <v>42129</v>
      </c>
      <c r="C6147" s="101">
        <v>143.26370239257813</v>
      </c>
      <c r="D6147" s="56">
        <f t="shared" ref="D6147:D6210" si="96">(C6147-C6148)/C6148</f>
        <v>1.0850319175041612</v>
      </c>
      <c r="E6147">
        <v>-1.1962613203157113E-2</v>
      </c>
    </row>
    <row r="6148" spans="2:5" x14ac:dyDescent="0.45">
      <c r="B6148" s="191">
        <v>40476</v>
      </c>
      <c r="C6148" s="101">
        <v>68.710556030273438</v>
      </c>
      <c r="D6148" s="56">
        <f t="shared" si="96"/>
        <v>4.2153424428276285</v>
      </c>
      <c r="E6148">
        <v>-1.1974422005316626E-2</v>
      </c>
    </row>
    <row r="6149" spans="2:5" x14ac:dyDescent="0.45">
      <c r="B6149" s="191">
        <v>38058</v>
      </c>
      <c r="C6149" s="101">
        <v>13.174696922302246</v>
      </c>
      <c r="D6149" s="56">
        <f t="shared" si="96"/>
        <v>-0.74900925789999229</v>
      </c>
      <c r="E6149">
        <v>-1.1975584523514504E-2</v>
      </c>
    </row>
    <row r="6150" spans="2:5" x14ac:dyDescent="0.45">
      <c r="B6150" s="191">
        <v>40322</v>
      </c>
      <c r="C6150" s="101">
        <v>52.490768432617188</v>
      </c>
      <c r="D6150" s="56">
        <f t="shared" si="96"/>
        <v>-0.68211078141734638</v>
      </c>
      <c r="E6150">
        <v>-1.197905761568272E-2</v>
      </c>
    </row>
    <row r="6151" spans="2:5" x14ac:dyDescent="0.45">
      <c r="B6151" s="191">
        <v>44334</v>
      </c>
      <c r="C6151" s="101">
        <v>165.12283325195313</v>
      </c>
      <c r="D6151" s="56">
        <f t="shared" si="96"/>
        <v>-0.49465283694216095</v>
      </c>
      <c r="E6151">
        <v>-1.1994398176988063E-2</v>
      </c>
    </row>
    <row r="6152" spans="2:5" x14ac:dyDescent="0.45">
      <c r="B6152" s="191">
        <v>45019</v>
      </c>
      <c r="C6152" s="101">
        <v>326.75128173828125</v>
      </c>
      <c r="D6152" s="56">
        <f t="shared" si="96"/>
        <v>2.1167041603630365</v>
      </c>
      <c r="E6152">
        <v>-1.1994770126307411E-2</v>
      </c>
    </row>
    <row r="6153" spans="2:5" x14ac:dyDescent="0.45">
      <c r="B6153" s="191">
        <v>41086</v>
      </c>
      <c r="C6153" s="101">
        <v>104.83872222900391</v>
      </c>
      <c r="D6153" s="56">
        <f t="shared" si="96"/>
        <v>-0.28369048495290466</v>
      </c>
      <c r="E6153">
        <v>-1.1997453316494449E-2</v>
      </c>
    </row>
    <row r="6154" spans="2:5" x14ac:dyDescent="0.45">
      <c r="B6154" s="191">
        <v>41801</v>
      </c>
      <c r="C6154" s="101">
        <v>146.35952758789063</v>
      </c>
      <c r="D6154" s="56">
        <f t="shared" si="96"/>
        <v>15.071264811972833</v>
      </c>
      <c r="E6154">
        <v>-1.2005412648527751E-2</v>
      </c>
    </row>
    <row r="6155" spans="2:5" x14ac:dyDescent="0.45">
      <c r="B6155" s="191">
        <v>36206</v>
      </c>
      <c r="C6155" s="101">
        <v>9.106907844543457</v>
      </c>
      <c r="D6155" s="56">
        <f t="shared" si="96"/>
        <v>-0.97691987059928798</v>
      </c>
      <c r="E6155">
        <v>-1.2030438776166859E-2</v>
      </c>
    </row>
    <row r="6156" spans="2:5" x14ac:dyDescent="0.45">
      <c r="B6156" s="191">
        <v>45190</v>
      </c>
      <c r="C6156" s="101">
        <v>394.57785034179688</v>
      </c>
      <c r="D6156" s="56">
        <f t="shared" si="96"/>
        <v>1.6555623949571634</v>
      </c>
      <c r="E6156">
        <v>-1.2032403160542202E-2</v>
      </c>
    </row>
    <row r="6157" spans="2:5" x14ac:dyDescent="0.45">
      <c r="B6157" s="191">
        <v>41542</v>
      </c>
      <c r="C6157" s="101">
        <v>148.58541870117188</v>
      </c>
      <c r="D6157" s="56">
        <f t="shared" si="96"/>
        <v>0.20219082644512804</v>
      </c>
      <c r="E6157">
        <v>-1.2036127863465555E-2</v>
      </c>
    </row>
    <row r="6158" spans="2:5" x14ac:dyDescent="0.45">
      <c r="B6158" s="191">
        <v>41334</v>
      </c>
      <c r="C6158" s="101">
        <v>123.59553527832031</v>
      </c>
      <c r="D6158" s="56">
        <f t="shared" si="96"/>
        <v>-0.6921922126192438</v>
      </c>
      <c r="E6158">
        <v>-1.2042051616563923E-2</v>
      </c>
    </row>
    <row r="6159" spans="2:5" x14ac:dyDescent="0.45">
      <c r="B6159" s="191">
        <v>45862</v>
      </c>
      <c r="C6159" s="101">
        <v>401.5347900390625</v>
      </c>
      <c r="D6159" s="56">
        <f t="shared" si="96"/>
        <v>10.576787328480377</v>
      </c>
      <c r="E6159">
        <v>-1.2049660124603083E-2</v>
      </c>
    </row>
    <row r="6160" spans="2:5" x14ac:dyDescent="0.45">
      <c r="B6160" s="191">
        <v>39023</v>
      </c>
      <c r="C6160" s="101">
        <v>34.684474945068359</v>
      </c>
      <c r="D6160" s="56">
        <f t="shared" si="96"/>
        <v>-0.81088106535775228</v>
      </c>
      <c r="E6160">
        <v>-1.2054415024577686E-2</v>
      </c>
    </row>
    <row r="6161" spans="2:5" x14ac:dyDescent="0.45">
      <c r="B6161" s="191">
        <v>43202</v>
      </c>
      <c r="C6161" s="101">
        <v>183.40032958984375</v>
      </c>
      <c r="D6161" s="56">
        <f t="shared" si="96"/>
        <v>-0.5542250125728968</v>
      </c>
      <c r="E6161">
        <v>-1.2068565311365499E-2</v>
      </c>
    </row>
    <row r="6162" spans="2:5" x14ac:dyDescent="0.45">
      <c r="B6162" s="191">
        <v>45308</v>
      </c>
      <c r="C6162" s="101">
        <v>411.4190673828125</v>
      </c>
      <c r="D6162" s="56">
        <f t="shared" si="96"/>
        <v>52.571742258824401</v>
      </c>
      <c r="E6162">
        <v>-1.2068676182959636E-2</v>
      </c>
    </row>
    <row r="6163" spans="2:5" x14ac:dyDescent="0.45">
      <c r="B6163" s="191">
        <v>37732</v>
      </c>
      <c r="C6163" s="101">
        <v>7.6797776222229004</v>
      </c>
      <c r="D6163" s="56">
        <f t="shared" si="96"/>
        <v>-0.84015628411612686</v>
      </c>
      <c r="E6163">
        <v>-1.2072039412444682E-2</v>
      </c>
    </row>
    <row r="6164" spans="2:5" x14ac:dyDescent="0.45">
      <c r="B6164" s="191">
        <v>40217</v>
      </c>
      <c r="C6164" s="101">
        <v>48.045539855957031</v>
      </c>
      <c r="D6164" s="56">
        <f t="shared" si="96"/>
        <v>-0.29449833220668314</v>
      </c>
      <c r="E6164">
        <v>-1.2079753370754216E-2</v>
      </c>
    </row>
    <row r="6165" spans="2:5" x14ac:dyDescent="0.45">
      <c r="B6165" s="191">
        <v>40508</v>
      </c>
      <c r="C6165" s="101">
        <v>68.101242065429688</v>
      </c>
      <c r="D6165" s="56">
        <f t="shared" si="96"/>
        <v>-0.516790644426674</v>
      </c>
      <c r="E6165">
        <v>-1.2079937029291296E-2</v>
      </c>
    </row>
    <row r="6166" spans="2:5" x14ac:dyDescent="0.45">
      <c r="B6166" s="191">
        <v>41438</v>
      </c>
      <c r="C6166" s="101">
        <v>140.93527221679688</v>
      </c>
      <c r="D6166" s="56">
        <f t="shared" si="96"/>
        <v>-0.65822103004371257</v>
      </c>
      <c r="E6166">
        <v>-1.2084626074824504E-2</v>
      </c>
    </row>
    <row r="6167" spans="2:5" x14ac:dyDescent="0.45">
      <c r="B6167" s="191">
        <v>45820</v>
      </c>
      <c r="C6167" s="101">
        <v>412.35794067382813</v>
      </c>
      <c r="D6167" s="56">
        <f t="shared" si="96"/>
        <v>1.2871885469822453</v>
      </c>
      <c r="E6167">
        <v>-1.2084940481534696E-2</v>
      </c>
    </row>
    <row r="6168" spans="2:5" x14ac:dyDescent="0.45">
      <c r="B6168" s="191">
        <v>42797</v>
      </c>
      <c r="C6168" s="101">
        <v>180.29031372070313</v>
      </c>
      <c r="D6168" s="56">
        <f t="shared" si="96"/>
        <v>-0.50204500494351412</v>
      </c>
      <c r="E6168">
        <v>-1.2086972422478904E-2</v>
      </c>
    </row>
    <row r="6169" spans="2:5" x14ac:dyDescent="0.45">
      <c r="B6169" s="191">
        <v>45363</v>
      </c>
      <c r="C6169" s="101">
        <v>362.06146240234375</v>
      </c>
      <c r="D6169" s="56">
        <f t="shared" si="96"/>
        <v>40.797740438678751</v>
      </c>
      <c r="E6169">
        <v>-1.209094702384407E-2</v>
      </c>
    </row>
    <row r="6170" spans="2:5" x14ac:dyDescent="0.45">
      <c r="B6170" s="191">
        <v>35937</v>
      </c>
      <c r="C6170" s="101">
        <v>8.6622257232666016</v>
      </c>
      <c r="D6170" s="56">
        <f t="shared" si="96"/>
        <v>-0.66424433218829693</v>
      </c>
      <c r="E6170">
        <v>-1.2123374158597504E-2</v>
      </c>
    </row>
    <row r="6171" spans="2:5" x14ac:dyDescent="0.45">
      <c r="B6171" s="191">
        <v>38734</v>
      </c>
      <c r="C6171" s="101">
        <v>25.7991943359375</v>
      </c>
      <c r="D6171" s="56">
        <f t="shared" si="96"/>
        <v>-0.19718812431225494</v>
      </c>
      <c r="E6171">
        <v>-1.2135876772893413E-2</v>
      </c>
    </row>
    <row r="6172" spans="2:5" x14ac:dyDescent="0.45">
      <c r="B6172" s="191">
        <v>39066</v>
      </c>
      <c r="C6172" s="101">
        <v>32.136039733886719</v>
      </c>
      <c r="D6172" s="56">
        <f t="shared" si="96"/>
        <v>-0.85062924138895601</v>
      </c>
      <c r="E6172">
        <v>-1.2160565667699541E-2</v>
      </c>
    </row>
    <row r="6173" spans="2:5" x14ac:dyDescent="0.45">
      <c r="B6173" s="191">
        <v>44691</v>
      </c>
      <c r="C6173" s="101">
        <v>215.14277648925781</v>
      </c>
      <c r="D6173" s="56">
        <f t="shared" si="96"/>
        <v>-0.46282301356368749</v>
      </c>
      <c r="E6173">
        <v>-1.2169508710531891E-2</v>
      </c>
    </row>
    <row r="6174" spans="2:5" x14ac:dyDescent="0.45">
      <c r="B6174" s="191">
        <v>45965</v>
      </c>
      <c r="C6174" s="101">
        <v>400.50631713867188</v>
      </c>
      <c r="D6174" s="56">
        <f t="shared" si="96"/>
        <v>7.8730192012076534</v>
      </c>
      <c r="E6174">
        <v>-1.2199649040778198E-2</v>
      </c>
    </row>
    <row r="6175" spans="2:5" x14ac:dyDescent="0.45">
      <c r="B6175" s="191">
        <v>40079</v>
      </c>
      <c r="C6175" s="101">
        <v>45.137546539306641</v>
      </c>
      <c r="D6175" s="56">
        <f t="shared" si="96"/>
        <v>-0.90019259289900166</v>
      </c>
      <c r="E6175">
        <v>-1.2213288133623646E-2</v>
      </c>
    </row>
    <row r="6176" spans="2:5" x14ac:dyDescent="0.45">
      <c r="B6176" s="191">
        <v>45502</v>
      </c>
      <c r="C6176" s="101">
        <v>452.2464599609375</v>
      </c>
      <c r="D6176" s="56">
        <f t="shared" si="96"/>
        <v>101.60964500593091</v>
      </c>
      <c r="E6176">
        <v>-1.2246198928596732E-2</v>
      </c>
    </row>
    <row r="6177" spans="2:5" x14ac:dyDescent="0.45">
      <c r="B6177" s="191">
        <v>35482</v>
      </c>
      <c r="C6177" s="101">
        <v>4.4074459075927734</v>
      </c>
      <c r="D6177" s="56">
        <f t="shared" si="96"/>
        <v>-0.86170212893296239</v>
      </c>
      <c r="E6177">
        <v>-1.2249258873085282E-2</v>
      </c>
    </row>
    <row r="6178" spans="2:5" x14ac:dyDescent="0.45">
      <c r="B6178" s="191">
        <v>39126</v>
      </c>
      <c r="C6178" s="101">
        <v>31.869224548339844</v>
      </c>
      <c r="D6178" s="56">
        <f t="shared" si="96"/>
        <v>-0.83701684814043364</v>
      </c>
      <c r="E6178">
        <v>-1.2261828601601058E-2</v>
      </c>
    </row>
    <row r="6179" spans="2:5" x14ac:dyDescent="0.45">
      <c r="B6179" s="191">
        <v>43416</v>
      </c>
      <c r="C6179" s="101">
        <v>195.53692626953125</v>
      </c>
      <c r="D6179" s="56">
        <f t="shared" si="96"/>
        <v>4.6256551524317304</v>
      </c>
      <c r="E6179">
        <v>-1.2263321260292852E-2</v>
      </c>
    </row>
    <row r="6180" spans="2:5" x14ac:dyDescent="0.45">
      <c r="B6180" s="191">
        <v>39028</v>
      </c>
      <c r="C6180" s="101">
        <v>34.758071899414063</v>
      </c>
      <c r="D6180" s="56">
        <f t="shared" si="96"/>
        <v>2.3361196513038394</v>
      </c>
      <c r="E6180">
        <v>-1.228751697024121E-2</v>
      </c>
    </row>
    <row r="6181" spans="2:5" x14ac:dyDescent="0.45">
      <c r="B6181" s="191">
        <v>36250</v>
      </c>
      <c r="C6181" s="101">
        <v>10.418712615966797</v>
      </c>
      <c r="D6181" s="56">
        <f t="shared" si="96"/>
        <v>-0.94057487479223423</v>
      </c>
      <c r="E6181">
        <v>-1.2307716509264531E-2</v>
      </c>
    </row>
    <row r="6182" spans="2:5" x14ac:dyDescent="0.45">
      <c r="B6182" s="191">
        <v>43720</v>
      </c>
      <c r="C6182" s="101">
        <v>175.32504272460938</v>
      </c>
      <c r="D6182" s="56">
        <f t="shared" si="96"/>
        <v>0.3011627014208027</v>
      </c>
      <c r="E6182">
        <v>-1.2307790699133745E-2</v>
      </c>
    </row>
    <row r="6183" spans="2:5" x14ac:dyDescent="0.45">
      <c r="B6183" s="191">
        <v>42164</v>
      </c>
      <c r="C6183" s="101">
        <v>134.74490356445313</v>
      </c>
      <c r="D6183" s="56">
        <f t="shared" si="96"/>
        <v>2.4477096505523988</v>
      </c>
      <c r="E6183">
        <v>-1.2321484215181495E-2</v>
      </c>
    </row>
    <row r="6184" spans="2:5" x14ac:dyDescent="0.45">
      <c r="B6184" s="191">
        <v>39540</v>
      </c>
      <c r="C6184" s="101">
        <v>39.082439422607422</v>
      </c>
      <c r="D6184" s="56">
        <f t="shared" si="96"/>
        <v>2.6713091842151897</v>
      </c>
      <c r="E6184">
        <v>-1.2346027723493093E-2</v>
      </c>
    </row>
    <row r="6185" spans="2:5" x14ac:dyDescent="0.45">
      <c r="B6185" s="191">
        <v>36230</v>
      </c>
      <c r="C6185" s="101">
        <v>10.645368576049805</v>
      </c>
      <c r="D6185" s="56">
        <f t="shared" si="96"/>
        <v>-0.96163105801845061</v>
      </c>
      <c r="E6185">
        <v>-1.2346380296543528E-2</v>
      </c>
    </row>
    <row r="6186" spans="2:5" x14ac:dyDescent="0.45">
      <c r="B6186" s="191">
        <v>44930</v>
      </c>
      <c r="C6186" s="101">
        <v>277.44754028320313</v>
      </c>
      <c r="D6186" s="56">
        <f t="shared" si="96"/>
        <v>0.90033256965950093</v>
      </c>
      <c r="E6186">
        <v>-1.2383068532008197E-2</v>
      </c>
    </row>
    <row r="6187" spans="2:5" x14ac:dyDescent="0.45">
      <c r="B6187" s="191">
        <v>41550</v>
      </c>
      <c r="C6187" s="101">
        <v>145.99946594238281</v>
      </c>
      <c r="D6187" s="56">
        <f t="shared" si="96"/>
        <v>-0.6731156842427839</v>
      </c>
      <c r="E6187">
        <v>-1.239076218592677E-2</v>
      </c>
    </row>
    <row r="6188" spans="2:5" x14ac:dyDescent="0.45">
      <c r="B6188" s="191">
        <v>45503</v>
      </c>
      <c r="C6188" s="101">
        <v>446.63955688476563</v>
      </c>
      <c r="D6188" s="56">
        <f t="shared" si="96"/>
        <v>187.47975022592311</v>
      </c>
      <c r="E6188">
        <v>-1.2397892681473212E-2</v>
      </c>
    </row>
    <row r="6189" spans="2:5" x14ac:dyDescent="0.45">
      <c r="B6189" s="191">
        <v>35082</v>
      </c>
      <c r="C6189" s="101">
        <v>2.3696951866149902</v>
      </c>
      <c r="D6189" s="56">
        <f t="shared" si="96"/>
        <v>-0.9872997117662472</v>
      </c>
      <c r="E6189">
        <v>-1.2400412558798571E-2</v>
      </c>
    </row>
    <row r="6190" spans="2:5" x14ac:dyDescent="0.45">
      <c r="B6190" s="191">
        <v>43145</v>
      </c>
      <c r="C6190" s="101">
        <v>186.5859375</v>
      </c>
      <c r="D6190" s="56">
        <f t="shared" si="96"/>
        <v>3.1745935317428975E-2</v>
      </c>
      <c r="E6190">
        <v>-1.2414342073467784E-2</v>
      </c>
    </row>
    <row r="6191" spans="2:5" x14ac:dyDescent="0.45">
      <c r="B6191" s="191">
        <v>43007</v>
      </c>
      <c r="C6191" s="101">
        <v>180.8448486328125</v>
      </c>
      <c r="D6191" s="56">
        <f t="shared" si="96"/>
        <v>8.3786196929732951E-2</v>
      </c>
      <c r="E6191">
        <v>-1.2425746620960357E-2</v>
      </c>
    </row>
    <row r="6192" spans="2:5" x14ac:dyDescent="0.45">
      <c r="B6192" s="191">
        <v>44431</v>
      </c>
      <c r="C6192" s="101">
        <v>166.86395263671875</v>
      </c>
      <c r="D6192" s="56">
        <f t="shared" si="96"/>
        <v>15.183523137449319</v>
      </c>
      <c r="E6192">
        <v>-1.2446202247580647E-2</v>
      </c>
    </row>
    <row r="6193" spans="2:5" x14ac:dyDescent="0.45">
      <c r="B6193" s="191">
        <v>38127</v>
      </c>
      <c r="C6193" s="101">
        <v>10.310730934143066</v>
      </c>
      <c r="D6193" s="56">
        <f t="shared" si="96"/>
        <v>-0.31192078715413973</v>
      </c>
      <c r="E6193">
        <v>-1.2458462657038103E-2</v>
      </c>
    </row>
    <row r="6194" spans="2:5" x14ac:dyDescent="0.45">
      <c r="B6194" s="191">
        <v>38404</v>
      </c>
      <c r="C6194" s="101">
        <v>14.98480224609375</v>
      </c>
      <c r="D6194" s="56">
        <f t="shared" si="96"/>
        <v>4.1578030063241149</v>
      </c>
      <c r="E6194">
        <v>-1.2460465935372103E-2</v>
      </c>
    </row>
    <row r="6195" spans="2:5" x14ac:dyDescent="0.45">
      <c r="B6195" s="191">
        <v>35215</v>
      </c>
      <c r="C6195" s="101">
        <v>2.9052684307098389</v>
      </c>
      <c r="D6195" s="56">
        <f t="shared" si="96"/>
        <v>-0.99130595581979586</v>
      </c>
      <c r="E6195">
        <v>-1.2461599467135497E-2</v>
      </c>
    </row>
    <row r="6196" spans="2:5" x14ac:dyDescent="0.45">
      <c r="B6196" s="191">
        <v>44994</v>
      </c>
      <c r="C6196" s="101">
        <v>334.16766357421875</v>
      </c>
      <c r="D6196" s="56">
        <f t="shared" si="96"/>
        <v>37.487101006836951</v>
      </c>
      <c r="E6196">
        <v>-1.2487205177991192E-2</v>
      </c>
    </row>
    <row r="6197" spans="2:5" x14ac:dyDescent="0.45">
      <c r="B6197" s="191">
        <v>37098</v>
      </c>
      <c r="C6197" s="101">
        <v>8.6825885772705078</v>
      </c>
      <c r="D6197" s="56">
        <f t="shared" si="96"/>
        <v>0.89932032677720575</v>
      </c>
      <c r="E6197">
        <v>-1.2488219249461656E-2</v>
      </c>
    </row>
    <row r="6198" spans="2:5" x14ac:dyDescent="0.45">
      <c r="B6198" s="191">
        <v>35578</v>
      </c>
      <c r="C6198" s="101">
        <v>4.5714187622070313</v>
      </c>
      <c r="D6198" s="56">
        <f t="shared" si="96"/>
        <v>-0.61664154519333991</v>
      </c>
      <c r="E6198">
        <v>-1.2501126610409108E-2</v>
      </c>
    </row>
    <row r="6199" spans="2:5" x14ac:dyDescent="0.45">
      <c r="B6199" s="191">
        <v>38217</v>
      </c>
      <c r="C6199" s="101">
        <v>11.92465877532959</v>
      </c>
      <c r="D6199" s="56">
        <f t="shared" si="96"/>
        <v>-0.97003551066486515</v>
      </c>
      <c r="E6199">
        <v>-1.2516037646593528E-2</v>
      </c>
    </row>
    <row r="6200" spans="2:5" x14ac:dyDescent="0.45">
      <c r="B6200" s="191">
        <v>45887</v>
      </c>
      <c r="C6200" s="101">
        <v>397.95968627929688</v>
      </c>
      <c r="D6200" s="56">
        <f t="shared" si="96"/>
        <v>1.5693209280166733</v>
      </c>
      <c r="E6200">
        <v>-1.2516777875505418E-2</v>
      </c>
    </row>
    <row r="6201" spans="2:5" x14ac:dyDescent="0.45">
      <c r="B6201" s="191">
        <v>42727</v>
      </c>
      <c r="C6201" s="101">
        <v>154.88905334472656</v>
      </c>
      <c r="D6201" s="56">
        <f t="shared" si="96"/>
        <v>3.9662342554789345</v>
      </c>
      <c r="E6201">
        <v>-1.2524856367865586E-2</v>
      </c>
    </row>
    <row r="6202" spans="2:5" x14ac:dyDescent="0.45">
      <c r="B6202" s="191">
        <v>39099</v>
      </c>
      <c r="C6202" s="101">
        <v>31.188430786132813</v>
      </c>
      <c r="D6202" s="56">
        <f t="shared" si="96"/>
        <v>2.7787437403085997</v>
      </c>
      <c r="E6202">
        <v>-1.2525297225795947E-2</v>
      </c>
    </row>
    <row r="6203" spans="2:5" x14ac:dyDescent="0.45">
      <c r="B6203" s="191">
        <v>35908</v>
      </c>
      <c r="C6203" s="101">
        <v>8.2536506652832031</v>
      </c>
      <c r="D6203" s="56">
        <f t="shared" si="96"/>
        <v>-0.70815753931583547</v>
      </c>
      <c r="E6203">
        <v>-1.2525616533964435E-2</v>
      </c>
    </row>
    <row r="6204" spans="2:5" x14ac:dyDescent="0.45">
      <c r="B6204" s="191">
        <v>39273</v>
      </c>
      <c r="C6204" s="101">
        <v>28.281185150146484</v>
      </c>
      <c r="D6204" s="56">
        <f t="shared" si="96"/>
        <v>-0.85916699270492403</v>
      </c>
      <c r="E6204">
        <v>-1.2528233128135696E-2</v>
      </c>
    </row>
    <row r="6205" spans="2:5" x14ac:dyDescent="0.45">
      <c r="B6205" s="191">
        <v>43622</v>
      </c>
      <c r="C6205" s="101">
        <v>200.81361389160156</v>
      </c>
      <c r="D6205" s="56">
        <f t="shared" si="96"/>
        <v>25.367067364025615</v>
      </c>
      <c r="E6205">
        <v>-1.2533648309623575E-2</v>
      </c>
    </row>
    <row r="6206" spans="2:5" x14ac:dyDescent="0.45">
      <c r="B6206" s="191">
        <v>37609</v>
      </c>
      <c r="C6206" s="101">
        <v>7.6160769462585449</v>
      </c>
      <c r="D6206" s="56">
        <f t="shared" si="96"/>
        <v>1.8007428984859712</v>
      </c>
      <c r="E6206">
        <v>-1.2536135594779571E-2</v>
      </c>
    </row>
    <row r="6207" spans="2:5" x14ac:dyDescent="0.45">
      <c r="B6207" s="191">
        <v>35131</v>
      </c>
      <c r="C6207" s="101">
        <v>2.7193059921264648</v>
      </c>
      <c r="D6207" s="56">
        <f t="shared" si="96"/>
        <v>-0.89400196799389153</v>
      </c>
      <c r="E6207">
        <v>-1.2540726778799123E-2</v>
      </c>
    </row>
    <row r="6208" spans="2:5" x14ac:dyDescent="0.45">
      <c r="B6208" s="191">
        <v>38707</v>
      </c>
      <c r="C6208" s="101">
        <v>25.654306411743164</v>
      </c>
      <c r="D6208" s="56">
        <f t="shared" si="96"/>
        <v>-0.88279586733730719</v>
      </c>
      <c r="E6208">
        <v>-1.2547974060658404E-2</v>
      </c>
    </row>
    <row r="6209" spans="2:5" x14ac:dyDescent="0.45">
      <c r="B6209" s="191">
        <v>43353</v>
      </c>
      <c r="C6209" s="101">
        <v>218.88568115234375</v>
      </c>
      <c r="D6209" s="56">
        <f t="shared" si="96"/>
        <v>0.49879734843043028</v>
      </c>
      <c r="E6209">
        <v>-1.2562543052287496E-2</v>
      </c>
    </row>
    <row r="6210" spans="2:5" x14ac:dyDescent="0.45">
      <c r="B6210" s="191">
        <v>42482</v>
      </c>
      <c r="C6210" s="101">
        <v>146.04087829589844</v>
      </c>
      <c r="D6210" s="56">
        <f t="shared" si="96"/>
        <v>2.8090749409044138</v>
      </c>
      <c r="E6210">
        <v>-1.2577726115407348E-2</v>
      </c>
    </row>
    <row r="6211" spans="2:5" x14ac:dyDescent="0.45">
      <c r="B6211" s="191">
        <v>39549</v>
      </c>
      <c r="C6211" s="101">
        <v>38.340248107910156</v>
      </c>
      <c r="D6211" s="56">
        <f t="shared" ref="D6211:D6274" si="97">(C6211-C6212)/C6212</f>
        <v>3.5382141414250876</v>
      </c>
      <c r="E6211">
        <v>-1.2582015348665624E-2</v>
      </c>
    </row>
    <row r="6212" spans="2:5" x14ac:dyDescent="0.45">
      <c r="B6212" s="191">
        <v>36747</v>
      </c>
      <c r="C6212" s="101">
        <v>8.4483118057250977</v>
      </c>
      <c r="D6212" s="56">
        <f t="shared" si="97"/>
        <v>-0.86025293900061672</v>
      </c>
      <c r="E6212">
        <v>-1.2593293563747257E-2</v>
      </c>
    </row>
    <row r="6213" spans="2:5" x14ac:dyDescent="0.45">
      <c r="B6213" s="191">
        <v>40357</v>
      </c>
      <c r="C6213" s="101">
        <v>60.454307556152344</v>
      </c>
      <c r="D6213" s="56">
        <f t="shared" si="97"/>
        <v>-0.5572383029939999</v>
      </c>
      <c r="E6213">
        <v>-1.260599570306929E-2</v>
      </c>
    </row>
    <row r="6214" spans="2:5" x14ac:dyDescent="0.45">
      <c r="B6214" s="191">
        <v>41620</v>
      </c>
      <c r="C6214" s="101">
        <v>136.53915405273438</v>
      </c>
      <c r="D6214" s="56">
        <f t="shared" si="97"/>
        <v>0.64864482686035474</v>
      </c>
      <c r="E6214">
        <v>-1.2622613494722941E-2</v>
      </c>
    </row>
    <row r="6215" spans="2:5" x14ac:dyDescent="0.45">
      <c r="B6215" s="191">
        <v>40941</v>
      </c>
      <c r="C6215" s="101">
        <v>82.819023132324219</v>
      </c>
      <c r="D6215" s="56">
        <f t="shared" si="97"/>
        <v>9.6639942633872256</v>
      </c>
      <c r="E6215">
        <v>-1.2648804109758494E-2</v>
      </c>
    </row>
    <row r="6216" spans="2:5" x14ac:dyDescent="0.45">
      <c r="B6216" s="191">
        <v>37489</v>
      </c>
      <c r="C6216" s="101">
        <v>7.7662291526794434</v>
      </c>
      <c r="D6216" s="56">
        <f t="shared" si="97"/>
        <v>-0.95008534637532305</v>
      </c>
      <c r="E6216">
        <v>-1.2653366585657622E-2</v>
      </c>
    </row>
    <row r="6217" spans="2:5" x14ac:dyDescent="0.45">
      <c r="B6217" s="191">
        <v>44203</v>
      </c>
      <c r="C6217" s="101">
        <v>155.59016418457031</v>
      </c>
      <c r="D6217" s="56">
        <f t="shared" si="97"/>
        <v>14.073141568232785</v>
      </c>
      <c r="E6217">
        <v>-1.265826094155547E-2</v>
      </c>
    </row>
    <row r="6218" spans="2:5" x14ac:dyDescent="0.45">
      <c r="B6218" s="191">
        <v>37930</v>
      </c>
      <c r="C6218" s="101">
        <v>10.322344779968262</v>
      </c>
      <c r="D6218" s="56">
        <f t="shared" si="97"/>
        <v>-0.94179484807305325</v>
      </c>
      <c r="E6218">
        <v>-1.2664244855871729E-2</v>
      </c>
    </row>
    <row r="6219" spans="2:5" x14ac:dyDescent="0.45">
      <c r="B6219" s="191">
        <v>43054</v>
      </c>
      <c r="C6219" s="101">
        <v>177.34417724609375</v>
      </c>
      <c r="D6219" s="56">
        <f t="shared" si="97"/>
        <v>54.167975972293021</v>
      </c>
      <c r="E6219">
        <v>-1.2668084265191563E-2</v>
      </c>
    </row>
    <row r="6220" spans="2:5" x14ac:dyDescent="0.45">
      <c r="B6220" s="191">
        <v>35293</v>
      </c>
      <c r="C6220" s="101">
        <v>3.2146217823028564</v>
      </c>
      <c r="D6220" s="56">
        <f t="shared" si="97"/>
        <v>-0.89569830479105006</v>
      </c>
      <c r="E6220">
        <v>-1.2672740701230697E-2</v>
      </c>
    </row>
    <row r="6221" spans="2:5" x14ac:dyDescent="0.45">
      <c r="B6221" s="191">
        <v>38917</v>
      </c>
      <c r="C6221" s="101">
        <v>30.820417404174805</v>
      </c>
      <c r="D6221" s="56">
        <f t="shared" si="97"/>
        <v>1.3669063536332424</v>
      </c>
      <c r="E6221">
        <v>-1.2673081723077186E-2</v>
      </c>
    </row>
    <row r="6222" spans="2:5" x14ac:dyDescent="0.45">
      <c r="B6222" s="191">
        <v>38002</v>
      </c>
      <c r="C6222" s="101">
        <v>13.021392822265625</v>
      </c>
      <c r="D6222" s="56">
        <f t="shared" si="97"/>
        <v>0.82314118357726596</v>
      </c>
      <c r="E6222">
        <v>-1.268055617923214E-2</v>
      </c>
    </row>
    <row r="6223" spans="2:5" x14ac:dyDescent="0.45">
      <c r="B6223" s="191">
        <v>35964</v>
      </c>
      <c r="C6223" s="101">
        <v>7.1422843933105469</v>
      </c>
      <c r="D6223" s="56">
        <f t="shared" si="97"/>
        <v>-1.359132050009358E-2</v>
      </c>
      <c r="E6223">
        <v>-1.2690606443813635E-2</v>
      </c>
    </row>
    <row r="6224" spans="2:5" x14ac:dyDescent="0.45">
      <c r="B6224" s="191">
        <v>37204</v>
      </c>
      <c r="C6224" s="101">
        <v>7.2406949996948242</v>
      </c>
      <c r="D6224" s="56">
        <f t="shared" si="97"/>
        <v>1.2540022697607118</v>
      </c>
      <c r="E6224">
        <v>-1.2691391019212444E-2</v>
      </c>
    </row>
    <row r="6225" spans="2:5" x14ac:dyDescent="0.45">
      <c r="B6225" s="191">
        <v>35248</v>
      </c>
      <c r="C6225" s="101">
        <v>3.2123725414276123</v>
      </c>
      <c r="D6225" s="56">
        <f t="shared" si="97"/>
        <v>-0.55161601595027177</v>
      </c>
      <c r="E6225">
        <v>-1.2736627760855658E-2</v>
      </c>
    </row>
    <row r="6226" spans="2:5" x14ac:dyDescent="0.45">
      <c r="B6226" s="191">
        <v>37176</v>
      </c>
      <c r="C6226" s="101">
        <v>7.1643338203430176</v>
      </c>
      <c r="D6226" s="56">
        <f t="shared" si="97"/>
        <v>-0.96329043911980261</v>
      </c>
      <c r="E6226">
        <v>-1.2749618397855799E-2</v>
      </c>
    </row>
    <row r="6227" spans="2:5" x14ac:dyDescent="0.45">
      <c r="B6227" s="191">
        <v>43242</v>
      </c>
      <c r="C6227" s="101">
        <v>195.16261291503906</v>
      </c>
      <c r="D6227" s="56">
        <f t="shared" si="97"/>
        <v>3.5545778838954813</v>
      </c>
      <c r="E6227">
        <v>-1.275009052238537E-2</v>
      </c>
    </row>
    <row r="6228" spans="2:5" x14ac:dyDescent="0.45">
      <c r="B6228" s="191">
        <v>39456</v>
      </c>
      <c r="C6228" s="101">
        <v>42.849769592285156</v>
      </c>
      <c r="D6228" s="56">
        <f t="shared" si="97"/>
        <v>4.1995445171951706</v>
      </c>
      <c r="E6228">
        <v>-1.2770568762927778E-2</v>
      </c>
    </row>
    <row r="6229" spans="2:5" x14ac:dyDescent="0.45">
      <c r="B6229" s="191">
        <v>36741</v>
      </c>
      <c r="C6229" s="101">
        <v>8.2410621643066406</v>
      </c>
      <c r="D6229" s="56">
        <f t="shared" si="97"/>
        <v>-0.8686033028219321</v>
      </c>
      <c r="E6229">
        <v>-1.2775884504084787E-2</v>
      </c>
    </row>
    <row r="6230" spans="2:5" x14ac:dyDescent="0.45">
      <c r="B6230" s="191">
        <v>40393</v>
      </c>
      <c r="C6230" s="101">
        <v>62.718944549560547</v>
      </c>
      <c r="D6230" s="56">
        <f t="shared" si="97"/>
        <v>-0.65639987865508098</v>
      </c>
      <c r="E6230">
        <v>-1.2787816385467164E-2</v>
      </c>
    </row>
    <row r="6231" spans="2:5" x14ac:dyDescent="0.45">
      <c r="B6231" s="191">
        <v>43784</v>
      </c>
      <c r="C6231" s="101">
        <v>182.53469848632813</v>
      </c>
      <c r="D6231" s="56">
        <f t="shared" si="97"/>
        <v>-0.15448804467858571</v>
      </c>
      <c r="E6231">
        <v>-1.2800198189376321E-2</v>
      </c>
    </row>
    <row r="6232" spans="2:5" x14ac:dyDescent="0.45">
      <c r="B6232" s="191">
        <v>42914</v>
      </c>
      <c r="C6232" s="101">
        <v>215.8865966796875</v>
      </c>
      <c r="D6232" s="56">
        <f t="shared" si="97"/>
        <v>-0.45231624569050177</v>
      </c>
      <c r="E6232">
        <v>-1.2806066810918513E-2</v>
      </c>
    </row>
    <row r="6233" spans="2:5" x14ac:dyDescent="0.45">
      <c r="B6233" s="191">
        <v>45098</v>
      </c>
      <c r="C6233" s="101">
        <v>394.18112182617188</v>
      </c>
      <c r="D6233" s="56">
        <f t="shared" si="97"/>
        <v>47.393741357086796</v>
      </c>
      <c r="E6233">
        <v>-1.2807754141379942E-2</v>
      </c>
    </row>
    <row r="6234" spans="2:5" x14ac:dyDescent="0.45">
      <c r="B6234" s="191">
        <v>37130</v>
      </c>
      <c r="C6234" s="101">
        <v>8.1452913284301758</v>
      </c>
      <c r="D6234" s="56">
        <f t="shared" si="97"/>
        <v>-0.97946250569983861</v>
      </c>
      <c r="E6234">
        <v>-1.2834373555247343E-2</v>
      </c>
    </row>
    <row r="6235" spans="2:5" x14ac:dyDescent="0.45">
      <c r="B6235" s="191">
        <v>45320</v>
      </c>
      <c r="C6235" s="101">
        <v>396.60589599609375</v>
      </c>
      <c r="D6235" s="56">
        <f t="shared" si="97"/>
        <v>135.76274062556729</v>
      </c>
      <c r="E6235">
        <v>-1.283873518002729E-2</v>
      </c>
    </row>
    <row r="6236" spans="2:5" x14ac:dyDescent="0.45">
      <c r="B6236" s="191">
        <v>35118</v>
      </c>
      <c r="C6236" s="101">
        <v>2.8999557495117188</v>
      </c>
      <c r="D6236" s="56">
        <f t="shared" si="97"/>
        <v>-0.98341410945903196</v>
      </c>
      <c r="E6236">
        <v>-1.2841272829975523E-2</v>
      </c>
    </row>
    <row r="6237" spans="2:5" x14ac:dyDescent="0.45">
      <c r="B6237" s="191">
        <v>42634</v>
      </c>
      <c r="C6237" s="101">
        <v>174.84474182128906</v>
      </c>
      <c r="D6237" s="56">
        <f t="shared" si="97"/>
        <v>0.19484766992386884</v>
      </c>
      <c r="E6237">
        <v>-1.2842938249103915E-2</v>
      </c>
    </row>
    <row r="6238" spans="2:5" x14ac:dyDescent="0.45">
      <c r="B6238" s="191">
        <v>42465</v>
      </c>
      <c r="C6238" s="101">
        <v>146.33224487304688</v>
      </c>
      <c r="D6238" s="56">
        <f t="shared" si="97"/>
        <v>3.5131915729705852</v>
      </c>
      <c r="E6238">
        <v>-1.2851318065824598E-2</v>
      </c>
    </row>
    <row r="6239" spans="2:5" x14ac:dyDescent="0.45">
      <c r="B6239" s="191">
        <v>39744</v>
      </c>
      <c r="C6239" s="101">
        <v>32.423229217529297</v>
      </c>
      <c r="D6239" s="56">
        <f t="shared" si="97"/>
        <v>-0.77253961416631078</v>
      </c>
      <c r="E6239">
        <v>-1.2877054252330197E-2</v>
      </c>
    </row>
    <row r="6240" spans="2:5" x14ac:dyDescent="0.45">
      <c r="B6240" s="191">
        <v>42265</v>
      </c>
      <c r="C6240" s="101">
        <v>142.54450988769531</v>
      </c>
      <c r="D6240" s="56">
        <f t="shared" si="97"/>
        <v>3.1272658732486103</v>
      </c>
      <c r="E6240">
        <v>-1.2882157208959277E-2</v>
      </c>
    </row>
    <row r="6241" spans="2:5" x14ac:dyDescent="0.45">
      <c r="B6241" s="191">
        <v>38965</v>
      </c>
      <c r="C6241" s="101">
        <v>34.537273406982422</v>
      </c>
      <c r="D6241" s="56">
        <f t="shared" si="97"/>
        <v>-0.7329176534307531</v>
      </c>
      <c r="E6241">
        <v>-1.2884442658315374E-2</v>
      </c>
    </row>
    <row r="6242" spans="2:5" x14ac:dyDescent="0.45">
      <c r="B6242" s="191">
        <v>44130</v>
      </c>
      <c r="C6242" s="101">
        <v>129.31320190429688</v>
      </c>
      <c r="D6242" s="56">
        <f t="shared" si="97"/>
        <v>-0.35227648713364651</v>
      </c>
      <c r="E6242">
        <v>-1.2884484816873333E-2</v>
      </c>
    </row>
    <row r="6243" spans="2:5" x14ac:dyDescent="0.45">
      <c r="B6243" s="191">
        <v>43409</v>
      </c>
      <c r="C6243" s="101">
        <v>199.64259338378906</v>
      </c>
      <c r="D6243" s="56">
        <f t="shared" si="97"/>
        <v>5.1628747823244385</v>
      </c>
      <c r="E6243">
        <v>-1.288618920949426E-2</v>
      </c>
    </row>
    <row r="6244" spans="2:5" x14ac:dyDescent="0.45">
      <c r="B6244" s="191">
        <v>39828</v>
      </c>
      <c r="C6244" s="101">
        <v>32.394393920898438</v>
      </c>
      <c r="D6244" s="56">
        <f t="shared" si="97"/>
        <v>-0.47860252394073283</v>
      </c>
      <c r="E6244">
        <v>-1.2887909835660639E-2</v>
      </c>
    </row>
    <row r="6245" spans="2:5" x14ac:dyDescent="0.45">
      <c r="B6245" s="191">
        <v>40402</v>
      </c>
      <c r="C6245" s="101">
        <v>62.129940032958984</v>
      </c>
      <c r="D6245" s="56">
        <f t="shared" si="97"/>
        <v>1.4940017288202294</v>
      </c>
      <c r="E6245">
        <v>-1.290742288331192E-2</v>
      </c>
    </row>
    <row r="6246" spans="2:5" x14ac:dyDescent="0.45">
      <c r="B6246" s="191">
        <v>38712</v>
      </c>
      <c r="C6246" s="101">
        <v>24.911746978759766</v>
      </c>
      <c r="D6246" s="56">
        <f t="shared" si="97"/>
        <v>-0.88420830396783678</v>
      </c>
      <c r="E6246">
        <v>-1.291724232947338E-2</v>
      </c>
    </row>
    <row r="6247" spans="2:5" x14ac:dyDescent="0.45">
      <c r="B6247" s="191">
        <v>44685</v>
      </c>
      <c r="C6247" s="101">
        <v>215.14277648925781</v>
      </c>
      <c r="D6247" s="56">
        <f t="shared" si="97"/>
        <v>0.31915056251216856</v>
      </c>
      <c r="E6247">
        <v>-1.2920401166215375E-2</v>
      </c>
    </row>
    <row r="6248" spans="2:5" x14ac:dyDescent="0.45">
      <c r="B6248" s="191">
        <v>42537</v>
      </c>
      <c r="C6248" s="101">
        <v>163.09190368652344</v>
      </c>
      <c r="D6248" s="56">
        <f t="shared" si="97"/>
        <v>14.421209284525457</v>
      </c>
      <c r="E6248">
        <v>-1.29329861609734E-2</v>
      </c>
    </row>
    <row r="6249" spans="2:5" x14ac:dyDescent="0.45">
      <c r="B6249" s="191">
        <v>36392</v>
      </c>
      <c r="C6249" s="101">
        <v>10.575818061828613</v>
      </c>
      <c r="D6249" s="56">
        <f t="shared" si="97"/>
        <v>0.68894813393339882</v>
      </c>
      <c r="E6249">
        <v>-1.294281306361455E-2</v>
      </c>
    </row>
    <row r="6250" spans="2:5" x14ac:dyDescent="0.45">
      <c r="B6250" s="191">
        <v>35712</v>
      </c>
      <c r="C6250" s="101">
        <v>6.2617778778076172</v>
      </c>
      <c r="D6250" s="56">
        <f t="shared" si="97"/>
        <v>-0.96214186252107636</v>
      </c>
      <c r="E6250">
        <v>-1.2948720145830947E-2</v>
      </c>
    </row>
    <row r="6251" spans="2:5" x14ac:dyDescent="0.45">
      <c r="B6251" s="191">
        <v>42675</v>
      </c>
      <c r="C6251" s="101">
        <v>165.40110778808594</v>
      </c>
      <c r="D6251" s="56">
        <f t="shared" si="97"/>
        <v>49.051088950274327</v>
      </c>
      <c r="E6251">
        <v>-1.2957894582523033E-2</v>
      </c>
    </row>
    <row r="6252" spans="2:5" x14ac:dyDescent="0.45">
      <c r="B6252" s="191">
        <v>35270</v>
      </c>
      <c r="C6252" s="101">
        <v>3.3046455383300781</v>
      </c>
      <c r="D6252" s="56">
        <f t="shared" si="97"/>
        <v>-0.97759028448850227</v>
      </c>
      <c r="E6252">
        <v>-1.2964277204551646E-2</v>
      </c>
    </row>
    <row r="6253" spans="2:5" x14ac:dyDescent="0.45">
      <c r="B6253" s="191">
        <v>41767</v>
      </c>
      <c r="C6253" s="101">
        <v>147.46485900878906</v>
      </c>
      <c r="D6253" s="56">
        <f t="shared" si="97"/>
        <v>-0.18457805061286645</v>
      </c>
      <c r="E6253">
        <v>-1.2981340083228462E-2</v>
      </c>
    </row>
    <row r="6254" spans="2:5" x14ac:dyDescent="0.45">
      <c r="B6254" s="191">
        <v>43052</v>
      </c>
      <c r="C6254" s="101">
        <v>180.8448486328125</v>
      </c>
      <c r="D6254" s="56">
        <f t="shared" si="97"/>
        <v>0.47842740060576133</v>
      </c>
      <c r="E6254">
        <v>-1.299175014746602E-2</v>
      </c>
    </row>
    <row r="6255" spans="2:5" x14ac:dyDescent="0.45">
      <c r="B6255" s="191">
        <v>41211</v>
      </c>
      <c r="C6255" s="101">
        <v>122.32244110107422</v>
      </c>
      <c r="D6255" s="56">
        <f t="shared" si="97"/>
        <v>4.3988981168481036</v>
      </c>
      <c r="E6255">
        <v>-1.301155129530081E-2</v>
      </c>
    </row>
    <row r="6256" spans="2:5" x14ac:dyDescent="0.45">
      <c r="B6256" s="191">
        <v>38678</v>
      </c>
      <c r="C6256" s="101">
        <v>22.656927108764648</v>
      </c>
      <c r="D6256" s="56">
        <f t="shared" si="97"/>
        <v>-0.94156072536054125</v>
      </c>
      <c r="E6256">
        <v>-1.3017978914259164E-2</v>
      </c>
    </row>
    <row r="6257" spans="2:5" x14ac:dyDescent="0.45">
      <c r="B6257" s="191">
        <v>45078</v>
      </c>
      <c r="C6257" s="101">
        <v>387.70034790039063</v>
      </c>
      <c r="D6257" s="56">
        <f t="shared" si="97"/>
        <v>0.28355068913672943</v>
      </c>
      <c r="E6257">
        <v>-1.3018983755267935E-2</v>
      </c>
    </row>
    <row r="6258" spans="2:5" x14ac:dyDescent="0.45">
      <c r="B6258" s="191">
        <v>44875</v>
      </c>
      <c r="C6258" s="101">
        <v>302.05300903320313</v>
      </c>
      <c r="D6258" s="56">
        <f t="shared" si="97"/>
        <v>0.92866640919087262</v>
      </c>
      <c r="E6258">
        <v>-1.3030068875785361E-2</v>
      </c>
    </row>
    <row r="6259" spans="2:5" x14ac:dyDescent="0.45">
      <c r="B6259" s="191">
        <v>42711</v>
      </c>
      <c r="C6259" s="101">
        <v>156.61236572265625</v>
      </c>
      <c r="D6259" s="56">
        <f t="shared" si="97"/>
        <v>37.989313787231367</v>
      </c>
      <c r="E6259">
        <v>-1.3032066090780201E-2</v>
      </c>
    </row>
    <row r="6260" spans="2:5" x14ac:dyDescent="0.45">
      <c r="B6260" s="191">
        <v>35524</v>
      </c>
      <c r="C6260" s="101">
        <v>4.0168023109436035</v>
      </c>
      <c r="D6260" s="56">
        <f t="shared" si="97"/>
        <v>-0.96072369453677053</v>
      </c>
      <c r="E6260">
        <v>-1.303511229685507E-2</v>
      </c>
    </row>
    <row r="6261" spans="2:5" x14ac:dyDescent="0.45">
      <c r="B6261" s="191">
        <v>41026</v>
      </c>
      <c r="C6261" s="101">
        <v>102.27037048339844</v>
      </c>
      <c r="D6261" s="56">
        <f t="shared" si="97"/>
        <v>-3.4270726738766022E-2</v>
      </c>
      <c r="E6261">
        <v>-1.3049385367521574E-2</v>
      </c>
    </row>
    <row r="6262" spans="2:5" x14ac:dyDescent="0.45">
      <c r="B6262" s="191">
        <v>41113</v>
      </c>
      <c r="C6262" s="101">
        <v>105.89962768554688</v>
      </c>
      <c r="D6262" s="56">
        <f t="shared" si="97"/>
        <v>2.3682245242621844</v>
      </c>
      <c r="E6262">
        <v>-1.3051098380286102E-2</v>
      </c>
    </row>
    <row r="6263" spans="2:5" x14ac:dyDescent="0.45">
      <c r="B6263" s="191">
        <v>38792</v>
      </c>
      <c r="C6263" s="101">
        <v>31.440786361694336</v>
      </c>
      <c r="D6263" s="56">
        <f t="shared" si="97"/>
        <v>2.6777398045740979</v>
      </c>
      <c r="E6263">
        <v>-1.3075648549653457E-2</v>
      </c>
    </row>
    <row r="6264" spans="2:5" x14ac:dyDescent="0.45">
      <c r="B6264" s="191">
        <v>35940</v>
      </c>
      <c r="C6264" s="101">
        <v>8.5489425659179688</v>
      </c>
      <c r="D6264" s="56">
        <f t="shared" si="97"/>
        <v>-0.82456843779648858</v>
      </c>
      <c r="E6264">
        <v>-1.3077834839186427E-2</v>
      </c>
    </row>
    <row r="6265" spans="2:5" x14ac:dyDescent="0.45">
      <c r="B6265" s="191">
        <v>40123</v>
      </c>
      <c r="C6265" s="101">
        <v>48.730926513671875</v>
      </c>
      <c r="D6265" s="56">
        <f t="shared" si="97"/>
        <v>-0.72251481446437027</v>
      </c>
      <c r="E6265">
        <v>-1.3087454243972249E-2</v>
      </c>
    </row>
    <row r="6266" spans="2:5" x14ac:dyDescent="0.45">
      <c r="B6266" s="191">
        <v>43819</v>
      </c>
      <c r="C6266" s="101">
        <v>175.61631774902344</v>
      </c>
      <c r="D6266" s="56">
        <f t="shared" si="97"/>
        <v>0.31973255821020219</v>
      </c>
      <c r="E6266">
        <v>-1.3096216248476452E-2</v>
      </c>
    </row>
    <row r="6267" spans="2:5" x14ac:dyDescent="0.45">
      <c r="B6267" s="191">
        <v>41613</v>
      </c>
      <c r="C6267" s="101">
        <v>133.06962585449219</v>
      </c>
      <c r="D6267" s="56">
        <f t="shared" si="97"/>
        <v>12.062634895382269</v>
      </c>
      <c r="E6267">
        <v>-1.3105293879201844E-2</v>
      </c>
    </row>
    <row r="6268" spans="2:5" x14ac:dyDescent="0.45">
      <c r="B6268" s="191">
        <v>37931</v>
      </c>
      <c r="C6268" s="101">
        <v>10.187043190002441</v>
      </c>
      <c r="D6268" s="56">
        <f t="shared" si="97"/>
        <v>-0.94311918725515753</v>
      </c>
      <c r="E6268">
        <v>-1.3107641030203636E-2</v>
      </c>
    </row>
    <row r="6269" spans="2:5" x14ac:dyDescent="0.45">
      <c r="B6269" s="191">
        <v>43060</v>
      </c>
      <c r="C6269" s="101">
        <v>179.09454345703125</v>
      </c>
      <c r="D6269" s="56">
        <f t="shared" si="97"/>
        <v>13.335632957455452</v>
      </c>
      <c r="E6269">
        <v>-1.3116971108223546E-2</v>
      </c>
    </row>
    <row r="6270" spans="2:5" x14ac:dyDescent="0.45">
      <c r="B6270" s="191">
        <v>38089</v>
      </c>
      <c r="C6270" s="101">
        <v>12.492963790893555</v>
      </c>
      <c r="D6270" s="56">
        <f t="shared" si="97"/>
        <v>-0.69144174977046247</v>
      </c>
      <c r="E6270">
        <v>-1.3119362650264036E-2</v>
      </c>
    </row>
    <row r="6271" spans="2:5" x14ac:dyDescent="0.45">
      <c r="B6271" s="191">
        <v>40004</v>
      </c>
      <c r="C6271" s="101">
        <v>40.488185882568359</v>
      </c>
      <c r="D6271" s="56">
        <f t="shared" si="97"/>
        <v>-0.77366292309072848</v>
      </c>
      <c r="E6271">
        <v>-1.3120781727531781E-2</v>
      </c>
    </row>
    <row r="6272" spans="2:5" x14ac:dyDescent="0.45">
      <c r="B6272" s="191">
        <v>43187</v>
      </c>
      <c r="C6272" s="101">
        <v>178.88446044921875</v>
      </c>
      <c r="D6272" s="56">
        <f t="shared" si="97"/>
        <v>1.2008542941016236</v>
      </c>
      <c r="E6272">
        <v>-1.3132505759139915E-2</v>
      </c>
    </row>
    <row r="6273" spans="2:5" x14ac:dyDescent="0.45">
      <c r="B6273" s="191">
        <v>40805</v>
      </c>
      <c r="C6273" s="101">
        <v>81.279556274414063</v>
      </c>
      <c r="D6273" s="56">
        <f t="shared" si="97"/>
        <v>0.18362648441133395</v>
      </c>
      <c r="E6273">
        <v>-1.3134646242158368E-2</v>
      </c>
    </row>
    <row r="6274" spans="2:5" x14ac:dyDescent="0.45">
      <c r="B6274" s="191">
        <v>40518</v>
      </c>
      <c r="C6274" s="101">
        <v>68.669937133789063</v>
      </c>
      <c r="D6274" s="56">
        <f t="shared" si="97"/>
        <v>-0.64439848677349099</v>
      </c>
      <c r="E6274">
        <v>-1.3134695122559605E-2</v>
      </c>
    </row>
    <row r="6275" spans="2:5" x14ac:dyDescent="0.45">
      <c r="B6275" s="191">
        <v>43444</v>
      </c>
      <c r="C6275" s="101">
        <v>193.10923767089844</v>
      </c>
      <c r="D6275" s="56">
        <f t="shared" ref="D6275:D6338" si="98">(C6275-C6276)/C6276</f>
        <v>0.18310911585088249</v>
      </c>
      <c r="E6275">
        <v>-1.313639220125843E-2</v>
      </c>
    </row>
    <row r="6276" spans="2:5" x14ac:dyDescent="0.45">
      <c r="B6276" s="191">
        <v>41908</v>
      </c>
      <c r="C6276" s="101">
        <v>163.22183227539063</v>
      </c>
      <c r="D6276" s="56">
        <f t="shared" si="98"/>
        <v>11.480578846329699</v>
      </c>
      <c r="E6276">
        <v>-1.3142379887522889E-2</v>
      </c>
    </row>
    <row r="6277" spans="2:5" x14ac:dyDescent="0.45">
      <c r="B6277" s="191">
        <v>38278</v>
      </c>
      <c r="C6277" s="101">
        <v>13.078065872192383</v>
      </c>
      <c r="D6277" s="56">
        <f t="shared" si="98"/>
        <v>-0.9685393337923619</v>
      </c>
      <c r="E6277">
        <v>-1.3148974188016535E-2</v>
      </c>
    </row>
    <row r="6278" spans="2:5" x14ac:dyDescent="0.45">
      <c r="B6278" s="191">
        <v>45670</v>
      </c>
      <c r="C6278" s="101">
        <v>415.69577026367188</v>
      </c>
      <c r="D6278" s="56">
        <f t="shared" si="98"/>
        <v>-1.9337275513033873E-2</v>
      </c>
      <c r="E6278">
        <v>-1.3149082780169203E-2</v>
      </c>
    </row>
    <row r="6279" spans="2:5" x14ac:dyDescent="0.45">
      <c r="B6279" s="191">
        <v>45635</v>
      </c>
      <c r="C6279" s="101">
        <v>423.8927001953125</v>
      </c>
      <c r="D6279" s="56">
        <f t="shared" si="98"/>
        <v>4.1286077183240044</v>
      </c>
      <c r="E6279">
        <v>-1.3159398860659768E-2</v>
      </c>
    </row>
    <row r="6280" spans="2:5" x14ac:dyDescent="0.45">
      <c r="B6280" s="191">
        <v>40910</v>
      </c>
      <c r="C6280" s="101">
        <v>82.652587890625</v>
      </c>
      <c r="D6280" s="56">
        <f t="shared" si="98"/>
        <v>-0.41692513672342996</v>
      </c>
      <c r="E6280">
        <v>-1.3164558806918589E-2</v>
      </c>
    </row>
    <row r="6281" spans="2:5" x14ac:dyDescent="0.45">
      <c r="B6281" s="191">
        <v>44012</v>
      </c>
      <c r="C6281" s="101">
        <v>141.75296020507813</v>
      </c>
      <c r="D6281" s="56">
        <f t="shared" si="98"/>
        <v>4.4157194179072938</v>
      </c>
      <c r="E6281">
        <v>-1.3180995809648771E-2</v>
      </c>
    </row>
    <row r="6282" spans="2:5" x14ac:dyDescent="0.45">
      <c r="B6282" s="191">
        <v>39167</v>
      </c>
      <c r="C6282" s="101">
        <v>26.174354553222656</v>
      </c>
      <c r="D6282" s="56">
        <f t="shared" si="98"/>
        <v>1.2668758183063409</v>
      </c>
      <c r="E6282">
        <v>-1.3181100025966837E-2</v>
      </c>
    </row>
    <row r="6283" spans="2:5" x14ac:dyDescent="0.45">
      <c r="B6283" s="191">
        <v>38183</v>
      </c>
      <c r="C6283" s="101">
        <v>11.546443939208984</v>
      </c>
      <c r="D6283" s="56">
        <f t="shared" si="98"/>
        <v>-0.84762927718985115</v>
      </c>
      <c r="E6283">
        <v>-1.3201007295368576E-2</v>
      </c>
    </row>
    <row r="6284" spans="2:5" x14ac:dyDescent="0.45">
      <c r="B6284" s="191">
        <v>40683</v>
      </c>
      <c r="C6284" s="101">
        <v>75.77862548828125</v>
      </c>
      <c r="D6284" s="56">
        <f t="shared" si="98"/>
        <v>-0.82161527104325927</v>
      </c>
      <c r="E6284">
        <v>-1.3224195561799065E-2</v>
      </c>
    </row>
    <row r="6285" spans="2:5" x14ac:dyDescent="0.45">
      <c r="B6285" s="191">
        <v>45610</v>
      </c>
      <c r="C6285" s="101">
        <v>424.804443359375</v>
      </c>
      <c r="D6285" s="56">
        <f t="shared" si="98"/>
        <v>55.044273290221845</v>
      </c>
      <c r="E6285">
        <v>-1.3235902610013804E-2</v>
      </c>
    </row>
    <row r="6286" spans="2:5" x14ac:dyDescent="0.45">
      <c r="B6286" s="191">
        <v>36122</v>
      </c>
      <c r="C6286" s="101">
        <v>7.579801082611084</v>
      </c>
      <c r="D6286" s="56">
        <f t="shared" si="98"/>
        <v>-0.95425007128425965</v>
      </c>
      <c r="E6286">
        <v>-1.3239516566668368E-2</v>
      </c>
    </row>
    <row r="6287" spans="2:5" x14ac:dyDescent="0.45">
      <c r="B6287" s="191">
        <v>44246</v>
      </c>
      <c r="C6287" s="101">
        <v>165.67897033691406</v>
      </c>
      <c r="D6287" s="56">
        <f t="shared" si="98"/>
        <v>1.0202857740392701</v>
      </c>
      <c r="E6287">
        <v>-1.3250940793167999E-2</v>
      </c>
    </row>
    <row r="6288" spans="2:5" x14ac:dyDescent="0.45">
      <c r="B6288" s="191">
        <v>40765</v>
      </c>
      <c r="C6288" s="101">
        <v>82.0076904296875</v>
      </c>
      <c r="D6288" s="56">
        <f t="shared" si="98"/>
        <v>-0.63444349288106117</v>
      </c>
      <c r="E6288">
        <v>-1.3266619121193314E-2</v>
      </c>
    </row>
    <row r="6289" spans="2:5" x14ac:dyDescent="0.45">
      <c r="B6289" s="191">
        <v>44705</v>
      </c>
      <c r="C6289" s="101">
        <v>224.33656311035156</v>
      </c>
      <c r="D6289" s="56">
        <f t="shared" si="98"/>
        <v>24.473281602887248</v>
      </c>
      <c r="E6289">
        <v>-1.3296760335366276E-2</v>
      </c>
    </row>
    <row r="6290" spans="2:5" x14ac:dyDescent="0.45">
      <c r="B6290" s="191">
        <v>36935</v>
      </c>
      <c r="C6290" s="101">
        <v>8.8067398071289063</v>
      </c>
      <c r="D6290" s="56">
        <f t="shared" si="98"/>
        <v>-0.93779369453020467</v>
      </c>
      <c r="E6290">
        <v>-1.3303811809044233E-2</v>
      </c>
    </row>
    <row r="6291" spans="2:5" x14ac:dyDescent="0.45">
      <c r="B6291" s="191">
        <v>42089</v>
      </c>
      <c r="C6291" s="101">
        <v>141.57310485839844</v>
      </c>
      <c r="D6291" s="56">
        <f t="shared" si="98"/>
        <v>-0.26094887749183177</v>
      </c>
      <c r="E6291">
        <v>-1.331295613539089E-2</v>
      </c>
    </row>
    <row r="6292" spans="2:5" x14ac:dyDescent="0.45">
      <c r="B6292" s="191">
        <v>42873</v>
      </c>
      <c r="C6292" s="101">
        <v>191.56063842773438</v>
      </c>
      <c r="D6292" s="56">
        <f t="shared" si="98"/>
        <v>15.24596475199708</v>
      </c>
      <c r="E6292">
        <v>-1.3314237991650425E-2</v>
      </c>
    </row>
    <row r="6293" spans="2:5" x14ac:dyDescent="0.45">
      <c r="B6293" s="191">
        <v>36348</v>
      </c>
      <c r="C6293" s="101">
        <v>11.791275024414063</v>
      </c>
      <c r="D6293" s="56">
        <f t="shared" si="98"/>
        <v>0.87854517238631358</v>
      </c>
      <c r="E6293">
        <v>-1.3333118401880374E-2</v>
      </c>
    </row>
    <row r="6294" spans="2:5" x14ac:dyDescent="0.45">
      <c r="B6294" s="191">
        <v>35817</v>
      </c>
      <c r="C6294" s="101">
        <v>6.2768120765686035</v>
      </c>
      <c r="D6294" s="56">
        <f t="shared" si="98"/>
        <v>4.040222094884309E-2</v>
      </c>
      <c r="E6294">
        <v>-1.333442967596629E-2</v>
      </c>
    </row>
    <row r="6295" spans="2:5" x14ac:dyDescent="0.45">
      <c r="B6295" s="191">
        <v>35695</v>
      </c>
      <c r="C6295" s="101">
        <v>6.0330629348754883</v>
      </c>
      <c r="D6295" s="56">
        <f t="shared" si="98"/>
        <v>-0.9695080399241478</v>
      </c>
      <c r="E6295">
        <v>-1.3346078791009431E-2</v>
      </c>
    </row>
    <row r="6296" spans="2:5" x14ac:dyDescent="0.45">
      <c r="B6296" s="191">
        <v>43500</v>
      </c>
      <c r="C6296" s="101">
        <v>197.85749816894531</v>
      </c>
      <c r="D6296" s="56">
        <f t="shared" si="98"/>
        <v>0.31712087947360629</v>
      </c>
      <c r="E6296">
        <v>-1.3352561870580672E-2</v>
      </c>
    </row>
    <row r="6297" spans="2:5" x14ac:dyDescent="0.45">
      <c r="B6297" s="191">
        <v>44063</v>
      </c>
      <c r="C6297" s="101">
        <v>150.21969604492188</v>
      </c>
      <c r="D6297" s="56">
        <f t="shared" si="98"/>
        <v>-2.0298108156332383E-2</v>
      </c>
      <c r="E6297">
        <v>-1.3353524339449431E-2</v>
      </c>
    </row>
    <row r="6298" spans="2:5" x14ac:dyDescent="0.45">
      <c r="B6298" s="191">
        <v>43871</v>
      </c>
      <c r="C6298" s="101">
        <v>153.33204650878906</v>
      </c>
      <c r="D6298" s="56">
        <f t="shared" si="98"/>
        <v>-3.9130691215369965E-3</v>
      </c>
      <c r="E6298">
        <v>-1.3355307276831431E-2</v>
      </c>
    </row>
    <row r="6299" spans="2:5" x14ac:dyDescent="0.45">
      <c r="B6299" s="191">
        <v>41883</v>
      </c>
      <c r="C6299" s="101">
        <v>153.93440246582031</v>
      </c>
      <c r="D6299" s="56">
        <f t="shared" si="98"/>
        <v>-1.0174993043528088E-2</v>
      </c>
      <c r="E6299">
        <v>-1.336887909671068E-2</v>
      </c>
    </row>
    <row r="6300" spans="2:5" x14ac:dyDescent="0.45">
      <c r="B6300" s="191">
        <v>43867</v>
      </c>
      <c r="C6300" s="101">
        <v>155.51678466796875</v>
      </c>
      <c r="D6300" s="56">
        <f t="shared" si="98"/>
        <v>14.7288928152163</v>
      </c>
      <c r="E6300">
        <v>-1.339808748102074E-2</v>
      </c>
    </row>
    <row r="6301" spans="2:5" x14ac:dyDescent="0.45">
      <c r="B6301" s="191">
        <v>36423</v>
      </c>
      <c r="C6301" s="101">
        <v>9.8873319625854492</v>
      </c>
      <c r="D6301" s="56">
        <f t="shared" si="98"/>
        <v>-0.2302849030515336</v>
      </c>
      <c r="E6301">
        <v>-1.3403662626085184E-2</v>
      </c>
    </row>
    <row r="6302" spans="2:5" x14ac:dyDescent="0.45">
      <c r="B6302" s="191">
        <v>38007</v>
      </c>
      <c r="C6302" s="101">
        <v>12.845443725585938</v>
      </c>
      <c r="D6302" s="56">
        <f t="shared" si="98"/>
        <v>-0.87697625501824994</v>
      </c>
      <c r="E6302">
        <v>-1.3424374645811895E-2</v>
      </c>
    </row>
    <row r="6303" spans="2:5" x14ac:dyDescent="0.45">
      <c r="B6303" s="191">
        <v>41080</v>
      </c>
      <c r="C6303" s="101">
        <v>104.41434478759766</v>
      </c>
      <c r="D6303" s="56">
        <f t="shared" si="98"/>
        <v>14.473412274514967</v>
      </c>
      <c r="E6303">
        <v>-1.3432326047647183E-2</v>
      </c>
    </row>
    <row r="6304" spans="2:5" x14ac:dyDescent="0.45">
      <c r="B6304" s="191">
        <v>37427</v>
      </c>
      <c r="C6304" s="101">
        <v>6.7479844093322754</v>
      </c>
      <c r="D6304" s="56">
        <f t="shared" si="98"/>
        <v>-0.94932180080592654</v>
      </c>
      <c r="E6304">
        <v>-1.3445097188026752E-2</v>
      </c>
    </row>
    <row r="6305" spans="2:5" x14ac:dyDescent="0.45">
      <c r="B6305" s="191">
        <v>42166</v>
      </c>
      <c r="C6305" s="101">
        <v>133.15359497070313</v>
      </c>
      <c r="D6305" s="56">
        <f t="shared" si="98"/>
        <v>3.0197381126630316</v>
      </c>
      <c r="E6305">
        <v>-1.3450825073702726E-2</v>
      </c>
    </row>
    <row r="6306" spans="2:5" x14ac:dyDescent="0.45">
      <c r="B6306" s="191">
        <v>39762</v>
      </c>
      <c r="C6306" s="101">
        <v>33.124942779541016</v>
      </c>
      <c r="D6306" s="56">
        <f t="shared" si="98"/>
        <v>1.1548281672245948</v>
      </c>
      <c r="E6306">
        <v>-1.3455556388705218E-2</v>
      </c>
    </row>
    <row r="6307" spans="2:5" x14ac:dyDescent="0.45">
      <c r="B6307" s="191">
        <v>38357</v>
      </c>
      <c r="C6307" s="101">
        <v>15.372428894042969</v>
      </c>
      <c r="D6307" s="56">
        <f t="shared" si="98"/>
        <v>-0.9005371176810385</v>
      </c>
      <c r="E6307">
        <v>-1.3465490148676417E-2</v>
      </c>
    </row>
    <row r="6308" spans="2:5" x14ac:dyDescent="0.45">
      <c r="B6308" s="191">
        <v>44056</v>
      </c>
      <c r="C6308" s="101">
        <v>154.55442810058594</v>
      </c>
      <c r="D6308" s="56">
        <f t="shared" si="98"/>
        <v>16.385687982690488</v>
      </c>
      <c r="E6308">
        <v>-1.3467128359306791E-2</v>
      </c>
    </row>
    <row r="6309" spans="2:5" x14ac:dyDescent="0.45">
      <c r="B6309" s="191">
        <v>36945</v>
      </c>
      <c r="C6309" s="101">
        <v>8.8897504806518555</v>
      </c>
      <c r="D6309" s="56">
        <f t="shared" si="98"/>
        <v>1.7999494172090524</v>
      </c>
      <c r="E6309">
        <v>-1.3482207376633141E-2</v>
      </c>
    </row>
    <row r="6310" spans="2:5" x14ac:dyDescent="0.45">
      <c r="B6310" s="191">
        <v>35317</v>
      </c>
      <c r="C6310" s="101">
        <v>3.1749682426452637</v>
      </c>
      <c r="D6310" s="56">
        <f t="shared" si="98"/>
        <v>-0.59424333476560642</v>
      </c>
      <c r="E6310">
        <v>-1.3486352004380824E-2</v>
      </c>
    </row>
    <row r="6311" spans="2:5" x14ac:dyDescent="0.45">
      <c r="B6311" s="191">
        <v>37218</v>
      </c>
      <c r="C6311" s="101">
        <v>7.8248085975646973</v>
      </c>
      <c r="D6311" s="56">
        <f t="shared" si="98"/>
        <v>-0.95855143542081422</v>
      </c>
      <c r="E6311">
        <v>-1.3491929087717318E-2</v>
      </c>
    </row>
    <row r="6312" spans="2:5" x14ac:dyDescent="0.45">
      <c r="B6312" s="191">
        <v>44494</v>
      </c>
      <c r="C6312" s="101">
        <v>188.78358459472656</v>
      </c>
      <c r="D6312" s="56">
        <f t="shared" si="98"/>
        <v>22.214287004268435</v>
      </c>
      <c r="E6312">
        <v>-1.3524752735763644E-2</v>
      </c>
    </row>
    <row r="6313" spans="2:5" x14ac:dyDescent="0.45">
      <c r="B6313" s="191">
        <v>37049</v>
      </c>
      <c r="C6313" s="101">
        <v>8.1322154998779297</v>
      </c>
      <c r="D6313" s="56">
        <f t="shared" si="98"/>
        <v>-0.90229821606066041</v>
      </c>
      <c r="E6313">
        <v>-1.3537297440870052E-2</v>
      </c>
    </row>
    <row r="6314" spans="2:5" x14ac:dyDescent="0.45">
      <c r="B6314" s="191">
        <v>40793</v>
      </c>
      <c r="C6314" s="101">
        <v>83.235076904296875</v>
      </c>
      <c r="D6314" s="56">
        <f t="shared" si="98"/>
        <v>9.6830633496056961</v>
      </c>
      <c r="E6314">
        <v>-1.3560417162646252E-2</v>
      </c>
    </row>
    <row r="6315" spans="2:5" x14ac:dyDescent="0.45">
      <c r="B6315" s="191">
        <v>36115</v>
      </c>
      <c r="C6315" s="101">
        <v>7.7913117408752441</v>
      </c>
      <c r="D6315" s="56">
        <f t="shared" si="98"/>
        <v>7.0828473025446884E-2</v>
      </c>
      <c r="E6315">
        <v>-1.3561059086911147E-2</v>
      </c>
    </row>
    <row r="6316" spans="2:5" x14ac:dyDescent="0.45">
      <c r="B6316" s="191">
        <v>37657</v>
      </c>
      <c r="C6316" s="101">
        <v>7.2759661674499512</v>
      </c>
      <c r="D6316" s="56">
        <f t="shared" si="98"/>
        <v>-0.94531324456498744</v>
      </c>
      <c r="E6316">
        <v>-1.3571116190173276E-2</v>
      </c>
    </row>
    <row r="6317" spans="2:5" x14ac:dyDescent="0.45">
      <c r="B6317" s="191">
        <v>41600</v>
      </c>
      <c r="C6317" s="101">
        <v>133.04804992675781</v>
      </c>
      <c r="D6317" s="56">
        <f t="shared" si="98"/>
        <v>15.021936034675399</v>
      </c>
      <c r="E6317">
        <v>-1.3580658506838013E-2</v>
      </c>
    </row>
    <row r="6318" spans="2:5" x14ac:dyDescent="0.45">
      <c r="B6318" s="191">
        <v>35927</v>
      </c>
      <c r="C6318" s="101">
        <v>8.3041181564331055</v>
      </c>
      <c r="D6318" s="56">
        <f t="shared" si="98"/>
        <v>-0.75114161919756217</v>
      </c>
      <c r="E6318">
        <v>-1.3584050861571982E-2</v>
      </c>
    </row>
    <row r="6319" spans="2:5" x14ac:dyDescent="0.45">
      <c r="B6319" s="191">
        <v>39043</v>
      </c>
      <c r="C6319" s="101">
        <v>33.368850708007813</v>
      </c>
      <c r="D6319" s="56">
        <f t="shared" si="98"/>
        <v>-0.7288520444237272</v>
      </c>
      <c r="E6319">
        <v>-1.3598056479724025E-2</v>
      </c>
    </row>
    <row r="6320" spans="2:5" x14ac:dyDescent="0.45">
      <c r="B6320" s="191">
        <v>41205</v>
      </c>
      <c r="C6320" s="101">
        <v>123.06510162353516</v>
      </c>
      <c r="D6320" s="56">
        <f t="shared" si="98"/>
        <v>-0.11097444441100804</v>
      </c>
      <c r="E6320">
        <v>-1.3605374369621588E-2</v>
      </c>
    </row>
    <row r="6321" spans="2:5" x14ac:dyDescent="0.45">
      <c r="B6321" s="191">
        <v>41400</v>
      </c>
      <c r="C6321" s="101">
        <v>138.42695617675781</v>
      </c>
      <c r="D6321" s="56">
        <f t="shared" si="98"/>
        <v>11.769881659397175</v>
      </c>
      <c r="E6321">
        <v>-1.3607873436654285E-2</v>
      </c>
    </row>
    <row r="6322" spans="2:5" x14ac:dyDescent="0.45">
      <c r="B6322" s="191">
        <v>36326</v>
      </c>
      <c r="C6322" s="101">
        <v>10.840112686157227</v>
      </c>
      <c r="D6322" s="56">
        <f t="shared" si="98"/>
        <v>6.0434615897728215E-2</v>
      </c>
      <c r="E6322">
        <v>-1.3634645848311387E-2</v>
      </c>
    </row>
    <row r="6323" spans="2:5" x14ac:dyDescent="0.45">
      <c r="B6323" s="191">
        <v>36385</v>
      </c>
      <c r="C6323" s="101">
        <v>10.222330093383789</v>
      </c>
      <c r="D6323" s="56">
        <f t="shared" si="98"/>
        <v>-0.12930239827298093</v>
      </c>
      <c r="E6323">
        <v>-1.3643223758789446E-2</v>
      </c>
    </row>
    <row r="6324" spans="2:5" x14ac:dyDescent="0.45">
      <c r="B6324" s="191">
        <v>38020</v>
      </c>
      <c r="C6324" s="101">
        <v>11.740390777587891</v>
      </c>
      <c r="D6324" s="56">
        <f t="shared" si="98"/>
        <v>-0.92363318655848925</v>
      </c>
      <c r="E6324">
        <v>-1.3659763955048488E-2</v>
      </c>
    </row>
    <row r="6325" spans="2:5" x14ac:dyDescent="0.45">
      <c r="B6325" s="191">
        <v>42110</v>
      </c>
      <c r="C6325" s="101">
        <v>153.73681640625</v>
      </c>
      <c r="D6325" s="56">
        <f t="shared" si="98"/>
        <v>6.4901286535839215</v>
      </c>
      <c r="E6325">
        <v>-1.3663805804674949E-2</v>
      </c>
    </row>
    <row r="6326" spans="2:5" x14ac:dyDescent="0.45">
      <c r="B6326" s="191">
        <v>38573</v>
      </c>
      <c r="C6326" s="101">
        <v>20.525257110595703</v>
      </c>
      <c r="D6326" s="56">
        <f t="shared" si="98"/>
        <v>-0.8468647676428861</v>
      </c>
      <c r="E6326">
        <v>-1.3664064092542921E-2</v>
      </c>
    </row>
    <row r="6327" spans="2:5" x14ac:dyDescent="0.45">
      <c r="B6327" s="191">
        <v>44001</v>
      </c>
      <c r="C6327" s="101">
        <v>134.03353881835938</v>
      </c>
      <c r="D6327" s="56">
        <f t="shared" si="98"/>
        <v>0.79521499965409903</v>
      </c>
      <c r="E6327">
        <v>-1.3665482297170033E-2</v>
      </c>
    </row>
    <row r="6328" spans="2:5" x14ac:dyDescent="0.45">
      <c r="B6328" s="191">
        <v>40675</v>
      </c>
      <c r="C6328" s="101">
        <v>74.661552429199219</v>
      </c>
      <c r="D6328" s="56">
        <f t="shared" si="98"/>
        <v>9.4103046286496852</v>
      </c>
      <c r="E6328">
        <v>-1.3683698310569668E-2</v>
      </c>
    </row>
    <row r="6329" spans="2:5" x14ac:dyDescent="0.45">
      <c r="B6329" s="191">
        <v>37557</v>
      </c>
      <c r="C6329" s="101">
        <v>7.1718893051147461</v>
      </c>
      <c r="D6329" s="56">
        <f t="shared" si="98"/>
        <v>-0.84592313792119445</v>
      </c>
      <c r="E6329">
        <v>-1.3687931221376914E-2</v>
      </c>
    </row>
    <row r="6330" spans="2:5" x14ac:dyDescent="0.45">
      <c r="B6330" s="191">
        <v>40023</v>
      </c>
      <c r="C6330" s="101">
        <v>46.547477722167969</v>
      </c>
      <c r="D6330" s="56">
        <f t="shared" si="98"/>
        <v>4.8561014905001434</v>
      </c>
      <c r="E6330">
        <v>-1.3693193446769959E-2</v>
      </c>
    </row>
    <row r="6331" spans="2:5" x14ac:dyDescent="0.45">
      <c r="B6331" s="191">
        <v>37323</v>
      </c>
      <c r="C6331" s="101">
        <v>7.9485435485839844</v>
      </c>
      <c r="D6331" s="56">
        <f t="shared" si="98"/>
        <v>-0.94471298479615906</v>
      </c>
      <c r="E6331">
        <v>-1.3693838257969769E-2</v>
      </c>
    </row>
    <row r="6332" spans="2:5" x14ac:dyDescent="0.45">
      <c r="B6332" s="191">
        <v>42145</v>
      </c>
      <c r="C6332" s="101">
        <v>143.76872253417969</v>
      </c>
      <c r="D6332" s="56">
        <f t="shared" si="98"/>
        <v>21.983379282834086</v>
      </c>
      <c r="E6332">
        <v>-1.3706633102221866E-2</v>
      </c>
    </row>
    <row r="6333" spans="2:5" x14ac:dyDescent="0.45">
      <c r="B6333" s="191">
        <v>35809</v>
      </c>
      <c r="C6333" s="101">
        <v>6.2553343772888184</v>
      </c>
      <c r="D6333" s="56">
        <f t="shared" si="98"/>
        <v>-0.35650581487123284</v>
      </c>
      <c r="E6333">
        <v>-1.3713993314985556E-2</v>
      </c>
    </row>
    <row r="6334" spans="2:5" x14ac:dyDescent="0.45">
      <c r="B6334" s="191">
        <v>36265</v>
      </c>
      <c r="C6334" s="101">
        <v>9.7208871841430664</v>
      </c>
      <c r="D6334" s="56">
        <f t="shared" si="98"/>
        <v>-0.976381215303189</v>
      </c>
      <c r="E6334">
        <v>-1.3720896771742097E-2</v>
      </c>
    </row>
    <row r="6335" spans="2:5" x14ac:dyDescent="0.45">
      <c r="B6335" s="191">
        <v>45805</v>
      </c>
      <c r="C6335" s="101">
        <v>411.57440185546875</v>
      </c>
      <c r="D6335" s="56">
        <f t="shared" si="98"/>
        <v>51.46039824810704</v>
      </c>
      <c r="E6335">
        <v>-1.3730649178973641E-2</v>
      </c>
    </row>
    <row r="6336" spans="2:5" x14ac:dyDescent="0.45">
      <c r="B6336" s="191">
        <v>37236</v>
      </c>
      <c r="C6336" s="101">
        <v>7.8454303741455078</v>
      </c>
      <c r="D6336" s="56">
        <f t="shared" si="98"/>
        <v>2.1796866679066718E-2</v>
      </c>
      <c r="E6336">
        <v>-1.3733115343950105E-2</v>
      </c>
    </row>
    <row r="6337" spans="2:5" x14ac:dyDescent="0.45">
      <c r="B6337" s="191">
        <v>37494</v>
      </c>
      <c r="C6337" s="101">
        <v>7.678072452545166</v>
      </c>
      <c r="D6337" s="56">
        <f t="shared" si="98"/>
        <v>-0.97285727652557286</v>
      </c>
      <c r="E6337">
        <v>-1.3734450106876517E-2</v>
      </c>
    </row>
    <row r="6338" spans="2:5" x14ac:dyDescent="0.45">
      <c r="B6338" s="191">
        <v>44936</v>
      </c>
      <c r="C6338" s="101">
        <v>282.87774658203125</v>
      </c>
      <c r="D6338" s="56">
        <f t="shared" si="98"/>
        <v>5.1054406522946936</v>
      </c>
      <c r="E6338">
        <v>-1.3755213798454199E-2</v>
      </c>
    </row>
    <row r="6339" spans="2:5" x14ac:dyDescent="0.45">
      <c r="B6339" s="191">
        <v>40053</v>
      </c>
      <c r="C6339" s="101">
        <v>46.332077026367188</v>
      </c>
      <c r="D6339" s="56">
        <f t="shared" ref="D6339:D6402" si="99">(C6339-C6340)/C6340</f>
        <v>5.1733136962234143</v>
      </c>
      <c r="E6339">
        <v>-1.375581807020336E-2</v>
      </c>
    </row>
    <row r="6340" spans="2:5" x14ac:dyDescent="0.45">
      <c r="B6340" s="191">
        <v>35859</v>
      </c>
      <c r="C6340" s="101">
        <v>7.5052199363708496</v>
      </c>
      <c r="D6340" s="56">
        <f t="shared" si="99"/>
        <v>-0.94469602634668925</v>
      </c>
      <c r="E6340">
        <v>-1.3758060107697439E-2</v>
      </c>
    </row>
    <row r="6341" spans="2:5" x14ac:dyDescent="0.45">
      <c r="B6341" s="191">
        <v>43973</v>
      </c>
      <c r="C6341" s="101">
        <v>135.70851135253906</v>
      </c>
      <c r="D6341" s="56">
        <f t="shared" si="99"/>
        <v>-0.14876895956931721</v>
      </c>
      <c r="E6341">
        <v>-1.3760217062079218E-2</v>
      </c>
    </row>
    <row r="6342" spans="2:5" x14ac:dyDescent="0.45">
      <c r="B6342" s="191">
        <v>44221</v>
      </c>
      <c r="C6342" s="101">
        <v>159.42617797851563</v>
      </c>
      <c r="D6342" s="56">
        <f t="shared" si="99"/>
        <v>-0.13879525925647507</v>
      </c>
      <c r="E6342">
        <v>-1.3763777062926474E-2</v>
      </c>
    </row>
    <row r="6343" spans="2:5" x14ac:dyDescent="0.45">
      <c r="B6343" s="191">
        <v>43686</v>
      </c>
      <c r="C6343" s="101">
        <v>185.11994934082031</v>
      </c>
      <c r="D6343" s="56">
        <f t="shared" si="99"/>
        <v>-2.5769602136943216E-2</v>
      </c>
      <c r="E6343">
        <v>-1.3772931446769519E-2</v>
      </c>
    </row>
    <row r="6344" spans="2:5" x14ac:dyDescent="0.45">
      <c r="B6344" s="191">
        <v>43131</v>
      </c>
      <c r="C6344" s="101">
        <v>190.0166015625</v>
      </c>
      <c r="D6344" s="56">
        <f t="shared" si="99"/>
        <v>0.47599686664428104</v>
      </c>
      <c r="E6344">
        <v>-1.3808034442238815E-2</v>
      </c>
    </row>
    <row r="6345" spans="2:5" x14ac:dyDescent="0.45">
      <c r="B6345" s="191">
        <v>44118</v>
      </c>
      <c r="C6345" s="101">
        <v>128.73780822753906</v>
      </c>
      <c r="D6345" s="56">
        <f t="shared" si="99"/>
        <v>11.635242091260544</v>
      </c>
      <c r="E6345">
        <v>-1.3811264789100513E-2</v>
      </c>
    </row>
    <row r="6346" spans="2:5" x14ac:dyDescent="0.45">
      <c r="B6346" s="191">
        <v>38152</v>
      </c>
      <c r="C6346" s="101">
        <v>10.188788414001465</v>
      </c>
      <c r="D6346" s="56">
        <f t="shared" si="99"/>
        <v>-0.56151757489036835</v>
      </c>
      <c r="E6346">
        <v>-1.3826362968150572E-2</v>
      </c>
    </row>
    <row r="6347" spans="2:5" x14ac:dyDescent="0.45">
      <c r="B6347" s="191">
        <v>38670</v>
      </c>
      <c r="C6347" s="101">
        <v>23.236480712890625</v>
      </c>
      <c r="D6347" s="56">
        <f t="shared" si="99"/>
        <v>0.74955548831373353</v>
      </c>
      <c r="E6347">
        <v>-1.3835564032487566E-2</v>
      </c>
    </row>
    <row r="6348" spans="2:5" x14ac:dyDescent="0.45">
      <c r="B6348" s="191">
        <v>38295</v>
      </c>
      <c r="C6348" s="101">
        <v>13.281362533569336</v>
      </c>
      <c r="D6348" s="56">
        <f t="shared" si="99"/>
        <v>-0.89643283201331136</v>
      </c>
      <c r="E6348">
        <v>-1.3862694091206589E-2</v>
      </c>
    </row>
    <row r="6349" spans="2:5" x14ac:dyDescent="0.45">
      <c r="B6349" s="191">
        <v>44112</v>
      </c>
      <c r="C6349" s="101">
        <v>128.23912048339844</v>
      </c>
      <c r="D6349" s="56">
        <f t="shared" si="99"/>
        <v>-8.5839974660203516E-2</v>
      </c>
      <c r="E6349">
        <v>-1.3864112779974267E-2</v>
      </c>
    </row>
    <row r="6350" spans="2:5" x14ac:dyDescent="0.45">
      <c r="B6350" s="191">
        <v>42193</v>
      </c>
      <c r="C6350" s="101">
        <v>140.28082275390625</v>
      </c>
      <c r="D6350" s="56">
        <f t="shared" si="99"/>
        <v>3.4451023374582599</v>
      </c>
      <c r="E6350">
        <v>-1.3864652943889645E-2</v>
      </c>
    </row>
    <row r="6351" spans="2:5" x14ac:dyDescent="0.45">
      <c r="B6351" s="191">
        <v>38779</v>
      </c>
      <c r="C6351" s="101">
        <v>31.558513641357422</v>
      </c>
      <c r="D6351" s="56">
        <f t="shared" si="99"/>
        <v>-0.85509872772203421</v>
      </c>
      <c r="E6351">
        <v>-1.3865336765367447E-2</v>
      </c>
    </row>
    <row r="6352" spans="2:5" x14ac:dyDescent="0.45">
      <c r="B6352" s="191">
        <v>44690</v>
      </c>
      <c r="C6352" s="101">
        <v>217.793212890625</v>
      </c>
      <c r="D6352" s="56">
        <f t="shared" si="99"/>
        <v>0.5692885398135078</v>
      </c>
      <c r="E6352">
        <v>-1.3875989445727998E-2</v>
      </c>
    </row>
    <row r="6353" spans="2:5" x14ac:dyDescent="0.45">
      <c r="B6353" s="191">
        <v>41815</v>
      </c>
      <c r="C6353" s="101">
        <v>138.78468322753906</v>
      </c>
      <c r="D6353" s="56">
        <f t="shared" si="99"/>
        <v>0.67828802458996273</v>
      </c>
      <c r="E6353">
        <v>-1.3884384972876217E-2</v>
      </c>
    </row>
    <row r="6354" spans="2:5" x14ac:dyDescent="0.45">
      <c r="B6354" s="191">
        <v>40728</v>
      </c>
      <c r="C6354" s="101">
        <v>82.694198608398438</v>
      </c>
      <c r="D6354" s="56">
        <f t="shared" si="99"/>
        <v>3.7046824571562192E-2</v>
      </c>
      <c r="E6354">
        <v>-1.3892255098260562E-2</v>
      </c>
    </row>
    <row r="6355" spans="2:5" x14ac:dyDescent="0.45">
      <c r="B6355" s="191">
        <v>40820</v>
      </c>
      <c r="C6355" s="101">
        <v>79.740081787109375</v>
      </c>
      <c r="D6355" s="56">
        <f t="shared" si="99"/>
        <v>1.2995576763310193</v>
      </c>
      <c r="E6355">
        <v>-1.3892616987417325E-2</v>
      </c>
    </row>
    <row r="6356" spans="2:5" x14ac:dyDescent="0.45">
      <c r="B6356" s="191">
        <v>39351</v>
      </c>
      <c r="C6356" s="101">
        <v>34.67626953125</v>
      </c>
      <c r="D6356" s="56">
        <f t="shared" si="99"/>
        <v>2.9502916054017563</v>
      </c>
      <c r="E6356">
        <v>-1.3892884588431376E-2</v>
      </c>
    </row>
    <row r="6357" spans="2:5" x14ac:dyDescent="0.45">
      <c r="B6357" s="191">
        <v>36712</v>
      </c>
      <c r="C6357" s="101">
        <v>8.7781543731689453</v>
      </c>
      <c r="D6357" s="56">
        <f t="shared" si="99"/>
        <v>-0.74624087802132466</v>
      </c>
      <c r="E6357">
        <v>-1.3894834727123521E-2</v>
      </c>
    </row>
    <row r="6358" spans="2:5" x14ac:dyDescent="0.45">
      <c r="B6358" s="191">
        <v>38982</v>
      </c>
      <c r="C6358" s="101">
        <v>34.59246826171875</v>
      </c>
      <c r="D6358" s="56">
        <f t="shared" si="99"/>
        <v>-0.28841762241831703</v>
      </c>
      <c r="E6358">
        <v>-1.3900015365321112E-2</v>
      </c>
    </row>
    <row r="6359" spans="2:5" x14ac:dyDescent="0.45">
      <c r="B6359" s="191">
        <v>40227</v>
      </c>
      <c r="C6359" s="101">
        <v>48.613441467285156</v>
      </c>
      <c r="D6359" s="56">
        <f t="shared" si="99"/>
        <v>-0.77356144234415214</v>
      </c>
      <c r="E6359">
        <v>-1.3902544146698351E-2</v>
      </c>
    </row>
    <row r="6360" spans="2:5" x14ac:dyDescent="0.45">
      <c r="B6360" s="191">
        <v>42885</v>
      </c>
      <c r="C6360" s="101">
        <v>214.68711853027344</v>
      </c>
      <c r="D6360" s="56">
        <f t="shared" si="99"/>
        <v>31.82358659407101</v>
      </c>
      <c r="E6360">
        <v>-1.3930750703682642E-2</v>
      </c>
    </row>
    <row r="6361" spans="2:5" x14ac:dyDescent="0.45">
      <c r="B6361" s="191">
        <v>36028</v>
      </c>
      <c r="C6361" s="101">
        <v>6.5406355857849121</v>
      </c>
      <c r="D6361" s="56">
        <f t="shared" si="99"/>
        <v>-0.95614569184898757</v>
      </c>
      <c r="E6361">
        <v>-1.3945737605478141E-2</v>
      </c>
    </row>
    <row r="6362" spans="2:5" x14ac:dyDescent="0.45">
      <c r="B6362" s="191">
        <v>43878</v>
      </c>
      <c r="C6362" s="101">
        <v>149.1446533203125</v>
      </c>
      <c r="D6362" s="56">
        <f t="shared" si="99"/>
        <v>-0.17108137508129673</v>
      </c>
      <c r="E6362">
        <v>-1.3962521604749277E-2</v>
      </c>
    </row>
    <row r="6363" spans="2:5" x14ac:dyDescent="0.45">
      <c r="B6363" s="191">
        <v>44503</v>
      </c>
      <c r="C6363" s="101">
        <v>179.92677307128906</v>
      </c>
      <c r="D6363" s="56">
        <f t="shared" si="99"/>
        <v>-1.4079018119212878E-2</v>
      </c>
      <c r="E6363">
        <v>-1.3962689452727798E-2</v>
      </c>
    </row>
    <row r="6364" spans="2:5" x14ac:dyDescent="0.45">
      <c r="B6364" s="191">
        <v>42796</v>
      </c>
      <c r="C6364" s="101">
        <v>182.49613952636719</v>
      </c>
      <c r="D6364" s="56">
        <f t="shared" si="99"/>
        <v>4.625714073037682</v>
      </c>
      <c r="E6364">
        <v>-1.3966557824354131E-2</v>
      </c>
    </row>
    <row r="6365" spans="2:5" x14ac:dyDescent="0.45">
      <c r="B6365" s="191">
        <v>38939</v>
      </c>
      <c r="C6365" s="101">
        <v>32.439640045166016</v>
      </c>
      <c r="D6365" s="56">
        <f t="shared" si="99"/>
        <v>3.8963616021545735</v>
      </c>
      <c r="E6365">
        <v>-1.3982002781860488E-2</v>
      </c>
    </row>
    <row r="6366" spans="2:5" x14ac:dyDescent="0.45">
      <c r="B6366" s="191">
        <v>35844</v>
      </c>
      <c r="C6366" s="101">
        <v>6.6252541542053223</v>
      </c>
      <c r="D6366" s="56">
        <f t="shared" si="99"/>
        <v>-0.20457677220011086</v>
      </c>
      <c r="E6366">
        <v>-1.3983120250051025E-2</v>
      </c>
    </row>
    <row r="6367" spans="2:5" x14ac:dyDescent="0.45">
      <c r="B6367" s="191">
        <v>37081</v>
      </c>
      <c r="C6367" s="101">
        <v>8.329218864440918</v>
      </c>
      <c r="D6367" s="56">
        <f t="shared" si="99"/>
        <v>-0.93971121667964419</v>
      </c>
      <c r="E6367">
        <v>-1.3988133743641988E-2</v>
      </c>
    </row>
    <row r="6368" spans="2:5" x14ac:dyDescent="0.45">
      <c r="B6368" s="191">
        <v>41682</v>
      </c>
      <c r="C6368" s="101">
        <v>138.15536499023438</v>
      </c>
      <c r="D6368" s="56">
        <f t="shared" si="99"/>
        <v>-0.64873419931423992</v>
      </c>
      <c r="E6368">
        <v>-1.3995929288540262E-2</v>
      </c>
    </row>
    <row r="6369" spans="2:5" x14ac:dyDescent="0.45">
      <c r="B6369" s="191">
        <v>45930</v>
      </c>
      <c r="C6369" s="101">
        <v>393.30718994140625</v>
      </c>
      <c r="D6369" s="56">
        <f t="shared" si="99"/>
        <v>3.7134755330477782</v>
      </c>
      <c r="E6369">
        <v>-1.3996352489825821E-2</v>
      </c>
    </row>
    <row r="6370" spans="2:5" x14ac:dyDescent="0.45">
      <c r="B6370" s="191">
        <v>40732</v>
      </c>
      <c r="C6370" s="101">
        <v>83.443138122558594</v>
      </c>
      <c r="D6370" s="56">
        <f t="shared" si="99"/>
        <v>-0.48380719894634372</v>
      </c>
      <c r="E6370">
        <v>-1.4011650953172522E-2</v>
      </c>
    </row>
    <row r="6371" spans="2:5" x14ac:dyDescent="0.45">
      <c r="B6371" s="191">
        <v>44218</v>
      </c>
      <c r="C6371" s="101">
        <v>161.65110778808594</v>
      </c>
      <c r="D6371" s="56">
        <f t="shared" si="99"/>
        <v>-0.18839704469575902</v>
      </c>
      <c r="E6371">
        <v>-1.4038501199835306E-2</v>
      </c>
    </row>
    <row r="6372" spans="2:5" x14ac:dyDescent="0.45">
      <c r="B6372" s="191">
        <v>43643</v>
      </c>
      <c r="C6372" s="101">
        <v>199.17510986328125</v>
      </c>
      <c r="D6372" s="56">
        <f t="shared" si="99"/>
        <v>2.2531066392831778</v>
      </c>
      <c r="E6372">
        <v>-1.4059155665118469E-2</v>
      </c>
    </row>
    <row r="6373" spans="2:5" x14ac:dyDescent="0.45">
      <c r="B6373" s="191">
        <v>40354</v>
      </c>
      <c r="C6373" s="101">
        <v>61.226123809814453</v>
      </c>
      <c r="D6373" s="56">
        <f t="shared" si="99"/>
        <v>1.4129863878016711</v>
      </c>
      <c r="E6373">
        <v>-1.4063698245912342E-2</v>
      </c>
    </row>
    <row r="6374" spans="2:5" x14ac:dyDescent="0.45">
      <c r="B6374" s="191">
        <v>38719</v>
      </c>
      <c r="C6374" s="101">
        <v>25.373588562011719</v>
      </c>
      <c r="D6374" s="56">
        <f t="shared" si="99"/>
        <v>-0.81618611757550741</v>
      </c>
      <c r="E6374">
        <v>-1.4074509142720563E-2</v>
      </c>
    </row>
    <row r="6375" spans="2:5" x14ac:dyDescent="0.45">
      <c r="B6375" s="191">
        <v>42181</v>
      </c>
      <c r="C6375" s="101">
        <v>138.03956604003906</v>
      </c>
      <c r="D6375" s="56">
        <f t="shared" si="99"/>
        <v>2.1483458984427339</v>
      </c>
      <c r="E6375">
        <v>-1.4086593052150015E-2</v>
      </c>
    </row>
    <row r="6376" spans="2:5" x14ac:dyDescent="0.45">
      <c r="B6376" s="191">
        <v>40070</v>
      </c>
      <c r="C6376" s="101">
        <v>43.845108032226563</v>
      </c>
      <c r="D6376" s="56">
        <f t="shared" si="99"/>
        <v>4.3111431365425128</v>
      </c>
      <c r="E6376">
        <v>-1.4090581574884199E-2</v>
      </c>
    </row>
    <row r="6377" spans="2:5" x14ac:dyDescent="0.45">
      <c r="B6377" s="191">
        <v>36486</v>
      </c>
      <c r="C6377" s="101">
        <v>8.255305290222168</v>
      </c>
      <c r="D6377" s="56">
        <f t="shared" si="99"/>
        <v>-0.86794858761692062</v>
      </c>
      <c r="E6377">
        <v>-1.4093305793642522E-2</v>
      </c>
    </row>
    <row r="6378" spans="2:5" x14ac:dyDescent="0.45">
      <c r="B6378" s="191">
        <v>40583</v>
      </c>
      <c r="C6378" s="101">
        <v>62.515842437744141</v>
      </c>
      <c r="D6378" s="56">
        <f t="shared" si="99"/>
        <v>6.5277691842520058</v>
      </c>
      <c r="E6378">
        <v>-1.4093613187439642E-2</v>
      </c>
    </row>
    <row r="6379" spans="2:5" x14ac:dyDescent="0.45">
      <c r="B6379" s="191">
        <v>37111</v>
      </c>
      <c r="C6379" s="101">
        <v>8.3046970367431641</v>
      </c>
      <c r="D6379" s="56">
        <f t="shared" si="99"/>
        <v>1.7368683071019264</v>
      </c>
      <c r="E6379">
        <v>-1.4093714301241199E-2</v>
      </c>
    </row>
    <row r="6380" spans="2:5" x14ac:dyDescent="0.45">
      <c r="B6380" s="191">
        <v>35202</v>
      </c>
      <c r="C6380" s="101">
        <v>3.0343794822692871</v>
      </c>
      <c r="D6380" s="56">
        <f t="shared" si="99"/>
        <v>-0.91064226975744333</v>
      </c>
      <c r="E6380">
        <v>-1.4155235861727927E-2</v>
      </c>
    </row>
    <row r="6381" spans="2:5" x14ac:dyDescent="0.45">
      <c r="B6381" s="191">
        <v>38996</v>
      </c>
      <c r="C6381" s="101">
        <v>33.957660675048828</v>
      </c>
      <c r="D6381" s="56">
        <f t="shared" si="99"/>
        <v>2.9996814380130719</v>
      </c>
      <c r="E6381">
        <v>-1.4156185054036593E-2</v>
      </c>
    </row>
    <row r="6382" spans="2:5" x14ac:dyDescent="0.45">
      <c r="B6382" s="191">
        <v>37070</v>
      </c>
      <c r="C6382" s="101">
        <v>8.4900913238525391</v>
      </c>
      <c r="D6382" s="56">
        <f t="shared" si="99"/>
        <v>0.11786024929302685</v>
      </c>
      <c r="E6382">
        <v>-1.417079389511626E-2</v>
      </c>
    </row>
    <row r="6383" spans="2:5" x14ac:dyDescent="0.45">
      <c r="B6383" s="191">
        <v>36152</v>
      </c>
      <c r="C6383" s="101">
        <v>7.5949487686157227</v>
      </c>
      <c r="D6383" s="56">
        <f t="shared" si="99"/>
        <v>-0.96145047495041147</v>
      </c>
      <c r="E6383">
        <v>-1.4183455599806969E-2</v>
      </c>
    </row>
    <row r="6384" spans="2:5" x14ac:dyDescent="0.45">
      <c r="B6384" s="191">
        <v>42950</v>
      </c>
      <c r="C6384" s="101">
        <v>197.01795959472656</v>
      </c>
      <c r="D6384" s="56">
        <f t="shared" si="99"/>
        <v>22.273904983015623</v>
      </c>
      <c r="E6384">
        <v>-1.4188247145412355E-2</v>
      </c>
    </row>
    <row r="6385" spans="2:5" x14ac:dyDescent="0.45">
      <c r="B6385" s="191">
        <v>35921</v>
      </c>
      <c r="C6385" s="101">
        <v>8.4651870727539063</v>
      </c>
      <c r="D6385" s="56">
        <f t="shared" si="99"/>
        <v>-0.88885655626204296</v>
      </c>
      <c r="E6385">
        <v>-1.4192513169433232E-2</v>
      </c>
    </row>
    <row r="6386" spans="2:5" x14ac:dyDescent="0.45">
      <c r="B6386" s="191">
        <v>40652</v>
      </c>
      <c r="C6386" s="101">
        <v>76.164520263671875</v>
      </c>
      <c r="D6386" s="56">
        <f t="shared" si="99"/>
        <v>-0.27188671610496462</v>
      </c>
      <c r="E6386">
        <v>-1.4195611008896006E-2</v>
      </c>
    </row>
    <row r="6387" spans="2:5" x14ac:dyDescent="0.45">
      <c r="B6387" s="191">
        <v>41093</v>
      </c>
      <c r="C6387" s="101">
        <v>104.60531616210938</v>
      </c>
      <c r="D6387" s="56">
        <f t="shared" si="99"/>
        <v>-0.42590823913032738</v>
      </c>
      <c r="E6387">
        <v>-1.4197077497333423E-2</v>
      </c>
    </row>
    <row r="6388" spans="2:5" x14ac:dyDescent="0.45">
      <c r="B6388" s="191">
        <v>43164</v>
      </c>
      <c r="C6388" s="101">
        <v>182.21009826660156</v>
      </c>
      <c r="D6388" s="56">
        <f t="shared" si="99"/>
        <v>24.230086296259614</v>
      </c>
      <c r="E6388">
        <v>-1.4204615108887382E-2</v>
      </c>
    </row>
    <row r="6389" spans="2:5" x14ac:dyDescent="0.45">
      <c r="B6389" s="191">
        <v>37586</v>
      </c>
      <c r="C6389" s="101">
        <v>7.2219371795654297</v>
      </c>
      <c r="D6389" s="56">
        <f t="shared" si="99"/>
        <v>-0.79927852387951415</v>
      </c>
      <c r="E6389">
        <v>-1.4206863666478758E-2</v>
      </c>
    </row>
    <row r="6390" spans="2:5" x14ac:dyDescent="0.45">
      <c r="B6390" s="191">
        <v>39912</v>
      </c>
      <c r="C6390" s="101">
        <v>35.979892730712891</v>
      </c>
      <c r="D6390" s="56">
        <f t="shared" si="99"/>
        <v>0.15260984768289004</v>
      </c>
      <c r="E6390">
        <v>-1.4221594201913988E-2</v>
      </c>
    </row>
    <row r="6391" spans="2:5" x14ac:dyDescent="0.45">
      <c r="B6391" s="191">
        <v>38916</v>
      </c>
      <c r="C6391" s="101">
        <v>31.216020584106445</v>
      </c>
      <c r="D6391" s="56">
        <f t="shared" si="99"/>
        <v>-0.81767459192813119</v>
      </c>
      <c r="E6391">
        <v>-1.423631221817572E-2</v>
      </c>
    </row>
    <row r="6392" spans="2:5" x14ac:dyDescent="0.45">
      <c r="B6392" s="191">
        <v>43836</v>
      </c>
      <c r="C6392" s="101">
        <v>171.21047973632813</v>
      </c>
      <c r="D6392" s="56">
        <f t="shared" si="99"/>
        <v>0.16085589514229226</v>
      </c>
      <c r="E6392">
        <v>-1.4255819347221052E-2</v>
      </c>
    </row>
    <row r="6393" spans="2:5" x14ac:dyDescent="0.45">
      <c r="B6393" s="191">
        <v>41558</v>
      </c>
      <c r="C6393" s="101">
        <v>147.48641967773438</v>
      </c>
      <c r="D6393" s="56">
        <f t="shared" si="99"/>
        <v>-0.15066896548633507</v>
      </c>
      <c r="E6393">
        <v>-1.425885614021132E-2</v>
      </c>
    </row>
    <row r="6394" spans="2:5" x14ac:dyDescent="0.45">
      <c r="B6394" s="191">
        <v>43851</v>
      </c>
      <c r="C6394" s="101">
        <v>173.65010070800781</v>
      </c>
      <c r="D6394" s="56">
        <f t="shared" si="99"/>
        <v>0.24257634223525518</v>
      </c>
      <c r="E6394">
        <v>-1.4262118396128398E-2</v>
      </c>
    </row>
    <row r="6395" spans="2:5" x14ac:dyDescent="0.45">
      <c r="B6395" s="191">
        <v>41663</v>
      </c>
      <c r="C6395" s="101">
        <v>139.75004577636719</v>
      </c>
      <c r="D6395" s="56">
        <f t="shared" si="99"/>
        <v>14.173193358353716</v>
      </c>
      <c r="E6395">
        <v>-1.4288028249733759E-2</v>
      </c>
    </row>
    <row r="6396" spans="2:5" x14ac:dyDescent="0.45">
      <c r="B6396" s="191">
        <v>37879</v>
      </c>
      <c r="C6396" s="101">
        <v>9.2103252410888672</v>
      </c>
      <c r="D6396" s="56">
        <f t="shared" si="99"/>
        <v>-0.97687225663367905</v>
      </c>
      <c r="E6396">
        <v>-1.4293557177443727E-2</v>
      </c>
    </row>
    <row r="6397" spans="2:5" x14ac:dyDescent="0.45">
      <c r="B6397" s="191">
        <v>45278</v>
      </c>
      <c r="C6397" s="101">
        <v>398.23709106445313</v>
      </c>
      <c r="D6397" s="56">
        <f t="shared" si="99"/>
        <v>50.87709910434819</v>
      </c>
      <c r="E6397">
        <v>-1.4295079698649737E-2</v>
      </c>
    </row>
    <row r="6398" spans="2:5" x14ac:dyDescent="0.45">
      <c r="B6398" s="191">
        <v>37349</v>
      </c>
      <c r="C6398" s="101">
        <v>7.676548957824707</v>
      </c>
      <c r="D6398" s="56">
        <f t="shared" si="99"/>
        <v>-0.76166924160588567</v>
      </c>
      <c r="E6398">
        <v>-1.4313521832440359E-2</v>
      </c>
    </row>
    <row r="6399" spans="2:5" x14ac:dyDescent="0.45">
      <c r="B6399" s="191">
        <v>39119</v>
      </c>
      <c r="C6399" s="101">
        <v>32.209644317626953</v>
      </c>
      <c r="D6399" s="56">
        <f t="shared" si="99"/>
        <v>6.3810298892044467E-2</v>
      </c>
      <c r="E6399">
        <v>-1.4357686824386122E-2</v>
      </c>
    </row>
    <row r="6400" spans="2:5" x14ac:dyDescent="0.45">
      <c r="B6400" s="191">
        <v>38926</v>
      </c>
      <c r="C6400" s="101">
        <v>30.277620315551758</v>
      </c>
      <c r="D6400" s="56">
        <f t="shared" si="99"/>
        <v>0.43561701343742532</v>
      </c>
      <c r="E6400">
        <v>-1.4375268111317242E-2</v>
      </c>
    </row>
    <row r="6401" spans="2:5" x14ac:dyDescent="0.45">
      <c r="B6401" s="191">
        <v>38651</v>
      </c>
      <c r="C6401" s="101">
        <v>21.09031867980957</v>
      </c>
      <c r="D6401" s="56">
        <f t="shared" si="99"/>
        <v>-0.93507755347038846</v>
      </c>
      <c r="E6401">
        <v>-1.4388584757190237E-2</v>
      </c>
    </row>
    <row r="6402" spans="2:5" x14ac:dyDescent="0.45">
      <c r="B6402" s="191">
        <v>44985</v>
      </c>
      <c r="C6402" s="101">
        <v>324.85403442382813</v>
      </c>
      <c r="D6402" s="56">
        <f t="shared" si="99"/>
        <v>1.6945128068763022</v>
      </c>
      <c r="E6402">
        <v>-1.4390607467112534E-2</v>
      </c>
    </row>
    <row r="6403" spans="2:5" x14ac:dyDescent="0.45">
      <c r="B6403" s="191">
        <v>41212</v>
      </c>
      <c r="C6403" s="101">
        <v>120.56132507324219</v>
      </c>
      <c r="D6403" s="56">
        <f t="shared" ref="D6403:D6466" si="100">(C6403-C6404)/C6404</f>
        <v>-0.36893296083763288</v>
      </c>
      <c r="E6403">
        <v>-1.4397325723550864E-2</v>
      </c>
    </row>
    <row r="6404" spans="2:5" x14ac:dyDescent="0.45">
      <c r="B6404" s="191">
        <v>42860</v>
      </c>
      <c r="C6404" s="101">
        <v>191.04360961914063</v>
      </c>
      <c r="D6404" s="56">
        <f t="shared" si="100"/>
        <v>6.3808361054567844E-2</v>
      </c>
      <c r="E6404">
        <v>-1.4402754582606973E-2</v>
      </c>
    </row>
    <row r="6405" spans="2:5" x14ac:dyDescent="0.45">
      <c r="B6405" s="191">
        <v>43165</v>
      </c>
      <c r="C6405" s="101">
        <v>179.58460998535156</v>
      </c>
      <c r="D6405" s="56">
        <f t="shared" si="100"/>
        <v>18.601309265253207</v>
      </c>
      <c r="E6405">
        <v>-1.4409126092498477E-2</v>
      </c>
    </row>
    <row r="6406" spans="2:5" x14ac:dyDescent="0.45">
      <c r="B6406" s="191">
        <v>36720</v>
      </c>
      <c r="C6406" s="101">
        <v>9.1618680953979492</v>
      </c>
      <c r="D6406" s="56">
        <f t="shared" si="100"/>
        <v>-0.94851539199217172</v>
      </c>
      <c r="E6406">
        <v>-1.4429244636993957E-2</v>
      </c>
    </row>
    <row r="6407" spans="2:5" x14ac:dyDescent="0.45">
      <c r="B6407" s="191">
        <v>44614</v>
      </c>
      <c r="C6407" s="101">
        <v>177.95353698730469</v>
      </c>
      <c r="D6407" s="56">
        <f t="shared" si="100"/>
        <v>10.727625771464981</v>
      </c>
      <c r="E6407">
        <v>-1.4449501996433977E-2</v>
      </c>
    </row>
    <row r="6408" spans="2:5" x14ac:dyDescent="0.45">
      <c r="B6408" s="191">
        <v>38401</v>
      </c>
      <c r="C6408" s="101">
        <v>15.17387580871582</v>
      </c>
      <c r="D6408" s="56">
        <f t="shared" si="100"/>
        <v>-0.82437081087343644</v>
      </c>
      <c r="E6408">
        <v>-1.4474151857935283E-2</v>
      </c>
    </row>
    <row r="6409" spans="2:5" x14ac:dyDescent="0.45">
      <c r="B6409" s="191">
        <v>40968</v>
      </c>
      <c r="C6409" s="101">
        <v>86.397232055664063</v>
      </c>
      <c r="D6409" s="56">
        <f t="shared" si="100"/>
        <v>1.5509739389393109</v>
      </c>
      <c r="E6409">
        <v>-1.4475925746229851E-2</v>
      </c>
    </row>
    <row r="6410" spans="2:5" x14ac:dyDescent="0.45">
      <c r="B6410" s="191">
        <v>39381</v>
      </c>
      <c r="C6410" s="101">
        <v>33.868331909179688</v>
      </c>
      <c r="D6410" s="56">
        <f t="shared" si="100"/>
        <v>6.6871511862548916</v>
      </c>
      <c r="E6410">
        <v>-1.4488442269065996E-2</v>
      </c>
    </row>
    <row r="6411" spans="2:5" x14ac:dyDescent="0.45">
      <c r="B6411" s="191">
        <v>35544</v>
      </c>
      <c r="C6411" s="101">
        <v>4.4058365821838379</v>
      </c>
      <c r="D6411" s="56">
        <f t="shared" si="100"/>
        <v>-0.41785674817894941</v>
      </c>
      <c r="E6411">
        <v>-1.4503257201312288E-2</v>
      </c>
    </row>
    <row r="6412" spans="2:5" x14ac:dyDescent="0.45">
      <c r="B6412" s="191">
        <v>37733</v>
      </c>
      <c r="C6412" s="101">
        <v>7.568303108215332</v>
      </c>
      <c r="D6412" s="56">
        <f t="shared" si="100"/>
        <v>-0.7799555238450574</v>
      </c>
      <c r="E6412">
        <v>-1.451533097585998E-2</v>
      </c>
    </row>
    <row r="6413" spans="2:5" x14ac:dyDescent="0.45">
      <c r="B6413" s="191">
        <v>39525</v>
      </c>
      <c r="C6413" s="101">
        <v>34.394424438476563</v>
      </c>
      <c r="D6413" s="56">
        <f t="shared" si="100"/>
        <v>-0.82137226668399532</v>
      </c>
      <c r="E6413">
        <v>-1.4535889962986178E-2</v>
      </c>
    </row>
    <row r="6414" spans="2:5" x14ac:dyDescent="0.45">
      <c r="B6414" s="191">
        <v>43668</v>
      </c>
      <c r="C6414" s="101">
        <v>192.54806518554688</v>
      </c>
      <c r="D6414" s="56">
        <f t="shared" si="100"/>
        <v>5.7230484552570475</v>
      </c>
      <c r="E6414">
        <v>-1.4535927556833047E-2</v>
      </c>
    </row>
    <row r="6415" spans="2:5" x14ac:dyDescent="0.45">
      <c r="B6415" s="191">
        <v>39268</v>
      </c>
      <c r="C6415" s="101">
        <v>28.639993667602539</v>
      </c>
      <c r="D6415" s="56">
        <f t="shared" si="100"/>
        <v>-0.83839160328873563</v>
      </c>
      <c r="E6415">
        <v>-1.4561458140893987E-2</v>
      </c>
    </row>
    <row r="6416" spans="2:5" x14ac:dyDescent="0.45">
      <c r="B6416" s="191">
        <v>43805</v>
      </c>
      <c r="C6416" s="101">
        <v>177.21847534179688</v>
      </c>
      <c r="D6416" s="56">
        <f t="shared" si="100"/>
        <v>5.2946920771723995</v>
      </c>
      <c r="E6416">
        <v>-1.4577799226947488E-2</v>
      </c>
    </row>
    <row r="6417" spans="2:5" x14ac:dyDescent="0.45">
      <c r="B6417" s="191">
        <v>38744</v>
      </c>
      <c r="C6417" s="101">
        <v>28.153636932373047</v>
      </c>
      <c r="D6417" s="56">
        <f t="shared" si="100"/>
        <v>-0.81955853727423267</v>
      </c>
      <c r="E6417">
        <v>-1.4579806869681931E-2</v>
      </c>
    </row>
    <row r="6418" spans="2:5" x14ac:dyDescent="0.45">
      <c r="B6418" s="191">
        <v>42720</v>
      </c>
      <c r="C6418" s="101">
        <v>156.02642822265625</v>
      </c>
      <c r="D6418" s="56">
        <f t="shared" si="100"/>
        <v>-6.3813774772155135E-2</v>
      </c>
      <c r="E6418">
        <v>-1.4584330159390981E-2</v>
      </c>
    </row>
    <row r="6419" spans="2:5" x14ac:dyDescent="0.45">
      <c r="B6419" s="191">
        <v>44406</v>
      </c>
      <c r="C6419" s="101">
        <v>166.6617431640625</v>
      </c>
      <c r="D6419" s="56">
        <f t="shared" si="100"/>
        <v>19.040180010999553</v>
      </c>
      <c r="E6419">
        <v>-1.4586315667629223E-2</v>
      </c>
    </row>
    <row r="6420" spans="2:5" x14ac:dyDescent="0.45">
      <c r="B6420" s="191">
        <v>36826</v>
      </c>
      <c r="C6420" s="101">
        <v>8.3163795471191406</v>
      </c>
      <c r="D6420" s="56">
        <f t="shared" si="100"/>
        <v>-0.82771387382500528</v>
      </c>
      <c r="E6420">
        <v>-1.4590583057187008E-2</v>
      </c>
    </row>
    <row r="6421" spans="2:5" x14ac:dyDescent="0.45">
      <c r="B6421" s="191">
        <v>40210</v>
      </c>
      <c r="C6421" s="101">
        <v>48.270744323730469</v>
      </c>
      <c r="D6421" s="56">
        <f t="shared" si="100"/>
        <v>-0.23309609845791776</v>
      </c>
      <c r="E6421">
        <v>-1.4591328559190117E-2</v>
      </c>
    </row>
    <row r="6422" spans="2:5" x14ac:dyDescent="0.45">
      <c r="B6422" s="191">
        <v>40401</v>
      </c>
      <c r="C6422" s="101">
        <v>62.942363739013672</v>
      </c>
      <c r="D6422" s="56">
        <f t="shared" si="100"/>
        <v>-0.25128552295146267</v>
      </c>
      <c r="E6422">
        <v>-1.4626557856510554E-2</v>
      </c>
    </row>
    <row r="6423" spans="2:5" x14ac:dyDescent="0.45">
      <c r="B6423" s="191">
        <v>40905</v>
      </c>
      <c r="C6423" s="101">
        <v>84.067245483398438</v>
      </c>
      <c r="D6423" s="56">
        <f t="shared" si="100"/>
        <v>-0.4641596669549416</v>
      </c>
      <c r="E6423">
        <v>-1.4630404420634948E-2</v>
      </c>
    </row>
    <row r="6424" spans="2:5" x14ac:dyDescent="0.45">
      <c r="B6424" s="191">
        <v>42306</v>
      </c>
      <c r="C6424" s="101">
        <v>156.88861083984375</v>
      </c>
      <c r="D6424" s="56">
        <f t="shared" si="100"/>
        <v>-8.4490573376082651E-2</v>
      </c>
      <c r="E6424">
        <v>-1.4639644927827209E-2</v>
      </c>
    </row>
    <row r="6425" spans="2:5" x14ac:dyDescent="0.45">
      <c r="B6425" s="191">
        <v>42058</v>
      </c>
      <c r="C6425" s="101">
        <v>171.3675537109375</v>
      </c>
      <c r="D6425" s="56">
        <f t="shared" si="100"/>
        <v>15.938809399737714</v>
      </c>
      <c r="E6425">
        <v>-1.4644587510872848E-2</v>
      </c>
    </row>
    <row r="6426" spans="2:5" x14ac:dyDescent="0.45">
      <c r="B6426" s="191">
        <v>36259</v>
      </c>
      <c r="C6426" s="101">
        <v>10.116859436035156</v>
      </c>
      <c r="D6426" s="56">
        <f t="shared" si="100"/>
        <v>2.7757119548151574</v>
      </c>
      <c r="E6426">
        <v>-1.4647330588950073E-2</v>
      </c>
    </row>
    <row r="6427" spans="2:5" x14ac:dyDescent="0.45">
      <c r="B6427" s="191">
        <v>35132</v>
      </c>
      <c r="C6427" s="101">
        <v>2.679457426071167</v>
      </c>
      <c r="D6427" s="56">
        <f t="shared" si="100"/>
        <v>-0.96073676275749453</v>
      </c>
      <c r="E6427">
        <v>-1.465394706247705E-2</v>
      </c>
    </row>
    <row r="6428" spans="2:5" x14ac:dyDescent="0.45">
      <c r="B6428" s="191">
        <v>40471</v>
      </c>
      <c r="C6428" s="101">
        <v>68.243415832519531</v>
      </c>
      <c r="D6428" s="56">
        <f t="shared" si="100"/>
        <v>-0.31128086975958358</v>
      </c>
      <c r="E6428">
        <v>-1.466273947698082E-2</v>
      </c>
    </row>
    <row r="6429" spans="2:5" x14ac:dyDescent="0.45">
      <c r="B6429" s="191">
        <v>41033</v>
      </c>
      <c r="C6429" s="101">
        <v>99.087440490722656</v>
      </c>
      <c r="D6429" s="56">
        <f t="shared" si="100"/>
        <v>-0.68252287897402852</v>
      </c>
      <c r="E6429">
        <v>-1.468752285454088E-2</v>
      </c>
    </row>
    <row r="6430" spans="2:5" x14ac:dyDescent="0.45">
      <c r="B6430" s="191">
        <v>46049</v>
      </c>
      <c r="C6430" s="101">
        <v>312.10891723632813</v>
      </c>
      <c r="D6430" s="56">
        <f t="shared" si="100"/>
        <v>9.7574154941140745E-2</v>
      </c>
      <c r="E6430">
        <v>-1.4687699127850123E-2</v>
      </c>
    </row>
    <row r="6431" spans="2:5" x14ac:dyDescent="0.45">
      <c r="B6431" s="191">
        <v>44916</v>
      </c>
      <c r="C6431" s="101">
        <v>284.36248779296875</v>
      </c>
      <c r="D6431" s="56">
        <f t="shared" si="100"/>
        <v>0.52029278148941216</v>
      </c>
      <c r="E6431">
        <v>-1.4699477202238383E-2</v>
      </c>
    </row>
    <row r="6432" spans="2:5" x14ac:dyDescent="0.45">
      <c r="B6432" s="191">
        <v>44475</v>
      </c>
      <c r="C6432" s="101">
        <v>187.0445556640625</v>
      </c>
      <c r="D6432" s="56">
        <f t="shared" si="100"/>
        <v>14.049636681714736</v>
      </c>
      <c r="E6432">
        <v>-1.4699507572886456E-2</v>
      </c>
    </row>
    <row r="6433" spans="2:5" x14ac:dyDescent="0.45">
      <c r="B6433" s="191">
        <v>38065</v>
      </c>
      <c r="C6433" s="101">
        <v>12.428509712219238</v>
      </c>
      <c r="D6433" s="56">
        <f t="shared" si="100"/>
        <v>-0.8666766711906293</v>
      </c>
      <c r="E6433">
        <v>-1.473091121217647E-2</v>
      </c>
    </row>
    <row r="6434" spans="2:5" x14ac:dyDescent="0.45">
      <c r="B6434" s="191">
        <v>41008</v>
      </c>
      <c r="C6434" s="101">
        <v>93.220817565917969</v>
      </c>
      <c r="D6434" s="56">
        <f t="shared" si="100"/>
        <v>12.652967738686947</v>
      </c>
      <c r="E6434">
        <v>-1.4731803427905693E-2</v>
      </c>
    </row>
    <row r="6435" spans="2:5" x14ac:dyDescent="0.45">
      <c r="B6435" s="191">
        <v>36003</v>
      </c>
      <c r="C6435" s="101">
        <v>6.8278794288635254</v>
      </c>
      <c r="D6435" s="56">
        <f t="shared" si="100"/>
        <v>-0.95053968665615129</v>
      </c>
      <c r="E6435">
        <v>-1.4753140258695832E-2</v>
      </c>
    </row>
    <row r="6436" spans="2:5" x14ac:dyDescent="0.45">
      <c r="B6436" s="191">
        <v>41673</v>
      </c>
      <c r="C6436" s="101">
        <v>138.04763793945313</v>
      </c>
      <c r="D6436" s="56">
        <f t="shared" si="100"/>
        <v>-0.55979708146470752</v>
      </c>
      <c r="E6436">
        <v>-1.4764768852632186E-2</v>
      </c>
    </row>
    <row r="6437" spans="2:5" x14ac:dyDescent="0.45">
      <c r="B6437" s="191">
        <v>46080</v>
      </c>
      <c r="C6437" s="101">
        <v>313.60000610351563</v>
      </c>
      <c r="D6437" s="56">
        <f t="shared" si="100"/>
        <v>118.55153826968927</v>
      </c>
      <c r="E6437">
        <v>-1.4765887118129973E-2</v>
      </c>
    </row>
    <row r="6438" spans="2:5" x14ac:dyDescent="0.45">
      <c r="B6438" s="191">
        <v>35102</v>
      </c>
      <c r="C6438" s="101">
        <v>2.6231365203857422</v>
      </c>
      <c r="D6438" s="56">
        <f t="shared" si="100"/>
        <v>-0.91647203030545232</v>
      </c>
      <c r="E6438">
        <v>-1.476751931984752E-2</v>
      </c>
    </row>
    <row r="6439" spans="2:5" x14ac:dyDescent="0.45">
      <c r="B6439" s="191">
        <v>39731</v>
      </c>
      <c r="C6439" s="101">
        <v>31.404289245605469</v>
      </c>
      <c r="D6439" s="56">
        <f t="shared" si="100"/>
        <v>-3.9117651521606428E-2</v>
      </c>
      <c r="E6439">
        <v>-1.4777123650919453E-2</v>
      </c>
    </row>
    <row r="6440" spans="2:5" x14ac:dyDescent="0.45">
      <c r="B6440" s="191">
        <v>39764</v>
      </c>
      <c r="C6440" s="101">
        <v>32.682762145996094</v>
      </c>
      <c r="D6440" s="56">
        <f t="shared" si="100"/>
        <v>2.7760789946986701</v>
      </c>
      <c r="E6440">
        <v>-1.4778455411934423E-2</v>
      </c>
    </row>
    <row r="6441" spans="2:5" x14ac:dyDescent="0.45">
      <c r="B6441" s="191">
        <v>36216</v>
      </c>
      <c r="C6441" s="101">
        <v>8.6552114486694336</v>
      </c>
      <c r="D6441" s="56">
        <f t="shared" si="100"/>
        <v>-0.89238373790052572</v>
      </c>
      <c r="E6441">
        <v>-1.4778570578728291E-2</v>
      </c>
    </row>
    <row r="6442" spans="2:5" x14ac:dyDescent="0.45">
      <c r="B6442" s="191">
        <v>40870</v>
      </c>
      <c r="C6442" s="101">
        <v>80.426612854003906</v>
      </c>
      <c r="D6442" s="56">
        <f t="shared" si="100"/>
        <v>-0.7925193146778956</v>
      </c>
      <c r="E6442">
        <v>-1.4780796964138398E-2</v>
      </c>
    </row>
    <row r="6443" spans="2:5" x14ac:dyDescent="0.45">
      <c r="B6443" s="191">
        <v>45735</v>
      </c>
      <c r="C6443" s="101">
        <v>387.63421630859375</v>
      </c>
      <c r="D6443" s="56">
        <f t="shared" si="100"/>
        <v>1.4481803196300167</v>
      </c>
      <c r="E6443">
        <v>-1.4788643742568932E-2</v>
      </c>
    </row>
    <row r="6444" spans="2:5" x14ac:dyDescent="0.45">
      <c r="B6444" s="191">
        <v>42719</v>
      </c>
      <c r="C6444" s="101">
        <v>158.33564758300781</v>
      </c>
      <c r="D6444" s="56">
        <f t="shared" si="100"/>
        <v>9.5621046572118215E-2</v>
      </c>
      <c r="E6444">
        <v>-1.4797381713943809E-2</v>
      </c>
    </row>
    <row r="6445" spans="2:5" x14ac:dyDescent="0.45">
      <c r="B6445" s="191">
        <v>42472</v>
      </c>
      <c r="C6445" s="101">
        <v>144.51679992675781</v>
      </c>
      <c r="D6445" s="56">
        <f t="shared" si="100"/>
        <v>4.517812405571771E-3</v>
      </c>
      <c r="E6445">
        <v>-1.4820466571592328E-2</v>
      </c>
    </row>
    <row r="6446" spans="2:5" x14ac:dyDescent="0.45">
      <c r="B6446" s="191">
        <v>42485</v>
      </c>
      <c r="C6446" s="101">
        <v>143.86683654785156</v>
      </c>
      <c r="D6446" s="56">
        <f t="shared" si="100"/>
        <v>10.722059665474998</v>
      </c>
      <c r="E6446">
        <v>-1.4886528850107121E-2</v>
      </c>
    </row>
    <row r="6447" spans="2:5" x14ac:dyDescent="0.45">
      <c r="B6447" s="191">
        <v>38196</v>
      </c>
      <c r="C6447" s="101">
        <v>12.273170471191406</v>
      </c>
      <c r="D6447" s="56">
        <f t="shared" si="100"/>
        <v>-0.39250382784343768</v>
      </c>
      <c r="E6447">
        <v>-1.4890597977737244E-2</v>
      </c>
    </row>
    <row r="6448" spans="2:5" x14ac:dyDescent="0.45">
      <c r="B6448" s="191">
        <v>38553</v>
      </c>
      <c r="C6448" s="101">
        <v>20.202877044677734</v>
      </c>
      <c r="D6448" s="56">
        <f t="shared" si="100"/>
        <v>2.8518401072625794</v>
      </c>
      <c r="E6448">
        <v>-1.4895070646398598E-2</v>
      </c>
    </row>
    <row r="6449" spans="2:5" x14ac:dyDescent="0.45">
      <c r="B6449" s="191">
        <v>35598</v>
      </c>
      <c r="C6449" s="101">
        <v>5.2449936866760254</v>
      </c>
      <c r="D6449" s="56">
        <f t="shared" si="100"/>
        <v>0.52579877800701147</v>
      </c>
      <c r="E6449">
        <v>-1.4895480602944509E-2</v>
      </c>
    </row>
    <row r="6450" spans="2:5" x14ac:dyDescent="0.45">
      <c r="B6450" s="191">
        <v>35437</v>
      </c>
      <c r="C6450" s="101">
        <v>3.4375395774841309</v>
      </c>
      <c r="D6450" s="56">
        <f t="shared" si="100"/>
        <v>-0.89904336138087804</v>
      </c>
      <c r="E6450">
        <v>-1.4895500153114581E-2</v>
      </c>
    </row>
    <row r="6451" spans="2:5" x14ac:dyDescent="0.45">
      <c r="B6451" s="191">
        <v>38994</v>
      </c>
      <c r="C6451" s="101">
        <v>34.049663543701172</v>
      </c>
      <c r="D6451" s="56">
        <f t="shared" si="100"/>
        <v>-0.82743768151984964</v>
      </c>
      <c r="E6451">
        <v>-1.4905680680059265E-2</v>
      </c>
    </row>
    <row r="6452" spans="2:5" x14ac:dyDescent="0.45">
      <c r="B6452" s="191">
        <v>43661</v>
      </c>
      <c r="C6452" s="101">
        <v>197.31806945800781</v>
      </c>
      <c r="D6452" s="56">
        <f t="shared" si="100"/>
        <v>0.15494453800966312</v>
      </c>
      <c r="E6452">
        <v>-1.4906247855107212E-2</v>
      </c>
    </row>
    <row r="6453" spans="2:5" x14ac:dyDescent="0.45">
      <c r="B6453" s="191">
        <v>43857</v>
      </c>
      <c r="C6453" s="101">
        <v>170.84635925292969</v>
      </c>
      <c r="D6453" s="56">
        <f t="shared" si="100"/>
        <v>0.1774842447701134</v>
      </c>
      <c r="E6453">
        <v>-1.4906543762259684E-2</v>
      </c>
    </row>
    <row r="6454" spans="2:5" x14ac:dyDescent="0.45">
      <c r="B6454" s="191">
        <v>41792</v>
      </c>
      <c r="C6454" s="101">
        <v>145.09439086914063</v>
      </c>
      <c r="D6454" s="56">
        <f t="shared" si="100"/>
        <v>10.265005612789148</v>
      </c>
      <c r="E6454">
        <v>-1.4923298138602045E-2</v>
      </c>
    </row>
    <row r="6455" spans="2:5" x14ac:dyDescent="0.45">
      <c r="B6455" s="191">
        <v>38244</v>
      </c>
      <c r="C6455" s="101">
        <v>12.880099296569824</v>
      </c>
      <c r="D6455" s="56">
        <f t="shared" si="100"/>
        <v>-0.59285290258227308</v>
      </c>
      <c r="E6455">
        <v>-1.4958438772896454E-2</v>
      </c>
    </row>
    <row r="6456" spans="2:5" x14ac:dyDescent="0.45">
      <c r="B6456" s="191">
        <v>39878</v>
      </c>
      <c r="C6456" s="101">
        <v>31.635002136230469</v>
      </c>
      <c r="D6456" s="56">
        <f t="shared" si="100"/>
        <v>-0.80418211051490762</v>
      </c>
      <c r="E6456">
        <v>-1.49652265249794E-2</v>
      </c>
    </row>
    <row r="6457" spans="2:5" x14ac:dyDescent="0.45">
      <c r="B6457" s="191">
        <v>42044</v>
      </c>
      <c r="C6457" s="101">
        <v>161.55317687988281</v>
      </c>
      <c r="D6457" s="56">
        <f t="shared" si="100"/>
        <v>-7.8504844365737056E-2</v>
      </c>
      <c r="E6457">
        <v>-1.4993336873603786E-2</v>
      </c>
    </row>
    <row r="6458" spans="2:5" x14ac:dyDescent="0.45">
      <c r="B6458" s="191">
        <v>44559</v>
      </c>
      <c r="C6458" s="101">
        <v>175.31636047363281</v>
      </c>
      <c r="D6458" s="56">
        <f t="shared" si="100"/>
        <v>1.530575004589469</v>
      </c>
      <c r="E6458">
        <v>-1.4996579353009055E-2</v>
      </c>
    </row>
    <row r="6459" spans="2:5" x14ac:dyDescent="0.45">
      <c r="B6459" s="191">
        <v>40557</v>
      </c>
      <c r="C6459" s="101">
        <v>69.279258728027344</v>
      </c>
      <c r="D6459" s="56">
        <f t="shared" si="100"/>
        <v>3.65515732596484</v>
      </c>
      <c r="E6459">
        <v>-1.5015833601077427E-2</v>
      </c>
    </row>
    <row r="6460" spans="2:5" x14ac:dyDescent="0.45">
      <c r="B6460" s="191">
        <v>38338</v>
      </c>
      <c r="C6460" s="101">
        <v>14.882259368896484</v>
      </c>
      <c r="D6460" s="56">
        <f t="shared" si="100"/>
        <v>0.38806815963142299</v>
      </c>
      <c r="E6460">
        <v>-1.5024599169183937E-2</v>
      </c>
    </row>
    <row r="6461" spans="2:5" x14ac:dyDescent="0.45">
      <c r="B6461" s="191">
        <v>36406</v>
      </c>
      <c r="C6461" s="101">
        <v>10.721562385559082</v>
      </c>
      <c r="D6461" s="56">
        <f t="shared" si="100"/>
        <v>-0.97308340007751881</v>
      </c>
      <c r="E6461">
        <v>-1.5038346258518361E-2</v>
      </c>
    </row>
    <row r="6462" spans="2:5" x14ac:dyDescent="0.45">
      <c r="B6462" s="191">
        <v>45148</v>
      </c>
      <c r="C6462" s="101">
        <v>398.32528686523438</v>
      </c>
      <c r="D6462" s="56">
        <f t="shared" si="100"/>
        <v>1.2008762481215787</v>
      </c>
      <c r="E6462">
        <v>-1.5044201174733717E-2</v>
      </c>
    </row>
    <row r="6463" spans="2:5" x14ac:dyDescent="0.45">
      <c r="B6463" s="191">
        <v>43005</v>
      </c>
      <c r="C6463" s="101">
        <v>180.98486328125</v>
      </c>
      <c r="D6463" s="56">
        <f t="shared" si="100"/>
        <v>5.1119659552693992</v>
      </c>
      <c r="E6463">
        <v>-1.5050407875926996E-2</v>
      </c>
    </row>
    <row r="6464" spans="2:5" x14ac:dyDescent="0.45">
      <c r="B6464" s="191">
        <v>38772</v>
      </c>
      <c r="C6464" s="101">
        <v>29.611562728881836</v>
      </c>
      <c r="D6464" s="56">
        <f t="shared" si="100"/>
        <v>-0.81580582840439997</v>
      </c>
      <c r="E6464">
        <v>-1.5060733214146594E-2</v>
      </c>
    </row>
    <row r="6465" spans="2:5" x14ac:dyDescent="0.45">
      <c r="B6465" s="191">
        <v>41911</v>
      </c>
      <c r="C6465" s="101">
        <v>160.76275634765625</v>
      </c>
      <c r="D6465" s="56">
        <f t="shared" si="100"/>
        <v>17.806258639097418</v>
      </c>
      <c r="E6465">
        <v>-1.50658517518991E-2</v>
      </c>
    </row>
    <row r="6466" spans="2:5" x14ac:dyDescent="0.45">
      <c r="B6466" s="191">
        <v>37062</v>
      </c>
      <c r="C6466" s="101">
        <v>8.5483646392822266</v>
      </c>
      <c r="D6466" s="56">
        <f t="shared" si="100"/>
        <v>-0.9290203546552035</v>
      </c>
      <c r="E6466">
        <v>-1.5074607169193129E-2</v>
      </c>
    </row>
    <row r="6467" spans="2:5" x14ac:dyDescent="0.45">
      <c r="B6467" s="191">
        <v>41225</v>
      </c>
      <c r="C6467" s="101">
        <v>120.43402862548828</v>
      </c>
      <c r="D6467" s="56">
        <f t="shared" ref="D6467:D6530" si="101">(C6467-C6468)/C6468</f>
        <v>32.12442588143319</v>
      </c>
      <c r="E6467">
        <v>-1.5096378808254769E-2</v>
      </c>
    </row>
    <row r="6468" spans="2:5" x14ac:dyDescent="0.45">
      <c r="B6468" s="191">
        <v>35432</v>
      </c>
      <c r="C6468" s="101">
        <v>3.6358072757720947</v>
      </c>
      <c r="D6468" s="56">
        <f t="shared" si="101"/>
        <v>-0.90097202310869107</v>
      </c>
      <c r="E6468">
        <v>-1.5096783135469135E-2</v>
      </c>
    </row>
    <row r="6469" spans="2:5" x14ac:dyDescent="0.45">
      <c r="B6469" s="191">
        <v>39622</v>
      </c>
      <c r="C6469" s="101">
        <v>36.714950561523438</v>
      </c>
      <c r="D6469" s="56">
        <f t="shared" si="101"/>
        <v>-0.80486187829173539</v>
      </c>
      <c r="E6469">
        <v>-1.5121096994558027E-2</v>
      </c>
    </row>
    <row r="6470" spans="2:5" x14ac:dyDescent="0.45">
      <c r="B6470" s="191">
        <v>42863</v>
      </c>
      <c r="C6470" s="101">
        <v>188.14852905273438</v>
      </c>
      <c r="D6470" s="56">
        <f t="shared" si="101"/>
        <v>22.664214059339006</v>
      </c>
      <c r="E6470">
        <v>-1.5154029868770824E-2</v>
      </c>
    </row>
    <row r="6471" spans="2:5" x14ac:dyDescent="0.45">
      <c r="B6471" s="191">
        <v>36481</v>
      </c>
      <c r="C6471" s="101">
        <v>7.9507617950439453</v>
      </c>
      <c r="D6471" s="56">
        <f t="shared" si="101"/>
        <v>-0.94084507541935747</v>
      </c>
      <c r="E6471">
        <v>-1.5156610830376255E-2</v>
      </c>
    </row>
    <row r="6472" spans="2:5" x14ac:dyDescent="0.45">
      <c r="B6472" s="191">
        <v>41690</v>
      </c>
      <c r="C6472" s="101">
        <v>134.40574645996094</v>
      </c>
      <c r="D6472" s="56">
        <f t="shared" si="101"/>
        <v>-0.14239830528441963</v>
      </c>
      <c r="E6472">
        <v>-1.5158553903161598E-2</v>
      </c>
    </row>
    <row r="6473" spans="2:5" x14ac:dyDescent="0.45">
      <c r="B6473" s="191">
        <v>42013</v>
      </c>
      <c r="C6473" s="101">
        <v>156.72280883789063</v>
      </c>
      <c r="D6473" s="56">
        <f t="shared" si="101"/>
        <v>-0.58798565990779306</v>
      </c>
      <c r="E6473">
        <v>-1.5176806734968674E-2</v>
      </c>
    </row>
    <row r="6474" spans="2:5" x14ac:dyDescent="0.45">
      <c r="B6474" s="191">
        <v>45328</v>
      </c>
      <c r="C6474" s="101">
        <v>380.38192749023438</v>
      </c>
      <c r="D6474" s="56">
        <f t="shared" si="101"/>
        <v>6.6792406492205192</v>
      </c>
      <c r="E6474">
        <v>-1.5180826976450266E-2</v>
      </c>
    </row>
    <row r="6475" spans="2:5" x14ac:dyDescent="0.45">
      <c r="B6475" s="191">
        <v>40129</v>
      </c>
      <c r="C6475" s="101">
        <v>49.533794403076172</v>
      </c>
      <c r="D6475" s="56">
        <f t="shared" si="101"/>
        <v>-0.64471882278004444</v>
      </c>
      <c r="E6475">
        <v>-1.5184228612790984E-2</v>
      </c>
    </row>
    <row r="6476" spans="2:5" x14ac:dyDescent="0.45">
      <c r="B6476" s="191">
        <v>42090</v>
      </c>
      <c r="C6476" s="101">
        <v>139.42138671875</v>
      </c>
      <c r="D6476" s="56">
        <f t="shared" si="101"/>
        <v>-0.25186249975026931</v>
      </c>
      <c r="E6476">
        <v>-1.5198636363881319E-2</v>
      </c>
    </row>
    <row r="6477" spans="2:5" x14ac:dyDescent="0.45">
      <c r="B6477" s="191">
        <v>43739</v>
      </c>
      <c r="C6477" s="101">
        <v>186.35797119140625</v>
      </c>
      <c r="D6477" s="56">
        <f t="shared" si="101"/>
        <v>17.57635531902131</v>
      </c>
      <c r="E6477">
        <v>-1.5201091788004443E-2</v>
      </c>
    </row>
    <row r="6478" spans="2:5" x14ac:dyDescent="0.45">
      <c r="B6478" s="191">
        <v>37932</v>
      </c>
      <c r="C6478" s="101">
        <v>10.031998634338379</v>
      </c>
      <c r="D6478" s="56">
        <f t="shared" si="101"/>
        <v>-8.7166695375355624E-2</v>
      </c>
      <c r="E6478">
        <v>-1.5219779947161031E-2</v>
      </c>
    </row>
    <row r="6479" spans="2:5" x14ac:dyDescent="0.45">
      <c r="B6479" s="191">
        <v>36325</v>
      </c>
      <c r="C6479" s="101">
        <v>10.989956855773926</v>
      </c>
      <c r="D6479" s="56">
        <f t="shared" si="101"/>
        <v>-0.97289460172134701</v>
      </c>
      <c r="E6479">
        <v>-1.5220501535048028E-2</v>
      </c>
    </row>
    <row r="6480" spans="2:5" x14ac:dyDescent="0.45">
      <c r="B6480" s="191">
        <v>45964</v>
      </c>
      <c r="C6480" s="101">
        <v>405.45269775390625</v>
      </c>
      <c r="D6480" s="56">
        <f t="shared" si="101"/>
        <v>10.056197007887269</v>
      </c>
      <c r="E6480">
        <v>-1.5225385515566939E-2</v>
      </c>
    </row>
    <row r="6481" spans="2:5" x14ac:dyDescent="0.45">
      <c r="B6481" s="191">
        <v>39994</v>
      </c>
      <c r="C6481" s="101">
        <v>36.671985626220703</v>
      </c>
      <c r="D6481" s="56">
        <f t="shared" si="101"/>
        <v>-0.91647851468845198</v>
      </c>
      <c r="E6481">
        <v>-1.5229948404100137E-2</v>
      </c>
    </row>
    <row r="6482" spans="2:5" x14ac:dyDescent="0.45">
      <c r="B6482" s="191">
        <v>45660</v>
      </c>
      <c r="C6482" s="101">
        <v>439.07247924804688</v>
      </c>
      <c r="D6482" s="56">
        <f t="shared" si="101"/>
        <v>133.85512664539274</v>
      </c>
      <c r="E6482">
        <v>-1.523364808380399E-2</v>
      </c>
    </row>
    <row r="6483" spans="2:5" x14ac:dyDescent="0.45">
      <c r="B6483" s="191">
        <v>35291</v>
      </c>
      <c r="C6483" s="101">
        <v>3.255882740020752</v>
      </c>
      <c r="D6483" s="56">
        <f t="shared" si="101"/>
        <v>-0.99205983794223807</v>
      </c>
      <c r="E6483">
        <v>-1.5235047466968112E-2</v>
      </c>
    </row>
    <row r="6484" spans="2:5" x14ac:dyDescent="0.45">
      <c r="B6484" s="191">
        <v>45134</v>
      </c>
      <c r="C6484" s="101">
        <v>410.05242919921875</v>
      </c>
      <c r="D6484" s="56">
        <f t="shared" si="101"/>
        <v>10.011330446497936</v>
      </c>
      <c r="E6484">
        <v>-1.524614892339299E-2</v>
      </c>
    </row>
    <row r="6485" spans="2:5" x14ac:dyDescent="0.45">
      <c r="B6485" s="191">
        <v>39993</v>
      </c>
      <c r="C6485" s="101">
        <v>37.2391357421875</v>
      </c>
      <c r="D6485" s="56">
        <f t="shared" si="101"/>
        <v>3.8736393618872866</v>
      </c>
      <c r="E6485">
        <v>-1.525157143883191E-2</v>
      </c>
    </row>
    <row r="6486" spans="2:5" x14ac:dyDescent="0.45">
      <c r="B6486" s="191">
        <v>36098</v>
      </c>
      <c r="C6486" s="101">
        <v>7.6409296989440918</v>
      </c>
      <c r="D6486" s="56">
        <f t="shared" si="101"/>
        <v>-0.71371093524720219</v>
      </c>
      <c r="E6486">
        <v>-1.5267534438493486E-2</v>
      </c>
    </row>
    <row r="6487" spans="2:5" x14ac:dyDescent="0.45">
      <c r="B6487" s="191">
        <v>39157</v>
      </c>
      <c r="C6487" s="101">
        <v>26.68956184387207</v>
      </c>
      <c r="D6487" s="56">
        <f t="shared" si="101"/>
        <v>-0.834557904450277</v>
      </c>
      <c r="E6487">
        <v>-1.5274936972535331E-2</v>
      </c>
    </row>
    <row r="6488" spans="2:5" x14ac:dyDescent="0.45">
      <c r="B6488" s="191">
        <v>42521</v>
      </c>
      <c r="C6488" s="101">
        <v>161.32267761230469</v>
      </c>
      <c r="D6488" s="56">
        <f t="shared" si="101"/>
        <v>3.6527455417457713</v>
      </c>
      <c r="E6488">
        <v>-1.5287459374858545E-2</v>
      </c>
    </row>
    <row r="6489" spans="2:5" x14ac:dyDescent="0.45">
      <c r="B6489" s="191">
        <v>39854</v>
      </c>
      <c r="C6489" s="101">
        <v>34.672576904296875</v>
      </c>
      <c r="D6489" s="56">
        <f t="shared" si="101"/>
        <v>-0.75721201901486701</v>
      </c>
      <c r="E6489">
        <v>-1.5287877343364044E-2</v>
      </c>
    </row>
    <row r="6490" spans="2:5" x14ac:dyDescent="0.45">
      <c r="B6490" s="191">
        <v>41530</v>
      </c>
      <c r="C6490" s="101">
        <v>142.81010437011719</v>
      </c>
      <c r="D6490" s="56">
        <f t="shared" si="101"/>
        <v>-0.39518121293553893</v>
      </c>
      <c r="E6490">
        <v>-1.5304585073355534E-2</v>
      </c>
    </row>
    <row r="6491" spans="2:5" x14ac:dyDescent="0.45">
      <c r="B6491" s="191">
        <v>42920</v>
      </c>
      <c r="C6491" s="101">
        <v>236.1204833984375</v>
      </c>
      <c r="D6491" s="56">
        <f t="shared" si="101"/>
        <v>0.56595679570488988</v>
      </c>
      <c r="E6491">
        <v>-1.5328329159370425E-2</v>
      </c>
    </row>
    <row r="6492" spans="2:5" x14ac:dyDescent="0.45">
      <c r="B6492" s="191">
        <v>41540</v>
      </c>
      <c r="C6492" s="101">
        <v>150.78352355957031</v>
      </c>
      <c r="D6492" s="56">
        <f t="shared" si="101"/>
        <v>0.99460119880958719</v>
      </c>
      <c r="E6492">
        <v>-1.5339059498368173E-2</v>
      </c>
    </row>
    <row r="6493" spans="2:5" x14ac:dyDescent="0.45">
      <c r="B6493" s="191">
        <v>40679</v>
      </c>
      <c r="C6493" s="101">
        <v>75.5958251953125</v>
      </c>
      <c r="D6493" s="56">
        <f t="shared" si="101"/>
        <v>-0.46889179217320337</v>
      </c>
      <c r="E6493">
        <v>-1.5343886951077721E-2</v>
      </c>
    </row>
    <row r="6494" spans="2:5" x14ac:dyDescent="0.45">
      <c r="B6494" s="191">
        <v>41492</v>
      </c>
      <c r="C6494" s="101">
        <v>142.33601379394531</v>
      </c>
      <c r="D6494" s="56">
        <f t="shared" si="101"/>
        <v>2.6384441309520872</v>
      </c>
      <c r="E6494">
        <v>-1.5354882553082519E-2</v>
      </c>
    </row>
    <row r="6495" spans="2:5" x14ac:dyDescent="0.45">
      <c r="B6495" s="191">
        <v>39559</v>
      </c>
      <c r="C6495" s="101">
        <v>39.120021820068359</v>
      </c>
      <c r="D6495" s="56">
        <f t="shared" si="101"/>
        <v>-0.58635124514778214</v>
      </c>
      <c r="E6495">
        <v>-1.5370188192944095E-2</v>
      </c>
    </row>
    <row r="6496" spans="2:5" x14ac:dyDescent="0.45">
      <c r="B6496" s="191">
        <v>41045</v>
      </c>
      <c r="C6496" s="101">
        <v>94.573043823242188</v>
      </c>
      <c r="D6496" s="56">
        <f t="shared" si="101"/>
        <v>-0.77711424039692034</v>
      </c>
      <c r="E6496">
        <v>-1.5377921149709305E-2</v>
      </c>
    </row>
    <row r="6497" spans="2:5" x14ac:dyDescent="0.45">
      <c r="B6497" s="191">
        <v>45693</v>
      </c>
      <c r="C6497" s="101">
        <v>424.31173706054688</v>
      </c>
      <c r="D6497" s="56">
        <f t="shared" si="101"/>
        <v>138.08906364690156</v>
      </c>
      <c r="E6497">
        <v>-1.5379552556465106E-2</v>
      </c>
    </row>
    <row r="6498" spans="2:5" x14ac:dyDescent="0.45">
      <c r="B6498" s="191">
        <v>35299</v>
      </c>
      <c r="C6498" s="101">
        <v>3.0506477355957031</v>
      </c>
      <c r="D6498" s="56">
        <f t="shared" si="101"/>
        <v>-0.69449362180955576</v>
      </c>
      <c r="E6498">
        <v>-1.5392930765169562E-2</v>
      </c>
    </row>
    <row r="6499" spans="2:5" x14ac:dyDescent="0.45">
      <c r="B6499" s="191">
        <v>37949</v>
      </c>
      <c r="C6499" s="101">
        <v>9.9855451583862305</v>
      </c>
      <c r="D6499" s="56">
        <f t="shared" si="101"/>
        <v>0.35519822547853735</v>
      </c>
      <c r="E6499">
        <v>-1.5402283740206427E-2</v>
      </c>
    </row>
    <row r="6500" spans="2:5" x14ac:dyDescent="0.45">
      <c r="B6500" s="191">
        <v>37147</v>
      </c>
      <c r="C6500" s="101">
        <v>7.3683280944824219</v>
      </c>
      <c r="D6500" s="56">
        <f t="shared" si="101"/>
        <v>-0.94517968782815909</v>
      </c>
      <c r="E6500">
        <v>-1.5416775675394288E-2</v>
      </c>
    </row>
    <row r="6501" spans="2:5" x14ac:dyDescent="0.45">
      <c r="B6501" s="191">
        <v>42422</v>
      </c>
      <c r="C6501" s="101">
        <v>134.40872192382813</v>
      </c>
      <c r="D6501" s="56">
        <f t="shared" si="101"/>
        <v>3.6810153215181929</v>
      </c>
      <c r="E6501">
        <v>-1.5432540338986082E-2</v>
      </c>
    </row>
    <row r="6502" spans="2:5" x14ac:dyDescent="0.45">
      <c r="B6502" s="191">
        <v>39189</v>
      </c>
      <c r="C6502" s="101">
        <v>28.713582992553711</v>
      </c>
      <c r="D6502" s="56">
        <f t="shared" si="101"/>
        <v>-0.91134016782566529</v>
      </c>
      <c r="E6502">
        <v>-1.5457980969681401E-2</v>
      </c>
    </row>
    <row r="6503" spans="2:5" x14ac:dyDescent="0.45">
      <c r="B6503" s="191">
        <v>45002</v>
      </c>
      <c r="C6503" s="101">
        <v>323.86236572265625</v>
      </c>
      <c r="D6503" s="56">
        <f t="shared" si="101"/>
        <v>37.896438671222221</v>
      </c>
      <c r="E6503">
        <v>-1.5467325723197185E-2</v>
      </c>
    </row>
    <row r="6504" spans="2:5" x14ac:dyDescent="0.45">
      <c r="B6504" s="191">
        <v>36846</v>
      </c>
      <c r="C6504" s="101">
        <v>8.3262729644775391</v>
      </c>
      <c r="D6504" s="56">
        <f t="shared" si="101"/>
        <v>-0.95581103426371894</v>
      </c>
      <c r="E6504">
        <v>-1.5470702666227481E-2</v>
      </c>
    </row>
    <row r="6505" spans="2:5" x14ac:dyDescent="0.45">
      <c r="B6505" s="191">
        <v>42776</v>
      </c>
      <c r="C6505" s="101">
        <v>188.42425537109375</v>
      </c>
      <c r="D6505" s="56">
        <f t="shared" si="101"/>
        <v>2.6922866239448107</v>
      </c>
      <c r="E6505">
        <v>-1.5487023933926198E-2</v>
      </c>
    </row>
    <row r="6506" spans="2:5" x14ac:dyDescent="0.45">
      <c r="B6506" s="191">
        <v>40113</v>
      </c>
      <c r="C6506" s="101">
        <v>51.0318603515625</v>
      </c>
      <c r="D6506" s="56">
        <f t="shared" si="101"/>
        <v>2.3719645202188877</v>
      </c>
      <c r="E6506">
        <v>-1.548957545500421E-2</v>
      </c>
    </row>
    <row r="6507" spans="2:5" x14ac:dyDescent="0.45">
      <c r="B6507" s="191">
        <v>38358</v>
      </c>
      <c r="C6507" s="101">
        <v>15.134162902832031</v>
      </c>
      <c r="D6507" s="56">
        <f t="shared" si="101"/>
        <v>-0.87786537641826157</v>
      </c>
      <c r="E6507">
        <v>-1.549956697495403E-2</v>
      </c>
    </row>
    <row r="6508" spans="2:5" x14ac:dyDescent="0.45">
      <c r="B6508" s="191">
        <v>41327</v>
      </c>
      <c r="C6508" s="101">
        <v>123.91378021240234</v>
      </c>
      <c r="D6508" s="56">
        <f t="shared" si="101"/>
        <v>13.829390752509342</v>
      </c>
      <c r="E6508">
        <v>-1.5509267439515499E-2</v>
      </c>
    </row>
    <row r="6509" spans="2:5" x14ac:dyDescent="0.45">
      <c r="B6509" s="191">
        <v>37046</v>
      </c>
      <c r="C6509" s="101">
        <v>8.3559589385986328</v>
      </c>
      <c r="D6509" s="56">
        <f t="shared" si="101"/>
        <v>-0.95507327451299706</v>
      </c>
      <c r="E6509">
        <v>-1.5543916868403661E-2</v>
      </c>
    </row>
    <row r="6510" spans="2:5" x14ac:dyDescent="0.45">
      <c r="B6510" s="191">
        <v>43041</v>
      </c>
      <c r="C6510" s="101">
        <v>185.99082946777344</v>
      </c>
      <c r="D6510" s="56">
        <f t="shared" si="101"/>
        <v>0.93639402682144568</v>
      </c>
      <c r="E6510">
        <v>-1.5564205162929355E-2</v>
      </c>
    </row>
    <row r="6511" spans="2:5" x14ac:dyDescent="0.45">
      <c r="B6511" s="191">
        <v>41044</v>
      </c>
      <c r="C6511" s="101">
        <v>96.050094604492188</v>
      </c>
      <c r="D6511" s="56">
        <f t="shared" si="101"/>
        <v>5.3483152094403712</v>
      </c>
      <c r="E6511">
        <v>-1.5565039052175808E-2</v>
      </c>
    </row>
    <row r="6512" spans="2:5" x14ac:dyDescent="0.45">
      <c r="B6512" s="191">
        <v>38433</v>
      </c>
      <c r="C6512" s="101">
        <v>15.130013465881348</v>
      </c>
      <c r="D6512" s="56">
        <f t="shared" si="101"/>
        <v>0.7016462829815947</v>
      </c>
      <c r="E6512">
        <v>-1.5579867405515804E-2</v>
      </c>
    </row>
    <row r="6513" spans="2:5" x14ac:dyDescent="0.45">
      <c r="B6513" s="191">
        <v>36833</v>
      </c>
      <c r="C6513" s="101">
        <v>8.8913974761962891</v>
      </c>
      <c r="D6513" s="56">
        <f t="shared" si="101"/>
        <v>-0.95210427873990067</v>
      </c>
      <c r="E6513">
        <v>-1.5581452021967134E-2</v>
      </c>
    </row>
    <row r="6514" spans="2:5" x14ac:dyDescent="0.45">
      <c r="B6514" s="191">
        <v>43038</v>
      </c>
      <c r="C6514" s="101">
        <v>185.6407470703125</v>
      </c>
      <c r="D6514" s="56">
        <f t="shared" si="101"/>
        <v>1.2804756998630813</v>
      </c>
      <c r="E6514">
        <v>-1.5593178209068696E-2</v>
      </c>
    </row>
    <row r="6515" spans="2:5" x14ac:dyDescent="0.45">
      <c r="B6515" s="191">
        <v>40729</v>
      </c>
      <c r="C6515" s="101">
        <v>81.404396057128906</v>
      </c>
      <c r="D6515" s="56">
        <f t="shared" si="101"/>
        <v>0.64699204029156676</v>
      </c>
      <c r="E6515">
        <v>-1.5597255587147545E-2</v>
      </c>
    </row>
    <row r="6516" spans="2:5" x14ac:dyDescent="0.45">
      <c r="B6516" s="191">
        <v>40102</v>
      </c>
      <c r="C6516" s="101">
        <v>49.426101684570313</v>
      </c>
      <c r="D6516" s="56">
        <f t="shared" si="101"/>
        <v>3.0514129830735333</v>
      </c>
      <c r="E6516">
        <v>-1.5600559546309204E-2</v>
      </c>
    </row>
    <row r="6517" spans="2:5" x14ac:dyDescent="0.45">
      <c r="B6517" s="191">
        <v>38076</v>
      </c>
      <c r="C6517" s="101">
        <v>12.199719429016113</v>
      </c>
      <c r="D6517" s="56">
        <f t="shared" si="101"/>
        <v>-0.90494839081636325</v>
      </c>
      <c r="E6517">
        <v>-1.5602964041432556E-2</v>
      </c>
    </row>
    <row r="6518" spans="2:5" x14ac:dyDescent="0.45">
      <c r="B6518" s="191">
        <v>41310</v>
      </c>
      <c r="C6518" s="101">
        <v>128.34837341308594</v>
      </c>
      <c r="D6518" s="56">
        <f t="shared" si="101"/>
        <v>-0.15602761093528852</v>
      </c>
      <c r="E6518">
        <v>-1.5622476574418615E-2</v>
      </c>
    </row>
    <row r="6519" spans="2:5" x14ac:dyDescent="0.45">
      <c r="B6519" s="191">
        <v>41729</v>
      </c>
      <c r="C6519" s="101">
        <v>152.07650756835938</v>
      </c>
      <c r="D6519" s="56">
        <f t="shared" si="101"/>
        <v>16.813043875059638</v>
      </c>
      <c r="E6519">
        <v>-1.562264806916973E-2</v>
      </c>
    </row>
    <row r="6520" spans="2:5" x14ac:dyDescent="0.45">
      <c r="B6520" s="191">
        <v>36839</v>
      </c>
      <c r="C6520" s="101">
        <v>8.5373678207397461</v>
      </c>
      <c r="D6520" s="56">
        <f t="shared" si="101"/>
        <v>-0.97782635620061154</v>
      </c>
      <c r="E6520">
        <v>-1.5655686610935297E-2</v>
      </c>
    </row>
    <row r="6521" spans="2:5" x14ac:dyDescent="0.45">
      <c r="B6521" s="191">
        <v>45394</v>
      </c>
      <c r="C6521" s="101">
        <v>385.02322387695313</v>
      </c>
      <c r="D6521" s="56">
        <f t="shared" si="101"/>
        <v>0.93592044958554321</v>
      </c>
      <c r="E6521">
        <v>-1.5676919257589187E-2</v>
      </c>
    </row>
    <row r="6522" spans="2:5" x14ac:dyDescent="0.45">
      <c r="B6522" s="191">
        <v>43655</v>
      </c>
      <c r="C6522" s="101">
        <v>198.88380432128906</v>
      </c>
      <c r="D6522" s="56">
        <f t="shared" si="101"/>
        <v>19.214583730551034</v>
      </c>
      <c r="E6522">
        <v>-1.56784747046027E-2</v>
      </c>
    </row>
    <row r="6523" spans="2:5" x14ac:dyDescent="0.45">
      <c r="B6523" s="191">
        <v>38161</v>
      </c>
      <c r="C6523" s="101">
        <v>9.8386297225952148</v>
      </c>
      <c r="D6523" s="56">
        <f t="shared" si="101"/>
        <v>-0.90831320704196594</v>
      </c>
      <c r="E6523">
        <v>-1.5686069095223756E-2</v>
      </c>
    </row>
    <row r="6524" spans="2:5" x14ac:dyDescent="0.45">
      <c r="B6524" s="191">
        <v>43915</v>
      </c>
      <c r="C6524" s="101">
        <v>107.30694580078125</v>
      </c>
      <c r="D6524" s="56">
        <f t="shared" si="101"/>
        <v>14.68826883167249</v>
      </c>
      <c r="E6524">
        <v>-1.5697956953368015E-2</v>
      </c>
    </row>
    <row r="6525" spans="2:5" x14ac:dyDescent="0.45">
      <c r="B6525" s="191">
        <v>37426</v>
      </c>
      <c r="C6525" s="101">
        <v>6.8399481773376465</v>
      </c>
      <c r="D6525" s="56">
        <f t="shared" si="101"/>
        <v>-0.77152355590905597</v>
      </c>
      <c r="E6525">
        <v>-1.5720437481340291E-2</v>
      </c>
    </row>
    <row r="6526" spans="2:5" x14ac:dyDescent="0.45">
      <c r="B6526" s="191">
        <v>39090</v>
      </c>
      <c r="C6526" s="101">
        <v>29.937213897705078</v>
      </c>
      <c r="D6526" s="56">
        <f t="shared" si="101"/>
        <v>-0.54702691901392797</v>
      </c>
      <c r="E6526">
        <v>-1.572898706271484E-2</v>
      </c>
    </row>
    <row r="6527" spans="2:5" x14ac:dyDescent="0.45">
      <c r="B6527" s="191">
        <v>40410</v>
      </c>
      <c r="C6527" s="101">
        <v>66.090492248535156</v>
      </c>
      <c r="D6527" s="56">
        <f t="shared" si="101"/>
        <v>-0.84175126462153571</v>
      </c>
      <c r="E6527">
        <v>-1.5729041267258603E-2</v>
      </c>
    </row>
    <row r="6528" spans="2:5" x14ac:dyDescent="0.45">
      <c r="B6528" s="191">
        <v>45694</v>
      </c>
      <c r="C6528" s="101">
        <v>417.63677978515625</v>
      </c>
      <c r="D6528" s="56">
        <f t="shared" si="101"/>
        <v>44.320460362026445</v>
      </c>
      <c r="E6528">
        <v>-1.5731257687171041E-2</v>
      </c>
    </row>
    <row r="6529" spans="2:5" x14ac:dyDescent="0.45">
      <c r="B6529" s="191">
        <v>37008</v>
      </c>
      <c r="C6529" s="101">
        <v>9.2151927947998047</v>
      </c>
      <c r="D6529" s="56">
        <f t="shared" si="101"/>
        <v>-8.0472316096223698E-2</v>
      </c>
      <c r="E6529">
        <v>-1.5735972615730471E-2</v>
      </c>
    </row>
    <row r="6530" spans="2:5" x14ac:dyDescent="0.45">
      <c r="B6530" s="191">
        <v>36420</v>
      </c>
      <c r="C6530" s="101">
        <v>10.021658897399902</v>
      </c>
      <c r="D6530" s="56">
        <f t="shared" si="101"/>
        <v>-0.93619233546666936</v>
      </c>
      <c r="E6530">
        <v>-1.5755725791420375E-2</v>
      </c>
    </row>
    <row r="6531" spans="2:5" x14ac:dyDescent="0.45">
      <c r="B6531" s="191">
        <v>42692</v>
      </c>
      <c r="C6531" s="101">
        <v>157.0604248046875</v>
      </c>
      <c r="D6531" s="56">
        <f t="shared" ref="D6531:D6594" si="102">(C6531-C6532)/C6532</f>
        <v>-0.11320026628687388</v>
      </c>
      <c r="E6531">
        <v>-1.5766779903731123E-2</v>
      </c>
    </row>
    <row r="6532" spans="2:5" x14ac:dyDescent="0.45">
      <c r="B6532" s="191">
        <v>43748</v>
      </c>
      <c r="C6532" s="101">
        <v>177.10923767089844</v>
      </c>
      <c r="D6532" s="56">
        <f t="shared" si="102"/>
        <v>-0.16358038236243846</v>
      </c>
      <c r="E6532">
        <v>-1.5783126563829689E-2</v>
      </c>
    </row>
    <row r="6533" spans="2:5" x14ac:dyDescent="0.45">
      <c r="B6533" s="191">
        <v>44692</v>
      </c>
      <c r="C6533" s="101">
        <v>211.74687194824219</v>
      </c>
      <c r="D6533" s="56">
        <f t="shared" si="102"/>
        <v>3.0827242633900629</v>
      </c>
      <c r="E6533">
        <v>-1.578442277463675E-2</v>
      </c>
    </row>
    <row r="6534" spans="2:5" x14ac:dyDescent="0.45">
      <c r="B6534" s="191">
        <v>40287</v>
      </c>
      <c r="C6534" s="101">
        <v>51.864112854003906</v>
      </c>
      <c r="D6534" s="56">
        <f t="shared" si="102"/>
        <v>-0.61782711830599157</v>
      </c>
      <c r="E6534">
        <v>-1.579342809057193E-2</v>
      </c>
    </row>
    <row r="6535" spans="2:5" x14ac:dyDescent="0.45">
      <c r="B6535" s="191">
        <v>43937</v>
      </c>
      <c r="C6535" s="101">
        <v>135.70851135253906</v>
      </c>
      <c r="D6535" s="56">
        <f t="shared" si="102"/>
        <v>15.755047801696549</v>
      </c>
      <c r="E6535">
        <v>-1.5843800794801535E-2</v>
      </c>
    </row>
    <row r="6536" spans="2:5" x14ac:dyDescent="0.45">
      <c r="B6536" s="191">
        <v>35898</v>
      </c>
      <c r="C6536" s="101">
        <v>8.0995597839355469</v>
      </c>
      <c r="D6536" s="56">
        <f t="shared" si="102"/>
        <v>-0.94399787243447997</v>
      </c>
      <c r="E6536">
        <v>-1.5852496370718793E-2</v>
      </c>
    </row>
    <row r="6537" spans="2:5" x14ac:dyDescent="0.45">
      <c r="B6537" s="191">
        <v>43887</v>
      </c>
      <c r="C6537" s="101">
        <v>144.62950134277344</v>
      </c>
      <c r="D6537" s="56">
        <f t="shared" si="102"/>
        <v>-0.52440151779036281</v>
      </c>
      <c r="E6537">
        <v>-1.5857377156073764E-2</v>
      </c>
    </row>
    <row r="6538" spans="2:5" x14ac:dyDescent="0.45">
      <c r="B6538" s="191">
        <v>46093</v>
      </c>
      <c r="C6538" s="101">
        <v>304.10000610351563</v>
      </c>
      <c r="D6538" s="56">
        <f t="shared" si="102"/>
        <v>0.94945931220404012</v>
      </c>
      <c r="E6538">
        <v>-1.5857585425515776E-2</v>
      </c>
    </row>
    <row r="6539" spans="2:5" x14ac:dyDescent="0.45">
      <c r="B6539" s="191">
        <v>42725</v>
      </c>
      <c r="C6539" s="101">
        <v>155.99197387695313</v>
      </c>
      <c r="D6539" s="56">
        <f t="shared" si="102"/>
        <v>0.10109071968456716</v>
      </c>
      <c r="E6539">
        <v>-1.5872963920408763E-2</v>
      </c>
    </row>
    <row r="6540" spans="2:5" x14ac:dyDescent="0.45">
      <c r="B6540" s="191">
        <v>42493</v>
      </c>
      <c r="C6540" s="101">
        <v>141.67041015625</v>
      </c>
      <c r="D6540" s="56">
        <f t="shared" si="102"/>
        <v>17.078247048044105</v>
      </c>
      <c r="E6540">
        <v>-1.5880506244531939E-2</v>
      </c>
    </row>
    <row r="6541" spans="2:5" x14ac:dyDescent="0.45">
      <c r="B6541" s="191">
        <v>37299</v>
      </c>
      <c r="C6541" s="101">
        <v>7.836512565612793</v>
      </c>
      <c r="D6541" s="56">
        <f t="shared" si="102"/>
        <v>-0.96225907974309577</v>
      </c>
      <c r="E6541">
        <v>-1.5888497577589908E-2</v>
      </c>
    </row>
    <row r="6542" spans="2:5" x14ac:dyDescent="0.45">
      <c r="B6542" s="191">
        <v>43539</v>
      </c>
      <c r="C6542" s="101">
        <v>207.63967895507813</v>
      </c>
      <c r="D6542" s="56">
        <f t="shared" si="102"/>
        <v>-0.20089990027598806</v>
      </c>
      <c r="E6542">
        <v>-1.5905480924964847E-2</v>
      </c>
    </row>
    <row r="6543" spans="2:5" x14ac:dyDescent="0.45">
      <c r="B6543" s="191">
        <v>44784</v>
      </c>
      <c r="C6543" s="101">
        <v>259.84188842773438</v>
      </c>
      <c r="D6543" s="56">
        <f t="shared" si="102"/>
        <v>26.935501367072536</v>
      </c>
      <c r="E6543">
        <v>-1.5906385057170361E-2</v>
      </c>
    </row>
    <row r="6544" spans="2:5" x14ac:dyDescent="0.45">
      <c r="B6544" s="191">
        <v>37894</v>
      </c>
      <c r="C6544" s="101">
        <v>9.3014936447143555</v>
      </c>
      <c r="D6544" s="56">
        <f t="shared" si="102"/>
        <v>-0.93495919816796536</v>
      </c>
      <c r="E6544">
        <v>-1.5912072894961049E-2</v>
      </c>
    </row>
    <row r="6545" spans="2:5" x14ac:dyDescent="0.45">
      <c r="B6545" s="191">
        <v>41410</v>
      </c>
      <c r="C6545" s="101">
        <v>143.0101318359375</v>
      </c>
      <c r="D6545" s="56">
        <f t="shared" si="102"/>
        <v>-3.5262096419317213E-2</v>
      </c>
      <c r="E6545">
        <v>-1.5914728888913154E-2</v>
      </c>
    </row>
    <row r="6546" spans="2:5" x14ac:dyDescent="0.45">
      <c r="B6546" s="191">
        <v>42464</v>
      </c>
      <c r="C6546" s="101">
        <v>148.23728942871094</v>
      </c>
      <c r="D6546" s="56">
        <f t="shared" si="102"/>
        <v>-0.63827148735084982</v>
      </c>
      <c r="E6546">
        <v>-1.5920407988374446E-2</v>
      </c>
    </row>
    <row r="6547" spans="2:5" x14ac:dyDescent="0.45">
      <c r="B6547" s="191">
        <v>45799</v>
      </c>
      <c r="C6547" s="101">
        <v>409.8026123046875</v>
      </c>
      <c r="D6547" s="56">
        <f t="shared" si="102"/>
        <v>1.0889158940030601</v>
      </c>
      <c r="E6547">
        <v>-1.5935377928433112E-2</v>
      </c>
    </row>
    <row r="6548" spans="2:5" x14ac:dyDescent="0.45">
      <c r="B6548" s="191">
        <v>43493</v>
      </c>
      <c r="C6548" s="101">
        <v>196.1795654296875</v>
      </c>
      <c r="D6548" s="56">
        <f t="shared" si="102"/>
        <v>21.849446972544566</v>
      </c>
      <c r="E6548">
        <v>-1.5938388342648255E-2</v>
      </c>
    </row>
    <row r="6549" spans="2:5" x14ac:dyDescent="0.45">
      <c r="B6549" s="191">
        <v>36759</v>
      </c>
      <c r="C6549" s="101">
        <v>8.5857467651367188</v>
      </c>
      <c r="D6549" s="56">
        <f t="shared" si="102"/>
        <v>-0.95161242054120254</v>
      </c>
      <c r="E6549">
        <v>-1.5940830582015151E-2</v>
      </c>
    </row>
    <row r="6550" spans="2:5" x14ac:dyDescent="0.45">
      <c r="B6550" s="191">
        <v>43754</v>
      </c>
      <c r="C6550" s="101">
        <v>177.43699645996094</v>
      </c>
      <c r="D6550" s="56">
        <f t="shared" si="102"/>
        <v>22.998409360062155</v>
      </c>
      <c r="E6550">
        <v>-1.595307923844479E-2</v>
      </c>
    </row>
    <row r="6551" spans="2:5" x14ac:dyDescent="0.45">
      <c r="B6551" s="191">
        <v>37601</v>
      </c>
      <c r="C6551" s="101">
        <v>7.3936982154846191</v>
      </c>
      <c r="D6551" s="56">
        <f t="shared" si="102"/>
        <v>-0.94316956365368754</v>
      </c>
      <c r="E6551">
        <v>-1.597162726290792E-2</v>
      </c>
    </row>
    <row r="6552" spans="2:5" x14ac:dyDescent="0.45">
      <c r="B6552" s="191">
        <v>43929</v>
      </c>
      <c r="C6552" s="101">
        <v>130.10102844238281</v>
      </c>
      <c r="D6552" s="56">
        <f t="shared" si="102"/>
        <v>27.769922556606307</v>
      </c>
      <c r="E6552">
        <v>-1.5973648506100842E-2</v>
      </c>
    </row>
    <row r="6553" spans="2:5" x14ac:dyDescent="0.45">
      <c r="B6553" s="191">
        <v>35507</v>
      </c>
      <c r="C6553" s="101">
        <v>4.5221195220947266</v>
      </c>
      <c r="D6553" s="56">
        <f t="shared" si="102"/>
        <v>-0.38114614895852783</v>
      </c>
      <c r="E6553">
        <v>-1.597484002643831E-2</v>
      </c>
    </row>
    <row r="6554" spans="2:5" x14ac:dyDescent="0.45">
      <c r="B6554" s="191">
        <v>37648</v>
      </c>
      <c r="C6554" s="101">
        <v>7.3072495460510254</v>
      </c>
      <c r="D6554" s="56">
        <f t="shared" si="102"/>
        <v>-0.95271747536240814</v>
      </c>
      <c r="E6554">
        <v>-1.6006795560052595E-2</v>
      </c>
    </row>
    <row r="6555" spans="2:5" x14ac:dyDescent="0.45">
      <c r="B6555" s="191">
        <v>42695</v>
      </c>
      <c r="C6555" s="101">
        <v>154.54440307617188</v>
      </c>
      <c r="D6555" s="56">
        <f t="shared" si="102"/>
        <v>1.2525385539722251</v>
      </c>
      <c r="E6555">
        <v>-1.6019450677307309E-2</v>
      </c>
    </row>
    <row r="6556" spans="2:5" x14ac:dyDescent="0.45">
      <c r="B6556" s="191">
        <v>40564</v>
      </c>
      <c r="C6556" s="101">
        <v>68.608993530273438</v>
      </c>
      <c r="D6556" s="56">
        <f t="shared" si="102"/>
        <v>0.85823263372079928</v>
      </c>
      <c r="E6556">
        <v>-1.6020989292642104E-2</v>
      </c>
    </row>
    <row r="6557" spans="2:5" x14ac:dyDescent="0.45">
      <c r="B6557" s="191">
        <v>39436</v>
      </c>
      <c r="C6557" s="101">
        <v>36.921638488769531</v>
      </c>
      <c r="D6557" s="56">
        <f t="shared" si="102"/>
        <v>-0.75496652493786554</v>
      </c>
      <c r="E6557">
        <v>-1.6023845301986916E-2</v>
      </c>
    </row>
    <row r="6558" spans="2:5" x14ac:dyDescent="0.45">
      <c r="B6558" s="191">
        <v>44039</v>
      </c>
      <c r="C6558" s="101">
        <v>150.67997741699219</v>
      </c>
      <c r="D6558" s="56">
        <f t="shared" si="102"/>
        <v>0.57387799013035345</v>
      </c>
      <c r="E6558">
        <v>-1.6032208500317859E-2</v>
      </c>
    </row>
    <row r="6559" spans="2:5" x14ac:dyDescent="0.45">
      <c r="B6559" s="191">
        <v>41064</v>
      </c>
      <c r="C6559" s="101">
        <v>95.738029479980469</v>
      </c>
      <c r="D6559" s="56">
        <f t="shared" si="102"/>
        <v>-0.51933551678104073</v>
      </c>
      <c r="E6559">
        <v>-1.6036274197768745E-2</v>
      </c>
    </row>
    <row r="6560" spans="2:5" x14ac:dyDescent="0.45">
      <c r="B6560" s="191">
        <v>43403</v>
      </c>
      <c r="C6560" s="101">
        <v>199.17849731445313</v>
      </c>
      <c r="D6560" s="56">
        <f t="shared" si="102"/>
        <v>26.273074057751007</v>
      </c>
      <c r="E6560">
        <v>-1.6049118237720705E-2</v>
      </c>
    </row>
    <row r="6561" spans="2:5" x14ac:dyDescent="0.45">
      <c r="B6561" s="191">
        <v>37144</v>
      </c>
      <c r="C6561" s="101">
        <v>7.3031187057495117</v>
      </c>
      <c r="D6561" s="56">
        <f t="shared" si="102"/>
        <v>-2.4402191347180135E-2</v>
      </c>
      <c r="E6561">
        <v>-1.6069626095215384E-2</v>
      </c>
    </row>
    <row r="6562" spans="2:5" x14ac:dyDescent="0.45">
      <c r="B6562" s="191">
        <v>36689</v>
      </c>
      <c r="C6562" s="101">
        <v>7.4857883453369141</v>
      </c>
      <c r="D6562" s="56">
        <f t="shared" si="102"/>
        <v>-0.84718361294381073</v>
      </c>
      <c r="E6562">
        <v>-1.6082971539437284E-2</v>
      </c>
    </row>
    <row r="6563" spans="2:5" x14ac:dyDescent="0.45">
      <c r="B6563" s="191">
        <v>40207</v>
      </c>
      <c r="C6563" s="101">
        <v>48.985507965087891</v>
      </c>
      <c r="D6563" s="56">
        <f t="shared" si="102"/>
        <v>-0.69752391023162308</v>
      </c>
      <c r="E6563">
        <v>-1.6125609153242897E-2</v>
      </c>
    </row>
    <row r="6564" spans="2:5" x14ac:dyDescent="0.45">
      <c r="B6564" s="191">
        <v>41992</v>
      </c>
      <c r="C6564" s="101">
        <v>161.9483642578125</v>
      </c>
      <c r="D6564" s="56">
        <f t="shared" si="102"/>
        <v>38.698098845982564</v>
      </c>
      <c r="E6564">
        <v>-1.6139890047404612E-2</v>
      </c>
    </row>
    <row r="6565" spans="2:5" x14ac:dyDescent="0.45">
      <c r="B6565" s="191">
        <v>35530</v>
      </c>
      <c r="C6565" s="101">
        <v>4.0794992446899414</v>
      </c>
      <c r="D6565" s="56">
        <f t="shared" si="102"/>
        <v>-0.53373619588101384</v>
      </c>
      <c r="E6565">
        <v>-1.6154001666551284E-2</v>
      </c>
    </row>
    <row r="6566" spans="2:5" x14ac:dyDescent="0.45">
      <c r="B6566" s="191">
        <v>36182</v>
      </c>
      <c r="C6566" s="101">
        <v>8.7493371963500977</v>
      </c>
      <c r="D6566" s="56">
        <f t="shared" si="102"/>
        <v>0.13447688936502536</v>
      </c>
      <c r="E6566">
        <v>-1.618008696409353E-2</v>
      </c>
    </row>
    <row r="6567" spans="2:5" x14ac:dyDescent="0.45">
      <c r="B6567" s="191">
        <v>37342</v>
      </c>
      <c r="C6567" s="101">
        <v>7.712221622467041</v>
      </c>
      <c r="D6567" s="56">
        <f t="shared" si="102"/>
        <v>-0.95054219949405938</v>
      </c>
      <c r="E6567">
        <v>-1.6210443617366305E-2</v>
      </c>
    </row>
    <row r="6568" spans="2:5" x14ac:dyDescent="0.45">
      <c r="B6568" s="191">
        <v>44225</v>
      </c>
      <c r="C6568" s="101">
        <v>155.93539428710938</v>
      </c>
      <c r="D6568" s="56">
        <f t="shared" si="102"/>
        <v>0.12598644084902749</v>
      </c>
      <c r="E6568">
        <v>-1.6215046447180789E-2</v>
      </c>
    </row>
    <row r="6569" spans="2:5" x14ac:dyDescent="0.45">
      <c r="B6569" s="191">
        <v>42389</v>
      </c>
      <c r="C6569" s="101">
        <v>138.48780822753906</v>
      </c>
      <c r="D6569" s="56">
        <f t="shared" si="102"/>
        <v>10.578789273917419</v>
      </c>
      <c r="E6569">
        <v>-1.6239637710063995E-2</v>
      </c>
    </row>
    <row r="6570" spans="2:5" x14ac:dyDescent="0.45">
      <c r="B6570" s="191">
        <v>38114</v>
      </c>
      <c r="C6570" s="101">
        <v>11.960474014282227</v>
      </c>
      <c r="D6570" s="56">
        <f t="shared" si="102"/>
        <v>-0.62284612874251388</v>
      </c>
      <c r="E6570">
        <v>-1.6286169219788062E-2</v>
      </c>
    </row>
    <row r="6571" spans="2:5" x14ac:dyDescent="0.45">
      <c r="B6571" s="191">
        <v>38789</v>
      </c>
      <c r="C6571" s="101">
        <v>31.712451934814453</v>
      </c>
      <c r="D6571" s="56">
        <f t="shared" si="102"/>
        <v>-0.61152514680374803</v>
      </c>
      <c r="E6571">
        <v>-1.6292204167762701E-2</v>
      </c>
    </row>
    <row r="6572" spans="2:5" x14ac:dyDescent="0.45">
      <c r="B6572" s="191">
        <v>40869</v>
      </c>
      <c r="C6572" s="101">
        <v>81.633216857910156</v>
      </c>
      <c r="D6572" s="56">
        <f t="shared" si="102"/>
        <v>-0.49019981627841824</v>
      </c>
      <c r="E6572">
        <v>-1.6294830896080553E-2</v>
      </c>
    </row>
    <row r="6573" spans="2:5" x14ac:dyDescent="0.45">
      <c r="B6573" s="191">
        <v>42716</v>
      </c>
      <c r="C6573" s="101">
        <v>160.12786865234375</v>
      </c>
      <c r="D6573" s="56">
        <f t="shared" si="102"/>
        <v>5.3883275477807455</v>
      </c>
      <c r="E6573">
        <v>-1.6303331485138121E-2</v>
      </c>
    </row>
    <row r="6574" spans="2:5" x14ac:dyDescent="0.45">
      <c r="B6574" s="191">
        <v>38624</v>
      </c>
      <c r="C6574" s="101">
        <v>25.065694808959961</v>
      </c>
      <c r="D6574" s="56">
        <f t="shared" si="102"/>
        <v>-0.83639634372371341</v>
      </c>
      <c r="E6574">
        <v>-1.6346958268609844E-2</v>
      </c>
    </row>
    <row r="6575" spans="2:5" x14ac:dyDescent="0.45">
      <c r="B6575" s="191">
        <v>41885</v>
      </c>
      <c r="C6575" s="101">
        <v>153.20986938476563</v>
      </c>
      <c r="D6575" s="56">
        <f t="shared" si="102"/>
        <v>4.1303215462198137</v>
      </c>
      <c r="E6575">
        <v>-1.6351619379694139E-2</v>
      </c>
    </row>
    <row r="6576" spans="2:5" x14ac:dyDescent="0.45">
      <c r="B6576" s="191">
        <v>39232</v>
      </c>
      <c r="C6576" s="101">
        <v>29.86359977722168</v>
      </c>
      <c r="D6576" s="56">
        <f t="shared" si="102"/>
        <v>-0.9266881296659909</v>
      </c>
      <c r="E6576">
        <v>-1.6363836256722119E-2</v>
      </c>
    </row>
    <row r="6577" spans="2:5" x14ac:dyDescent="0.45">
      <c r="B6577" s="191">
        <v>45786</v>
      </c>
      <c r="C6577" s="101">
        <v>407.35012817382813</v>
      </c>
      <c r="D6577" s="56">
        <f t="shared" si="102"/>
        <v>2.216904496329331</v>
      </c>
      <c r="E6577">
        <v>-1.6372532576460763E-2</v>
      </c>
    </row>
    <row r="6578" spans="2:5" x14ac:dyDescent="0.45">
      <c r="B6578" s="191">
        <v>44119</v>
      </c>
      <c r="C6578" s="101">
        <v>126.62798309326172</v>
      </c>
      <c r="D6578" s="56">
        <f t="shared" si="102"/>
        <v>-0.24645309475121768</v>
      </c>
      <c r="E6578">
        <v>-1.6388543220716558E-2</v>
      </c>
    </row>
    <row r="6579" spans="2:5" x14ac:dyDescent="0.45">
      <c r="B6579" s="191">
        <v>43858</v>
      </c>
      <c r="C6579" s="101">
        <v>168.0426025390625</v>
      </c>
      <c r="D6579" s="56">
        <f t="shared" si="102"/>
        <v>4.4583348040611974E-3</v>
      </c>
      <c r="E6579">
        <v>-1.6410983096902653E-2</v>
      </c>
    </row>
    <row r="6580" spans="2:5" x14ac:dyDescent="0.45">
      <c r="B6580" s="191">
        <v>42741</v>
      </c>
      <c r="C6580" s="101">
        <v>167.29673767089844</v>
      </c>
      <c r="D6580" s="56">
        <f t="shared" si="102"/>
        <v>16.337382269242379</v>
      </c>
      <c r="E6580">
        <v>-1.6413327559539555E-2</v>
      </c>
    </row>
    <row r="6581" spans="2:5" x14ac:dyDescent="0.45">
      <c r="B6581" s="191">
        <v>36928</v>
      </c>
      <c r="C6581" s="101">
        <v>9.6494808197021484</v>
      </c>
      <c r="D6581" s="56">
        <f t="shared" si="102"/>
        <v>0.39239726986917689</v>
      </c>
      <c r="E6581">
        <v>-1.6418025357564051E-2</v>
      </c>
    </row>
    <row r="6582" spans="2:5" x14ac:dyDescent="0.45">
      <c r="B6582" s="191">
        <v>36000</v>
      </c>
      <c r="C6582" s="101">
        <v>6.9301204681396484</v>
      </c>
      <c r="D6582" s="56">
        <f t="shared" si="102"/>
        <v>-0.98175766198691305</v>
      </c>
      <c r="E6582">
        <v>-1.6430169596664063E-2</v>
      </c>
    </row>
    <row r="6583" spans="2:5" x14ac:dyDescent="0.45">
      <c r="B6583" s="191">
        <v>45716</v>
      </c>
      <c r="C6583" s="101">
        <v>379.89212036132813</v>
      </c>
      <c r="D6583" s="56">
        <f t="shared" si="102"/>
        <v>3.8437417922417203</v>
      </c>
      <c r="E6583">
        <v>-1.6434341055203878E-2</v>
      </c>
    </row>
    <row r="6584" spans="2:5" x14ac:dyDescent="0.45">
      <c r="B6584" s="191">
        <v>40812</v>
      </c>
      <c r="C6584" s="101">
        <v>78.429473876953125</v>
      </c>
      <c r="D6584" s="56">
        <f t="shared" si="102"/>
        <v>16.864275473763783</v>
      </c>
      <c r="E6584">
        <v>-1.6435999070772464E-2</v>
      </c>
    </row>
    <row r="6585" spans="2:5" x14ac:dyDescent="0.45">
      <c r="B6585" s="191">
        <v>35552</v>
      </c>
      <c r="C6585" s="101">
        <v>4.3902969360351563</v>
      </c>
      <c r="D6585" s="56">
        <f t="shared" si="102"/>
        <v>-0.96943676912108001</v>
      </c>
      <c r="E6585">
        <v>-1.6446820238690409E-2</v>
      </c>
    </row>
    <row r="6586" spans="2:5" x14ac:dyDescent="0.45">
      <c r="B6586" s="191">
        <v>43984</v>
      </c>
      <c r="C6586" s="101">
        <v>143.6463623046875</v>
      </c>
      <c r="D6586" s="56">
        <f t="shared" si="102"/>
        <v>-0.16454893224048545</v>
      </c>
      <c r="E6586">
        <v>-1.6454881812747128E-2</v>
      </c>
    </row>
    <row r="6587" spans="2:5" x14ac:dyDescent="0.45">
      <c r="B6587" s="191">
        <v>43700</v>
      </c>
      <c r="C6587" s="101">
        <v>171.93869018554688</v>
      </c>
      <c r="D6587" s="56">
        <f t="shared" si="102"/>
        <v>20.176419515156184</v>
      </c>
      <c r="E6587">
        <v>-1.6455008748597108E-2</v>
      </c>
    </row>
    <row r="6588" spans="2:5" x14ac:dyDescent="0.45">
      <c r="B6588" s="191">
        <v>36488</v>
      </c>
      <c r="C6588" s="101">
        <v>8.1193466186523438</v>
      </c>
      <c r="D6588" s="56">
        <f t="shared" si="102"/>
        <v>-0.87600489353645394</v>
      </c>
      <c r="E6588">
        <v>-1.646924817315451E-2</v>
      </c>
    </row>
    <row r="6589" spans="2:5" x14ac:dyDescent="0.45">
      <c r="B6589" s="191">
        <v>40417</v>
      </c>
      <c r="C6589" s="101">
        <v>65.481185913085938</v>
      </c>
      <c r="D6589" s="56">
        <f t="shared" si="102"/>
        <v>-0.82742142851685074</v>
      </c>
      <c r="E6589">
        <v>-1.6473263519961718E-2</v>
      </c>
    </row>
    <row r="6590" spans="2:5" x14ac:dyDescent="0.45">
      <c r="B6590" s="191">
        <v>45442</v>
      </c>
      <c r="C6590" s="101">
        <v>379.42825317382813</v>
      </c>
      <c r="D6590" s="56">
        <f t="shared" si="102"/>
        <v>1.3731396001466283</v>
      </c>
      <c r="E6590">
        <v>-1.647518695357008E-2</v>
      </c>
    </row>
    <row r="6591" spans="2:5" x14ac:dyDescent="0.45">
      <c r="B6591" s="191">
        <v>41913</v>
      </c>
      <c r="C6591" s="101">
        <v>159.88450622558594</v>
      </c>
      <c r="D6591" s="56">
        <f t="shared" si="102"/>
        <v>3.4574034439173644</v>
      </c>
      <c r="E6591">
        <v>-1.6477410696359409E-2</v>
      </c>
    </row>
    <row r="6592" spans="2:5" x14ac:dyDescent="0.45">
      <c r="B6592" s="191">
        <v>39346</v>
      </c>
      <c r="C6592" s="101">
        <v>35.869426727294922</v>
      </c>
      <c r="D6592" s="56">
        <f t="shared" si="102"/>
        <v>-0.75747700701826681</v>
      </c>
      <c r="E6592">
        <v>-1.6486044609678646E-2</v>
      </c>
    </row>
    <row r="6593" spans="2:5" x14ac:dyDescent="0.45">
      <c r="B6593" s="191">
        <v>42481</v>
      </c>
      <c r="C6593" s="101">
        <v>147.90113830566406</v>
      </c>
      <c r="D6593" s="56">
        <f t="shared" si="102"/>
        <v>44.476959460970228</v>
      </c>
      <c r="E6593">
        <v>-1.6542394095550386E-2</v>
      </c>
    </row>
    <row r="6594" spans="2:5" x14ac:dyDescent="0.45">
      <c r="B6594" s="191">
        <v>35234</v>
      </c>
      <c r="C6594" s="101">
        <v>3.2522213459014893</v>
      </c>
      <c r="D6594" s="56">
        <f t="shared" si="102"/>
        <v>-0.99132630576820646</v>
      </c>
      <c r="E6594">
        <v>-1.6548904627022951E-2</v>
      </c>
    </row>
    <row r="6595" spans="2:5" x14ac:dyDescent="0.45">
      <c r="B6595" s="191">
        <v>45400</v>
      </c>
      <c r="C6595" s="101">
        <v>374.9522705078125</v>
      </c>
      <c r="D6595" s="56">
        <f t="shared" ref="D6595:D6658" si="103">(C6595-C6596)/C6596</f>
        <v>7.4929525718680061</v>
      </c>
      <c r="E6595">
        <v>-1.6553193291187339E-2</v>
      </c>
    </row>
    <row r="6596" spans="2:5" x14ac:dyDescent="0.45">
      <c r="B6596" s="191">
        <v>40014</v>
      </c>
      <c r="C6596" s="101">
        <v>44.148635864257813</v>
      </c>
      <c r="D6596" s="56">
        <f t="shared" si="103"/>
        <v>-0.86308054332320761</v>
      </c>
      <c r="E6596">
        <v>-1.657578747099216E-2</v>
      </c>
    </row>
    <row r="6597" spans="2:5" x14ac:dyDescent="0.45">
      <c r="B6597" s="191">
        <v>46038</v>
      </c>
      <c r="C6597" s="101">
        <v>322.4423828125</v>
      </c>
      <c r="D6597" s="56">
        <f t="shared" si="103"/>
        <v>0.49579820512007394</v>
      </c>
      <c r="E6597">
        <v>-1.6579515057863883E-2</v>
      </c>
    </row>
    <row r="6598" spans="2:5" x14ac:dyDescent="0.45">
      <c r="B6598" s="191">
        <v>43592</v>
      </c>
      <c r="C6598" s="101">
        <v>215.5654296875</v>
      </c>
      <c r="D6598" s="56">
        <f t="shared" si="103"/>
        <v>15.556189349464351</v>
      </c>
      <c r="E6598">
        <v>-1.6612544481044104E-2</v>
      </c>
    </row>
    <row r="6599" spans="2:5" x14ac:dyDescent="0.45">
      <c r="B6599" s="191">
        <v>38006</v>
      </c>
      <c r="C6599" s="101">
        <v>13.020232200622559</v>
      </c>
      <c r="D6599" s="56">
        <f t="shared" si="103"/>
        <v>0.84619956292272469</v>
      </c>
      <c r="E6599">
        <v>-1.6622204941888836E-2</v>
      </c>
    </row>
    <row r="6600" spans="2:5" x14ac:dyDescent="0.45">
      <c r="B6600" s="191">
        <v>37558</v>
      </c>
      <c r="C6600" s="101">
        <v>7.0524511337280273</v>
      </c>
      <c r="D6600" s="56">
        <f t="shared" si="103"/>
        <v>-0.79387994637277615</v>
      </c>
      <c r="E6600">
        <v>-1.6653655167480002E-2</v>
      </c>
    </row>
    <row r="6601" spans="2:5" x14ac:dyDescent="0.45">
      <c r="B6601" s="191">
        <v>38967</v>
      </c>
      <c r="C6601" s="101">
        <v>34.215259552001953</v>
      </c>
      <c r="D6601" s="56">
        <f t="shared" si="103"/>
        <v>3.3340755855398654</v>
      </c>
      <c r="E6601">
        <v>-1.6658100606187647E-2</v>
      </c>
    </row>
    <row r="6602" spans="2:5" x14ac:dyDescent="0.45">
      <c r="B6602" s="191">
        <v>37232</v>
      </c>
      <c r="C6602" s="101">
        <v>7.8944768905639648</v>
      </c>
      <c r="D6602" s="56">
        <f t="shared" si="103"/>
        <v>-0.95512147015982607</v>
      </c>
      <c r="E6602">
        <v>-1.6662065537814151E-2</v>
      </c>
    </row>
    <row r="6603" spans="2:5" x14ac:dyDescent="0.45">
      <c r="B6603" s="191">
        <v>43711</v>
      </c>
      <c r="C6603" s="101">
        <v>175.90765380859375</v>
      </c>
      <c r="D6603" s="56">
        <f t="shared" si="103"/>
        <v>23.776929309688942</v>
      </c>
      <c r="E6603">
        <v>-1.6690348935824675E-2</v>
      </c>
    </row>
    <row r="6604" spans="2:5" x14ac:dyDescent="0.45">
      <c r="B6604" s="191">
        <v>37697</v>
      </c>
      <c r="C6604" s="101">
        <v>7.0996551513671875</v>
      </c>
      <c r="D6604" s="56">
        <f t="shared" si="103"/>
        <v>-0.96318908565958783</v>
      </c>
      <c r="E6604">
        <v>-1.6699794339199849E-2</v>
      </c>
    </row>
    <row r="6605" spans="2:5" x14ac:dyDescent="0.45">
      <c r="B6605" s="191">
        <v>44463</v>
      </c>
      <c r="C6605" s="101">
        <v>192.86820983886719</v>
      </c>
      <c r="D6605" s="56">
        <f t="shared" si="103"/>
        <v>4.7168512930442317</v>
      </c>
      <c r="E6605">
        <v>-1.6701007445333906E-2</v>
      </c>
    </row>
    <row r="6606" spans="2:5" x14ac:dyDescent="0.45">
      <c r="B6606" s="191">
        <v>39385</v>
      </c>
      <c r="C6606" s="101">
        <v>33.736789703369141</v>
      </c>
      <c r="D6606" s="56">
        <f t="shared" si="103"/>
        <v>-0.76930939861776015</v>
      </c>
      <c r="E6606">
        <v>-1.6703340590289509E-2</v>
      </c>
    </row>
    <row r="6607" spans="2:5" x14ac:dyDescent="0.45">
      <c r="B6607" s="191">
        <v>42222</v>
      </c>
      <c r="C6607" s="101">
        <v>146.24258422851563</v>
      </c>
      <c r="D6607" s="56">
        <f t="shared" si="103"/>
        <v>-0.62590026061654891</v>
      </c>
      <c r="E6607">
        <v>-1.6727066943149599E-2</v>
      </c>
    </row>
    <row r="6608" spans="2:5" x14ac:dyDescent="0.45">
      <c r="B6608" s="191">
        <v>45163</v>
      </c>
      <c r="C6608" s="101">
        <v>390.918701171875</v>
      </c>
      <c r="D6608" s="56">
        <f t="shared" si="103"/>
        <v>38.560258299627179</v>
      </c>
      <c r="E6608">
        <v>-1.6744239456594392E-2</v>
      </c>
    </row>
    <row r="6609" spans="2:5" x14ac:dyDescent="0.45">
      <c r="B6609" s="191">
        <v>37937</v>
      </c>
      <c r="C6609" s="101">
        <v>9.8816013336181641</v>
      </c>
      <c r="D6609" s="56">
        <f t="shared" si="103"/>
        <v>0.33132269742657794</v>
      </c>
      <c r="E6609">
        <v>-1.6756198170653595E-2</v>
      </c>
    </row>
    <row r="6610" spans="2:5" x14ac:dyDescent="0.45">
      <c r="B6610" s="191">
        <v>37141</v>
      </c>
      <c r="C6610" s="101">
        <v>7.422393798828125</v>
      </c>
      <c r="D6610" s="56">
        <f t="shared" si="103"/>
        <v>-0.96557919673942294</v>
      </c>
      <c r="E6610">
        <v>-1.6759923336284042E-2</v>
      </c>
    </row>
    <row r="6611" spans="2:5" x14ac:dyDescent="0.45">
      <c r="B6611" s="191">
        <v>43360</v>
      </c>
      <c r="C6611" s="101">
        <v>215.63685607910156</v>
      </c>
      <c r="D6611" s="56">
        <f t="shared" si="103"/>
        <v>6.2767673428530824</v>
      </c>
      <c r="E6611">
        <v>-1.6767029832180116E-2</v>
      </c>
    </row>
    <row r="6612" spans="2:5" x14ac:dyDescent="0.45">
      <c r="B6612" s="191">
        <v>39234</v>
      </c>
      <c r="C6612" s="101">
        <v>29.63360595703125</v>
      </c>
      <c r="D6612" s="56">
        <f t="shared" si="103"/>
        <v>-9.8751371171379165E-2</v>
      </c>
      <c r="E6612">
        <v>-1.678861980270013E-2</v>
      </c>
    </row>
    <row r="6613" spans="2:5" x14ac:dyDescent="0.45">
      <c r="B6613" s="191">
        <v>38904</v>
      </c>
      <c r="C6613" s="101">
        <v>32.880611419677734</v>
      </c>
      <c r="D6613" s="56">
        <f t="shared" si="103"/>
        <v>8.6161255441138369</v>
      </c>
      <c r="E6613">
        <v>-1.6788653799319809E-2</v>
      </c>
    </row>
    <row r="6614" spans="2:5" x14ac:dyDescent="0.45">
      <c r="B6614" s="191">
        <v>35352</v>
      </c>
      <c r="C6614" s="101">
        <v>3.4193201065063477</v>
      </c>
      <c r="D6614" s="56">
        <f t="shared" si="103"/>
        <v>-0.90988905956733679</v>
      </c>
      <c r="E6614">
        <v>-1.6794946063695228E-2</v>
      </c>
    </row>
    <row r="6615" spans="2:5" x14ac:dyDescent="0.45">
      <c r="B6615" s="191">
        <v>39498</v>
      </c>
      <c r="C6615" s="101">
        <v>37.945671081542969</v>
      </c>
      <c r="D6615" s="56">
        <f t="shared" si="103"/>
        <v>-0.78276303998744867</v>
      </c>
      <c r="E6615">
        <v>-1.6796701447490479E-2</v>
      </c>
    </row>
    <row r="6616" spans="2:5" x14ac:dyDescent="0.45">
      <c r="B6616" s="191">
        <v>44278</v>
      </c>
      <c r="C6616" s="101">
        <v>174.67410278320313</v>
      </c>
      <c r="D6616" s="56">
        <f t="shared" si="103"/>
        <v>-6.7614594595387073E-2</v>
      </c>
      <c r="E6616">
        <v>-1.6814173201160194E-2</v>
      </c>
    </row>
    <row r="6617" spans="2:5" x14ac:dyDescent="0.45">
      <c r="B6617" s="191">
        <v>43742</v>
      </c>
      <c r="C6617" s="101">
        <v>187.34109497070313</v>
      </c>
      <c r="D6617" s="56">
        <f t="shared" si="103"/>
        <v>4.5303880929134728</v>
      </c>
      <c r="E6617">
        <v>-1.6816386070577956E-2</v>
      </c>
    </row>
    <row r="6618" spans="2:5" x14ac:dyDescent="0.45">
      <c r="B6618" s="191">
        <v>38979</v>
      </c>
      <c r="C6618" s="101">
        <v>33.874855041503906</v>
      </c>
      <c r="D6618" s="56">
        <f t="shared" si="103"/>
        <v>5.3667974876140425</v>
      </c>
      <c r="E6618">
        <v>-1.6822571044921009E-2</v>
      </c>
    </row>
    <row r="6619" spans="2:5" x14ac:dyDescent="0.45">
      <c r="B6619" s="191">
        <v>35604</v>
      </c>
      <c r="C6619" s="101">
        <v>5.3205485343933105</v>
      </c>
      <c r="D6619" s="56">
        <f t="shared" si="103"/>
        <v>-0.97111116175331647</v>
      </c>
      <c r="E6619">
        <v>-1.6833489836984492E-2</v>
      </c>
    </row>
    <row r="6620" spans="2:5" x14ac:dyDescent="0.45">
      <c r="B6620" s="191">
        <v>44524</v>
      </c>
      <c r="C6620" s="101">
        <v>184.17315673828125</v>
      </c>
      <c r="D6620" s="56">
        <f t="shared" si="103"/>
        <v>64.974883742142893</v>
      </c>
      <c r="E6620">
        <v>-1.6839373173776935E-2</v>
      </c>
    </row>
    <row r="6621" spans="2:5" x14ac:dyDescent="0.45">
      <c r="B6621" s="191">
        <v>35194</v>
      </c>
      <c r="C6621" s="101">
        <v>2.7915647029876709</v>
      </c>
      <c r="D6621" s="56">
        <f t="shared" si="103"/>
        <v>-0.98442899271154782</v>
      </c>
      <c r="E6621">
        <v>-1.6841460916061816E-2</v>
      </c>
    </row>
    <row r="6622" spans="2:5" x14ac:dyDescent="0.45">
      <c r="B6622" s="191">
        <v>44533</v>
      </c>
      <c r="C6622" s="101">
        <v>179.27964782714844</v>
      </c>
      <c r="D6622" s="56">
        <f t="shared" si="103"/>
        <v>-0.57851406910473557</v>
      </c>
      <c r="E6622">
        <v>-1.6855325008468119E-2</v>
      </c>
    </row>
    <row r="6623" spans="2:5" x14ac:dyDescent="0.45">
      <c r="B6623" s="191">
        <v>45495</v>
      </c>
      <c r="C6623" s="101">
        <v>425.3514404296875</v>
      </c>
      <c r="D6623" s="56">
        <f t="shared" si="103"/>
        <v>4.9204668258725284E-2</v>
      </c>
      <c r="E6623">
        <v>-1.685804474613687E-2</v>
      </c>
    </row>
    <row r="6624" spans="2:5" x14ac:dyDescent="0.45">
      <c r="B6624" s="191">
        <v>45821</v>
      </c>
      <c r="C6624" s="101">
        <v>405.4036865234375</v>
      </c>
      <c r="D6624" s="56">
        <f t="shared" si="103"/>
        <v>15.350855647821811</v>
      </c>
      <c r="E6624">
        <v>-1.6864605878637331E-2</v>
      </c>
    </row>
    <row r="6625" spans="2:5" x14ac:dyDescent="0.45">
      <c r="B6625" s="191">
        <v>38685</v>
      </c>
      <c r="C6625" s="101">
        <v>24.794034957885742</v>
      </c>
      <c r="D6625" s="56">
        <f t="shared" si="103"/>
        <v>4.6002964889836591</v>
      </c>
      <c r="E6625">
        <v>-1.6876262397655366E-2</v>
      </c>
    </row>
    <row r="6626" spans="2:5" x14ac:dyDescent="0.45">
      <c r="B6626" s="191">
        <v>35515</v>
      </c>
      <c r="C6626" s="101">
        <v>4.427271842956543</v>
      </c>
      <c r="D6626" s="56">
        <f t="shared" si="103"/>
        <v>-0.26518403872561735</v>
      </c>
      <c r="E6626">
        <v>-1.6896755789428879E-2</v>
      </c>
    </row>
    <row r="6627" spans="2:5" x14ac:dyDescent="0.45">
      <c r="B6627" s="191">
        <v>35739</v>
      </c>
      <c r="C6627" s="101">
        <v>6.0250077247619629</v>
      </c>
      <c r="D6627" s="56">
        <f t="shared" si="103"/>
        <v>-0.96581488422744244</v>
      </c>
      <c r="E6627">
        <v>-1.6908004329061588E-2</v>
      </c>
    </row>
    <row r="6628" spans="2:5" x14ac:dyDescent="0.45">
      <c r="B6628" s="191">
        <v>44536</v>
      </c>
      <c r="C6628" s="101">
        <v>176.24652099609375</v>
      </c>
      <c r="D6628" s="56">
        <f t="shared" si="103"/>
        <v>18.367758896763867</v>
      </c>
      <c r="E6628">
        <v>-1.69184113635646E-2</v>
      </c>
    </row>
    <row r="6629" spans="2:5" x14ac:dyDescent="0.45">
      <c r="B6629" s="191">
        <v>37881</v>
      </c>
      <c r="C6629" s="101">
        <v>9.0999956130981445</v>
      </c>
      <c r="D6629" s="56">
        <f t="shared" si="103"/>
        <v>-0.73078974167877764</v>
      </c>
      <c r="E6629">
        <v>-1.6937416492289293E-2</v>
      </c>
    </row>
    <row r="6630" spans="2:5" x14ac:dyDescent="0.45">
      <c r="B6630" s="191">
        <v>39631</v>
      </c>
      <c r="C6630" s="101">
        <v>33.802558898925781</v>
      </c>
      <c r="D6630" s="56">
        <f t="shared" si="103"/>
        <v>-0.61109521360946295</v>
      </c>
      <c r="E6630">
        <v>-1.6939856094484132E-2</v>
      </c>
    </row>
    <row r="6631" spans="2:5" x14ac:dyDescent="0.45">
      <c r="B6631" s="191">
        <v>40983</v>
      </c>
      <c r="C6631" s="101">
        <v>86.917312622070313</v>
      </c>
      <c r="D6631" s="56">
        <f t="shared" si="103"/>
        <v>1.3990549862552262</v>
      </c>
      <c r="E6631">
        <v>-1.6941421495111297E-2</v>
      </c>
    </row>
    <row r="6632" spans="2:5" x14ac:dyDescent="0.45">
      <c r="B6632" s="191">
        <v>39920</v>
      </c>
      <c r="C6632" s="101">
        <v>36.229812622070313</v>
      </c>
      <c r="D6632" s="56">
        <f t="shared" si="103"/>
        <v>10.219821342409082</v>
      </c>
      <c r="E6632">
        <v>-1.6953450698095136E-2</v>
      </c>
    </row>
    <row r="6633" spans="2:5" x14ac:dyDescent="0.45">
      <c r="B6633" s="191">
        <v>35255</v>
      </c>
      <c r="C6633" s="101">
        <v>3.2290899753570557</v>
      </c>
      <c r="D6633" s="56">
        <f t="shared" si="103"/>
        <v>-0.45551279135091011</v>
      </c>
      <c r="E6633">
        <v>-1.6965668011610209E-2</v>
      </c>
    </row>
    <row r="6634" spans="2:5" x14ac:dyDescent="0.45">
      <c r="B6634" s="191">
        <v>35696</v>
      </c>
      <c r="C6634" s="101">
        <v>5.9305157661437988</v>
      </c>
      <c r="D6634" s="56">
        <f t="shared" si="103"/>
        <v>-0.95839534071977805</v>
      </c>
      <c r="E6634">
        <v>-1.6997530083581971E-2</v>
      </c>
    </row>
    <row r="6635" spans="2:5" x14ac:dyDescent="0.45">
      <c r="B6635" s="191">
        <v>42501</v>
      </c>
      <c r="C6635" s="101">
        <v>142.54450988769531</v>
      </c>
      <c r="D6635" s="56">
        <f t="shared" si="103"/>
        <v>19.364785997651907</v>
      </c>
      <c r="E6635">
        <v>-1.7001446224117596E-2</v>
      </c>
    </row>
    <row r="6636" spans="2:5" x14ac:dyDescent="0.45">
      <c r="B6636" s="191">
        <v>37701</v>
      </c>
      <c r="C6636" s="101">
        <v>6.9995584487915039</v>
      </c>
      <c r="D6636" s="56">
        <f t="shared" si="103"/>
        <v>-0.80148029205640847</v>
      </c>
      <c r="E6636">
        <v>-1.7012376527528919E-2</v>
      </c>
    </row>
    <row r="6637" spans="2:5" x14ac:dyDescent="0.45">
      <c r="B6637" s="191">
        <v>39349</v>
      </c>
      <c r="C6637" s="101">
        <v>35.258758544921875</v>
      </c>
      <c r="D6637" s="56">
        <f t="shared" si="103"/>
        <v>-0.76231120541646857</v>
      </c>
      <c r="E6637">
        <v>-1.7024754452190826E-2</v>
      </c>
    </row>
    <row r="6638" spans="2:5" x14ac:dyDescent="0.45">
      <c r="B6638" s="191">
        <v>44042</v>
      </c>
      <c r="C6638" s="101">
        <v>148.34001159667969</v>
      </c>
      <c r="D6638" s="56">
        <f t="shared" si="103"/>
        <v>34.536104508912771</v>
      </c>
      <c r="E6638">
        <v>-1.7031157577565331E-2</v>
      </c>
    </row>
    <row r="6639" spans="2:5" x14ac:dyDescent="0.45">
      <c r="B6639" s="191">
        <v>35451</v>
      </c>
      <c r="C6639" s="101">
        <v>4.1743464469909668</v>
      </c>
      <c r="D6639" s="56">
        <f t="shared" si="103"/>
        <v>-0.93402050973063133</v>
      </c>
      <c r="E6639">
        <v>-1.7034570603825669E-2</v>
      </c>
    </row>
    <row r="6640" spans="2:5" x14ac:dyDescent="0.45">
      <c r="B6640" s="191">
        <v>40592</v>
      </c>
      <c r="C6640" s="101">
        <v>63.267333984375</v>
      </c>
      <c r="D6640" s="56">
        <f t="shared" si="103"/>
        <v>0.9230401403267271</v>
      </c>
      <c r="E6640">
        <v>-1.7040223518915151E-2</v>
      </c>
    </row>
    <row r="6641" spans="2:5" x14ac:dyDescent="0.45">
      <c r="B6641" s="191">
        <v>38952</v>
      </c>
      <c r="C6641" s="101">
        <v>32.899642944335938</v>
      </c>
      <c r="D6641" s="56">
        <f t="shared" si="103"/>
        <v>-0.85384261273113082</v>
      </c>
      <c r="E6641">
        <v>-1.7042224433814014E-2</v>
      </c>
    </row>
    <row r="6642" spans="2:5" x14ac:dyDescent="0.45">
      <c r="B6642" s="191">
        <v>44734</v>
      </c>
      <c r="C6642" s="101">
        <v>225.09736633300781</v>
      </c>
      <c r="D6642" s="56">
        <f t="shared" si="103"/>
        <v>0.38330526929149306</v>
      </c>
      <c r="E6642">
        <v>-1.7043312850822605E-2</v>
      </c>
    </row>
    <row r="6643" spans="2:5" x14ac:dyDescent="0.45">
      <c r="B6643" s="191">
        <v>42545</v>
      </c>
      <c r="C6643" s="101">
        <v>162.72428894042969</v>
      </c>
      <c r="D6643" s="56">
        <f t="shared" si="103"/>
        <v>0.41198788324866475</v>
      </c>
      <c r="E6643">
        <v>-1.7071362176097272E-2</v>
      </c>
    </row>
    <row r="6644" spans="2:5" x14ac:dyDescent="0.45">
      <c r="B6644" s="191">
        <v>43959</v>
      </c>
      <c r="C6644" s="101">
        <v>115.24481964111328</v>
      </c>
      <c r="D6644" s="56">
        <f t="shared" si="103"/>
        <v>0.51755483232207344</v>
      </c>
      <c r="E6644">
        <v>-1.7080709269727351E-2</v>
      </c>
    </row>
    <row r="6645" spans="2:5" x14ac:dyDescent="0.45">
      <c r="B6645" s="191">
        <v>40687</v>
      </c>
      <c r="C6645" s="101">
        <v>75.941123962402344</v>
      </c>
      <c r="D6645" s="56">
        <f t="shared" si="103"/>
        <v>17.260315421967174</v>
      </c>
      <c r="E6645">
        <v>-1.7087049877197044E-2</v>
      </c>
    </row>
    <row r="6646" spans="2:5" x14ac:dyDescent="0.45">
      <c r="B6646" s="191">
        <v>35486</v>
      </c>
      <c r="C6646" s="101">
        <v>4.1588068008422852</v>
      </c>
      <c r="D6646" s="56">
        <f t="shared" si="103"/>
        <v>-0.68856462093522486</v>
      </c>
      <c r="E6646">
        <v>-1.7097354655130112E-2</v>
      </c>
    </row>
    <row r="6647" spans="2:5" x14ac:dyDescent="0.45">
      <c r="B6647" s="191">
        <v>38266</v>
      </c>
      <c r="C6647" s="101">
        <v>13.35367488861084</v>
      </c>
      <c r="D6647" s="56">
        <f t="shared" si="103"/>
        <v>-0.93211665592479376</v>
      </c>
      <c r="E6647">
        <v>-1.7101398999253753E-2</v>
      </c>
    </row>
    <row r="6648" spans="2:5" x14ac:dyDescent="0.45">
      <c r="B6648" s="191">
        <v>43504</v>
      </c>
      <c r="C6648" s="101">
        <v>196.71504211425781</v>
      </c>
      <c r="D6648" s="56">
        <f t="shared" si="103"/>
        <v>-0.19188371976839283</v>
      </c>
      <c r="E6648">
        <v>-1.7124572257361931E-2</v>
      </c>
    </row>
    <row r="6649" spans="2:5" x14ac:dyDescent="0.45">
      <c r="B6649" s="191">
        <v>44747</v>
      </c>
      <c r="C6649" s="101">
        <v>243.42417907714844</v>
      </c>
      <c r="D6649" s="56">
        <f t="shared" si="103"/>
        <v>0.36332604769755567</v>
      </c>
      <c r="E6649">
        <v>-1.7129061731604878E-2</v>
      </c>
    </row>
    <row r="6650" spans="2:5" x14ac:dyDescent="0.45">
      <c r="B6650" s="191">
        <v>44579</v>
      </c>
      <c r="C6650" s="101">
        <v>178.55169677734375</v>
      </c>
      <c r="D6650" s="56">
        <f t="shared" si="103"/>
        <v>-0.55558068953112361</v>
      </c>
      <c r="E6650">
        <v>-1.7141780103023373E-2</v>
      </c>
    </row>
    <row r="6651" spans="2:5" x14ac:dyDescent="0.45">
      <c r="B6651" s="191">
        <v>45316</v>
      </c>
      <c r="C6651" s="101">
        <v>401.7640380859375</v>
      </c>
      <c r="D6651" s="56">
        <f t="shared" si="103"/>
        <v>50.858187939220521</v>
      </c>
      <c r="E6651">
        <v>-1.7148495192465259E-2</v>
      </c>
    </row>
    <row r="6652" spans="2:5" x14ac:dyDescent="0.45">
      <c r="B6652" s="191">
        <v>35865</v>
      </c>
      <c r="C6652" s="101">
        <v>7.7473597526550293</v>
      </c>
      <c r="D6652" s="56">
        <f t="shared" si="103"/>
        <v>9.1492508706974271E-2</v>
      </c>
      <c r="E6652">
        <v>-1.7163860980093978E-2</v>
      </c>
    </row>
    <row r="6653" spans="2:5" x14ac:dyDescent="0.45">
      <c r="B6653" s="191">
        <v>37587</v>
      </c>
      <c r="C6653" s="101">
        <v>7.0979504585266113</v>
      </c>
      <c r="D6653" s="56">
        <f t="shared" si="103"/>
        <v>-8.4083691801814048E-2</v>
      </c>
      <c r="E6653">
        <v>-1.7168069723680301E-2</v>
      </c>
    </row>
    <row r="6654" spans="2:5" x14ac:dyDescent="0.45">
      <c r="B6654" s="191">
        <v>37447</v>
      </c>
      <c r="C6654" s="101">
        <v>7.7495622634887695</v>
      </c>
      <c r="D6654" s="56">
        <f t="shared" si="103"/>
        <v>-4.7762207409122633E-2</v>
      </c>
      <c r="E6654">
        <v>-1.7176837971009638E-2</v>
      </c>
    </row>
    <row r="6655" spans="2:5" x14ac:dyDescent="0.45">
      <c r="B6655" s="191">
        <v>36817</v>
      </c>
      <c r="C6655" s="101">
        <v>8.1382637023925781</v>
      </c>
      <c r="D6655" s="56">
        <f t="shared" si="103"/>
        <v>-0.6854368977847628</v>
      </c>
      <c r="E6655">
        <v>-1.7194513437122173E-2</v>
      </c>
    </row>
    <row r="6656" spans="2:5" x14ac:dyDescent="0.45">
      <c r="B6656" s="191">
        <v>38727</v>
      </c>
      <c r="C6656" s="101">
        <v>25.871641159057617</v>
      </c>
      <c r="D6656" s="56">
        <f t="shared" si="103"/>
        <v>-0.86505286263776671</v>
      </c>
      <c r="E6656">
        <v>-1.7199847321784121E-2</v>
      </c>
    </row>
    <row r="6657" spans="2:5" x14ac:dyDescent="0.45">
      <c r="B6657" s="191">
        <v>43382</v>
      </c>
      <c r="C6657" s="101">
        <v>191.71685791015625</v>
      </c>
      <c r="D6657" s="56">
        <f t="shared" si="103"/>
        <v>22.079497813798927</v>
      </c>
      <c r="E6657">
        <v>-1.7203535182357784E-2</v>
      </c>
    </row>
    <row r="6658" spans="2:5" x14ac:dyDescent="0.45">
      <c r="B6658" s="191">
        <v>35905</v>
      </c>
      <c r="C6658" s="101">
        <v>8.3068037033081055</v>
      </c>
      <c r="D6658" s="56">
        <f t="shared" si="103"/>
        <v>0.93942596848669235</v>
      </c>
      <c r="E6658">
        <v>-1.72138195726242E-2</v>
      </c>
    </row>
    <row r="6659" spans="2:5" x14ac:dyDescent="0.45">
      <c r="B6659" s="191">
        <v>35562</v>
      </c>
      <c r="C6659" s="101">
        <v>4.2831249237060547</v>
      </c>
      <c r="D6659" s="56">
        <f t="shared" ref="D6659:D6722" si="104">(C6659-C6660)/C6660</f>
        <v>-0.97807889824272809</v>
      </c>
      <c r="E6659">
        <v>-1.7213924229848396E-2</v>
      </c>
    </row>
    <row r="6660" spans="2:5" x14ac:dyDescent="0.45">
      <c r="B6660" s="191">
        <v>43665</v>
      </c>
      <c r="C6660" s="101">
        <v>195.38821411132813</v>
      </c>
      <c r="D6660" s="56">
        <f t="shared" si="104"/>
        <v>23.444510569645406</v>
      </c>
      <c r="E6660">
        <v>-1.7216152301939111E-2</v>
      </c>
    </row>
    <row r="6661" spans="2:5" x14ac:dyDescent="0.45">
      <c r="B6661" s="191">
        <v>36808</v>
      </c>
      <c r="C6661" s="101">
        <v>7.9931325912475586</v>
      </c>
      <c r="D6661" s="56">
        <f t="shared" si="104"/>
        <v>-0.94031931100114108</v>
      </c>
      <c r="E6661">
        <v>-1.7235476111691784E-2</v>
      </c>
    </row>
    <row r="6662" spans="2:5" x14ac:dyDescent="0.45">
      <c r="B6662" s="191">
        <v>41604</v>
      </c>
      <c r="C6662" s="101">
        <v>133.931640625</v>
      </c>
      <c r="D6662" s="56">
        <f t="shared" si="104"/>
        <v>2.7045882843030289</v>
      </c>
      <c r="E6662">
        <v>-1.7235823479764718E-2</v>
      </c>
    </row>
    <row r="6663" spans="2:5" x14ac:dyDescent="0.45">
      <c r="B6663" s="191">
        <v>39946</v>
      </c>
      <c r="C6663" s="101">
        <v>36.152908325195313</v>
      </c>
      <c r="D6663" s="56">
        <f t="shared" si="104"/>
        <v>0</v>
      </c>
      <c r="E6663">
        <v>-1.7245877568288954E-2</v>
      </c>
    </row>
    <row r="6664" spans="2:5" x14ac:dyDescent="0.45">
      <c r="B6664" s="191">
        <v>39721</v>
      </c>
      <c r="C6664" s="101">
        <v>36.152908325195313</v>
      </c>
      <c r="D6664" s="56">
        <f t="shared" si="104"/>
        <v>1.3260625583178898</v>
      </c>
      <c r="E6664">
        <v>-1.7245877568288954E-2</v>
      </c>
    </row>
    <row r="6665" spans="2:5" x14ac:dyDescent="0.45">
      <c r="B6665" s="191">
        <v>38429</v>
      </c>
      <c r="C6665" s="101">
        <v>15.542534828186035</v>
      </c>
      <c r="D6665" s="56">
        <f t="shared" si="104"/>
        <v>-0.90886094814195784</v>
      </c>
      <c r="E6665">
        <v>-1.7276605315530682E-2</v>
      </c>
    </row>
    <row r="6666" spans="2:5" x14ac:dyDescent="0.45">
      <c r="B6666" s="191">
        <v>42578</v>
      </c>
      <c r="C6666" s="101">
        <v>170.5364990234375</v>
      </c>
      <c r="D6666" s="56">
        <f t="shared" si="104"/>
        <v>-0.3847734133650994</v>
      </c>
      <c r="E6666">
        <v>-1.7279047860810949E-2</v>
      </c>
    </row>
    <row r="6667" spans="2:5" x14ac:dyDescent="0.45">
      <c r="B6667" s="191">
        <v>44918</v>
      </c>
      <c r="C6667" s="101">
        <v>277.1929931640625</v>
      </c>
      <c r="D6667" s="56">
        <f t="shared" si="104"/>
        <v>35.352326932650726</v>
      </c>
      <c r="E6667">
        <v>-1.7295825433596555E-2</v>
      </c>
    </row>
    <row r="6668" spans="2:5" x14ac:dyDescent="0.45">
      <c r="B6668" s="191">
        <v>37635</v>
      </c>
      <c r="C6668" s="101">
        <v>7.6251788139343262</v>
      </c>
      <c r="D6668" s="56">
        <f t="shared" si="104"/>
        <v>-0.95045616250182419</v>
      </c>
      <c r="E6668">
        <v>-1.7298170193095826E-2</v>
      </c>
    </row>
    <row r="6669" spans="2:5" x14ac:dyDescent="0.45">
      <c r="B6669" s="191">
        <v>42341</v>
      </c>
      <c r="C6669" s="101">
        <v>153.90771484375</v>
      </c>
      <c r="D6669" s="56">
        <f t="shared" si="104"/>
        <v>4.0380965462814276</v>
      </c>
      <c r="E6669">
        <v>-1.7315575736974641E-2</v>
      </c>
    </row>
    <row r="6670" spans="2:5" x14ac:dyDescent="0.45">
      <c r="B6670" s="191">
        <v>39738</v>
      </c>
      <c r="C6670" s="101">
        <v>30.548782348632813</v>
      </c>
      <c r="D6670" s="56">
        <f t="shared" si="104"/>
        <v>8.4027603990124557</v>
      </c>
      <c r="E6670">
        <v>-1.7315860077169894E-2</v>
      </c>
    </row>
    <row r="6671" spans="2:5" x14ac:dyDescent="0.45">
      <c r="B6671" s="191">
        <v>35345</v>
      </c>
      <c r="C6671" s="101">
        <v>3.2489163875579834</v>
      </c>
      <c r="D6671" s="56">
        <f t="shared" si="104"/>
        <v>-0.93488634501835977</v>
      </c>
      <c r="E6671">
        <v>-1.7342070446635653E-2</v>
      </c>
    </row>
    <row r="6672" spans="2:5" x14ac:dyDescent="0.45">
      <c r="B6672" s="191">
        <v>40116</v>
      </c>
      <c r="C6672" s="101">
        <v>49.896083831787109</v>
      </c>
      <c r="D6672" s="56">
        <f t="shared" si="104"/>
        <v>4.9907793006934078</v>
      </c>
      <c r="E6672">
        <v>-1.7354490628928153E-2</v>
      </c>
    </row>
    <row r="6673" spans="2:5" x14ac:dyDescent="0.45">
      <c r="B6673" s="191">
        <v>35894</v>
      </c>
      <c r="C6673" s="101">
        <v>8.3288135528564453</v>
      </c>
      <c r="D6673" s="56">
        <f t="shared" si="104"/>
        <v>-0.95877312971857132</v>
      </c>
      <c r="E6673">
        <v>-1.7356219023026333E-2</v>
      </c>
    </row>
    <row r="6674" spans="2:5" x14ac:dyDescent="0.45">
      <c r="B6674" s="191">
        <v>42943</v>
      </c>
      <c r="C6674" s="101">
        <v>202.02391052246094</v>
      </c>
      <c r="D6674" s="56">
        <f t="shared" si="104"/>
        <v>0.3120283044810771</v>
      </c>
      <c r="E6674">
        <v>-1.7367790201019011E-2</v>
      </c>
    </row>
    <row r="6675" spans="2:5" x14ac:dyDescent="0.45">
      <c r="B6675" s="191">
        <v>41869</v>
      </c>
      <c r="C6675" s="101">
        <v>153.97831726074219</v>
      </c>
      <c r="D6675" s="56">
        <f t="shared" si="104"/>
        <v>-0.18504646737172897</v>
      </c>
      <c r="E6675">
        <v>-1.7373991021608939E-2</v>
      </c>
    </row>
    <row r="6676" spans="2:5" x14ac:dyDescent="0.45">
      <c r="B6676" s="191">
        <v>42831</v>
      </c>
      <c r="C6676" s="101">
        <v>188.94122314453125</v>
      </c>
      <c r="D6676" s="56">
        <f t="shared" si="104"/>
        <v>-0.10225937884300813</v>
      </c>
      <c r="E6676">
        <v>-1.7386825258759772E-2</v>
      </c>
    </row>
    <row r="6677" spans="2:5" x14ac:dyDescent="0.45">
      <c r="B6677" s="191">
        <v>44697</v>
      </c>
      <c r="C6677" s="101">
        <v>210.46304321289063</v>
      </c>
      <c r="D6677" s="56">
        <f t="shared" si="104"/>
        <v>-0.44400768986180433</v>
      </c>
      <c r="E6677">
        <v>-1.7401508309293594E-2</v>
      </c>
    </row>
    <row r="6678" spans="2:5" x14ac:dyDescent="0.45">
      <c r="B6678" s="191">
        <v>45447</v>
      </c>
      <c r="C6678" s="101">
        <v>378.535888671875</v>
      </c>
      <c r="D6678" s="56">
        <f t="shared" si="104"/>
        <v>10.067420414680376</v>
      </c>
      <c r="E6678">
        <v>-1.7420305528283379E-2</v>
      </c>
    </row>
    <row r="6679" spans="2:5" x14ac:dyDescent="0.45">
      <c r="B6679" s="191">
        <v>38820</v>
      </c>
      <c r="C6679" s="101">
        <v>34.202720642089844</v>
      </c>
      <c r="D6679" s="56">
        <f t="shared" si="104"/>
        <v>-7.1713599493430688E-2</v>
      </c>
      <c r="E6679">
        <v>-1.742975353876117E-2</v>
      </c>
    </row>
    <row r="6680" spans="2:5" x14ac:dyDescent="0.45">
      <c r="B6680" s="191">
        <v>39702</v>
      </c>
      <c r="C6680" s="101">
        <v>36.845008850097656</v>
      </c>
      <c r="D6680" s="56">
        <f t="shared" si="104"/>
        <v>3.7131966862883177</v>
      </c>
      <c r="E6680">
        <v>-1.7431547404993118E-2</v>
      </c>
    </row>
    <row r="6681" spans="2:5" x14ac:dyDescent="0.45">
      <c r="B6681" s="191">
        <v>37501</v>
      </c>
      <c r="C6681" s="101">
        <v>7.8174138069152832</v>
      </c>
      <c r="D6681" s="56">
        <f t="shared" si="104"/>
        <v>-0.98100419768600067</v>
      </c>
      <c r="E6681">
        <v>-1.7442262921301851E-2</v>
      </c>
    </row>
    <row r="6682" spans="2:5" x14ac:dyDescent="0.45">
      <c r="B6682" s="191">
        <v>45790</v>
      </c>
      <c r="C6682" s="101">
        <v>411.53375244140625</v>
      </c>
      <c r="D6682" s="56">
        <f t="shared" si="104"/>
        <v>1.9653858244133526</v>
      </c>
      <c r="E6682">
        <v>-1.7451228264473047E-2</v>
      </c>
    </row>
    <row r="6683" spans="2:5" x14ac:dyDescent="0.45">
      <c r="B6683" s="191">
        <v>42376</v>
      </c>
      <c r="C6683" s="101">
        <v>138.77915954589844</v>
      </c>
      <c r="D6683" s="56">
        <f t="shared" si="104"/>
        <v>11.010617375982875</v>
      </c>
      <c r="E6683">
        <v>-1.7454995649052757E-2</v>
      </c>
    </row>
    <row r="6684" spans="2:5" x14ac:dyDescent="0.45">
      <c r="B6684" s="191">
        <v>36300</v>
      </c>
      <c r="C6684" s="101">
        <v>11.554706573486328</v>
      </c>
      <c r="D6684" s="56">
        <f t="shared" si="104"/>
        <v>-0.93794307032177771</v>
      </c>
      <c r="E6684">
        <v>-1.747925278396021E-2</v>
      </c>
    </row>
    <row r="6685" spans="2:5" x14ac:dyDescent="0.45">
      <c r="B6685" s="191">
        <v>44599</v>
      </c>
      <c r="C6685" s="101">
        <v>186.19526672363281</v>
      </c>
      <c r="D6685" s="56">
        <f t="shared" si="104"/>
        <v>21.079933158516798</v>
      </c>
      <c r="E6685">
        <v>-1.7499034608208744E-2</v>
      </c>
    </row>
    <row r="6686" spans="2:5" x14ac:dyDescent="0.45">
      <c r="B6686" s="191">
        <v>37832</v>
      </c>
      <c r="C6686" s="101">
        <v>8.4327821731567383</v>
      </c>
      <c r="D6686" s="56">
        <f t="shared" si="104"/>
        <v>-0.65381760430264024</v>
      </c>
      <c r="E6686">
        <v>-1.752232971219482E-2</v>
      </c>
    </row>
    <row r="6687" spans="2:5" x14ac:dyDescent="0.45">
      <c r="B6687" s="191">
        <v>38686</v>
      </c>
      <c r="C6687" s="101">
        <v>24.35936164855957</v>
      </c>
      <c r="D6687" s="56">
        <f t="shared" si="104"/>
        <v>-0.87635233511328825</v>
      </c>
      <c r="E6687">
        <v>-1.7531366317119917E-2</v>
      </c>
    </row>
    <row r="6688" spans="2:5" x14ac:dyDescent="0.45">
      <c r="B6688" s="191">
        <v>42852</v>
      </c>
      <c r="C6688" s="101">
        <v>197.00624084472656</v>
      </c>
      <c r="D6688" s="56">
        <f t="shared" si="104"/>
        <v>17.590357557659747</v>
      </c>
      <c r="E6688">
        <v>-1.7531554881180758E-2</v>
      </c>
    </row>
    <row r="6689" spans="2:5" x14ac:dyDescent="0.45">
      <c r="B6689" s="191">
        <v>36241</v>
      </c>
      <c r="C6689" s="101">
        <v>10.597227096557617</v>
      </c>
      <c r="D6689" s="56">
        <f t="shared" si="104"/>
        <v>-0.66959973273016049</v>
      </c>
      <c r="E6689">
        <v>-1.7552499326733344E-2</v>
      </c>
    </row>
    <row r="6690" spans="2:5" x14ac:dyDescent="0.45">
      <c r="B6690" s="191">
        <v>39393</v>
      </c>
      <c r="C6690" s="101">
        <v>32.073905944824219</v>
      </c>
      <c r="D6690" s="56">
        <f t="shared" si="104"/>
        <v>3.8520981885456509</v>
      </c>
      <c r="E6690">
        <v>-1.7554244664337131E-2</v>
      </c>
    </row>
    <row r="6691" spans="2:5" x14ac:dyDescent="0.45">
      <c r="B6691" s="191">
        <v>37172</v>
      </c>
      <c r="C6691" s="101">
        <v>6.6103167533874512</v>
      </c>
      <c r="D6691" s="56">
        <f t="shared" si="104"/>
        <v>-0.96339043843378569</v>
      </c>
      <c r="E6691">
        <v>-1.7561287085490099E-2</v>
      </c>
    </row>
    <row r="6692" spans="2:5" x14ac:dyDescent="0.45">
      <c r="B6692" s="191">
        <v>44613</v>
      </c>
      <c r="C6692" s="101">
        <v>180.56257629394531</v>
      </c>
      <c r="D6692" s="56">
        <f t="shared" si="104"/>
        <v>23.489172997411309</v>
      </c>
      <c r="E6692">
        <v>-1.7575359826385039E-2</v>
      </c>
    </row>
    <row r="6693" spans="2:5" x14ac:dyDescent="0.45">
      <c r="B6693" s="191">
        <v>36053</v>
      </c>
      <c r="C6693" s="101">
        <v>7.3731594085693359</v>
      </c>
      <c r="D6693" s="56">
        <f t="shared" si="104"/>
        <v>-0.95803337832748892</v>
      </c>
      <c r="E6693">
        <v>-1.7586773406579471E-2</v>
      </c>
    </row>
    <row r="6694" spans="2:5" x14ac:dyDescent="0.45">
      <c r="B6694" s="191">
        <v>44236</v>
      </c>
      <c r="C6694" s="101">
        <v>175.6910400390625</v>
      </c>
      <c r="D6694" s="56">
        <f t="shared" si="104"/>
        <v>7.9418697068904712E-2</v>
      </c>
      <c r="E6694">
        <v>-1.7589065612671963E-2</v>
      </c>
    </row>
    <row r="6695" spans="2:5" x14ac:dyDescent="0.45">
      <c r="B6695" s="191">
        <v>44249</v>
      </c>
      <c r="C6695" s="101">
        <v>162.76449584960938</v>
      </c>
      <c r="D6695" s="56">
        <f t="shared" si="104"/>
        <v>20.05717280117269</v>
      </c>
      <c r="E6695">
        <v>-1.7591094882941392E-2</v>
      </c>
    </row>
    <row r="6696" spans="2:5" x14ac:dyDescent="0.45">
      <c r="B6696" s="191">
        <v>36118</v>
      </c>
      <c r="C6696" s="101">
        <v>7.7296462059020996</v>
      </c>
      <c r="D6696" s="56">
        <f t="shared" si="104"/>
        <v>-0.94525939041662921</v>
      </c>
      <c r="E6696">
        <v>-1.7600326289978704E-2</v>
      </c>
    </row>
    <row r="6697" spans="2:5" x14ac:dyDescent="0.45">
      <c r="B6697" s="191">
        <v>44153</v>
      </c>
      <c r="C6697" s="101">
        <v>141.20497131347656</v>
      </c>
      <c r="D6697" s="56">
        <f t="shared" si="104"/>
        <v>3.8231480652635823</v>
      </c>
      <c r="E6697">
        <v>-1.7614138019877636E-2</v>
      </c>
    </row>
    <row r="6698" spans="2:5" x14ac:dyDescent="0.45">
      <c r="B6698" s="191">
        <v>38888</v>
      </c>
      <c r="C6698" s="101">
        <v>29.276515960693359</v>
      </c>
      <c r="D6698" s="56">
        <f t="shared" si="104"/>
        <v>-3.1887188902051319E-2</v>
      </c>
      <c r="E6698">
        <v>-1.7624148639544906E-2</v>
      </c>
    </row>
    <row r="6699" spans="2:5" x14ac:dyDescent="0.45">
      <c r="B6699" s="191">
        <v>38922</v>
      </c>
      <c r="C6699" s="101">
        <v>30.240810394287109</v>
      </c>
      <c r="D6699" s="56">
        <f t="shared" si="104"/>
        <v>-0.83485818936787526</v>
      </c>
      <c r="E6699">
        <v>-1.7632970973478018E-2</v>
      </c>
    </row>
    <row r="6700" spans="2:5" x14ac:dyDescent="0.45">
      <c r="B6700" s="191">
        <v>43081</v>
      </c>
      <c r="C6700" s="101">
        <v>183.12025451660156</v>
      </c>
      <c r="D6700" s="56">
        <f t="shared" si="104"/>
        <v>0.90609507279265811</v>
      </c>
      <c r="E6700">
        <v>-1.7652665936786962E-2</v>
      </c>
    </row>
    <row r="6701" spans="2:5" x14ac:dyDescent="0.45">
      <c r="B6701" s="191">
        <v>41058</v>
      </c>
      <c r="C6701" s="101">
        <v>96.070892333984375</v>
      </c>
      <c r="D6701" s="56">
        <f t="shared" si="104"/>
        <v>-0.32129909183183325</v>
      </c>
      <c r="E6701">
        <v>-1.765585216272136E-2</v>
      </c>
    </row>
    <row r="6702" spans="2:5" x14ac:dyDescent="0.45">
      <c r="B6702" s="191">
        <v>42124</v>
      </c>
      <c r="C6702" s="101">
        <v>141.5511474609375</v>
      </c>
      <c r="D6702" s="56">
        <f t="shared" si="104"/>
        <v>12.420992924885295</v>
      </c>
      <c r="E6702">
        <v>-1.7674704660051044E-2</v>
      </c>
    </row>
    <row r="6703" spans="2:5" x14ac:dyDescent="0.45">
      <c r="B6703" s="191">
        <v>36381</v>
      </c>
      <c r="C6703" s="101">
        <v>10.546995162963867</v>
      </c>
      <c r="D6703" s="56">
        <f t="shared" si="104"/>
        <v>2.1629204200334029</v>
      </c>
      <c r="E6703">
        <v>-1.7677203268474169E-2</v>
      </c>
    </row>
    <row r="6704" spans="2:5" x14ac:dyDescent="0.45">
      <c r="B6704" s="191">
        <v>35242</v>
      </c>
      <c r="C6704" s="101">
        <v>3.3345749378204346</v>
      </c>
      <c r="D6704" s="56">
        <f t="shared" si="104"/>
        <v>-0.98411618974650261</v>
      </c>
      <c r="E6704">
        <v>-1.7687111810457765E-2</v>
      </c>
    </row>
    <row r="6705" spans="2:5" x14ac:dyDescent="0.45">
      <c r="B6705" s="191">
        <v>42900</v>
      </c>
      <c r="C6705" s="101">
        <v>209.93545532226563</v>
      </c>
      <c r="D6705" s="56">
        <f t="shared" si="104"/>
        <v>0.79053261992249668</v>
      </c>
      <c r="E6705">
        <v>-1.7690359695341381E-2</v>
      </c>
    </row>
    <row r="6706" spans="2:5" x14ac:dyDescent="0.45">
      <c r="B6706" s="191">
        <v>43958</v>
      </c>
      <c r="C6706" s="101">
        <v>117.24748992919922</v>
      </c>
      <c r="D6706" s="56">
        <f t="shared" si="104"/>
        <v>-0.18459595276259846</v>
      </c>
      <c r="E6706">
        <v>-1.769368810793449E-2</v>
      </c>
    </row>
    <row r="6707" spans="2:5" x14ac:dyDescent="0.45">
      <c r="B6707" s="191">
        <v>42083</v>
      </c>
      <c r="C6707" s="101">
        <v>143.79066467285156</v>
      </c>
      <c r="D6707" s="56">
        <f t="shared" si="104"/>
        <v>20.226282136201732</v>
      </c>
      <c r="E6707">
        <v>-1.7699200834586124E-2</v>
      </c>
    </row>
    <row r="6708" spans="2:5" x14ac:dyDescent="0.45">
      <c r="B6708" s="191">
        <v>37375</v>
      </c>
      <c r="C6708" s="101">
        <v>6.7741804122924805</v>
      </c>
      <c r="D6708" s="56">
        <f t="shared" si="104"/>
        <v>-0.95928149797137885</v>
      </c>
      <c r="E6708">
        <v>-1.769981321999722E-2</v>
      </c>
    </row>
    <row r="6709" spans="2:5" x14ac:dyDescent="0.45">
      <c r="B6709" s="191">
        <v>42643</v>
      </c>
      <c r="C6709" s="101">
        <v>166.36614990234375</v>
      </c>
      <c r="D6709" s="56">
        <f t="shared" si="104"/>
        <v>1.3818328363249774</v>
      </c>
      <c r="E6709">
        <v>-1.7704695307935458E-2</v>
      </c>
    </row>
    <row r="6710" spans="2:5" x14ac:dyDescent="0.45">
      <c r="B6710" s="191">
        <v>40466</v>
      </c>
      <c r="C6710" s="101">
        <v>69.847953796386719</v>
      </c>
      <c r="D6710" s="56">
        <f t="shared" si="104"/>
        <v>-0.50882800540234363</v>
      </c>
      <c r="E6710">
        <v>-1.7709132340282031E-2</v>
      </c>
    </row>
    <row r="6711" spans="2:5" x14ac:dyDescent="0.45">
      <c r="B6711" s="191">
        <v>41528</v>
      </c>
      <c r="C6711" s="101">
        <v>142.20671081542969</v>
      </c>
      <c r="D6711" s="56">
        <f t="shared" si="104"/>
        <v>15.857769910832113</v>
      </c>
      <c r="E6711">
        <v>-1.771383924256642E-2</v>
      </c>
    </row>
    <row r="6712" spans="2:5" x14ac:dyDescent="0.45">
      <c r="B6712" s="191">
        <v>37077</v>
      </c>
      <c r="C6712" s="101">
        <v>8.4356775283813477</v>
      </c>
      <c r="D6712" s="56">
        <f t="shared" si="104"/>
        <v>-0.98039044406142561</v>
      </c>
      <c r="E6712">
        <v>-1.7718045530260965E-2</v>
      </c>
    </row>
    <row r="6713" spans="2:5" x14ac:dyDescent="0.45">
      <c r="B6713" s="191">
        <v>45691</v>
      </c>
      <c r="C6713" s="101">
        <v>430.18197631835938</v>
      </c>
      <c r="D6713" s="56">
        <f t="shared" si="104"/>
        <v>0.17706006760983758</v>
      </c>
      <c r="E6713">
        <v>-1.772775186443333E-2</v>
      </c>
    </row>
    <row r="6714" spans="2:5" x14ac:dyDescent="0.45">
      <c r="B6714" s="191">
        <v>45055</v>
      </c>
      <c r="C6714" s="101">
        <v>365.4715576171875</v>
      </c>
      <c r="D6714" s="56">
        <f t="shared" si="104"/>
        <v>3.4724362105054021</v>
      </c>
      <c r="E6714">
        <v>-1.7731046753152162E-2</v>
      </c>
    </row>
    <row r="6715" spans="2:5" x14ac:dyDescent="0.45">
      <c r="B6715" s="191">
        <v>40760</v>
      </c>
      <c r="C6715" s="101">
        <v>81.716438293457031</v>
      </c>
      <c r="D6715" s="56">
        <f t="shared" si="104"/>
        <v>9.3536962556829337</v>
      </c>
      <c r="E6715">
        <v>-1.7754403591891923E-2</v>
      </c>
    </row>
    <row r="6716" spans="2:5" x14ac:dyDescent="0.45">
      <c r="B6716" s="191">
        <v>37763</v>
      </c>
      <c r="C6716" s="101">
        <v>7.8924894332885742</v>
      </c>
      <c r="D6716" s="56">
        <f t="shared" si="104"/>
        <v>-0.95828452845159107</v>
      </c>
      <c r="E6716">
        <v>-1.7766167610124662E-2</v>
      </c>
    </row>
    <row r="6717" spans="2:5" x14ac:dyDescent="0.45">
      <c r="B6717" s="191">
        <v>43682</v>
      </c>
      <c r="C6717" s="101">
        <v>189.19813537597656</v>
      </c>
      <c r="D6717" s="56">
        <f t="shared" si="104"/>
        <v>23.454876932156999</v>
      </c>
      <c r="E6717">
        <v>-1.7769333982487725E-2</v>
      </c>
    </row>
    <row r="6718" spans="2:5" x14ac:dyDescent="0.45">
      <c r="B6718" s="191">
        <v>35878</v>
      </c>
      <c r="C6718" s="101">
        <v>7.7366218566894531</v>
      </c>
      <c r="D6718" s="56">
        <f t="shared" si="104"/>
        <v>-0.94598812974509261</v>
      </c>
      <c r="E6718">
        <v>-1.7790155098363115E-2</v>
      </c>
    </row>
    <row r="6719" spans="2:5" x14ac:dyDescent="0.45">
      <c r="B6719" s="191">
        <v>42431</v>
      </c>
      <c r="C6719" s="101">
        <v>143.23928833007813</v>
      </c>
      <c r="D6719" s="56">
        <f t="shared" si="104"/>
        <v>-0.65101821994841635</v>
      </c>
      <c r="E6719">
        <v>-1.7827165211106374E-2</v>
      </c>
    </row>
    <row r="6720" spans="2:5" x14ac:dyDescent="0.45">
      <c r="B6720" s="191">
        <v>45299</v>
      </c>
      <c r="C6720" s="101">
        <v>410.44918823242188</v>
      </c>
      <c r="D6720" s="56">
        <f t="shared" si="104"/>
        <v>135.46249991280598</v>
      </c>
      <c r="E6720">
        <v>-1.7828872646434214E-2</v>
      </c>
    </row>
    <row r="6721" spans="2:5" x14ac:dyDescent="0.45">
      <c r="B6721" s="191">
        <v>35324</v>
      </c>
      <c r="C6721" s="101">
        <v>3.0077800750732422</v>
      </c>
      <c r="D6721" s="56">
        <f t="shared" si="104"/>
        <v>1.9070704139817419E-2</v>
      </c>
      <c r="E6721">
        <v>-1.7847697674248417E-2</v>
      </c>
    </row>
    <row r="6722" spans="2:5" x14ac:dyDescent="0.45">
      <c r="B6722" s="191">
        <v>35220</v>
      </c>
      <c r="C6722" s="101">
        <v>2.9514930248260498</v>
      </c>
      <c r="D6722" s="56">
        <f t="shared" si="104"/>
        <v>-0.99243447270346019</v>
      </c>
      <c r="E6722">
        <v>-1.7857215110014715E-2</v>
      </c>
    </row>
    <row r="6723" spans="2:5" x14ac:dyDescent="0.45">
      <c r="B6723" s="191">
        <v>45891</v>
      </c>
      <c r="C6723" s="101">
        <v>390.1239013671875</v>
      </c>
      <c r="D6723" s="56">
        <f t="shared" ref="D6723:D6786" si="105">(C6723-C6724)/C6724</f>
        <v>57.893913314890469</v>
      </c>
      <c r="E6723">
        <v>-1.7877008101858965E-2</v>
      </c>
    </row>
    <row r="6724" spans="2:5" x14ac:dyDescent="0.45">
      <c r="B6724" s="191">
        <v>35768</v>
      </c>
      <c r="C6724" s="101">
        <v>6.6241803169250488</v>
      </c>
      <c r="D6724" s="56">
        <f t="shared" si="105"/>
        <v>-8.4427853787775078E-2</v>
      </c>
      <c r="E6724">
        <v>-1.7909617568414669E-2</v>
      </c>
    </row>
    <row r="6725" spans="2:5" x14ac:dyDescent="0.45">
      <c r="B6725" s="191">
        <v>37553</v>
      </c>
      <c r="C6725" s="101">
        <v>7.2350172996520996</v>
      </c>
      <c r="D6725" s="56">
        <f t="shared" si="105"/>
        <v>-0.15604063616347555</v>
      </c>
      <c r="E6725">
        <v>-1.7911211339180239E-2</v>
      </c>
    </row>
    <row r="6726" spans="2:5" x14ac:dyDescent="0.45">
      <c r="B6726" s="191">
        <v>37803</v>
      </c>
      <c r="C6726" s="101">
        <v>8.5727081298828125</v>
      </c>
      <c r="D6726" s="56">
        <f t="shared" si="105"/>
        <v>-0.69638212809771505</v>
      </c>
      <c r="E6726">
        <v>-1.79176782959376E-2</v>
      </c>
    </row>
    <row r="6727" spans="2:5" x14ac:dyDescent="0.45">
      <c r="B6727" s="191">
        <v>39185</v>
      </c>
      <c r="C6727" s="101">
        <v>28.235189437866211</v>
      </c>
      <c r="D6727" s="56">
        <f t="shared" si="105"/>
        <v>1.3381630677421663</v>
      </c>
      <c r="E6727">
        <v>-1.7919615388136596E-2</v>
      </c>
    </row>
    <row r="6728" spans="2:5" x14ac:dyDescent="0.45">
      <c r="B6728" s="191">
        <v>38216</v>
      </c>
      <c r="C6728" s="101">
        <v>12.075799942016602</v>
      </c>
      <c r="D6728" s="56">
        <f t="shared" si="105"/>
        <v>-0.97369589283474323</v>
      </c>
      <c r="E6728">
        <v>-1.7931004315400467E-2</v>
      </c>
    </row>
    <row r="6729" spans="2:5" x14ac:dyDescent="0.45">
      <c r="B6729" s="191">
        <v>45569</v>
      </c>
      <c r="C6729" s="101">
        <v>459.08419799804688</v>
      </c>
      <c r="D6729" s="56">
        <f t="shared" si="105"/>
        <v>1.1428371903969063</v>
      </c>
      <c r="E6729">
        <v>-1.7942416544072165E-2</v>
      </c>
    </row>
    <row r="6730" spans="2:5" x14ac:dyDescent="0.45">
      <c r="B6730" s="191">
        <v>42895</v>
      </c>
      <c r="C6730" s="101">
        <v>214.24128723144531</v>
      </c>
      <c r="D6730" s="56">
        <f t="shared" si="105"/>
        <v>0.58231944839039296</v>
      </c>
      <c r="E6730">
        <v>-1.7971714849910128E-2</v>
      </c>
    </row>
    <row r="6731" spans="2:5" x14ac:dyDescent="0.45">
      <c r="B6731" s="191">
        <v>41591</v>
      </c>
      <c r="C6731" s="101">
        <v>135.39698791503906</v>
      </c>
      <c r="D6731" s="56">
        <f t="shared" si="105"/>
        <v>17.271005091014292</v>
      </c>
      <c r="E6731">
        <v>-1.7974519330958408E-2</v>
      </c>
    </row>
    <row r="6732" spans="2:5" x14ac:dyDescent="0.45">
      <c r="B6732" s="191">
        <v>36125</v>
      </c>
      <c r="C6732" s="101">
        <v>7.4104838371276855</v>
      </c>
      <c r="D6732" s="56">
        <f t="shared" si="105"/>
        <v>-0.98276818656515019</v>
      </c>
      <c r="E6732">
        <v>-1.7992991383235658E-2</v>
      </c>
    </row>
    <row r="6733" spans="2:5" x14ac:dyDescent="0.45">
      <c r="B6733" s="191">
        <v>45589</v>
      </c>
      <c r="C6733" s="101">
        <v>430.04666137695313</v>
      </c>
      <c r="D6733" s="56">
        <f t="shared" si="105"/>
        <v>55.139039222677482</v>
      </c>
      <c r="E6733">
        <v>-1.800778303609208E-2</v>
      </c>
    </row>
    <row r="6734" spans="2:5" x14ac:dyDescent="0.45">
      <c r="B6734" s="191">
        <v>35880</v>
      </c>
      <c r="C6734" s="101">
        <v>7.6603851318359375</v>
      </c>
      <c r="D6734" s="56">
        <f t="shared" si="105"/>
        <v>2.0793665184998331</v>
      </c>
      <c r="E6734">
        <v>-1.803119343285341E-2</v>
      </c>
    </row>
    <row r="6735" spans="2:5" x14ac:dyDescent="0.45">
      <c r="B6735" s="191">
        <v>35069</v>
      </c>
      <c r="C6735" s="101">
        <v>2.48764967918396</v>
      </c>
      <c r="D6735" s="56">
        <f t="shared" si="105"/>
        <v>-0.96422876404840763</v>
      </c>
      <c r="E6735">
        <v>-1.8036428412983842E-2</v>
      </c>
    </row>
    <row r="6736" spans="2:5" x14ac:dyDescent="0.45">
      <c r="B6736" s="191">
        <v>40473</v>
      </c>
      <c r="C6736" s="101">
        <v>69.543296813964844</v>
      </c>
      <c r="D6736" s="56">
        <f t="shared" si="105"/>
        <v>-0.3086136401819945</v>
      </c>
      <c r="E6736">
        <v>-1.8067102780663011E-2</v>
      </c>
    </row>
    <row r="6737" spans="2:5" x14ac:dyDescent="0.45">
      <c r="B6737" s="191">
        <v>41017</v>
      </c>
      <c r="C6737" s="101">
        <v>100.58528900146484</v>
      </c>
      <c r="D6737" s="56">
        <f t="shared" si="105"/>
        <v>34.57816535915088</v>
      </c>
      <c r="E6737">
        <v>-1.8074501992091218E-2</v>
      </c>
    </row>
    <row r="6738" spans="2:5" x14ac:dyDescent="0.45">
      <c r="B6738" s="191">
        <v>35206</v>
      </c>
      <c r="C6738" s="101">
        <v>2.8271634578704834</v>
      </c>
      <c r="D6738" s="56">
        <f t="shared" si="105"/>
        <v>-0.75220300992902944</v>
      </c>
      <c r="E6738">
        <v>-1.8084641258390346E-2</v>
      </c>
    </row>
    <row r="6739" spans="2:5" x14ac:dyDescent="0.45">
      <c r="B6739" s="191">
        <v>36292</v>
      </c>
      <c r="C6739" s="101">
        <v>11.409192085266113</v>
      </c>
      <c r="D6739" s="56">
        <f t="shared" si="105"/>
        <v>-0.93974884858372332</v>
      </c>
      <c r="E6739">
        <v>-1.8110056755306258E-2</v>
      </c>
    </row>
    <row r="6740" spans="2:5" x14ac:dyDescent="0.45">
      <c r="B6740" s="191">
        <v>43384</v>
      </c>
      <c r="C6740" s="101">
        <v>189.36056518554688</v>
      </c>
      <c r="D6740" s="56">
        <f t="shared" si="105"/>
        <v>0.15497028890604653</v>
      </c>
      <c r="E6740">
        <v>-1.8141378424487511E-2</v>
      </c>
    </row>
    <row r="6741" spans="2:5" x14ac:dyDescent="0.45">
      <c r="B6741" s="191">
        <v>44217</v>
      </c>
      <c r="C6741" s="101">
        <v>163.9527587890625</v>
      </c>
      <c r="D6741" s="56">
        <f t="shared" si="105"/>
        <v>15.028487808407293</v>
      </c>
      <c r="E6741">
        <v>-1.8148360113979068E-2</v>
      </c>
    </row>
    <row r="6742" spans="2:5" x14ac:dyDescent="0.45">
      <c r="B6742" s="191">
        <v>36251</v>
      </c>
      <c r="C6742" s="101">
        <v>10.228835105895996</v>
      </c>
      <c r="D6742" s="56">
        <f t="shared" si="105"/>
        <v>-0.89117166127049174</v>
      </c>
      <c r="E6742">
        <v>-1.8224661440398242E-2</v>
      </c>
    </row>
    <row r="6743" spans="2:5" x14ac:dyDescent="0.45">
      <c r="B6743" s="191">
        <v>41065</v>
      </c>
      <c r="C6743" s="101">
        <v>93.990547180175781</v>
      </c>
      <c r="D6743" s="56">
        <f t="shared" si="105"/>
        <v>-0.38766486213085266</v>
      </c>
      <c r="E6743">
        <v>-1.8252749814221935E-2</v>
      </c>
    </row>
    <row r="6744" spans="2:5" x14ac:dyDescent="0.45">
      <c r="B6744" s="191">
        <v>41852</v>
      </c>
      <c r="C6744" s="101">
        <v>153.49526977539063</v>
      </c>
      <c r="D6744" s="56">
        <f t="shared" si="105"/>
        <v>8.7696386777801401</v>
      </c>
      <c r="E6744">
        <v>-1.8255943526615751E-2</v>
      </c>
    </row>
    <row r="6745" spans="2:5" x14ac:dyDescent="0.45">
      <c r="B6745" s="191">
        <v>38385</v>
      </c>
      <c r="C6745" s="101">
        <v>15.711458206176758</v>
      </c>
      <c r="D6745" s="56">
        <f t="shared" si="105"/>
        <v>-0.53956760098421386</v>
      </c>
      <c r="E6745">
        <v>-1.8258681901939675E-2</v>
      </c>
    </row>
    <row r="6746" spans="2:5" x14ac:dyDescent="0.45">
      <c r="B6746" s="191">
        <v>39029</v>
      </c>
      <c r="C6746" s="101">
        <v>34.123268127441406</v>
      </c>
      <c r="D6746" s="56">
        <f t="shared" si="105"/>
        <v>-0.75176898946237614</v>
      </c>
      <c r="E6746">
        <v>-1.8263492112269828E-2</v>
      </c>
    </row>
    <row r="6747" spans="2:5" x14ac:dyDescent="0.45">
      <c r="B6747" s="191">
        <v>41675</v>
      </c>
      <c r="C6747" s="101">
        <v>137.46577453613281</v>
      </c>
      <c r="D6747" s="56">
        <f t="shared" si="105"/>
        <v>16.418306226460331</v>
      </c>
      <c r="E6747">
        <v>-1.8313354260245076E-2</v>
      </c>
    </row>
    <row r="6748" spans="2:5" x14ac:dyDescent="0.45">
      <c r="B6748" s="191">
        <v>36677</v>
      </c>
      <c r="C6748" s="101">
        <v>7.89202880859375</v>
      </c>
      <c r="D6748" s="56">
        <f t="shared" si="105"/>
        <v>-0.94771734176144196</v>
      </c>
      <c r="E6748">
        <v>-1.8331596267867595E-2</v>
      </c>
    </row>
    <row r="6749" spans="2:5" x14ac:dyDescent="0.45">
      <c r="B6749" s="191">
        <v>42318</v>
      </c>
      <c r="C6749" s="101">
        <v>150.94926452636719</v>
      </c>
      <c r="D6749" s="56">
        <f t="shared" si="105"/>
        <v>2.2808663711570891</v>
      </c>
      <c r="E6749">
        <v>-1.8364636160451153E-2</v>
      </c>
    </row>
    <row r="6750" spans="2:5" x14ac:dyDescent="0.45">
      <c r="B6750" s="191">
        <v>40039</v>
      </c>
      <c r="C6750" s="101">
        <v>46.008964538574219</v>
      </c>
      <c r="D6750" s="56">
        <f t="shared" si="105"/>
        <v>-0.80149697378101992</v>
      </c>
      <c r="E6750">
        <v>-1.8383236837183441E-2</v>
      </c>
    </row>
    <row r="6751" spans="2:5" x14ac:dyDescent="0.45">
      <c r="B6751" s="191">
        <v>42921</v>
      </c>
      <c r="C6751" s="101">
        <v>231.7796630859375</v>
      </c>
      <c r="D6751" s="56">
        <f t="shared" si="105"/>
        <v>2.395355823728377</v>
      </c>
      <c r="E6751">
        <v>-1.8383920996702163E-2</v>
      </c>
    </row>
    <row r="6752" spans="2:5" x14ac:dyDescent="0.45">
      <c r="B6752" s="191">
        <v>40619</v>
      </c>
      <c r="C6752" s="101">
        <v>68.26373291015625</v>
      </c>
      <c r="D6752" s="56">
        <f t="shared" si="105"/>
        <v>-0.77142563433697153</v>
      </c>
      <c r="E6752">
        <v>-1.83995289615267E-2</v>
      </c>
    </row>
    <row r="6753" spans="2:5" x14ac:dyDescent="0.45">
      <c r="B6753" s="191">
        <v>46125</v>
      </c>
      <c r="C6753" s="101">
        <v>298.64999389648438</v>
      </c>
      <c r="D6753" s="56">
        <f t="shared" si="105"/>
        <v>0.57920999665557105</v>
      </c>
      <c r="E6753">
        <v>-1.8405936248202547E-2</v>
      </c>
    </row>
    <row r="6754" spans="2:5" x14ac:dyDescent="0.45">
      <c r="B6754" s="191">
        <v>42846</v>
      </c>
      <c r="C6754" s="101">
        <v>189.11354064941406</v>
      </c>
      <c r="D6754" s="56">
        <f t="shared" si="105"/>
        <v>19.869618296316496</v>
      </c>
      <c r="E6754">
        <v>-1.8425842304815854E-2</v>
      </c>
    </row>
    <row r="6755" spans="2:5" x14ac:dyDescent="0.45">
      <c r="B6755" s="191">
        <v>37886</v>
      </c>
      <c r="C6755" s="101">
        <v>9.0616674423217773</v>
      </c>
      <c r="D6755" s="56">
        <f t="shared" si="105"/>
        <v>-0.88793870075108461</v>
      </c>
      <c r="E6755">
        <v>-1.8429991609724292E-2</v>
      </c>
    </row>
    <row r="6756" spans="2:5" x14ac:dyDescent="0.45">
      <c r="B6756" s="191">
        <v>40819</v>
      </c>
      <c r="C6756" s="101">
        <v>80.863487243652344</v>
      </c>
      <c r="D6756" s="56">
        <f t="shared" si="105"/>
        <v>5.6603668579959541</v>
      </c>
      <c r="E6756">
        <v>-1.8434260740330239E-2</v>
      </c>
    </row>
    <row r="6757" spans="2:5" x14ac:dyDescent="0.45">
      <c r="B6757" s="191">
        <v>38226</v>
      </c>
      <c r="C6757" s="101">
        <v>12.140995979309082</v>
      </c>
      <c r="D6757" s="56">
        <f t="shared" si="105"/>
        <v>-0.81272924960468074</v>
      </c>
      <c r="E6757">
        <v>-1.8448296812220665E-2</v>
      </c>
    </row>
    <row r="6758" spans="2:5" x14ac:dyDescent="0.45">
      <c r="B6758" s="191">
        <v>40575</v>
      </c>
      <c r="C6758" s="101">
        <v>64.831245422363281</v>
      </c>
      <c r="D6758" s="56">
        <f t="shared" si="105"/>
        <v>-0.61804515678442673</v>
      </c>
      <c r="E6758">
        <v>-1.8450230961420951E-2</v>
      </c>
    </row>
    <row r="6759" spans="2:5" x14ac:dyDescent="0.45">
      <c r="B6759" s="191">
        <v>44418</v>
      </c>
      <c r="C6759" s="101">
        <v>169.73536682128906</v>
      </c>
      <c r="D6759" s="56">
        <f t="shared" si="105"/>
        <v>-0.53103474763227665</v>
      </c>
      <c r="E6759">
        <v>-1.8475079938001394E-2</v>
      </c>
    </row>
    <row r="6760" spans="2:5" x14ac:dyDescent="0.45">
      <c r="B6760" s="191">
        <v>45064</v>
      </c>
      <c r="C6760" s="101">
        <v>361.9359130859375</v>
      </c>
      <c r="D6760" s="56">
        <f t="shared" si="105"/>
        <v>11.153330827843929</v>
      </c>
      <c r="E6760">
        <v>-1.8475305623795638E-2</v>
      </c>
    </row>
    <row r="6761" spans="2:5" x14ac:dyDescent="0.45">
      <c r="B6761" s="191">
        <v>39238</v>
      </c>
      <c r="C6761" s="101">
        <v>29.780799865722656</v>
      </c>
      <c r="D6761" s="56">
        <f t="shared" si="105"/>
        <v>-0.56139004859237185</v>
      </c>
      <c r="E6761">
        <v>-1.8496466893894673E-2</v>
      </c>
    </row>
    <row r="6762" spans="2:5" x14ac:dyDescent="0.45">
      <c r="B6762" s="191">
        <v>40525</v>
      </c>
      <c r="C6762" s="101">
        <v>67.898139953613281</v>
      </c>
      <c r="D6762" s="56">
        <f t="shared" si="105"/>
        <v>-0.25722043686351387</v>
      </c>
      <c r="E6762">
        <v>-1.8496550997004826E-2</v>
      </c>
    </row>
    <row r="6763" spans="2:5" x14ac:dyDescent="0.45">
      <c r="B6763" s="191">
        <v>40990</v>
      </c>
      <c r="C6763" s="101">
        <v>91.410888671875</v>
      </c>
      <c r="D6763" s="56">
        <f t="shared" si="105"/>
        <v>-0.80015001332399072</v>
      </c>
      <c r="E6763">
        <v>-1.853939781771094E-2</v>
      </c>
    </row>
    <row r="6764" spans="2:5" x14ac:dyDescent="0.45">
      <c r="B6764" s="191">
        <v>45541</v>
      </c>
      <c r="C6764" s="101">
        <v>457.39752197265625</v>
      </c>
      <c r="D6764" s="56">
        <f t="shared" si="105"/>
        <v>0.26503479900272597</v>
      </c>
      <c r="E6764">
        <v>-1.8583782799812203E-2</v>
      </c>
    </row>
    <row r="6765" spans="2:5" x14ac:dyDescent="0.45">
      <c r="B6765" s="191">
        <v>45337</v>
      </c>
      <c r="C6765" s="101">
        <v>361.56912231445313</v>
      </c>
      <c r="D6765" s="56">
        <f t="shared" si="105"/>
        <v>1.3289210955145077</v>
      </c>
      <c r="E6765">
        <v>-1.8588337053557561E-2</v>
      </c>
    </row>
    <row r="6766" spans="2:5" x14ac:dyDescent="0.45">
      <c r="B6766" s="191">
        <v>42011</v>
      </c>
      <c r="C6766" s="101">
        <v>155.25177001953125</v>
      </c>
      <c r="D6766" s="56">
        <f t="shared" si="105"/>
        <v>2.0053473021537709</v>
      </c>
      <c r="E6766">
        <v>-1.8598211026009909E-2</v>
      </c>
    </row>
    <row r="6767" spans="2:5" x14ac:dyDescent="0.45">
      <c r="B6767" s="191">
        <v>40141</v>
      </c>
      <c r="C6767" s="101">
        <v>51.658512115478516</v>
      </c>
      <c r="D6767" s="56">
        <f t="shared" si="105"/>
        <v>4.5285917582682833</v>
      </c>
      <c r="E6767">
        <v>-1.8601180985952238E-2</v>
      </c>
    </row>
    <row r="6768" spans="2:5" x14ac:dyDescent="0.45">
      <c r="B6768" s="191">
        <v>37876</v>
      </c>
      <c r="C6768" s="101">
        <v>9.3438825607299805</v>
      </c>
      <c r="D6768" s="56">
        <f t="shared" si="105"/>
        <v>0.62620346724043763</v>
      </c>
      <c r="E6768">
        <v>-1.8602219705621863E-2</v>
      </c>
    </row>
    <row r="6769" spans="2:5" x14ac:dyDescent="0.45">
      <c r="B6769" s="191">
        <v>35663</v>
      </c>
      <c r="C6769" s="101">
        <v>5.745826244354248</v>
      </c>
      <c r="D6769" s="56">
        <f t="shared" si="105"/>
        <v>1.4149639986139362</v>
      </c>
      <c r="E6769">
        <v>-1.8614836161490327E-2</v>
      </c>
    </row>
    <row r="6770" spans="2:5" x14ac:dyDescent="0.45">
      <c r="B6770" s="191">
        <v>35153</v>
      </c>
      <c r="C6770" s="101">
        <v>2.3792595863342285</v>
      </c>
      <c r="D6770" s="56">
        <f t="shared" si="105"/>
        <v>-0.94132244923878761</v>
      </c>
      <c r="E6770">
        <v>-1.8627933137576939E-2</v>
      </c>
    </row>
    <row r="6771" spans="2:5" x14ac:dyDescent="0.45">
      <c r="B6771" s="191">
        <v>39603</v>
      </c>
      <c r="C6771" s="101">
        <v>40.548038482666016</v>
      </c>
      <c r="D6771" s="56">
        <f t="shared" si="105"/>
        <v>2.4475821589810565</v>
      </c>
      <c r="E6771">
        <v>-1.8645090093346396E-2</v>
      </c>
    </row>
    <row r="6772" spans="2:5" x14ac:dyDescent="0.45">
      <c r="B6772" s="191">
        <v>37972</v>
      </c>
      <c r="C6772" s="101">
        <v>11.761297225952148</v>
      </c>
      <c r="D6772" s="56">
        <f t="shared" si="105"/>
        <v>1.1739770173134758</v>
      </c>
      <c r="E6772">
        <v>-1.8653956592320595E-2</v>
      </c>
    </row>
    <row r="6773" spans="2:5" x14ac:dyDescent="0.45">
      <c r="B6773" s="191">
        <v>35627</v>
      </c>
      <c r="C6773" s="101">
        <v>5.4100375175476074</v>
      </c>
      <c r="D6773" s="56">
        <f t="shared" si="105"/>
        <v>-0.81018737154318021</v>
      </c>
      <c r="E6773">
        <v>-1.8662558988125785E-2</v>
      </c>
    </row>
    <row r="6774" spans="2:5" x14ac:dyDescent="0.45">
      <c r="B6774" s="191">
        <v>39240</v>
      </c>
      <c r="C6774" s="101">
        <v>28.501989364624023</v>
      </c>
      <c r="D6774" s="56">
        <f t="shared" si="105"/>
        <v>-0.92665962798077006</v>
      </c>
      <c r="E6774">
        <v>-1.8688730640721206E-2</v>
      </c>
    </row>
    <row r="6775" spans="2:5" x14ac:dyDescent="0.45">
      <c r="B6775" s="191">
        <v>45197</v>
      </c>
      <c r="C6775" s="101">
        <v>388.62619018554688</v>
      </c>
      <c r="D6775" s="56">
        <f t="shared" si="105"/>
        <v>1.8821894449809073</v>
      </c>
      <c r="E6775">
        <v>-1.8701951314312591E-2</v>
      </c>
    </row>
    <row r="6776" spans="2:5" x14ac:dyDescent="0.45">
      <c r="B6776" s="191">
        <v>44095</v>
      </c>
      <c r="C6776" s="101">
        <v>134.83714294433594</v>
      </c>
      <c r="D6776" s="56">
        <f t="shared" si="105"/>
        <v>-0.51526856619514527</v>
      </c>
      <c r="E6776">
        <v>-1.8704464114482389E-2</v>
      </c>
    </row>
    <row r="6777" spans="2:5" x14ac:dyDescent="0.45">
      <c r="B6777" s="191">
        <v>44844</v>
      </c>
      <c r="C6777" s="101">
        <v>278.16876220703125</v>
      </c>
      <c r="D6777" s="56">
        <f t="shared" si="105"/>
        <v>32.018341253381429</v>
      </c>
      <c r="E6777">
        <v>-1.8706833758253757E-2</v>
      </c>
    </row>
    <row r="6778" spans="2:5" x14ac:dyDescent="0.45">
      <c r="B6778" s="191">
        <v>36760</v>
      </c>
      <c r="C6778" s="101">
        <v>8.4246740341186523</v>
      </c>
      <c r="D6778" s="56">
        <f t="shared" si="105"/>
        <v>-2.176673984480329E-2</v>
      </c>
      <c r="E6778">
        <v>-1.8760480063553506E-2</v>
      </c>
    </row>
    <row r="6779" spans="2:5" x14ac:dyDescent="0.45">
      <c r="B6779" s="191">
        <v>37069</v>
      </c>
      <c r="C6779" s="101">
        <v>8.6121320724487305</v>
      </c>
      <c r="D6779" s="56">
        <f t="shared" si="105"/>
        <v>-0.74624869646691105</v>
      </c>
      <c r="E6779">
        <v>-1.8790104709038215E-2</v>
      </c>
    </row>
    <row r="6780" spans="2:5" x14ac:dyDescent="0.45">
      <c r="B6780" s="191">
        <v>38985</v>
      </c>
      <c r="C6780" s="101">
        <v>33.939262390136719</v>
      </c>
      <c r="D6780" s="56">
        <f t="shared" si="105"/>
        <v>1.8637947306280473</v>
      </c>
      <c r="E6780">
        <v>-1.8882892849392072E-2</v>
      </c>
    </row>
    <row r="6781" spans="2:5" x14ac:dyDescent="0.45">
      <c r="B6781" s="191">
        <v>36297</v>
      </c>
      <c r="C6781" s="101">
        <v>11.851150512695313</v>
      </c>
      <c r="D6781" s="56">
        <f t="shared" si="105"/>
        <v>-0.96767518202029312</v>
      </c>
      <c r="E6781">
        <v>-1.8898169932576463E-2</v>
      </c>
    </row>
    <row r="6782" spans="2:5" x14ac:dyDescent="0.45">
      <c r="B6782" s="191">
        <v>45370</v>
      </c>
      <c r="C6782" s="101">
        <v>366.62698364257813</v>
      </c>
      <c r="D6782" s="56">
        <f t="shared" si="105"/>
        <v>109.12150206000025</v>
      </c>
      <c r="E6782">
        <v>-1.892437867735958E-2</v>
      </c>
    </row>
    <row r="6783" spans="2:5" x14ac:dyDescent="0.45">
      <c r="B6783" s="191">
        <v>35347</v>
      </c>
      <c r="C6783" s="101">
        <v>3.3292951583862305</v>
      </c>
      <c r="D6783" s="56">
        <f t="shared" si="105"/>
        <v>-0.98841991790877715</v>
      </c>
      <c r="E6783">
        <v>-1.8948370928515632E-2</v>
      </c>
    </row>
    <row r="6784" spans="2:5" x14ac:dyDescent="0.45">
      <c r="B6784" s="191">
        <v>44910</v>
      </c>
      <c r="C6784" s="101">
        <v>287.50186157226563</v>
      </c>
      <c r="D6784" s="56">
        <f t="shared" si="105"/>
        <v>1.3601862447663988</v>
      </c>
      <c r="E6784">
        <v>-1.8963514088926891E-2</v>
      </c>
    </row>
    <row r="6785" spans="2:5" x14ac:dyDescent="0.45">
      <c r="B6785" s="191">
        <v>41339</v>
      </c>
      <c r="C6785" s="101">
        <v>121.81320953369141</v>
      </c>
      <c r="D6785" s="56">
        <f t="shared" si="105"/>
        <v>9.775597403437736</v>
      </c>
      <c r="E6785">
        <v>-1.8967981883876533E-2</v>
      </c>
    </row>
    <row r="6786" spans="2:5" x14ac:dyDescent="0.45">
      <c r="B6786" s="191">
        <v>36350</v>
      </c>
      <c r="C6786" s="101">
        <v>11.304543495178223</v>
      </c>
      <c r="D6786" s="56">
        <f t="shared" si="105"/>
        <v>-0.92122250912711656</v>
      </c>
      <c r="E6786">
        <v>-1.8972408562006767E-2</v>
      </c>
    </row>
    <row r="6787" spans="2:5" x14ac:dyDescent="0.45">
      <c r="B6787" s="191">
        <v>41488</v>
      </c>
      <c r="C6787" s="101">
        <v>143.49966430664063</v>
      </c>
      <c r="D6787" s="56">
        <f t="shared" ref="D6787:D6850" si="106">(C6787-C6788)/C6788</f>
        <v>4.6859137373771418</v>
      </c>
      <c r="E6787">
        <v>-1.9004581715925267E-2</v>
      </c>
    </row>
    <row r="6788" spans="2:5" x14ac:dyDescent="0.45">
      <c r="B6788" s="191">
        <v>38709</v>
      </c>
      <c r="C6788" s="101">
        <v>25.237749099731445</v>
      </c>
      <c r="D6788" s="56">
        <f t="shared" si="106"/>
        <v>-0.86817705880055696</v>
      </c>
      <c r="E6788">
        <v>-1.9007466215349593E-2</v>
      </c>
    </row>
    <row r="6789" spans="2:5" x14ac:dyDescent="0.45">
      <c r="B6789" s="191">
        <v>43243</v>
      </c>
      <c r="C6789" s="101">
        <v>191.45187377929688</v>
      </c>
      <c r="D6789" s="56">
        <f t="shared" si="106"/>
        <v>4.971189162968926E-2</v>
      </c>
      <c r="E6789">
        <v>-1.9013575808997797E-2</v>
      </c>
    </row>
    <row r="6790" spans="2:5" x14ac:dyDescent="0.45">
      <c r="B6790" s="191">
        <v>43175</v>
      </c>
      <c r="C6790" s="101">
        <v>182.38516235351563</v>
      </c>
      <c r="D6790" s="56">
        <f t="shared" si="106"/>
        <v>1.5620051073797221</v>
      </c>
      <c r="E6790">
        <v>-1.9017018907699752E-2</v>
      </c>
    </row>
    <row r="6791" spans="2:5" x14ac:dyDescent="0.45">
      <c r="B6791" s="191">
        <v>40455</v>
      </c>
      <c r="C6791" s="101">
        <v>71.188446044921875</v>
      </c>
      <c r="D6791" s="56">
        <f t="shared" si="106"/>
        <v>-0.12616597056343998</v>
      </c>
      <c r="E6791">
        <v>-1.9031549846785643E-2</v>
      </c>
    </row>
    <row r="6792" spans="2:5" x14ac:dyDescent="0.45">
      <c r="B6792" s="191">
        <v>40893</v>
      </c>
      <c r="C6792" s="101">
        <v>81.466781616210938</v>
      </c>
      <c r="D6792" s="56">
        <f t="shared" si="106"/>
        <v>6.7325418797192302</v>
      </c>
      <c r="E6792">
        <v>-1.9038149701490523E-2</v>
      </c>
    </row>
    <row r="6793" spans="2:5" x14ac:dyDescent="0.45">
      <c r="B6793" s="191">
        <v>36410</v>
      </c>
      <c r="C6793" s="101">
        <v>10.535575866699219</v>
      </c>
      <c r="D6793" s="56">
        <f t="shared" si="106"/>
        <v>7.2339814212636258E-2</v>
      </c>
      <c r="E6793">
        <v>-1.9038674324557234E-2</v>
      </c>
    </row>
    <row r="6794" spans="2:5" x14ac:dyDescent="0.45">
      <c r="B6794" s="191">
        <v>36923</v>
      </c>
      <c r="C6794" s="101">
        <v>9.8248481750488281</v>
      </c>
      <c r="D6794" s="56">
        <f t="shared" si="106"/>
        <v>-0.94540216264269705</v>
      </c>
      <c r="E6794">
        <v>-1.9045958612368186E-2</v>
      </c>
    </row>
    <row r="6795" spans="2:5" x14ac:dyDescent="0.45">
      <c r="B6795" s="191">
        <v>43747</v>
      </c>
      <c r="C6795" s="101">
        <v>179.94940185546875</v>
      </c>
      <c r="D6795" s="56">
        <f t="shared" si="106"/>
        <v>3.8974974231706172</v>
      </c>
      <c r="E6795">
        <v>-1.9055331729862259E-2</v>
      </c>
    </row>
    <row r="6796" spans="2:5" x14ac:dyDescent="0.45">
      <c r="B6796" s="191">
        <v>39478</v>
      </c>
      <c r="C6796" s="101">
        <v>36.743133544921875</v>
      </c>
      <c r="D6796" s="56">
        <f t="shared" si="106"/>
        <v>-0.26791660079532048</v>
      </c>
      <c r="E6796">
        <v>-1.9062207619037336E-2</v>
      </c>
    </row>
    <row r="6797" spans="2:5" x14ac:dyDescent="0.45">
      <c r="B6797" s="191">
        <v>40144</v>
      </c>
      <c r="C6797" s="101">
        <v>50.1898193359375</v>
      </c>
      <c r="D6797" s="56">
        <f t="shared" si="106"/>
        <v>6.2439684398875634</v>
      </c>
      <c r="E6797">
        <v>-1.9135160409947134E-2</v>
      </c>
    </row>
    <row r="6798" spans="2:5" x14ac:dyDescent="0.45">
      <c r="B6798" s="191">
        <v>35972</v>
      </c>
      <c r="C6798" s="101">
        <v>6.9284977912902832</v>
      </c>
      <c r="D6798" s="56">
        <f t="shared" si="106"/>
        <v>-8.4094648784231771E-2</v>
      </c>
      <c r="E6798">
        <v>-1.9145417007791692E-2</v>
      </c>
    </row>
    <row r="6799" spans="2:5" x14ac:dyDescent="0.45">
      <c r="B6799" s="191">
        <v>36560</v>
      </c>
      <c r="C6799" s="101">
        <v>7.5646438598632813</v>
      </c>
      <c r="D6799" s="56">
        <f t="shared" si="106"/>
        <v>-0.98144226886260544</v>
      </c>
      <c r="E6799">
        <v>-1.9179173039898804E-2</v>
      </c>
    </row>
    <row r="6800" spans="2:5" x14ac:dyDescent="0.45">
      <c r="B6800" s="191">
        <v>45132</v>
      </c>
      <c r="C6800" s="101">
        <v>407.62762451171875</v>
      </c>
      <c r="D6800" s="56">
        <f t="shared" si="106"/>
        <v>47.922387994785318</v>
      </c>
      <c r="E6800">
        <v>-1.9200180458786506E-2</v>
      </c>
    </row>
    <row r="6801" spans="2:5" x14ac:dyDescent="0.45">
      <c r="B6801" s="191">
        <v>37796</v>
      </c>
      <c r="C6801" s="101">
        <v>8.3321285247802734</v>
      </c>
      <c r="D6801" s="56">
        <f t="shared" si="106"/>
        <v>-0.81468226178478842</v>
      </c>
      <c r="E6801">
        <v>-1.921423488535233E-2</v>
      </c>
    </row>
    <row r="6802" spans="2:5" x14ac:dyDescent="0.45">
      <c r="B6802" s="191">
        <v>40032</v>
      </c>
      <c r="C6802" s="101">
        <v>44.961311340332031</v>
      </c>
      <c r="D6802" s="56">
        <f t="shared" si="106"/>
        <v>-0.76250714815655141</v>
      </c>
      <c r="E6802">
        <v>-1.9222635153211487E-2</v>
      </c>
    </row>
    <row r="6803" spans="2:5" x14ac:dyDescent="0.45">
      <c r="B6803" s="191">
        <v>42985</v>
      </c>
      <c r="C6803" s="101">
        <v>189.31648254394531</v>
      </c>
      <c r="D6803" s="56">
        <f t="shared" si="106"/>
        <v>0.19438378847690965</v>
      </c>
      <c r="E6803">
        <v>-1.9223838679309494E-2</v>
      </c>
    </row>
    <row r="6804" spans="2:5" x14ac:dyDescent="0.45">
      <c r="B6804" s="191">
        <v>44224</v>
      </c>
      <c r="C6804" s="101">
        <v>158.50556945800781</v>
      </c>
      <c r="D6804" s="56">
        <f t="shared" si="106"/>
        <v>23.342656683068405</v>
      </c>
      <c r="E6804">
        <v>-1.9226068415731063E-2</v>
      </c>
    </row>
    <row r="6805" spans="2:5" x14ac:dyDescent="0.45">
      <c r="B6805" s="191">
        <v>35794</v>
      </c>
      <c r="C6805" s="101">
        <v>6.5114326477050781</v>
      </c>
      <c r="D6805" s="56">
        <f t="shared" si="106"/>
        <v>-0.80147128693409975</v>
      </c>
      <c r="E6805">
        <v>-1.9246463571756436E-2</v>
      </c>
    </row>
    <row r="6806" spans="2:5" x14ac:dyDescent="0.45">
      <c r="B6806" s="191">
        <v>39041</v>
      </c>
      <c r="C6806" s="101">
        <v>32.798442840576172</v>
      </c>
      <c r="D6806" s="56">
        <f t="shared" si="106"/>
        <v>0.77259091318609974</v>
      </c>
      <c r="E6806">
        <v>-1.925699599029787E-2</v>
      </c>
    </row>
    <row r="6807" spans="2:5" x14ac:dyDescent="0.45">
      <c r="B6807" s="191">
        <v>38505</v>
      </c>
      <c r="C6807" s="101">
        <v>18.503108978271484</v>
      </c>
      <c r="D6807" s="56">
        <f t="shared" si="106"/>
        <v>-0.90566561486759134</v>
      </c>
      <c r="E6807">
        <v>-1.9257653382054228E-2</v>
      </c>
    </row>
    <row r="6808" spans="2:5" x14ac:dyDescent="0.45">
      <c r="B6808" s="191">
        <v>43514</v>
      </c>
      <c r="C6808" s="101">
        <v>196.14384460449219</v>
      </c>
      <c r="D6808" s="56">
        <f t="shared" si="106"/>
        <v>0.60936040656420098</v>
      </c>
      <c r="E6808">
        <v>-1.9278831577272112E-2</v>
      </c>
    </row>
    <row r="6809" spans="2:5" x14ac:dyDescent="0.45">
      <c r="B6809" s="191">
        <v>41373</v>
      </c>
      <c r="C6809" s="101">
        <v>121.87689208984375</v>
      </c>
      <c r="D6809" s="56">
        <f t="shared" si="106"/>
        <v>-0.15099748168877788</v>
      </c>
      <c r="E6809">
        <v>-1.9292762816606589E-2</v>
      </c>
    </row>
    <row r="6810" spans="2:5" x14ac:dyDescent="0.45">
      <c r="B6810" s="191">
        <v>42360</v>
      </c>
      <c r="C6810" s="101">
        <v>143.55303955078125</v>
      </c>
      <c r="D6810" s="56">
        <f t="shared" si="106"/>
        <v>-0.18274537465751878</v>
      </c>
      <c r="E6810">
        <v>-1.9292882036091436E-2</v>
      </c>
    </row>
    <row r="6811" spans="2:5" x14ac:dyDescent="0.45">
      <c r="B6811" s="191">
        <v>43706</v>
      </c>
      <c r="C6811" s="101">
        <v>175.65277099609375</v>
      </c>
      <c r="D6811" s="56">
        <f t="shared" si="106"/>
        <v>1.5421385549186113</v>
      </c>
      <c r="E6811">
        <v>-1.9313047684490797E-2</v>
      </c>
    </row>
    <row r="6812" spans="2:5" x14ac:dyDescent="0.45">
      <c r="B6812" s="191">
        <v>40617</v>
      </c>
      <c r="C6812" s="101">
        <v>69.096458435058594</v>
      </c>
      <c r="D6812" s="56">
        <f t="shared" si="106"/>
        <v>-1.3913164666807122E-2</v>
      </c>
      <c r="E6812">
        <v>-1.9313860547956065E-2</v>
      </c>
    </row>
    <row r="6813" spans="2:5" x14ac:dyDescent="0.45">
      <c r="B6813" s="191">
        <v>40505</v>
      </c>
      <c r="C6813" s="101">
        <v>70.071372985839844</v>
      </c>
      <c r="D6813" s="56">
        <f t="shared" si="106"/>
        <v>-0.32104628300285415</v>
      </c>
      <c r="E6813">
        <v>-1.9329085081074848E-2</v>
      </c>
    </row>
    <row r="6814" spans="2:5" x14ac:dyDescent="0.45">
      <c r="B6814" s="191">
        <v>41078</v>
      </c>
      <c r="C6814" s="101">
        <v>103.20493316650391</v>
      </c>
      <c r="D6814" s="56">
        <f t="shared" si="106"/>
        <v>1.8638164298867326</v>
      </c>
      <c r="E6814">
        <v>-1.9354715703871341E-2</v>
      </c>
    </row>
    <row r="6815" spans="2:5" x14ac:dyDescent="0.45">
      <c r="B6815" s="191">
        <v>39678</v>
      </c>
      <c r="C6815" s="101">
        <v>36.037551879882813</v>
      </c>
      <c r="D6815" s="56">
        <f t="shared" si="106"/>
        <v>3.4344525477548919</v>
      </c>
      <c r="E6815">
        <v>-1.9356721922798369E-2</v>
      </c>
    </row>
    <row r="6816" spans="2:5" x14ac:dyDescent="0.45">
      <c r="B6816" s="191">
        <v>36731</v>
      </c>
      <c r="C6816" s="101">
        <v>8.1267194747924805</v>
      </c>
      <c r="D6816" s="56">
        <f t="shared" si="106"/>
        <v>-0.17546480645711571</v>
      </c>
      <c r="E6816">
        <v>-1.9369603515661638E-2</v>
      </c>
    </row>
    <row r="6817" spans="2:5" x14ac:dyDescent="0.45">
      <c r="B6817" s="191">
        <v>36263</v>
      </c>
      <c r="C6817" s="101">
        <v>9.8561220169067383</v>
      </c>
      <c r="D6817" s="56">
        <f t="shared" si="106"/>
        <v>-0.96976649688065419</v>
      </c>
      <c r="E6817">
        <v>-1.9375667455317557E-2</v>
      </c>
    </row>
    <row r="6818" spans="2:5" x14ac:dyDescent="0.45">
      <c r="B6818" s="191">
        <v>46072</v>
      </c>
      <c r="C6818" s="101">
        <v>326</v>
      </c>
      <c r="D6818" s="56">
        <f t="shared" si="106"/>
        <v>37.534926033761991</v>
      </c>
      <c r="E6818">
        <v>-1.9401449752435393E-2</v>
      </c>
    </row>
    <row r="6819" spans="2:5" x14ac:dyDescent="0.45">
      <c r="B6819" s="191">
        <v>36727</v>
      </c>
      <c r="C6819" s="101">
        <v>8.4598579406738281</v>
      </c>
      <c r="D6819" s="56">
        <f t="shared" si="106"/>
        <v>-1.2195771066662836E-2</v>
      </c>
      <c r="E6819">
        <v>-1.9434007146981812E-2</v>
      </c>
    </row>
    <row r="6820" spans="2:5" x14ac:dyDescent="0.45">
      <c r="B6820" s="191">
        <v>36942</v>
      </c>
      <c r="C6820" s="101">
        <v>8.5643062591552734</v>
      </c>
      <c r="D6820" s="56">
        <f t="shared" si="106"/>
        <v>-0.95035798223954893</v>
      </c>
      <c r="E6820">
        <v>-1.9448714334287718E-2</v>
      </c>
    </row>
    <row r="6821" spans="2:5" x14ac:dyDescent="0.45">
      <c r="B6821" s="191">
        <v>43815</v>
      </c>
      <c r="C6821" s="101">
        <v>172.52131652832031</v>
      </c>
      <c r="D6821" s="56">
        <f t="shared" si="106"/>
        <v>5.8802798516885852</v>
      </c>
      <c r="E6821">
        <v>-1.9453596365172188E-2</v>
      </c>
    </row>
    <row r="6822" spans="2:5" x14ac:dyDescent="0.45">
      <c r="B6822" s="191">
        <v>38714</v>
      </c>
      <c r="C6822" s="101">
        <v>25.074752807617188</v>
      </c>
      <c r="D6822" s="56">
        <f t="shared" si="106"/>
        <v>6.8145505403959303</v>
      </c>
      <c r="E6822">
        <v>-1.9475868570723209E-2</v>
      </c>
    </row>
    <row r="6823" spans="2:5" x14ac:dyDescent="0.45">
      <c r="B6823" s="191">
        <v>35285</v>
      </c>
      <c r="C6823" s="101">
        <v>3.208726167678833</v>
      </c>
      <c r="D6823" s="56">
        <f t="shared" si="106"/>
        <v>-0.91268508587895514</v>
      </c>
      <c r="E6823">
        <v>-1.9486170497289162E-2</v>
      </c>
    </row>
    <row r="6824" spans="2:5" x14ac:dyDescent="0.45">
      <c r="B6824" s="191">
        <v>39674</v>
      </c>
      <c r="C6824" s="101">
        <v>36.748889923095703</v>
      </c>
      <c r="D6824" s="56">
        <f t="shared" si="106"/>
        <v>4.0873075031110808</v>
      </c>
      <c r="E6824">
        <v>-1.9492289730303664E-2</v>
      </c>
    </row>
    <row r="6825" spans="2:5" x14ac:dyDescent="0.45">
      <c r="B6825" s="191">
        <v>37533</v>
      </c>
      <c r="C6825" s="101">
        <v>7.2236423492431641</v>
      </c>
      <c r="D6825" s="56">
        <f t="shared" si="106"/>
        <v>-0.79845440891041775</v>
      </c>
      <c r="E6825">
        <v>-1.9530652085540199E-2</v>
      </c>
    </row>
    <row r="6826" spans="2:5" x14ac:dyDescent="0.45">
      <c r="B6826" s="191">
        <v>39514</v>
      </c>
      <c r="C6826" s="101">
        <v>35.841232299804688</v>
      </c>
      <c r="D6826" s="56">
        <f t="shared" si="106"/>
        <v>-0.90949932812943812</v>
      </c>
      <c r="E6826">
        <v>-1.9532106439341168E-2</v>
      </c>
    </row>
    <row r="6827" spans="2:5" x14ac:dyDescent="0.45">
      <c r="B6827" s="191">
        <v>45268</v>
      </c>
      <c r="C6827" s="101">
        <v>396.03277587890625</v>
      </c>
      <c r="D6827" s="56">
        <f t="shared" si="106"/>
        <v>49.226378150249722</v>
      </c>
      <c r="E6827">
        <v>-1.9537176165959694E-2</v>
      </c>
    </row>
    <row r="6828" spans="2:5" x14ac:dyDescent="0.45">
      <c r="B6828" s="191">
        <v>36703</v>
      </c>
      <c r="C6828" s="101">
        <v>7.884955883026123</v>
      </c>
      <c r="D6828" s="56">
        <f t="shared" si="106"/>
        <v>-0.1852027834059965</v>
      </c>
      <c r="E6828">
        <v>-1.9542969059895689E-2</v>
      </c>
    </row>
    <row r="6829" spans="2:5" x14ac:dyDescent="0.45">
      <c r="B6829" s="191">
        <v>37867</v>
      </c>
      <c r="C6829" s="101">
        <v>9.6772003173828125</v>
      </c>
      <c r="D6829" s="56">
        <f t="shared" si="106"/>
        <v>-0.90096442586522707</v>
      </c>
      <c r="E6829">
        <v>-1.9590451903480199E-2</v>
      </c>
    </row>
    <row r="6830" spans="2:5" x14ac:dyDescent="0.45">
      <c r="B6830" s="191">
        <v>41050</v>
      </c>
      <c r="C6830" s="101">
        <v>97.714385986328125</v>
      </c>
      <c r="D6830" s="56">
        <f t="shared" si="106"/>
        <v>3.7817871526353066</v>
      </c>
      <c r="E6830">
        <v>-1.9619970523427323E-2</v>
      </c>
    </row>
    <row r="6831" spans="2:5" x14ac:dyDescent="0.45">
      <c r="B6831" s="191">
        <v>38576</v>
      </c>
      <c r="C6831" s="101">
        <v>20.434700012207031</v>
      </c>
      <c r="D6831" s="56">
        <f t="shared" si="106"/>
        <v>-0.91012171879578363</v>
      </c>
      <c r="E6831">
        <v>-1.9636967108963125E-2</v>
      </c>
    </row>
    <row r="6832" spans="2:5" x14ac:dyDescent="0.45">
      <c r="B6832" s="191">
        <v>44704</v>
      </c>
      <c r="C6832" s="101">
        <v>227.35971069335938</v>
      </c>
      <c r="D6832" s="56">
        <f t="shared" si="106"/>
        <v>2.5091459433235186</v>
      </c>
      <c r="E6832">
        <v>-1.9643003301050951E-2</v>
      </c>
    </row>
    <row r="6833" spans="2:5" x14ac:dyDescent="0.45">
      <c r="B6833" s="191">
        <v>40413</v>
      </c>
      <c r="C6833" s="101">
        <v>64.790611267089844</v>
      </c>
      <c r="D6833" s="56">
        <f t="shared" si="106"/>
        <v>5.3631968334755431</v>
      </c>
      <c r="E6833">
        <v>-1.9668199422045056E-2</v>
      </c>
    </row>
    <row r="6834" spans="2:5" x14ac:dyDescent="0.45">
      <c r="B6834" s="191">
        <v>36419</v>
      </c>
      <c r="C6834" s="101">
        <v>10.182085037231445</v>
      </c>
      <c r="D6834" s="56">
        <f t="shared" si="106"/>
        <v>0.32250074227927367</v>
      </c>
      <c r="E6834">
        <v>-1.9687166729179455E-2</v>
      </c>
    </row>
    <row r="6835" spans="2:5" x14ac:dyDescent="0.45">
      <c r="B6835" s="191">
        <v>37474</v>
      </c>
      <c r="C6835" s="101">
        <v>7.6991147994995117</v>
      </c>
      <c r="D6835" s="56">
        <f t="shared" si="106"/>
        <v>-0.58104291271837838</v>
      </c>
      <c r="E6835">
        <v>-1.9697469024283445E-2</v>
      </c>
    </row>
    <row r="6836" spans="2:5" x14ac:dyDescent="0.45">
      <c r="B6836" s="191">
        <v>38510</v>
      </c>
      <c r="C6836" s="101">
        <v>18.376857757568359</v>
      </c>
      <c r="D6836" s="56">
        <f t="shared" si="106"/>
        <v>-0.86104383235390047</v>
      </c>
      <c r="E6836">
        <v>-1.9697886647258894E-2</v>
      </c>
    </row>
    <row r="6837" spans="2:5" x14ac:dyDescent="0.45">
      <c r="B6837" s="191">
        <v>43934</v>
      </c>
      <c r="C6837" s="101">
        <v>132.24931335449219</v>
      </c>
      <c r="D6837" s="56">
        <f t="shared" si="106"/>
        <v>1.7193320057890698</v>
      </c>
      <c r="E6837">
        <v>-1.9703448420169217E-2</v>
      </c>
    </row>
    <row r="6838" spans="2:5" x14ac:dyDescent="0.45">
      <c r="B6838" s="191">
        <v>40214</v>
      </c>
      <c r="C6838" s="101">
        <v>48.633014678955078</v>
      </c>
      <c r="D6838" s="56">
        <f t="shared" si="106"/>
        <v>-0.54756203784183788</v>
      </c>
      <c r="E6838">
        <v>-1.9735687737658592E-2</v>
      </c>
    </row>
    <row r="6839" spans="2:5" x14ac:dyDescent="0.45">
      <c r="B6839" s="191">
        <v>41101</v>
      </c>
      <c r="C6839" s="101">
        <v>107.49101257324219</v>
      </c>
      <c r="D6839" s="56">
        <f t="shared" si="106"/>
        <v>-0.49474257015925238</v>
      </c>
      <c r="E6839">
        <v>-1.9736474541473648E-2</v>
      </c>
    </row>
    <row r="6840" spans="2:5" x14ac:dyDescent="0.45">
      <c r="B6840" s="191">
        <v>43367</v>
      </c>
      <c r="C6840" s="101">
        <v>212.74504089355469</v>
      </c>
      <c r="D6840" s="56">
        <f t="shared" si="106"/>
        <v>18.95609645868598</v>
      </c>
      <c r="E6840">
        <v>-1.9740036472738323E-2</v>
      </c>
    </row>
    <row r="6841" spans="2:5" x14ac:dyDescent="0.45">
      <c r="B6841" s="191">
        <v>36375</v>
      </c>
      <c r="C6841" s="101">
        <v>10.660654067993164</v>
      </c>
      <c r="D6841" s="56">
        <f t="shared" si="106"/>
        <v>0.42370473155344335</v>
      </c>
      <c r="E6841">
        <v>-1.9752092161931939E-2</v>
      </c>
    </row>
    <row r="6842" spans="2:5" x14ac:dyDescent="0.45">
      <c r="B6842" s="191">
        <v>36502</v>
      </c>
      <c r="C6842" s="101">
        <v>7.4879670143127441</v>
      </c>
      <c r="D6842" s="56">
        <f t="shared" si="106"/>
        <v>-0.94770770378624425</v>
      </c>
      <c r="E6842">
        <v>-1.9790385492148288E-2</v>
      </c>
    </row>
    <row r="6843" spans="2:5" x14ac:dyDescent="0.45">
      <c r="B6843" s="191">
        <v>42467</v>
      </c>
      <c r="C6843" s="101">
        <v>143.1944580078125</v>
      </c>
      <c r="D6843" s="56">
        <f t="shared" si="106"/>
        <v>8.4783730305898715</v>
      </c>
      <c r="E6843">
        <v>-1.9791263116037391E-2</v>
      </c>
    </row>
    <row r="6844" spans="2:5" x14ac:dyDescent="0.45">
      <c r="B6844" s="191">
        <v>38362</v>
      </c>
      <c r="C6844" s="101">
        <v>15.10749340057373</v>
      </c>
      <c r="D6844" s="56">
        <f t="shared" si="106"/>
        <v>-0.90012008901464391</v>
      </c>
      <c r="E6844">
        <v>-1.9804626151182451E-2</v>
      </c>
    </row>
    <row r="6845" spans="2:5" x14ac:dyDescent="0.45">
      <c r="B6845" s="191">
        <v>43875</v>
      </c>
      <c r="C6845" s="101">
        <v>151.25657653808594</v>
      </c>
      <c r="D6845" s="56">
        <f t="shared" si="106"/>
        <v>0.7755072359155466</v>
      </c>
      <c r="E6845">
        <v>-1.9820531582486256E-2</v>
      </c>
    </row>
    <row r="6846" spans="2:5" x14ac:dyDescent="0.45">
      <c r="B6846" s="191">
        <v>40757</v>
      </c>
      <c r="C6846" s="101">
        <v>85.190628051757813</v>
      </c>
      <c r="D6846" s="56">
        <f t="shared" si="106"/>
        <v>5.3887936839312225</v>
      </c>
      <c r="E6846">
        <v>-1.9865830157685466E-2</v>
      </c>
    </row>
    <row r="6847" spans="2:5" x14ac:dyDescent="0.45">
      <c r="B6847" s="191">
        <v>38057</v>
      </c>
      <c r="C6847" s="101">
        <v>13.334383964538574</v>
      </c>
      <c r="D6847" s="56">
        <f t="shared" si="106"/>
        <v>-0.90110716206285224</v>
      </c>
      <c r="E6847">
        <v>-1.9889998943632081E-2</v>
      </c>
    </row>
    <row r="6848" spans="2:5" x14ac:dyDescent="0.45">
      <c r="B6848" s="191">
        <v>41612</v>
      </c>
      <c r="C6848" s="101">
        <v>134.83670043945313</v>
      </c>
      <c r="D6848" s="56">
        <f t="shared" si="106"/>
        <v>-0.54752785087431832</v>
      </c>
      <c r="E6848">
        <v>-1.9893482910082923E-2</v>
      </c>
    </row>
    <row r="6849" spans="2:5" x14ac:dyDescent="0.45">
      <c r="B6849" s="191">
        <v>46100</v>
      </c>
      <c r="C6849" s="101">
        <v>298</v>
      </c>
      <c r="D6849" s="56">
        <f t="shared" si="106"/>
        <v>7.3922686061829062</v>
      </c>
      <c r="E6849">
        <v>-1.9898003735781298E-2</v>
      </c>
    </row>
    <row r="6850" spans="2:5" x14ac:dyDescent="0.45">
      <c r="B6850" s="191">
        <v>39923</v>
      </c>
      <c r="C6850" s="101">
        <v>35.508872985839844</v>
      </c>
      <c r="D6850" s="56">
        <f t="shared" si="106"/>
        <v>-0.80405753583507056</v>
      </c>
      <c r="E6850">
        <v>-1.9899071622338175E-2</v>
      </c>
    </row>
    <row r="6851" spans="2:5" x14ac:dyDescent="0.45">
      <c r="B6851" s="191">
        <v>44545</v>
      </c>
      <c r="C6851" s="101">
        <v>181.22091674804688</v>
      </c>
      <c r="D6851" s="56">
        <f t="shared" ref="D6851:D6914" si="107">(C6851-C6852)/C6852</f>
        <v>-6.0993434896684719E-2</v>
      </c>
      <c r="E6851">
        <v>-1.9903644922130308E-2</v>
      </c>
    </row>
    <row r="6852" spans="2:5" x14ac:dyDescent="0.45">
      <c r="B6852" s="191">
        <v>43129</v>
      </c>
      <c r="C6852" s="101">
        <v>192.99217224121094</v>
      </c>
      <c r="D6852" s="56">
        <f t="shared" si="107"/>
        <v>20.314104815741395</v>
      </c>
      <c r="E6852">
        <v>-1.9911292527296634E-2</v>
      </c>
    </row>
    <row r="6853" spans="2:5" x14ac:dyDescent="0.45">
      <c r="B6853" s="191">
        <v>36783</v>
      </c>
      <c r="C6853" s="101">
        <v>9.0546693801879883</v>
      </c>
      <c r="D6853" s="56">
        <f t="shared" si="107"/>
        <v>-0.94939542878140748</v>
      </c>
      <c r="E6853">
        <v>-1.993338712021616E-2</v>
      </c>
    </row>
    <row r="6854" spans="2:5" x14ac:dyDescent="0.45">
      <c r="B6854" s="191">
        <v>43790</v>
      </c>
      <c r="C6854" s="101">
        <v>178.92987060546875</v>
      </c>
      <c r="D6854" s="56">
        <f t="shared" si="107"/>
        <v>53.820535030451339</v>
      </c>
      <c r="E6854">
        <v>-1.9944040014114525E-2</v>
      </c>
    </row>
    <row r="6855" spans="2:5" x14ac:dyDescent="0.45">
      <c r="B6855" s="191">
        <v>35355</v>
      </c>
      <c r="C6855" s="101">
        <v>3.2639205455780029</v>
      </c>
      <c r="D6855" s="56">
        <f t="shared" si="107"/>
        <v>-0.90240185315264432</v>
      </c>
      <c r="E6855">
        <v>-1.9951506843685993E-2</v>
      </c>
    </row>
    <row r="6856" spans="2:5" x14ac:dyDescent="0.45">
      <c r="B6856" s="191">
        <v>39038</v>
      </c>
      <c r="C6856" s="101">
        <v>33.44244384765625</v>
      </c>
      <c r="D6856" s="56">
        <f t="shared" si="107"/>
        <v>-7.0582318332438554E-2</v>
      </c>
      <c r="E6856">
        <v>-1.9951907221853932E-2</v>
      </c>
    </row>
    <row r="6857" spans="2:5" x14ac:dyDescent="0.45">
      <c r="B6857" s="191">
        <v>39623</v>
      </c>
      <c r="C6857" s="101">
        <v>35.982147216796875</v>
      </c>
      <c r="D6857" s="56">
        <f t="shared" si="107"/>
        <v>-0.76658305150914108</v>
      </c>
      <c r="E6857">
        <v>-1.9959262739537128E-2</v>
      </c>
    </row>
    <row r="6858" spans="2:5" x14ac:dyDescent="0.45">
      <c r="B6858" s="191">
        <v>41892</v>
      </c>
      <c r="C6858" s="101">
        <v>154.15396118164063</v>
      </c>
      <c r="D6858" s="56">
        <f t="shared" si="107"/>
        <v>8.2297415740897346</v>
      </c>
      <c r="E6858">
        <v>-1.9960907605536031E-2</v>
      </c>
    </row>
    <row r="6859" spans="2:5" x14ac:dyDescent="0.45">
      <c r="B6859" s="191">
        <v>38474</v>
      </c>
      <c r="C6859" s="101">
        <v>16.701871871948242</v>
      </c>
      <c r="D6859" s="56">
        <f t="shared" si="107"/>
        <v>0.64136865836634294</v>
      </c>
      <c r="E6859">
        <v>-1.9997155094680398E-2</v>
      </c>
    </row>
    <row r="6860" spans="2:5" x14ac:dyDescent="0.45">
      <c r="B6860" s="191">
        <v>36895</v>
      </c>
      <c r="C6860" s="101">
        <v>10.175576210021973</v>
      </c>
      <c r="D6860" s="56">
        <f t="shared" si="107"/>
        <v>-0.9433154899358912</v>
      </c>
      <c r="E6860">
        <v>-2.0012840106688613E-2</v>
      </c>
    </row>
    <row r="6861" spans="2:5" x14ac:dyDescent="0.45">
      <c r="B6861" s="191">
        <v>43697</v>
      </c>
      <c r="C6861" s="101">
        <v>179.51246643066406</v>
      </c>
      <c r="D6861" s="56">
        <f t="shared" si="107"/>
        <v>14.208092670955493</v>
      </c>
      <c r="E6861">
        <v>-2.0075471786122848E-2</v>
      </c>
    </row>
    <row r="6862" spans="2:5" x14ac:dyDescent="0.45">
      <c r="B6862" s="191">
        <v>38188</v>
      </c>
      <c r="C6862" s="101">
        <v>11.803746223449707</v>
      </c>
      <c r="D6862" s="56">
        <f t="shared" si="107"/>
        <v>-1.68343864439695E-2</v>
      </c>
      <c r="E6862">
        <v>-2.0075851712696456E-2</v>
      </c>
    </row>
    <row r="6863" spans="2:5" x14ac:dyDescent="0.45">
      <c r="B6863" s="191">
        <v>38202</v>
      </c>
      <c r="C6863" s="101">
        <v>12.005857467651367</v>
      </c>
      <c r="D6863" s="56">
        <f t="shared" si="107"/>
        <v>0.55238570225483397</v>
      </c>
      <c r="E6863">
        <v>-2.0076704414321841E-2</v>
      </c>
    </row>
    <row r="6864" spans="2:5" x14ac:dyDescent="0.45">
      <c r="B6864" s="191">
        <v>37764</v>
      </c>
      <c r="C6864" s="101">
        <v>7.7338109016418457</v>
      </c>
      <c r="D6864" s="56">
        <f t="shared" si="107"/>
        <v>4.344531863342245E-2</v>
      </c>
      <c r="E6864">
        <v>-2.0105004002597914E-2</v>
      </c>
    </row>
    <row r="6865" spans="2:5" x14ac:dyDescent="0.45">
      <c r="B6865" s="191">
        <v>37246</v>
      </c>
      <c r="C6865" s="101">
        <v>7.4118027687072754</v>
      </c>
      <c r="D6865" s="56">
        <f t="shared" si="107"/>
        <v>-0.96093044765347368</v>
      </c>
      <c r="E6865">
        <v>-2.0116399528733269E-2</v>
      </c>
    </row>
    <row r="6866" spans="2:5" x14ac:dyDescent="0.45">
      <c r="B6866" s="191">
        <v>43777</v>
      </c>
      <c r="C6866" s="101">
        <v>189.70790100097656</v>
      </c>
      <c r="D6866" s="56">
        <f t="shared" si="107"/>
        <v>31.542302032013055</v>
      </c>
      <c r="E6866">
        <v>-2.0124236741484142E-2</v>
      </c>
    </row>
    <row r="6867" spans="2:5" x14ac:dyDescent="0.45">
      <c r="B6867" s="191">
        <v>35747</v>
      </c>
      <c r="C6867" s="101">
        <v>5.8295783996582031</v>
      </c>
      <c r="D6867" s="56">
        <f t="shared" si="107"/>
        <v>-0.45570263954242646</v>
      </c>
      <c r="E6867">
        <v>-2.0124792000641843E-2</v>
      </c>
    </row>
    <row r="6868" spans="2:5" x14ac:dyDescent="0.45">
      <c r="B6868" s="191">
        <v>36235</v>
      </c>
      <c r="C6868" s="101">
        <v>10.710282325744629</v>
      </c>
      <c r="D6868" s="56">
        <f t="shared" si="107"/>
        <v>-0.93561262411999402</v>
      </c>
      <c r="E6868">
        <v>-2.0142809654309549E-2</v>
      </c>
    </row>
    <row r="6869" spans="2:5" x14ac:dyDescent="0.45">
      <c r="B6869" s="191">
        <v>44280</v>
      </c>
      <c r="C6869" s="101">
        <v>166.34133911132813</v>
      </c>
      <c r="D6869" s="56">
        <f t="shared" si="107"/>
        <v>-8.6388407113725155E-2</v>
      </c>
      <c r="E6869">
        <v>-2.0143453060914116E-2</v>
      </c>
    </row>
    <row r="6870" spans="2:5" x14ac:dyDescent="0.45">
      <c r="B6870" s="191">
        <v>43048</v>
      </c>
      <c r="C6870" s="101">
        <v>182.07008361816406</v>
      </c>
      <c r="D6870" s="56">
        <f t="shared" si="107"/>
        <v>-0.16396082967261183</v>
      </c>
      <c r="E6870">
        <v>-2.0158362557693921E-2</v>
      </c>
    </row>
    <row r="6871" spans="2:5" x14ac:dyDescent="0.45">
      <c r="B6871" s="191">
        <v>42892</v>
      </c>
      <c r="C6871" s="101">
        <v>217.7769775390625</v>
      </c>
      <c r="D6871" s="56">
        <f t="shared" si="107"/>
        <v>0.65362419591049814</v>
      </c>
      <c r="E6871">
        <v>-2.0160528489577841E-2</v>
      </c>
    </row>
    <row r="6872" spans="2:5" x14ac:dyDescent="0.45">
      <c r="B6872" s="191">
        <v>42423</v>
      </c>
      <c r="C6872" s="101">
        <v>131.69677734375</v>
      </c>
      <c r="D6872" s="56">
        <f t="shared" si="107"/>
        <v>-0.28704428870424054</v>
      </c>
      <c r="E6872">
        <v>-2.0176849695922511E-2</v>
      </c>
    </row>
    <row r="6873" spans="2:5" x14ac:dyDescent="0.45">
      <c r="B6873" s="191">
        <v>43684</v>
      </c>
      <c r="C6873" s="101">
        <v>184.71943664550781</v>
      </c>
      <c r="D6873" s="56">
        <f t="shared" si="107"/>
        <v>0.3653667430757036</v>
      </c>
      <c r="E6873">
        <v>-2.027801933178406E-2</v>
      </c>
    </row>
    <row r="6874" spans="2:5" x14ac:dyDescent="0.45">
      <c r="B6874" s="191">
        <v>41505</v>
      </c>
      <c r="C6874" s="101">
        <v>135.28924560546875</v>
      </c>
      <c r="D6874" s="56">
        <f t="shared" si="107"/>
        <v>2.8565829417967508</v>
      </c>
      <c r="E6874">
        <v>-2.0287156351668795E-2</v>
      </c>
    </row>
    <row r="6875" spans="2:5" x14ac:dyDescent="0.45">
      <c r="B6875" s="191">
        <v>39009</v>
      </c>
      <c r="C6875" s="101">
        <v>35.080081939697266</v>
      </c>
      <c r="D6875" s="56">
        <f t="shared" si="107"/>
        <v>-0.91593643947379544</v>
      </c>
      <c r="E6875">
        <v>-2.029795576889129E-2</v>
      </c>
    </row>
    <row r="6876" spans="2:5" x14ac:dyDescent="0.45">
      <c r="B6876" s="191">
        <v>45804</v>
      </c>
      <c r="C6876" s="101">
        <v>417.30426025390625</v>
      </c>
      <c r="D6876" s="56">
        <f t="shared" si="107"/>
        <v>11.870533574993043</v>
      </c>
      <c r="E6876">
        <v>-2.0320666658117121E-2</v>
      </c>
    </row>
    <row r="6877" spans="2:5" x14ac:dyDescent="0.45">
      <c r="B6877" s="191">
        <v>39777</v>
      </c>
      <c r="C6877" s="101">
        <v>32.423229217529297</v>
      </c>
      <c r="D6877" s="56">
        <f t="shared" si="107"/>
        <v>9.7415136611957109</v>
      </c>
      <c r="E6877">
        <v>-2.0331265240409464E-2</v>
      </c>
    </row>
    <row r="6878" spans="2:5" x14ac:dyDescent="0.45">
      <c r="B6878" s="191">
        <v>35303</v>
      </c>
      <c r="C6878" s="101">
        <v>3.0184972286224365</v>
      </c>
      <c r="D6878" s="56">
        <f t="shared" si="107"/>
        <v>-0.98655732362522086</v>
      </c>
      <c r="E6878">
        <v>-2.0347575756825418E-2</v>
      </c>
    </row>
    <row r="6879" spans="2:5" x14ac:dyDescent="0.45">
      <c r="B6879" s="191">
        <v>44725</v>
      </c>
      <c r="C6879" s="101">
        <v>224.54585266113281</v>
      </c>
      <c r="D6879" s="56">
        <f t="shared" si="107"/>
        <v>0.16986340922292814</v>
      </c>
      <c r="E6879">
        <v>-2.0358997535758858E-2</v>
      </c>
    </row>
    <row r="6880" spans="2:5" x14ac:dyDescent="0.45">
      <c r="B6880" s="191">
        <v>42955</v>
      </c>
      <c r="C6880" s="101">
        <v>191.94194030761719</v>
      </c>
      <c r="D6880" s="56">
        <f t="shared" si="107"/>
        <v>22.161141664809126</v>
      </c>
      <c r="E6880">
        <v>-2.0368208831828424E-2</v>
      </c>
    </row>
    <row r="6881" spans="2:5" x14ac:dyDescent="0.45">
      <c r="B6881" s="191">
        <v>36728</v>
      </c>
      <c r="C6881" s="101">
        <v>8.2872400283813477</v>
      </c>
      <c r="D6881" s="56">
        <f t="shared" si="107"/>
        <v>0.35804739256352786</v>
      </c>
      <c r="E6881">
        <v>-2.0404351172678373E-2</v>
      </c>
    </row>
    <row r="6882" spans="2:5" x14ac:dyDescent="0.45">
      <c r="B6882" s="191">
        <v>35654</v>
      </c>
      <c r="C6882" s="101">
        <v>6.1023201942443848</v>
      </c>
      <c r="D6882" s="56">
        <f t="shared" si="107"/>
        <v>-0.96183294843069767</v>
      </c>
      <c r="E6882">
        <v>-2.0426051177762746E-2</v>
      </c>
    </row>
    <row r="6883" spans="2:5" x14ac:dyDescent="0.45">
      <c r="B6883" s="191">
        <v>41954</v>
      </c>
      <c r="C6883" s="101">
        <v>159.88450622558594</v>
      </c>
      <c r="D6883" s="56">
        <f t="shared" si="107"/>
        <v>6.1323993870046589</v>
      </c>
      <c r="E6883">
        <v>-2.0446566511849316E-2</v>
      </c>
    </row>
    <row r="6884" spans="2:5" x14ac:dyDescent="0.45">
      <c r="B6884" s="191">
        <v>38609</v>
      </c>
      <c r="C6884" s="101">
        <v>22.416650772094727</v>
      </c>
      <c r="D6884" s="56">
        <f t="shared" si="107"/>
        <v>-0.87251301925255242</v>
      </c>
      <c r="E6884">
        <v>-2.0470979463928524E-2</v>
      </c>
    </row>
    <row r="6885" spans="2:5" x14ac:dyDescent="0.45">
      <c r="B6885" s="191">
        <v>43698</v>
      </c>
      <c r="C6885" s="101">
        <v>175.83482360839844</v>
      </c>
      <c r="D6885" s="56">
        <f t="shared" si="107"/>
        <v>31.598443311602356</v>
      </c>
      <c r="E6885">
        <v>-2.0486838019609623E-2</v>
      </c>
    </row>
    <row r="6886" spans="2:5" x14ac:dyDescent="0.45">
      <c r="B6886" s="191">
        <v>35636</v>
      </c>
      <c r="C6886" s="101">
        <v>5.3939638137817383</v>
      </c>
      <c r="D6886" s="56">
        <f t="shared" si="107"/>
        <v>-0.9643036283489318</v>
      </c>
      <c r="E6886">
        <v>-2.0531162747363902E-2</v>
      </c>
    </row>
    <row r="6887" spans="2:5" x14ac:dyDescent="0.45">
      <c r="B6887" s="191">
        <v>41485</v>
      </c>
      <c r="C6887" s="101">
        <v>151.10678100585938</v>
      </c>
      <c r="D6887" s="56">
        <f t="shared" si="107"/>
        <v>0.14511222995644196</v>
      </c>
      <c r="E6887">
        <v>-2.0533427598017039E-2</v>
      </c>
    </row>
    <row r="6888" spans="2:5" x14ac:dyDescent="0.45">
      <c r="B6888" s="191">
        <v>43999</v>
      </c>
      <c r="C6888" s="101">
        <v>131.95805358886719</v>
      </c>
      <c r="D6888" s="56">
        <f t="shared" si="107"/>
        <v>-0.66064237770003664</v>
      </c>
      <c r="E6888">
        <v>-2.0540664084072194E-2</v>
      </c>
    </row>
    <row r="6889" spans="2:5" x14ac:dyDescent="0.45">
      <c r="B6889" s="191">
        <v>45155</v>
      </c>
      <c r="C6889" s="101">
        <v>388.84658813476563</v>
      </c>
      <c r="D6889" s="56">
        <f t="shared" si="107"/>
        <v>10.13218863796803</v>
      </c>
      <c r="E6889">
        <v>-2.0544036420374785E-2</v>
      </c>
    </row>
    <row r="6890" spans="2:5" x14ac:dyDescent="0.45">
      <c r="B6890" s="191">
        <v>39356</v>
      </c>
      <c r="C6890" s="101">
        <v>34.929931640625</v>
      </c>
      <c r="D6890" s="56">
        <f t="shared" si="107"/>
        <v>-0.91245371363290506</v>
      </c>
      <c r="E6890">
        <v>-2.0548048508194285E-2</v>
      </c>
    </row>
    <row r="6891" spans="2:5" x14ac:dyDescent="0.45">
      <c r="B6891" s="191">
        <v>45905</v>
      </c>
      <c r="C6891" s="101">
        <v>398.9881591796875</v>
      </c>
      <c r="D6891" s="56">
        <f t="shared" si="107"/>
        <v>41.920401967055362</v>
      </c>
      <c r="E6891">
        <v>-2.0557803713522286E-2</v>
      </c>
    </row>
    <row r="6892" spans="2:5" x14ac:dyDescent="0.45">
      <c r="B6892" s="191">
        <v>36719</v>
      </c>
      <c r="C6892" s="101">
        <v>9.2960023880004883</v>
      </c>
      <c r="D6892" s="56">
        <f t="shared" si="107"/>
        <v>0.48015204882958296</v>
      </c>
      <c r="E6892">
        <v>-2.0562080576531649E-2</v>
      </c>
    </row>
    <row r="6893" spans="2:5" x14ac:dyDescent="0.45">
      <c r="B6893" s="191">
        <v>36017</v>
      </c>
      <c r="C6893" s="101">
        <v>6.2804374694824219</v>
      </c>
      <c r="D6893" s="56">
        <f t="shared" si="107"/>
        <v>-0.96720173960494649</v>
      </c>
      <c r="E6893">
        <v>-2.0583826101440827E-2</v>
      </c>
    </row>
    <row r="6894" spans="2:5" x14ac:dyDescent="0.45">
      <c r="B6894" s="191">
        <v>43137</v>
      </c>
      <c r="C6894" s="101">
        <v>191.48690795898438</v>
      </c>
      <c r="D6894" s="56">
        <f t="shared" si="107"/>
        <v>5.2159762278629156</v>
      </c>
      <c r="E6894">
        <v>-2.0590619799274432E-2</v>
      </c>
    </row>
    <row r="6895" spans="2:5" x14ac:dyDescent="0.45">
      <c r="B6895" s="191">
        <v>39303</v>
      </c>
      <c r="C6895" s="101">
        <v>30.805604934692383</v>
      </c>
      <c r="D6895" s="56">
        <f t="shared" si="107"/>
        <v>3.9493315870281371</v>
      </c>
      <c r="E6895">
        <v>-2.0609633930997011E-2</v>
      </c>
    </row>
    <row r="6896" spans="2:5" x14ac:dyDescent="0.45">
      <c r="B6896" s="191">
        <v>35782</v>
      </c>
      <c r="C6896" s="101">
        <v>6.2241950035095215</v>
      </c>
      <c r="D6896" s="56">
        <f t="shared" si="107"/>
        <v>-0.92586996744728067</v>
      </c>
      <c r="E6896">
        <v>-2.0613504868314508E-2</v>
      </c>
    </row>
    <row r="6897" spans="2:5" x14ac:dyDescent="0.45">
      <c r="B6897" s="191">
        <v>40935</v>
      </c>
      <c r="C6897" s="101">
        <v>83.963203430175781</v>
      </c>
      <c r="D6897" s="56">
        <f t="shared" si="107"/>
        <v>-0.43204361444285883</v>
      </c>
      <c r="E6897">
        <v>-2.0626231089039587E-2</v>
      </c>
    </row>
    <row r="6898" spans="2:5" x14ac:dyDescent="0.45">
      <c r="B6898" s="191">
        <v>42321</v>
      </c>
      <c r="C6898" s="101">
        <v>147.83389282226563</v>
      </c>
      <c r="D6898" s="56">
        <f t="shared" si="107"/>
        <v>-0.53744363328897993</v>
      </c>
      <c r="E6898">
        <v>-2.0638535165286496E-2</v>
      </c>
    </row>
    <row r="6899" spans="2:5" x14ac:dyDescent="0.45">
      <c r="B6899" s="191">
        <v>46042</v>
      </c>
      <c r="C6899" s="101">
        <v>319.60189819335938</v>
      </c>
      <c r="D6899" s="56">
        <f t="shared" si="107"/>
        <v>-4.7160254665247814E-2</v>
      </c>
      <c r="E6899">
        <v>-2.0708286652927722E-2</v>
      </c>
    </row>
    <row r="6900" spans="2:5" x14ac:dyDescent="0.45">
      <c r="B6900" s="191">
        <v>46028</v>
      </c>
      <c r="C6900" s="101">
        <v>335.42041015625</v>
      </c>
      <c r="D6900" s="56">
        <f t="shared" si="107"/>
        <v>39.120353145645431</v>
      </c>
      <c r="E6900">
        <v>-2.0732024697278011E-2</v>
      </c>
    </row>
    <row r="6901" spans="2:5" x14ac:dyDescent="0.45">
      <c r="B6901" s="191">
        <v>36840</v>
      </c>
      <c r="C6901" s="101">
        <v>8.3603553771972656</v>
      </c>
      <c r="D6901" s="56">
        <f t="shared" si="107"/>
        <v>-0.94086934341521733</v>
      </c>
      <c r="E6901">
        <v>-2.0733842943075009E-2</v>
      </c>
    </row>
    <row r="6902" spans="2:5" x14ac:dyDescent="0.45">
      <c r="B6902" s="191">
        <v>41579</v>
      </c>
      <c r="C6902" s="101">
        <v>141.38783264160156</v>
      </c>
      <c r="D6902" s="56">
        <f t="shared" si="107"/>
        <v>-0.36777109393491697</v>
      </c>
      <c r="E6902">
        <v>-2.0746431470904225E-2</v>
      </c>
    </row>
    <row r="6903" spans="2:5" x14ac:dyDescent="0.45">
      <c r="B6903" s="191">
        <v>43346</v>
      </c>
      <c r="C6903" s="101">
        <v>223.63392639160156</v>
      </c>
      <c r="D6903" s="56">
        <f t="shared" si="107"/>
        <v>0.21907883814114029</v>
      </c>
      <c r="E6903">
        <v>-2.0791245639399221E-2</v>
      </c>
    </row>
    <row r="6904" spans="2:5" x14ac:dyDescent="0.45">
      <c r="B6904" s="191">
        <v>43745</v>
      </c>
      <c r="C6904" s="101">
        <v>183.44500732421875</v>
      </c>
      <c r="D6904" s="56">
        <f t="shared" si="107"/>
        <v>0.73294809127812188</v>
      </c>
      <c r="E6904">
        <v>-2.0796759232637425E-2</v>
      </c>
    </row>
    <row r="6905" spans="2:5" x14ac:dyDescent="0.45">
      <c r="B6905" s="191">
        <v>41116</v>
      </c>
      <c r="C6905" s="101">
        <v>105.85718536376953</v>
      </c>
      <c r="D6905" s="56">
        <f t="shared" si="107"/>
        <v>-0.70935118314396384</v>
      </c>
      <c r="E6905">
        <v>-2.0804799759148229E-2</v>
      </c>
    </row>
    <row r="6906" spans="2:5" x14ac:dyDescent="0.45">
      <c r="B6906" s="191">
        <v>45334</v>
      </c>
      <c r="C6906" s="101">
        <v>364.20993041992188</v>
      </c>
      <c r="D6906" s="56">
        <f t="shared" si="107"/>
        <v>-8.0393044958787935E-2</v>
      </c>
      <c r="E6906">
        <v>-2.0818305097205749E-2</v>
      </c>
    </row>
    <row r="6907" spans="2:5" x14ac:dyDescent="0.45">
      <c r="B6907" s="191">
        <v>45699</v>
      </c>
      <c r="C6907" s="101">
        <v>396.049560546875</v>
      </c>
      <c r="D6907" s="56">
        <f t="shared" si="107"/>
        <v>13.344268610902276</v>
      </c>
      <c r="E6907">
        <v>-2.0833305039718954E-2</v>
      </c>
    </row>
    <row r="6908" spans="2:5" x14ac:dyDescent="0.45">
      <c r="B6908" s="191">
        <v>38751</v>
      </c>
      <c r="C6908" s="101">
        <v>27.610300064086914</v>
      </c>
      <c r="D6908" s="56">
        <f t="shared" si="107"/>
        <v>-0.86027714907624953</v>
      </c>
      <c r="E6908">
        <v>-2.0873557452741755E-2</v>
      </c>
    </row>
    <row r="6909" spans="2:5" x14ac:dyDescent="0.45">
      <c r="B6909" s="191">
        <v>43455</v>
      </c>
      <c r="C6909" s="101">
        <v>197.60762023925781</v>
      </c>
      <c r="D6909" s="56">
        <f t="shared" si="107"/>
        <v>1.0274782645997067</v>
      </c>
      <c r="E6909">
        <v>-2.0873924186455346E-2</v>
      </c>
    </row>
    <row r="6910" spans="2:5" x14ac:dyDescent="0.45">
      <c r="B6910" s="191">
        <v>41040</v>
      </c>
      <c r="C6910" s="101">
        <v>97.464729309082031</v>
      </c>
      <c r="D6910" s="56">
        <f t="shared" si="107"/>
        <v>-0.35527851738400146</v>
      </c>
      <c r="E6910">
        <v>-2.0898749384464163E-2</v>
      </c>
    </row>
    <row r="6911" spans="2:5" x14ac:dyDescent="0.45">
      <c r="B6911" s="191">
        <v>42331</v>
      </c>
      <c r="C6911" s="101">
        <v>151.17338562011719</v>
      </c>
      <c r="D6911" s="56">
        <f t="shared" si="107"/>
        <v>1.4326481230816862E-2</v>
      </c>
      <c r="E6911">
        <v>-2.0902851135375489E-2</v>
      </c>
    </row>
    <row r="6912" spans="2:5" x14ac:dyDescent="0.45">
      <c r="B6912" s="191">
        <v>42076</v>
      </c>
      <c r="C6912" s="101">
        <v>149.03819274902344</v>
      </c>
      <c r="D6912" s="56">
        <f t="shared" si="107"/>
        <v>9.1030052518499911</v>
      </c>
      <c r="E6912">
        <v>-2.0914277534661158E-2</v>
      </c>
    </row>
    <row r="6913" spans="2:5" x14ac:dyDescent="0.45">
      <c r="B6913" s="191">
        <v>38365</v>
      </c>
      <c r="C6913" s="101">
        <v>14.751867294311523</v>
      </c>
      <c r="D6913" s="56">
        <f t="shared" si="107"/>
        <v>0.95947248819480346</v>
      </c>
      <c r="E6913">
        <v>-2.0927782314606142E-2</v>
      </c>
    </row>
    <row r="6914" spans="2:5" x14ac:dyDescent="0.45">
      <c r="B6914" s="191">
        <v>37749</v>
      </c>
      <c r="C6914" s="101">
        <v>7.5284891128540039</v>
      </c>
      <c r="D6914" s="56">
        <f t="shared" si="107"/>
        <v>-6.7462599891816966E-2</v>
      </c>
      <c r="E6914">
        <v>-2.0932361152280116E-2</v>
      </c>
    </row>
    <row r="6915" spans="2:5" x14ac:dyDescent="0.45">
      <c r="B6915" s="191">
        <v>36480</v>
      </c>
      <c r="C6915" s="101">
        <v>8.0731229782104492</v>
      </c>
      <c r="D6915" s="56">
        <f t="shared" ref="D6915:D6978" si="108">(C6915-C6916)/C6916</f>
        <v>-0.79081879656998777</v>
      </c>
      <c r="E6915">
        <v>-2.0972009872065617E-2</v>
      </c>
    </row>
    <row r="6916" spans="2:5" x14ac:dyDescent="0.45">
      <c r="B6916" s="191">
        <v>39497</v>
      </c>
      <c r="C6916" s="101">
        <v>38.593921661376953</v>
      </c>
      <c r="D6916" s="56">
        <f t="shared" si="108"/>
        <v>7.667980647961882E-2</v>
      </c>
      <c r="E6916">
        <v>-2.0972352040485042E-2</v>
      </c>
    </row>
    <row r="6917" spans="2:5" x14ac:dyDescent="0.45">
      <c r="B6917" s="191">
        <v>39953</v>
      </c>
      <c r="C6917" s="101">
        <v>35.845310211181641</v>
      </c>
      <c r="D6917" s="56">
        <f t="shared" si="108"/>
        <v>-0.56488979617691881</v>
      </c>
      <c r="E6917">
        <v>-2.1002948045388398E-2</v>
      </c>
    </row>
    <row r="6918" spans="2:5" x14ac:dyDescent="0.45">
      <c r="B6918" s="191">
        <v>40816</v>
      </c>
      <c r="C6918" s="101">
        <v>82.38214111328125</v>
      </c>
      <c r="D6918" s="56">
        <f t="shared" si="108"/>
        <v>4.369435579187952</v>
      </c>
      <c r="E6918">
        <v>-2.1013589860964424E-2</v>
      </c>
    </row>
    <row r="6919" spans="2:5" x14ac:dyDescent="0.45">
      <c r="B6919" s="191">
        <v>38351</v>
      </c>
      <c r="C6919" s="101">
        <v>15.342793464660645</v>
      </c>
      <c r="D6919" s="56">
        <f t="shared" si="108"/>
        <v>-0.41279153589168677</v>
      </c>
      <c r="E6919">
        <v>-2.1027056945888301E-2</v>
      </c>
    </row>
    <row r="6920" spans="2:5" x14ac:dyDescent="0.45">
      <c r="B6920" s="191">
        <v>39160</v>
      </c>
      <c r="C6920" s="101">
        <v>26.128358840942383</v>
      </c>
      <c r="D6920" s="56">
        <f t="shared" si="108"/>
        <v>-0.37754134468992495</v>
      </c>
      <c r="E6920">
        <v>-2.1027059425426268E-2</v>
      </c>
    </row>
    <row r="6921" spans="2:5" x14ac:dyDescent="0.45">
      <c r="B6921" s="191">
        <v>39590</v>
      </c>
      <c r="C6921" s="101">
        <v>41.976055145263672</v>
      </c>
      <c r="D6921" s="56">
        <f t="shared" si="108"/>
        <v>2.4743420154223705</v>
      </c>
      <c r="E6921">
        <v>-2.1034060076165918E-2</v>
      </c>
    </row>
    <row r="6922" spans="2:5" x14ac:dyDescent="0.45">
      <c r="B6922" s="191">
        <v>38212</v>
      </c>
      <c r="C6922" s="101">
        <v>12.081727981567383</v>
      </c>
      <c r="D6922" s="56">
        <f t="shared" si="108"/>
        <v>-0.6575296435614294</v>
      </c>
      <c r="E6922">
        <v>-2.1035291106655959E-2</v>
      </c>
    </row>
    <row r="6923" spans="2:5" x14ac:dyDescent="0.45">
      <c r="B6923" s="191">
        <v>39679</v>
      </c>
      <c r="C6923" s="101">
        <v>35.278171539306641</v>
      </c>
      <c r="D6923" s="56">
        <f t="shared" si="108"/>
        <v>3.3397435701908851</v>
      </c>
      <c r="E6923">
        <v>-2.1071918067777508E-2</v>
      </c>
    </row>
    <row r="6924" spans="2:5" x14ac:dyDescent="0.45">
      <c r="B6924" s="191">
        <v>35928</v>
      </c>
      <c r="C6924" s="101">
        <v>8.1290912628173828</v>
      </c>
      <c r="D6924" s="56">
        <f t="shared" si="108"/>
        <v>-0.93694350449528407</v>
      </c>
      <c r="E6924">
        <v>-2.1077119848075778E-2</v>
      </c>
    </row>
    <row r="6925" spans="2:5" x14ac:dyDescent="0.45">
      <c r="B6925" s="191">
        <v>42424</v>
      </c>
      <c r="C6925" s="101">
        <v>128.91758728027344</v>
      </c>
      <c r="D6925" s="56">
        <f t="shared" si="108"/>
        <v>16.196985474590694</v>
      </c>
      <c r="E6925">
        <v>-2.110294662884897E-2</v>
      </c>
    </row>
    <row r="6926" spans="2:5" x14ac:dyDescent="0.45">
      <c r="B6926" s="191">
        <v>37351</v>
      </c>
      <c r="C6926" s="101">
        <v>7.4965224266052246</v>
      </c>
      <c r="D6926" s="56">
        <f t="shared" si="108"/>
        <v>-0.23957862141418518</v>
      </c>
      <c r="E6926">
        <v>-2.1106181016703342E-2</v>
      </c>
    </row>
    <row r="6927" spans="2:5" x14ac:dyDescent="0.45">
      <c r="B6927" s="191">
        <v>36880</v>
      </c>
      <c r="C6927" s="101">
        <v>9.8583793640136719</v>
      </c>
      <c r="D6927" s="56">
        <f t="shared" si="108"/>
        <v>-0.93349081358614994</v>
      </c>
      <c r="E6927">
        <v>-2.112441255448096E-2</v>
      </c>
    </row>
    <row r="6928" spans="2:5" x14ac:dyDescent="0.45">
      <c r="B6928" s="191">
        <v>42122</v>
      </c>
      <c r="C6928" s="101">
        <v>148.225830078125</v>
      </c>
      <c r="D6928" s="56">
        <f t="shared" si="108"/>
        <v>-0.28186734503705091</v>
      </c>
      <c r="E6928">
        <v>-2.1168341208521749E-2</v>
      </c>
    </row>
    <row r="6929" spans="2:5" x14ac:dyDescent="0.45">
      <c r="B6929" s="191">
        <v>44650</v>
      </c>
      <c r="C6929" s="101">
        <v>206.40452575683594</v>
      </c>
      <c r="D6929" s="56">
        <f t="shared" si="108"/>
        <v>0.2071529126614309</v>
      </c>
      <c r="E6929">
        <v>-2.1209768678789587E-2</v>
      </c>
    </row>
    <row r="6930" spans="2:5" x14ac:dyDescent="0.45">
      <c r="B6930" s="191">
        <v>42639</v>
      </c>
      <c r="C6930" s="101">
        <v>170.98457336425781</v>
      </c>
      <c r="D6930" s="56">
        <f t="shared" si="108"/>
        <v>17.262663467557065</v>
      </c>
      <c r="E6930">
        <v>-2.1306003097054129E-2</v>
      </c>
    </row>
    <row r="6931" spans="2:5" x14ac:dyDescent="0.45">
      <c r="B6931" s="191">
        <v>37007</v>
      </c>
      <c r="C6931" s="101">
        <v>9.3625211715698242</v>
      </c>
      <c r="D6931" s="56">
        <f t="shared" si="108"/>
        <v>1.1060714136312102</v>
      </c>
      <c r="E6931">
        <v>-2.1319438781542421E-2</v>
      </c>
    </row>
    <row r="6932" spans="2:5" x14ac:dyDescent="0.45">
      <c r="B6932" s="191">
        <v>35542</v>
      </c>
      <c r="C6932" s="101">
        <v>4.445490837097168</v>
      </c>
      <c r="D6932" s="56">
        <f t="shared" si="108"/>
        <v>3.4671925739640376E-2</v>
      </c>
      <c r="E6932">
        <v>-2.1351792038712306E-2</v>
      </c>
    </row>
    <row r="6933" spans="2:5" x14ac:dyDescent="0.45">
      <c r="B6933" s="191">
        <v>35555</v>
      </c>
      <c r="C6933" s="101">
        <v>4.2965221405029297</v>
      </c>
      <c r="D6933" s="56">
        <f t="shared" si="108"/>
        <v>-0.23588526991759262</v>
      </c>
      <c r="E6933">
        <v>-2.1359556517130222E-2</v>
      </c>
    </row>
    <row r="6934" spans="2:5" x14ac:dyDescent="0.45">
      <c r="B6934" s="191">
        <v>35664</v>
      </c>
      <c r="C6934" s="101">
        <v>5.6228756904602051</v>
      </c>
      <c r="D6934" s="56">
        <f t="shared" si="108"/>
        <v>-0.96430112491906017</v>
      </c>
      <c r="E6934">
        <v>-2.1398237375321278E-2</v>
      </c>
    </row>
    <row r="6935" spans="2:5" x14ac:dyDescent="0.45">
      <c r="B6935" s="191">
        <v>42706</v>
      </c>
      <c r="C6935" s="101">
        <v>157.50848388671875</v>
      </c>
      <c r="D6935" s="56">
        <f t="shared" si="108"/>
        <v>-5.437085041806425E-3</v>
      </c>
      <c r="E6935">
        <v>-2.1413206804855735E-2</v>
      </c>
    </row>
    <row r="6936" spans="2:5" x14ac:dyDescent="0.45">
      <c r="B6936" s="191">
        <v>42037</v>
      </c>
      <c r="C6936" s="101">
        <v>158.36955261230469</v>
      </c>
      <c r="D6936" s="56">
        <f t="shared" si="108"/>
        <v>15.309101010498813</v>
      </c>
      <c r="E6936">
        <v>-2.1435275693446932E-2</v>
      </c>
    </row>
    <row r="6937" spans="2:5" x14ac:dyDescent="0.45">
      <c r="B6937" s="191">
        <v>36920</v>
      </c>
      <c r="C6937" s="101">
        <v>9.7105016708374023</v>
      </c>
      <c r="D6937" s="56">
        <f t="shared" si="108"/>
        <v>-0.93431474001582915</v>
      </c>
      <c r="E6937">
        <v>-2.1439399720257463E-2</v>
      </c>
    </row>
    <row r="6938" spans="2:5" x14ac:dyDescent="0.45">
      <c r="B6938" s="191">
        <v>43885</v>
      </c>
      <c r="C6938" s="101">
        <v>147.83380126953125</v>
      </c>
      <c r="D6938" s="56">
        <f t="shared" si="108"/>
        <v>2.0112891843543714</v>
      </c>
      <c r="E6938">
        <v>-2.1450856025315889E-2</v>
      </c>
    </row>
    <row r="6939" spans="2:5" x14ac:dyDescent="0.45">
      <c r="B6939" s="191">
        <v>40177</v>
      </c>
      <c r="C6939" s="101">
        <v>49.093193054199219</v>
      </c>
      <c r="D6939" s="56">
        <f t="shared" si="108"/>
        <v>4.428348266281029</v>
      </c>
      <c r="E6939">
        <v>-2.146781584033914E-2</v>
      </c>
    </row>
    <row r="6940" spans="2:5" x14ac:dyDescent="0.45">
      <c r="B6940" s="191">
        <v>36433</v>
      </c>
      <c r="C6940" s="101">
        <v>9.0438547134399414</v>
      </c>
      <c r="D6940" s="56">
        <f t="shared" si="108"/>
        <v>-0.7324505893035409</v>
      </c>
      <c r="E6940">
        <v>-2.1476974885436012E-2</v>
      </c>
    </row>
    <row r="6941" spans="2:5" x14ac:dyDescent="0.45">
      <c r="B6941" s="191">
        <v>39337</v>
      </c>
      <c r="C6941" s="101">
        <v>33.802558898925781</v>
      </c>
      <c r="D6941" s="56">
        <f t="shared" si="108"/>
        <v>1.8937340008858066</v>
      </c>
      <c r="E6941">
        <v>-2.148470736156477E-2</v>
      </c>
    </row>
    <row r="6942" spans="2:5" x14ac:dyDescent="0.45">
      <c r="B6942" s="191">
        <v>36334</v>
      </c>
      <c r="C6942" s="101">
        <v>11.681294441223145</v>
      </c>
      <c r="D6942" s="56">
        <f t="shared" si="108"/>
        <v>-0.92243013349637404</v>
      </c>
      <c r="E6942">
        <v>-2.1522905297842686E-2</v>
      </c>
    </row>
    <row r="6943" spans="2:5" x14ac:dyDescent="0.45">
      <c r="B6943" s="191">
        <v>42342</v>
      </c>
      <c r="C6943" s="101">
        <v>150.59062194824219</v>
      </c>
      <c r="D6943" s="56">
        <f t="shared" si="108"/>
        <v>2.6446653694341044E-2</v>
      </c>
      <c r="E6943">
        <v>-2.1552479671830535E-2</v>
      </c>
    </row>
    <row r="6944" spans="2:5" x14ac:dyDescent="0.45">
      <c r="B6944" s="191">
        <v>41547</v>
      </c>
      <c r="C6944" s="101">
        <v>146.71061706542969</v>
      </c>
      <c r="D6944" s="56">
        <f t="shared" si="108"/>
        <v>1.8481066155982928</v>
      </c>
      <c r="E6944">
        <v>-2.1558063763404717E-2</v>
      </c>
    </row>
    <row r="6945" spans="2:5" x14ac:dyDescent="0.45">
      <c r="B6945" s="191">
        <v>40268</v>
      </c>
      <c r="C6945" s="101">
        <v>51.511631011962891</v>
      </c>
      <c r="D6945" s="56">
        <f t="shared" si="108"/>
        <v>-0.72135551632697681</v>
      </c>
      <c r="E6945">
        <v>-2.1573549441983548E-2</v>
      </c>
    </row>
    <row r="6946" spans="2:5" x14ac:dyDescent="0.45">
      <c r="B6946" s="191">
        <v>43782</v>
      </c>
      <c r="C6946" s="101">
        <v>184.86506652832031</v>
      </c>
      <c r="D6946" s="56">
        <f t="shared" si="108"/>
        <v>0.1973063831313778</v>
      </c>
      <c r="E6946">
        <v>-2.1584105546952073E-2</v>
      </c>
    </row>
    <row r="6947" spans="2:5" x14ac:dyDescent="0.45">
      <c r="B6947" s="191">
        <v>42328</v>
      </c>
      <c r="C6947" s="101">
        <v>154.40080261230469</v>
      </c>
      <c r="D6947" s="56">
        <f t="shared" si="108"/>
        <v>4.034515141165311E-2</v>
      </c>
      <c r="E6947">
        <v>-2.1587836250253092E-2</v>
      </c>
    </row>
    <row r="6948" spans="2:5" x14ac:dyDescent="0.45">
      <c r="B6948" s="191">
        <v>41731</v>
      </c>
      <c r="C6948" s="101">
        <v>148.41305541992188</v>
      </c>
      <c r="D6948" s="56">
        <f t="shared" si="108"/>
        <v>3.8795011082337898</v>
      </c>
      <c r="E6948">
        <v>-2.1593964026993085E-2</v>
      </c>
    </row>
    <row r="6949" spans="2:5" x14ac:dyDescent="0.45">
      <c r="B6949" s="191">
        <v>39087</v>
      </c>
      <c r="C6949" s="101">
        <v>30.415620803833008</v>
      </c>
      <c r="D6949" s="56">
        <f t="shared" si="108"/>
        <v>-0.84770369741315621</v>
      </c>
      <c r="E6949">
        <v>-2.1603923267311545E-2</v>
      </c>
    </row>
    <row r="6950" spans="2:5" x14ac:dyDescent="0.45">
      <c r="B6950" s="191">
        <v>42947</v>
      </c>
      <c r="C6950" s="101">
        <v>199.71345520019531</v>
      </c>
      <c r="D6950" s="56">
        <f t="shared" si="108"/>
        <v>15.265044087672516</v>
      </c>
      <c r="E6950">
        <v>-2.1608832088344205E-2</v>
      </c>
    </row>
    <row r="6951" spans="2:5" x14ac:dyDescent="0.45">
      <c r="B6951" s="191">
        <v>38104</v>
      </c>
      <c r="C6951" s="101">
        <v>12.278691291809082</v>
      </c>
      <c r="D6951" s="56">
        <f t="shared" si="108"/>
        <v>-0.82390100935143107</v>
      </c>
      <c r="E6951">
        <v>-2.1653626623799733E-2</v>
      </c>
    </row>
    <row r="6952" spans="2:5" x14ac:dyDescent="0.45">
      <c r="B6952" s="191">
        <v>40563</v>
      </c>
      <c r="C6952" s="101">
        <v>69.72607421875</v>
      </c>
      <c r="D6952" s="56">
        <f t="shared" si="108"/>
        <v>-0.41213630052889577</v>
      </c>
      <c r="E6952">
        <v>-2.1658608146757376E-2</v>
      </c>
    </row>
    <row r="6953" spans="2:5" x14ac:dyDescent="0.45">
      <c r="B6953" s="191">
        <v>41283</v>
      </c>
      <c r="C6953" s="101">
        <v>118.6092529296875</v>
      </c>
      <c r="D6953" s="56">
        <f t="shared" si="108"/>
        <v>12.579903839581519</v>
      </c>
      <c r="E6953">
        <v>-2.170124101932823E-2</v>
      </c>
    </row>
    <row r="6954" spans="2:5" x14ac:dyDescent="0.45">
      <c r="B6954" s="191">
        <v>36941</v>
      </c>
      <c r="C6954" s="101">
        <v>8.7341747283935547</v>
      </c>
      <c r="D6954" s="56">
        <f t="shared" si="108"/>
        <v>5.8535136384650945E-2</v>
      </c>
      <c r="E6954">
        <v>-2.1735157359129727E-2</v>
      </c>
    </row>
    <row r="6955" spans="2:5" x14ac:dyDescent="0.45">
      <c r="B6955" s="191">
        <v>37127</v>
      </c>
      <c r="C6955" s="101">
        <v>8.251190185546875</v>
      </c>
      <c r="D6955" s="56">
        <f t="shared" si="108"/>
        <v>0.26718506233109324</v>
      </c>
      <c r="E6955">
        <v>-2.1740605227333374E-2</v>
      </c>
    </row>
    <row r="6956" spans="2:5" x14ac:dyDescent="0.45">
      <c r="B6956" s="191">
        <v>35788</v>
      </c>
      <c r="C6956" s="101">
        <v>6.5114326477050781</v>
      </c>
      <c r="D6956" s="56">
        <f t="shared" si="108"/>
        <v>-0.87344863774010584</v>
      </c>
      <c r="E6956">
        <v>-2.1777971131145137E-2</v>
      </c>
    </row>
    <row r="6957" spans="2:5" x14ac:dyDescent="0.45">
      <c r="B6957" s="191">
        <v>40283</v>
      </c>
      <c r="C6957" s="101">
        <v>51.452884674072266</v>
      </c>
      <c r="D6957" s="56">
        <f t="shared" si="108"/>
        <v>0.66249319777571114</v>
      </c>
      <c r="E6957">
        <v>-2.1779799545602663E-2</v>
      </c>
    </row>
    <row r="6958" spans="2:5" x14ac:dyDescent="0.45">
      <c r="B6958" s="191">
        <v>38933</v>
      </c>
      <c r="C6958" s="101">
        <v>30.949230194091797</v>
      </c>
      <c r="D6958" s="56">
        <f t="shared" si="108"/>
        <v>-0.77747494261579808</v>
      </c>
      <c r="E6958">
        <v>-2.1808444261448137E-2</v>
      </c>
    </row>
    <row r="6959" spans="2:5" x14ac:dyDescent="0.45">
      <c r="B6959" s="191">
        <v>41445</v>
      </c>
      <c r="C6959" s="101">
        <v>139.08200073242188</v>
      </c>
      <c r="D6959" s="56">
        <f t="shared" si="108"/>
        <v>-0.6662951870371866</v>
      </c>
      <c r="E6959">
        <v>-2.1824813186428735E-2</v>
      </c>
    </row>
    <row r="6960" spans="2:5" x14ac:dyDescent="0.45">
      <c r="B6960" s="191">
        <v>45617</v>
      </c>
      <c r="C6960" s="101">
        <v>416.78152465820313</v>
      </c>
      <c r="D6960" s="56">
        <f t="shared" si="108"/>
        <v>10.964108367840938</v>
      </c>
      <c r="E6960">
        <v>-2.1825099387149879E-2</v>
      </c>
    </row>
    <row r="6961" spans="2:5" x14ac:dyDescent="0.45">
      <c r="B6961" s="191">
        <v>39367</v>
      </c>
      <c r="C6961" s="101">
        <v>34.835987091064453</v>
      </c>
      <c r="D6961" s="56">
        <f t="shared" si="108"/>
        <v>2.7945391025805502</v>
      </c>
      <c r="E6961">
        <v>-2.1894063037610195E-2</v>
      </c>
    </row>
    <row r="6962" spans="2:5" x14ac:dyDescent="0.45">
      <c r="B6962" s="191">
        <v>36992</v>
      </c>
      <c r="C6962" s="101">
        <v>9.1805582046508789</v>
      </c>
      <c r="D6962" s="56">
        <f t="shared" si="108"/>
        <v>-0.95961098768956821</v>
      </c>
      <c r="E6962">
        <v>-2.1904672589724491E-2</v>
      </c>
    </row>
    <row r="6963" spans="2:5" x14ac:dyDescent="0.45">
      <c r="B6963" s="191">
        <v>44720</v>
      </c>
      <c r="C6963" s="101">
        <v>227.30335998535156</v>
      </c>
      <c r="D6963" s="56">
        <f t="shared" si="108"/>
        <v>1.7193050622632209</v>
      </c>
      <c r="E6963">
        <v>-2.1905843153690274E-2</v>
      </c>
    </row>
    <row r="6964" spans="2:5" x14ac:dyDescent="0.45">
      <c r="B6964" s="191">
        <v>40750</v>
      </c>
      <c r="C6964" s="101">
        <v>83.588768005371094</v>
      </c>
      <c r="D6964" s="56">
        <f t="shared" si="108"/>
        <v>1.6509737225392531</v>
      </c>
      <c r="E6964">
        <v>-2.1908474144127835E-2</v>
      </c>
    </row>
    <row r="6965" spans="2:5" x14ac:dyDescent="0.45">
      <c r="B6965" s="191">
        <v>38861</v>
      </c>
      <c r="C6965" s="101">
        <v>31.531345367431641</v>
      </c>
      <c r="D6965" s="56">
        <f t="shared" si="108"/>
        <v>-3.2954923425547761E-2</v>
      </c>
      <c r="E6965">
        <v>-2.1910058711999521E-2</v>
      </c>
    </row>
    <row r="6966" spans="2:5" x14ac:dyDescent="0.45">
      <c r="B6966" s="191">
        <v>39890</v>
      </c>
      <c r="C6966" s="101">
        <v>32.605869293212891</v>
      </c>
      <c r="D6966" s="56">
        <f t="shared" si="108"/>
        <v>-0.69968750390874845</v>
      </c>
      <c r="E6966">
        <v>-2.1914661542630321E-2</v>
      </c>
    </row>
    <row r="6967" spans="2:5" x14ac:dyDescent="0.45">
      <c r="B6967" s="191">
        <v>41176</v>
      </c>
      <c r="C6967" s="101">
        <v>108.57313537597656</v>
      </c>
      <c r="D6967" s="56">
        <f t="shared" si="108"/>
        <v>-0.40743360323175232</v>
      </c>
      <c r="E6967">
        <v>-2.1979873024848735E-2</v>
      </c>
    </row>
    <row r="6968" spans="2:5" x14ac:dyDescent="0.45">
      <c r="B6968" s="191">
        <v>43116</v>
      </c>
      <c r="C6968" s="101">
        <v>183.22526550292969</v>
      </c>
      <c r="D6968" s="56">
        <f t="shared" si="108"/>
        <v>29.797749483212616</v>
      </c>
      <c r="E6968">
        <v>-2.2047929367659161E-2</v>
      </c>
    </row>
    <row r="6969" spans="2:5" x14ac:dyDescent="0.45">
      <c r="B6969" s="191">
        <v>35746</v>
      </c>
      <c r="C6969" s="101">
        <v>5.9493069648742676</v>
      </c>
      <c r="D6969" s="56">
        <f t="shared" si="108"/>
        <v>-0.96870212478555118</v>
      </c>
      <c r="E6969">
        <v>-2.206333911972853E-2</v>
      </c>
    </row>
    <row r="6970" spans="2:5" x14ac:dyDescent="0.45">
      <c r="B6970" s="191">
        <v>42991</v>
      </c>
      <c r="C6970" s="101">
        <v>190.08660888671875</v>
      </c>
      <c r="D6970" s="56">
        <f t="shared" si="108"/>
        <v>0.35309756573091344</v>
      </c>
      <c r="E6970">
        <v>-2.2150202402677677E-2</v>
      </c>
    </row>
    <row r="6971" spans="2:5" x14ac:dyDescent="0.45">
      <c r="B6971" s="191">
        <v>42206</v>
      </c>
      <c r="C6971" s="101">
        <v>140.48255920410156</v>
      </c>
      <c r="D6971" s="56">
        <f t="shared" si="108"/>
        <v>-0.20310299976378723</v>
      </c>
      <c r="E6971">
        <v>-2.215270607073342E-2</v>
      </c>
    </row>
    <row r="6972" spans="2:5" x14ac:dyDescent="0.45">
      <c r="B6972" s="191">
        <v>44547</v>
      </c>
      <c r="C6972" s="101">
        <v>176.28697204589844</v>
      </c>
      <c r="D6972" s="56">
        <f t="shared" si="108"/>
        <v>21.121133751514058</v>
      </c>
      <c r="E6972">
        <v>-2.220720808786197E-2</v>
      </c>
    </row>
    <row r="6973" spans="2:5" x14ac:dyDescent="0.45">
      <c r="B6973" s="191">
        <v>37320</v>
      </c>
      <c r="C6973" s="101">
        <v>7.9691653251647949</v>
      </c>
      <c r="D6973" s="56">
        <f t="shared" si="108"/>
        <v>-0.75226307454038543</v>
      </c>
      <c r="E6973">
        <v>-2.222532820950741E-2</v>
      </c>
    </row>
    <row r="6974" spans="2:5" x14ac:dyDescent="0.45">
      <c r="B6974" s="191">
        <v>39391</v>
      </c>
      <c r="C6974" s="101">
        <v>32.167854309082031</v>
      </c>
      <c r="D6974" s="56">
        <f t="shared" si="108"/>
        <v>2.6335878750704111</v>
      </c>
      <c r="E6974">
        <v>-2.2273326027967777E-2</v>
      </c>
    </row>
    <row r="6975" spans="2:5" x14ac:dyDescent="0.45">
      <c r="B6975" s="191">
        <v>36784</v>
      </c>
      <c r="C6975" s="101">
        <v>8.8529176712036133</v>
      </c>
      <c r="D6975" s="56">
        <f t="shared" si="108"/>
        <v>6.1079144091626091E-2</v>
      </c>
      <c r="E6975">
        <v>-2.2281510291896085E-2</v>
      </c>
    </row>
    <row r="6976" spans="2:5" x14ac:dyDescent="0.45">
      <c r="B6976" s="191">
        <v>36951</v>
      </c>
      <c r="C6976" s="101">
        <v>8.3433151245117188</v>
      </c>
      <c r="D6976" s="56">
        <f t="shared" si="108"/>
        <v>0.26854915653356609</v>
      </c>
      <c r="E6976">
        <v>-2.2352268315725034E-2</v>
      </c>
    </row>
    <row r="6977" spans="2:5" x14ac:dyDescent="0.45">
      <c r="B6977" s="191">
        <v>36664</v>
      </c>
      <c r="C6977" s="101">
        <v>6.5770530700683594</v>
      </c>
      <c r="D6977" s="56">
        <f t="shared" si="108"/>
        <v>-0.80882560028385619</v>
      </c>
      <c r="E6977">
        <v>-2.2390757779914949E-2</v>
      </c>
    </row>
    <row r="6978" spans="2:5" x14ac:dyDescent="0.45">
      <c r="B6978" s="191">
        <v>39874</v>
      </c>
      <c r="C6978" s="101">
        <v>34.403419494628906</v>
      </c>
      <c r="D6978" s="56">
        <f t="shared" si="108"/>
        <v>-0.8372711196867112</v>
      </c>
      <c r="E6978">
        <v>-2.2398342120960868E-2</v>
      </c>
    </row>
    <row r="6979" spans="2:5" x14ac:dyDescent="0.45">
      <c r="B6979" s="191">
        <v>44676</v>
      </c>
      <c r="C6979" s="101">
        <v>211.41557312011719</v>
      </c>
      <c r="D6979" s="56">
        <f t="shared" ref="D6979:D7042" si="109">(C6979-C6980)/C6980</f>
        <v>0.29138481891545093</v>
      </c>
      <c r="E6979">
        <v>-2.2405327809543848E-2</v>
      </c>
    </row>
    <row r="6980" spans="2:5" x14ac:dyDescent="0.45">
      <c r="B6980" s="191">
        <v>42689</v>
      </c>
      <c r="C6980" s="101">
        <v>163.71229553222656</v>
      </c>
      <c r="D6980" s="56">
        <f t="shared" si="109"/>
        <v>36.90959434264871</v>
      </c>
      <c r="E6980">
        <v>-2.2432649160798387E-2</v>
      </c>
    </row>
    <row r="6981" spans="2:5" x14ac:dyDescent="0.45">
      <c r="B6981" s="191">
        <v>35460</v>
      </c>
      <c r="C6981" s="101">
        <v>4.3184924125671387</v>
      </c>
      <c r="D6981" s="56">
        <f t="shared" si="109"/>
        <v>-0.8628443273305425</v>
      </c>
      <c r="E6981">
        <v>-2.2440656122040901E-2</v>
      </c>
    </row>
    <row r="6982" spans="2:5" x14ac:dyDescent="0.45">
      <c r="B6982" s="191">
        <v>38784</v>
      </c>
      <c r="C6982" s="101">
        <v>31.486064910888672</v>
      </c>
      <c r="D6982" s="56">
        <f t="shared" si="109"/>
        <v>-0.58516651222017069</v>
      </c>
      <c r="E6982">
        <v>-2.2490845640305405E-2</v>
      </c>
    </row>
    <row r="6983" spans="2:5" x14ac:dyDescent="0.45">
      <c r="B6983" s="191">
        <v>40666</v>
      </c>
      <c r="C6983" s="101">
        <v>75.900489807128906</v>
      </c>
      <c r="D6983" s="56">
        <f t="shared" si="109"/>
        <v>-0.41599440628012579</v>
      </c>
      <c r="E6983">
        <v>-2.2495488521891798E-2</v>
      </c>
    </row>
    <row r="6984" spans="2:5" x14ac:dyDescent="0.45">
      <c r="B6984" s="191">
        <v>44103</v>
      </c>
      <c r="C6984" s="101">
        <v>129.96534729003906</v>
      </c>
      <c r="D6984" s="56">
        <f t="shared" si="109"/>
        <v>17.092802544383964</v>
      </c>
      <c r="E6984">
        <v>-2.2504387157355005E-2</v>
      </c>
    </row>
    <row r="6985" spans="2:5" x14ac:dyDescent="0.45">
      <c r="B6985" s="191">
        <v>37650</v>
      </c>
      <c r="C6985" s="101">
        <v>7.1832623481750488</v>
      </c>
      <c r="D6985" s="56">
        <f t="shared" si="109"/>
        <v>-0.79050742772527927</v>
      </c>
      <c r="E6985">
        <v>-2.2521581957973678E-2</v>
      </c>
    </row>
    <row r="6986" spans="2:5" x14ac:dyDescent="0.45">
      <c r="B6986" s="191">
        <v>39010</v>
      </c>
      <c r="C6986" s="101">
        <v>34.288864135742188</v>
      </c>
      <c r="D6986" s="56">
        <f t="shared" si="109"/>
        <v>3.3461594740242955</v>
      </c>
      <c r="E6986">
        <v>-2.2554616757029907E-2</v>
      </c>
    </row>
    <row r="6987" spans="2:5" x14ac:dyDescent="0.45">
      <c r="B6987" s="191">
        <v>37284</v>
      </c>
      <c r="C6987" s="101">
        <v>7.889462947845459</v>
      </c>
      <c r="D6987" s="56">
        <f t="shared" si="109"/>
        <v>-0.88750601449112976</v>
      </c>
      <c r="E6987">
        <v>-2.2579719398304214E-2</v>
      </c>
    </row>
    <row r="6988" spans="2:5" x14ac:dyDescent="0.45">
      <c r="B6988" s="191">
        <v>40442</v>
      </c>
      <c r="C6988" s="101">
        <v>70.132308959960938</v>
      </c>
      <c r="D6988" s="56">
        <f t="shared" si="109"/>
        <v>2.5519610660656817</v>
      </c>
      <c r="E6988">
        <v>-2.2643594557269674E-2</v>
      </c>
    </row>
    <row r="6989" spans="2:5" x14ac:dyDescent="0.45">
      <c r="B6989" s="191">
        <v>38554</v>
      </c>
      <c r="C6989" s="101">
        <v>19.744672775268555</v>
      </c>
      <c r="D6989" s="56">
        <f t="shared" si="109"/>
        <v>1.588571224595777</v>
      </c>
      <c r="E6989">
        <v>-2.2680149386440456E-2</v>
      </c>
    </row>
    <row r="6990" spans="2:5" x14ac:dyDescent="0.45">
      <c r="B6990" s="191">
        <v>35871</v>
      </c>
      <c r="C6990" s="101">
        <v>7.6276335716247559</v>
      </c>
      <c r="D6990" s="56">
        <f t="shared" si="109"/>
        <v>-0.8881291266104453</v>
      </c>
      <c r="E6990">
        <v>-2.2700456046038993E-2</v>
      </c>
    </row>
    <row r="6991" spans="2:5" x14ac:dyDescent="0.45">
      <c r="B6991" s="191">
        <v>40478</v>
      </c>
      <c r="C6991" s="101">
        <v>68.182479858398438</v>
      </c>
      <c r="D6991" s="56">
        <f t="shared" si="109"/>
        <v>4.9169920503454669</v>
      </c>
      <c r="E6991">
        <v>-2.2707514121661831E-2</v>
      </c>
    </row>
    <row r="6992" spans="2:5" x14ac:dyDescent="0.45">
      <c r="B6992" s="191">
        <v>36349</v>
      </c>
      <c r="C6992" s="101">
        <v>11.523165702819824</v>
      </c>
      <c r="D6992" s="56">
        <f t="shared" si="109"/>
        <v>-8.3013386589805577E-3</v>
      </c>
      <c r="E6992">
        <v>-2.2737941489712754E-2</v>
      </c>
    </row>
    <row r="6993" spans="2:5" x14ac:dyDescent="0.45">
      <c r="B6993" s="191">
        <v>36291</v>
      </c>
      <c r="C6993" s="101">
        <v>11.619624137878418</v>
      </c>
      <c r="D6993" s="56">
        <f t="shared" si="109"/>
        <v>-7.0252237118412469E-2</v>
      </c>
      <c r="E6993">
        <v>-2.2747714689272332E-2</v>
      </c>
    </row>
    <row r="6994" spans="2:5" x14ac:dyDescent="0.45">
      <c r="B6994" s="191">
        <v>38062</v>
      </c>
      <c r="C6994" s="101">
        <v>12.49760913848877</v>
      </c>
      <c r="D6994" s="56">
        <f t="shared" si="109"/>
        <v>-0.85579850173939365</v>
      </c>
      <c r="E6994">
        <v>-2.2749332650049709E-2</v>
      </c>
    </row>
    <row r="6995" spans="2:5" x14ac:dyDescent="0.45">
      <c r="B6995" s="191">
        <v>40848</v>
      </c>
      <c r="C6995" s="101">
        <v>86.667678833007813</v>
      </c>
      <c r="D6995" s="56">
        <f t="shared" si="109"/>
        <v>-0.40887093299441057</v>
      </c>
      <c r="E6995">
        <v>-2.2753906031571028E-2</v>
      </c>
    </row>
    <row r="6996" spans="2:5" x14ac:dyDescent="0.45">
      <c r="B6996" s="191">
        <v>44074</v>
      </c>
      <c r="C6996" s="101">
        <v>146.61380004882813</v>
      </c>
      <c r="D6996" s="56">
        <f t="shared" si="109"/>
        <v>0.76895834512748495</v>
      </c>
      <c r="E6996">
        <v>-2.2756388480820421E-2</v>
      </c>
    </row>
    <row r="6997" spans="2:5" x14ac:dyDescent="0.45">
      <c r="B6997" s="191">
        <v>40774</v>
      </c>
      <c r="C6997" s="101">
        <v>82.881431579589844</v>
      </c>
      <c r="D6997" s="56">
        <f t="shared" si="109"/>
        <v>-4.1155238544457261E-2</v>
      </c>
      <c r="E6997">
        <v>-2.2810958867142964E-2</v>
      </c>
    </row>
    <row r="6998" spans="2:5" x14ac:dyDescent="0.45">
      <c r="B6998" s="191">
        <v>40864</v>
      </c>
      <c r="C6998" s="101">
        <v>86.4388427734375</v>
      </c>
      <c r="D6998" s="56">
        <f t="shared" si="109"/>
        <v>-0.41822225563378518</v>
      </c>
      <c r="E6998">
        <v>-2.2812854244735455E-2</v>
      </c>
    </row>
    <row r="6999" spans="2:5" x14ac:dyDescent="0.45">
      <c r="B6999" s="191">
        <v>42072</v>
      </c>
      <c r="C6999" s="101">
        <v>148.57708740234375</v>
      </c>
      <c r="D6999" s="56">
        <f t="shared" si="109"/>
        <v>19.006308764235747</v>
      </c>
      <c r="E6999">
        <v>-2.281619750112901E-2</v>
      </c>
    </row>
    <row r="7000" spans="2:5" x14ac:dyDescent="0.45">
      <c r="B7000" s="191">
        <v>36622</v>
      </c>
      <c r="C7000" s="101">
        <v>7.4265117645263672</v>
      </c>
      <c r="D7000" s="56">
        <f t="shared" si="109"/>
        <v>-0.83095909803660395</v>
      </c>
      <c r="E7000">
        <v>-2.2826160950939981E-2</v>
      </c>
    </row>
    <row r="7001" spans="2:5" x14ac:dyDescent="0.45">
      <c r="B7001" s="191">
        <v>40035</v>
      </c>
      <c r="C7001" s="101">
        <v>43.933223724365234</v>
      </c>
      <c r="D7001" s="56">
        <f t="shared" si="109"/>
        <v>4.7295482454555682</v>
      </c>
      <c r="E7001">
        <v>-2.2866050506951355E-2</v>
      </c>
    </row>
    <row r="7002" spans="2:5" x14ac:dyDescent="0.45">
      <c r="B7002" s="191">
        <v>37456</v>
      </c>
      <c r="C7002" s="101">
        <v>7.6678338050842285</v>
      </c>
      <c r="D7002" s="56">
        <f t="shared" si="109"/>
        <v>-6.8812751405182115E-2</v>
      </c>
      <c r="E7002">
        <v>-2.2901988349036485E-2</v>
      </c>
    </row>
    <row r="7003" spans="2:5" x14ac:dyDescent="0.45">
      <c r="B7003" s="191">
        <v>37113</v>
      </c>
      <c r="C7003" s="101">
        <v>8.2344703674316406</v>
      </c>
      <c r="D7003" s="56">
        <f t="shared" si="109"/>
        <v>-0.88892373680947601</v>
      </c>
      <c r="E7003">
        <v>-2.2948158067420617E-2</v>
      </c>
    </row>
    <row r="7004" spans="2:5" x14ac:dyDescent="0.45">
      <c r="B7004" s="191">
        <v>40668</v>
      </c>
      <c r="C7004" s="101">
        <v>74.13348388671875</v>
      </c>
      <c r="D7004" s="56">
        <f t="shared" si="109"/>
        <v>7.542761113285297E-2</v>
      </c>
      <c r="E7004">
        <v>-2.3019237931148202E-2</v>
      </c>
    </row>
    <row r="7005" spans="2:5" x14ac:dyDescent="0.45">
      <c r="B7005" s="191">
        <v>40507</v>
      </c>
      <c r="C7005" s="101">
        <v>68.9339599609375</v>
      </c>
      <c r="D7005" s="56">
        <f t="shared" si="109"/>
        <v>-0.6493836699845299</v>
      </c>
      <c r="E7005">
        <v>-2.3028483331938479E-2</v>
      </c>
    </row>
    <row r="7006" spans="2:5" x14ac:dyDescent="0.45">
      <c r="B7006" s="191">
        <v>43439</v>
      </c>
      <c r="C7006" s="101">
        <v>196.60795593261719</v>
      </c>
      <c r="D7006" s="56">
        <f t="shared" si="109"/>
        <v>4.6143815569714954</v>
      </c>
      <c r="E7006">
        <v>-2.3061835401044031E-2</v>
      </c>
    </row>
    <row r="7007" spans="2:5" x14ac:dyDescent="0.45">
      <c r="B7007" s="191">
        <v>39954</v>
      </c>
      <c r="C7007" s="101">
        <v>35.018630981445313</v>
      </c>
      <c r="D7007" s="56">
        <f t="shared" si="109"/>
        <v>-0.80927750062535886</v>
      </c>
      <c r="E7007">
        <v>-2.3062409695047151E-2</v>
      </c>
    </row>
    <row r="7008" spans="2:5" x14ac:dyDescent="0.45">
      <c r="B7008" s="191">
        <v>43003</v>
      </c>
      <c r="C7008" s="101">
        <v>183.61038208007813</v>
      </c>
      <c r="D7008" s="56">
        <f t="shared" si="109"/>
        <v>4.8496838645786191</v>
      </c>
      <c r="E7008">
        <v>-2.3095543756151273E-2</v>
      </c>
    </row>
    <row r="7009" spans="2:5" x14ac:dyDescent="0.45">
      <c r="B7009" s="191">
        <v>39295</v>
      </c>
      <c r="C7009" s="101">
        <v>31.388086318969727</v>
      </c>
      <c r="D7009" s="56">
        <f t="shared" si="109"/>
        <v>-0.76876627983258949</v>
      </c>
      <c r="E7009">
        <v>-2.3099726669232729E-2</v>
      </c>
    </row>
    <row r="7010" spans="2:5" x14ac:dyDescent="0.45">
      <c r="B7010" s="191">
        <v>41641</v>
      </c>
      <c r="C7010" s="101">
        <v>135.7418212890625</v>
      </c>
      <c r="D7010" s="56">
        <f t="shared" si="109"/>
        <v>14.624650824842094</v>
      </c>
      <c r="E7010">
        <v>-2.3107801596788196E-2</v>
      </c>
    </row>
    <row r="7011" spans="2:5" x14ac:dyDescent="0.45">
      <c r="B7011" s="191">
        <v>36213</v>
      </c>
      <c r="C7011" s="101">
        <v>8.6876707077026367</v>
      </c>
      <c r="D7011" s="56">
        <f t="shared" si="109"/>
        <v>-0.93839107460525628</v>
      </c>
      <c r="E7011">
        <v>-2.3114180157310898E-2</v>
      </c>
    </row>
    <row r="7012" spans="2:5" x14ac:dyDescent="0.45">
      <c r="B7012" s="191">
        <v>44083</v>
      </c>
      <c r="C7012" s="101">
        <v>141.01318359375</v>
      </c>
      <c r="D7012" s="56">
        <f t="shared" si="109"/>
        <v>5.8758910899100298</v>
      </c>
      <c r="E7012">
        <v>-2.311970331144645E-2</v>
      </c>
    </row>
    <row r="7013" spans="2:5" x14ac:dyDescent="0.45">
      <c r="B7013" s="191">
        <v>38552</v>
      </c>
      <c r="C7013" s="101">
        <v>20.508350372314453</v>
      </c>
      <c r="D7013" s="56">
        <f t="shared" si="109"/>
        <v>-0.87438669322670437</v>
      </c>
      <c r="E7013">
        <v>-2.3120244002754309E-2</v>
      </c>
    </row>
    <row r="7014" spans="2:5" x14ac:dyDescent="0.45">
      <c r="B7014" s="191">
        <v>41990</v>
      </c>
      <c r="C7014" s="101">
        <v>163.2657470703125</v>
      </c>
      <c r="D7014" s="56">
        <f t="shared" si="109"/>
        <v>-0.47032917181868578</v>
      </c>
      <c r="E7014">
        <v>-2.3121536633453649E-2</v>
      </c>
    </row>
    <row r="7015" spans="2:5" x14ac:dyDescent="0.45">
      <c r="B7015" s="191">
        <v>46055</v>
      </c>
      <c r="C7015" s="101">
        <v>308.24002075195313</v>
      </c>
      <c r="D7015" s="56">
        <f t="shared" si="109"/>
        <v>0.53681391359758213</v>
      </c>
      <c r="E7015">
        <v>-2.312583399672654E-2</v>
      </c>
    </row>
    <row r="7016" spans="2:5" x14ac:dyDescent="0.45">
      <c r="B7016" s="191">
        <v>43399</v>
      </c>
      <c r="C7016" s="101">
        <v>200.57081604003906</v>
      </c>
      <c r="D7016" s="56">
        <f t="shared" si="109"/>
        <v>0.47187482118904372</v>
      </c>
      <c r="E7016">
        <v>-2.3126541389787821E-2</v>
      </c>
    </row>
    <row r="7017" spans="2:5" x14ac:dyDescent="0.45">
      <c r="B7017" s="191">
        <v>42214</v>
      </c>
      <c r="C7017" s="101">
        <v>136.26893615722656</v>
      </c>
      <c r="D7017" s="56">
        <f t="shared" si="109"/>
        <v>14.495504147635952</v>
      </c>
      <c r="E7017">
        <v>-2.3136424220646715E-2</v>
      </c>
    </row>
    <row r="7018" spans="2:5" x14ac:dyDescent="0.45">
      <c r="B7018" s="191">
        <v>36755</v>
      </c>
      <c r="C7018" s="101">
        <v>8.7940950393676758</v>
      </c>
      <c r="D7018" s="56">
        <f t="shared" si="109"/>
        <v>0.22177983369930862</v>
      </c>
      <c r="E7018">
        <v>-2.3143835710038477E-2</v>
      </c>
    </row>
    <row r="7019" spans="2:5" x14ac:dyDescent="0.45">
      <c r="B7019" s="191">
        <v>37148</v>
      </c>
      <c r="C7019" s="101">
        <v>7.1977739334106445</v>
      </c>
      <c r="D7019" s="56">
        <f t="shared" si="109"/>
        <v>-0.13209629420682117</v>
      </c>
      <c r="E7019">
        <v>-2.3146928161286998E-2</v>
      </c>
    </row>
    <row r="7020" spans="2:5" x14ac:dyDescent="0.45">
      <c r="B7020" s="191">
        <v>37071</v>
      </c>
      <c r="C7020" s="101">
        <v>8.2932863235473633</v>
      </c>
      <c r="D7020" s="56">
        <f t="shared" si="109"/>
        <v>0.82056275119082578</v>
      </c>
      <c r="E7020">
        <v>-2.3180551633438944E-2</v>
      </c>
    </row>
    <row r="7021" spans="2:5" x14ac:dyDescent="0.45">
      <c r="B7021" s="191">
        <v>35502</v>
      </c>
      <c r="C7021" s="101">
        <v>4.5553421974182129</v>
      </c>
      <c r="D7021" s="56">
        <f t="shared" si="109"/>
        <v>-0.98883308379369816</v>
      </c>
      <c r="E7021">
        <v>-2.3210551877508243E-2</v>
      </c>
    </row>
    <row r="7022" spans="2:5" x14ac:dyDescent="0.45">
      <c r="B7022" s="191">
        <v>45695</v>
      </c>
      <c r="C7022" s="101">
        <v>407.93197631835938</v>
      </c>
      <c r="D7022" s="56">
        <f t="shared" si="109"/>
        <v>24.552367524069982</v>
      </c>
      <c r="E7022">
        <v>-2.3237425285649628E-2</v>
      </c>
    </row>
    <row r="7023" spans="2:5" x14ac:dyDescent="0.45">
      <c r="B7023" s="191">
        <v>38376</v>
      </c>
      <c r="C7023" s="101">
        <v>15.964547157287598</v>
      </c>
      <c r="D7023" s="56">
        <f t="shared" si="109"/>
        <v>0.97783705498184503</v>
      </c>
      <c r="E7023">
        <v>-2.3280011398539406E-2</v>
      </c>
    </row>
    <row r="7024" spans="2:5" x14ac:dyDescent="0.45">
      <c r="B7024" s="191">
        <v>37281</v>
      </c>
      <c r="C7024" s="101">
        <v>8.0717201232910156</v>
      </c>
      <c r="D7024" s="56">
        <f t="shared" si="109"/>
        <v>0.10618732386248311</v>
      </c>
      <c r="E7024">
        <v>-2.3333996843997104E-2</v>
      </c>
    </row>
    <row r="7025" spans="2:5" x14ac:dyDescent="0.45">
      <c r="B7025" s="191">
        <v>36088</v>
      </c>
      <c r="C7025" s="101">
        <v>7.2968835830688477</v>
      </c>
      <c r="D7025" s="56">
        <f t="shared" si="109"/>
        <v>0.86383200965515516</v>
      </c>
      <c r="E7025">
        <v>-2.338569772993445E-2</v>
      </c>
    </row>
    <row r="7026" spans="2:5" x14ac:dyDescent="0.45">
      <c r="B7026" s="191">
        <v>35521</v>
      </c>
      <c r="C7026" s="101">
        <v>3.9149899482727051</v>
      </c>
      <c r="D7026" s="56">
        <f t="shared" si="109"/>
        <v>-0.90201785719229799</v>
      </c>
      <c r="E7026">
        <v>-2.3392790191783221E-2</v>
      </c>
    </row>
    <row r="7027" spans="2:5" x14ac:dyDescent="0.45">
      <c r="B7027" s="191">
        <v>39465</v>
      </c>
      <c r="C7027" s="101">
        <v>39.956157684326172</v>
      </c>
      <c r="D7027" s="56">
        <f t="shared" si="109"/>
        <v>-0.77020803606373811</v>
      </c>
      <c r="E7027">
        <v>-2.3421802125910111E-2</v>
      </c>
    </row>
    <row r="7028" spans="2:5" x14ac:dyDescent="0.45">
      <c r="B7028" s="191">
        <v>42625</v>
      </c>
      <c r="C7028" s="101">
        <v>173.87969970703125</v>
      </c>
      <c r="D7028" s="56">
        <f t="shared" si="109"/>
        <v>22.387734855657516</v>
      </c>
      <c r="E7028">
        <v>-2.3422425604110283E-2</v>
      </c>
    </row>
    <row r="7029" spans="2:5" x14ac:dyDescent="0.45">
      <c r="B7029" s="191">
        <v>37223</v>
      </c>
      <c r="C7029" s="101">
        <v>7.4346532821655273</v>
      </c>
      <c r="D7029" s="56">
        <f t="shared" si="109"/>
        <v>-0.87436103136974563</v>
      </c>
      <c r="E7029">
        <v>-2.3427875326505879E-2</v>
      </c>
    </row>
    <row r="7030" spans="2:5" x14ac:dyDescent="0.45">
      <c r="B7030" s="191">
        <v>40378</v>
      </c>
      <c r="C7030" s="101">
        <v>59.174739837646484</v>
      </c>
      <c r="D7030" s="56">
        <f t="shared" si="109"/>
        <v>-0.61069930109943682</v>
      </c>
      <c r="E7030">
        <v>-2.3462565893900198E-2</v>
      </c>
    </row>
    <row r="7031" spans="2:5" x14ac:dyDescent="0.45">
      <c r="B7031" s="191">
        <v>42285</v>
      </c>
      <c r="C7031" s="101">
        <v>152.00265502929688</v>
      </c>
      <c r="D7031" s="56">
        <f t="shared" si="109"/>
        <v>-0.44774802134090125</v>
      </c>
      <c r="E7031">
        <v>-2.3470096164459674E-2</v>
      </c>
    </row>
    <row r="7032" spans="2:5" x14ac:dyDescent="0.45">
      <c r="B7032" s="191">
        <v>44837</v>
      </c>
      <c r="C7032" s="101">
        <v>275.24148559570313</v>
      </c>
      <c r="D7032" s="56">
        <f t="shared" si="109"/>
        <v>31.327471498701073</v>
      </c>
      <c r="E7032">
        <v>-2.3479930051766067E-2</v>
      </c>
    </row>
    <row r="7033" spans="2:5" x14ac:dyDescent="0.45">
      <c r="B7033" s="191">
        <v>36459</v>
      </c>
      <c r="C7033" s="101">
        <v>8.5141668319702148</v>
      </c>
      <c r="D7033" s="56">
        <f t="shared" si="109"/>
        <v>-0.94152961151944892</v>
      </c>
      <c r="E7033">
        <v>-2.3513868721078121E-2</v>
      </c>
    </row>
    <row r="7034" spans="2:5" x14ac:dyDescent="0.45">
      <c r="B7034" s="191">
        <v>42509</v>
      </c>
      <c r="C7034" s="101">
        <v>145.61502075195313</v>
      </c>
      <c r="D7034" s="56">
        <f t="shared" si="109"/>
        <v>50.740482985086459</v>
      </c>
      <c r="E7034">
        <v>-2.3594908505884301E-2</v>
      </c>
    </row>
    <row r="7035" spans="2:5" x14ac:dyDescent="0.45">
      <c r="B7035" s="191">
        <v>35383</v>
      </c>
      <c r="C7035" s="101">
        <v>2.8143343925476074</v>
      </c>
      <c r="D7035" s="56">
        <f t="shared" si="109"/>
        <v>-0.62983880476448517</v>
      </c>
      <c r="E7035">
        <v>-2.3610590806970973E-2</v>
      </c>
    </row>
    <row r="7036" spans="2:5" x14ac:dyDescent="0.45">
      <c r="B7036" s="191">
        <v>37515</v>
      </c>
      <c r="C7036" s="101">
        <v>7.602996826171875</v>
      </c>
      <c r="D7036" s="56">
        <f t="shared" si="109"/>
        <v>-0.15073958962725229</v>
      </c>
      <c r="E7036">
        <v>-2.3663274832838744E-2</v>
      </c>
    </row>
    <row r="7037" spans="2:5" x14ac:dyDescent="0.45">
      <c r="B7037" s="191">
        <v>36431</v>
      </c>
      <c r="C7037" s="101">
        <v>8.9524917602539063</v>
      </c>
      <c r="D7037" s="56">
        <f t="shared" si="109"/>
        <v>0.10587615779940802</v>
      </c>
      <c r="E7037">
        <v>-2.3664114515643226E-2</v>
      </c>
    </row>
    <row r="7038" spans="2:5" x14ac:dyDescent="0.45">
      <c r="B7038" s="191">
        <v>36955</v>
      </c>
      <c r="C7038" s="101">
        <v>8.0953836441040039</v>
      </c>
      <c r="D7038" s="56">
        <f t="shared" si="109"/>
        <v>6.3361760841517206E-2</v>
      </c>
      <c r="E7038">
        <v>-2.3668992949840317E-2</v>
      </c>
    </row>
    <row r="7039" spans="2:5" x14ac:dyDescent="0.45">
      <c r="B7039" s="191">
        <v>37222</v>
      </c>
      <c r="C7039" s="101">
        <v>7.6130099296569824</v>
      </c>
      <c r="D7039" s="56">
        <f t="shared" si="109"/>
        <v>-0.28946620286443364</v>
      </c>
      <c r="E7039">
        <v>-2.3729546301587315E-2</v>
      </c>
    </row>
    <row r="7040" spans="2:5" x14ac:dyDescent="0.45">
      <c r="B7040" s="191">
        <v>36391</v>
      </c>
      <c r="C7040" s="101">
        <v>10.714493751525879</v>
      </c>
      <c r="D7040" s="56">
        <f t="shared" si="109"/>
        <v>2.2929017716810929</v>
      </c>
      <c r="E7040">
        <v>-2.3735009044928854E-2</v>
      </c>
    </row>
    <row r="7041" spans="2:5" x14ac:dyDescent="0.45">
      <c r="B7041" s="191">
        <v>35247</v>
      </c>
      <c r="C7041" s="101">
        <v>3.2538151741027832</v>
      </c>
      <c r="D7041" s="56">
        <f t="shared" si="109"/>
        <v>-0.98869025013540379</v>
      </c>
      <c r="E7041">
        <v>-2.3752499993025523E-2</v>
      </c>
    </row>
    <row r="7042" spans="2:5" x14ac:dyDescent="0.45">
      <c r="B7042" s="191">
        <v>46111</v>
      </c>
      <c r="C7042" s="101">
        <v>287.70001220703125</v>
      </c>
      <c r="D7042" s="56">
        <f t="shared" si="109"/>
        <v>8.8834751423867555</v>
      </c>
      <c r="E7042">
        <v>-2.3752968137247289E-2</v>
      </c>
    </row>
    <row r="7043" spans="2:5" x14ac:dyDescent="0.45">
      <c r="B7043" s="191">
        <v>39148</v>
      </c>
      <c r="C7043" s="101">
        <v>29.109195709228516</v>
      </c>
      <c r="D7043" s="56">
        <f t="shared" ref="D7043:D7106" si="110">(C7043-C7044)/C7044</f>
        <v>-0.121485360508937</v>
      </c>
      <c r="E7043">
        <v>-2.3758120075765304E-2</v>
      </c>
    </row>
    <row r="7044" spans="2:5" x14ac:dyDescent="0.45">
      <c r="B7044" s="191">
        <v>39799</v>
      </c>
      <c r="C7044" s="101">
        <v>33.134559631347656</v>
      </c>
      <c r="D7044" s="56">
        <f t="shared" si="110"/>
        <v>1.6425533633471856</v>
      </c>
      <c r="E7044">
        <v>-2.378930455704488E-2</v>
      </c>
    </row>
    <row r="7045" spans="2:5" x14ac:dyDescent="0.45">
      <c r="B7045" s="191">
        <v>38008</v>
      </c>
      <c r="C7045" s="101">
        <v>12.53884220123291</v>
      </c>
      <c r="D7045" s="56">
        <f t="shared" si="110"/>
        <v>-0.72274941869424647</v>
      </c>
      <c r="E7045">
        <v>-2.3868503953843906E-2</v>
      </c>
    </row>
    <row r="7046" spans="2:5" x14ac:dyDescent="0.45">
      <c r="B7046" s="191">
        <v>40056</v>
      </c>
      <c r="C7046" s="101">
        <v>45.225666046142578</v>
      </c>
      <c r="D7046" s="56">
        <f t="shared" si="110"/>
        <v>4.2057297712774417</v>
      </c>
      <c r="E7046">
        <v>-2.3880021169673884E-2</v>
      </c>
    </row>
    <row r="7047" spans="2:5" x14ac:dyDescent="0.45">
      <c r="B7047" s="191">
        <v>36188</v>
      </c>
      <c r="C7047" s="101">
        <v>8.6876707077026367</v>
      </c>
      <c r="D7047" s="56">
        <f t="shared" si="110"/>
        <v>-0.94661110050459008</v>
      </c>
      <c r="E7047">
        <v>-2.3886154805899278E-2</v>
      </c>
    </row>
    <row r="7048" spans="2:5" x14ac:dyDescent="0.45">
      <c r="B7048" s="191">
        <v>42530</v>
      </c>
      <c r="C7048" s="101">
        <v>162.72428894042969</v>
      </c>
      <c r="D7048" s="56">
        <f t="shared" si="110"/>
        <v>5.6950861884209933</v>
      </c>
      <c r="E7048">
        <v>-2.3980182154750448E-2</v>
      </c>
    </row>
    <row r="7049" spans="2:5" x14ac:dyDescent="0.45">
      <c r="B7049" s="191">
        <v>38691</v>
      </c>
      <c r="C7049" s="101">
        <v>24.305032730102539</v>
      </c>
      <c r="D7049" s="56">
        <f t="shared" si="110"/>
        <v>2.5184186103338821</v>
      </c>
      <c r="E7049">
        <v>-2.3999966299497136E-2</v>
      </c>
    </row>
    <row r="7050" spans="2:5" x14ac:dyDescent="0.45">
      <c r="B7050" s="191">
        <v>35977</v>
      </c>
      <c r="C7050" s="101">
        <v>6.9079422950744629</v>
      </c>
      <c r="D7050" s="56">
        <f t="shared" si="110"/>
        <v>1.8387395820331185</v>
      </c>
      <c r="E7050">
        <v>-2.4073189837268791E-2</v>
      </c>
    </row>
    <row r="7051" spans="2:5" x14ac:dyDescent="0.45">
      <c r="B7051" s="191">
        <v>35143</v>
      </c>
      <c r="C7051" s="101">
        <v>2.4334540367126465</v>
      </c>
      <c r="D7051" s="56">
        <f t="shared" si="110"/>
        <v>-0.70159084174006847</v>
      </c>
      <c r="E7051">
        <v>-2.4078567507621332E-2</v>
      </c>
    </row>
    <row r="7052" spans="2:5" x14ac:dyDescent="0.45">
      <c r="B7052" s="191">
        <v>37047</v>
      </c>
      <c r="C7052" s="101">
        <v>8.1547565460205078</v>
      </c>
      <c r="D7052" s="56">
        <f t="shared" si="110"/>
        <v>0.14291996355597503</v>
      </c>
      <c r="E7052">
        <v>-2.4078911116797372E-2</v>
      </c>
    </row>
    <row r="7053" spans="2:5" x14ac:dyDescent="0.45">
      <c r="B7053" s="191">
        <v>36524</v>
      </c>
      <c r="C7053" s="101">
        <v>7.1350197792053223</v>
      </c>
      <c r="D7053" s="56">
        <f t="shared" si="110"/>
        <v>-0.94956216371002777</v>
      </c>
      <c r="E7053">
        <v>-2.4100061430633962E-2</v>
      </c>
    </row>
    <row r="7054" spans="2:5" x14ac:dyDescent="0.45">
      <c r="B7054" s="191">
        <v>43993</v>
      </c>
      <c r="C7054" s="101">
        <v>141.46165466308594</v>
      </c>
      <c r="D7054" s="56">
        <f t="shared" si="110"/>
        <v>-0.27567982917889222</v>
      </c>
      <c r="E7054">
        <v>-2.4114526474283932E-2</v>
      </c>
    </row>
    <row r="7055" spans="2:5" x14ac:dyDescent="0.45">
      <c r="B7055" s="191">
        <v>43237</v>
      </c>
      <c r="C7055" s="101">
        <v>195.30265808105469</v>
      </c>
      <c r="D7055" s="56">
        <f t="shared" si="110"/>
        <v>0.14003679654180912</v>
      </c>
      <c r="E7055">
        <v>-2.4138390858826651E-2</v>
      </c>
    </row>
    <row r="7056" spans="2:5" x14ac:dyDescent="0.45">
      <c r="B7056" s="191">
        <v>44585</v>
      </c>
      <c r="C7056" s="101">
        <v>171.31259155273438</v>
      </c>
      <c r="D7056" s="56">
        <f t="shared" si="110"/>
        <v>0.22545861065073464</v>
      </c>
      <c r="E7056">
        <v>-2.4188044677316011E-2</v>
      </c>
    </row>
    <row r="7057" spans="2:5" x14ac:dyDescent="0.45">
      <c r="B7057" s="191">
        <v>42130</v>
      </c>
      <c r="C7057" s="101">
        <v>139.794677734375</v>
      </c>
      <c r="D7057" s="56">
        <f t="shared" si="110"/>
        <v>-0.18522510001277978</v>
      </c>
      <c r="E7057">
        <v>-2.4214260836964381E-2</v>
      </c>
    </row>
    <row r="7058" spans="2:5" x14ac:dyDescent="0.45">
      <c r="B7058" s="191">
        <v>43809</v>
      </c>
      <c r="C7058" s="101">
        <v>171.57460021972656</v>
      </c>
      <c r="D7058" s="56">
        <f t="shared" si="110"/>
        <v>57.944356806827244</v>
      </c>
      <c r="E7058">
        <v>-2.4228553259505719E-2</v>
      </c>
    </row>
    <row r="7059" spans="2:5" x14ac:dyDescent="0.45">
      <c r="B7059" s="191">
        <v>35402</v>
      </c>
      <c r="C7059" s="101">
        <v>2.9107892513275146</v>
      </c>
      <c r="D7059" s="56">
        <f t="shared" si="110"/>
        <v>-0.34029631491648937</v>
      </c>
      <c r="E7059">
        <v>-2.4250019281250913E-2</v>
      </c>
    </row>
    <row r="7060" spans="2:5" x14ac:dyDescent="0.45">
      <c r="B7060" s="191">
        <v>35508</v>
      </c>
      <c r="C7060" s="101">
        <v>4.4122676849365234</v>
      </c>
      <c r="D7060" s="56">
        <f t="shared" si="110"/>
        <v>-0.47102492195596241</v>
      </c>
      <c r="E7060">
        <v>-2.4292112718709787E-2</v>
      </c>
    </row>
    <row r="7061" spans="2:5" x14ac:dyDescent="0.45">
      <c r="B7061" s="191">
        <v>35941</v>
      </c>
      <c r="C7061" s="101">
        <v>8.3411636352539063</v>
      </c>
      <c r="D7061" s="56">
        <f t="shared" si="110"/>
        <v>-0.93815854388769115</v>
      </c>
      <c r="E7061">
        <v>-2.4304635229673181E-2</v>
      </c>
    </row>
    <row r="7062" spans="2:5" x14ac:dyDescent="0.45">
      <c r="B7062" s="191">
        <v>41599</v>
      </c>
      <c r="C7062" s="101">
        <v>134.87980651855469</v>
      </c>
      <c r="D7062" s="56">
        <f t="shared" si="110"/>
        <v>39.499990514418478</v>
      </c>
      <c r="E7062">
        <v>-2.4318086491975539E-2</v>
      </c>
    </row>
    <row r="7063" spans="2:5" x14ac:dyDescent="0.45">
      <c r="B7063" s="191">
        <v>35354</v>
      </c>
      <c r="C7063" s="101">
        <v>3.3303663730621338</v>
      </c>
      <c r="D7063" s="56">
        <f t="shared" si="110"/>
        <v>-0.57386752005209052</v>
      </c>
      <c r="E7063">
        <v>-2.4333260436041289E-2</v>
      </c>
    </row>
    <row r="7064" spans="2:5" x14ac:dyDescent="0.45">
      <c r="B7064" s="191">
        <v>37445</v>
      </c>
      <c r="C7064" s="101">
        <v>7.815330982208252</v>
      </c>
      <c r="D7064" s="56">
        <f t="shared" si="110"/>
        <v>-3.8205906177828493E-2</v>
      </c>
      <c r="E7064">
        <v>-2.4353225254192975E-2</v>
      </c>
    </row>
    <row r="7065" spans="2:5" x14ac:dyDescent="0.45">
      <c r="B7065" s="191">
        <v>37274</v>
      </c>
      <c r="C7065" s="101">
        <v>8.1257839202880859</v>
      </c>
      <c r="D7065" s="56">
        <f t="shared" si="110"/>
        <v>0.17909322417676776</v>
      </c>
      <c r="E7065">
        <v>-2.4359349876872702E-2</v>
      </c>
    </row>
    <row r="7066" spans="2:5" x14ac:dyDescent="0.45">
      <c r="B7066" s="191">
        <v>35951</v>
      </c>
      <c r="C7066" s="101">
        <v>6.8915534019470215</v>
      </c>
      <c r="D7066" s="56">
        <f t="shared" si="110"/>
        <v>0.53158760646964542</v>
      </c>
      <c r="E7066">
        <v>-2.4397430549086475E-2</v>
      </c>
    </row>
    <row r="7067" spans="2:5" x14ac:dyDescent="0.45">
      <c r="B7067" s="191">
        <v>35500</v>
      </c>
      <c r="C7067" s="101">
        <v>4.4996142387390137</v>
      </c>
      <c r="D7067" s="56">
        <f t="shared" si="110"/>
        <v>-0.96974512647855682</v>
      </c>
      <c r="E7067">
        <v>-2.4398376198582251E-2</v>
      </c>
    </row>
    <row r="7068" spans="2:5" x14ac:dyDescent="0.45">
      <c r="B7068" s="191">
        <v>44028</v>
      </c>
      <c r="C7068" s="101">
        <v>148.72361755371094</v>
      </c>
      <c r="D7068" s="56">
        <f t="shared" si="110"/>
        <v>16.621804262937616</v>
      </c>
      <c r="E7068">
        <v>-2.4408722231047175E-2</v>
      </c>
    </row>
    <row r="7069" spans="2:5" x14ac:dyDescent="0.45">
      <c r="B7069" s="191">
        <v>37823</v>
      </c>
      <c r="C7069" s="101">
        <v>8.4397497177124023</v>
      </c>
      <c r="D7069" s="56">
        <f t="shared" si="110"/>
        <v>8.646918040239554E-2</v>
      </c>
      <c r="E7069">
        <v>-2.4432835745210366E-2</v>
      </c>
    </row>
    <row r="7070" spans="2:5" x14ac:dyDescent="0.45">
      <c r="B7070" s="191">
        <v>36158</v>
      </c>
      <c r="C7070" s="101">
        <v>7.7680525779724121</v>
      </c>
      <c r="D7070" s="56">
        <f t="shared" si="110"/>
        <v>-0.93299745305556991</v>
      </c>
      <c r="E7070">
        <v>-2.4456630928213118E-2</v>
      </c>
    </row>
    <row r="7071" spans="2:5" x14ac:dyDescent="0.45">
      <c r="B7071" s="191">
        <v>43920</v>
      </c>
      <c r="C7071" s="101">
        <v>115.93667602539063</v>
      </c>
      <c r="D7071" s="56">
        <f t="shared" si="110"/>
        <v>1.3819906075027117</v>
      </c>
      <c r="E7071">
        <v>-2.4509594033429113E-2</v>
      </c>
    </row>
    <row r="7072" spans="2:5" x14ac:dyDescent="0.45">
      <c r="B7072" s="191">
        <v>40120</v>
      </c>
      <c r="C7072" s="101">
        <v>48.67218017578125</v>
      </c>
      <c r="D7072" s="56">
        <f t="shared" si="110"/>
        <v>-0.74790858360927659</v>
      </c>
      <c r="E7072">
        <v>-2.4529052422870744E-2</v>
      </c>
    </row>
    <row r="7073" spans="2:5" x14ac:dyDescent="0.45">
      <c r="B7073" s="191">
        <v>43294</v>
      </c>
      <c r="C7073" s="101">
        <v>193.07353210449219</v>
      </c>
      <c r="D7073" s="56">
        <f t="shared" si="110"/>
        <v>7.5148068916462716</v>
      </c>
      <c r="E7073">
        <v>-2.4530914732941968E-2</v>
      </c>
    </row>
    <row r="7074" spans="2:5" x14ac:dyDescent="0.45">
      <c r="B7074" s="191">
        <v>38639</v>
      </c>
      <c r="C7074" s="101">
        <v>22.675033569335938</v>
      </c>
      <c r="D7074" s="56">
        <f t="shared" si="110"/>
        <v>6.9918819017028442</v>
      </c>
      <c r="E7074">
        <v>-2.4542404812200842E-2</v>
      </c>
    </row>
    <row r="7075" spans="2:5" x14ac:dyDescent="0.45">
      <c r="B7075" s="191">
        <v>35177</v>
      </c>
      <c r="C7075" s="101">
        <v>2.8372583389282227</v>
      </c>
      <c r="D7075" s="56">
        <f t="shared" si="110"/>
        <v>-0.92384906953519452</v>
      </c>
      <c r="E7075">
        <v>-2.4657862981929859E-2</v>
      </c>
    </row>
    <row r="7076" spans="2:5" x14ac:dyDescent="0.45">
      <c r="B7076" s="191">
        <v>39981</v>
      </c>
      <c r="C7076" s="101">
        <v>37.258354187011719</v>
      </c>
      <c r="D7076" s="56">
        <f t="shared" si="110"/>
        <v>-0.72504025701429209</v>
      </c>
      <c r="E7076">
        <v>-2.4660270688981287E-2</v>
      </c>
    </row>
    <row r="7077" spans="2:5" x14ac:dyDescent="0.45">
      <c r="B7077" s="191">
        <v>41449</v>
      </c>
      <c r="C7077" s="101">
        <v>135.5047607421875</v>
      </c>
      <c r="D7077" s="56">
        <f t="shared" si="110"/>
        <v>-2.3905652405403776E-2</v>
      </c>
      <c r="E7077">
        <v>-2.4662729047377735E-2</v>
      </c>
    </row>
    <row r="7078" spans="2:5" x14ac:dyDescent="0.45">
      <c r="B7078" s="191">
        <v>41493</v>
      </c>
      <c r="C7078" s="101">
        <v>138.82342529296875</v>
      </c>
      <c r="D7078" s="56">
        <f t="shared" si="110"/>
        <v>13.580769883385424</v>
      </c>
      <c r="E7078">
        <v>-2.4678142989599312E-2</v>
      </c>
    </row>
    <row r="7079" spans="2:5" x14ac:dyDescent="0.45">
      <c r="B7079" s="191">
        <v>37875</v>
      </c>
      <c r="C7079" s="101">
        <v>9.5209941864013672</v>
      </c>
      <c r="D7079" s="56">
        <f t="shared" si="110"/>
        <v>-0.94820080468879908</v>
      </c>
      <c r="E7079">
        <v>-2.4685976481842439E-2</v>
      </c>
    </row>
    <row r="7080" spans="2:5" x14ac:dyDescent="0.45">
      <c r="B7080" s="191">
        <v>42782</v>
      </c>
      <c r="C7080" s="101">
        <v>183.80583190917969</v>
      </c>
      <c r="D7080" s="56">
        <f t="shared" si="110"/>
        <v>5.3283559585601106</v>
      </c>
      <c r="E7080">
        <v>-2.4689109962650283E-2</v>
      </c>
    </row>
    <row r="7081" spans="2:5" x14ac:dyDescent="0.45">
      <c r="B7081" s="191">
        <v>39239</v>
      </c>
      <c r="C7081" s="101">
        <v>29.0447998046875</v>
      </c>
      <c r="D7081" s="56">
        <f t="shared" si="110"/>
        <v>1.5321586530131308</v>
      </c>
      <c r="E7081">
        <v>-2.4713911793963716E-2</v>
      </c>
    </row>
    <row r="7082" spans="2:5" x14ac:dyDescent="0.45">
      <c r="B7082" s="191">
        <v>37973</v>
      </c>
      <c r="C7082" s="101">
        <v>11.470371246337891</v>
      </c>
      <c r="D7082" s="56">
        <f t="shared" si="110"/>
        <v>0.40370674890659602</v>
      </c>
      <c r="E7082">
        <v>-2.4735875135636288E-2</v>
      </c>
    </row>
    <row r="7083" spans="2:5" x14ac:dyDescent="0.45">
      <c r="B7083" s="191">
        <v>37119</v>
      </c>
      <c r="C7083" s="101">
        <v>8.1714868545532227</v>
      </c>
      <c r="D7083" s="56">
        <f t="shared" si="110"/>
        <v>-4.5252220642321289E-2</v>
      </c>
      <c r="E7083">
        <v>-2.481066809675201E-2</v>
      </c>
    </row>
    <row r="7084" spans="2:5" x14ac:dyDescent="0.45">
      <c r="B7084" s="191">
        <v>37817</v>
      </c>
      <c r="C7084" s="101">
        <v>8.5587911605834961</v>
      </c>
      <c r="D7084" s="56">
        <f t="shared" si="110"/>
        <v>0.14707444694136676</v>
      </c>
      <c r="E7084">
        <v>-2.4811472060920058E-2</v>
      </c>
    </row>
    <row r="7085" spans="2:5" x14ac:dyDescent="0.45">
      <c r="B7085" s="191">
        <v>37440</v>
      </c>
      <c r="C7085" s="101">
        <v>7.4614086151123047</v>
      </c>
      <c r="D7085" s="56">
        <f t="shared" si="110"/>
        <v>-0.94531693731560196</v>
      </c>
      <c r="E7085">
        <v>-2.4839632732596414E-2</v>
      </c>
    </row>
    <row r="7086" spans="2:5" x14ac:dyDescent="0.45">
      <c r="B7086" s="191">
        <v>42158</v>
      </c>
      <c r="C7086" s="101">
        <v>136.44825744628906</v>
      </c>
      <c r="D7086" s="56">
        <f t="shared" si="110"/>
        <v>14.952737310796156</v>
      </c>
      <c r="E7086">
        <v>-2.4856884505228667E-2</v>
      </c>
    </row>
    <row r="7087" spans="2:5" x14ac:dyDescent="0.45">
      <c r="B7087" s="191">
        <v>37105</v>
      </c>
      <c r="C7087" s="101">
        <v>8.5532817840576172</v>
      </c>
      <c r="D7087" s="56">
        <f t="shared" si="110"/>
        <v>-0.95196136643970886</v>
      </c>
      <c r="E7087">
        <v>-2.4907951474831228E-2</v>
      </c>
    </row>
    <row r="7088" spans="2:5" x14ac:dyDescent="0.45">
      <c r="B7088" s="191">
        <v>42622</v>
      </c>
      <c r="C7088" s="101">
        <v>178.05006408691406</v>
      </c>
      <c r="D7088" s="56">
        <f t="shared" si="110"/>
        <v>23.834895831566648</v>
      </c>
      <c r="E7088">
        <v>-2.4915090394760725E-2</v>
      </c>
    </row>
    <row r="7089" spans="2:5" x14ac:dyDescent="0.45">
      <c r="B7089" s="191">
        <v>37202</v>
      </c>
      <c r="C7089" s="101">
        <v>7.1693501472473145</v>
      </c>
      <c r="D7089" s="56">
        <f t="shared" si="110"/>
        <v>-0.10017507282132847</v>
      </c>
      <c r="E7089">
        <v>-2.4939084702419723E-2</v>
      </c>
    </row>
    <row r="7090" spans="2:5" x14ac:dyDescent="0.45">
      <c r="B7090" s="191">
        <v>37120</v>
      </c>
      <c r="C7090" s="101">
        <v>7.9674944877624512</v>
      </c>
      <c r="D7090" s="56">
        <f t="shared" si="110"/>
        <v>0.57456583417547413</v>
      </c>
      <c r="E7090">
        <v>-2.4963922774605601E-2</v>
      </c>
    </row>
    <row r="7091" spans="2:5" x14ac:dyDescent="0.45">
      <c r="B7091" s="191">
        <v>35641</v>
      </c>
      <c r="C7091" s="101">
        <v>5.0601215362548828</v>
      </c>
      <c r="D7091" s="56">
        <f t="shared" si="110"/>
        <v>-0.96078794363928233</v>
      </c>
      <c r="E7091">
        <v>-2.4987139141397226E-2</v>
      </c>
    </row>
    <row r="7092" spans="2:5" x14ac:dyDescent="0.45">
      <c r="B7092" s="191">
        <v>43899</v>
      </c>
      <c r="C7092" s="101">
        <v>129.0450439453125</v>
      </c>
      <c r="D7092" s="56">
        <f t="shared" si="110"/>
        <v>-0.10913100334285394</v>
      </c>
      <c r="E7092">
        <v>-2.503455052954422E-2</v>
      </c>
    </row>
    <row r="7093" spans="2:5" x14ac:dyDescent="0.45">
      <c r="B7093" s="191">
        <v>42451</v>
      </c>
      <c r="C7093" s="101">
        <v>144.85299682617188</v>
      </c>
      <c r="D7093" s="56">
        <f t="shared" si="110"/>
        <v>22.272567254801032</v>
      </c>
      <c r="E7093">
        <v>-2.5041509562630373E-2</v>
      </c>
    </row>
    <row r="7094" spans="2:5" x14ac:dyDescent="0.45">
      <c r="B7094" s="191">
        <v>35717</v>
      </c>
      <c r="C7094" s="101">
        <v>6.2241950035095215</v>
      </c>
      <c r="D7094" s="56">
        <f t="shared" si="110"/>
        <v>-0.95869262054450233</v>
      </c>
      <c r="E7094">
        <v>-2.5060993986308518E-2</v>
      </c>
    </row>
    <row r="7095" spans="2:5" x14ac:dyDescent="0.45">
      <c r="B7095" s="191">
        <v>44057</v>
      </c>
      <c r="C7095" s="101">
        <v>150.67997741699219</v>
      </c>
      <c r="D7095" s="56">
        <f t="shared" si="110"/>
        <v>19.079551924390799</v>
      </c>
      <c r="E7095">
        <v>-2.5068519428457975E-2</v>
      </c>
    </row>
    <row r="7096" spans="2:5" x14ac:dyDescent="0.45">
      <c r="B7096" s="191">
        <v>35884</v>
      </c>
      <c r="C7096" s="101">
        <v>7.504150390625</v>
      </c>
      <c r="D7096" s="56">
        <f t="shared" si="110"/>
        <v>9.7404611495042856E-2</v>
      </c>
      <c r="E7096">
        <v>-2.5177521656139925E-2</v>
      </c>
    </row>
    <row r="7097" spans="2:5" x14ac:dyDescent="0.45">
      <c r="B7097" s="191">
        <v>36510</v>
      </c>
      <c r="C7097" s="101">
        <v>6.8380889892578125</v>
      </c>
      <c r="D7097" s="56">
        <f t="shared" si="110"/>
        <v>-0.78406152695635078</v>
      </c>
      <c r="E7097">
        <v>-2.5196082216676626E-2</v>
      </c>
    </row>
    <row r="7098" spans="2:5" x14ac:dyDescent="0.45">
      <c r="B7098" s="191">
        <v>38915</v>
      </c>
      <c r="C7098" s="101">
        <v>31.666839599609375</v>
      </c>
      <c r="D7098" s="56">
        <f t="shared" si="110"/>
        <v>-0.8359462368710896</v>
      </c>
      <c r="E7098">
        <v>-2.5204810663893507E-2</v>
      </c>
    </row>
    <row r="7099" spans="2:5" x14ac:dyDescent="0.45">
      <c r="B7099" s="191">
        <v>42984</v>
      </c>
      <c r="C7099" s="101">
        <v>193.02720642089844</v>
      </c>
      <c r="D7099" s="56">
        <f t="shared" si="110"/>
        <v>-0.47985535062002166</v>
      </c>
      <c r="E7099">
        <v>-2.5278347296768661E-2</v>
      </c>
    </row>
    <row r="7100" spans="2:5" x14ac:dyDescent="0.45">
      <c r="B7100" s="191">
        <v>45330</v>
      </c>
      <c r="C7100" s="101">
        <v>371.10293579101563</v>
      </c>
      <c r="D7100" s="56">
        <f t="shared" si="110"/>
        <v>13.994813754010066</v>
      </c>
      <c r="E7100">
        <v>-2.5297551417287283E-2</v>
      </c>
    </row>
    <row r="7101" spans="2:5" x14ac:dyDescent="0.45">
      <c r="B7101" s="191">
        <v>38617</v>
      </c>
      <c r="C7101" s="101">
        <v>24.748752593994141</v>
      </c>
      <c r="D7101" s="56">
        <f t="shared" si="110"/>
        <v>-0.84556059159737484</v>
      </c>
      <c r="E7101">
        <v>-2.5321119607095943E-2</v>
      </c>
    </row>
    <row r="7102" spans="2:5" x14ac:dyDescent="0.45">
      <c r="B7102" s="191">
        <v>44253</v>
      </c>
      <c r="C7102" s="101">
        <v>160.24894714355469</v>
      </c>
      <c r="D7102" s="56">
        <f t="shared" si="110"/>
        <v>8.8123602166948173E-2</v>
      </c>
      <c r="E7102">
        <v>-2.5340682854322606E-2</v>
      </c>
    </row>
    <row r="7103" spans="2:5" x14ac:dyDescent="0.45">
      <c r="B7103" s="191">
        <v>41486</v>
      </c>
      <c r="C7103" s="101">
        <v>147.27090454101563</v>
      </c>
      <c r="D7103" s="56">
        <f t="shared" si="110"/>
        <v>15.980090404497947</v>
      </c>
      <c r="E7103">
        <v>-2.538520402135367E-2</v>
      </c>
    </row>
    <row r="7104" spans="2:5" x14ac:dyDescent="0.45">
      <c r="B7104" s="191">
        <v>36838</v>
      </c>
      <c r="C7104" s="101">
        <v>8.673151969909668</v>
      </c>
      <c r="D7104" s="56">
        <f t="shared" si="110"/>
        <v>-0.73301576906483557</v>
      </c>
      <c r="E7104">
        <v>-2.5389497671190687E-2</v>
      </c>
    </row>
    <row r="7105" spans="2:5" x14ac:dyDescent="0.45">
      <c r="B7105" s="191">
        <v>38912</v>
      </c>
      <c r="C7105" s="101">
        <v>32.485633850097656</v>
      </c>
      <c r="D7105" s="56">
        <f t="shared" si="110"/>
        <v>-0.81090783275805745</v>
      </c>
      <c r="E7105">
        <v>-2.5393583143029856E-2</v>
      </c>
    </row>
    <row r="7106" spans="2:5" x14ac:dyDescent="0.45">
      <c r="B7106" s="191">
        <v>44550</v>
      </c>
      <c r="C7106" s="101">
        <v>171.79788208007813</v>
      </c>
      <c r="D7106" s="56">
        <f t="shared" si="110"/>
        <v>2.5085202934002093</v>
      </c>
      <c r="E7106">
        <v>-2.5464672254121672E-2</v>
      </c>
    </row>
    <row r="7107" spans="2:5" x14ac:dyDescent="0.45">
      <c r="B7107" s="191">
        <v>40190</v>
      </c>
      <c r="C7107" s="101">
        <v>48.965908050537109</v>
      </c>
      <c r="D7107" s="56">
        <f t="shared" ref="D7107:D7170" si="111">(C7107-C7108)/C7108</f>
        <v>8.1937948906008717</v>
      </c>
      <c r="E7107">
        <v>-2.5526179479317259E-2</v>
      </c>
    </row>
    <row r="7108" spans="2:5" x14ac:dyDescent="0.45">
      <c r="B7108" s="191">
        <v>35671</v>
      </c>
      <c r="C7108" s="101">
        <v>5.3259735107421875</v>
      </c>
      <c r="D7108" s="56">
        <f t="shared" si="111"/>
        <v>-0.84510781264924983</v>
      </c>
      <c r="E7108">
        <v>-2.5540637051102037E-2</v>
      </c>
    </row>
    <row r="7109" spans="2:5" x14ac:dyDescent="0.45">
      <c r="B7109" s="191">
        <v>39630</v>
      </c>
      <c r="C7109" s="101">
        <v>34.385036468505859</v>
      </c>
      <c r="D7109" s="56">
        <f t="shared" si="111"/>
        <v>0.19560205442080955</v>
      </c>
      <c r="E7109">
        <v>-2.5559173471880789E-2</v>
      </c>
    </row>
    <row r="7110" spans="2:5" x14ac:dyDescent="0.45">
      <c r="B7110" s="191">
        <v>39195</v>
      </c>
      <c r="C7110" s="101">
        <v>28.759599685668945</v>
      </c>
      <c r="D7110" s="56">
        <f t="shared" si="111"/>
        <v>-0.14562680838004957</v>
      </c>
      <c r="E7110">
        <v>-2.5560696491852213E-2</v>
      </c>
    </row>
    <row r="7111" spans="2:5" x14ac:dyDescent="0.45">
      <c r="B7111" s="191">
        <v>39639</v>
      </c>
      <c r="C7111" s="101">
        <v>33.661636352539063</v>
      </c>
      <c r="D7111" s="56">
        <f t="shared" si="111"/>
        <v>-0.76499517963194763</v>
      </c>
      <c r="E7111">
        <v>-2.5564128305087946E-2</v>
      </c>
    </row>
    <row r="7112" spans="2:5" x14ac:dyDescent="0.45">
      <c r="B7112" s="191">
        <v>44078</v>
      </c>
      <c r="C7112" s="101">
        <v>143.23806762695313</v>
      </c>
      <c r="D7112" s="56">
        <f t="shared" si="111"/>
        <v>-0.22532613503574941</v>
      </c>
      <c r="E7112">
        <v>-2.5574181756352905E-2</v>
      </c>
    </row>
    <row r="7113" spans="2:5" x14ac:dyDescent="0.45">
      <c r="B7113" s="191">
        <v>44544</v>
      </c>
      <c r="C7113" s="101">
        <v>184.901123046875</v>
      </c>
      <c r="D7113" s="56">
        <f t="shared" si="111"/>
        <v>4.2301834615790082</v>
      </c>
      <c r="E7113">
        <v>-2.5575420628738372E-2</v>
      </c>
    </row>
    <row r="7114" spans="2:5" x14ac:dyDescent="0.45">
      <c r="B7114" s="191">
        <v>39423</v>
      </c>
      <c r="C7114" s="101">
        <v>35.352703094482422</v>
      </c>
      <c r="D7114" s="56">
        <f t="shared" si="111"/>
        <v>-2.213391032099124E-2</v>
      </c>
      <c r="E7114">
        <v>-2.563451517807681E-2</v>
      </c>
    </row>
    <row r="7115" spans="2:5" x14ac:dyDescent="0.45">
      <c r="B7115" s="191">
        <v>39716</v>
      </c>
      <c r="C7115" s="101">
        <v>36.152908325195313</v>
      </c>
      <c r="D7115" s="56">
        <f t="shared" si="111"/>
        <v>-0.75321421775051267</v>
      </c>
      <c r="E7115">
        <v>-2.5647758338690561E-2</v>
      </c>
    </row>
    <row r="7116" spans="2:5" x14ac:dyDescent="0.45">
      <c r="B7116" s="191">
        <v>41425</v>
      </c>
      <c r="C7116" s="101">
        <v>146.49510192871094</v>
      </c>
      <c r="D7116" s="56">
        <f t="shared" si="111"/>
        <v>13.551876055135068</v>
      </c>
      <c r="E7116">
        <v>-2.5649620843076124E-2</v>
      </c>
    </row>
    <row r="7117" spans="2:5" x14ac:dyDescent="0.45">
      <c r="B7117" s="191">
        <v>36272</v>
      </c>
      <c r="C7117" s="101">
        <v>10.067093849182129</v>
      </c>
      <c r="D7117" s="56">
        <f t="shared" si="111"/>
        <v>-0.68302563387138127</v>
      </c>
      <c r="E7117">
        <v>-2.5654655499781846E-2</v>
      </c>
    </row>
    <row r="7118" spans="2:5" x14ac:dyDescent="0.45">
      <c r="B7118" s="191">
        <v>39769</v>
      </c>
      <c r="C7118" s="101">
        <v>31.75996208190918</v>
      </c>
      <c r="D7118" s="56">
        <f t="shared" si="111"/>
        <v>-0.89218799838723895</v>
      </c>
      <c r="E7118">
        <v>-2.5655913794772115E-2</v>
      </c>
    </row>
    <row r="7119" spans="2:5" x14ac:dyDescent="0.45">
      <c r="B7119" s="191">
        <v>44879</v>
      </c>
      <c r="C7119" s="101">
        <v>294.58651733398438</v>
      </c>
      <c r="D7119" s="56">
        <f t="shared" si="111"/>
        <v>7.9820339752282523</v>
      </c>
      <c r="E7119">
        <v>-2.5676960955358333E-2</v>
      </c>
    </row>
    <row r="7120" spans="2:5" x14ac:dyDescent="0.45">
      <c r="B7120" s="191">
        <v>39640</v>
      </c>
      <c r="C7120" s="101">
        <v>32.797306060791016</v>
      </c>
      <c r="D7120" s="56">
        <f t="shared" si="111"/>
        <v>1.7316634325080205</v>
      </c>
      <c r="E7120">
        <v>-2.5677013520551902E-2</v>
      </c>
    </row>
    <row r="7121" spans="2:5" x14ac:dyDescent="0.45">
      <c r="B7121" s="191">
        <v>37992</v>
      </c>
      <c r="C7121" s="101">
        <v>12.006349563598633</v>
      </c>
      <c r="D7121" s="56">
        <f t="shared" si="111"/>
        <v>-0.92410358388003933</v>
      </c>
      <c r="E7121">
        <v>-2.5681860254325069E-2</v>
      </c>
    </row>
    <row r="7122" spans="2:5" x14ac:dyDescent="0.45">
      <c r="B7122" s="191">
        <v>42010</v>
      </c>
      <c r="C7122" s="101">
        <v>158.19389343261719</v>
      </c>
      <c r="D7122" s="56">
        <f t="shared" si="111"/>
        <v>4.4830403164884709</v>
      </c>
      <c r="E7122">
        <v>-2.569301956837975E-2</v>
      </c>
    </row>
    <row r="7123" spans="2:5" x14ac:dyDescent="0.45">
      <c r="B7123" s="191">
        <v>39311</v>
      </c>
      <c r="C7123" s="101">
        <v>28.851491928100586</v>
      </c>
      <c r="D7123" s="56">
        <f t="shared" si="111"/>
        <v>-0.17268323273788441</v>
      </c>
      <c r="E7123">
        <v>-2.5697724898328295E-2</v>
      </c>
    </row>
    <row r="7124" spans="2:5" x14ac:dyDescent="0.45">
      <c r="B7124" s="191">
        <v>39520</v>
      </c>
      <c r="C7124" s="101">
        <v>34.873573303222656</v>
      </c>
      <c r="D7124" s="56">
        <f t="shared" si="111"/>
        <v>-0.18922898825167103</v>
      </c>
      <c r="E7124">
        <v>-2.5721786007665573E-2</v>
      </c>
    </row>
    <row r="7125" spans="2:5" x14ac:dyDescent="0.45">
      <c r="B7125" s="191">
        <v>40015</v>
      </c>
      <c r="C7125" s="101">
        <v>43.012851715087891</v>
      </c>
      <c r="D7125" s="56">
        <f t="shared" si="111"/>
        <v>1.6965762479684012</v>
      </c>
      <c r="E7125">
        <v>-2.5726370179637616E-2</v>
      </c>
    </row>
    <row r="7126" spans="2:5" x14ac:dyDescent="0.45">
      <c r="B7126" s="191">
        <v>38422</v>
      </c>
      <c r="C7126" s="101">
        <v>15.950912475585938</v>
      </c>
      <c r="D7126" s="56">
        <f t="shared" si="111"/>
        <v>1.0892382969761667</v>
      </c>
      <c r="E7126">
        <v>-2.5739601128449165E-2</v>
      </c>
    </row>
    <row r="7127" spans="2:5" x14ac:dyDescent="0.45">
      <c r="B7127" s="191">
        <v>36613</v>
      </c>
      <c r="C7127" s="101">
        <v>7.6347980499267578</v>
      </c>
      <c r="D7127" s="56">
        <f t="shared" si="111"/>
        <v>2.6000640668396944E-2</v>
      </c>
      <c r="E7127">
        <v>-2.57459147405706E-2</v>
      </c>
    </row>
    <row r="7128" spans="2:5" x14ac:dyDescent="0.45">
      <c r="B7128" s="191">
        <v>36146</v>
      </c>
      <c r="C7128" s="101">
        <v>7.4413189888000488</v>
      </c>
      <c r="D7128" s="56">
        <f t="shared" si="111"/>
        <v>-4.5799969158558149E-2</v>
      </c>
      <c r="E7128">
        <v>-2.5779098193840628E-2</v>
      </c>
    </row>
    <row r="7129" spans="2:5" x14ac:dyDescent="0.45">
      <c r="B7129" s="191">
        <v>36627</v>
      </c>
      <c r="C7129" s="101">
        <v>7.7984895706176758</v>
      </c>
      <c r="D7129" s="56">
        <f t="shared" si="111"/>
        <v>0.27397199237047831</v>
      </c>
      <c r="E7129">
        <v>-2.5815335067190231E-2</v>
      </c>
    </row>
    <row r="7130" spans="2:5" x14ac:dyDescent="0.45">
      <c r="B7130" s="191">
        <v>36024</v>
      </c>
      <c r="C7130" s="101">
        <v>6.1213979721069336</v>
      </c>
      <c r="D7130" s="56">
        <f t="shared" si="111"/>
        <v>-0.45147853590446829</v>
      </c>
      <c r="E7130">
        <v>-2.5826539098972215E-2</v>
      </c>
    </row>
    <row r="7131" spans="2:5" x14ac:dyDescent="0.45">
      <c r="B7131" s="191">
        <v>36322</v>
      </c>
      <c r="C7131" s="101">
        <v>11.159814834594727</v>
      </c>
      <c r="D7131" s="56">
        <f t="shared" si="111"/>
        <v>-0.97244370562325477</v>
      </c>
      <c r="E7131">
        <v>-2.5829607671677357E-2</v>
      </c>
    </row>
    <row r="7132" spans="2:5" x14ac:dyDescent="0.45">
      <c r="B7132" s="191">
        <v>45314</v>
      </c>
      <c r="C7132" s="101">
        <v>404.982421875</v>
      </c>
      <c r="D7132" s="56">
        <f t="shared" si="111"/>
        <v>2.4520947232597039</v>
      </c>
      <c r="E7132">
        <v>-2.5874854179959182E-2</v>
      </c>
    </row>
    <row r="7133" spans="2:5" x14ac:dyDescent="0.45">
      <c r="B7133" s="191">
        <v>41228</v>
      </c>
      <c r="C7133" s="101">
        <v>117.31497955322266</v>
      </c>
      <c r="D7133" s="56">
        <f t="shared" si="111"/>
        <v>34.141027910801704</v>
      </c>
      <c r="E7133">
        <v>-2.5898403531487604E-2</v>
      </c>
    </row>
    <row r="7134" spans="2:5" x14ac:dyDescent="0.45">
      <c r="B7134" s="191">
        <v>35362</v>
      </c>
      <c r="C7134" s="101">
        <v>3.3384048938751221</v>
      </c>
      <c r="D7134" s="56">
        <f t="shared" si="111"/>
        <v>-0.59181890794394842</v>
      </c>
      <c r="E7134">
        <v>-2.5953816458847246E-2</v>
      </c>
    </row>
    <row r="7135" spans="2:5" x14ac:dyDescent="0.45">
      <c r="B7135" s="191">
        <v>37271</v>
      </c>
      <c r="C7135" s="101">
        <v>8.1787347793579102</v>
      </c>
      <c r="D7135" s="56">
        <f t="shared" si="111"/>
        <v>-0.67824152150496686</v>
      </c>
      <c r="E7135">
        <v>-2.5954112986494807E-2</v>
      </c>
    </row>
    <row r="7136" spans="2:5" x14ac:dyDescent="0.45">
      <c r="B7136" s="191">
        <v>38701</v>
      </c>
      <c r="C7136" s="101">
        <v>25.418863296508789</v>
      </c>
      <c r="D7136" s="56">
        <f t="shared" si="111"/>
        <v>8.0027844897797191</v>
      </c>
      <c r="E7136">
        <v>-2.6023466841522628E-2</v>
      </c>
    </row>
    <row r="7137" spans="2:5" x14ac:dyDescent="0.45">
      <c r="B7137" s="191">
        <v>35212</v>
      </c>
      <c r="C7137" s="101">
        <v>2.8234446048736572</v>
      </c>
      <c r="D7137" s="56">
        <f t="shared" si="111"/>
        <v>-0.67349218231921426</v>
      </c>
      <c r="E7137">
        <v>-2.6026262057694018E-2</v>
      </c>
    </row>
    <row r="7138" spans="2:5" x14ac:dyDescent="0.45">
      <c r="B7138" s="191">
        <v>36451</v>
      </c>
      <c r="C7138" s="101">
        <v>8.6474027633666992</v>
      </c>
      <c r="D7138" s="56">
        <f t="shared" si="111"/>
        <v>-0.71731661847855765</v>
      </c>
      <c r="E7138">
        <v>-2.6032311060960933E-2</v>
      </c>
    </row>
    <row r="7139" spans="2:5" x14ac:dyDescent="0.45">
      <c r="B7139" s="191">
        <v>39225</v>
      </c>
      <c r="C7139" s="101">
        <v>30.590417861938477</v>
      </c>
      <c r="D7139" s="56">
        <f t="shared" si="111"/>
        <v>3.5607990603238049</v>
      </c>
      <c r="E7139">
        <v>-2.6069075166991234E-2</v>
      </c>
    </row>
    <row r="7140" spans="2:5" x14ac:dyDescent="0.45">
      <c r="B7140" s="191">
        <v>35979</v>
      </c>
      <c r="C7140" s="101">
        <v>6.707249641418457</v>
      </c>
      <c r="D7140" s="56">
        <f t="shared" si="111"/>
        <v>1.1370672280787475</v>
      </c>
      <c r="E7140">
        <v>-2.6077574955579802E-2</v>
      </c>
    </row>
    <row r="7141" spans="2:5" x14ac:dyDescent="0.45">
      <c r="B7141" s="191">
        <v>35327</v>
      </c>
      <c r="C7141" s="101">
        <v>3.1385300159454346</v>
      </c>
      <c r="D7141" s="56">
        <f t="shared" si="111"/>
        <v>-0.58295874240854617</v>
      </c>
      <c r="E7141">
        <v>-2.6105706114939058E-2</v>
      </c>
    </row>
    <row r="7142" spans="2:5" x14ac:dyDescent="0.45">
      <c r="B7142" s="191">
        <v>36144</v>
      </c>
      <c r="C7142" s="101">
        <v>7.5257062911987305</v>
      </c>
      <c r="D7142" s="56">
        <f t="shared" si="111"/>
        <v>-0.98051574138914177</v>
      </c>
      <c r="E7142">
        <v>-2.6111363388555252E-2</v>
      </c>
    </row>
    <row r="7143" spans="2:5" x14ac:dyDescent="0.45">
      <c r="B7143" s="191">
        <v>45321</v>
      </c>
      <c r="C7143" s="101">
        <v>386.24545288085938</v>
      </c>
      <c r="D7143" s="56">
        <f t="shared" si="111"/>
        <v>2.0384859151379198</v>
      </c>
      <c r="E7143">
        <v>-2.6122766251907705E-2</v>
      </c>
    </row>
    <row r="7144" spans="2:5" x14ac:dyDescent="0.45">
      <c r="B7144" s="191">
        <v>41368</v>
      </c>
      <c r="C7144" s="101">
        <v>127.11773681640625</v>
      </c>
      <c r="D7144" s="56">
        <f t="shared" si="111"/>
        <v>3.4450142915301409</v>
      </c>
      <c r="E7144">
        <v>-2.6170279470875895E-2</v>
      </c>
    </row>
    <row r="7145" spans="2:5" x14ac:dyDescent="0.45">
      <c r="B7145" s="191">
        <v>39315</v>
      </c>
      <c r="C7145" s="101">
        <v>28.597824096679688</v>
      </c>
      <c r="D7145" s="56">
        <f t="shared" si="111"/>
        <v>3.016551889673178</v>
      </c>
      <c r="E7145">
        <v>-2.6231581785852852E-2</v>
      </c>
    </row>
    <row r="7146" spans="2:5" x14ac:dyDescent="0.45">
      <c r="B7146" s="191">
        <v>36056</v>
      </c>
      <c r="C7146" s="101">
        <v>7.1199936866760254</v>
      </c>
      <c r="D7146" s="56">
        <f t="shared" si="111"/>
        <v>-0.94981400233562363</v>
      </c>
      <c r="E7146">
        <v>-2.6263296701634138E-2</v>
      </c>
    </row>
    <row r="7147" spans="2:5" x14ac:dyDescent="0.45">
      <c r="B7147" s="191">
        <v>42444</v>
      </c>
      <c r="C7147" s="101">
        <v>141.87211608886719</v>
      </c>
      <c r="D7147" s="56">
        <f t="shared" si="111"/>
        <v>3.7104359020783093</v>
      </c>
      <c r="E7147">
        <v>-2.6303550534244727E-2</v>
      </c>
    </row>
    <row r="7148" spans="2:5" x14ac:dyDescent="0.45">
      <c r="B7148" s="191">
        <v>38894</v>
      </c>
      <c r="C7148" s="101">
        <v>30.118680953979492</v>
      </c>
      <c r="D7148" s="56">
        <f t="shared" si="111"/>
        <v>2.4909988442087077</v>
      </c>
      <c r="E7148">
        <v>-2.6346763525995767E-2</v>
      </c>
    </row>
    <row r="7149" spans="2:5" x14ac:dyDescent="0.45">
      <c r="B7149" s="191">
        <v>36726</v>
      </c>
      <c r="C7149" s="101">
        <v>8.6275253295898438</v>
      </c>
      <c r="D7149" s="56">
        <f t="shared" si="111"/>
        <v>-0.75373343652994562</v>
      </c>
      <c r="E7149">
        <v>-2.6366494565038992E-2</v>
      </c>
    </row>
    <row r="7150" spans="2:5" x14ac:dyDescent="0.45">
      <c r="B7150" s="191">
        <v>39624</v>
      </c>
      <c r="C7150" s="101">
        <v>35.033279418945313</v>
      </c>
      <c r="D7150" s="56">
        <f t="shared" si="111"/>
        <v>4.2621963587690823</v>
      </c>
      <c r="E7150">
        <v>-2.6370516248919694E-2</v>
      </c>
    </row>
    <row r="7151" spans="2:5" x14ac:dyDescent="0.45">
      <c r="B7151" s="191">
        <v>36511</v>
      </c>
      <c r="C7151" s="101">
        <v>6.6575393676757813</v>
      </c>
      <c r="D7151" s="56">
        <f t="shared" si="111"/>
        <v>-0.34654453118469541</v>
      </c>
      <c r="E7151">
        <v>-2.6403520320613379E-2</v>
      </c>
    </row>
    <row r="7152" spans="2:5" x14ac:dyDescent="0.45">
      <c r="B7152" s="191">
        <v>38141</v>
      </c>
      <c r="C7152" s="101">
        <v>10.188206672668457</v>
      </c>
      <c r="D7152" s="56">
        <f t="shared" si="111"/>
        <v>-0.93827442475101097</v>
      </c>
      <c r="E7152">
        <v>-2.6413426772874584E-2</v>
      </c>
    </row>
    <row r="7153" spans="2:5" x14ac:dyDescent="0.45">
      <c r="B7153" s="191">
        <v>42662</v>
      </c>
      <c r="C7153" s="101">
        <v>165.05648803710938</v>
      </c>
      <c r="D7153" s="56">
        <f t="shared" si="111"/>
        <v>18.64716260631166</v>
      </c>
      <c r="E7153">
        <v>-2.6428032312408724E-2</v>
      </c>
    </row>
    <row r="7154" spans="2:5" x14ac:dyDescent="0.45">
      <c r="B7154" s="191">
        <v>37067</v>
      </c>
      <c r="C7154" s="101">
        <v>8.4010343551635742</v>
      </c>
      <c r="D7154" s="56">
        <f t="shared" si="111"/>
        <v>-0.71017662298660444</v>
      </c>
      <c r="E7154">
        <v>-2.6438527784298307E-2</v>
      </c>
    </row>
    <row r="7155" spans="2:5" x14ac:dyDescent="0.45">
      <c r="B7155" s="191">
        <v>38873</v>
      </c>
      <c r="C7155" s="101">
        <v>28.986738204956055</v>
      </c>
      <c r="D7155" s="56">
        <f t="shared" si="111"/>
        <v>-0.90846938596055893</v>
      </c>
      <c r="E7155">
        <v>-2.6460090555988351E-2</v>
      </c>
    </row>
    <row r="7156" spans="2:5" x14ac:dyDescent="0.45">
      <c r="B7156" s="191">
        <v>44964</v>
      </c>
      <c r="C7156" s="101">
        <v>316.68899536132813</v>
      </c>
      <c r="D7156" s="56">
        <f t="shared" si="111"/>
        <v>10.01512178805136</v>
      </c>
      <c r="E7156">
        <v>-2.6473667521619296E-2</v>
      </c>
    </row>
    <row r="7157" spans="2:5" x14ac:dyDescent="0.45">
      <c r="B7157" s="191">
        <v>39184</v>
      </c>
      <c r="C7157" s="101">
        <v>28.750385284423828</v>
      </c>
      <c r="D7157" s="56">
        <f t="shared" si="111"/>
        <v>2.7643541693734139</v>
      </c>
      <c r="E7157">
        <v>-2.6479706112579344E-2</v>
      </c>
    </row>
    <row r="7158" spans="2:5" x14ac:dyDescent="0.45">
      <c r="B7158" s="191">
        <v>37237</v>
      </c>
      <c r="C7158" s="101">
        <v>7.6375346183776855</v>
      </c>
      <c r="D7158" s="56">
        <f t="shared" si="111"/>
        <v>-0.79368073837571229</v>
      </c>
      <c r="E7158">
        <v>-2.6498961287444403E-2</v>
      </c>
    </row>
    <row r="7159" spans="2:5" x14ac:dyDescent="0.45">
      <c r="B7159" s="191">
        <v>39939</v>
      </c>
      <c r="C7159" s="101">
        <v>37.018039703369141</v>
      </c>
      <c r="D7159" s="56">
        <f t="shared" si="111"/>
        <v>-0.8231490130664848</v>
      </c>
      <c r="E7159">
        <v>-2.6542120163560827E-2</v>
      </c>
    </row>
    <row r="7160" spans="2:5" x14ac:dyDescent="0.45">
      <c r="B7160" s="191">
        <v>43369</v>
      </c>
      <c r="C7160" s="101">
        <v>209.31768798828125</v>
      </c>
      <c r="D7160" s="56">
        <f t="shared" si="111"/>
        <v>9.3016805380094691</v>
      </c>
      <c r="E7160">
        <v>-2.6564904476958251E-2</v>
      </c>
    </row>
    <row r="7161" spans="2:5" x14ac:dyDescent="0.45">
      <c r="B7161" s="191">
        <v>38562</v>
      </c>
      <c r="C7161" s="101">
        <v>20.318790435791016</v>
      </c>
      <c r="D7161" s="56">
        <f t="shared" si="111"/>
        <v>0.79467465250904756</v>
      </c>
      <c r="E7161">
        <v>-2.6607326273145937E-2</v>
      </c>
    </row>
    <row r="7162" spans="2:5" x14ac:dyDescent="0.45">
      <c r="B7162" s="191">
        <v>38022</v>
      </c>
      <c r="C7162" s="101">
        <v>11.321712493896484</v>
      </c>
      <c r="D7162" s="56">
        <f t="shared" si="111"/>
        <v>-0.62409666906742212</v>
      </c>
      <c r="E7162">
        <v>-2.661029182727994E-2</v>
      </c>
    </row>
    <row r="7163" spans="2:5" x14ac:dyDescent="0.45">
      <c r="B7163" s="191">
        <v>38764</v>
      </c>
      <c r="C7163" s="101">
        <v>30.118680953979492</v>
      </c>
      <c r="D7163" s="56">
        <f t="shared" si="111"/>
        <v>3.9865027579000487</v>
      </c>
      <c r="E7163">
        <v>-2.6631365130071371E-2</v>
      </c>
    </row>
    <row r="7164" spans="2:5" x14ac:dyDescent="0.45">
      <c r="B7164" s="191">
        <v>35733</v>
      </c>
      <c r="C7164" s="101">
        <v>6.0400409698486328</v>
      </c>
      <c r="D7164" s="56">
        <f t="shared" si="111"/>
        <v>-0.19405574561374486</v>
      </c>
      <c r="E7164">
        <v>-2.6732784184412738E-2</v>
      </c>
    </row>
    <row r="7165" spans="2:5" x14ac:dyDescent="0.45">
      <c r="B7165" s="191">
        <v>37607</v>
      </c>
      <c r="C7165" s="101">
        <v>7.4943656921386719</v>
      </c>
      <c r="D7165" s="56">
        <f t="shared" si="111"/>
        <v>-0.76388806513439311</v>
      </c>
      <c r="E7165">
        <v>-2.6809509373247654E-2</v>
      </c>
    </row>
    <row r="7166" spans="2:5" x14ac:dyDescent="0.45">
      <c r="B7166" s="191">
        <v>39825</v>
      </c>
      <c r="C7166" s="101">
        <v>31.740732192993164</v>
      </c>
      <c r="D7166" s="56">
        <f t="shared" si="111"/>
        <v>-0.77538512268100346</v>
      </c>
      <c r="E7166">
        <v>-2.681986130680749E-2</v>
      </c>
    </row>
    <row r="7167" spans="2:5" x14ac:dyDescent="0.45">
      <c r="B7167" s="191">
        <v>42408</v>
      </c>
      <c r="C7167" s="101">
        <v>141.31179809570313</v>
      </c>
      <c r="D7167" s="56">
        <f t="shared" si="111"/>
        <v>18.387201747065301</v>
      </c>
      <c r="E7167">
        <v>-2.6856053871408533E-2</v>
      </c>
    </row>
    <row r="7168" spans="2:5" x14ac:dyDescent="0.45">
      <c r="B7168" s="191">
        <v>36504</v>
      </c>
      <c r="C7168" s="101">
        <v>7.2889218330383301</v>
      </c>
      <c r="D7168" s="56">
        <f t="shared" si="111"/>
        <v>-0.98113954786371926</v>
      </c>
      <c r="E7168">
        <v>-2.6864339681006339E-2</v>
      </c>
    </row>
    <row r="7169" spans="2:5" x14ac:dyDescent="0.45">
      <c r="B7169" s="191">
        <v>45219</v>
      </c>
      <c r="C7169" s="101">
        <v>386.46591186523438</v>
      </c>
      <c r="D7169" s="56">
        <f t="shared" si="111"/>
        <v>4.4803720885949954</v>
      </c>
      <c r="E7169">
        <v>-2.6865016285623697E-2</v>
      </c>
    </row>
    <row r="7170" spans="2:5" x14ac:dyDescent="0.45">
      <c r="B7170" s="191">
        <v>40450</v>
      </c>
      <c r="C7170" s="101">
        <v>70.5181884765625</v>
      </c>
      <c r="D7170" s="56">
        <f t="shared" si="111"/>
        <v>0.47767396516811794</v>
      </c>
      <c r="E7170">
        <v>-2.6905961313791076E-2</v>
      </c>
    </row>
    <row r="7171" spans="2:5" x14ac:dyDescent="0.45">
      <c r="B7171" s="191">
        <v>40107</v>
      </c>
      <c r="C7171" s="101">
        <v>47.722427368164063</v>
      </c>
      <c r="D7171" s="56">
        <f t="shared" ref="D7171:D7234" si="112">(C7171-C7172)/C7172</f>
        <v>4.2066483243041786</v>
      </c>
      <c r="E7171">
        <v>-2.6951642791095912E-2</v>
      </c>
    </row>
    <row r="7172" spans="2:5" x14ac:dyDescent="0.45">
      <c r="B7172" s="191">
        <v>36580</v>
      </c>
      <c r="C7172" s="101">
        <v>9.1656713485717773</v>
      </c>
      <c r="D7172" s="56">
        <f t="shared" si="112"/>
        <v>-0.9308036143701155</v>
      </c>
      <c r="E7172">
        <v>-2.6961369439900313E-2</v>
      </c>
    </row>
    <row r="7173" spans="2:5" x14ac:dyDescent="0.45">
      <c r="B7173" s="191">
        <v>42416</v>
      </c>
      <c r="C7173" s="101">
        <v>132.45881652832031</v>
      </c>
      <c r="D7173" s="56">
        <f t="shared" si="112"/>
        <v>3.0684188973776294</v>
      </c>
      <c r="E7173">
        <v>-2.7000208143977796E-2</v>
      </c>
    </row>
    <row r="7174" spans="2:5" x14ac:dyDescent="0.45">
      <c r="B7174" s="191">
        <v>39787</v>
      </c>
      <c r="C7174" s="101">
        <v>32.557811737060547</v>
      </c>
      <c r="D7174" s="56">
        <f t="shared" si="112"/>
        <v>-0.10467867151257995</v>
      </c>
      <c r="E7174">
        <v>-2.7003761184827942E-2</v>
      </c>
    </row>
    <row r="7175" spans="2:5" x14ac:dyDescent="0.45">
      <c r="B7175" s="191">
        <v>39695</v>
      </c>
      <c r="C7175" s="101">
        <v>36.364387512207031</v>
      </c>
      <c r="D7175" s="56">
        <f t="shared" si="112"/>
        <v>1.2531449690481415</v>
      </c>
      <c r="E7175">
        <v>-2.7006232537269984E-2</v>
      </c>
    </row>
    <row r="7176" spans="2:5" x14ac:dyDescent="0.45">
      <c r="B7176" s="191">
        <v>38383</v>
      </c>
      <c r="C7176" s="101">
        <v>16.13939094543457</v>
      </c>
      <c r="D7176" s="56">
        <f t="shared" si="112"/>
        <v>-0.60224513656062806</v>
      </c>
      <c r="E7176">
        <v>-2.7013610811377667E-2</v>
      </c>
    </row>
    <row r="7177" spans="2:5" x14ac:dyDescent="0.45">
      <c r="B7177" s="191">
        <v>39597</v>
      </c>
      <c r="C7177" s="101">
        <v>40.576225280761719</v>
      </c>
      <c r="D7177" s="56">
        <f t="shared" si="112"/>
        <v>-0.65026726729116169</v>
      </c>
      <c r="E7177">
        <v>-2.7033074044745552E-2</v>
      </c>
    </row>
    <row r="7178" spans="2:5" x14ac:dyDescent="0.45">
      <c r="B7178" s="191">
        <v>41285</v>
      </c>
      <c r="C7178" s="101">
        <v>116.02066802978516</v>
      </c>
      <c r="D7178" s="56">
        <f t="shared" si="112"/>
        <v>2.95925166095825</v>
      </c>
      <c r="E7178">
        <v>-2.7046302416494555E-2</v>
      </c>
    </row>
    <row r="7179" spans="2:5" x14ac:dyDescent="0.45">
      <c r="B7179" s="191">
        <v>38765</v>
      </c>
      <c r="C7179" s="101">
        <v>29.303686141967773</v>
      </c>
      <c r="D7179" s="56">
        <f t="shared" si="112"/>
        <v>0.55229168460076372</v>
      </c>
      <c r="E7179">
        <v>-2.7059445706038993E-2</v>
      </c>
    </row>
    <row r="7180" spans="2:5" x14ac:dyDescent="0.45">
      <c r="B7180" s="191">
        <v>38531</v>
      </c>
      <c r="C7180" s="101">
        <v>18.877693176269531</v>
      </c>
      <c r="D7180" s="56">
        <f t="shared" si="112"/>
        <v>-0.46588266733900735</v>
      </c>
      <c r="E7180">
        <v>-2.7094901554941993E-2</v>
      </c>
    </row>
    <row r="7181" spans="2:5" x14ac:dyDescent="0.45">
      <c r="B7181" s="191">
        <v>38807</v>
      </c>
      <c r="C7181" s="101">
        <v>35.343719482421875</v>
      </c>
      <c r="D7181" s="56">
        <f t="shared" si="112"/>
        <v>3.5449596647230703</v>
      </c>
      <c r="E7181">
        <v>-2.7168509015325033E-2</v>
      </c>
    </row>
    <row r="7182" spans="2:5" x14ac:dyDescent="0.45">
      <c r="B7182" s="191">
        <v>37775</v>
      </c>
      <c r="C7182" s="101">
        <v>7.7764649391174316</v>
      </c>
      <c r="D7182" s="56">
        <f t="shared" si="112"/>
        <v>-0.90505352423104457</v>
      </c>
      <c r="E7182">
        <v>-2.7178920521510962E-2</v>
      </c>
    </row>
    <row r="7183" spans="2:5" x14ac:dyDescent="0.45">
      <c r="B7183" s="191">
        <v>40781</v>
      </c>
      <c r="C7183" s="101">
        <v>81.903671264648438</v>
      </c>
      <c r="D7183" s="56">
        <f t="shared" si="112"/>
        <v>6.2087840805160379</v>
      </c>
      <c r="E7183">
        <v>-2.7180692225250002E-2</v>
      </c>
    </row>
    <row r="7184" spans="2:5" x14ac:dyDescent="0.45">
      <c r="B7184" s="191">
        <v>36354</v>
      </c>
      <c r="C7184" s="101">
        <v>11.361648559570313</v>
      </c>
      <c r="D7184" s="56">
        <f t="shared" si="112"/>
        <v>-0.63224754097581359</v>
      </c>
      <c r="E7184">
        <v>-2.7238270999203652E-2</v>
      </c>
    </row>
    <row r="7185" spans="2:5" x14ac:dyDescent="0.45">
      <c r="B7185" s="191">
        <v>39770</v>
      </c>
      <c r="C7185" s="101">
        <v>30.894826889038086</v>
      </c>
      <c r="D7185" s="56">
        <f t="shared" si="112"/>
        <v>-0.72047251500111442</v>
      </c>
      <c r="E7185">
        <v>-2.7239805596741697E-2</v>
      </c>
    </row>
    <row r="7186" spans="2:5" x14ac:dyDescent="0.45">
      <c r="B7186" s="191">
        <v>41158</v>
      </c>
      <c r="C7186" s="101">
        <v>110.52518463134766</v>
      </c>
      <c r="D7186" s="56">
        <f t="shared" si="112"/>
        <v>-0.42323511643345257</v>
      </c>
      <c r="E7186">
        <v>-2.7264121525602043E-2</v>
      </c>
    </row>
    <row r="7187" spans="2:5" x14ac:dyDescent="0.45">
      <c r="B7187" s="191">
        <v>42853</v>
      </c>
      <c r="C7187" s="101">
        <v>191.62953186035156</v>
      </c>
      <c r="D7187" s="56">
        <f t="shared" si="112"/>
        <v>5.4227624771650031</v>
      </c>
      <c r="E7187">
        <v>-2.7292074410032188E-2</v>
      </c>
    </row>
    <row r="7188" spans="2:5" x14ac:dyDescent="0.45">
      <c r="B7188" s="191">
        <v>39146</v>
      </c>
      <c r="C7188" s="101">
        <v>29.83599853515625</v>
      </c>
      <c r="D7188" s="56">
        <f t="shared" si="112"/>
        <v>0.11574088735697903</v>
      </c>
      <c r="E7188">
        <v>-2.7294796537657946E-2</v>
      </c>
    </row>
    <row r="7189" spans="2:5" x14ac:dyDescent="0.45">
      <c r="B7189" s="191">
        <v>38876</v>
      </c>
      <c r="C7189" s="101">
        <v>26.740974426269531</v>
      </c>
      <c r="D7189" s="56">
        <f t="shared" si="112"/>
        <v>9.2607828546513655</v>
      </c>
      <c r="E7189">
        <v>-2.7338502833697445E-2</v>
      </c>
    </row>
    <row r="7190" spans="2:5" x14ac:dyDescent="0.45">
      <c r="B7190" s="191">
        <v>35135</v>
      </c>
      <c r="C7190" s="101">
        <v>2.6061339378356934</v>
      </c>
      <c r="D7190" s="56">
        <f t="shared" si="112"/>
        <v>-0.69012589867281837</v>
      </c>
      <c r="E7190">
        <v>-2.7365050671092895E-2</v>
      </c>
    </row>
    <row r="7191" spans="2:5" x14ac:dyDescent="0.45">
      <c r="B7191" s="191">
        <v>36453</v>
      </c>
      <c r="C7191" s="101">
        <v>8.4102993011474609</v>
      </c>
      <c r="D7191" s="56">
        <f t="shared" si="112"/>
        <v>1.7324109818045321</v>
      </c>
      <c r="E7191">
        <v>-2.7419037681890815E-2</v>
      </c>
    </row>
    <row r="7192" spans="2:5" x14ac:dyDescent="0.45">
      <c r="B7192" s="191">
        <v>35319</v>
      </c>
      <c r="C7192" s="101">
        <v>3.0779774188995361</v>
      </c>
      <c r="D7192" s="56">
        <f t="shared" si="112"/>
        <v>-0.98498531619003782</v>
      </c>
      <c r="E7192">
        <v>-2.7429483970030602E-2</v>
      </c>
    </row>
    <row r="7193" spans="2:5" x14ac:dyDescent="0.45">
      <c r="B7193" s="191">
        <v>43377</v>
      </c>
      <c r="C7193" s="101">
        <v>204.99781799316406</v>
      </c>
      <c r="D7193" s="56">
        <f t="shared" si="112"/>
        <v>22.091435215149549</v>
      </c>
      <c r="E7193">
        <v>-2.74387802895227E-2</v>
      </c>
    </row>
    <row r="7194" spans="2:5" x14ac:dyDescent="0.45">
      <c r="B7194" s="191">
        <v>37022</v>
      </c>
      <c r="C7194" s="101">
        <v>8.8776559829711914</v>
      </c>
      <c r="D7194" s="56">
        <f t="shared" si="112"/>
        <v>-0.92818401161683717</v>
      </c>
      <c r="E7194">
        <v>-2.7461433127543747E-2</v>
      </c>
    </row>
    <row r="7195" spans="2:5" x14ac:dyDescent="0.45">
      <c r="B7195" s="191">
        <v>41369</v>
      </c>
      <c r="C7195" s="101">
        <v>123.61670684814453</v>
      </c>
      <c r="D7195" s="56">
        <f t="shared" si="112"/>
        <v>-0.36293962747275033</v>
      </c>
      <c r="E7195">
        <v>-2.7541632316174652E-2</v>
      </c>
    </row>
    <row r="7196" spans="2:5" x14ac:dyDescent="0.45">
      <c r="B7196" s="191">
        <v>43224</v>
      </c>
      <c r="C7196" s="101">
        <v>194.04237365722656</v>
      </c>
      <c r="D7196" s="56">
        <f t="shared" si="112"/>
        <v>0.41134772867742236</v>
      </c>
      <c r="E7196">
        <v>-2.7543956726307477E-2</v>
      </c>
    </row>
    <row r="7197" spans="2:5" x14ac:dyDescent="0.45">
      <c r="B7197" s="191">
        <v>41583</v>
      </c>
      <c r="C7197" s="101">
        <v>137.48728942871094</v>
      </c>
      <c r="D7197" s="56">
        <f t="shared" si="112"/>
        <v>-7.1189641124769304E-2</v>
      </c>
      <c r="E7197">
        <v>-2.7587545123334327E-2</v>
      </c>
    </row>
    <row r="7198" spans="2:5" x14ac:dyDescent="0.45">
      <c r="B7198" s="191">
        <v>41754</v>
      </c>
      <c r="C7198" s="101">
        <v>148.025146484375</v>
      </c>
      <c r="D7198" s="56">
        <f t="shared" si="112"/>
        <v>0.90811764348363233</v>
      </c>
      <c r="E7198">
        <v>-2.760482467975332E-2</v>
      </c>
    </row>
    <row r="7199" spans="2:5" x14ac:dyDescent="0.45">
      <c r="B7199" s="191">
        <v>40714</v>
      </c>
      <c r="C7199" s="101">
        <v>77.576530456542969</v>
      </c>
      <c r="D7199" s="56">
        <f t="shared" si="112"/>
        <v>7.6905074677891498</v>
      </c>
      <c r="E7199">
        <v>-2.764004369451821E-2</v>
      </c>
    </row>
    <row r="7200" spans="2:5" x14ac:dyDescent="0.45">
      <c r="B7200" s="191">
        <v>36993</v>
      </c>
      <c r="C7200" s="101">
        <v>8.9265823364257813</v>
      </c>
      <c r="D7200" s="56">
        <f t="shared" si="112"/>
        <v>-0.9421383412039992</v>
      </c>
      <c r="E7200">
        <v>-2.7664534395787966E-2</v>
      </c>
    </row>
    <row r="7201" spans="2:5" x14ac:dyDescent="0.45">
      <c r="B7201" s="191">
        <v>41484</v>
      </c>
      <c r="C7201" s="101">
        <v>154.27456665039063</v>
      </c>
      <c r="D7201" s="56">
        <f t="shared" si="112"/>
        <v>14.323248590754821</v>
      </c>
      <c r="E7201">
        <v>-2.7706299454755938E-2</v>
      </c>
    </row>
    <row r="7202" spans="2:5" x14ac:dyDescent="0.45">
      <c r="B7202" s="191">
        <v>38156</v>
      </c>
      <c r="C7202" s="101">
        <v>10.06800651550293</v>
      </c>
      <c r="D7202" s="56">
        <f t="shared" si="112"/>
        <v>-0.63667547009552994</v>
      </c>
      <c r="E7202">
        <v>-2.7757222909192279E-2</v>
      </c>
    </row>
    <row r="7203" spans="2:5" x14ac:dyDescent="0.45">
      <c r="B7203" s="191">
        <v>39241</v>
      </c>
      <c r="C7203" s="101">
        <v>27.710781097412109</v>
      </c>
      <c r="D7203" s="56">
        <f t="shared" si="112"/>
        <v>3.7238949975682969</v>
      </c>
      <c r="E7203">
        <v>-2.7759755892476142E-2</v>
      </c>
    </row>
    <row r="7204" spans="2:5" x14ac:dyDescent="0.45">
      <c r="B7204" s="191">
        <v>35774</v>
      </c>
      <c r="C7204" s="101">
        <v>5.8660874366760254</v>
      </c>
      <c r="D7204" s="56">
        <f t="shared" si="112"/>
        <v>-0.96063834352442534</v>
      </c>
      <c r="E7204">
        <v>-2.7763416219763609E-2</v>
      </c>
    </row>
    <row r="7205" spans="2:5" x14ac:dyDescent="0.45">
      <c r="B7205" s="191">
        <v>44019</v>
      </c>
      <c r="C7205" s="101">
        <v>149.03050231933594</v>
      </c>
      <c r="D7205" s="56">
        <f t="shared" si="112"/>
        <v>3.140829000143073E-3</v>
      </c>
      <c r="E7205">
        <v>-2.7777949212804645E-2</v>
      </c>
    </row>
    <row r="7206" spans="2:5" x14ac:dyDescent="0.45">
      <c r="B7206" s="191">
        <v>41568</v>
      </c>
      <c r="C7206" s="101">
        <v>148.56388854980469</v>
      </c>
      <c r="D7206" s="56">
        <f t="shared" si="112"/>
        <v>14.790658222305115</v>
      </c>
      <c r="E7206">
        <v>-2.7781514026510159E-2</v>
      </c>
    </row>
    <row r="7207" spans="2:5" x14ac:dyDescent="0.45">
      <c r="B7207" s="191">
        <v>37868</v>
      </c>
      <c r="C7207" s="101">
        <v>9.4083404541015625</v>
      </c>
      <c r="D7207" s="56">
        <f t="shared" si="112"/>
        <v>-0.94962375809861088</v>
      </c>
      <c r="E7207">
        <v>-2.7782814705024399E-2</v>
      </c>
    </row>
    <row r="7208" spans="2:5" x14ac:dyDescent="0.45">
      <c r="B7208" s="191">
        <v>44522</v>
      </c>
      <c r="C7208" s="101">
        <v>186.76145935058594</v>
      </c>
      <c r="D7208" s="56">
        <f t="shared" si="112"/>
        <v>0.17339884769224959</v>
      </c>
      <c r="E7208">
        <v>-2.7789374787719114E-2</v>
      </c>
    </row>
    <row r="7209" spans="2:5" x14ac:dyDescent="0.45">
      <c r="B7209" s="191">
        <v>42690</v>
      </c>
      <c r="C7209" s="101">
        <v>159.16281127929688</v>
      </c>
      <c r="D7209" s="56">
        <f t="shared" si="112"/>
        <v>3.8069090053615713</v>
      </c>
      <c r="E7209">
        <v>-2.7789508650766719E-2</v>
      </c>
    </row>
    <row r="7210" spans="2:5" x14ac:dyDescent="0.45">
      <c r="B7210" s="191">
        <v>39062</v>
      </c>
      <c r="C7210" s="101">
        <v>33.111259460449219</v>
      </c>
      <c r="D7210" s="56">
        <f t="shared" si="112"/>
        <v>-0.77021713838427663</v>
      </c>
      <c r="E7210">
        <v>-2.7822460783802024E-2</v>
      </c>
    </row>
    <row r="7211" spans="2:5" x14ac:dyDescent="0.45">
      <c r="B7211" s="191">
        <v>42123</v>
      </c>
      <c r="C7211" s="101">
        <v>144.09803771972656</v>
      </c>
      <c r="D7211" s="56">
        <f t="shared" si="112"/>
        <v>13.397631549483664</v>
      </c>
      <c r="E7211">
        <v>-2.7847996238056571E-2</v>
      </c>
    </row>
    <row r="7212" spans="2:5" x14ac:dyDescent="0.45">
      <c r="B7212" s="191">
        <v>36899</v>
      </c>
      <c r="C7212" s="101">
        <v>10.008454322814941</v>
      </c>
      <c r="D7212" s="56">
        <f t="shared" si="112"/>
        <v>0.33354092163232513</v>
      </c>
      <c r="E7212">
        <v>-2.7872930346713936E-2</v>
      </c>
    </row>
    <row r="7213" spans="2:5" x14ac:dyDescent="0.45">
      <c r="B7213" s="191">
        <v>37642</v>
      </c>
      <c r="C7213" s="101">
        <v>7.5051722526550293</v>
      </c>
      <c r="D7213" s="56">
        <f t="shared" si="112"/>
        <v>-0.95061033122958705</v>
      </c>
      <c r="E7213">
        <v>-2.7919026103695271E-2</v>
      </c>
    </row>
    <row r="7214" spans="2:5" x14ac:dyDescent="0.45">
      <c r="B7214" s="191">
        <v>41857</v>
      </c>
      <c r="C7214" s="101">
        <v>151.95834350585938</v>
      </c>
      <c r="D7214" s="56">
        <f t="shared" si="112"/>
        <v>-0.21226244655996801</v>
      </c>
      <c r="E7214">
        <v>-2.7949494230746892E-2</v>
      </c>
    </row>
    <row r="7215" spans="2:5" x14ac:dyDescent="0.45">
      <c r="B7215" s="191">
        <v>42816</v>
      </c>
      <c r="C7215" s="101">
        <v>192.90478515625</v>
      </c>
      <c r="D7215" s="56">
        <f t="shared" si="112"/>
        <v>4.0937994930660979</v>
      </c>
      <c r="E7215">
        <v>-2.7961075410126476E-2</v>
      </c>
    </row>
    <row r="7216" spans="2:5" x14ac:dyDescent="0.45">
      <c r="B7216" s="191">
        <v>39609</v>
      </c>
      <c r="C7216" s="101">
        <v>37.870510101318359</v>
      </c>
      <c r="D7216" s="56">
        <f t="shared" si="112"/>
        <v>5.0880777333953535</v>
      </c>
      <c r="E7216">
        <v>-2.7972196408710952E-2</v>
      </c>
    </row>
    <row r="7217" spans="2:5" x14ac:dyDescent="0.45">
      <c r="B7217" s="191">
        <v>35807</v>
      </c>
      <c r="C7217" s="101">
        <v>6.2204380035400391</v>
      </c>
      <c r="D7217" s="56">
        <f t="shared" si="112"/>
        <v>0.1033236036006777</v>
      </c>
      <c r="E7217">
        <v>-2.8019643158769782E-2</v>
      </c>
    </row>
    <row r="7218" spans="2:5" x14ac:dyDescent="0.45">
      <c r="B7218" s="191">
        <v>35752</v>
      </c>
      <c r="C7218" s="101">
        <v>5.637908935546875</v>
      </c>
      <c r="D7218" s="56">
        <f t="shared" si="112"/>
        <v>-0.96678912162751873</v>
      </c>
      <c r="E7218">
        <v>-2.8045213393426267E-2</v>
      </c>
    </row>
    <row r="7219" spans="2:5" x14ac:dyDescent="0.45">
      <c r="B7219" s="191">
        <v>44279</v>
      </c>
      <c r="C7219" s="101">
        <v>169.76091003417969</v>
      </c>
      <c r="D7219" s="56">
        <f t="shared" si="112"/>
        <v>2.327843038662659</v>
      </c>
      <c r="E7219">
        <v>-2.812776863162967E-2</v>
      </c>
    </row>
    <row r="7220" spans="2:5" x14ac:dyDescent="0.45">
      <c r="B7220" s="191">
        <v>40323</v>
      </c>
      <c r="C7220" s="101">
        <v>51.012294769287109</v>
      </c>
      <c r="D7220" s="56">
        <f t="shared" si="112"/>
        <v>0.37375771730021007</v>
      </c>
      <c r="E7220">
        <v>-2.8166355865565321E-2</v>
      </c>
    </row>
    <row r="7221" spans="2:5" x14ac:dyDescent="0.45">
      <c r="B7221" s="191">
        <v>39989</v>
      </c>
      <c r="C7221" s="101">
        <v>37.133399963378906</v>
      </c>
      <c r="D7221" s="56">
        <f t="shared" si="112"/>
        <v>4.4629618080705153</v>
      </c>
      <c r="E7221">
        <v>-2.8175944886264424E-2</v>
      </c>
    </row>
    <row r="7222" spans="2:5" x14ac:dyDescent="0.45">
      <c r="B7222" s="191">
        <v>36670</v>
      </c>
      <c r="C7222" s="101">
        <v>6.7973017692565918</v>
      </c>
      <c r="D7222" s="56">
        <f t="shared" si="112"/>
        <v>-0.86715962723593432</v>
      </c>
      <c r="E7222">
        <v>-2.8222565850051787E-2</v>
      </c>
    </row>
    <row r="7223" spans="2:5" x14ac:dyDescent="0.45">
      <c r="B7223" s="191">
        <v>40143</v>
      </c>
      <c r="C7223" s="101">
        <v>51.1689453125</v>
      </c>
      <c r="D7223" s="56">
        <f t="shared" si="112"/>
        <v>-0.65918263992265314</v>
      </c>
      <c r="E7223">
        <v>-2.8263359590164225E-2</v>
      </c>
    </row>
    <row r="7224" spans="2:5" x14ac:dyDescent="0.45">
      <c r="B7224" s="191">
        <v>42114</v>
      </c>
      <c r="C7224" s="101">
        <v>150.13597106933594</v>
      </c>
      <c r="D7224" s="56">
        <f t="shared" si="112"/>
        <v>12.433543801803808</v>
      </c>
      <c r="E7224">
        <v>-2.8279251410550446E-2</v>
      </c>
    </row>
    <row r="7225" spans="2:5" x14ac:dyDescent="0.45">
      <c r="B7225" s="191">
        <v>36402</v>
      </c>
      <c r="C7225" s="101">
        <v>11.176199913024902</v>
      </c>
      <c r="D7225" s="56">
        <f t="shared" si="112"/>
        <v>-0.94589595698200668</v>
      </c>
      <c r="E7225">
        <v>-2.8321797909320996E-2</v>
      </c>
    </row>
    <row r="7226" spans="2:5" x14ac:dyDescent="0.45">
      <c r="B7226" s="191">
        <v>43598</v>
      </c>
      <c r="C7226" s="101">
        <v>206.56866455078125</v>
      </c>
      <c r="D7226" s="56">
        <f t="shared" si="112"/>
        <v>24.449312789774261</v>
      </c>
      <c r="E7226">
        <v>-2.8379544277981516E-2</v>
      </c>
    </row>
    <row r="7227" spans="2:5" x14ac:dyDescent="0.45">
      <c r="B7227" s="191">
        <v>37307</v>
      </c>
      <c r="C7227" s="101">
        <v>8.1168661117553711</v>
      </c>
      <c r="D7227" s="56">
        <f t="shared" si="112"/>
        <v>-0.7861194836843548</v>
      </c>
      <c r="E7227">
        <v>-2.8485717931865308E-2</v>
      </c>
    </row>
    <row r="7228" spans="2:5" x14ac:dyDescent="0.45">
      <c r="B7228" s="191">
        <v>39987</v>
      </c>
      <c r="C7228" s="101">
        <v>37.950469970703125</v>
      </c>
      <c r="D7228" s="56">
        <f t="shared" si="112"/>
        <v>3.7925283965839496</v>
      </c>
      <c r="E7228">
        <v>-2.8543010007723035E-2</v>
      </c>
    </row>
    <row r="7229" spans="2:5" x14ac:dyDescent="0.45">
      <c r="B7229" s="191">
        <v>36490</v>
      </c>
      <c r="C7229" s="101">
        <v>7.9186739921569824</v>
      </c>
      <c r="D7229" s="56">
        <f t="shared" si="112"/>
        <v>-0.79675026115679759</v>
      </c>
      <c r="E7229">
        <v>-2.8554365732631818E-2</v>
      </c>
    </row>
    <row r="7230" spans="2:5" x14ac:dyDescent="0.45">
      <c r="B7230" s="191">
        <v>39608</v>
      </c>
      <c r="C7230" s="101">
        <v>38.960315704345703</v>
      </c>
      <c r="D7230" s="56">
        <f t="shared" si="112"/>
        <v>-0.75276621074734074</v>
      </c>
      <c r="E7230">
        <v>-2.8578024064472997E-2</v>
      </c>
    </row>
    <row r="7231" spans="2:5" x14ac:dyDescent="0.45">
      <c r="B7231" s="191">
        <v>44202</v>
      </c>
      <c r="C7231" s="101">
        <v>157.58491516113281</v>
      </c>
      <c r="D7231" s="56">
        <f t="shared" si="112"/>
        <v>20.956379504160346</v>
      </c>
      <c r="E7231">
        <v>-2.8611854931258729E-2</v>
      </c>
    </row>
    <row r="7232" spans="2:5" x14ac:dyDescent="0.45">
      <c r="B7232" s="191">
        <v>35947</v>
      </c>
      <c r="C7232" s="101">
        <v>7.1771812438964844</v>
      </c>
      <c r="D7232" s="56">
        <f t="shared" si="112"/>
        <v>-0.91451992121923908</v>
      </c>
      <c r="E7232">
        <v>-2.8629462904819738E-2</v>
      </c>
    </row>
    <row r="7233" spans="2:5" x14ac:dyDescent="0.45">
      <c r="B7233" s="191">
        <v>40865</v>
      </c>
      <c r="C7233" s="101">
        <v>83.963203430175781</v>
      </c>
      <c r="D7233" s="56">
        <f t="shared" si="112"/>
        <v>4.1443761502155168</v>
      </c>
      <c r="E7233">
        <v>-2.8640357318879775E-2</v>
      </c>
    </row>
    <row r="7234" spans="2:5" x14ac:dyDescent="0.45">
      <c r="B7234" s="191">
        <v>38457</v>
      </c>
      <c r="C7234" s="101">
        <v>16.321357727050781</v>
      </c>
      <c r="D7234" s="56">
        <f t="shared" si="112"/>
        <v>-0.49357569473542173</v>
      </c>
      <c r="E7234">
        <v>-2.8642754833520218E-2</v>
      </c>
    </row>
    <row r="7235" spans="2:5" x14ac:dyDescent="0.45">
      <c r="B7235" s="191">
        <v>38866</v>
      </c>
      <c r="C7235" s="101">
        <v>32.228622436523438</v>
      </c>
      <c r="D7235" s="56">
        <f t="shared" ref="D7235:D7298" si="113">(C7235-C7236)/C7236</f>
        <v>2.432631631400918E-2</v>
      </c>
      <c r="E7235">
        <v>-2.8657039780091341E-2</v>
      </c>
    </row>
    <row r="7236" spans="2:5" x14ac:dyDescent="0.45">
      <c r="B7236" s="191">
        <v>39293</v>
      </c>
      <c r="C7236" s="101">
        <v>31.463237762451172</v>
      </c>
      <c r="D7236" s="56">
        <f t="shared" si="113"/>
        <v>2.2768368046357796</v>
      </c>
      <c r="E7236">
        <v>-2.8712564406872674E-2</v>
      </c>
    </row>
    <row r="7237" spans="2:5" x14ac:dyDescent="0.45">
      <c r="B7237" s="191">
        <v>37873</v>
      </c>
      <c r="C7237" s="101">
        <v>9.601710319519043</v>
      </c>
      <c r="D7237" s="56">
        <f t="shared" si="113"/>
        <v>2.6096563581367795</v>
      </c>
      <c r="E7237">
        <v>-2.8723876652526355E-2</v>
      </c>
    </row>
    <row r="7238" spans="2:5" x14ac:dyDescent="0.45">
      <c r="B7238" s="191">
        <v>35376</v>
      </c>
      <c r="C7238" s="101">
        <v>2.6600067615509033</v>
      </c>
      <c r="D7238" s="56">
        <f t="shared" si="113"/>
        <v>-0.90152345086392349</v>
      </c>
      <c r="E7238">
        <v>-2.8761325801979338E-2</v>
      </c>
    </row>
    <row r="7239" spans="2:5" x14ac:dyDescent="0.45">
      <c r="B7239" s="191">
        <v>39174</v>
      </c>
      <c r="C7239" s="101">
        <v>27.011575698852539</v>
      </c>
      <c r="D7239" s="56">
        <f t="shared" si="113"/>
        <v>3.2051944756703956</v>
      </c>
      <c r="E7239">
        <v>-2.8779228239310815E-2</v>
      </c>
    </row>
    <row r="7240" spans="2:5" x14ac:dyDescent="0.45">
      <c r="B7240" s="191">
        <v>35803</v>
      </c>
      <c r="C7240" s="101">
        <v>6.4233832359313965</v>
      </c>
      <c r="D7240" s="56">
        <f t="shared" si="113"/>
        <v>-0.82907109858920458</v>
      </c>
      <c r="E7240">
        <v>-2.8817370476945967E-2</v>
      </c>
    </row>
    <row r="7241" spans="2:5" x14ac:dyDescent="0.45">
      <c r="B7241" s="191">
        <v>39484</v>
      </c>
      <c r="C7241" s="101">
        <v>37.579269409179688</v>
      </c>
      <c r="D7241" s="56">
        <f t="shared" si="113"/>
        <v>0.62485194588588111</v>
      </c>
      <c r="E7241">
        <v>-2.8890353758005395E-2</v>
      </c>
    </row>
    <row r="7242" spans="2:5" x14ac:dyDescent="0.45">
      <c r="B7242" s="191">
        <v>38631</v>
      </c>
      <c r="C7242" s="101">
        <v>23.127811431884766</v>
      </c>
      <c r="D7242" s="56">
        <f t="shared" si="113"/>
        <v>8.1389472238319218</v>
      </c>
      <c r="E7242">
        <v>-2.8897303871337744E-2</v>
      </c>
    </row>
    <row r="7243" spans="2:5" x14ac:dyDescent="0.45">
      <c r="B7243" s="191">
        <v>35136</v>
      </c>
      <c r="C7243" s="101">
        <v>2.530686616897583</v>
      </c>
      <c r="D7243" s="56">
        <f t="shared" si="113"/>
        <v>-0.62182441314473702</v>
      </c>
      <c r="E7243">
        <v>-2.8949901554471455E-2</v>
      </c>
    </row>
    <row r="7244" spans="2:5" x14ac:dyDescent="0.45">
      <c r="B7244" s="191">
        <v>35954</v>
      </c>
      <c r="C7244" s="101">
        <v>6.6918296813964844</v>
      </c>
      <c r="D7244" s="56">
        <f t="shared" si="113"/>
        <v>-8.6104134286541692E-2</v>
      </c>
      <c r="E7244">
        <v>-2.898094361339645E-2</v>
      </c>
    </row>
    <row r="7245" spans="2:5" x14ac:dyDescent="0.45">
      <c r="B7245" s="191">
        <v>35996</v>
      </c>
      <c r="C7245" s="101">
        <v>7.3223109245300293</v>
      </c>
      <c r="D7245" s="56">
        <f t="shared" si="113"/>
        <v>-0.91156438965188569</v>
      </c>
      <c r="E7245">
        <v>-2.8981268746461276E-2</v>
      </c>
    </row>
    <row r="7246" spans="2:5" x14ac:dyDescent="0.45">
      <c r="B7246" s="191">
        <v>40885</v>
      </c>
      <c r="C7246" s="101">
        <v>82.7982177734375</v>
      </c>
      <c r="D7246" s="56">
        <f t="shared" si="113"/>
        <v>-0.49604676933958775</v>
      </c>
      <c r="E7246">
        <v>-2.9031459478484994E-2</v>
      </c>
    </row>
    <row r="7247" spans="2:5" x14ac:dyDescent="0.45">
      <c r="B7247" s="191">
        <v>44349</v>
      </c>
      <c r="C7247" s="101">
        <v>164.29742431640625</v>
      </c>
      <c r="D7247" s="56">
        <f t="shared" si="113"/>
        <v>61.1056036176467</v>
      </c>
      <c r="E7247">
        <v>-2.9035960238379271E-2</v>
      </c>
    </row>
    <row r="7248" spans="2:5" x14ac:dyDescent="0.45">
      <c r="B7248" s="191">
        <v>35165</v>
      </c>
      <c r="C7248" s="101">
        <v>2.6454524993896484</v>
      </c>
      <c r="D7248" s="56">
        <f t="shared" si="113"/>
        <v>-0.98453435735055772</v>
      </c>
      <c r="E7248">
        <v>-2.9055872922700704E-2</v>
      </c>
    </row>
    <row r="7249" spans="2:5" x14ac:dyDescent="0.45">
      <c r="B7249" s="191">
        <v>42683</v>
      </c>
      <c r="C7249" s="101">
        <v>171.05351257324219</v>
      </c>
      <c r="D7249" s="56">
        <f t="shared" si="113"/>
        <v>12.375531068574253</v>
      </c>
      <c r="E7249">
        <v>-2.9147075237669309E-2</v>
      </c>
    </row>
    <row r="7250" spans="2:5" x14ac:dyDescent="0.45">
      <c r="B7250" s="191">
        <v>38061</v>
      </c>
      <c r="C7250" s="101">
        <v>12.788539886474609</v>
      </c>
      <c r="D7250" s="56">
        <f t="shared" si="113"/>
        <v>-0.15392850572096067</v>
      </c>
      <c r="E7250">
        <v>-2.9310506200256235E-2</v>
      </c>
    </row>
    <row r="7251" spans="2:5" x14ac:dyDescent="0.45">
      <c r="B7251" s="191">
        <v>38440</v>
      </c>
      <c r="C7251" s="101">
        <v>15.115200042724609</v>
      </c>
      <c r="D7251" s="56">
        <f t="shared" si="113"/>
        <v>0.30220249303830921</v>
      </c>
      <c r="E7251">
        <v>-2.9345253846884512E-2</v>
      </c>
    </row>
    <row r="7252" spans="2:5" x14ac:dyDescent="0.45">
      <c r="B7252" s="191">
        <v>38117</v>
      </c>
      <c r="C7252" s="101">
        <v>11.60741138458252</v>
      </c>
      <c r="D7252" s="56">
        <f t="shared" si="113"/>
        <v>-0.93124110463346343</v>
      </c>
      <c r="E7252">
        <v>-2.9519116824141611E-2</v>
      </c>
    </row>
    <row r="7253" spans="2:5" x14ac:dyDescent="0.45">
      <c r="B7253" s="191">
        <v>42555</v>
      </c>
      <c r="C7253" s="101">
        <v>168.813232421875</v>
      </c>
      <c r="D7253" s="56">
        <f t="shared" si="113"/>
        <v>15.568496051008355</v>
      </c>
      <c r="E7253">
        <v>-2.9522629981195446E-2</v>
      </c>
    </row>
    <row r="7254" spans="2:5" x14ac:dyDescent="0.45">
      <c r="B7254" s="191">
        <v>36269</v>
      </c>
      <c r="C7254" s="101">
        <v>10.188808441162109</v>
      </c>
      <c r="D7254" s="56">
        <f t="shared" si="113"/>
        <v>-0.9630449514937619</v>
      </c>
      <c r="E7254">
        <v>-2.9523672922624613E-2</v>
      </c>
    </row>
    <row r="7255" spans="2:5" x14ac:dyDescent="0.45">
      <c r="B7255" s="191">
        <v>44832</v>
      </c>
      <c r="C7255" s="101">
        <v>275.70816040039063</v>
      </c>
      <c r="D7255" s="56">
        <f t="shared" si="113"/>
        <v>45.301121248956989</v>
      </c>
      <c r="E7255">
        <v>-2.9565558318518956E-2</v>
      </c>
    </row>
    <row r="7256" spans="2:5" x14ac:dyDescent="0.45">
      <c r="B7256" s="191">
        <v>35776</v>
      </c>
      <c r="C7256" s="101">
        <v>5.9546756744384766</v>
      </c>
      <c r="D7256" s="56">
        <f t="shared" si="113"/>
        <v>-0.82773445647459742</v>
      </c>
      <c r="E7256">
        <v>-2.9573700033422887E-2</v>
      </c>
    </row>
    <row r="7257" spans="2:5" x14ac:dyDescent="0.45">
      <c r="B7257" s="191">
        <v>39909</v>
      </c>
      <c r="C7257" s="101">
        <v>34.566841125488281</v>
      </c>
      <c r="D7257" s="56">
        <f t="shared" si="113"/>
        <v>-0.4992891185124812</v>
      </c>
      <c r="E7257">
        <v>-2.968140555271492E-2</v>
      </c>
    </row>
    <row r="7258" spans="2:5" x14ac:dyDescent="0.45">
      <c r="B7258" s="191">
        <v>40498</v>
      </c>
      <c r="C7258" s="101">
        <v>69.035530090332031</v>
      </c>
      <c r="D7258" s="56">
        <f t="shared" si="113"/>
        <v>22.008966993881753</v>
      </c>
      <c r="E7258">
        <v>-2.9688848454901235E-2</v>
      </c>
    </row>
    <row r="7259" spans="2:5" x14ac:dyDescent="0.45">
      <c r="B7259" s="191">
        <v>35111</v>
      </c>
      <c r="C7259" s="101">
        <v>3.0003750324249268</v>
      </c>
      <c r="D7259" s="56">
        <f t="shared" si="113"/>
        <v>-0.97247824684336082</v>
      </c>
      <c r="E7259">
        <v>-2.972471504466263E-2</v>
      </c>
    </row>
    <row r="7260" spans="2:5" x14ac:dyDescent="0.45">
      <c r="B7260" s="191">
        <v>43914</v>
      </c>
      <c r="C7260" s="101">
        <v>109.018310546875</v>
      </c>
      <c r="D7260" s="56">
        <f t="shared" si="113"/>
        <v>-0.22901574174801095</v>
      </c>
      <c r="E7260">
        <v>-2.9812135536606287E-2</v>
      </c>
    </row>
    <row r="7261" spans="2:5" x14ac:dyDescent="0.45">
      <c r="B7261" s="191">
        <v>42248</v>
      </c>
      <c r="C7261" s="101">
        <v>141.40147399902344</v>
      </c>
      <c r="D7261" s="56">
        <f t="shared" si="113"/>
        <v>13.747045969706283</v>
      </c>
      <c r="E7261">
        <v>-2.983216111578095E-2</v>
      </c>
    </row>
    <row r="7262" spans="2:5" x14ac:dyDescent="0.45">
      <c r="B7262" s="191">
        <v>36903</v>
      </c>
      <c r="C7262" s="101">
        <v>9.5884609222412109</v>
      </c>
      <c r="D7262" s="56">
        <f t="shared" si="113"/>
        <v>-5.8544830509641078E-2</v>
      </c>
      <c r="E7262">
        <v>-2.9868164859201428E-2</v>
      </c>
    </row>
    <row r="7263" spans="2:5" x14ac:dyDescent="0.45">
      <c r="B7263" s="191">
        <v>37908</v>
      </c>
      <c r="C7263" s="101">
        <v>10.184723854064941</v>
      </c>
      <c r="D7263" s="56">
        <f t="shared" si="113"/>
        <v>-0.66494551385665068</v>
      </c>
      <c r="E7263">
        <v>-2.9868664972363023E-2</v>
      </c>
    </row>
    <row r="7264" spans="2:5" x14ac:dyDescent="0.45">
      <c r="B7264" s="191">
        <v>39140</v>
      </c>
      <c r="C7264" s="101">
        <v>30.397216796875</v>
      </c>
      <c r="D7264" s="56">
        <f t="shared" si="113"/>
        <v>2.7537087459134546</v>
      </c>
      <c r="E7264">
        <v>-2.9946998251616726E-2</v>
      </c>
    </row>
    <row r="7265" spans="2:5" x14ac:dyDescent="0.45">
      <c r="B7265" s="191">
        <v>37312</v>
      </c>
      <c r="C7265" s="101">
        <v>8.0979156494140625</v>
      </c>
      <c r="D7265" s="56">
        <f t="shared" si="113"/>
        <v>-0.94266742504406309</v>
      </c>
      <c r="E7265">
        <v>-2.9977404964967359E-2</v>
      </c>
    </row>
    <row r="7266" spans="2:5" x14ac:dyDescent="0.45">
      <c r="B7266" s="191">
        <v>42375</v>
      </c>
      <c r="C7266" s="101">
        <v>141.24458312988281</v>
      </c>
      <c r="D7266" s="56">
        <f t="shared" si="113"/>
        <v>2.5053178436887955</v>
      </c>
      <c r="E7266">
        <v>-3.0013645566930237E-2</v>
      </c>
    </row>
    <row r="7267" spans="2:5" x14ac:dyDescent="0.45">
      <c r="B7267" s="191">
        <v>39450</v>
      </c>
      <c r="C7267" s="101">
        <v>40.29437255859375</v>
      </c>
      <c r="D7267" s="56">
        <f t="shared" si="113"/>
        <v>2.9726556968771209</v>
      </c>
      <c r="E7267">
        <v>-3.0077089333603417E-2</v>
      </c>
    </row>
    <row r="7268" spans="2:5" x14ac:dyDescent="0.45">
      <c r="B7268" s="191">
        <v>36570</v>
      </c>
      <c r="C7268" s="101">
        <v>10.14293098449707</v>
      </c>
      <c r="D7268" s="56">
        <f t="shared" si="113"/>
        <v>0.56947771382268852</v>
      </c>
      <c r="E7268">
        <v>-3.0159467477581924E-2</v>
      </c>
    </row>
    <row r="7269" spans="2:5" x14ac:dyDescent="0.45">
      <c r="B7269" s="191">
        <v>37162</v>
      </c>
      <c r="C7269" s="101">
        <v>6.4626154899597168</v>
      </c>
      <c r="D7269" s="56">
        <f t="shared" si="113"/>
        <v>-0.26280563072983676</v>
      </c>
      <c r="E7269">
        <v>-3.0194093746062179E-2</v>
      </c>
    </row>
    <row r="7270" spans="2:5" x14ac:dyDescent="0.45">
      <c r="B7270" s="191">
        <v>36445</v>
      </c>
      <c r="C7270" s="101">
        <v>8.7665014266967773</v>
      </c>
      <c r="D7270" s="56">
        <f t="shared" si="113"/>
        <v>3.2824086464554397E-2</v>
      </c>
      <c r="E7270">
        <v>-3.020085761565125E-2</v>
      </c>
    </row>
    <row r="7271" spans="2:5" x14ac:dyDescent="0.45">
      <c r="B7271" s="191">
        <v>37043</v>
      </c>
      <c r="C7271" s="101">
        <v>8.4878940582275391</v>
      </c>
      <c r="D7271" s="56">
        <f t="shared" si="113"/>
        <v>0.14149247651689043</v>
      </c>
      <c r="E7271">
        <v>-3.02116008467695E-2</v>
      </c>
    </row>
    <row r="7272" spans="2:5" x14ac:dyDescent="0.45">
      <c r="B7272" s="191">
        <v>37459</v>
      </c>
      <c r="C7272" s="101">
        <v>7.435786247253418</v>
      </c>
      <c r="D7272" s="56">
        <f t="shared" si="113"/>
        <v>-0.78985398695383779</v>
      </c>
      <c r="E7272">
        <v>-3.026246574057842E-2</v>
      </c>
    </row>
    <row r="7273" spans="2:5" x14ac:dyDescent="0.45">
      <c r="B7273" s="191">
        <v>39959</v>
      </c>
      <c r="C7273" s="101">
        <v>35.383903503417969</v>
      </c>
      <c r="D7273" s="56">
        <f t="shared" si="113"/>
        <v>-0.77000073693568261</v>
      </c>
      <c r="E7273">
        <v>-3.0295028030004608E-2</v>
      </c>
    </row>
    <row r="7274" spans="2:5" x14ac:dyDescent="0.45">
      <c r="B7274" s="191">
        <v>41775</v>
      </c>
      <c r="C7274" s="101">
        <v>153.84355163574219</v>
      </c>
      <c r="D7274" s="56">
        <f t="shared" si="113"/>
        <v>-7.9497965632356699E-2</v>
      </c>
      <c r="E7274">
        <v>-3.042271080292569E-2</v>
      </c>
    </row>
    <row r="7275" spans="2:5" x14ac:dyDescent="0.45">
      <c r="B7275" s="191">
        <v>41989</v>
      </c>
      <c r="C7275" s="101">
        <v>167.13005065917969</v>
      </c>
      <c r="D7275" s="56">
        <f t="shared" si="113"/>
        <v>3.6771763660936756</v>
      </c>
      <c r="E7275">
        <v>-3.0442056992970749E-2</v>
      </c>
    </row>
    <row r="7276" spans="2:5" x14ac:dyDescent="0.45">
      <c r="B7276" s="191">
        <v>38832</v>
      </c>
      <c r="C7276" s="101">
        <v>35.733108520507813</v>
      </c>
      <c r="D7276" s="56">
        <f t="shared" si="113"/>
        <v>-0.83161399204349407</v>
      </c>
      <c r="E7276">
        <v>-3.0466865764578001E-2</v>
      </c>
    </row>
    <row r="7277" spans="2:5" x14ac:dyDescent="0.45">
      <c r="B7277" s="191">
        <v>43354</v>
      </c>
      <c r="C7277" s="101">
        <v>212.20948791503906</v>
      </c>
      <c r="D7277" s="56">
        <f t="shared" si="113"/>
        <v>0.19602039210425154</v>
      </c>
      <c r="E7277">
        <v>-3.0500822174192737E-2</v>
      </c>
    </row>
    <row r="7278" spans="2:5" x14ac:dyDescent="0.45">
      <c r="B7278" s="191">
        <v>42762</v>
      </c>
      <c r="C7278" s="101">
        <v>177.42965698242188</v>
      </c>
      <c r="D7278" s="56">
        <f t="shared" si="113"/>
        <v>17.583339642697542</v>
      </c>
      <c r="E7278">
        <v>-3.050847231524368E-2</v>
      </c>
    </row>
    <row r="7279" spans="2:5" x14ac:dyDescent="0.45">
      <c r="B7279" s="191">
        <v>36886</v>
      </c>
      <c r="C7279" s="101">
        <v>9.5477809906005859</v>
      </c>
      <c r="D7279" s="56">
        <f t="shared" si="113"/>
        <v>1.1755425968265758</v>
      </c>
      <c r="E7279">
        <v>-3.0533021332182938E-2</v>
      </c>
    </row>
    <row r="7280" spans="2:5" x14ac:dyDescent="0.45">
      <c r="B7280" s="191">
        <v>35479</v>
      </c>
      <c r="C7280" s="101">
        <v>4.3886895179748535</v>
      </c>
      <c r="D7280" s="56">
        <f t="shared" si="113"/>
        <v>-0.8691813983269544</v>
      </c>
      <c r="E7280">
        <v>-3.0539777814386913E-2</v>
      </c>
    </row>
    <row r="7281" spans="2:5" x14ac:dyDescent="0.45">
      <c r="B7281" s="191">
        <v>39728</v>
      </c>
      <c r="C7281" s="101">
        <v>33.547901153564453</v>
      </c>
      <c r="D7281" s="56">
        <f t="shared" si="113"/>
        <v>1.2474634545187869E-2</v>
      </c>
      <c r="E7281">
        <v>-3.0555470736202465E-2</v>
      </c>
    </row>
    <row r="7282" spans="2:5" x14ac:dyDescent="0.45">
      <c r="B7282" s="191">
        <v>39806</v>
      </c>
      <c r="C7282" s="101">
        <v>33.134559631347656</v>
      </c>
      <c r="D7282" s="56">
        <f t="shared" si="113"/>
        <v>3.689687920857029</v>
      </c>
      <c r="E7282">
        <v>-3.0652536511122912E-2</v>
      </c>
    </row>
    <row r="7283" spans="2:5" x14ac:dyDescent="0.45">
      <c r="B7283" s="191">
        <v>36507</v>
      </c>
      <c r="C7283" s="101">
        <v>7.0654082298278809</v>
      </c>
      <c r="D7283" s="56">
        <f t="shared" si="113"/>
        <v>-0.81085167708087169</v>
      </c>
      <c r="E7283">
        <v>-3.0664837451999306E-2</v>
      </c>
    </row>
    <row r="7284" spans="2:5" x14ac:dyDescent="0.45">
      <c r="B7284" s="191">
        <v>39405</v>
      </c>
      <c r="C7284" s="101">
        <v>37.353797912597656</v>
      </c>
      <c r="D7284" s="56">
        <f t="shared" si="113"/>
        <v>3.5971270211575854E-2</v>
      </c>
      <c r="E7284">
        <v>-3.0716991792733381E-2</v>
      </c>
    </row>
    <row r="7285" spans="2:5" x14ac:dyDescent="0.45">
      <c r="B7285" s="191">
        <v>39931</v>
      </c>
      <c r="C7285" s="101">
        <v>36.056789398193359</v>
      </c>
      <c r="D7285" s="56">
        <f t="shared" si="113"/>
        <v>13.954258696290179</v>
      </c>
      <c r="E7285">
        <v>-3.0749179521807724E-2</v>
      </c>
    </row>
    <row r="7286" spans="2:5" x14ac:dyDescent="0.45">
      <c r="B7286" s="191">
        <v>35072</v>
      </c>
      <c r="C7286" s="101">
        <v>2.4111385345458984</v>
      </c>
      <c r="D7286" s="56">
        <f t="shared" si="113"/>
        <v>-0.69661690303516655</v>
      </c>
      <c r="E7286">
        <v>-3.0756398410229521E-2</v>
      </c>
    </row>
    <row r="7287" spans="2:5" x14ac:dyDescent="0.45">
      <c r="B7287" s="191">
        <v>37057</v>
      </c>
      <c r="C7287" s="101">
        <v>7.9475045204162598</v>
      </c>
      <c r="D7287" s="56">
        <f t="shared" si="113"/>
        <v>-0.78020502561982852</v>
      </c>
      <c r="E7287">
        <v>-3.0772382610766875E-2</v>
      </c>
    </row>
    <row r="7288" spans="2:5" x14ac:dyDescent="0.45">
      <c r="B7288" s="191">
        <v>38814</v>
      </c>
      <c r="C7288" s="101">
        <v>36.158718109130859</v>
      </c>
      <c r="D7288" s="56">
        <f t="shared" si="113"/>
        <v>4.8553420943532988</v>
      </c>
      <c r="E7288">
        <v>-3.0825024426733502E-2</v>
      </c>
    </row>
    <row r="7289" spans="2:5" x14ac:dyDescent="0.45">
      <c r="B7289" s="191">
        <v>35762</v>
      </c>
      <c r="C7289" s="101">
        <v>6.1753382682800293</v>
      </c>
      <c r="D7289" s="56">
        <f t="shared" si="113"/>
        <v>-0.94903996141987312</v>
      </c>
      <c r="E7289">
        <v>-3.083930517140223E-2</v>
      </c>
    </row>
    <row r="7290" spans="2:5" x14ac:dyDescent="0.45">
      <c r="B7290" s="191">
        <v>43922</v>
      </c>
      <c r="C7290" s="101">
        <v>121.18001556396484</v>
      </c>
      <c r="D7290" s="56">
        <f t="shared" si="113"/>
        <v>4.2788489852296117</v>
      </c>
      <c r="E7290">
        <v>-3.0867757160887303E-2</v>
      </c>
    </row>
    <row r="7291" spans="2:5" x14ac:dyDescent="0.45">
      <c r="B7291" s="191">
        <v>38677</v>
      </c>
      <c r="C7291" s="101">
        <v>22.955764770507813</v>
      </c>
      <c r="D7291" s="56">
        <f t="shared" si="113"/>
        <v>1.3960640262663695</v>
      </c>
      <c r="E7291">
        <v>-3.0963138951596917E-2</v>
      </c>
    </row>
    <row r="7292" spans="2:5" x14ac:dyDescent="0.45">
      <c r="B7292" s="191">
        <v>36424</v>
      </c>
      <c r="C7292" s="101">
        <v>9.5806140899658203</v>
      </c>
      <c r="D7292" s="56">
        <f t="shared" si="113"/>
        <v>-0.72549762085233982</v>
      </c>
      <c r="E7292">
        <v>-3.1021298139910426E-2</v>
      </c>
    </row>
    <row r="7293" spans="2:5" x14ac:dyDescent="0.45">
      <c r="B7293" s="191">
        <v>39524</v>
      </c>
      <c r="C7293" s="101">
        <v>34.901752471923828</v>
      </c>
      <c r="D7293" s="56">
        <f t="shared" si="113"/>
        <v>-0.79963386852571916</v>
      </c>
      <c r="E7293">
        <v>-3.1037910453704562E-2</v>
      </c>
    </row>
    <row r="7294" spans="2:5" x14ac:dyDescent="0.45">
      <c r="B7294" s="191">
        <v>42585</v>
      </c>
      <c r="C7294" s="101">
        <v>174.18988037109375</v>
      </c>
      <c r="D7294" s="56">
        <f t="shared" si="113"/>
        <v>-2.8862310659036203E-2</v>
      </c>
      <c r="E7294">
        <v>-3.1058361553829666E-2</v>
      </c>
    </row>
    <row r="7295" spans="2:5" x14ac:dyDescent="0.45">
      <c r="B7295" s="191">
        <v>43690</v>
      </c>
      <c r="C7295" s="101">
        <v>179.3668212890625</v>
      </c>
      <c r="D7295" s="56">
        <f t="shared" si="113"/>
        <v>4.3531392925854364</v>
      </c>
      <c r="E7295">
        <v>-3.1077839380594545E-2</v>
      </c>
    </row>
    <row r="7296" spans="2:5" x14ac:dyDescent="0.45">
      <c r="B7296" s="191">
        <v>38971</v>
      </c>
      <c r="C7296" s="101">
        <v>33.506847381591797</v>
      </c>
      <c r="D7296" s="56">
        <f t="shared" si="113"/>
        <v>2.2634694313731885</v>
      </c>
      <c r="E7296">
        <v>-3.1125452194159232E-2</v>
      </c>
    </row>
    <row r="7297" spans="2:5" x14ac:dyDescent="0.45">
      <c r="B7297" s="191">
        <v>36242</v>
      </c>
      <c r="C7297" s="101">
        <v>10.267247200012207</v>
      </c>
      <c r="D7297" s="56">
        <f t="shared" si="113"/>
        <v>0.27547323825523234</v>
      </c>
      <c r="E7297">
        <v>-3.1138324538935301E-2</v>
      </c>
    </row>
    <row r="7298" spans="2:5" x14ac:dyDescent="0.45">
      <c r="B7298" s="191">
        <v>36733</v>
      </c>
      <c r="C7298" s="101">
        <v>8.0497550964355469</v>
      </c>
      <c r="D7298" s="56">
        <f t="shared" si="113"/>
        <v>-0.61848374863837496</v>
      </c>
      <c r="E7298">
        <v>-3.116324389370731E-2</v>
      </c>
    </row>
    <row r="7299" spans="2:5" x14ac:dyDescent="0.45">
      <c r="B7299" s="191">
        <v>38645</v>
      </c>
      <c r="C7299" s="101">
        <v>21.099376678466797</v>
      </c>
      <c r="D7299" s="56">
        <f t="shared" ref="D7299:D7362" si="114">(C7299-C7300)/C7300</f>
        <v>-0.8356661334925527</v>
      </c>
      <c r="E7299">
        <v>-3.1185049028623357E-2</v>
      </c>
    </row>
    <row r="7300" spans="2:5" x14ac:dyDescent="0.45">
      <c r="B7300" s="191">
        <v>41513</v>
      </c>
      <c r="C7300" s="101">
        <v>128.39335632324219</v>
      </c>
      <c r="D7300" s="56">
        <f t="shared" si="114"/>
        <v>43.266152864817947</v>
      </c>
      <c r="E7300">
        <v>-3.1219345616117999E-2</v>
      </c>
    </row>
    <row r="7301" spans="2:5" x14ac:dyDescent="0.45">
      <c r="B7301" s="191">
        <v>35107</v>
      </c>
      <c r="C7301" s="101">
        <v>2.9004859924316406</v>
      </c>
      <c r="D7301" s="56">
        <f t="shared" si="114"/>
        <v>-0.72671605769820879</v>
      </c>
      <c r="E7301">
        <v>-3.1405252672200068E-2</v>
      </c>
    </row>
    <row r="7302" spans="2:5" x14ac:dyDescent="0.45">
      <c r="B7302" s="191">
        <v>36228</v>
      </c>
      <c r="C7302" s="101">
        <v>10.613451957702637</v>
      </c>
      <c r="D7302" s="56">
        <f t="shared" si="114"/>
        <v>0.30625813109377209</v>
      </c>
      <c r="E7302">
        <v>-3.1493698231870745E-2</v>
      </c>
    </row>
    <row r="7303" spans="2:5" x14ac:dyDescent="0.45">
      <c r="B7303" s="191">
        <v>36160</v>
      </c>
      <c r="C7303" s="101">
        <v>8.1250801086425781</v>
      </c>
      <c r="D7303" s="56">
        <f t="shared" si="114"/>
        <v>-0.95515475616986589</v>
      </c>
      <c r="E7303">
        <v>-3.1530137241209899E-2</v>
      </c>
    </row>
    <row r="7304" spans="2:5" x14ac:dyDescent="0.45">
      <c r="B7304" s="191">
        <v>44526</v>
      </c>
      <c r="C7304" s="101">
        <v>181.180419921875</v>
      </c>
      <c r="D7304" s="56">
        <f t="shared" si="114"/>
        <v>20.547636668178551</v>
      </c>
      <c r="E7304">
        <v>-3.1560904417182498E-2</v>
      </c>
    </row>
    <row r="7305" spans="2:5" x14ac:dyDescent="0.45">
      <c r="B7305" s="191">
        <v>37099</v>
      </c>
      <c r="C7305" s="101">
        <v>8.4083662033081055</v>
      </c>
      <c r="D7305" s="56">
        <f t="shared" si="114"/>
        <v>-0.96118624167561961</v>
      </c>
      <c r="E7305">
        <v>-3.1583020607502739E-2</v>
      </c>
    </row>
    <row r="7306" spans="2:5" x14ac:dyDescent="0.45">
      <c r="B7306" s="191">
        <v>44670</v>
      </c>
      <c r="C7306" s="101">
        <v>216.63365173339844</v>
      </c>
      <c r="D7306" s="56">
        <f t="shared" si="114"/>
        <v>-0.25414480072742052</v>
      </c>
      <c r="E7306">
        <v>-3.1654938485107399E-2</v>
      </c>
    </row>
    <row r="7307" spans="2:5" x14ac:dyDescent="0.45">
      <c r="B7307" s="191">
        <v>46104</v>
      </c>
      <c r="C7307" s="101">
        <v>290.45001220703125</v>
      </c>
      <c r="D7307" s="56">
        <f t="shared" si="114"/>
        <v>28.486576037269245</v>
      </c>
      <c r="E7307">
        <v>-3.1671944035271175E-2</v>
      </c>
    </row>
    <row r="7308" spans="2:5" x14ac:dyDescent="0.45">
      <c r="B7308" s="191">
        <v>37917</v>
      </c>
      <c r="C7308" s="101">
        <v>9.850245475769043</v>
      </c>
      <c r="D7308" s="56">
        <f t="shared" si="114"/>
        <v>-0.66039318609136277</v>
      </c>
      <c r="E7308">
        <v>-3.1736871555880661E-2</v>
      </c>
    </row>
    <row r="7309" spans="2:5" x14ac:dyDescent="0.45">
      <c r="B7309" s="191">
        <v>38869</v>
      </c>
      <c r="C7309" s="101">
        <v>29.004852294921875</v>
      </c>
      <c r="D7309" s="56">
        <f t="shared" si="114"/>
        <v>2.8463615060731673</v>
      </c>
      <c r="E7309">
        <v>-3.174117647658093E-2</v>
      </c>
    </row>
    <row r="7310" spans="2:5" x14ac:dyDescent="0.45">
      <c r="B7310" s="191">
        <v>35993</v>
      </c>
      <c r="C7310" s="101">
        <v>7.5408544540405273</v>
      </c>
      <c r="D7310" s="56">
        <f t="shared" si="114"/>
        <v>-0.87677465397079968</v>
      </c>
      <c r="E7310">
        <v>-3.1742520447094032E-2</v>
      </c>
    </row>
    <row r="7311" spans="2:5" x14ac:dyDescent="0.45">
      <c r="B7311" s="191">
        <v>40598</v>
      </c>
      <c r="C7311" s="101">
        <v>61.195644378662109</v>
      </c>
      <c r="D7311" s="56">
        <f t="shared" si="114"/>
        <v>-0.57364064204619269</v>
      </c>
      <c r="E7311">
        <v>-3.1812209335975915E-2</v>
      </c>
    </row>
    <row r="7312" spans="2:5" x14ac:dyDescent="0.45">
      <c r="B7312" s="191">
        <v>42240</v>
      </c>
      <c r="C7312" s="101">
        <v>143.53067016601563</v>
      </c>
      <c r="D7312" s="56">
        <f t="shared" si="114"/>
        <v>-8.3616020760421267E-3</v>
      </c>
      <c r="E7312">
        <v>-3.189716302932686E-2</v>
      </c>
    </row>
    <row r="7313" spans="2:5" x14ac:dyDescent="0.45">
      <c r="B7313" s="191">
        <v>42488</v>
      </c>
      <c r="C7313" s="101">
        <v>144.74093627929688</v>
      </c>
      <c r="D7313" s="56">
        <f t="shared" si="114"/>
        <v>-0.67711977010683588</v>
      </c>
      <c r="E7313">
        <v>-3.1929439759084098E-2</v>
      </c>
    </row>
    <row r="7314" spans="2:5" x14ac:dyDescent="0.45">
      <c r="B7314" s="191">
        <v>45574</v>
      </c>
      <c r="C7314" s="101">
        <v>448.28057861328125</v>
      </c>
      <c r="D7314" s="56">
        <f t="shared" si="114"/>
        <v>51.312667220521028</v>
      </c>
      <c r="E7314">
        <v>-3.199136880171348E-2</v>
      </c>
    </row>
    <row r="7315" spans="2:5" x14ac:dyDescent="0.45">
      <c r="B7315" s="191">
        <v>36787</v>
      </c>
      <c r="C7315" s="101">
        <v>8.5692548751831055</v>
      </c>
      <c r="D7315" s="56">
        <f t="shared" si="114"/>
        <v>2.4461923818200662</v>
      </c>
      <c r="E7315">
        <v>-3.2041729806569177E-2</v>
      </c>
    </row>
    <row r="7316" spans="2:5" x14ac:dyDescent="0.45">
      <c r="B7316" s="191">
        <v>35067</v>
      </c>
      <c r="C7316" s="101">
        <v>2.486586332321167</v>
      </c>
      <c r="D7316" s="56">
        <f t="shared" si="114"/>
        <v>-0.18518552373095143</v>
      </c>
      <c r="E7316">
        <v>-3.2058140925925876E-2</v>
      </c>
    </row>
    <row r="7317" spans="2:5" x14ac:dyDescent="0.45">
      <c r="B7317" s="191">
        <v>35276</v>
      </c>
      <c r="C7317" s="101">
        <v>3.0517208576202393</v>
      </c>
      <c r="D7317" s="56">
        <f t="shared" si="114"/>
        <v>-0.60890042795977806</v>
      </c>
      <c r="E7317">
        <v>-3.2120674235927522E-2</v>
      </c>
    </row>
    <row r="7318" spans="2:5" x14ac:dyDescent="0.45">
      <c r="B7318" s="191">
        <v>36797</v>
      </c>
      <c r="C7318" s="101">
        <v>7.8029255867004395</v>
      </c>
      <c r="D7318" s="56">
        <f t="shared" si="114"/>
        <v>0.18301001739027337</v>
      </c>
      <c r="E7318">
        <v>-3.2183026878164836E-2</v>
      </c>
    </row>
    <row r="7319" spans="2:5" x14ac:dyDescent="0.45">
      <c r="B7319" s="191">
        <v>37404</v>
      </c>
      <c r="C7319" s="101">
        <v>6.5958237648010254</v>
      </c>
      <c r="D7319" s="56">
        <f t="shared" si="114"/>
        <v>-0.96061467501022524</v>
      </c>
      <c r="E7319">
        <v>-3.2221130077763345E-2</v>
      </c>
    </row>
    <row r="7320" spans="2:5" x14ac:dyDescent="0.45">
      <c r="B7320" s="191">
        <v>42685</v>
      </c>
      <c r="C7320" s="101">
        <v>167.46907043457031</v>
      </c>
      <c r="D7320" s="56">
        <f t="shared" si="114"/>
        <v>52.74448590383647</v>
      </c>
      <c r="E7320">
        <v>-3.2264398846362313E-2</v>
      </c>
    </row>
    <row r="7321" spans="2:5" x14ac:dyDescent="0.45">
      <c r="B7321" s="191">
        <v>35373</v>
      </c>
      <c r="C7321" s="101">
        <v>3.1160233020782471</v>
      </c>
      <c r="D7321" s="56">
        <f t="shared" si="114"/>
        <v>-0.90066644248581607</v>
      </c>
      <c r="E7321">
        <v>-3.2284818105472603E-2</v>
      </c>
    </row>
    <row r="7322" spans="2:5" x14ac:dyDescent="0.45">
      <c r="B7322" s="191">
        <v>39301</v>
      </c>
      <c r="C7322" s="101">
        <v>31.369291305541992</v>
      </c>
      <c r="D7322" s="56">
        <f t="shared" si="114"/>
        <v>1.2369009924594356E-2</v>
      </c>
      <c r="E7322">
        <v>-3.2454303418336806E-2</v>
      </c>
    </row>
    <row r="7323" spans="2:5" x14ac:dyDescent="0.45">
      <c r="B7323" s="191">
        <v>39070</v>
      </c>
      <c r="C7323" s="101">
        <v>30.986024856567383</v>
      </c>
      <c r="D7323" s="56">
        <f t="shared" si="114"/>
        <v>3.1550729946679814</v>
      </c>
      <c r="E7323">
        <v>-3.2461804946751334E-2</v>
      </c>
    </row>
    <row r="7324" spans="2:5" x14ac:dyDescent="0.45">
      <c r="B7324" s="191">
        <v>37476</v>
      </c>
      <c r="C7324" s="101">
        <v>7.4573960304260254</v>
      </c>
      <c r="D7324" s="56">
        <f t="shared" si="114"/>
        <v>1.7396311797666375E-2</v>
      </c>
      <c r="E7324">
        <v>-3.2467802425943014E-2</v>
      </c>
    </row>
    <row r="7325" spans="2:5" x14ac:dyDescent="0.45">
      <c r="B7325" s="191">
        <v>35989</v>
      </c>
      <c r="C7325" s="101">
        <v>7.3298830986022949</v>
      </c>
      <c r="D7325" s="56">
        <f t="shared" si="114"/>
        <v>-0.17887016303070447</v>
      </c>
      <c r="E7325">
        <v>-3.2488245571169382E-2</v>
      </c>
    </row>
    <row r="7326" spans="2:5" x14ac:dyDescent="0.45">
      <c r="B7326" s="191">
        <v>36979</v>
      </c>
      <c r="C7326" s="101">
        <v>8.9265823364257813</v>
      </c>
      <c r="D7326" s="56">
        <f t="shared" si="114"/>
        <v>0.18463278086033763</v>
      </c>
      <c r="E7326">
        <v>-3.2530867910830194E-2</v>
      </c>
    </row>
    <row r="7327" spans="2:5" x14ac:dyDescent="0.45">
      <c r="B7327" s="191">
        <v>37505</v>
      </c>
      <c r="C7327" s="101">
        <v>7.535315990447998</v>
      </c>
      <c r="D7327" s="56">
        <f t="shared" si="114"/>
        <v>8.2261056573190147E-2</v>
      </c>
      <c r="E7327">
        <v>-3.2566387652663072E-2</v>
      </c>
    </row>
    <row r="7328" spans="2:5" x14ac:dyDescent="0.45">
      <c r="B7328" s="191">
        <v>37413</v>
      </c>
      <c r="C7328" s="101">
        <v>6.9625678062438965</v>
      </c>
      <c r="D7328" s="56">
        <f t="shared" si="114"/>
        <v>-0.1600676912974035</v>
      </c>
      <c r="E7328">
        <v>-3.2602766009406071E-2</v>
      </c>
    </row>
    <row r="7329" spans="2:5" x14ac:dyDescent="0.45">
      <c r="B7329" s="191">
        <v>36788</v>
      </c>
      <c r="C7329" s="101">
        <v>8.2894392013549805</v>
      </c>
      <c r="D7329" s="56">
        <f t="shared" si="114"/>
        <v>0.48391423142784784</v>
      </c>
      <c r="E7329">
        <v>-3.265344279098082E-2</v>
      </c>
    </row>
    <row r="7330" spans="2:5" x14ac:dyDescent="0.45">
      <c r="B7330" s="191">
        <v>36641</v>
      </c>
      <c r="C7330" s="101">
        <v>5.5861983299255371</v>
      </c>
      <c r="D7330" s="56">
        <f t="shared" si="114"/>
        <v>-0.55295634917152103</v>
      </c>
      <c r="E7330">
        <v>-3.2677131383374663E-2</v>
      </c>
    </row>
    <row r="7331" spans="2:5" x14ac:dyDescent="0.45">
      <c r="B7331" s="191">
        <v>38042</v>
      </c>
      <c r="C7331" s="101">
        <v>12.495867729187012</v>
      </c>
      <c r="D7331" s="56">
        <f t="shared" si="114"/>
        <v>2.1059262447031544</v>
      </c>
      <c r="E7331">
        <v>-3.2679993813459561E-2</v>
      </c>
    </row>
    <row r="7332" spans="2:5" x14ac:dyDescent="0.45">
      <c r="B7332" s="191">
        <v>35464</v>
      </c>
      <c r="C7332" s="101">
        <v>4.0232338905334473</v>
      </c>
      <c r="D7332" s="56">
        <f t="shared" si="114"/>
        <v>-0.97053568954143954</v>
      </c>
      <c r="E7332">
        <v>-3.272342782775934E-2</v>
      </c>
    </row>
    <row r="7333" spans="2:5" x14ac:dyDescent="0.45">
      <c r="B7333" s="191">
        <v>43894</v>
      </c>
      <c r="C7333" s="101">
        <v>136.54600524902344</v>
      </c>
      <c r="D7333" s="56">
        <f t="shared" si="114"/>
        <v>3.2142948555761057</v>
      </c>
      <c r="E7333">
        <v>-3.2757189458415388E-2</v>
      </c>
    </row>
    <row r="7334" spans="2:5" x14ac:dyDescent="0.45">
      <c r="B7334" s="191">
        <v>38902</v>
      </c>
      <c r="C7334" s="101">
        <v>32.400676727294922</v>
      </c>
      <c r="D7334" s="56">
        <f t="shared" si="114"/>
        <v>-0.50945139876335432</v>
      </c>
      <c r="E7334">
        <v>-3.2972866997326274E-2</v>
      </c>
    </row>
    <row r="7335" spans="2:5" x14ac:dyDescent="0.45">
      <c r="B7335" s="191">
        <v>40574</v>
      </c>
      <c r="C7335" s="101">
        <v>66.049880981445313</v>
      </c>
      <c r="D7335" s="56">
        <f t="shared" si="114"/>
        <v>-0.63362033029690357</v>
      </c>
      <c r="E7335">
        <v>-3.3006254587956287E-2</v>
      </c>
    </row>
    <row r="7336" spans="2:5" x14ac:dyDescent="0.45">
      <c r="B7336" s="191">
        <v>43733</v>
      </c>
      <c r="C7336" s="101">
        <v>180.27714538574219</v>
      </c>
      <c r="D7336" s="56">
        <f t="shared" si="114"/>
        <v>-5.7974548198835171E-2</v>
      </c>
      <c r="E7336">
        <v>-3.3007563394346684E-2</v>
      </c>
    </row>
    <row r="7337" spans="2:5" x14ac:dyDescent="0.45">
      <c r="B7337" s="191">
        <v>44491</v>
      </c>
      <c r="C7337" s="101">
        <v>191.37184143066406</v>
      </c>
      <c r="D7337" s="56">
        <f t="shared" si="114"/>
        <v>26.411203111853332</v>
      </c>
      <c r="E7337">
        <v>-3.3101788034826926E-2</v>
      </c>
    </row>
    <row r="7338" spans="2:5" x14ac:dyDescent="0.45">
      <c r="B7338" s="191">
        <v>37355</v>
      </c>
      <c r="C7338" s="101">
        <v>6.9815192222595215</v>
      </c>
      <c r="D7338" s="56">
        <f t="shared" si="114"/>
        <v>1.4806999625725612</v>
      </c>
      <c r="E7338">
        <v>-3.3114713934155313E-2</v>
      </c>
    </row>
    <row r="7339" spans="2:5" x14ac:dyDescent="0.45">
      <c r="B7339" s="191">
        <v>35403</v>
      </c>
      <c r="C7339" s="101">
        <v>2.8143343925476074</v>
      </c>
      <c r="D7339" s="56">
        <f t="shared" si="114"/>
        <v>-0.58141856306841344</v>
      </c>
      <c r="E7339">
        <v>-3.3137012147450164E-2</v>
      </c>
    </row>
    <row r="7340" spans="2:5" x14ac:dyDescent="0.45">
      <c r="B7340" s="191">
        <v>35724</v>
      </c>
      <c r="C7340" s="101">
        <v>6.7235050201416016</v>
      </c>
      <c r="D7340" s="56">
        <f t="shared" si="114"/>
        <v>-0.96300960766134747</v>
      </c>
      <c r="E7340">
        <v>-3.3197178459243908E-2</v>
      </c>
    </row>
    <row r="7341" spans="2:5" x14ac:dyDescent="0.45">
      <c r="B7341" s="191">
        <v>44606</v>
      </c>
      <c r="C7341" s="101">
        <v>181.7635498046875</v>
      </c>
      <c r="D7341" s="56">
        <f t="shared" si="114"/>
        <v>16.826551477535745</v>
      </c>
      <c r="E7341">
        <v>-3.3250601659080899E-2</v>
      </c>
    </row>
    <row r="7342" spans="2:5" x14ac:dyDescent="0.45">
      <c r="B7342" s="191">
        <v>36382</v>
      </c>
      <c r="C7342" s="101">
        <v>10.196226119995117</v>
      </c>
      <c r="D7342" s="56">
        <f t="shared" si="114"/>
        <v>-0.8774396141645292</v>
      </c>
      <c r="E7342">
        <v>-3.3257722938992845E-2</v>
      </c>
    </row>
    <row r="7343" spans="2:5" x14ac:dyDescent="0.45">
      <c r="B7343" s="191">
        <v>40759</v>
      </c>
      <c r="C7343" s="101">
        <v>83.193489074707031</v>
      </c>
      <c r="D7343" s="56">
        <f t="shared" si="114"/>
        <v>6.529190202930228</v>
      </c>
      <c r="E7343">
        <v>-3.3357359771338989E-2</v>
      </c>
    </row>
    <row r="7344" spans="2:5" x14ac:dyDescent="0.45">
      <c r="B7344" s="191">
        <v>36312</v>
      </c>
      <c r="C7344" s="101">
        <v>11.049460411071777</v>
      </c>
      <c r="D7344" s="56">
        <f t="shared" si="114"/>
        <v>-0.91651874565092184</v>
      </c>
      <c r="E7344">
        <v>-3.3363326421157184E-2</v>
      </c>
    </row>
    <row r="7345" spans="2:5" x14ac:dyDescent="0.45">
      <c r="B7345" s="191">
        <v>43896</v>
      </c>
      <c r="C7345" s="101">
        <v>132.35858154296875</v>
      </c>
      <c r="D7345" s="56">
        <f t="shared" si="114"/>
        <v>3.3151188936424236</v>
      </c>
      <c r="E7345">
        <v>-3.3501880627690758E-2</v>
      </c>
    </row>
    <row r="7346" spans="2:5" x14ac:dyDescent="0.45">
      <c r="B7346" s="191">
        <v>39143</v>
      </c>
      <c r="C7346" s="101">
        <v>30.6732177734375</v>
      </c>
      <c r="D7346" s="56">
        <f t="shared" si="114"/>
        <v>-0.61392493738187826</v>
      </c>
      <c r="E7346">
        <v>-3.3623375718873916E-2</v>
      </c>
    </row>
    <row r="7347" spans="2:5" x14ac:dyDescent="0.45">
      <c r="B7347" s="191">
        <v>40808</v>
      </c>
      <c r="C7347" s="101">
        <v>79.448844909667969</v>
      </c>
      <c r="D7347" s="56">
        <f t="shared" si="114"/>
        <v>-0.40632709866280031</v>
      </c>
      <c r="E7347">
        <v>-3.3654037548181491E-2</v>
      </c>
    </row>
    <row r="7348" spans="2:5" x14ac:dyDescent="0.45">
      <c r="B7348" s="191">
        <v>42411</v>
      </c>
      <c r="C7348" s="101">
        <v>133.82595825195313</v>
      </c>
      <c r="D7348" s="56">
        <f t="shared" si="114"/>
        <v>18.651821113371334</v>
      </c>
      <c r="E7348">
        <v>-3.3818912583616953E-2</v>
      </c>
    </row>
    <row r="7349" spans="2:5" x14ac:dyDescent="0.45">
      <c r="B7349" s="191">
        <v>37397</v>
      </c>
      <c r="C7349" s="101">
        <v>6.8098502159118652</v>
      </c>
      <c r="D7349" s="56">
        <f t="shared" si="114"/>
        <v>-0.95608082682904483</v>
      </c>
      <c r="E7349">
        <v>-3.3921379403090444E-2</v>
      </c>
    </row>
    <row r="7350" spans="2:5" x14ac:dyDescent="0.45">
      <c r="B7350" s="191">
        <v>41922</v>
      </c>
      <c r="C7350" s="101">
        <v>155.05415344238281</v>
      </c>
      <c r="D7350" s="56">
        <f t="shared" si="114"/>
        <v>17.445687599249084</v>
      </c>
      <c r="E7350">
        <v>-3.3926099588533702E-2</v>
      </c>
    </row>
    <row r="7351" spans="2:5" x14ac:dyDescent="0.45">
      <c r="B7351" s="191">
        <v>36962</v>
      </c>
      <c r="C7351" s="101">
        <v>8.4059839248657227</v>
      </c>
      <c r="D7351" s="56">
        <f t="shared" si="114"/>
        <v>5.3879993740216237E-3</v>
      </c>
      <c r="E7351">
        <v>-3.3988077069977481E-2</v>
      </c>
    </row>
    <row r="7352" spans="2:5" x14ac:dyDescent="0.45">
      <c r="B7352" s="191">
        <v>36217</v>
      </c>
      <c r="C7352" s="101">
        <v>8.3609352111816406</v>
      </c>
      <c r="D7352" s="56">
        <f t="shared" si="114"/>
        <v>-0.7409919329155128</v>
      </c>
      <c r="E7352">
        <v>-3.3999890035388114E-2</v>
      </c>
    </row>
    <row r="7353" spans="2:5" x14ac:dyDescent="0.45">
      <c r="B7353" s="191">
        <v>39637</v>
      </c>
      <c r="C7353" s="101">
        <v>32.280597686767578</v>
      </c>
      <c r="D7353" s="56">
        <f t="shared" si="114"/>
        <v>2.358500428238159</v>
      </c>
      <c r="E7353">
        <v>-3.401718301752673E-2</v>
      </c>
    </row>
    <row r="7354" spans="2:5" x14ac:dyDescent="0.45">
      <c r="B7354" s="191">
        <v>36536</v>
      </c>
      <c r="C7354" s="101">
        <v>9.6116104125976563</v>
      </c>
      <c r="D7354" s="56">
        <f t="shared" si="114"/>
        <v>-0.94247581045577888</v>
      </c>
      <c r="E7354">
        <v>-3.4049351495006548E-2</v>
      </c>
    </row>
    <row r="7355" spans="2:5" x14ac:dyDescent="0.45">
      <c r="B7355" s="191">
        <v>44291</v>
      </c>
      <c r="C7355" s="101">
        <v>167.08815002441406</v>
      </c>
      <c r="D7355" s="56">
        <f t="shared" si="114"/>
        <v>4.2743601575233994</v>
      </c>
      <c r="E7355">
        <v>-3.4083003335104278E-2</v>
      </c>
    </row>
    <row r="7356" spans="2:5" x14ac:dyDescent="0.45">
      <c r="B7356" s="191">
        <v>39643</v>
      </c>
      <c r="C7356" s="101">
        <v>31.6793212890625</v>
      </c>
      <c r="D7356" s="56">
        <f t="shared" si="114"/>
        <v>1.6805535897262507</v>
      </c>
      <c r="E7356">
        <v>-3.4087701278156496E-2</v>
      </c>
    </row>
    <row r="7357" spans="2:5" x14ac:dyDescent="0.45">
      <c r="B7357" s="191">
        <v>38014</v>
      </c>
      <c r="C7357" s="101">
        <v>11.818201065063477</v>
      </c>
      <c r="D7357" s="56">
        <f t="shared" si="114"/>
        <v>-0.91686309482726325</v>
      </c>
      <c r="E7357">
        <v>-3.4123006063172E-2</v>
      </c>
    </row>
    <row r="7358" spans="2:5" x14ac:dyDescent="0.45">
      <c r="B7358" s="191">
        <v>44008</v>
      </c>
      <c r="C7358" s="101">
        <v>142.15348815917969</v>
      </c>
      <c r="D7358" s="56">
        <f t="shared" si="114"/>
        <v>-6.9230179767357777E-2</v>
      </c>
      <c r="E7358">
        <v>-3.4141276535745238E-2</v>
      </c>
    </row>
    <row r="7359" spans="2:5" x14ac:dyDescent="0.45">
      <c r="B7359" s="191">
        <v>42018</v>
      </c>
      <c r="C7359" s="101">
        <v>152.72679138183594</v>
      </c>
      <c r="D7359" s="56">
        <f t="shared" si="114"/>
        <v>0.43930081961938516</v>
      </c>
      <c r="E7359">
        <v>-3.4157229556433868E-2</v>
      </c>
    </row>
    <row r="7360" spans="2:5" x14ac:dyDescent="0.45">
      <c r="B7360" s="191">
        <v>41092</v>
      </c>
      <c r="C7360" s="101">
        <v>106.11179351806641</v>
      </c>
      <c r="D7360" s="56">
        <f t="shared" si="114"/>
        <v>1.7027320878439887</v>
      </c>
      <c r="E7360">
        <v>-3.4182958997781891E-2</v>
      </c>
    </row>
    <row r="7361" spans="2:5" x14ac:dyDescent="0.45">
      <c r="B7361" s="191">
        <v>39463</v>
      </c>
      <c r="C7361" s="101">
        <v>39.260936737060547</v>
      </c>
      <c r="D7361" s="56">
        <f t="shared" si="114"/>
        <v>0.85043822870309904</v>
      </c>
      <c r="E7361">
        <v>-3.4204233897435717E-2</v>
      </c>
    </row>
    <row r="7362" spans="2:5" x14ac:dyDescent="0.45">
      <c r="B7362" s="191">
        <v>38649</v>
      </c>
      <c r="C7362" s="101">
        <v>21.21710205078125</v>
      </c>
      <c r="D7362" s="56">
        <f t="shared" si="114"/>
        <v>-0.83395445391702427</v>
      </c>
      <c r="E7362">
        <v>-3.4212403480903854E-2</v>
      </c>
    </row>
    <row r="7363" spans="2:5" x14ac:dyDescent="0.45">
      <c r="B7363" s="191">
        <v>44098</v>
      </c>
      <c r="C7363" s="101">
        <v>127.77880859375</v>
      </c>
      <c r="D7363" s="56">
        <f t="shared" ref="D7363:D7426" si="115">(C7363-C7364)/C7364</f>
        <v>-0.26008542037878102</v>
      </c>
      <c r="E7363">
        <v>-3.4492618475418055E-2</v>
      </c>
    </row>
    <row r="7364" spans="2:5" x14ac:dyDescent="0.45">
      <c r="B7364" s="191">
        <v>44616</v>
      </c>
      <c r="C7364" s="101">
        <v>172.69400024414063</v>
      </c>
      <c r="D7364" s="56">
        <f t="shared" si="115"/>
        <v>6.9295484378136436</v>
      </c>
      <c r="E7364">
        <v>-3.4498767325330137E-2</v>
      </c>
    </row>
    <row r="7365" spans="2:5" x14ac:dyDescent="0.45">
      <c r="B7365" s="191">
        <v>38644</v>
      </c>
      <c r="C7365" s="101">
        <v>21.778541564941406</v>
      </c>
      <c r="D7365" s="56">
        <f t="shared" si="115"/>
        <v>-0.8402484139326345</v>
      </c>
      <c r="E7365">
        <v>-3.4524243374852978E-2</v>
      </c>
    </row>
    <row r="7366" spans="2:5" x14ac:dyDescent="0.45">
      <c r="B7366" s="191">
        <v>43997</v>
      </c>
      <c r="C7366" s="101">
        <v>136.32754516601563</v>
      </c>
      <c r="D7366" s="56">
        <f t="shared" si="115"/>
        <v>3.3150871241355926</v>
      </c>
      <c r="E7366">
        <v>-3.4553668277263569E-2</v>
      </c>
    </row>
    <row r="7367" spans="2:5" x14ac:dyDescent="0.45">
      <c r="B7367" s="191">
        <v>39111</v>
      </c>
      <c r="C7367" s="101">
        <v>31.593231201171875</v>
      </c>
      <c r="D7367" s="56">
        <f t="shared" si="115"/>
        <v>-9.2394745649520452E-2</v>
      </c>
      <c r="E7367">
        <v>-3.4579679580240275E-2</v>
      </c>
    </row>
    <row r="7368" spans="2:5" x14ac:dyDescent="0.45">
      <c r="B7368" s="191">
        <v>38819</v>
      </c>
      <c r="C7368" s="101">
        <v>34.809440612792969</v>
      </c>
      <c r="D7368" s="56">
        <f t="shared" si="115"/>
        <v>7.3132825301658277</v>
      </c>
      <c r="E7368">
        <v>-3.4655999072432171E-2</v>
      </c>
    </row>
    <row r="7369" spans="2:5" x14ac:dyDescent="0.45">
      <c r="B7369" s="191">
        <v>35454</v>
      </c>
      <c r="C7369" s="101">
        <v>4.1872076988220215</v>
      </c>
      <c r="D7369" s="56">
        <f t="shared" si="115"/>
        <v>0.32800867230377501</v>
      </c>
      <c r="E7369">
        <v>-3.4712683049517905E-2</v>
      </c>
    </row>
    <row r="7370" spans="2:5" x14ac:dyDescent="0.45">
      <c r="B7370" s="191">
        <v>35275</v>
      </c>
      <c r="C7370" s="101">
        <v>3.1529972553253174</v>
      </c>
      <c r="D7370" s="56">
        <f t="shared" si="115"/>
        <v>-0.6692648465360842</v>
      </c>
      <c r="E7370">
        <v>-3.47770991468285E-2</v>
      </c>
    </row>
    <row r="7371" spans="2:5" x14ac:dyDescent="0.45">
      <c r="B7371" s="191">
        <v>36426</v>
      </c>
      <c r="C7371" s="101">
        <v>9.533299446105957</v>
      </c>
      <c r="D7371" s="56">
        <f t="shared" si="115"/>
        <v>-0.64057795376004611</v>
      </c>
      <c r="E7371">
        <v>-3.4798057505297249E-2</v>
      </c>
    </row>
    <row r="7372" spans="2:5" x14ac:dyDescent="0.45">
      <c r="B7372" s="191">
        <v>39164</v>
      </c>
      <c r="C7372" s="101">
        <v>26.523969650268555</v>
      </c>
      <c r="D7372" s="56">
        <f t="shared" si="115"/>
        <v>1.9342290347577518</v>
      </c>
      <c r="E7372">
        <v>-3.4817090530862439E-2</v>
      </c>
    </row>
    <row r="7373" spans="2:5" x14ac:dyDescent="0.45">
      <c r="B7373" s="191">
        <v>36444</v>
      </c>
      <c r="C7373" s="101">
        <v>9.0395021438598633</v>
      </c>
      <c r="D7373" s="56">
        <f t="shared" si="115"/>
        <v>0.18289174485862425</v>
      </c>
      <c r="E7373">
        <v>-3.4839676819210574E-2</v>
      </c>
    </row>
    <row r="7374" spans="2:5" x14ac:dyDescent="0.45">
      <c r="B7374" s="191">
        <v>36493</v>
      </c>
      <c r="C7374" s="101">
        <v>7.6418676376342773</v>
      </c>
      <c r="D7374" s="56">
        <f t="shared" si="115"/>
        <v>0.16045479010174987</v>
      </c>
      <c r="E7374">
        <v>-3.4956149829740026E-2</v>
      </c>
    </row>
    <row r="7375" spans="2:5" x14ac:dyDescent="0.45">
      <c r="B7375" s="191">
        <v>37159</v>
      </c>
      <c r="C7375" s="101">
        <v>6.5852351188659668</v>
      </c>
      <c r="D7375" s="56">
        <f t="shared" si="115"/>
        <v>-0.94744130349400824</v>
      </c>
      <c r="E7375">
        <v>-3.495876494189553E-2</v>
      </c>
    </row>
    <row r="7376" spans="2:5" x14ac:dyDescent="0.45">
      <c r="B7376" s="191">
        <v>41256</v>
      </c>
      <c r="C7376" s="101">
        <v>125.29296875</v>
      </c>
      <c r="D7376" s="56">
        <f t="shared" si="115"/>
        <v>13.476014767872748</v>
      </c>
      <c r="E7376">
        <v>-3.4973059586229656E-2</v>
      </c>
    </row>
    <row r="7377" spans="2:5" x14ac:dyDescent="0.45">
      <c r="B7377" s="191">
        <v>36179</v>
      </c>
      <c r="C7377" s="101">
        <v>8.6552114486694336</v>
      </c>
      <c r="D7377" s="56">
        <f t="shared" si="115"/>
        <v>-0.9573325316652318</v>
      </c>
      <c r="E7377">
        <v>-3.4981987614624267E-2</v>
      </c>
    </row>
    <row r="7378" spans="2:5" x14ac:dyDescent="0.45">
      <c r="B7378" s="191">
        <v>43616</v>
      </c>
      <c r="C7378" s="101">
        <v>202.85270690917969</v>
      </c>
      <c r="D7378" s="56">
        <f t="shared" si="115"/>
        <v>51.337296587863541</v>
      </c>
      <c r="E7378">
        <v>-3.4990583754930242E-2</v>
      </c>
    </row>
    <row r="7379" spans="2:5" x14ac:dyDescent="0.45">
      <c r="B7379" s="191">
        <v>35527</v>
      </c>
      <c r="C7379" s="101">
        <v>3.8758728504180908</v>
      </c>
      <c r="D7379" s="56">
        <f t="shared" si="115"/>
        <v>-0.92363972690918195</v>
      </c>
      <c r="E7379">
        <v>-3.5084987912289457E-2</v>
      </c>
    </row>
    <row r="7380" spans="2:5" x14ac:dyDescent="0.45">
      <c r="B7380" s="191">
        <v>40317</v>
      </c>
      <c r="C7380" s="101">
        <v>50.757713317871094</v>
      </c>
      <c r="D7380" s="56">
        <f t="shared" si="115"/>
        <v>5.4372856450772016</v>
      </c>
      <c r="E7380">
        <v>-3.5175922393681822E-2</v>
      </c>
    </row>
    <row r="7381" spans="2:5" x14ac:dyDescent="0.45">
      <c r="B7381" s="191">
        <v>36698</v>
      </c>
      <c r="C7381" s="101">
        <v>7.884955883026123</v>
      </c>
      <c r="D7381" s="56">
        <f t="shared" si="115"/>
        <v>-0.92807929481313434</v>
      </c>
      <c r="E7381">
        <v>-3.5201311887386608E-2</v>
      </c>
    </row>
    <row r="7382" spans="2:5" x14ac:dyDescent="0.45">
      <c r="B7382" s="191">
        <v>41137</v>
      </c>
      <c r="C7382" s="101">
        <v>109.63401794433594</v>
      </c>
      <c r="D7382" s="56">
        <f t="shared" si="115"/>
        <v>2.4571283913867883</v>
      </c>
      <c r="E7382">
        <v>-3.5287519557817761E-2</v>
      </c>
    </row>
    <row r="7383" spans="2:5" x14ac:dyDescent="0.45">
      <c r="B7383" s="191">
        <v>38905</v>
      </c>
      <c r="C7383" s="101">
        <v>31.712451934814453</v>
      </c>
      <c r="D7383" s="56">
        <f t="shared" si="115"/>
        <v>-0.77563753027042148</v>
      </c>
      <c r="E7383">
        <v>-3.552730422051046E-2</v>
      </c>
    </row>
    <row r="7384" spans="2:5" x14ac:dyDescent="0.45">
      <c r="B7384" s="191">
        <v>41575</v>
      </c>
      <c r="C7384" s="101">
        <v>141.3447265625</v>
      </c>
      <c r="D7384" s="56">
        <f t="shared" si="115"/>
        <v>-0.37911073620259</v>
      </c>
      <c r="E7384">
        <v>-3.5583040020755984E-2</v>
      </c>
    </row>
    <row r="7385" spans="2:5" x14ac:dyDescent="0.45">
      <c r="B7385" s="191">
        <v>42933</v>
      </c>
      <c r="C7385" s="101">
        <v>227.64884948730469</v>
      </c>
      <c r="D7385" s="56">
        <f t="shared" si="115"/>
        <v>18.455657217682749</v>
      </c>
      <c r="E7385">
        <v>-3.5592562414329072E-2</v>
      </c>
    </row>
    <row r="7386" spans="2:5" x14ac:dyDescent="0.45">
      <c r="B7386" s="191">
        <v>38182</v>
      </c>
      <c r="C7386" s="101">
        <v>11.700907707214355</v>
      </c>
      <c r="D7386" s="56">
        <f t="shared" si="115"/>
        <v>0.43563983507090503</v>
      </c>
      <c r="E7386">
        <v>-3.5607855651943576E-2</v>
      </c>
    </row>
    <row r="7387" spans="2:5" x14ac:dyDescent="0.45">
      <c r="B7387" s="191">
        <v>37319</v>
      </c>
      <c r="C7387" s="101">
        <v>8.1503086090087891</v>
      </c>
      <c r="D7387" s="56">
        <f t="shared" si="115"/>
        <v>-0.88368561565568549</v>
      </c>
      <c r="E7387">
        <v>-3.5613024601960724E-2</v>
      </c>
    </row>
    <row r="7388" spans="2:5" x14ac:dyDescent="0.45">
      <c r="B7388" s="191">
        <v>40550</v>
      </c>
      <c r="C7388" s="101">
        <v>70.071372985839844</v>
      </c>
      <c r="D7388" s="56">
        <f t="shared" si="115"/>
        <v>0.85905115955960354</v>
      </c>
      <c r="E7388">
        <v>-3.5773936087285581E-2</v>
      </c>
    </row>
    <row r="7389" spans="2:5" x14ac:dyDescent="0.45">
      <c r="B7389" s="191">
        <v>39542</v>
      </c>
      <c r="C7389" s="101">
        <v>37.692008972167969</v>
      </c>
      <c r="D7389" s="56">
        <f t="shared" si="115"/>
        <v>3.6692407883397136E-2</v>
      </c>
      <c r="E7389">
        <v>-3.5808937679924643E-2</v>
      </c>
    </row>
    <row r="7390" spans="2:5" x14ac:dyDescent="0.45">
      <c r="B7390" s="191">
        <v>39433</v>
      </c>
      <c r="C7390" s="101">
        <v>36.357948303222656</v>
      </c>
      <c r="D7390" s="56">
        <f t="shared" si="115"/>
        <v>-2.4697686017510791E-2</v>
      </c>
      <c r="E7390">
        <v>-3.5874290221825374E-2</v>
      </c>
    </row>
    <row r="7391" spans="2:5" x14ac:dyDescent="0.45">
      <c r="B7391" s="191">
        <v>39619</v>
      </c>
      <c r="C7391" s="101">
        <v>37.278644561767578</v>
      </c>
      <c r="D7391" s="56">
        <f t="shared" si="115"/>
        <v>0.36338178883316857</v>
      </c>
      <c r="E7391">
        <v>-3.5956883307981968E-2</v>
      </c>
    </row>
    <row r="7392" spans="2:5" x14ac:dyDescent="0.45">
      <c r="B7392" s="191">
        <v>39153</v>
      </c>
      <c r="C7392" s="101">
        <v>27.342777252197266</v>
      </c>
      <c r="D7392" s="56">
        <f t="shared" si="115"/>
        <v>-0.92814879654575877</v>
      </c>
      <c r="E7392">
        <v>-3.6003549214758089E-2</v>
      </c>
    </row>
    <row r="7393" spans="2:5" x14ac:dyDescent="0.45">
      <c r="B7393" s="191">
        <v>45421</v>
      </c>
      <c r="C7393" s="101">
        <v>380.5472412109375</v>
      </c>
      <c r="D7393" s="56">
        <f t="shared" si="115"/>
        <v>10.775273715788845</v>
      </c>
      <c r="E7393">
        <v>-3.6054463995898636E-2</v>
      </c>
    </row>
    <row r="7394" spans="2:5" x14ac:dyDescent="0.45">
      <c r="B7394" s="191">
        <v>39820</v>
      </c>
      <c r="C7394" s="101">
        <v>32.317485809326172</v>
      </c>
      <c r="D7394" s="56">
        <f t="shared" si="115"/>
        <v>-3.7782864069190118E-2</v>
      </c>
      <c r="E7394">
        <v>-3.6123982446465551E-2</v>
      </c>
    </row>
    <row r="7395" spans="2:5" x14ac:dyDescent="0.45">
      <c r="B7395" s="191">
        <v>39360</v>
      </c>
      <c r="C7395" s="101">
        <v>33.586479187011719</v>
      </c>
      <c r="D7395" s="56">
        <f t="shared" si="115"/>
        <v>-0.18676068210361496</v>
      </c>
      <c r="E7395">
        <v>-3.6128378657243644E-2</v>
      </c>
    </row>
    <row r="7396" spans="2:5" x14ac:dyDescent="0.45">
      <c r="B7396" s="191">
        <v>39457</v>
      </c>
      <c r="C7396" s="101">
        <v>41.299625396728516</v>
      </c>
      <c r="D7396" s="56">
        <f t="shared" si="115"/>
        <v>0.45605883169775591</v>
      </c>
      <c r="E7396">
        <v>-3.6176255095563797E-2</v>
      </c>
    </row>
    <row r="7397" spans="2:5" x14ac:dyDescent="0.45">
      <c r="B7397" s="191">
        <v>39150</v>
      </c>
      <c r="C7397" s="101">
        <v>28.363981246948242</v>
      </c>
      <c r="D7397" s="56">
        <f t="shared" si="115"/>
        <v>-0.30226287819932157</v>
      </c>
      <c r="E7397">
        <v>-3.6261414462752287E-2</v>
      </c>
    </row>
    <row r="7398" spans="2:5" x14ac:dyDescent="0.45">
      <c r="B7398" s="191">
        <v>39462</v>
      </c>
      <c r="C7398" s="101">
        <v>40.651386260986328</v>
      </c>
      <c r="D7398" s="56">
        <f t="shared" si="115"/>
        <v>0.27409703232051358</v>
      </c>
      <c r="E7398">
        <v>-3.6302660077139073E-2</v>
      </c>
    </row>
    <row r="7399" spans="2:5" x14ac:dyDescent="0.45">
      <c r="B7399" s="191">
        <v>39063</v>
      </c>
      <c r="C7399" s="101">
        <v>31.906036376953125</v>
      </c>
      <c r="D7399" s="56">
        <f t="shared" si="115"/>
        <v>3.6005548156317828</v>
      </c>
      <c r="E7399">
        <v>-3.6399191789599855E-2</v>
      </c>
    </row>
    <row r="7400" spans="2:5" x14ac:dyDescent="0.45">
      <c r="B7400" s="191">
        <v>37151</v>
      </c>
      <c r="C7400" s="101">
        <v>6.9352583885192871</v>
      </c>
      <c r="D7400" s="56">
        <f t="shared" si="115"/>
        <v>-6.1371667118095011E-2</v>
      </c>
      <c r="E7400">
        <v>-3.6471768538438268E-2</v>
      </c>
    </row>
    <row r="7401" spans="2:5" x14ac:dyDescent="0.45">
      <c r="B7401" s="191">
        <v>35944</v>
      </c>
      <c r="C7401" s="101">
        <v>7.3887162208557129</v>
      </c>
      <c r="D7401" s="56">
        <f t="shared" si="115"/>
        <v>-0.95421791475323725</v>
      </c>
      <c r="E7401">
        <v>-3.6544234714389764E-2</v>
      </c>
    </row>
    <row r="7402" spans="2:5" x14ac:dyDescent="0.45">
      <c r="B7402" s="191">
        <v>44298</v>
      </c>
      <c r="C7402" s="101">
        <v>161.38880920410156</v>
      </c>
      <c r="D7402" s="56">
        <f t="shared" si="115"/>
        <v>21.351075745463756</v>
      </c>
      <c r="E7402">
        <v>-3.6602674433517349E-2</v>
      </c>
    </row>
    <row r="7403" spans="2:5" x14ac:dyDescent="0.45">
      <c r="B7403" s="191">
        <v>37354</v>
      </c>
      <c r="C7403" s="101">
        <v>7.2206282615661621</v>
      </c>
      <c r="D7403" s="56">
        <f t="shared" si="115"/>
        <v>0.73600261476512285</v>
      </c>
      <c r="E7403">
        <v>-3.6802953334723797E-2</v>
      </c>
    </row>
    <row r="7404" spans="2:5" x14ac:dyDescent="0.45">
      <c r="B7404" s="191">
        <v>35461</v>
      </c>
      <c r="C7404" s="101">
        <v>4.1593418121337891</v>
      </c>
      <c r="D7404" s="56">
        <f t="shared" si="115"/>
        <v>-0.97893248093029328</v>
      </c>
      <c r="E7404">
        <v>-3.6853277771244745E-2</v>
      </c>
    </row>
    <row r="7405" spans="2:5" x14ac:dyDescent="0.45">
      <c r="B7405" s="191">
        <v>43378</v>
      </c>
      <c r="C7405" s="101">
        <v>197.42912292480469</v>
      </c>
      <c r="D7405" s="56">
        <f t="shared" si="115"/>
        <v>18.103810880065911</v>
      </c>
      <c r="E7405">
        <v>-3.6920856731322692E-2</v>
      </c>
    </row>
    <row r="7406" spans="2:5" x14ac:dyDescent="0.45">
      <c r="B7406" s="191">
        <v>38133</v>
      </c>
      <c r="C7406" s="101">
        <v>10.334541320800781</v>
      </c>
      <c r="D7406" s="56">
        <f t="shared" si="115"/>
        <v>-0.66756310027940946</v>
      </c>
      <c r="E7406">
        <v>-3.7010983167389995E-2</v>
      </c>
    </row>
    <row r="7407" spans="2:5" x14ac:dyDescent="0.45">
      <c r="B7407" s="191">
        <v>39086</v>
      </c>
      <c r="C7407" s="101">
        <v>31.087226867675781</v>
      </c>
      <c r="D7407" s="56">
        <f t="shared" si="115"/>
        <v>7.9087460332665165</v>
      </c>
      <c r="E7407">
        <v>-3.7047531696738856E-2</v>
      </c>
    </row>
    <row r="7408" spans="2:5" x14ac:dyDescent="0.45">
      <c r="B7408" s="191">
        <v>35436</v>
      </c>
      <c r="C7408" s="101">
        <v>3.4895176887512207</v>
      </c>
      <c r="D7408" s="56">
        <f t="shared" si="115"/>
        <v>-0.59677082707711504</v>
      </c>
      <c r="E7408">
        <v>-3.7113829212005046E-2</v>
      </c>
    </row>
    <row r="7409" spans="2:5" x14ac:dyDescent="0.45">
      <c r="B7409" s="191">
        <v>36437</v>
      </c>
      <c r="C7409" s="101">
        <v>8.6539316177368164</v>
      </c>
      <c r="D7409" s="56">
        <f t="shared" si="115"/>
        <v>3.0067760545113407</v>
      </c>
      <c r="E7409">
        <v>-3.7209427179022946E-2</v>
      </c>
    </row>
    <row r="7410" spans="2:5" x14ac:dyDescent="0.45">
      <c r="B7410" s="191">
        <v>35095</v>
      </c>
      <c r="C7410" s="101">
        <v>2.1598241329193115</v>
      </c>
      <c r="D7410" s="56">
        <f t="shared" si="115"/>
        <v>-0.98447442820666153</v>
      </c>
      <c r="E7410">
        <v>-3.7413941717960905E-2</v>
      </c>
    </row>
    <row r="7411" spans="2:5" x14ac:dyDescent="0.45">
      <c r="B7411" s="191">
        <v>42149</v>
      </c>
      <c r="C7411" s="101">
        <v>139.11398315429688</v>
      </c>
      <c r="D7411" s="56">
        <f t="shared" si="115"/>
        <v>12.066797330235149</v>
      </c>
      <c r="E7411">
        <v>-3.7521055936475575E-2</v>
      </c>
    </row>
    <row r="7412" spans="2:5" x14ac:dyDescent="0.45">
      <c r="B7412" s="191">
        <v>38121</v>
      </c>
      <c r="C7412" s="101">
        <v>10.646371841430664</v>
      </c>
      <c r="D7412" s="56">
        <f t="shared" si="115"/>
        <v>0.41409528799154038</v>
      </c>
      <c r="E7412">
        <v>-3.7534875095407809E-2</v>
      </c>
    </row>
    <row r="7413" spans="2:5" x14ac:dyDescent="0.45">
      <c r="B7413" s="191">
        <v>36556</v>
      </c>
      <c r="C7413" s="101">
        <v>7.5287513732910156</v>
      </c>
      <c r="D7413" s="56">
        <f t="shared" si="115"/>
        <v>-0.75269386066794886</v>
      </c>
      <c r="E7413">
        <v>-3.7541753782932202E-2</v>
      </c>
    </row>
    <row r="7414" spans="2:5" x14ac:dyDescent="0.45">
      <c r="B7414" s="191">
        <v>39881</v>
      </c>
      <c r="C7414" s="101">
        <v>30.443042755126953</v>
      </c>
      <c r="D7414" s="56">
        <f t="shared" si="115"/>
        <v>-0.13589113550230897</v>
      </c>
      <c r="E7414">
        <v>-3.7678498517893441E-2</v>
      </c>
    </row>
    <row r="7415" spans="2:5" x14ac:dyDescent="0.45">
      <c r="B7415" s="191">
        <v>39471</v>
      </c>
      <c r="C7415" s="101">
        <v>35.230564117431641</v>
      </c>
      <c r="D7415" s="56">
        <f t="shared" si="115"/>
        <v>-0.57936260470980039</v>
      </c>
      <c r="E7415">
        <v>-3.7721338613590692E-2</v>
      </c>
    </row>
    <row r="7416" spans="2:5" x14ac:dyDescent="0.45">
      <c r="B7416" s="191">
        <v>40928</v>
      </c>
      <c r="C7416" s="101">
        <v>83.75518798828125</v>
      </c>
      <c r="D7416" s="56">
        <f t="shared" si="115"/>
        <v>31.602991223231943</v>
      </c>
      <c r="E7416">
        <v>-3.7762903670144135E-2</v>
      </c>
    </row>
    <row r="7417" spans="2:5" x14ac:dyDescent="0.45">
      <c r="B7417" s="191">
        <v>35066</v>
      </c>
      <c r="C7417" s="101">
        <v>2.5689418315887451</v>
      </c>
      <c r="D7417" s="56">
        <f t="shared" si="115"/>
        <v>-0.74876789298345092</v>
      </c>
      <c r="E7417">
        <v>-3.7810779293111364E-2</v>
      </c>
    </row>
    <row r="7418" spans="2:5" x14ac:dyDescent="0.45">
      <c r="B7418" s="191">
        <v>38135</v>
      </c>
      <c r="C7418" s="101">
        <v>10.225372314453125</v>
      </c>
      <c r="D7418" s="56">
        <f t="shared" si="115"/>
        <v>-0.73518112073319264</v>
      </c>
      <c r="E7418">
        <v>-3.7864703717123922E-2</v>
      </c>
    </row>
    <row r="7419" spans="2:5" x14ac:dyDescent="0.45">
      <c r="B7419" s="191">
        <v>39594</v>
      </c>
      <c r="C7419" s="101">
        <v>38.612701416015625</v>
      </c>
      <c r="D7419" s="56">
        <f t="shared" si="115"/>
        <v>-0.88738198798591439</v>
      </c>
      <c r="E7419">
        <v>-3.7921456978392484E-2</v>
      </c>
    </row>
    <row r="7420" spans="2:5" x14ac:dyDescent="0.45">
      <c r="B7420" s="191">
        <v>46024</v>
      </c>
      <c r="C7420" s="101">
        <v>342.86434936523438</v>
      </c>
      <c r="D7420" s="56">
        <f t="shared" si="115"/>
        <v>11.261156575180278</v>
      </c>
      <c r="E7420">
        <v>-3.792780822846855E-2</v>
      </c>
    </row>
    <row r="7421" spans="2:5" x14ac:dyDescent="0.45">
      <c r="B7421" s="191">
        <v>38880</v>
      </c>
      <c r="C7421" s="101">
        <v>27.963459014892578</v>
      </c>
      <c r="D7421" s="56">
        <f t="shared" si="115"/>
        <v>-0.26464908072771365</v>
      </c>
      <c r="E7421">
        <v>-3.8006121210037401E-2</v>
      </c>
    </row>
    <row r="7422" spans="2:5" x14ac:dyDescent="0.45">
      <c r="B7422" s="191">
        <v>39938</v>
      </c>
      <c r="C7422" s="101">
        <v>38.027366638183594</v>
      </c>
      <c r="D7422" s="56">
        <f t="shared" si="115"/>
        <v>0.18407700182814488</v>
      </c>
      <c r="E7422">
        <v>-3.8171726165321079E-2</v>
      </c>
    </row>
    <row r="7423" spans="2:5" x14ac:dyDescent="0.45">
      <c r="B7423" s="191">
        <v>39877</v>
      </c>
      <c r="C7423" s="101">
        <v>32.115619659423828</v>
      </c>
      <c r="D7423" s="56">
        <f t="shared" si="115"/>
        <v>3.679134198797358</v>
      </c>
      <c r="E7423">
        <v>-3.8284512949531314E-2</v>
      </c>
    </row>
    <row r="7424" spans="2:5" x14ac:dyDescent="0.45">
      <c r="B7424" s="191">
        <v>36006</v>
      </c>
      <c r="C7424" s="101">
        <v>6.863581657409668</v>
      </c>
      <c r="D7424" s="56">
        <f t="shared" si="115"/>
        <v>-0.25147531496960551</v>
      </c>
      <c r="E7424">
        <v>-3.8423771030342752E-2</v>
      </c>
    </row>
    <row r="7425" spans="2:5" x14ac:dyDescent="0.45">
      <c r="B7425" s="191">
        <v>36430</v>
      </c>
      <c r="C7425" s="101">
        <v>9.1694793701171875</v>
      </c>
      <c r="D7425" s="56">
        <f t="shared" si="115"/>
        <v>-0.95631090865932156</v>
      </c>
      <c r="E7425">
        <v>-3.8437705890565325E-2</v>
      </c>
    </row>
    <row r="7426" spans="2:5" x14ac:dyDescent="0.45">
      <c r="B7426" s="191">
        <v>43608</v>
      </c>
      <c r="C7426" s="101">
        <v>209.88029479980469</v>
      </c>
      <c r="D7426" s="56">
        <f t="shared" si="115"/>
        <v>27.919560418304197</v>
      </c>
      <c r="E7426">
        <v>-3.8532004021822525E-2</v>
      </c>
    </row>
    <row r="7427" spans="2:5" x14ac:dyDescent="0.45">
      <c r="B7427" s="191">
        <v>36521</v>
      </c>
      <c r="C7427" s="101">
        <v>7.2573819160461426</v>
      </c>
      <c r="D7427" s="56">
        <f t="shared" ref="D7427:D7490" si="116">(C7427-C7428)/C7428</f>
        <v>-0.78059055349220641</v>
      </c>
      <c r="E7427">
        <v>-3.8544795681262609E-2</v>
      </c>
    </row>
    <row r="7428" spans="2:5" x14ac:dyDescent="0.45">
      <c r="B7428" s="191">
        <v>39875</v>
      </c>
      <c r="C7428" s="101">
        <v>33.076889038085938</v>
      </c>
      <c r="D7428" s="56">
        <f t="shared" si="116"/>
        <v>2.7537714525920607</v>
      </c>
      <c r="E7428">
        <v>-3.8558099050301317E-2</v>
      </c>
    </row>
    <row r="7429" spans="2:5" x14ac:dyDescent="0.45">
      <c r="B7429" s="191">
        <v>36581</v>
      </c>
      <c r="C7429" s="101">
        <v>8.8116416931152344</v>
      </c>
      <c r="D7429" s="56">
        <f t="shared" si="116"/>
        <v>0.11806530165951394</v>
      </c>
      <c r="E7429">
        <v>-3.8625610933748888E-2</v>
      </c>
    </row>
    <row r="7430" spans="2:5" x14ac:dyDescent="0.45">
      <c r="B7430" s="191">
        <v>36587</v>
      </c>
      <c r="C7430" s="101">
        <v>7.8811511993408203</v>
      </c>
      <c r="D7430" s="56">
        <f t="shared" si="116"/>
        <v>-0.76188398036611382</v>
      </c>
      <c r="E7430">
        <v>-3.8673227213410953E-2</v>
      </c>
    </row>
    <row r="7431" spans="2:5" x14ac:dyDescent="0.45">
      <c r="B7431" s="191">
        <v>39374</v>
      </c>
      <c r="C7431" s="101">
        <v>33.097946166992188</v>
      </c>
      <c r="D7431" s="56">
        <f t="shared" si="116"/>
        <v>-0.9203624639849759</v>
      </c>
      <c r="E7431">
        <v>-3.8744997034171613E-2</v>
      </c>
    </row>
    <row r="7432" spans="2:5" x14ac:dyDescent="0.45">
      <c r="B7432" s="191">
        <v>45131</v>
      </c>
      <c r="C7432" s="101">
        <v>415.60736083984375</v>
      </c>
      <c r="D7432" s="56">
        <f t="shared" si="116"/>
        <v>57.985823304938528</v>
      </c>
      <c r="E7432">
        <v>-3.8943792564737074E-2</v>
      </c>
    </row>
    <row r="7433" spans="2:5" x14ac:dyDescent="0.45">
      <c r="B7433" s="191">
        <v>35999</v>
      </c>
      <c r="C7433" s="101">
        <v>7.0458855628967285</v>
      </c>
      <c r="D7433" s="56">
        <f t="shared" si="116"/>
        <v>-0.94645736156965932</v>
      </c>
      <c r="E7433">
        <v>-3.8957794589757067E-2</v>
      </c>
    </row>
    <row r="7434" spans="2:5" x14ac:dyDescent="0.45">
      <c r="B7434" s="191">
        <v>43941</v>
      </c>
      <c r="C7434" s="101">
        <v>131.59391784667969</v>
      </c>
      <c r="D7434" s="56">
        <f t="shared" si="116"/>
        <v>11.853352176862643</v>
      </c>
      <c r="E7434">
        <v>-3.9340938799629958E-2</v>
      </c>
    </row>
    <row r="7435" spans="2:5" x14ac:dyDescent="0.45">
      <c r="B7435" s="191">
        <v>36578</v>
      </c>
      <c r="C7435" s="101">
        <v>10.238101005554199</v>
      </c>
      <c r="D7435" s="56">
        <f t="shared" si="116"/>
        <v>-0.71635597850785138</v>
      </c>
      <c r="E7435">
        <v>-3.9391609654343268E-2</v>
      </c>
    </row>
    <row r="7436" spans="2:5" x14ac:dyDescent="0.45">
      <c r="B7436" s="191">
        <v>39485</v>
      </c>
      <c r="C7436" s="101">
        <v>36.094894409179688</v>
      </c>
      <c r="D7436" s="56">
        <f t="shared" si="116"/>
        <v>-0.2126329422402273</v>
      </c>
      <c r="E7436">
        <v>-3.9499836567802031E-2</v>
      </c>
    </row>
    <row r="7437" spans="2:5" x14ac:dyDescent="0.45">
      <c r="B7437" s="191">
        <v>40031</v>
      </c>
      <c r="C7437" s="101">
        <v>45.842525482177734</v>
      </c>
      <c r="D7437" s="56">
        <f t="shared" si="116"/>
        <v>3.2114318871500238</v>
      </c>
      <c r="E7437">
        <v>-3.95896430807154E-2</v>
      </c>
    </row>
    <row r="7438" spans="2:5" x14ac:dyDescent="0.45">
      <c r="B7438" s="191">
        <v>36405</v>
      </c>
      <c r="C7438" s="101">
        <v>10.885258674621582</v>
      </c>
      <c r="D7438" s="56">
        <f t="shared" si="116"/>
        <v>2.8971141895206438</v>
      </c>
      <c r="E7438">
        <v>-3.9631250715184807E-2</v>
      </c>
    </row>
    <row r="7439" spans="2:5" x14ac:dyDescent="0.45">
      <c r="B7439" s="191">
        <v>35191</v>
      </c>
      <c r="C7439" s="101">
        <v>2.7931587696075439</v>
      </c>
      <c r="D7439" s="56">
        <f t="shared" si="116"/>
        <v>-0.91960292011413114</v>
      </c>
      <c r="E7439">
        <v>-3.9641867420349267E-2</v>
      </c>
    </row>
    <row r="7440" spans="2:5" x14ac:dyDescent="0.45">
      <c r="B7440" s="191">
        <v>39511</v>
      </c>
      <c r="C7440" s="101">
        <v>34.742042541503906</v>
      </c>
      <c r="D7440" s="56">
        <f t="shared" si="116"/>
        <v>-0.79175156358655441</v>
      </c>
      <c r="E7440">
        <v>-3.9729765977690956E-2</v>
      </c>
    </row>
    <row r="7441" spans="2:5" x14ac:dyDescent="0.45">
      <c r="B7441" s="191">
        <v>44239</v>
      </c>
      <c r="C7441" s="101">
        <v>166.82978820800781</v>
      </c>
      <c r="D7441" s="56">
        <f t="shared" si="116"/>
        <v>6.0049367879236222</v>
      </c>
      <c r="E7441">
        <v>-3.9743805372885264E-2</v>
      </c>
    </row>
    <row r="7442" spans="2:5" x14ac:dyDescent="0.45">
      <c r="B7442" s="191">
        <v>38630</v>
      </c>
      <c r="C7442" s="101">
        <v>23.816030502319336</v>
      </c>
      <c r="D7442" s="56">
        <f t="shared" si="116"/>
        <v>-0.91560553848473081</v>
      </c>
      <c r="E7442">
        <v>-3.9795720703868616E-2</v>
      </c>
    </row>
    <row r="7443" spans="2:5" x14ac:dyDescent="0.45">
      <c r="B7443" s="191">
        <v>44830</v>
      </c>
      <c r="C7443" s="101">
        <v>282.198974609375</v>
      </c>
      <c r="D7443" s="56">
        <f t="shared" si="116"/>
        <v>1.9891864144229414</v>
      </c>
      <c r="E7443">
        <v>-3.9838152055993871E-2</v>
      </c>
    </row>
    <row r="7444" spans="2:5" x14ac:dyDescent="0.45">
      <c r="B7444" s="191">
        <v>41037</v>
      </c>
      <c r="C7444" s="101">
        <v>94.4066162109375</v>
      </c>
      <c r="D7444" s="56">
        <f t="shared" si="116"/>
        <v>1.7456399822046882</v>
      </c>
      <c r="E7444">
        <v>-3.9983167595386726E-2</v>
      </c>
    </row>
    <row r="7445" spans="2:5" x14ac:dyDescent="0.45">
      <c r="B7445" s="191">
        <v>39902</v>
      </c>
      <c r="C7445" s="101">
        <v>34.384193420410156</v>
      </c>
      <c r="D7445" s="56">
        <f t="shared" si="116"/>
        <v>7.1264449851640208</v>
      </c>
      <c r="E7445">
        <v>-3.9989357841823149E-2</v>
      </c>
    </row>
    <row r="7446" spans="2:5" x14ac:dyDescent="0.45">
      <c r="B7446" s="191">
        <v>35485</v>
      </c>
      <c r="C7446" s="101">
        <v>4.2311482429504395</v>
      </c>
      <c r="D7446" s="56">
        <f t="shared" si="116"/>
        <v>-0.86884960255345778</v>
      </c>
      <c r="E7446">
        <v>-3.9999961051960582E-2</v>
      </c>
    </row>
    <row r="7447" spans="2:5" x14ac:dyDescent="0.45">
      <c r="B7447" s="191">
        <v>39387</v>
      </c>
      <c r="C7447" s="101">
        <v>32.261802673339844</v>
      </c>
      <c r="D7447" s="56">
        <f t="shared" si="116"/>
        <v>-0.7694373284118935</v>
      </c>
      <c r="E7447">
        <v>-4.0246004229970878E-2</v>
      </c>
    </row>
    <row r="7448" spans="2:5" x14ac:dyDescent="0.45">
      <c r="B7448" s="191">
        <v>42157</v>
      </c>
      <c r="C7448" s="101">
        <v>139.9263916015625</v>
      </c>
      <c r="D7448" s="56">
        <f t="shared" si="116"/>
        <v>1.2514210993697887</v>
      </c>
      <c r="E7448">
        <v>-4.0355200440693677E-2</v>
      </c>
    </row>
    <row r="7449" spans="2:5" x14ac:dyDescent="0.45">
      <c r="B7449" s="191">
        <v>40578</v>
      </c>
      <c r="C7449" s="101">
        <v>62.150253295898438</v>
      </c>
      <c r="D7449" s="56">
        <f t="shared" si="116"/>
        <v>8.0974810218637252</v>
      </c>
      <c r="E7449">
        <v>-4.0451725739895611E-2</v>
      </c>
    </row>
    <row r="7450" spans="2:5" x14ac:dyDescent="0.45">
      <c r="B7450" s="191">
        <v>37371</v>
      </c>
      <c r="C7450" s="101">
        <v>6.8315892219543457</v>
      </c>
      <c r="D7450" s="56">
        <f t="shared" si="116"/>
        <v>-0.80645629185601519</v>
      </c>
      <c r="E7450">
        <v>-4.0472672432049273E-2</v>
      </c>
    </row>
    <row r="7451" spans="2:5" x14ac:dyDescent="0.45">
      <c r="B7451" s="191">
        <v>39972</v>
      </c>
      <c r="C7451" s="101">
        <v>35.297397613525391</v>
      </c>
      <c r="D7451" s="56">
        <f t="shared" si="116"/>
        <v>0.34241463996364907</v>
      </c>
      <c r="E7451">
        <v>-4.0501452779984196E-2</v>
      </c>
    </row>
    <row r="7452" spans="2:5" x14ac:dyDescent="0.45">
      <c r="B7452" s="191">
        <v>39155</v>
      </c>
      <c r="C7452" s="101">
        <v>26.293960571289063</v>
      </c>
      <c r="D7452" s="56">
        <f t="shared" si="116"/>
        <v>-0.34439619721861237</v>
      </c>
      <c r="E7452">
        <v>-4.0617696645907996E-2</v>
      </c>
    </row>
    <row r="7453" spans="2:5" x14ac:dyDescent="0.45">
      <c r="B7453" s="191">
        <v>39605</v>
      </c>
      <c r="C7453" s="101">
        <v>40.106479644775391</v>
      </c>
      <c r="D7453" s="56">
        <f t="shared" si="116"/>
        <v>4.3006911052730885</v>
      </c>
      <c r="E7453">
        <v>-4.0674162244983526E-2</v>
      </c>
    </row>
    <row r="7454" spans="2:5" x14ac:dyDescent="0.45">
      <c r="B7454" s="191">
        <v>36678</v>
      </c>
      <c r="C7454" s="101">
        <v>7.5662736892700195</v>
      </c>
      <c r="D7454" s="56">
        <f t="shared" si="116"/>
        <v>-0.11076922628598533</v>
      </c>
      <c r="E7454">
        <v>-4.1276473670371142E-2</v>
      </c>
    </row>
    <row r="7455" spans="2:5" x14ac:dyDescent="0.45">
      <c r="B7455" s="191">
        <v>37025</v>
      </c>
      <c r="C7455" s="101">
        <v>8.5087852478027344</v>
      </c>
      <c r="D7455" s="56">
        <f t="shared" si="116"/>
        <v>0.17382975477688131</v>
      </c>
      <c r="E7455">
        <v>-4.1550465108809345E-2</v>
      </c>
    </row>
    <row r="7456" spans="2:5" x14ac:dyDescent="0.45">
      <c r="B7456" s="191">
        <v>36081</v>
      </c>
      <c r="C7456" s="101">
        <v>7.2487387657165527</v>
      </c>
      <c r="D7456" s="56">
        <f t="shared" si="116"/>
        <v>-0.78999247760162095</v>
      </c>
      <c r="E7456">
        <v>-4.1556531600998384E-2</v>
      </c>
    </row>
    <row r="7457" spans="2:5" x14ac:dyDescent="0.45">
      <c r="B7457" s="191">
        <v>39626</v>
      </c>
      <c r="C7457" s="101">
        <v>34.516567230224609</v>
      </c>
      <c r="D7457" s="56">
        <f t="shared" si="116"/>
        <v>0.12294225081991637</v>
      </c>
      <c r="E7457">
        <v>-4.1981940794443687E-2</v>
      </c>
    </row>
    <row r="7458" spans="2:5" x14ac:dyDescent="0.45">
      <c r="B7458" s="191">
        <v>39136</v>
      </c>
      <c r="C7458" s="101">
        <v>30.737615585327148</v>
      </c>
      <c r="D7458" s="56">
        <f t="shared" si="116"/>
        <v>2.4201015735614595</v>
      </c>
      <c r="E7458">
        <v>-4.2419077173044731E-2</v>
      </c>
    </row>
    <row r="7459" spans="2:5" x14ac:dyDescent="0.45">
      <c r="B7459" s="191">
        <v>37858</v>
      </c>
      <c r="C7459" s="101">
        <v>8.987339973449707</v>
      </c>
      <c r="D7459" s="56">
        <f t="shared" si="116"/>
        <v>-0.95460946053555029</v>
      </c>
      <c r="E7459">
        <v>-4.2620169904051819E-2</v>
      </c>
    </row>
    <row r="7460" spans="2:5" x14ac:dyDescent="0.45">
      <c r="B7460" s="191">
        <v>43488</v>
      </c>
      <c r="C7460" s="101">
        <v>198.00028991699219</v>
      </c>
      <c r="D7460" s="56">
        <f t="shared" si="116"/>
        <v>0.43384218168727146</v>
      </c>
      <c r="E7460">
        <v>-4.2968078154754792E-2</v>
      </c>
    </row>
    <row r="7461" spans="2:5" x14ac:dyDescent="0.45">
      <c r="B7461" s="191">
        <v>41502</v>
      </c>
      <c r="C7461" s="101">
        <v>138.09071350097656</v>
      </c>
      <c r="D7461" s="56">
        <f t="shared" si="116"/>
        <v>67.340864666560165</v>
      </c>
      <c r="E7461">
        <v>-4.3153656303621578E-2</v>
      </c>
    </row>
    <row r="7462" spans="2:5" x14ac:dyDescent="0.45">
      <c r="B7462" s="191">
        <v>35088</v>
      </c>
      <c r="C7462" s="101">
        <v>2.0206170082092285</v>
      </c>
      <c r="D7462" s="56">
        <f t="shared" si="116"/>
        <v>-0.10874190067179704</v>
      </c>
      <c r="E7462">
        <v>-4.3270616895395214E-2</v>
      </c>
    </row>
    <row r="7463" spans="2:5" x14ac:dyDescent="0.45">
      <c r="B7463" s="191">
        <v>35083</v>
      </c>
      <c r="C7463" s="101">
        <v>2.2671513557434082</v>
      </c>
      <c r="D7463" s="56">
        <f t="shared" si="116"/>
        <v>-0.73911925331724992</v>
      </c>
      <c r="E7463">
        <v>-4.3273004667769774E-2</v>
      </c>
    </row>
    <row r="7464" spans="2:5" x14ac:dyDescent="0.45">
      <c r="B7464" s="191">
        <v>36172</v>
      </c>
      <c r="C7464" s="101">
        <v>8.6903743743896484</v>
      </c>
      <c r="D7464" s="56">
        <f t="shared" si="116"/>
        <v>0.26634553550676476</v>
      </c>
      <c r="E7464">
        <v>-4.3579119806946627E-2</v>
      </c>
    </row>
    <row r="7465" spans="2:5" x14ac:dyDescent="0.45">
      <c r="B7465" s="191">
        <v>35948</v>
      </c>
      <c r="C7465" s="101">
        <v>6.8625617027282715</v>
      </c>
      <c r="D7465" s="56">
        <f t="shared" si="116"/>
        <v>1.3976269684814728</v>
      </c>
      <c r="E7465">
        <v>-4.383608696460984E-2</v>
      </c>
    </row>
    <row r="7466" spans="2:5" x14ac:dyDescent="0.45">
      <c r="B7466" s="191">
        <v>35180</v>
      </c>
      <c r="C7466" s="101">
        <v>2.8622307777404785</v>
      </c>
      <c r="D7466" s="56">
        <f t="shared" si="116"/>
        <v>-0.98091946884619841</v>
      </c>
      <c r="E7466">
        <v>-4.3841136252964236E-2</v>
      </c>
    </row>
    <row r="7467" spans="2:5" x14ac:dyDescent="0.45">
      <c r="B7467" s="191">
        <v>42307</v>
      </c>
      <c r="C7467" s="101">
        <v>150.00791931152344</v>
      </c>
      <c r="D7467" s="56">
        <f t="shared" si="116"/>
        <v>2.7376147008733529</v>
      </c>
      <c r="E7467">
        <v>-4.3857176703185383E-2</v>
      </c>
    </row>
    <row r="7468" spans="2:5" x14ac:dyDescent="0.45">
      <c r="B7468" s="191">
        <v>39591</v>
      </c>
      <c r="C7468" s="101">
        <v>40.134666442871094</v>
      </c>
      <c r="D7468" s="56">
        <f t="shared" si="116"/>
        <v>12.996183032837658</v>
      </c>
      <c r="E7468">
        <v>-4.3867597753533764E-2</v>
      </c>
    </row>
    <row r="7469" spans="2:5" x14ac:dyDescent="0.45">
      <c r="B7469" s="191">
        <v>35115</v>
      </c>
      <c r="C7469" s="101">
        <v>2.8675436973571777</v>
      </c>
      <c r="D7469" s="56">
        <f t="shared" si="116"/>
        <v>-0.97737657717930937</v>
      </c>
      <c r="E7469">
        <v>-4.3932666583148011E-2</v>
      </c>
    </row>
    <row r="7470" spans="2:5" x14ac:dyDescent="0.45">
      <c r="B7470" s="191">
        <v>43955</v>
      </c>
      <c r="C7470" s="101">
        <v>126.7510986328125</v>
      </c>
      <c r="D7470" s="56">
        <f t="shared" si="116"/>
        <v>26.482039811359478</v>
      </c>
      <c r="E7470">
        <v>-4.3944050178101782E-2</v>
      </c>
    </row>
    <row r="7471" spans="2:5" x14ac:dyDescent="0.45">
      <c r="B7471" s="191">
        <v>35499</v>
      </c>
      <c r="C7471" s="101">
        <v>4.6121430397033691</v>
      </c>
      <c r="D7471" s="56">
        <f t="shared" si="116"/>
        <v>-0.85017540217061505</v>
      </c>
      <c r="E7471">
        <v>-4.3985485179319592E-2</v>
      </c>
    </row>
    <row r="7472" spans="2:5" x14ac:dyDescent="0.45">
      <c r="B7472" s="191">
        <v>38919</v>
      </c>
      <c r="C7472" s="101">
        <v>30.78361701965332</v>
      </c>
      <c r="D7472" s="56">
        <f t="shared" si="116"/>
        <v>3.954929515776022E-2</v>
      </c>
      <c r="E7472">
        <v>-4.4273301620820119E-2</v>
      </c>
    </row>
    <row r="7473" spans="2:5" x14ac:dyDescent="0.45">
      <c r="B7473" s="191">
        <v>39310</v>
      </c>
      <c r="C7473" s="101">
        <v>29.612464904785156</v>
      </c>
      <c r="D7473" s="56">
        <f t="shared" si="116"/>
        <v>-0.80856155900775462</v>
      </c>
      <c r="E7473">
        <v>-4.4848817736284324E-2</v>
      </c>
    </row>
    <row r="7474" spans="2:5" x14ac:dyDescent="0.45">
      <c r="B7474" s="191">
        <v>41480</v>
      </c>
      <c r="C7474" s="101">
        <v>154.68400573730469</v>
      </c>
      <c r="D7474" s="56">
        <f t="shared" si="116"/>
        <v>23.229232971446262</v>
      </c>
      <c r="E7474">
        <v>-4.497074487954137E-2</v>
      </c>
    </row>
    <row r="7475" spans="2:5" x14ac:dyDescent="0.45">
      <c r="B7475" s="191">
        <v>35716</v>
      </c>
      <c r="C7475" s="101">
        <v>6.3841891288757324</v>
      </c>
      <c r="D7475" s="56">
        <f t="shared" si="116"/>
        <v>-0.11747404831746061</v>
      </c>
      <c r="E7475">
        <v>-4.4976556349929399E-2</v>
      </c>
    </row>
    <row r="7476" spans="2:5" x14ac:dyDescent="0.45">
      <c r="B7476" s="191">
        <v>36682</v>
      </c>
      <c r="C7476" s="101">
        <v>7.2339959144592285</v>
      </c>
      <c r="D7476" s="56">
        <f t="shared" si="116"/>
        <v>2.4503055757417857E-2</v>
      </c>
      <c r="E7476">
        <v>-4.508271816128627E-2</v>
      </c>
    </row>
    <row r="7477" spans="2:5" x14ac:dyDescent="0.45">
      <c r="B7477" s="191">
        <v>37461</v>
      </c>
      <c r="C7477" s="101">
        <v>7.0609803199768066</v>
      </c>
      <c r="D7477" s="56">
        <f t="shared" si="116"/>
        <v>-0.98315221254717577</v>
      </c>
      <c r="E7477">
        <v>-4.5294079191091546E-2</v>
      </c>
    </row>
    <row r="7478" spans="2:5" x14ac:dyDescent="0.45">
      <c r="B7478" s="191">
        <v>45663</v>
      </c>
      <c r="C7478" s="101">
        <v>419.10430908203125</v>
      </c>
      <c r="D7478" s="56">
        <f t="shared" si="116"/>
        <v>61.149719849985146</v>
      </c>
      <c r="E7478">
        <v>-4.5478072777899912E-2</v>
      </c>
    </row>
    <row r="7479" spans="2:5" x14ac:dyDescent="0.45">
      <c r="B7479" s="191">
        <v>36508</v>
      </c>
      <c r="C7479" s="101">
        <v>6.7434625625610352</v>
      </c>
      <c r="D7479" s="56">
        <f t="shared" si="116"/>
        <v>-0.41529348929734083</v>
      </c>
      <c r="E7479">
        <v>-4.556646364858221E-2</v>
      </c>
    </row>
    <row r="7480" spans="2:5" x14ac:dyDescent="0.45">
      <c r="B7480" s="191">
        <v>36305</v>
      </c>
      <c r="C7480" s="101">
        <v>11.533072471618652</v>
      </c>
      <c r="D7480" s="56">
        <f t="shared" si="116"/>
        <v>-0.91105469149923923</v>
      </c>
      <c r="E7480">
        <v>-4.5572401104623808E-2</v>
      </c>
    </row>
    <row r="7481" spans="2:5" x14ac:dyDescent="0.45">
      <c r="B7481" s="191">
        <v>41507</v>
      </c>
      <c r="C7481" s="101">
        <v>129.66476440429688</v>
      </c>
      <c r="D7481" s="56">
        <f t="shared" si="116"/>
        <v>29.943127591047379</v>
      </c>
      <c r="E7481">
        <v>-4.5829482404901672E-2</v>
      </c>
    </row>
    <row r="7482" spans="2:5" x14ac:dyDescent="0.45">
      <c r="B7482" s="191">
        <v>35446</v>
      </c>
      <c r="C7482" s="101">
        <v>4.1904220581054688</v>
      </c>
      <c r="D7482" s="56">
        <f t="shared" si="116"/>
        <v>-0.36514117667116591</v>
      </c>
      <c r="E7482">
        <v>-4.5875942349225207E-2</v>
      </c>
    </row>
    <row r="7483" spans="2:5" x14ac:dyDescent="0.45">
      <c r="B7483" s="191">
        <v>35956</v>
      </c>
      <c r="C7483" s="101">
        <v>6.6005573272705078</v>
      </c>
      <c r="D7483" s="56">
        <f t="shared" si="116"/>
        <v>-0.7875551095659451</v>
      </c>
      <c r="E7483">
        <v>-4.6311487297275154E-2</v>
      </c>
    </row>
    <row r="7484" spans="2:5" x14ac:dyDescent="0.45">
      <c r="B7484" s="191">
        <v>38859</v>
      </c>
      <c r="C7484" s="101">
        <v>31.069503784179688</v>
      </c>
      <c r="D7484" s="56">
        <f t="shared" si="116"/>
        <v>1.8703357876919313</v>
      </c>
      <c r="E7484">
        <v>-4.6414878425180585E-2</v>
      </c>
    </row>
    <row r="7485" spans="2:5" x14ac:dyDescent="0.45">
      <c r="B7485" s="191">
        <v>36361</v>
      </c>
      <c r="C7485" s="101">
        <v>10.824344635009766</v>
      </c>
      <c r="D7485" s="56">
        <f t="shared" si="116"/>
        <v>0.30718611300436283</v>
      </c>
      <c r="E7485">
        <v>-4.6423610075516382E-2</v>
      </c>
    </row>
    <row r="7486" spans="2:5" x14ac:dyDescent="0.45">
      <c r="B7486" s="191">
        <v>36816</v>
      </c>
      <c r="C7486" s="101">
        <v>8.2806453704833984</v>
      </c>
      <c r="D7486" s="56">
        <f t="shared" si="116"/>
        <v>-0.70028504878068987</v>
      </c>
      <c r="E7486">
        <v>-4.6766263316409908E-2</v>
      </c>
    </row>
    <row r="7487" spans="2:5" x14ac:dyDescent="0.45">
      <c r="B7487" s="191">
        <v>38874</v>
      </c>
      <c r="C7487" s="101">
        <v>27.628402709960938</v>
      </c>
      <c r="D7487" s="56">
        <f t="shared" si="116"/>
        <v>2.2054767268210087</v>
      </c>
      <c r="E7487">
        <v>-4.6860584498702708E-2</v>
      </c>
    </row>
    <row r="7488" spans="2:5" x14ac:dyDescent="0.45">
      <c r="B7488" s="191">
        <v>36549</v>
      </c>
      <c r="C7488" s="101">
        <v>8.6191244125366211</v>
      </c>
      <c r="D7488" s="56">
        <f t="shared" si="116"/>
        <v>0.13409675477394595</v>
      </c>
      <c r="E7488">
        <v>-4.7020695107699607E-2</v>
      </c>
    </row>
    <row r="7489" spans="2:5" x14ac:dyDescent="0.45">
      <c r="B7489" s="191">
        <v>36621</v>
      </c>
      <c r="C7489" s="101">
        <v>7.5999903678894043</v>
      </c>
      <c r="D7489" s="56">
        <f t="shared" si="116"/>
        <v>-0.36392585585852361</v>
      </c>
      <c r="E7489">
        <v>-4.7050945350674354E-2</v>
      </c>
    </row>
    <row r="7490" spans="2:5" x14ac:dyDescent="0.45">
      <c r="B7490" s="191">
        <v>38009</v>
      </c>
      <c r="C7490" s="101">
        <v>11.948277473449707</v>
      </c>
      <c r="D7490" s="56">
        <f t="shared" si="116"/>
        <v>0.55434764875750409</v>
      </c>
      <c r="E7490">
        <v>-4.7098824461251652E-2</v>
      </c>
    </row>
    <row r="7491" spans="2:5" x14ac:dyDescent="0.45">
      <c r="B7491" s="191">
        <v>36462</v>
      </c>
      <c r="C7491" s="101">
        <v>7.687004566192627</v>
      </c>
      <c r="D7491" s="56">
        <f t="shared" ref="D7491:D7554" si="117">(C7491-C7492)/C7492</f>
        <v>1.631178620961776</v>
      </c>
      <c r="E7491">
        <v>-4.7314230075663766E-2</v>
      </c>
    </row>
    <row r="7492" spans="2:5" x14ac:dyDescent="0.45">
      <c r="B7492" s="191">
        <v>35396</v>
      </c>
      <c r="C7492" s="101">
        <v>2.9215061664581299</v>
      </c>
      <c r="D7492" s="56">
        <f t="shared" si="117"/>
        <v>-0.70455757335763158</v>
      </c>
      <c r="E7492">
        <v>-4.7353071580110581E-2</v>
      </c>
    </row>
    <row r="7493" spans="2:5" x14ac:dyDescent="0.45">
      <c r="B7493" s="191">
        <v>36244</v>
      </c>
      <c r="C7493" s="101">
        <v>9.888580322265625</v>
      </c>
      <c r="D7493" s="56">
        <f t="shared" si="117"/>
        <v>-0.68874057359786101</v>
      </c>
      <c r="E7493">
        <v>-4.8015724696979255E-2</v>
      </c>
    </row>
    <row r="7494" spans="2:5" x14ac:dyDescent="0.45">
      <c r="B7494" s="191">
        <v>39783</v>
      </c>
      <c r="C7494" s="101">
        <v>31.769577026367188</v>
      </c>
      <c r="D7494" s="56">
        <f t="shared" si="117"/>
        <v>3.1446233066147373</v>
      </c>
      <c r="E7494">
        <v>-4.8098970593630858E-2</v>
      </c>
    </row>
    <row r="7495" spans="2:5" x14ac:dyDescent="0.45">
      <c r="B7495" s="191">
        <v>36608</v>
      </c>
      <c r="C7495" s="101">
        <v>7.6652507781982422</v>
      </c>
      <c r="D7495" s="56">
        <f t="shared" si="117"/>
        <v>1.317923189215783</v>
      </c>
      <c r="E7495">
        <v>-4.8213961971415857E-2</v>
      </c>
    </row>
    <row r="7496" spans="2:5" x14ac:dyDescent="0.45">
      <c r="B7496" s="191">
        <v>35233</v>
      </c>
      <c r="C7496" s="101">
        <v>3.3069477081298828</v>
      </c>
      <c r="D7496" s="56">
        <f t="shared" si="117"/>
        <v>-0.89030946861878391</v>
      </c>
      <c r="E7496">
        <v>-4.8318165351132383E-2</v>
      </c>
    </row>
    <row r="7497" spans="2:5" x14ac:dyDescent="0.45">
      <c r="B7497" s="191">
        <v>39644</v>
      </c>
      <c r="C7497" s="101">
        <v>30.147977828979492</v>
      </c>
      <c r="D7497" s="56">
        <f t="shared" si="117"/>
        <v>2.5260548150347555</v>
      </c>
      <c r="E7497">
        <v>-4.8338897355471894E-2</v>
      </c>
    </row>
    <row r="7498" spans="2:5" x14ac:dyDescent="0.45">
      <c r="B7498" s="191">
        <v>36545</v>
      </c>
      <c r="C7498" s="101">
        <v>8.5500593185424805</v>
      </c>
      <c r="D7498" s="56">
        <f t="shared" si="117"/>
        <v>0.18631358875796411</v>
      </c>
      <c r="E7498">
        <v>-4.8420313231863479E-2</v>
      </c>
    </row>
    <row r="7499" spans="2:5" x14ac:dyDescent="0.45">
      <c r="B7499" s="191">
        <v>37200</v>
      </c>
      <c r="C7499" s="101">
        <v>7.2072505950927734</v>
      </c>
      <c r="D7499" s="56">
        <f t="shared" si="117"/>
        <v>-0.76664399396569383</v>
      </c>
      <c r="E7499">
        <v>-4.9121358743529381E-2</v>
      </c>
    </row>
    <row r="7500" spans="2:5" x14ac:dyDescent="0.45">
      <c r="B7500" s="191">
        <v>39736</v>
      </c>
      <c r="C7500" s="101">
        <v>30.885215759277344</v>
      </c>
      <c r="D7500" s="56">
        <f t="shared" si="117"/>
        <v>-0.78326298986030318</v>
      </c>
      <c r="E7500">
        <v>-4.9127065918546507E-2</v>
      </c>
    </row>
    <row r="7501" spans="2:5" x14ac:dyDescent="0.45">
      <c r="B7501" s="191">
        <v>41407</v>
      </c>
      <c r="C7501" s="101">
        <v>142.50088500976563</v>
      </c>
      <c r="D7501" s="56">
        <f t="shared" si="117"/>
        <v>25.072476955845712</v>
      </c>
      <c r="E7501">
        <v>-4.9129161882074945E-2</v>
      </c>
    </row>
    <row r="7502" spans="2:5" x14ac:dyDescent="0.45">
      <c r="B7502" s="191">
        <v>35670</v>
      </c>
      <c r="C7502" s="101">
        <v>5.4655675888061523</v>
      </c>
      <c r="D7502" s="56">
        <f t="shared" si="117"/>
        <v>0.8766563106786579</v>
      </c>
      <c r="E7502">
        <v>-4.9131219776525896E-2</v>
      </c>
    </row>
    <row r="7503" spans="2:5" x14ac:dyDescent="0.45">
      <c r="B7503" s="191">
        <v>35389</v>
      </c>
      <c r="C7503" s="101">
        <v>2.9123966693878174</v>
      </c>
      <c r="D7503" s="56">
        <f t="shared" si="117"/>
        <v>-0.98119559944641022</v>
      </c>
      <c r="E7503">
        <v>-4.9326768301846381E-2</v>
      </c>
    </row>
    <row r="7504" spans="2:5" x14ac:dyDescent="0.45">
      <c r="B7504" s="191">
        <v>42025</v>
      </c>
      <c r="C7504" s="101">
        <v>154.87846374511719</v>
      </c>
      <c r="D7504" s="56">
        <f t="shared" si="117"/>
        <v>3.3605043736115148</v>
      </c>
      <c r="E7504">
        <v>-4.9582663835110549E-2</v>
      </c>
    </row>
    <row r="7505" spans="2:5" x14ac:dyDescent="0.45">
      <c r="B7505" s="191">
        <v>39708</v>
      </c>
      <c r="C7505" s="101">
        <v>35.518474578857422</v>
      </c>
      <c r="D7505" s="56">
        <f t="shared" si="117"/>
        <v>0.11429408302913292</v>
      </c>
      <c r="E7505">
        <v>-4.9640135327162785E-2</v>
      </c>
    </row>
    <row r="7506" spans="2:5" x14ac:dyDescent="0.45">
      <c r="B7506" s="191">
        <v>39729</v>
      </c>
      <c r="C7506" s="101">
        <v>31.875314712524414</v>
      </c>
      <c r="D7506" s="56">
        <f t="shared" si="117"/>
        <v>3.2742573290720802</v>
      </c>
      <c r="E7506">
        <v>-4.985666415862583E-2</v>
      </c>
    </row>
    <row r="7507" spans="2:5" x14ac:dyDescent="0.45">
      <c r="B7507" s="191">
        <v>36629</v>
      </c>
      <c r="C7507" s="101">
        <v>7.4575095176696777</v>
      </c>
      <c r="D7507" s="56">
        <f t="shared" si="117"/>
        <v>-0.79387439868564891</v>
      </c>
      <c r="E7507">
        <v>-5.0149019932710391E-2</v>
      </c>
    </row>
    <row r="7508" spans="2:5" x14ac:dyDescent="0.45">
      <c r="B7508" s="191">
        <v>39510</v>
      </c>
      <c r="C7508" s="101">
        <v>36.179443359375</v>
      </c>
      <c r="D7508" s="56">
        <f t="shared" si="117"/>
        <v>6.0661068451479592</v>
      </c>
      <c r="E7508">
        <v>-5.0308337092524157E-2</v>
      </c>
    </row>
    <row r="7509" spans="2:5" x14ac:dyDescent="0.45">
      <c r="B7509" s="191">
        <v>35639</v>
      </c>
      <c r="C7509" s="101">
        <v>5.1201381683349609</v>
      </c>
      <c r="D7509" s="56">
        <f t="shared" si="117"/>
        <v>-0.86499975257244199</v>
      </c>
      <c r="E7509">
        <v>-5.0765198822273275E-2</v>
      </c>
    </row>
    <row r="7510" spans="2:5" x14ac:dyDescent="0.45">
      <c r="B7510" s="191">
        <v>39468</v>
      </c>
      <c r="C7510" s="101">
        <v>37.9268798828125</v>
      </c>
      <c r="D7510" s="56">
        <f t="shared" si="117"/>
        <v>11.288197752114634</v>
      </c>
      <c r="E7510">
        <v>-5.0787611199905443E-2</v>
      </c>
    </row>
    <row r="7511" spans="2:5" x14ac:dyDescent="0.45">
      <c r="B7511" s="191">
        <v>35235</v>
      </c>
      <c r="C7511" s="101">
        <v>3.0864477157592773</v>
      </c>
      <c r="D7511" s="56">
        <f t="shared" si="117"/>
        <v>7.196858661287571E-2</v>
      </c>
      <c r="E7511">
        <v>-5.0972431612357191E-2</v>
      </c>
    </row>
    <row r="7512" spans="2:5" x14ac:dyDescent="0.45">
      <c r="B7512" s="191">
        <v>35205</v>
      </c>
      <c r="C7512" s="101">
        <v>2.8792333602905273</v>
      </c>
      <c r="D7512" s="56">
        <f t="shared" si="117"/>
        <v>-0.9287278325510403</v>
      </c>
      <c r="E7512">
        <v>-5.112943944068999E-2</v>
      </c>
    </row>
    <row r="7513" spans="2:5" x14ac:dyDescent="0.45">
      <c r="B7513" s="191">
        <v>39576</v>
      </c>
      <c r="C7513" s="101">
        <v>40.397724151611328</v>
      </c>
      <c r="D7513" s="56">
        <f t="shared" si="117"/>
        <v>0.16783046972827317</v>
      </c>
      <c r="E7513">
        <v>-5.1400721847684995E-2</v>
      </c>
    </row>
    <row r="7514" spans="2:5" x14ac:dyDescent="0.45">
      <c r="B7514" s="191">
        <v>38852</v>
      </c>
      <c r="C7514" s="101">
        <v>34.592113494873047</v>
      </c>
      <c r="D7514" s="56">
        <f t="shared" si="117"/>
        <v>-0.77834684924579733</v>
      </c>
      <c r="E7514">
        <v>-5.2109088024060321E-2</v>
      </c>
    </row>
    <row r="7515" spans="2:5" x14ac:dyDescent="0.45">
      <c r="B7515" s="191">
        <v>41968</v>
      </c>
      <c r="C7515" s="101">
        <v>156.06416320800781</v>
      </c>
      <c r="D7515" s="56">
        <f t="shared" si="117"/>
        <v>17.158516969313911</v>
      </c>
      <c r="E7515">
        <v>-5.2140154484953155E-2</v>
      </c>
    </row>
    <row r="7516" spans="2:5" x14ac:dyDescent="0.45">
      <c r="B7516" s="191">
        <v>36724</v>
      </c>
      <c r="C7516" s="101">
        <v>8.59454345703125</v>
      </c>
      <c r="D7516" s="56">
        <f t="shared" si="117"/>
        <v>-0.80279035341016103</v>
      </c>
      <c r="E7516">
        <v>-5.2312341263932388E-2</v>
      </c>
    </row>
    <row r="7517" spans="2:5" x14ac:dyDescent="0.45">
      <c r="B7517" s="191">
        <v>40042</v>
      </c>
      <c r="C7517" s="101">
        <v>43.580745697021484</v>
      </c>
      <c r="D7517" s="56">
        <f t="shared" si="117"/>
        <v>0.64533768367401678</v>
      </c>
      <c r="E7517">
        <v>-5.2777080855990567E-2</v>
      </c>
    </row>
    <row r="7518" spans="2:5" x14ac:dyDescent="0.45">
      <c r="B7518" s="191">
        <v>38881</v>
      </c>
      <c r="C7518" s="101">
        <v>26.487417221069336</v>
      </c>
      <c r="D7518" s="56">
        <f t="shared" si="117"/>
        <v>-0.81822989955247516</v>
      </c>
      <c r="E7518">
        <v>-5.2784664194695741E-2</v>
      </c>
    </row>
    <row r="7519" spans="2:5" x14ac:dyDescent="0.45">
      <c r="B7519" s="191">
        <v>41778</v>
      </c>
      <c r="C7519" s="101">
        <v>145.71932983398438</v>
      </c>
      <c r="D7519" s="56">
        <f t="shared" si="117"/>
        <v>23.615683219932549</v>
      </c>
      <c r="E7519">
        <v>-5.2808334931019149E-2</v>
      </c>
    </row>
    <row r="7520" spans="2:5" x14ac:dyDescent="0.45">
      <c r="B7520" s="191">
        <v>35823</v>
      </c>
      <c r="C7520" s="101">
        <v>5.9197759628295898</v>
      </c>
      <c r="D7520" s="56">
        <f t="shared" si="117"/>
        <v>-0.18991267985770535</v>
      </c>
      <c r="E7520">
        <v>-5.2912004909273197E-2</v>
      </c>
    </row>
    <row r="7521" spans="2:5" x14ac:dyDescent="0.45">
      <c r="B7521" s="191">
        <v>37186</v>
      </c>
      <c r="C7521" s="101">
        <v>7.3075776100158691</v>
      </c>
      <c r="D7521" s="56">
        <f t="shared" si="117"/>
        <v>1.4021696033421052</v>
      </c>
      <c r="E7521">
        <v>-5.3425779311118395E-2</v>
      </c>
    </row>
    <row r="7522" spans="2:5" x14ac:dyDescent="0.45">
      <c r="B7522" s="191">
        <v>35296</v>
      </c>
      <c r="C7522" s="101">
        <v>3.0420739650726318</v>
      </c>
      <c r="D7522" s="56">
        <f t="shared" si="117"/>
        <v>-0.98046260905208771</v>
      </c>
      <c r="E7522">
        <v>-5.3675931078466299E-2</v>
      </c>
    </row>
    <row r="7523" spans="2:5" x14ac:dyDescent="0.45">
      <c r="B7523" s="191">
        <v>44186</v>
      </c>
      <c r="C7523" s="101">
        <v>155.70523071289063</v>
      </c>
      <c r="D7523" s="56">
        <f t="shared" si="117"/>
        <v>19.627769923140225</v>
      </c>
      <c r="E7523">
        <v>-5.3846205912620931E-2</v>
      </c>
    </row>
    <row r="7524" spans="2:5" x14ac:dyDescent="0.45">
      <c r="B7524" s="191">
        <v>36518</v>
      </c>
      <c r="C7524" s="101">
        <v>7.5483307838439941</v>
      </c>
      <c r="D7524" s="56">
        <f t="shared" si="117"/>
        <v>0.11805094654719599</v>
      </c>
      <c r="E7524">
        <v>-5.4109036570732912E-2</v>
      </c>
    </row>
    <row r="7525" spans="2:5" x14ac:dyDescent="0.45">
      <c r="B7525" s="191">
        <v>37155</v>
      </c>
      <c r="C7525" s="101">
        <v>6.7513298988342285</v>
      </c>
      <c r="D7525" s="56">
        <f t="shared" si="117"/>
        <v>-0.80490464051028887</v>
      </c>
      <c r="E7525">
        <v>-5.4853365930846172E-2</v>
      </c>
    </row>
    <row r="7526" spans="2:5" x14ac:dyDescent="0.45">
      <c r="B7526" s="191">
        <v>39727</v>
      </c>
      <c r="C7526" s="101">
        <v>34.605281829833984</v>
      </c>
      <c r="D7526" s="56">
        <f t="shared" si="117"/>
        <v>3.2887914635171165</v>
      </c>
      <c r="E7526">
        <v>-5.4870255163871985E-2</v>
      </c>
    </row>
    <row r="7527" spans="2:5" x14ac:dyDescent="0.45">
      <c r="B7527" s="191">
        <v>36461</v>
      </c>
      <c r="C7527" s="101">
        <v>8.0687723159790039</v>
      </c>
      <c r="D7527" s="56">
        <f t="shared" si="117"/>
        <v>-0.92499458163060722</v>
      </c>
      <c r="E7527">
        <v>-5.4968131907164229E-2</v>
      </c>
    </row>
    <row r="7528" spans="2:5" x14ac:dyDescent="0.45">
      <c r="B7528" s="191">
        <v>41169</v>
      </c>
      <c r="C7528" s="101">
        <v>107.57585906982422</v>
      </c>
      <c r="D7528" s="56">
        <f t="shared" si="117"/>
        <v>35.533907957608584</v>
      </c>
      <c r="E7528">
        <v>-5.4986093396053738E-2</v>
      </c>
    </row>
    <row r="7529" spans="2:5" x14ac:dyDescent="0.45">
      <c r="B7529" s="191">
        <v>35374</v>
      </c>
      <c r="C7529" s="101">
        <v>2.9445483684539795</v>
      </c>
      <c r="D7529" s="56">
        <f t="shared" si="117"/>
        <v>-0.73082360277655312</v>
      </c>
      <c r="E7529">
        <v>-5.5030054977413527E-2</v>
      </c>
    </row>
    <row r="7530" spans="2:5" x14ac:dyDescent="0.45">
      <c r="B7530" s="191">
        <v>36307</v>
      </c>
      <c r="C7530" s="101">
        <v>10.939103126525879</v>
      </c>
      <c r="D7530" s="56">
        <f t="shared" si="117"/>
        <v>-0.70263945028713404</v>
      </c>
      <c r="E7530">
        <v>-5.5047166986264814E-2</v>
      </c>
    </row>
    <row r="7531" spans="2:5" x14ac:dyDescent="0.45">
      <c r="B7531" s="191">
        <v>39969</v>
      </c>
      <c r="C7531" s="101">
        <v>36.787338256835938</v>
      </c>
      <c r="D7531" s="56">
        <f t="shared" si="117"/>
        <v>4.6581215424069198</v>
      </c>
      <c r="E7531">
        <v>-5.5528230887373985E-2</v>
      </c>
    </row>
    <row r="7532" spans="2:5" x14ac:dyDescent="0.45">
      <c r="B7532" s="191">
        <v>36010</v>
      </c>
      <c r="C7532" s="101">
        <v>6.5016875267028809</v>
      </c>
      <c r="D7532" s="56">
        <f t="shared" si="117"/>
        <v>-0.9642902140577827</v>
      </c>
      <c r="E7532">
        <v>-5.5926106613738626E-2</v>
      </c>
    </row>
    <row r="7533" spans="2:5" x14ac:dyDescent="0.45">
      <c r="B7533" s="191">
        <v>44497</v>
      </c>
      <c r="C7533" s="101">
        <v>182.0701904296875</v>
      </c>
      <c r="D7533" s="56">
        <f t="shared" si="117"/>
        <v>76.144079417240533</v>
      </c>
      <c r="E7533">
        <v>-5.5986517519921779E-2</v>
      </c>
    </row>
    <row r="7534" spans="2:5" x14ac:dyDescent="0.45">
      <c r="B7534" s="191">
        <v>35146</v>
      </c>
      <c r="C7534" s="101">
        <v>2.3601317405700684</v>
      </c>
      <c r="D7534" s="56">
        <f t="shared" si="117"/>
        <v>-0.59421112674745735</v>
      </c>
      <c r="E7534">
        <v>-5.6699910025856372E-2</v>
      </c>
    </row>
    <row r="7535" spans="2:5" x14ac:dyDescent="0.45">
      <c r="B7535" s="191">
        <v>35660</v>
      </c>
      <c r="C7535" s="101">
        <v>5.8161568641662598</v>
      </c>
      <c r="D7535" s="56">
        <f t="shared" si="117"/>
        <v>-0.83304170916809983</v>
      </c>
      <c r="E7535">
        <v>-5.6851655176973243E-2</v>
      </c>
    </row>
    <row r="7536" spans="2:5" x14ac:dyDescent="0.45">
      <c r="B7536" s="191">
        <v>39407</v>
      </c>
      <c r="C7536" s="101">
        <v>34.835987091064453</v>
      </c>
      <c r="D7536" s="56">
        <f t="shared" si="117"/>
        <v>-0.70814206750859321</v>
      </c>
      <c r="E7536">
        <v>-5.7208243419950955E-2</v>
      </c>
    </row>
    <row r="7537" spans="2:5" x14ac:dyDescent="0.45">
      <c r="B7537" s="191">
        <v>43957</v>
      </c>
      <c r="C7537" s="101">
        <v>119.35939788818359</v>
      </c>
      <c r="D7537" s="56">
        <f t="shared" si="117"/>
        <v>2.9071736649276114</v>
      </c>
      <c r="E7537">
        <v>-5.7504447653299984E-2</v>
      </c>
    </row>
    <row r="7538" spans="2:5" x14ac:dyDescent="0.45">
      <c r="B7538" s="191">
        <v>39745</v>
      </c>
      <c r="C7538" s="101">
        <v>30.548782348632813</v>
      </c>
      <c r="D7538" s="56">
        <f t="shared" si="117"/>
        <v>-6.239685924057492E-2</v>
      </c>
      <c r="E7538">
        <v>-5.781185014980196E-2</v>
      </c>
    </row>
    <row r="7539" spans="2:5" x14ac:dyDescent="0.45">
      <c r="B7539" s="191">
        <v>38856</v>
      </c>
      <c r="C7539" s="101">
        <v>32.581783294677734</v>
      </c>
      <c r="D7539" s="56">
        <f t="shared" si="117"/>
        <v>4.1603604528922027</v>
      </c>
      <c r="E7539">
        <v>-5.885423352673512E-2</v>
      </c>
    </row>
    <row r="7540" spans="2:5" x14ac:dyDescent="0.45">
      <c r="B7540" s="191">
        <v>35727</v>
      </c>
      <c r="C7540" s="101">
        <v>6.3138580322265625</v>
      </c>
      <c r="D7540" s="56">
        <f t="shared" si="117"/>
        <v>-0.80151877458583143</v>
      </c>
      <c r="E7540">
        <v>-5.8898717495483595E-2</v>
      </c>
    </row>
    <row r="7541" spans="2:5" x14ac:dyDescent="0.45">
      <c r="B7541" s="191">
        <v>39632</v>
      </c>
      <c r="C7541" s="101">
        <v>31.810857772827148</v>
      </c>
      <c r="D7541" s="56">
        <f t="shared" si="117"/>
        <v>3.8987138639082235</v>
      </c>
      <c r="E7541">
        <v>-5.8921608037252098E-2</v>
      </c>
    </row>
    <row r="7542" spans="2:5" x14ac:dyDescent="0.45">
      <c r="B7542" s="191">
        <v>35961</v>
      </c>
      <c r="C7542" s="101">
        <v>6.4937162399291992</v>
      </c>
      <c r="D7542" s="56">
        <f t="shared" si="117"/>
        <v>3.7735365089436117E-3</v>
      </c>
      <c r="E7542">
        <v>-5.9340594669985126E-2</v>
      </c>
    </row>
    <row r="7543" spans="2:5" x14ac:dyDescent="0.45">
      <c r="B7543" s="191">
        <v>37399</v>
      </c>
      <c r="C7543" s="101">
        <v>6.469304084777832</v>
      </c>
      <c r="D7543" s="56">
        <f t="shared" si="117"/>
        <v>-0.32586613076944326</v>
      </c>
      <c r="E7543">
        <v>-6.077002918601284E-2</v>
      </c>
    </row>
    <row r="7544" spans="2:5" x14ac:dyDescent="0.45">
      <c r="B7544" s="191">
        <v>36276</v>
      </c>
      <c r="C7544" s="101">
        <v>9.5964679718017578</v>
      </c>
      <c r="D7544" s="56">
        <f t="shared" si="117"/>
        <v>-0.92595326117990573</v>
      </c>
      <c r="E7544">
        <v>-6.1375524468805828E-2</v>
      </c>
    </row>
    <row r="7545" spans="2:5" x14ac:dyDescent="0.45">
      <c r="B7545" s="191">
        <v>41520</v>
      </c>
      <c r="C7545" s="101">
        <v>129.60014343261719</v>
      </c>
      <c r="D7545" s="56">
        <f t="shared" si="117"/>
        <v>-6.2916770744425921E-2</v>
      </c>
      <c r="E7545">
        <v>-6.1485452954078125E-2</v>
      </c>
    </row>
    <row r="7546" spans="2:5" x14ac:dyDescent="0.45">
      <c r="B7546" s="191">
        <v>41813</v>
      </c>
      <c r="C7546" s="101">
        <v>138.3016357421875</v>
      </c>
      <c r="D7546" s="56">
        <f t="shared" si="117"/>
        <v>64.48358155375864</v>
      </c>
      <c r="E7546">
        <v>-6.1811100969414196E-2</v>
      </c>
    </row>
    <row r="7547" spans="2:5" x14ac:dyDescent="0.45">
      <c r="B7547" s="191">
        <v>35087</v>
      </c>
      <c r="C7547" s="101">
        <v>2.1120047569274902</v>
      </c>
      <c r="D7547" s="56">
        <f t="shared" si="117"/>
        <v>-0.73486087213822926</v>
      </c>
      <c r="E7547">
        <v>-6.1836030391870085E-2</v>
      </c>
    </row>
    <row r="7548" spans="2:5" x14ac:dyDescent="0.45">
      <c r="B7548" s="191">
        <v>36791</v>
      </c>
      <c r="C7548" s="101">
        <v>7.9656472206115723</v>
      </c>
      <c r="D7548" s="56">
        <f t="shared" si="117"/>
        <v>-0.82485476673601532</v>
      </c>
      <c r="E7548">
        <v>-6.189302355514209E-2</v>
      </c>
    </row>
    <row r="7549" spans="2:5" x14ac:dyDescent="0.45">
      <c r="B7549" s="191">
        <v>40235</v>
      </c>
      <c r="C7549" s="101">
        <v>45.480239868164063</v>
      </c>
      <c r="D7549" s="56">
        <f t="shared" si="117"/>
        <v>0.58769292723647382</v>
      </c>
      <c r="E7549">
        <v>-6.199528353026202E-2</v>
      </c>
    </row>
    <row r="7550" spans="2:5" x14ac:dyDescent="0.45">
      <c r="B7550" s="191">
        <v>39748</v>
      </c>
      <c r="C7550" s="101">
        <v>28.645488739013672</v>
      </c>
      <c r="D7550" s="56">
        <f t="shared" si="117"/>
        <v>-4.3737684175459604E-2</v>
      </c>
      <c r="E7550">
        <v>-6.2303419753302246E-2</v>
      </c>
    </row>
    <row r="7551" spans="2:5" x14ac:dyDescent="0.45">
      <c r="B7551" s="191">
        <v>38868</v>
      </c>
      <c r="C7551" s="101">
        <v>29.955680847167969</v>
      </c>
      <c r="D7551" s="56">
        <f t="shared" si="117"/>
        <v>2.5101279280765239</v>
      </c>
      <c r="E7551">
        <v>-6.2889449516459223E-2</v>
      </c>
    </row>
    <row r="7552" spans="2:5" x14ac:dyDescent="0.45">
      <c r="B7552" s="191">
        <v>36950</v>
      </c>
      <c r="C7552" s="101">
        <v>8.5340709686279297</v>
      </c>
      <c r="D7552" s="56">
        <f t="shared" si="117"/>
        <v>2.1611812168306361</v>
      </c>
      <c r="E7552">
        <v>-6.2956604126055193E-2</v>
      </c>
    </row>
    <row r="7553" spans="2:5" x14ac:dyDescent="0.45">
      <c r="B7553" s="191">
        <v>35124</v>
      </c>
      <c r="C7553" s="101">
        <v>2.6996462345123291</v>
      </c>
      <c r="D7553" s="56">
        <f t="shared" si="117"/>
        <v>-0.39837916605299217</v>
      </c>
      <c r="E7553">
        <v>-6.306498409306649E-2</v>
      </c>
    </row>
    <row r="7554" spans="2:5" x14ac:dyDescent="0.45">
      <c r="B7554" s="191">
        <v>35571</v>
      </c>
      <c r="C7554" s="101">
        <v>4.4872884750366211</v>
      </c>
      <c r="D7554" s="56">
        <f t="shared" si="117"/>
        <v>-0.97744339005258196</v>
      </c>
      <c r="E7554">
        <v>-6.3206065227475891E-2</v>
      </c>
    </row>
    <row r="7555" spans="2:5" x14ac:dyDescent="0.45">
      <c r="B7555" s="191">
        <v>44488</v>
      </c>
      <c r="C7555" s="101">
        <v>198.93452453613281</v>
      </c>
      <c r="D7555" s="56">
        <f t="shared" ref="D7555:D7604" si="118">(C7555-C7556)/C7556</f>
        <v>28.739909129863229</v>
      </c>
      <c r="E7555">
        <v>-6.3226083201423269E-2</v>
      </c>
    </row>
    <row r="7556" spans="2:5" x14ac:dyDescent="0.45">
      <c r="B7556" s="191">
        <v>35965</v>
      </c>
      <c r="C7556" s="101">
        <v>6.6891436576843262</v>
      </c>
      <c r="D7556" s="56">
        <f t="shared" si="118"/>
        <v>-0.80798179651983759</v>
      </c>
      <c r="E7556">
        <v>-6.3444790304154175E-2</v>
      </c>
    </row>
    <row r="7557" spans="2:5" x14ac:dyDescent="0.45">
      <c r="B7557" s="191">
        <v>39489</v>
      </c>
      <c r="C7557" s="101">
        <v>34.835987091064453</v>
      </c>
      <c r="D7557" s="56">
        <f t="shared" si="118"/>
        <v>6.2598929945064784E-3</v>
      </c>
      <c r="E7557">
        <v>-6.3636419565103713E-2</v>
      </c>
    </row>
    <row r="7558" spans="2:5" x14ac:dyDescent="0.45">
      <c r="B7558" s="191">
        <v>38855</v>
      </c>
      <c r="C7558" s="101">
        <v>34.619274139404297</v>
      </c>
      <c r="D7558" s="56">
        <f t="shared" si="118"/>
        <v>2.1892940192884911</v>
      </c>
      <c r="E7558">
        <v>-6.4366128848345458E-2</v>
      </c>
    </row>
    <row r="7559" spans="2:5" x14ac:dyDescent="0.45">
      <c r="B7559" s="191">
        <v>38118</v>
      </c>
      <c r="C7559" s="101">
        <v>10.854839324951172</v>
      </c>
      <c r="D7559" s="56">
        <f t="shared" si="118"/>
        <v>-0.92276872580832348</v>
      </c>
      <c r="E7559">
        <v>-6.4835477497674238E-2</v>
      </c>
    </row>
    <row r="7560" spans="2:5" x14ac:dyDescent="0.45">
      <c r="B7560" s="191">
        <v>42345</v>
      </c>
      <c r="C7560" s="101">
        <v>140.54978942871094</v>
      </c>
      <c r="D7560" s="56">
        <f t="shared" si="118"/>
        <v>25.728998543551405</v>
      </c>
      <c r="E7560">
        <v>-6.6676346704924769E-2</v>
      </c>
    </row>
    <row r="7561" spans="2:5" x14ac:dyDescent="0.45">
      <c r="B7561" s="191">
        <v>35753</v>
      </c>
      <c r="C7561" s="101">
        <v>5.2583260536193848</v>
      </c>
      <c r="D7561" s="56">
        <f t="shared" si="118"/>
        <v>1.3893495871807464</v>
      </c>
      <c r="E7561">
        <v>-6.7326891275988801E-2</v>
      </c>
    </row>
    <row r="7562" spans="2:5" x14ac:dyDescent="0.45">
      <c r="B7562" s="191">
        <v>35149</v>
      </c>
      <c r="C7562" s="101">
        <v>2.200735330581665</v>
      </c>
      <c r="D7562" s="56">
        <f t="shared" si="118"/>
        <v>-0.70039599888059334</v>
      </c>
      <c r="E7562">
        <v>-6.7537081616428143E-2</v>
      </c>
    </row>
    <row r="7563" spans="2:5" x14ac:dyDescent="0.45">
      <c r="B7563" s="191">
        <v>36588</v>
      </c>
      <c r="C7563" s="101">
        <v>7.3454804420471191</v>
      </c>
      <c r="D7563" s="56">
        <f t="shared" si="118"/>
        <v>1.2762945634783951</v>
      </c>
      <c r="E7563">
        <v>-6.7968592879997625E-2</v>
      </c>
    </row>
    <row r="7564" spans="2:5" x14ac:dyDescent="0.45">
      <c r="B7564" s="191">
        <v>35369</v>
      </c>
      <c r="C7564" s="101">
        <v>3.2269463539123535</v>
      </c>
      <c r="D7564" s="56">
        <f t="shared" si="118"/>
        <v>-0.66106127524437019</v>
      </c>
      <c r="E7564">
        <v>-6.8378737511800319E-2</v>
      </c>
    </row>
    <row r="7565" spans="2:5" x14ac:dyDescent="0.45">
      <c r="B7565" s="191">
        <v>36255</v>
      </c>
      <c r="C7565" s="101">
        <v>9.5207366943359375</v>
      </c>
      <c r="D7565" s="56">
        <f t="shared" si="118"/>
        <v>2.4762722478960617</v>
      </c>
      <c r="E7565">
        <v>-6.9225713801164324E-2</v>
      </c>
    </row>
    <row r="7566" spans="2:5" x14ac:dyDescent="0.45">
      <c r="B7566" s="191">
        <v>35375</v>
      </c>
      <c r="C7566" s="101">
        <v>2.7387776374816895</v>
      </c>
      <c r="D7566" s="56">
        <f t="shared" si="118"/>
        <v>-0.48560810756349482</v>
      </c>
      <c r="E7566">
        <v>-6.9881932719050202E-2</v>
      </c>
    </row>
    <row r="7567" spans="2:5" x14ac:dyDescent="0.45">
      <c r="B7567" s="191">
        <v>35597</v>
      </c>
      <c r="C7567" s="101">
        <v>5.3243017196655273</v>
      </c>
      <c r="D7567" s="56">
        <f t="shared" si="118"/>
        <v>-1.8278640664961748E-2</v>
      </c>
      <c r="E7567">
        <v>-6.9923942115710278E-2</v>
      </c>
    </row>
    <row r="7568" spans="2:5" x14ac:dyDescent="0.45">
      <c r="B7568" s="191">
        <v>35625</v>
      </c>
      <c r="C7568" s="101">
        <v>5.4234347343444824</v>
      </c>
      <c r="D7568" s="56">
        <f t="shared" si="118"/>
        <v>1.1750343812207349</v>
      </c>
      <c r="E7568">
        <v>-6.9932393313973842E-2</v>
      </c>
    </row>
    <row r="7569" spans="2:5" x14ac:dyDescent="0.45">
      <c r="B7569" s="191">
        <v>35142</v>
      </c>
      <c r="C7569" s="101">
        <v>2.4934937953948975</v>
      </c>
      <c r="D7569" s="56">
        <f t="shared" si="118"/>
        <v>-0.69303877457721796</v>
      </c>
      <c r="E7569">
        <v>-6.9956602597227982E-2</v>
      </c>
    </row>
    <row r="7570" spans="2:5" x14ac:dyDescent="0.45">
      <c r="B7570" s="191">
        <v>36585</v>
      </c>
      <c r="C7570" s="101">
        <v>8.1231555938720703</v>
      </c>
      <c r="D7570" s="56">
        <f t="shared" si="118"/>
        <v>-0.2194293655067299</v>
      </c>
      <c r="E7570">
        <v>-7.050381003316189E-2</v>
      </c>
    </row>
    <row r="7571" spans="2:5" x14ac:dyDescent="0.45">
      <c r="B7571" s="191">
        <v>36574</v>
      </c>
      <c r="C7571" s="101">
        <v>10.406688690185547</v>
      </c>
      <c r="D7571" s="56">
        <f t="shared" si="118"/>
        <v>0.81229345418385412</v>
      </c>
      <c r="E7571">
        <v>-7.1157994586566214E-2</v>
      </c>
    </row>
    <row r="7572" spans="2:5" x14ac:dyDescent="0.45">
      <c r="B7572" s="191">
        <v>36648</v>
      </c>
      <c r="C7572" s="101">
        <v>5.7422757148742676</v>
      </c>
      <c r="D7572" s="56">
        <f t="shared" si="118"/>
        <v>-0.26592068992485796</v>
      </c>
      <c r="E7572">
        <v>-7.247045115456871E-2</v>
      </c>
    </row>
    <row r="7573" spans="2:5" x14ac:dyDescent="0.45">
      <c r="B7573" s="191">
        <v>36553</v>
      </c>
      <c r="C7573" s="101">
        <v>7.8224186897277832</v>
      </c>
      <c r="D7573" s="56">
        <f t="shared" si="118"/>
        <v>-8.2052438496492252E-3</v>
      </c>
      <c r="E7573">
        <v>-7.6586913504555321E-2</v>
      </c>
    </row>
    <row r="7574" spans="2:5" x14ac:dyDescent="0.45">
      <c r="B7574" s="191">
        <v>36606</v>
      </c>
      <c r="C7574" s="101">
        <v>7.8871345520019531</v>
      </c>
      <c r="D7574" s="56">
        <f t="shared" si="118"/>
        <v>0.11210821185412262</v>
      </c>
      <c r="E7574">
        <v>-7.7006075943829272E-2</v>
      </c>
    </row>
    <row r="7575" spans="2:5" x14ac:dyDescent="0.45">
      <c r="B7575" s="191">
        <v>36465</v>
      </c>
      <c r="C7575" s="101">
        <v>7.0920567512512207</v>
      </c>
      <c r="D7575" s="56">
        <f t="shared" si="118"/>
        <v>-0.17005025750386094</v>
      </c>
      <c r="E7575">
        <v>-7.7396573635194796E-2</v>
      </c>
    </row>
    <row r="7576" spans="2:5" x14ac:dyDescent="0.45">
      <c r="B7576" s="191">
        <v>36601</v>
      </c>
      <c r="C7576" s="101">
        <v>8.5451641082763672</v>
      </c>
      <c r="D7576" s="56">
        <f t="shared" si="118"/>
        <v>0.47970626351318713</v>
      </c>
      <c r="E7576">
        <v>-7.7550954856973497E-2</v>
      </c>
    </row>
    <row r="7577" spans="2:5" x14ac:dyDescent="0.45">
      <c r="B7577" s="191">
        <v>36640</v>
      </c>
      <c r="C7577" s="101">
        <v>5.7749056816101074</v>
      </c>
      <c r="D7577" s="56">
        <f t="shared" si="118"/>
        <v>2.0370670871206972E-2</v>
      </c>
      <c r="E7577">
        <v>-7.7731608384206188E-2</v>
      </c>
    </row>
    <row r="7578" spans="2:5" x14ac:dyDescent="0.45">
      <c r="B7578" s="191">
        <v>36654</v>
      </c>
      <c r="C7578" s="101">
        <v>5.6596155166625977</v>
      </c>
      <c r="D7578" s="56">
        <f t="shared" si="118"/>
        <v>-0.36255049106776022</v>
      </c>
      <c r="E7578">
        <v>-7.8047324330427215E-2</v>
      </c>
    </row>
    <row r="7579" spans="2:5" x14ac:dyDescent="0.45">
      <c r="B7579" s="191">
        <v>36448</v>
      </c>
      <c r="C7579" s="101">
        <v>8.8785314559936523</v>
      </c>
      <c r="D7579" s="56">
        <f t="shared" si="118"/>
        <v>-0.75751204076920897</v>
      </c>
      <c r="E7579">
        <v>-7.8147878118627792E-2</v>
      </c>
    </row>
    <row r="7580" spans="2:5" x14ac:dyDescent="0.45">
      <c r="B7580" s="191">
        <v>39952</v>
      </c>
      <c r="C7580" s="101">
        <v>36.61431884765625</v>
      </c>
      <c r="D7580" s="56">
        <f t="shared" si="118"/>
        <v>3.1186184198528393</v>
      </c>
      <c r="E7580">
        <v>-7.8838826565176864E-2</v>
      </c>
    </row>
    <row r="7581" spans="2:5" x14ac:dyDescent="0.45">
      <c r="B7581" s="191">
        <v>36542</v>
      </c>
      <c r="C7581" s="101">
        <v>8.8899517059326172</v>
      </c>
      <c r="D7581" s="56">
        <f t="shared" si="118"/>
        <v>0.12034827006433975</v>
      </c>
      <c r="E7581">
        <v>-7.9094085570308184E-2</v>
      </c>
    </row>
    <row r="7582" spans="2:5" x14ac:dyDescent="0.45">
      <c r="B7582" s="191">
        <v>36550</v>
      </c>
      <c r="C7582" s="101">
        <v>7.9349894523620605</v>
      </c>
      <c r="D7582" s="56">
        <f t="shared" si="118"/>
        <v>0.25632870466593499</v>
      </c>
      <c r="E7582">
        <v>-7.9374067182448133E-2</v>
      </c>
    </row>
    <row r="7583" spans="2:5" x14ac:dyDescent="0.45">
      <c r="B7583" s="191">
        <v>36634</v>
      </c>
      <c r="C7583" s="101">
        <v>6.3160138130187988</v>
      </c>
      <c r="D7583" s="56">
        <f t="shared" si="118"/>
        <v>-8.8685182559276113E-2</v>
      </c>
      <c r="E7583">
        <v>-7.9422818742503079E-2</v>
      </c>
    </row>
    <row r="7584" spans="2:5" x14ac:dyDescent="0.45">
      <c r="B7584" s="191">
        <v>36073</v>
      </c>
      <c r="C7584" s="101">
        <v>6.9306607246398926</v>
      </c>
      <c r="D7584" s="56">
        <f t="shared" si="118"/>
        <v>-0.26423276987439565</v>
      </c>
      <c r="E7584">
        <v>-7.9729920959965866E-2</v>
      </c>
    </row>
    <row r="7585" spans="2:5" x14ac:dyDescent="0.45">
      <c r="B7585" s="191">
        <v>36579</v>
      </c>
      <c r="C7585" s="101">
        <v>9.4196376800537109</v>
      </c>
      <c r="D7585" s="56">
        <f t="shared" si="118"/>
        <v>0.18111134196597664</v>
      </c>
      <c r="E7585">
        <v>-7.9942884433008579E-2</v>
      </c>
    </row>
    <row r="7586" spans="2:5" x14ac:dyDescent="0.45">
      <c r="B7586" s="191">
        <v>36620</v>
      </c>
      <c r="C7586" s="101">
        <v>7.9752326011657715</v>
      </c>
      <c r="D7586" s="56">
        <f t="shared" si="118"/>
        <v>0.16241309237178342</v>
      </c>
      <c r="E7586">
        <v>-7.9987614554098099E-2</v>
      </c>
    </row>
    <row r="7587" spans="2:5" x14ac:dyDescent="0.45">
      <c r="B7587" s="191">
        <v>36633</v>
      </c>
      <c r="C7587" s="101">
        <v>6.8609280586242676</v>
      </c>
      <c r="D7587" s="56">
        <f t="shared" si="118"/>
        <v>-0.11228032832601609</v>
      </c>
      <c r="E7587">
        <v>-7.9997411687089598E-2</v>
      </c>
    </row>
    <row r="7588" spans="2:5" x14ac:dyDescent="0.45">
      <c r="B7588" s="191">
        <v>36963</v>
      </c>
      <c r="C7588" s="101">
        <v>7.7287101745605469</v>
      </c>
      <c r="D7588" s="56">
        <f t="shared" si="118"/>
        <v>1.96766898121979E-2</v>
      </c>
      <c r="E7588">
        <v>-8.0570431297368267E-2</v>
      </c>
    </row>
    <row r="7589" spans="2:5" x14ac:dyDescent="0.45">
      <c r="B7589" s="191">
        <v>37197</v>
      </c>
      <c r="C7589" s="101">
        <v>7.5795693397521973</v>
      </c>
      <c r="D7589" s="56">
        <f t="shared" si="118"/>
        <v>-8.3951525144846401E-3</v>
      </c>
      <c r="E7589">
        <v>-8.0651760303195333E-2</v>
      </c>
    </row>
    <row r="7590" spans="2:5" x14ac:dyDescent="0.45">
      <c r="B7590" s="191">
        <v>35942</v>
      </c>
      <c r="C7590" s="101">
        <v>7.6437397003173828</v>
      </c>
      <c r="D7590" s="56">
        <f t="shared" si="118"/>
        <v>-0.92871915276357997</v>
      </c>
      <c r="E7590">
        <v>-8.3612307039375541E-2</v>
      </c>
    </row>
    <row r="7591" spans="2:5" x14ac:dyDescent="0.45">
      <c r="B7591" s="191">
        <v>43906</v>
      </c>
      <c r="C7591" s="101">
        <v>107.234130859375</v>
      </c>
      <c r="D7591" s="56">
        <f t="shared" si="118"/>
        <v>2.1203330482450422</v>
      </c>
      <c r="E7591">
        <v>-9.2449884355964088E-2</v>
      </c>
    </row>
    <row r="7592" spans="2:5" x14ac:dyDescent="0.45">
      <c r="B7592" s="191">
        <v>39469</v>
      </c>
      <c r="C7592" s="101">
        <v>34.366245269775391</v>
      </c>
      <c r="D7592" s="56">
        <f t="shared" si="118"/>
        <v>-0.9035688342317828</v>
      </c>
      <c r="E7592">
        <v>-9.3881559043054813E-2</v>
      </c>
    </row>
    <row r="7593" spans="2:5" x14ac:dyDescent="0.45">
      <c r="B7593" s="191">
        <v>46023</v>
      </c>
      <c r="C7593" s="101">
        <v>356.381103515625</v>
      </c>
      <c r="D7593" s="56">
        <f t="shared" si="118"/>
        <v>36.093985316171626</v>
      </c>
      <c r="E7593">
        <v>-9.7146383500964745E-2</v>
      </c>
    </row>
    <row r="7594" spans="2:5" x14ac:dyDescent="0.45">
      <c r="B7594" s="191">
        <v>38124</v>
      </c>
      <c r="C7594" s="101">
        <v>9.6075172424316406</v>
      </c>
      <c r="D7594" s="56">
        <f t="shared" si="118"/>
        <v>0.69907650709333491</v>
      </c>
      <c r="E7594">
        <v>-9.7578274972163828E-2</v>
      </c>
    </row>
    <row r="7595" spans="2:5" x14ac:dyDescent="0.45">
      <c r="B7595" s="191">
        <v>35731</v>
      </c>
      <c r="C7595" s="101">
        <v>5.6545524597167969</v>
      </c>
      <c r="D7595" s="56">
        <f t="shared" si="118"/>
        <v>-6.2822907843265247E-2</v>
      </c>
      <c r="E7595">
        <v>-9.7669591911692805E-2</v>
      </c>
    </row>
    <row r="7596" spans="2:5" x14ac:dyDescent="0.45">
      <c r="B7596" s="191">
        <v>35773</v>
      </c>
      <c r="C7596" s="101">
        <v>6.0336008071899414</v>
      </c>
      <c r="D7596" s="56">
        <f t="shared" si="118"/>
        <v>-0.20073250207280324</v>
      </c>
      <c r="E7596">
        <v>-9.8652150173614506E-2</v>
      </c>
    </row>
    <row r="7597" spans="2:5" x14ac:dyDescent="0.45">
      <c r="B7597" s="191">
        <v>37140</v>
      </c>
      <c r="C7597" s="101">
        <v>7.5489130020141602</v>
      </c>
      <c r="D7597" s="56">
        <f t="shared" si="118"/>
        <v>0.88310135182714578</v>
      </c>
      <c r="E7597">
        <v>-9.8809244606364199E-2</v>
      </c>
    </row>
    <row r="7598" spans="2:5" x14ac:dyDescent="0.45">
      <c r="B7598" s="191">
        <v>35520</v>
      </c>
      <c r="C7598" s="101">
        <v>4.0087661743164063</v>
      </c>
      <c r="D7598" s="56">
        <f t="shared" si="118"/>
        <v>-0.53759091844640516</v>
      </c>
      <c r="E7598">
        <v>-9.9975890850213661E-2</v>
      </c>
    </row>
    <row r="7599" spans="2:5" x14ac:dyDescent="0.45">
      <c r="B7599" s="191">
        <v>36929</v>
      </c>
      <c r="C7599" s="101">
        <v>8.669306755065918</v>
      </c>
      <c r="D7599" s="56">
        <f t="shared" si="118"/>
        <v>-0.92359193527813011</v>
      </c>
      <c r="E7599">
        <v>-0.10157790693100581</v>
      </c>
    </row>
    <row r="7600" spans="2:5" x14ac:dyDescent="0.45">
      <c r="B7600" s="191">
        <v>43902</v>
      </c>
      <c r="C7600" s="101">
        <v>113.46062469482422</v>
      </c>
      <c r="D7600" s="56">
        <f t="shared" si="118"/>
        <v>-0.24951814068969694</v>
      </c>
      <c r="E7600">
        <v>-0.11300879314412936</v>
      </c>
    </row>
    <row r="7601" spans="2:5" x14ac:dyDescent="0.45">
      <c r="B7601" s="191">
        <v>43864</v>
      </c>
      <c r="C7601" s="101">
        <v>151.18370056152344</v>
      </c>
      <c r="D7601" s="56">
        <f t="shared" si="118"/>
        <v>0.34543078913693614</v>
      </c>
      <c r="E7601">
        <v>-0.11715950253933119</v>
      </c>
    </row>
    <row r="7602" spans="2:5" x14ac:dyDescent="0.45">
      <c r="B7602" s="191">
        <v>43913</v>
      </c>
      <c r="C7602" s="101">
        <v>112.36824798583984</v>
      </c>
      <c r="D7602" s="56">
        <f t="shared" si="118"/>
        <v>-0.43596863737481623</v>
      </c>
      <c r="E7602">
        <v>-0.12079769936887851</v>
      </c>
    </row>
    <row r="7603" spans="2:5" x14ac:dyDescent="0.45">
      <c r="B7603" s="191">
        <v>42934</v>
      </c>
      <c r="C7603" s="101">
        <v>199.22340393066406</v>
      </c>
      <c r="D7603" s="56">
        <f t="shared" si="118"/>
        <v>0.32173411189914564</v>
      </c>
      <c r="E7603">
        <v>-0.12486531612463005</v>
      </c>
    </row>
    <row r="7604" spans="2:5" x14ac:dyDescent="0.45">
      <c r="B7604" s="191">
        <v>42065</v>
      </c>
      <c r="C7604" s="101">
        <v>150.72880554199219</v>
      </c>
      <c r="D7604" s="56">
        <f t="shared" si="118"/>
        <v>55.455008112362357</v>
      </c>
      <c r="E7604">
        <v>-0.12814318480561701</v>
      </c>
    </row>
    <row r="7605" spans="2:5" x14ac:dyDescent="0.45">
      <c r="B7605" s="191">
        <v>35065</v>
      </c>
      <c r="C7605" s="101">
        <v>2.6698925495147705</v>
      </c>
    </row>
  </sheetData>
  <sheetProtection algorithmName="SHA-512" hashValue="i04HiPCxXfd5ImI8QzgHJc5EcUJ29TPMx5VTXPMBYlHjY3NHHhi/Qoauq7pcVzJmruCCnaxAJNwKzMD3ibmbIw==" saltValue="kND118TE4SgViGc5Yzg+eQ==" spinCount="100000" sheet="1" objects="1" scenarios="1"/>
  <autoFilter ref="A2:E7605" xr:uid="{84331581-617C-4210-A204-FE03B59414DD}">
    <sortState xmlns:xlrd2="http://schemas.microsoft.com/office/spreadsheetml/2017/richdata2" ref="A3:E7605">
      <sortCondition descending="1" ref="E2:E7605"/>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F7C5-00F5-426D-9915-C8060763315B}">
  <dimension ref="A2:N10002"/>
  <sheetViews>
    <sheetView showGridLines="0" topLeftCell="A3" workbookViewId="0">
      <selection activeCell="J3" sqref="J3"/>
    </sheetView>
  </sheetViews>
  <sheetFormatPr defaultRowHeight="14.25" x14ac:dyDescent="0.45"/>
  <cols>
    <col min="1" max="1" width="1.73046875" customWidth="1"/>
    <col min="2" max="2" width="9.3984375" bestFit="1" customWidth="1"/>
    <col min="5" max="5" width="13" bestFit="1" customWidth="1"/>
    <col min="6" max="6" width="1.59765625" customWidth="1"/>
    <col min="7" max="7" width="13" customWidth="1"/>
    <col min="8" max="8" width="15" bestFit="1" customWidth="1"/>
    <col min="9" max="9" width="1.59765625" customWidth="1"/>
    <col min="11" max="11" width="12.265625" customWidth="1"/>
    <col min="12" max="12" width="10" customWidth="1"/>
  </cols>
  <sheetData>
    <row r="2" spans="1:14" x14ac:dyDescent="0.45">
      <c r="A2" t="s">
        <v>173</v>
      </c>
      <c r="B2" s="27" t="s">
        <v>382</v>
      </c>
      <c r="C2" s="26" t="s">
        <v>383</v>
      </c>
      <c r="D2" s="26" t="s">
        <v>384</v>
      </c>
      <c r="E2" s="26" t="s">
        <v>385</v>
      </c>
      <c r="F2" s="26"/>
      <c r="G2" s="26" t="s">
        <v>395</v>
      </c>
      <c r="H2" s="26" t="s">
        <v>396</v>
      </c>
      <c r="I2" s="26"/>
      <c r="J2" s="27" t="str">
        <f>"Calculation of Value at Risk"&amp;" - "&amp;'Data Sheet'!B1</f>
        <v>Calculation of Value at Risk - ITC LTD</v>
      </c>
      <c r="K2" s="25"/>
      <c r="L2" s="25"/>
      <c r="M2" s="25"/>
      <c r="N2" s="25"/>
    </row>
    <row r="3" spans="1:14" ht="14.65" thickBot="1" x14ac:dyDescent="0.5">
      <c r="B3" s="191">
        <v>36220</v>
      </c>
      <c r="C3" s="101">
        <v>9.7371139526367188</v>
      </c>
      <c r="D3" s="56">
        <f t="shared" ref="D3:D66" si="0">(C3-C4)/C4</f>
        <v>2.8076478681351507</v>
      </c>
      <c r="E3">
        <v>0.16459626904112615</v>
      </c>
      <c r="G3">
        <v>1</v>
      </c>
      <c r="H3">
        <f ca="1">_xlfn.NORM.INV(RAND(),N$5,N$6)</f>
        <v>-7.1629974309488998E-3</v>
      </c>
      <c r="J3" s="34"/>
    </row>
    <row r="4" spans="1:14" ht="14.65" thickBot="1" x14ac:dyDescent="0.5">
      <c r="B4" s="191">
        <v>35097</v>
      </c>
      <c r="C4" s="101">
        <v>2.5572516918182373</v>
      </c>
      <c r="D4" s="56">
        <f t="shared" si="0"/>
        <v>-0.84354590088428538</v>
      </c>
      <c r="E4">
        <v>0.11463641813776926</v>
      </c>
      <c r="G4">
        <v>2</v>
      </c>
      <c r="H4">
        <f t="shared" ref="H4:H67" ca="1" si="1">_xlfn.NORM.INV(RAND(),N$5,N$6)</f>
        <v>-3.1571810463252699E-2</v>
      </c>
      <c r="J4" s="208" t="s">
        <v>397</v>
      </c>
      <c r="K4" s="206"/>
      <c r="L4" s="206"/>
      <c r="M4" s="206"/>
      <c r="N4" s="206"/>
    </row>
    <row r="5" spans="1:14" x14ac:dyDescent="0.45">
      <c r="B5" s="191">
        <v>38372</v>
      </c>
      <c r="C5" s="101">
        <v>16.345060348510742</v>
      </c>
      <c r="D5" s="56">
        <f t="shared" si="0"/>
        <v>-0.58878287390396322</v>
      </c>
      <c r="E5">
        <v>0.11161702397582481</v>
      </c>
      <c r="G5">
        <v>3</v>
      </c>
      <c r="H5">
        <f t="shared" ca="1" si="1"/>
        <v>7.9238336028443802E-3</v>
      </c>
      <c r="J5" s="204" t="s">
        <v>231</v>
      </c>
      <c r="K5" s="204"/>
      <c r="L5" s="204"/>
      <c r="M5" s="204"/>
      <c r="N5" s="205">
        <f>AVERAGE(E3:E7604)</f>
        <v>8.2303971962873889E-4</v>
      </c>
    </row>
    <row r="6" spans="1:14" x14ac:dyDescent="0.45">
      <c r="B6" s="191">
        <v>39951</v>
      </c>
      <c r="C6" s="101">
        <v>39.748004913330078</v>
      </c>
      <c r="D6" s="56">
        <f t="shared" si="0"/>
        <v>12.711447660195049</v>
      </c>
      <c r="E6">
        <v>0.11126005361930295</v>
      </c>
      <c r="G6">
        <v>4</v>
      </c>
      <c r="H6">
        <f t="shared" ca="1" si="1"/>
        <v>2.4727917339076942E-2</v>
      </c>
      <c r="J6" s="61" t="s">
        <v>386</v>
      </c>
      <c r="K6" s="61"/>
      <c r="L6" s="61"/>
      <c r="M6" s="61"/>
      <c r="N6" s="192">
        <f>_xlfn.STDEV.S(E3:E7604)</f>
        <v>1.9893407001306925E-2</v>
      </c>
    </row>
    <row r="7" spans="1:14" x14ac:dyDescent="0.45">
      <c r="B7" s="191">
        <v>35103</v>
      </c>
      <c r="C7" s="101">
        <v>2.8988919258117676</v>
      </c>
      <c r="D7" s="56">
        <f t="shared" si="0"/>
        <v>-0.63941456900096161</v>
      </c>
      <c r="E7">
        <v>0.1051243056863371</v>
      </c>
      <c r="G7">
        <v>5</v>
      </c>
      <c r="H7">
        <f t="shared" ca="1" si="1"/>
        <v>9.320136428293848E-3</v>
      </c>
      <c r="J7" s="61" t="s">
        <v>387</v>
      </c>
      <c r="K7" s="61"/>
      <c r="L7" s="61"/>
      <c r="M7" s="61"/>
      <c r="N7" s="192">
        <f>MIN(E3:E7604)</f>
        <v>-0.12814318480561701</v>
      </c>
    </row>
    <row r="8" spans="1:14" x14ac:dyDescent="0.45">
      <c r="B8" s="191">
        <v>36676</v>
      </c>
      <c r="C8" s="101">
        <v>8.0394039154052734</v>
      </c>
      <c r="D8" s="56">
        <f t="shared" si="0"/>
        <v>-0.94487487179208174</v>
      </c>
      <c r="E8">
        <v>0.10238594112122004</v>
      </c>
      <c r="G8">
        <v>6</v>
      </c>
      <c r="H8">
        <f t="shared" ca="1" si="1"/>
        <v>2.8687367279478241E-2</v>
      </c>
      <c r="J8" s="61" t="s">
        <v>388</v>
      </c>
      <c r="K8" s="61"/>
      <c r="L8" s="61"/>
      <c r="M8" s="61"/>
      <c r="N8" s="192">
        <f>MAX(E3:E7604)</f>
        <v>0.16459626904112615</v>
      </c>
    </row>
    <row r="9" spans="1:14" x14ac:dyDescent="0.45">
      <c r="B9" s="191">
        <v>42430</v>
      </c>
      <c r="C9" s="101">
        <v>145.83918762207031</v>
      </c>
      <c r="D9" s="56">
        <f t="shared" si="0"/>
        <v>19.159992512022125</v>
      </c>
      <c r="E9">
        <v>0.100456787139818</v>
      </c>
      <c r="G9">
        <v>7</v>
      </c>
      <c r="H9">
        <f t="shared" ca="1" si="1"/>
        <v>3.1593311249960784E-4</v>
      </c>
      <c r="J9" s="61" t="s">
        <v>391</v>
      </c>
      <c r="K9" s="61"/>
      <c r="L9" s="61"/>
      <c r="M9" s="61"/>
      <c r="N9" s="203">
        <v>309.64999999999998</v>
      </c>
    </row>
    <row r="10" spans="1:14" ht="14.65" thickBot="1" x14ac:dyDescent="0.5">
      <c r="B10" s="191">
        <v>35963</v>
      </c>
      <c r="C10" s="101">
        <v>7.2340893745422363</v>
      </c>
      <c r="D10" s="56">
        <f t="shared" si="0"/>
        <v>0.16567123628273828</v>
      </c>
      <c r="E10">
        <v>9.8662622614773279E-2</v>
      </c>
      <c r="G10">
        <v>8</v>
      </c>
      <c r="H10">
        <f t="shared" ca="1" si="1"/>
        <v>5.2102367585166592E-3</v>
      </c>
      <c r="N10" s="207"/>
    </row>
    <row r="11" spans="1:14" ht="14.65" thickBot="1" x14ac:dyDescent="0.5">
      <c r="B11" s="191">
        <v>35732</v>
      </c>
      <c r="C11" s="101">
        <v>6.2059431076049805</v>
      </c>
      <c r="D11" s="56">
        <f t="shared" si="0"/>
        <v>-0.4101016933665162</v>
      </c>
      <c r="E11">
        <v>9.7512694738674244E-2</v>
      </c>
      <c r="G11">
        <v>9</v>
      </c>
      <c r="H11">
        <f t="shared" ca="1" si="1"/>
        <v>-1.395803776405281E-2</v>
      </c>
      <c r="J11" s="208" t="s">
        <v>398</v>
      </c>
      <c r="K11" s="206"/>
      <c r="L11" s="206"/>
      <c r="M11" s="206"/>
      <c r="N11" s="206"/>
    </row>
    <row r="12" spans="1:14" x14ac:dyDescent="0.45">
      <c r="B12" s="191">
        <v>38125</v>
      </c>
      <c r="C12" s="101">
        <v>10.520360946655273</v>
      </c>
      <c r="D12" s="56">
        <f t="shared" si="0"/>
        <v>0.15263389965101457</v>
      </c>
      <c r="E12">
        <v>9.5013485918303095E-2</v>
      </c>
      <c r="G12">
        <v>10</v>
      </c>
      <c r="H12">
        <f t="shared" ca="1" si="1"/>
        <v>1.5683966141098363E-2</v>
      </c>
      <c r="J12" s="204" t="s">
        <v>231</v>
      </c>
      <c r="K12" s="204"/>
      <c r="L12" s="204"/>
      <c r="M12" s="204"/>
      <c r="N12" s="205">
        <f ca="1">AVERAGE(H3:H10002)</f>
        <v>8.9350401754994505E-4</v>
      </c>
    </row>
    <row r="13" spans="1:14" x14ac:dyDescent="0.45">
      <c r="B13" s="191">
        <v>36781</v>
      </c>
      <c r="C13" s="101">
        <v>9.1272354125976563</v>
      </c>
      <c r="D13" s="56">
        <f t="shared" si="0"/>
        <v>-0.70719774789526013</v>
      </c>
      <c r="E13">
        <v>9.0723968518460055E-2</v>
      </c>
      <c r="G13">
        <v>11</v>
      </c>
      <c r="H13">
        <f t="shared" ca="1" si="1"/>
        <v>1.6846397704132418E-2</v>
      </c>
      <c r="J13" s="61" t="s">
        <v>386</v>
      </c>
      <c r="K13" s="61"/>
      <c r="L13" s="61"/>
      <c r="M13" s="61"/>
      <c r="N13" s="192">
        <f ca="1">_xlfn.STDEV.S(H3:H10002)</f>
        <v>1.9743873194253303E-2</v>
      </c>
    </row>
    <row r="14" spans="1:14" x14ac:dyDescent="0.45">
      <c r="B14" s="191">
        <v>39288</v>
      </c>
      <c r="C14" s="101">
        <v>31.172012329101563</v>
      </c>
      <c r="D14" s="56">
        <f t="shared" si="0"/>
        <v>0.22764579592975448</v>
      </c>
      <c r="E14">
        <v>9.0013429823171329E-2</v>
      </c>
      <c r="G14">
        <v>12</v>
      </c>
      <c r="H14">
        <f t="shared" ca="1" si="1"/>
        <v>8.0065341133234661E-3</v>
      </c>
      <c r="J14" s="61" t="s">
        <v>387</v>
      </c>
      <c r="K14" s="61"/>
      <c r="L14" s="61"/>
      <c r="M14" s="61"/>
      <c r="N14" s="192">
        <f ca="1">MIN(H3:H10002)</f>
        <v>-8.1261338575350478E-2</v>
      </c>
    </row>
    <row r="15" spans="1:14" x14ac:dyDescent="0.45">
      <c r="B15" s="191">
        <v>38616</v>
      </c>
      <c r="C15" s="101">
        <v>25.391698837280273</v>
      </c>
      <c r="D15" s="56">
        <f t="shared" si="0"/>
        <v>-0.35776636613410612</v>
      </c>
      <c r="E15">
        <v>8.9863162136323088E-2</v>
      </c>
      <c r="G15">
        <v>13</v>
      </c>
      <c r="H15">
        <f t="shared" ca="1" si="1"/>
        <v>-1.5258814292386041E-2</v>
      </c>
      <c r="J15" s="61" t="s">
        <v>388</v>
      </c>
      <c r="K15" s="61"/>
      <c r="L15" s="61"/>
      <c r="M15" s="61"/>
      <c r="N15" s="192">
        <f ca="1">MAX(H3:H10002)</f>
        <v>7.6169528535850697E-2</v>
      </c>
    </row>
    <row r="16" spans="1:14" x14ac:dyDescent="0.45">
      <c r="B16" s="191">
        <v>39937</v>
      </c>
      <c r="C16" s="101">
        <v>39.536544799804688</v>
      </c>
      <c r="D16" s="56">
        <f t="shared" si="0"/>
        <v>0.36012909081317185</v>
      </c>
      <c r="E16">
        <v>8.9825182428484959E-2</v>
      </c>
      <c r="G16">
        <v>14</v>
      </c>
      <c r="H16">
        <f t="shared" ca="1" si="1"/>
        <v>-7.7924753920559199E-3</v>
      </c>
      <c r="J16" s="61" t="s">
        <v>391</v>
      </c>
      <c r="K16" s="61"/>
      <c r="L16" s="61"/>
      <c r="M16" s="61"/>
      <c r="N16" s="203">
        <v>309.64999999999998</v>
      </c>
    </row>
    <row r="17" spans="2:14" x14ac:dyDescent="0.45">
      <c r="B17" s="191">
        <v>38877</v>
      </c>
      <c r="C17" s="101">
        <v>29.068229675292969</v>
      </c>
      <c r="D17" s="56">
        <f t="shared" si="0"/>
        <v>-0.7725616011294224</v>
      </c>
      <c r="E17">
        <v>8.7029560401404513E-2</v>
      </c>
      <c r="G17">
        <v>15</v>
      </c>
      <c r="H17">
        <f t="shared" ca="1" si="1"/>
        <v>1.238272192170598E-2</v>
      </c>
      <c r="N17" s="207"/>
    </row>
    <row r="18" spans="2:14" ht="14.65" thickBot="1" x14ac:dyDescent="0.5">
      <c r="B18" s="191">
        <v>43910</v>
      </c>
      <c r="C18" s="101">
        <v>127.80704498291016</v>
      </c>
      <c r="D18" s="56">
        <f t="shared" si="0"/>
        <v>2.3164284210398156</v>
      </c>
      <c r="E18">
        <v>8.4337314303490757E-2</v>
      </c>
      <c r="G18">
        <v>16</v>
      </c>
      <c r="H18">
        <f t="shared" ca="1" si="1"/>
        <v>-3.8541557360481536E-3</v>
      </c>
      <c r="J18" s="200" t="s">
        <v>389</v>
      </c>
      <c r="K18" s="201" t="s">
        <v>394</v>
      </c>
      <c r="L18" s="202" t="s">
        <v>390</v>
      </c>
      <c r="M18" s="201" t="s">
        <v>392</v>
      </c>
      <c r="N18" s="201" t="s">
        <v>393</v>
      </c>
    </row>
    <row r="19" spans="2:14" x14ac:dyDescent="0.45">
      <c r="B19" s="191">
        <v>39402</v>
      </c>
      <c r="C19" s="101">
        <v>38.537555694580078</v>
      </c>
      <c r="D19" s="56">
        <f t="shared" si="0"/>
        <v>-0.43863403838301712</v>
      </c>
      <c r="E19">
        <v>8.2607880743256382E-2</v>
      </c>
      <c r="G19">
        <v>17</v>
      </c>
      <c r="H19">
        <f t="shared" ca="1" si="1"/>
        <v>1.6918036894576051E-3</v>
      </c>
      <c r="J19" s="196">
        <v>0.05</v>
      </c>
      <c r="K19" s="197">
        <f>1-J19</f>
        <v>0.95</v>
      </c>
      <c r="L19" s="198">
        <f ca="1">-_xlfn.PERCENTILE.INC($H$3:$H$10002,J19)</f>
        <v>3.1328450799989964E-2</v>
      </c>
      <c r="M19" s="199">
        <f ca="1">$N$9*(1-L19)</f>
        <v>299.94914520978313</v>
      </c>
      <c r="N19" s="199">
        <f ca="1">$N$9-M19</f>
        <v>9.7008547902168516</v>
      </c>
    </row>
    <row r="20" spans="2:14" x14ac:dyDescent="0.45">
      <c r="B20" s="191">
        <v>40602</v>
      </c>
      <c r="C20" s="101">
        <v>68.649612426757813</v>
      </c>
      <c r="D20" s="56">
        <f t="shared" si="0"/>
        <v>14.027703127423614</v>
      </c>
      <c r="E20">
        <v>8.1253840037424335E-2</v>
      </c>
      <c r="G20">
        <v>18</v>
      </c>
      <c r="H20">
        <f t="shared" ca="1" si="1"/>
        <v>-1.6864601726565676E-2</v>
      </c>
      <c r="J20" s="193">
        <v>0.01</v>
      </c>
      <c r="K20" s="194">
        <f>1-J20</f>
        <v>0.99</v>
      </c>
      <c r="L20" s="198">
        <f ca="1">-_xlfn.PERCENTILE.INC($H$3:$H$10002,J20)</f>
        <v>4.4886518274177389E-2</v>
      </c>
      <c r="M20" s="195">
        <f ca="1">$N$9*(1-L20)</f>
        <v>295.75088961640097</v>
      </c>
      <c r="N20" s="195">
        <f ca="1">$N$9-M20</f>
        <v>13.899110383599009</v>
      </c>
    </row>
    <row r="21" spans="2:14" x14ac:dyDescent="0.45">
      <c r="B21" s="191">
        <v>35489</v>
      </c>
      <c r="C21" s="101">
        <v>4.5682039260864258</v>
      </c>
      <c r="D21" s="56">
        <f t="shared" si="0"/>
        <v>-0.36401478373077967</v>
      </c>
      <c r="E21">
        <v>8.0207895824324763E-2</v>
      </c>
      <c r="G21">
        <v>19</v>
      </c>
      <c r="H21">
        <f t="shared" ca="1" si="1"/>
        <v>2.2690624825838467E-2</v>
      </c>
      <c r="J21" s="193">
        <v>5.0000000000000001E-3</v>
      </c>
      <c r="K21" s="194">
        <f>1-J21</f>
        <v>0.995</v>
      </c>
      <c r="L21" s="198">
        <f ca="1">-_xlfn.PERCENTILE.INC($H$3:$H$10002,J21)</f>
        <v>4.9462913406726913E-2</v>
      </c>
      <c r="M21" s="195">
        <f ca="1">$N$9*(1-L21)</f>
        <v>294.33380886360698</v>
      </c>
      <c r="N21" s="195">
        <f ca="1">$N$9-M21</f>
        <v>15.316191136393002</v>
      </c>
    </row>
    <row r="22" spans="2:14" x14ac:dyDescent="0.45">
      <c r="B22" s="191">
        <v>36515</v>
      </c>
      <c r="C22" s="101">
        <v>7.1828775405883789</v>
      </c>
      <c r="D22" s="56">
        <f t="shared" si="0"/>
        <v>-0.19888383113385516</v>
      </c>
      <c r="E22">
        <v>8.0056204044457041E-2</v>
      </c>
      <c r="G22">
        <v>20</v>
      </c>
      <c r="H22">
        <f t="shared" ca="1" si="1"/>
        <v>7.7075298963393012E-4</v>
      </c>
    </row>
    <row r="23" spans="2:14" x14ac:dyDescent="0.45">
      <c r="B23" s="191">
        <v>36565</v>
      </c>
      <c r="C23" s="101">
        <v>8.9660873413085938</v>
      </c>
      <c r="D23" s="56">
        <f t="shared" si="0"/>
        <v>-9.8923332292162547E-2</v>
      </c>
      <c r="E23">
        <v>8.0052283881533681E-2</v>
      </c>
      <c r="G23">
        <v>21</v>
      </c>
      <c r="H23">
        <f t="shared" ca="1" si="1"/>
        <v>-2.1238830745269253E-2</v>
      </c>
    </row>
    <row r="24" spans="2:14" x14ac:dyDescent="0.45">
      <c r="B24" s="191">
        <v>36535</v>
      </c>
      <c r="C24" s="101">
        <v>9.9504156112670898</v>
      </c>
      <c r="D24" s="56">
        <f t="shared" si="0"/>
        <v>0.25424998767840762</v>
      </c>
      <c r="E24">
        <v>8.0042635412567079E-2</v>
      </c>
      <c r="G24">
        <v>22</v>
      </c>
      <c r="H24">
        <f t="shared" ca="1" si="1"/>
        <v>1.4207490943112936E-2</v>
      </c>
    </row>
    <row r="25" spans="2:14" x14ac:dyDescent="0.45">
      <c r="B25" s="191">
        <v>36591</v>
      </c>
      <c r="C25" s="101">
        <v>7.9333591461181641</v>
      </c>
      <c r="D25" s="56">
        <f t="shared" si="0"/>
        <v>2.9498904010312403E-2</v>
      </c>
      <c r="E25">
        <v>8.0032709733443716E-2</v>
      </c>
      <c r="G25">
        <v>23</v>
      </c>
      <c r="H25">
        <f t="shared" ca="1" si="1"/>
        <v>-7.0207690070152309E-3</v>
      </c>
    </row>
    <row r="26" spans="2:14" x14ac:dyDescent="0.45">
      <c r="B26" s="191">
        <v>36528</v>
      </c>
      <c r="C26" s="101">
        <v>7.7060394287109375</v>
      </c>
      <c r="D26" s="56">
        <f t="shared" si="0"/>
        <v>-0.26316866450113774</v>
      </c>
      <c r="E26">
        <v>8.0030562938287156E-2</v>
      </c>
      <c r="G26">
        <v>24</v>
      </c>
      <c r="H26">
        <f t="shared" ca="1" si="1"/>
        <v>3.4598824034652582E-3</v>
      </c>
    </row>
    <row r="27" spans="2:14" x14ac:dyDescent="0.45">
      <c r="B27" s="191">
        <v>36567</v>
      </c>
      <c r="C27" s="101">
        <v>10.458349227905273</v>
      </c>
      <c r="D27" s="56">
        <f t="shared" si="0"/>
        <v>0.34812466347205867</v>
      </c>
      <c r="E27">
        <v>8.0029143837721056E-2</v>
      </c>
      <c r="G27">
        <v>25</v>
      </c>
      <c r="H27">
        <f t="shared" ca="1" si="1"/>
        <v>-1.4547921984895382E-2</v>
      </c>
    </row>
    <row r="28" spans="2:14" x14ac:dyDescent="0.45">
      <c r="B28" s="191">
        <v>36516</v>
      </c>
      <c r="C28" s="101">
        <v>7.7577018737792969</v>
      </c>
      <c r="D28" s="56">
        <f t="shared" si="0"/>
        <v>0.28583032070832631</v>
      </c>
      <c r="E28">
        <v>8.0027026765074394E-2</v>
      </c>
      <c r="G28">
        <v>26</v>
      </c>
      <c r="H28">
        <f t="shared" ca="1" si="1"/>
        <v>-1.5735995673897919E-2</v>
      </c>
    </row>
    <row r="29" spans="2:14" x14ac:dyDescent="0.45">
      <c r="B29" s="191">
        <v>36642</v>
      </c>
      <c r="C29" s="101">
        <v>6.0332236289978027</v>
      </c>
      <c r="D29" s="56">
        <f t="shared" si="0"/>
        <v>-0.42533999518020149</v>
      </c>
      <c r="E29">
        <v>8.0023170082868217E-2</v>
      </c>
      <c r="G29">
        <v>27</v>
      </c>
      <c r="H29">
        <f t="shared" ca="1" si="1"/>
        <v>6.2551662876816575E-3</v>
      </c>
    </row>
    <row r="30" spans="2:14" x14ac:dyDescent="0.45">
      <c r="B30" s="191">
        <v>36266</v>
      </c>
      <c r="C30" s="101">
        <v>10.498770713806152</v>
      </c>
      <c r="D30" s="56">
        <f t="shared" si="0"/>
        <v>0.25140218882525328</v>
      </c>
      <c r="E30">
        <v>8.0021865795540492E-2</v>
      </c>
      <c r="G30">
        <v>28</v>
      </c>
      <c r="H30">
        <f t="shared" ca="1" si="1"/>
        <v>-1.682189470762787E-3</v>
      </c>
    </row>
    <row r="31" spans="2:14" x14ac:dyDescent="0.45">
      <c r="B31" s="191">
        <v>36159</v>
      </c>
      <c r="C31" s="101">
        <v>8.3896055221557617</v>
      </c>
      <c r="D31" s="56">
        <f t="shared" si="0"/>
        <v>-0.12891273847704032</v>
      </c>
      <c r="E31">
        <v>8.0013998095979033E-2</v>
      </c>
      <c r="G31">
        <v>29</v>
      </c>
      <c r="H31">
        <f t="shared" ca="1" si="1"/>
        <v>8.066249381638255E-3</v>
      </c>
    </row>
    <row r="32" spans="2:14" x14ac:dyDescent="0.45">
      <c r="B32" s="191">
        <v>36447</v>
      </c>
      <c r="C32" s="101">
        <v>9.6311883926391602</v>
      </c>
      <c r="D32" s="56">
        <f t="shared" si="0"/>
        <v>4.5392926297710454E-2</v>
      </c>
      <c r="E32">
        <v>8.000975737877708E-2</v>
      </c>
      <c r="G32">
        <v>30</v>
      </c>
      <c r="H32">
        <f t="shared" ca="1" si="1"/>
        <v>2.2088240429710974E-2</v>
      </c>
    </row>
    <row r="33" spans="2:8" x14ac:dyDescent="0.45">
      <c r="B33" s="191">
        <v>36532</v>
      </c>
      <c r="C33" s="101">
        <v>9.2129840850830078</v>
      </c>
      <c r="D33" s="56">
        <f t="shared" si="0"/>
        <v>8.0007530583492775E-2</v>
      </c>
      <c r="E33">
        <v>8.0007530583492775E-2</v>
      </c>
      <c r="G33">
        <v>31</v>
      </c>
      <c r="H33">
        <f t="shared" ca="1" si="1"/>
        <v>1.6917905686015151E-2</v>
      </c>
    </row>
    <row r="34" spans="2:8" x14ac:dyDescent="0.45">
      <c r="B34" s="191">
        <v>36531</v>
      </c>
      <c r="C34" s="101">
        <v>8.5304813385009766</v>
      </c>
      <c r="D34" s="56">
        <f t="shared" si="0"/>
        <v>-0.11906092866338591</v>
      </c>
      <c r="E34">
        <v>8.0005336723722523E-2</v>
      </c>
      <c r="G34">
        <v>32</v>
      </c>
      <c r="H34">
        <f t="shared" ca="1" si="1"/>
        <v>2.3011661544584863E-2</v>
      </c>
    </row>
    <row r="35" spans="2:8" x14ac:dyDescent="0.45">
      <c r="B35" s="191">
        <v>36566</v>
      </c>
      <c r="C35" s="101">
        <v>9.6833953857421875</v>
      </c>
      <c r="D35" s="56">
        <f t="shared" si="0"/>
        <v>-0.18751377812267372</v>
      </c>
      <c r="E35">
        <v>8.0002348530424108E-2</v>
      </c>
      <c r="G35">
        <v>33</v>
      </c>
      <c r="H35">
        <f t="shared" ca="1" si="1"/>
        <v>3.0368359525476817E-3</v>
      </c>
    </row>
    <row r="36" spans="2:8" x14ac:dyDescent="0.45">
      <c r="B36" s="191">
        <v>36286</v>
      </c>
      <c r="C36" s="101">
        <v>11.918227195739746</v>
      </c>
      <c r="D36" s="56">
        <f t="shared" si="0"/>
        <v>0.1590909702204692</v>
      </c>
      <c r="E36">
        <v>7.9999993086433158E-2</v>
      </c>
      <c r="G36">
        <v>34</v>
      </c>
      <c r="H36">
        <f t="shared" ca="1" si="1"/>
        <v>-2.1638011383227965E-2</v>
      </c>
    </row>
    <row r="37" spans="2:8" x14ac:dyDescent="0.45">
      <c r="B37" s="191">
        <v>36256</v>
      </c>
      <c r="C37" s="101">
        <v>10.282391548156738</v>
      </c>
      <c r="D37" s="56">
        <f t="shared" si="0"/>
        <v>2.7643404189354697</v>
      </c>
      <c r="E37">
        <v>7.9999571280437082E-2</v>
      </c>
      <c r="G37">
        <v>35</v>
      </c>
      <c r="H37">
        <f t="shared" ca="1" si="1"/>
        <v>-1.5928681852693792E-3</v>
      </c>
    </row>
    <row r="38" spans="2:8" x14ac:dyDescent="0.45">
      <c r="B38" s="191">
        <v>35137</v>
      </c>
      <c r="C38" s="101">
        <v>2.7315254211425781</v>
      </c>
      <c r="D38" s="56">
        <f t="shared" si="0"/>
        <v>-0.7504830113635077</v>
      </c>
      <c r="E38">
        <v>7.9361388685576267E-2</v>
      </c>
      <c r="G38">
        <v>36</v>
      </c>
      <c r="H38">
        <f t="shared" ca="1" si="1"/>
        <v>2.5451619896700823E-2</v>
      </c>
    </row>
    <row r="39" spans="2:8" x14ac:dyDescent="0.45">
      <c r="B39" s="191">
        <v>36571</v>
      </c>
      <c r="C39" s="101">
        <v>10.94725227355957</v>
      </c>
      <c r="D39" s="56">
        <f t="shared" si="0"/>
        <v>-0.91244979545987737</v>
      </c>
      <c r="E39">
        <v>7.9298704712854912E-2</v>
      </c>
      <c r="G39">
        <v>37</v>
      </c>
      <c r="H39">
        <f t="shared" ca="1" si="1"/>
        <v>7.0958235556873948E-3</v>
      </c>
    </row>
    <row r="40" spans="2:8" x14ac:dyDescent="0.45">
      <c r="B40" s="191">
        <v>43921</v>
      </c>
      <c r="C40" s="101">
        <v>125.03971099853516</v>
      </c>
      <c r="D40" s="56">
        <f t="shared" si="0"/>
        <v>14.166434007774216</v>
      </c>
      <c r="E40">
        <v>7.8517301730739009E-2</v>
      </c>
      <c r="G40">
        <v>38</v>
      </c>
      <c r="H40">
        <f t="shared" ca="1" si="1"/>
        <v>-3.704142713564177E-2</v>
      </c>
    </row>
    <row r="41" spans="2:8" x14ac:dyDescent="0.45">
      <c r="B41" s="191">
        <v>37196</v>
      </c>
      <c r="C41" s="101">
        <v>8.2445030212402344</v>
      </c>
      <c r="D41" s="56">
        <f t="shared" si="0"/>
        <v>0.21126052113277746</v>
      </c>
      <c r="E41">
        <v>7.8134357302577673E-2</v>
      </c>
      <c r="G41">
        <v>39</v>
      </c>
      <c r="H41">
        <f t="shared" ca="1" si="1"/>
        <v>-1.5133399687447084E-3</v>
      </c>
    </row>
    <row r="42" spans="2:8" x14ac:dyDescent="0.45">
      <c r="B42" s="191">
        <v>36662</v>
      </c>
      <c r="C42" s="101">
        <v>6.8065481185913086</v>
      </c>
      <c r="D42" s="56">
        <f t="shared" si="0"/>
        <v>-0.95053450611069279</v>
      </c>
      <c r="E42">
        <v>7.8129206023592246E-2</v>
      </c>
      <c r="G42">
        <v>40</v>
      </c>
      <c r="H42">
        <f t="shared" ca="1" si="1"/>
        <v>1.1454081494035644E-2</v>
      </c>
    </row>
    <row r="43" spans="2:8" x14ac:dyDescent="0.45">
      <c r="B43" s="191">
        <v>43972</v>
      </c>
      <c r="C43" s="101">
        <v>137.60194396972656</v>
      </c>
      <c r="D43" s="56">
        <f t="shared" si="0"/>
        <v>14.873580000046205</v>
      </c>
      <c r="E43">
        <v>7.5106503174723629E-2</v>
      </c>
      <c r="G43">
        <v>41</v>
      </c>
      <c r="H43">
        <f t="shared" ca="1" si="1"/>
        <v>5.0402817984391739E-3</v>
      </c>
    </row>
    <row r="44" spans="2:8" x14ac:dyDescent="0.45">
      <c r="B44" s="191">
        <v>36619</v>
      </c>
      <c r="C44" s="101">
        <v>8.668614387512207</v>
      </c>
      <c r="D44" s="56">
        <f t="shared" si="0"/>
        <v>6.6506180952746352E-2</v>
      </c>
      <c r="E44">
        <v>7.492090379579E-2</v>
      </c>
      <c r="G44">
        <v>42</v>
      </c>
      <c r="H44">
        <f t="shared" ca="1" si="1"/>
        <v>2.5919817514028633E-2</v>
      </c>
    </row>
    <row r="45" spans="2:8" x14ac:dyDescent="0.45">
      <c r="B45" s="191">
        <v>36563</v>
      </c>
      <c r="C45" s="101">
        <v>8.1280488967895508</v>
      </c>
      <c r="D45" s="56">
        <f t="shared" si="0"/>
        <v>-0.3343847077619298</v>
      </c>
      <c r="E45">
        <v>7.4478725947113147E-2</v>
      </c>
      <c r="G45">
        <v>43</v>
      </c>
      <c r="H45">
        <f t="shared" ca="1" si="1"/>
        <v>-9.8904648746744855E-3</v>
      </c>
    </row>
    <row r="46" spans="2:8" x14ac:dyDescent="0.45">
      <c r="B46" s="191">
        <v>38177</v>
      </c>
      <c r="C46" s="101">
        <v>12.211331367492676</v>
      </c>
      <c r="D46" s="56">
        <f t="shared" si="0"/>
        <v>0.67976308988034784</v>
      </c>
      <c r="E46">
        <v>7.444300098360826E-2</v>
      </c>
      <c r="G46">
        <v>44</v>
      </c>
      <c r="H46">
        <f t="shared" ca="1" si="1"/>
        <v>-3.7161866196743699E-2</v>
      </c>
    </row>
    <row r="47" spans="2:8" x14ac:dyDescent="0.45">
      <c r="B47" s="191">
        <v>37174</v>
      </c>
      <c r="C47" s="101">
        <v>7.2696747779846191</v>
      </c>
      <c r="D47" s="56">
        <f t="shared" si="0"/>
        <v>-0.93832280821707659</v>
      </c>
      <c r="E47">
        <v>7.4205030403113312E-2</v>
      </c>
      <c r="G47">
        <v>45</v>
      </c>
      <c r="H47">
        <f t="shared" ca="1" si="1"/>
        <v>-1.8094100185568299E-2</v>
      </c>
    </row>
    <row r="48" spans="2:8" x14ac:dyDescent="0.45">
      <c r="B48" s="191">
        <v>43909</v>
      </c>
      <c r="C48" s="101">
        <v>117.86650085449219</v>
      </c>
      <c r="D48" s="56">
        <f t="shared" si="0"/>
        <v>19.269098591452281</v>
      </c>
      <c r="E48">
        <v>7.3988121129525047E-2</v>
      </c>
      <c r="G48">
        <v>46</v>
      </c>
      <c r="H48">
        <f t="shared" ca="1" si="1"/>
        <v>-2.2222202936968638E-2</v>
      </c>
    </row>
    <row r="49" spans="2:8" x14ac:dyDescent="0.45">
      <c r="B49" s="191">
        <v>35755</v>
      </c>
      <c r="C49" s="101">
        <v>5.8150835037231445</v>
      </c>
      <c r="D49" s="56">
        <f t="shared" si="0"/>
        <v>-0.29756341166143274</v>
      </c>
      <c r="E49">
        <v>7.1527551707640455E-2</v>
      </c>
      <c r="G49">
        <v>47</v>
      </c>
      <c r="H49">
        <f t="shared" ca="1" si="1"/>
        <v>-2.2582511249950723E-2</v>
      </c>
    </row>
    <row r="50" spans="2:8" x14ac:dyDescent="0.45">
      <c r="B50" s="191">
        <v>36964</v>
      </c>
      <c r="C50" s="101">
        <v>8.2784461975097656</v>
      </c>
      <c r="D50" s="56">
        <f t="shared" si="0"/>
        <v>-0.12579405930144333</v>
      </c>
      <c r="E50">
        <v>7.112907723706649E-2</v>
      </c>
      <c r="G50">
        <v>48</v>
      </c>
      <c r="H50">
        <f t="shared" ca="1" si="1"/>
        <v>-2.0769120987947222E-3</v>
      </c>
    </row>
    <row r="51" spans="2:8" x14ac:dyDescent="0.45">
      <c r="B51" s="191">
        <v>36440</v>
      </c>
      <c r="C51" s="101">
        <v>9.4696750640869141</v>
      </c>
      <c r="D51" s="56">
        <f t="shared" si="0"/>
        <v>-0.94897620817617701</v>
      </c>
      <c r="E51">
        <v>7.0713283437678284E-2</v>
      </c>
      <c r="G51">
        <v>49</v>
      </c>
      <c r="H51">
        <f t="shared" ca="1" si="1"/>
        <v>2.5437943788614005E-2</v>
      </c>
    </row>
    <row r="52" spans="2:8" x14ac:dyDescent="0.45">
      <c r="B52" s="191">
        <v>43731</v>
      </c>
      <c r="C52" s="101">
        <v>185.59332275390625</v>
      </c>
      <c r="D52" s="56">
        <f t="shared" si="0"/>
        <v>22.344431318620682</v>
      </c>
      <c r="E52">
        <v>7.057344610738861E-2</v>
      </c>
      <c r="G52">
        <v>50</v>
      </c>
      <c r="H52">
        <f t="shared" ca="1" si="1"/>
        <v>2.5528417957670444E-3</v>
      </c>
    </row>
    <row r="53" spans="2:8" x14ac:dyDescent="0.45">
      <c r="B53" s="191">
        <v>36623</v>
      </c>
      <c r="C53" s="101">
        <v>7.9502182006835938</v>
      </c>
      <c r="D53" s="56">
        <f t="shared" si="0"/>
        <v>3.8053003734429575E-2</v>
      </c>
      <c r="E53">
        <v>7.0518495460920663E-2</v>
      </c>
      <c r="G53">
        <v>51</v>
      </c>
      <c r="H53">
        <f t="shared" ca="1" si="1"/>
        <v>-2.7408848616983641E-2</v>
      </c>
    </row>
    <row r="54" spans="2:8" x14ac:dyDescent="0.45">
      <c r="B54" s="191">
        <v>36062</v>
      </c>
      <c r="C54" s="101">
        <v>7.6587786674499512</v>
      </c>
      <c r="D54" s="56">
        <f t="shared" si="0"/>
        <v>-9.7931236282189818E-2</v>
      </c>
      <c r="E54">
        <v>7.022434326449141E-2</v>
      </c>
      <c r="G54">
        <v>52</v>
      </c>
      <c r="H54">
        <f t="shared" ca="1" si="1"/>
        <v>-4.960565616278602E-3</v>
      </c>
    </row>
    <row r="55" spans="2:8" x14ac:dyDescent="0.45">
      <c r="B55" s="191">
        <v>36592</v>
      </c>
      <c r="C55" s="101">
        <v>8.4902381896972656</v>
      </c>
      <c r="D55" s="56">
        <f t="shared" si="0"/>
        <v>-0.75422488186166126</v>
      </c>
      <c r="E55">
        <v>7.0194609032869199E-2</v>
      </c>
      <c r="G55">
        <v>53</v>
      </c>
      <c r="H55">
        <f t="shared" ca="1" si="1"/>
        <v>-3.4821645756473486E-3</v>
      </c>
    </row>
    <row r="56" spans="2:8" x14ac:dyDescent="0.45">
      <c r="B56" s="191">
        <v>39638</v>
      </c>
      <c r="C56" s="101">
        <v>34.544742584228516</v>
      </c>
      <c r="D56" s="56">
        <f t="shared" si="0"/>
        <v>6.8655489847882176</v>
      </c>
      <c r="E56">
        <v>7.0139497398124473E-2</v>
      </c>
      <c r="G56">
        <v>54</v>
      </c>
      <c r="H56">
        <f t="shared" ca="1" si="1"/>
        <v>-2.8975874353712749E-2</v>
      </c>
    </row>
    <row r="57" spans="2:8" x14ac:dyDescent="0.45">
      <c r="B57" s="191">
        <v>35445</v>
      </c>
      <c r="C57" s="101">
        <v>4.3919048309326172</v>
      </c>
      <c r="D57" s="56">
        <f t="shared" si="0"/>
        <v>-0.18883609217077532</v>
      </c>
      <c r="E57">
        <v>7.0113557265967574E-2</v>
      </c>
      <c r="G57">
        <v>55</v>
      </c>
      <c r="H57">
        <f t="shared" ca="1" si="1"/>
        <v>-2.0425468505300439E-2</v>
      </c>
    </row>
    <row r="58" spans="2:8" x14ac:dyDescent="0.45">
      <c r="B58" s="191">
        <v>35642</v>
      </c>
      <c r="C58" s="101">
        <v>5.4143247604370117</v>
      </c>
      <c r="D58" s="56">
        <f t="shared" si="0"/>
        <v>0.30576363169262594</v>
      </c>
      <c r="E58">
        <v>6.9998955883633418E-2</v>
      </c>
      <c r="G58">
        <v>56</v>
      </c>
      <c r="H58">
        <f t="shared" ca="1" si="1"/>
        <v>-5.1868087455496162E-2</v>
      </c>
    </row>
    <row r="59" spans="2:8" x14ac:dyDescent="0.45">
      <c r="B59" s="191">
        <v>35529</v>
      </c>
      <c r="C59" s="101">
        <v>4.1464815139770508</v>
      </c>
      <c r="D59" s="56">
        <f t="shared" si="0"/>
        <v>0.16606397647865603</v>
      </c>
      <c r="E59">
        <v>6.9818767024250911E-2</v>
      </c>
      <c r="G59">
        <v>57</v>
      </c>
      <c r="H59">
        <f t="shared" ca="1" si="1"/>
        <v>4.4628426726163869E-3</v>
      </c>
    </row>
    <row r="60" spans="2:8" x14ac:dyDescent="0.45">
      <c r="B60" s="191">
        <v>35425</v>
      </c>
      <c r="C60" s="101">
        <v>3.5559639930725098</v>
      </c>
      <c r="D60" s="56">
        <f t="shared" si="0"/>
        <v>-0.97255244195693402</v>
      </c>
      <c r="E60">
        <v>6.9632648723124968E-2</v>
      </c>
      <c r="G60">
        <v>58</v>
      </c>
      <c r="H60">
        <f t="shared" ca="1" si="1"/>
        <v>2.4748607932940165E-2</v>
      </c>
    </row>
    <row r="61" spans="2:8" x14ac:dyDescent="0.45">
      <c r="B61" s="191">
        <v>43924</v>
      </c>
      <c r="C61" s="101">
        <v>129.55484008789063</v>
      </c>
      <c r="D61" s="56">
        <f t="shared" si="0"/>
        <v>13.797704967425531</v>
      </c>
      <c r="E61">
        <v>6.9110607759454629E-2</v>
      </c>
      <c r="G61">
        <v>59</v>
      </c>
      <c r="H61">
        <f t="shared" ca="1" si="1"/>
        <v>4.3687449421007281E-3</v>
      </c>
    </row>
    <row r="62" spans="2:8" x14ac:dyDescent="0.45">
      <c r="B62" s="191">
        <v>36958</v>
      </c>
      <c r="C62" s="101">
        <v>8.7550630569458008</v>
      </c>
      <c r="D62" s="56">
        <f t="shared" si="0"/>
        <v>-0.73329660636029137</v>
      </c>
      <c r="E62">
        <v>6.8644033072227814E-2</v>
      </c>
      <c r="G62">
        <v>60</v>
      </c>
      <c r="H62">
        <f t="shared" ca="1" si="1"/>
        <v>2.4173700197755832E-2</v>
      </c>
    </row>
    <row r="63" spans="2:8" x14ac:dyDescent="0.45">
      <c r="B63" s="191">
        <v>39756</v>
      </c>
      <c r="C63" s="101">
        <v>32.82696533203125</v>
      </c>
      <c r="D63" s="56">
        <f t="shared" si="0"/>
        <v>2.9219541608021387</v>
      </c>
      <c r="E63">
        <v>6.8523374793173164E-2</v>
      </c>
      <c r="G63">
        <v>61</v>
      </c>
      <c r="H63">
        <f t="shared" ca="1" si="1"/>
        <v>-1.9873827402265044E-2</v>
      </c>
    </row>
    <row r="64" spans="2:8" x14ac:dyDescent="0.45">
      <c r="B64" s="191">
        <v>36475</v>
      </c>
      <c r="C64" s="101">
        <v>8.3700532913208008</v>
      </c>
      <c r="D64" s="56">
        <f t="shared" si="0"/>
        <v>0.44695377008293991</v>
      </c>
      <c r="E64">
        <v>6.8448738056529818E-2</v>
      </c>
      <c r="G64">
        <v>62</v>
      </c>
      <c r="H64">
        <f t="shared" ca="1" si="1"/>
        <v>3.0534882464186369E-2</v>
      </c>
    </row>
    <row r="65" spans="2:8" x14ac:dyDescent="0.45">
      <c r="B65" s="191">
        <v>35643</v>
      </c>
      <c r="C65" s="101">
        <v>5.7846031188964844</v>
      </c>
      <c r="D65" s="56">
        <f t="shared" si="0"/>
        <v>-0.96900664726508212</v>
      </c>
      <c r="E65">
        <v>6.8388649525630965E-2</v>
      </c>
      <c r="G65">
        <v>63</v>
      </c>
      <c r="H65">
        <f t="shared" ca="1" si="1"/>
        <v>4.5716851386634347E-3</v>
      </c>
    </row>
    <row r="66" spans="2:8" x14ac:dyDescent="0.45">
      <c r="B66" s="191">
        <v>44455</v>
      </c>
      <c r="C66" s="101">
        <v>186.64012145996094</v>
      </c>
      <c r="D66" s="56">
        <f t="shared" si="0"/>
        <v>3.5966475672803346</v>
      </c>
      <c r="E66">
        <v>6.8287012776494488E-2</v>
      </c>
      <c r="G66">
        <v>64</v>
      </c>
      <c r="H66">
        <f t="shared" ca="1" si="1"/>
        <v>-4.132177696078005E-3</v>
      </c>
    </row>
    <row r="67" spans="2:8" x14ac:dyDescent="0.45">
      <c r="B67" s="191">
        <v>40001</v>
      </c>
      <c r="C67" s="101">
        <v>40.603530883789063</v>
      </c>
      <c r="D67" s="56">
        <f t="shared" ref="D67:D130" si="2">(C67-C68)/C68</f>
        <v>12.377950078899195</v>
      </c>
      <c r="E67">
        <v>6.8285224073013739E-2</v>
      </c>
      <c r="G67">
        <v>65</v>
      </c>
      <c r="H67">
        <f t="shared" ca="1" si="1"/>
        <v>-4.0847250507099322E-2</v>
      </c>
    </row>
    <row r="68" spans="2:8" x14ac:dyDescent="0.45">
      <c r="B68" s="191">
        <v>35387</v>
      </c>
      <c r="C68" s="101">
        <v>3.0351085662841797</v>
      </c>
      <c r="D68" s="56">
        <f t="shared" si="2"/>
        <v>-0.64171452843330612</v>
      </c>
      <c r="E68">
        <v>6.8074817611641705E-2</v>
      </c>
      <c r="G68">
        <v>66</v>
      </c>
      <c r="H68">
        <f t="shared" ref="H68:H131" ca="1" si="3">_xlfn.NORM.INV(RAND(),N$5,N$6)</f>
        <v>-3.6100991260040939E-2</v>
      </c>
    </row>
    <row r="69" spans="2:8" x14ac:dyDescent="0.45">
      <c r="B69" s="191">
        <v>36552</v>
      </c>
      <c r="C69" s="101">
        <v>8.4712018966674805</v>
      </c>
      <c r="D69" s="56">
        <f t="shared" si="2"/>
        <v>0.26722379990567185</v>
      </c>
      <c r="E69">
        <v>6.7575697173208216E-2</v>
      </c>
      <c r="G69">
        <v>67</v>
      </c>
      <c r="H69">
        <f t="shared" ca="1" si="3"/>
        <v>-6.9508965646099142E-3</v>
      </c>
    </row>
    <row r="70" spans="2:8" x14ac:dyDescent="0.45">
      <c r="B70" s="191">
        <v>35713</v>
      </c>
      <c r="C70" s="101">
        <v>6.6848506927490234</v>
      </c>
      <c r="D70" s="56">
        <f t="shared" si="2"/>
        <v>0.31676240856304499</v>
      </c>
      <c r="E70">
        <v>6.7564328086567829E-2</v>
      </c>
      <c r="G70">
        <v>68</v>
      </c>
      <c r="H70">
        <f t="shared" ca="1" si="3"/>
        <v>-1.2398255991991663E-2</v>
      </c>
    </row>
    <row r="71" spans="2:8" x14ac:dyDescent="0.45">
      <c r="B71" s="191">
        <v>35583</v>
      </c>
      <c r="C71" s="101">
        <v>5.0767326354980469</v>
      </c>
      <c r="D71" s="56">
        <f t="shared" si="2"/>
        <v>0.23697589747349346</v>
      </c>
      <c r="E71">
        <v>6.6531550578325507E-2</v>
      </c>
      <c r="G71">
        <v>69</v>
      </c>
      <c r="H71">
        <f t="shared" ca="1" si="3"/>
        <v>-2.3621525244875041E-2</v>
      </c>
    </row>
    <row r="72" spans="2:8" x14ac:dyDescent="0.45">
      <c r="B72" s="191">
        <v>35444</v>
      </c>
      <c r="C72" s="101">
        <v>4.1041483879089355</v>
      </c>
      <c r="D72" s="56">
        <f t="shared" si="2"/>
        <v>-0.8879003355244568</v>
      </c>
      <c r="E72">
        <v>6.5525825438318114E-2</v>
      </c>
      <c r="G72">
        <v>70</v>
      </c>
      <c r="H72">
        <f t="shared" ca="1" si="3"/>
        <v>1.8791107559274906E-2</v>
      </c>
    </row>
    <row r="73" spans="2:8" x14ac:dyDescent="0.45">
      <c r="B73" s="191">
        <v>39470</v>
      </c>
      <c r="C73" s="101">
        <v>36.611602783203125</v>
      </c>
      <c r="D73" s="56">
        <f t="shared" si="2"/>
        <v>2.3359136594675092</v>
      </c>
      <c r="E73">
        <v>6.5336131305635925E-2</v>
      </c>
      <c r="G73">
        <v>71</v>
      </c>
      <c r="H73">
        <f t="shared" ca="1" si="3"/>
        <v>-5.041860126270609E-3</v>
      </c>
    </row>
    <row r="74" spans="2:8" x14ac:dyDescent="0.45">
      <c r="B74" s="191">
        <v>36390</v>
      </c>
      <c r="C74" s="101">
        <v>10.974985122680664</v>
      </c>
      <c r="D74" s="56">
        <f t="shared" si="2"/>
        <v>0.35124780855761262</v>
      </c>
      <c r="E74">
        <v>6.5185059852704438E-2</v>
      </c>
      <c r="G74">
        <v>72</v>
      </c>
      <c r="H74">
        <f t="shared" ca="1" si="3"/>
        <v>-3.7624203100376169E-3</v>
      </c>
    </row>
    <row r="75" spans="2:8" x14ac:dyDescent="0.45">
      <c r="B75" s="191">
        <v>35886</v>
      </c>
      <c r="C75" s="101">
        <v>8.1221113204956055</v>
      </c>
      <c r="D75" s="56">
        <f t="shared" si="2"/>
        <v>0.16791466920893131</v>
      </c>
      <c r="E75">
        <v>6.3704417189553289E-2</v>
      </c>
      <c r="G75">
        <v>73</v>
      </c>
      <c r="H75">
        <f t="shared" ca="1" si="3"/>
        <v>2.0057035631854667E-2</v>
      </c>
    </row>
    <row r="76" spans="2:8" x14ac:dyDescent="0.45">
      <c r="B76" s="191">
        <v>35723</v>
      </c>
      <c r="C76" s="101">
        <v>6.9543704986572266</v>
      </c>
      <c r="D76" s="56">
        <f t="shared" si="2"/>
        <v>-0.95802502584054416</v>
      </c>
      <c r="E76">
        <v>6.2592179378237689E-2</v>
      </c>
      <c r="G76">
        <v>74</v>
      </c>
      <c r="H76">
        <f t="shared" ca="1" si="3"/>
        <v>8.9936112348758517E-3</v>
      </c>
    </row>
    <row r="77" spans="2:8" x14ac:dyDescent="0.45">
      <c r="B77" s="191">
        <v>44228</v>
      </c>
      <c r="C77" s="101">
        <v>165.67897033691406</v>
      </c>
      <c r="D77" s="56">
        <f t="shared" si="2"/>
        <v>72.839468948463207</v>
      </c>
      <c r="E77">
        <v>6.2484698194078661E-2</v>
      </c>
      <c r="G77">
        <v>75</v>
      </c>
      <c r="H77">
        <f t="shared" ca="1" si="3"/>
        <v>-3.6323276763153738E-3</v>
      </c>
    </row>
    <row r="78" spans="2:8" x14ac:dyDescent="0.45">
      <c r="B78" s="191">
        <v>35094</v>
      </c>
      <c r="C78" s="101">
        <v>2.2437725067138672</v>
      </c>
      <c r="D78" s="56">
        <f t="shared" si="2"/>
        <v>-2.2000627469987596E-2</v>
      </c>
      <c r="E78">
        <v>6.2389892519972588E-2</v>
      </c>
      <c r="G78">
        <v>76</v>
      </c>
      <c r="H78">
        <f t="shared" ca="1" si="3"/>
        <v>2.5379187159645284E-2</v>
      </c>
    </row>
    <row r="79" spans="2:8" x14ac:dyDescent="0.45">
      <c r="B79" s="191">
        <v>35096</v>
      </c>
      <c r="C79" s="101">
        <v>2.2942473888397217</v>
      </c>
      <c r="D79" s="56">
        <f t="shared" si="2"/>
        <v>-0.29209091584560842</v>
      </c>
      <c r="E79">
        <v>6.2238056271145502E-2</v>
      </c>
      <c r="G79">
        <v>77</v>
      </c>
      <c r="H79">
        <f t="shared" ca="1" si="3"/>
        <v>1.6478371234057199E-2</v>
      </c>
    </row>
    <row r="80" spans="2:8" x14ac:dyDescent="0.45">
      <c r="B80" s="191">
        <v>35277</v>
      </c>
      <c r="C80" s="101">
        <v>3.2408785820007324</v>
      </c>
      <c r="D80" s="56">
        <f t="shared" si="2"/>
        <v>-0.97761378375506958</v>
      </c>
      <c r="E80">
        <v>6.1983953711939481E-2</v>
      </c>
      <c r="G80">
        <v>78</v>
      </c>
      <c r="H80">
        <f t="shared" ca="1" si="3"/>
        <v>2.1297419520051639E-2</v>
      </c>
    </row>
    <row r="81" spans="2:8" x14ac:dyDescent="0.45">
      <c r="B81" s="191">
        <v>41527</v>
      </c>
      <c r="C81" s="101">
        <v>144.77116394042969</v>
      </c>
      <c r="D81" s="56">
        <f t="shared" si="2"/>
        <v>2.471430705331489</v>
      </c>
      <c r="E81">
        <v>6.163088182835004E-2</v>
      </c>
      <c r="G81">
        <v>79</v>
      </c>
      <c r="H81">
        <f t="shared" ca="1" si="3"/>
        <v>-1.2694849700313416E-2</v>
      </c>
    </row>
    <row r="82" spans="2:8" x14ac:dyDescent="0.45">
      <c r="B82" s="191">
        <v>39596</v>
      </c>
      <c r="C82" s="101">
        <v>41.703601837158203</v>
      </c>
      <c r="D82" s="56">
        <f t="shared" si="2"/>
        <v>-0.63384993497795061</v>
      </c>
      <c r="E82">
        <v>6.1454011584548197E-2</v>
      </c>
      <c r="G82">
        <v>80</v>
      </c>
      <c r="H82">
        <f t="shared" ca="1" si="3"/>
        <v>-1.204799554484463E-2</v>
      </c>
    </row>
    <row r="83" spans="2:8" x14ac:dyDescent="0.45">
      <c r="B83" s="191">
        <v>43916</v>
      </c>
      <c r="C83" s="101">
        <v>113.89756774902344</v>
      </c>
      <c r="D83" s="56">
        <f t="shared" si="2"/>
        <v>9.3821863865774429</v>
      </c>
      <c r="E83">
        <v>6.1418409582524938E-2</v>
      </c>
      <c r="G83">
        <v>81</v>
      </c>
      <c r="H83">
        <f t="shared" ca="1" si="3"/>
        <v>1.4817844746293826E-2</v>
      </c>
    </row>
    <row r="84" spans="2:8" x14ac:dyDescent="0.45">
      <c r="B84" s="191">
        <v>36284</v>
      </c>
      <c r="C84" s="101">
        <v>10.970479965209961</v>
      </c>
      <c r="D84" s="56">
        <f t="shared" si="2"/>
        <v>-0.9378160825244809</v>
      </c>
      <c r="E84">
        <v>6.1002431840489861E-2</v>
      </c>
      <c r="G84">
        <v>82</v>
      </c>
      <c r="H84">
        <f t="shared" ca="1" si="3"/>
        <v>1.014677439610338E-2</v>
      </c>
    </row>
    <row r="85" spans="2:8" x14ac:dyDescent="0.45">
      <c r="B85" s="191">
        <v>44231</v>
      </c>
      <c r="C85" s="101">
        <v>176.41989135742188</v>
      </c>
      <c r="D85" s="56">
        <f t="shared" si="2"/>
        <v>-0.15699912104273278</v>
      </c>
      <c r="E85">
        <v>6.0899443410732931E-2</v>
      </c>
      <c r="G85">
        <v>83</v>
      </c>
      <c r="H85">
        <f t="shared" ca="1" si="3"/>
        <v>-5.2647392719522576E-3</v>
      </c>
    </row>
    <row r="86" spans="2:8" x14ac:dyDescent="0.45">
      <c r="B86" s="191">
        <v>42877</v>
      </c>
      <c r="C86" s="101">
        <v>209.27604675292969</v>
      </c>
      <c r="D86" s="56">
        <f t="shared" si="2"/>
        <v>4.7337527180487848</v>
      </c>
      <c r="E86">
        <v>6.0796962379419957E-2</v>
      </c>
      <c r="G86">
        <v>84</v>
      </c>
      <c r="H86">
        <f t="shared" ca="1" si="3"/>
        <v>-4.1681075586616198E-2</v>
      </c>
    </row>
    <row r="87" spans="2:8" x14ac:dyDescent="0.45">
      <c r="B87" s="191">
        <v>39651</v>
      </c>
      <c r="C87" s="101">
        <v>36.498966217041016</v>
      </c>
      <c r="D87" s="56">
        <f t="shared" si="2"/>
        <v>3.1555903592584729</v>
      </c>
      <c r="E87">
        <v>5.9430982359139913E-2</v>
      </c>
      <c r="G87">
        <v>85</v>
      </c>
      <c r="H87">
        <f t="shared" ca="1" si="3"/>
        <v>1.9818983640987265E-2</v>
      </c>
    </row>
    <row r="88" spans="2:8" x14ac:dyDescent="0.45">
      <c r="B88" s="191">
        <v>36706</v>
      </c>
      <c r="C88" s="101">
        <v>8.7831001281738281</v>
      </c>
      <c r="D88" s="56">
        <f t="shared" si="2"/>
        <v>1.3696212419586498</v>
      </c>
      <c r="E88">
        <v>5.8920719851236536E-2</v>
      </c>
      <c r="G88">
        <v>86</v>
      </c>
      <c r="H88">
        <f t="shared" ca="1" si="3"/>
        <v>1.3051265606938924E-2</v>
      </c>
    </row>
    <row r="89" spans="2:8" x14ac:dyDescent="0.45">
      <c r="B89" s="191">
        <v>35440</v>
      </c>
      <c r="C89" s="101">
        <v>3.7065417766571045</v>
      </c>
      <c r="D89" s="56">
        <f t="shared" si="2"/>
        <v>-0.40325919733211729</v>
      </c>
      <c r="E89">
        <v>5.8778832763434041E-2</v>
      </c>
      <c r="G89">
        <v>87</v>
      </c>
      <c r="H89">
        <f t="shared" ca="1" si="3"/>
        <v>-2.6890775660475916E-2</v>
      </c>
    </row>
    <row r="90" spans="2:8" x14ac:dyDescent="0.45">
      <c r="B90" s="191">
        <v>35647</v>
      </c>
      <c r="C90" s="101">
        <v>6.2113094329833984</v>
      </c>
      <c r="D90" s="56">
        <f t="shared" si="2"/>
        <v>-0.41116886284691539</v>
      </c>
      <c r="E90">
        <v>5.8656844864412333E-2</v>
      </c>
      <c r="G90">
        <v>88</v>
      </c>
      <c r="H90">
        <f t="shared" ca="1" si="3"/>
        <v>6.3348540899346396E-3</v>
      </c>
    </row>
    <row r="91" spans="2:8" x14ac:dyDescent="0.45">
      <c r="B91" s="191">
        <v>36249</v>
      </c>
      <c r="C91" s="101">
        <v>10.548541069030762</v>
      </c>
      <c r="D91" s="56">
        <f t="shared" si="2"/>
        <v>-0.71710649685779793</v>
      </c>
      <c r="E91">
        <v>5.8632195857369854E-2</v>
      </c>
      <c r="G91">
        <v>89</v>
      </c>
      <c r="H91">
        <f t="shared" ca="1" si="3"/>
        <v>-5.0276976610717861E-3</v>
      </c>
    </row>
    <row r="92" spans="2:8" x14ac:dyDescent="0.45">
      <c r="B92" s="191">
        <v>39472</v>
      </c>
      <c r="C92" s="101">
        <v>37.288028717041016</v>
      </c>
      <c r="D92" s="56">
        <f t="shared" si="2"/>
        <v>-0.84450114191403891</v>
      </c>
      <c r="E92">
        <v>5.839999021166304E-2</v>
      </c>
      <c r="G92">
        <v>90</v>
      </c>
      <c r="H92">
        <f t="shared" ca="1" si="3"/>
        <v>7.6683272345781216E-3</v>
      </c>
    </row>
    <row r="93" spans="2:8" x14ac:dyDescent="0.45">
      <c r="B93" s="191">
        <v>42919</v>
      </c>
      <c r="C93" s="101">
        <v>239.79615783691406</v>
      </c>
      <c r="D93" s="56">
        <f t="shared" si="2"/>
        <v>6.5250457079096682</v>
      </c>
      <c r="E93">
        <v>5.8241571322253743E-2</v>
      </c>
      <c r="G93">
        <v>91</v>
      </c>
      <c r="H93">
        <f t="shared" ca="1" si="3"/>
        <v>-3.184096796750315E-3</v>
      </c>
    </row>
    <row r="94" spans="2:8" x14ac:dyDescent="0.45">
      <c r="B94" s="191">
        <v>38895</v>
      </c>
      <c r="C94" s="101">
        <v>31.866405487060547</v>
      </c>
      <c r="D94" s="56">
        <f t="shared" si="2"/>
        <v>2.5233306188624551</v>
      </c>
      <c r="E94">
        <v>5.8027924122956424E-2</v>
      </c>
      <c r="G94">
        <v>92</v>
      </c>
      <c r="H94">
        <f t="shared" ca="1" si="3"/>
        <v>1.7810158713124375E-3</v>
      </c>
    </row>
    <row r="95" spans="2:8" x14ac:dyDescent="0.45">
      <c r="B95" s="191">
        <v>36546</v>
      </c>
      <c r="C95" s="101">
        <v>9.044398307800293</v>
      </c>
      <c r="D95" s="56">
        <f t="shared" si="2"/>
        <v>-0.75472597399278929</v>
      </c>
      <c r="E95">
        <v>5.7817024518852338E-2</v>
      </c>
      <c r="G95">
        <v>93</v>
      </c>
      <c r="H95">
        <f t="shared" ca="1" si="3"/>
        <v>-1.2698784171846788E-2</v>
      </c>
    </row>
    <row r="96" spans="2:8" x14ac:dyDescent="0.45">
      <c r="B96" s="191">
        <v>39491</v>
      </c>
      <c r="C96" s="101">
        <v>36.874668121337891</v>
      </c>
      <c r="D96" s="56">
        <f t="shared" si="2"/>
        <v>-0.63057191517802003</v>
      </c>
      <c r="E96">
        <v>5.7666365590433109E-2</v>
      </c>
      <c r="G96">
        <v>94</v>
      </c>
      <c r="H96">
        <f t="shared" ca="1" si="3"/>
        <v>1.5334515812888794E-2</v>
      </c>
    </row>
    <row r="97" spans="2:8" x14ac:dyDescent="0.45">
      <c r="B97" s="191">
        <v>41038</v>
      </c>
      <c r="C97" s="101">
        <v>99.8155517578125</v>
      </c>
      <c r="D97" s="56">
        <f t="shared" si="2"/>
        <v>12.16107906969258</v>
      </c>
      <c r="E97">
        <v>5.7294030481820683E-2</v>
      </c>
      <c r="G97">
        <v>95</v>
      </c>
      <c r="H97">
        <f t="shared" ca="1" si="3"/>
        <v>2.4543725010795211E-2</v>
      </c>
    </row>
    <row r="98" spans="2:8" x14ac:dyDescent="0.45">
      <c r="B98" s="191">
        <v>35856</v>
      </c>
      <c r="C98" s="101">
        <v>7.5841464996337891</v>
      </c>
      <c r="D98" s="56">
        <f t="shared" si="2"/>
        <v>-9.4481994437751547E-3</v>
      </c>
      <c r="E98">
        <v>5.7256375518429339E-2</v>
      </c>
      <c r="G98">
        <v>96</v>
      </c>
      <c r="H98">
        <f t="shared" ca="1" si="3"/>
        <v>-1.5168262234738942E-2</v>
      </c>
    </row>
    <row r="99" spans="2:8" x14ac:dyDescent="0.45">
      <c r="B99" s="191">
        <v>37181</v>
      </c>
      <c r="C99" s="101">
        <v>7.6564865112304688</v>
      </c>
      <c r="D99" s="56">
        <f t="shared" si="2"/>
        <v>-0.80386433104767574</v>
      </c>
      <c r="E99">
        <v>5.7017592365845374E-2</v>
      </c>
      <c r="G99">
        <v>97</v>
      </c>
      <c r="H99">
        <f t="shared" ca="1" si="3"/>
        <v>3.2948572333093708E-2</v>
      </c>
    </row>
    <row r="100" spans="2:8" x14ac:dyDescent="0.45">
      <c r="B100" s="191">
        <v>39967</v>
      </c>
      <c r="C100" s="101">
        <v>39.036685943603516</v>
      </c>
      <c r="D100" s="56">
        <f t="shared" si="2"/>
        <v>4.8850994004472241</v>
      </c>
      <c r="E100">
        <v>5.6451724466154568E-2</v>
      </c>
      <c r="G100">
        <v>98</v>
      </c>
      <c r="H100">
        <f t="shared" ca="1" si="3"/>
        <v>-1.4012653887652771E-2</v>
      </c>
    </row>
    <row r="101" spans="2:8" x14ac:dyDescent="0.45">
      <c r="B101" s="191">
        <v>36027</v>
      </c>
      <c r="C101" s="101">
        <v>6.6331396102905273</v>
      </c>
      <c r="D101" s="56">
        <f t="shared" si="2"/>
        <v>-0.23574298569983015</v>
      </c>
      <c r="E101">
        <v>5.6340746937222054E-2</v>
      </c>
      <c r="G101">
        <v>99</v>
      </c>
      <c r="H101">
        <f t="shared" ca="1" si="3"/>
        <v>3.8387721802320973E-2</v>
      </c>
    </row>
    <row r="102" spans="2:8" x14ac:dyDescent="0.45">
      <c r="B102" s="191">
        <v>37061</v>
      </c>
      <c r="C102" s="101">
        <v>8.6792001724243164</v>
      </c>
      <c r="D102" s="56">
        <f t="shared" si="2"/>
        <v>3.109460522736073</v>
      </c>
      <c r="E102">
        <v>5.6264951071962339E-2</v>
      </c>
      <c r="G102">
        <v>100</v>
      </c>
      <c r="H102">
        <f t="shared" ca="1" si="3"/>
        <v>-2.1378119938908306E-2</v>
      </c>
    </row>
    <row r="103" spans="2:8" x14ac:dyDescent="0.45">
      <c r="B103" s="191">
        <v>35093</v>
      </c>
      <c r="C103" s="101">
        <v>2.1120047569274902</v>
      </c>
      <c r="D103" s="56">
        <f t="shared" si="2"/>
        <v>-0.92505518159434941</v>
      </c>
      <c r="E103">
        <v>5.6057519101305769E-2</v>
      </c>
      <c r="G103">
        <v>101</v>
      </c>
      <c r="H103">
        <f t="shared" ca="1" si="3"/>
        <v>-3.6163781783110065E-3</v>
      </c>
    </row>
    <row r="104" spans="2:8" x14ac:dyDescent="0.45">
      <c r="B104" s="191">
        <v>38883</v>
      </c>
      <c r="C104" s="101">
        <v>28.180797576904297</v>
      </c>
      <c r="D104" s="56">
        <f t="shared" si="2"/>
        <v>-0.22790148604957053</v>
      </c>
      <c r="E104">
        <v>5.5989057343738519E-2</v>
      </c>
      <c r="G104">
        <v>102</v>
      </c>
      <c r="H104">
        <f t="shared" ca="1" si="3"/>
        <v>-3.9952907931059102E-3</v>
      </c>
    </row>
    <row r="105" spans="2:8" x14ac:dyDescent="0.45">
      <c r="B105" s="191">
        <v>39911</v>
      </c>
      <c r="C105" s="101">
        <v>36.498966217041016</v>
      </c>
      <c r="D105" s="56">
        <f t="shared" si="2"/>
        <v>3.6865242196343901</v>
      </c>
      <c r="E105">
        <v>5.5895332886754828E-2</v>
      </c>
      <c r="G105">
        <v>103</v>
      </c>
      <c r="H105">
        <f t="shared" ca="1" si="3"/>
        <v>2.845248373384927E-2</v>
      </c>
    </row>
    <row r="106" spans="2:8" x14ac:dyDescent="0.45">
      <c r="B106" s="191">
        <v>35992</v>
      </c>
      <c r="C106" s="101">
        <v>7.7880673408508301</v>
      </c>
      <c r="D106" s="56">
        <f t="shared" si="2"/>
        <v>-0.98264445006170009</v>
      </c>
      <c r="E106">
        <v>5.5189144436659461E-2</v>
      </c>
      <c r="G106">
        <v>104</v>
      </c>
      <c r="H106">
        <f t="shared" ca="1" si="3"/>
        <v>1.8910881767711826E-2</v>
      </c>
    </row>
    <row r="107" spans="2:8" x14ac:dyDescent="0.45">
      <c r="B107" s="191">
        <v>45496</v>
      </c>
      <c r="C107" s="101">
        <v>448.73641967773438</v>
      </c>
      <c r="D107" s="56">
        <f t="shared" si="2"/>
        <v>1.6670846325615445</v>
      </c>
      <c r="E107">
        <v>5.497801823457682E-2</v>
      </c>
      <c r="G107">
        <v>105</v>
      </c>
      <c r="H107">
        <f t="shared" ca="1" si="3"/>
        <v>-1.869244620390078E-2</v>
      </c>
    </row>
    <row r="108" spans="2:8" x14ac:dyDescent="0.45">
      <c r="B108" s="191">
        <v>41977</v>
      </c>
      <c r="C108" s="101">
        <v>168.24978637695313</v>
      </c>
      <c r="D108" s="56">
        <f t="shared" si="2"/>
        <v>2.7478148630608996</v>
      </c>
      <c r="E108">
        <v>5.4783226157861943E-2</v>
      </c>
      <c r="G108">
        <v>106</v>
      </c>
      <c r="H108">
        <f t="shared" ca="1" si="3"/>
        <v>5.4470601135758571E-3</v>
      </c>
    </row>
    <row r="109" spans="2:8" x14ac:dyDescent="0.45">
      <c r="B109" s="191">
        <v>40011</v>
      </c>
      <c r="C109" s="101">
        <v>44.892768859863281</v>
      </c>
      <c r="D109" s="56">
        <f t="shared" si="2"/>
        <v>5.5794024996806284</v>
      </c>
      <c r="E109">
        <v>5.4750287116443891E-2</v>
      </c>
      <c r="G109">
        <v>107</v>
      </c>
      <c r="H109">
        <f t="shared" ca="1" si="3"/>
        <v>-1.4218876780466254E-2</v>
      </c>
    </row>
    <row r="110" spans="2:8" x14ac:dyDescent="0.45">
      <c r="B110" s="191">
        <v>37400</v>
      </c>
      <c r="C110" s="101">
        <v>6.8232288360595703</v>
      </c>
      <c r="D110" s="56">
        <f t="shared" si="2"/>
        <v>-0.84300133679865252</v>
      </c>
      <c r="E110">
        <v>5.4708318954200578E-2</v>
      </c>
      <c r="G110">
        <v>108</v>
      </c>
      <c r="H110">
        <f t="shared" ca="1" si="3"/>
        <v>-2.0338366152891606E-2</v>
      </c>
    </row>
    <row r="111" spans="2:8" x14ac:dyDescent="0.45">
      <c r="B111" s="191">
        <v>39454</v>
      </c>
      <c r="C111" s="101">
        <v>43.460426330566406</v>
      </c>
      <c r="D111" s="56">
        <f t="shared" si="2"/>
        <v>-3.401261451126654E-2</v>
      </c>
      <c r="E111">
        <v>5.4478945573811277E-2</v>
      </c>
      <c r="G111">
        <v>109</v>
      </c>
      <c r="H111">
        <f t="shared" ca="1" si="3"/>
        <v>-1.9484369948301959E-2</v>
      </c>
    </row>
    <row r="112" spans="2:8" x14ac:dyDescent="0.45">
      <c r="B112" s="191">
        <v>40017</v>
      </c>
      <c r="C112" s="101">
        <v>44.990676879882813</v>
      </c>
      <c r="D112" s="56">
        <f t="shared" si="2"/>
        <v>0.32777173473737015</v>
      </c>
      <c r="E112">
        <v>5.3899173772019984E-2</v>
      </c>
      <c r="G112">
        <v>110</v>
      </c>
      <c r="H112">
        <f t="shared" ca="1" si="3"/>
        <v>9.2719000029134867E-3</v>
      </c>
    </row>
    <row r="113" spans="2:8" x14ac:dyDescent="0.45">
      <c r="B113" s="191">
        <v>39647</v>
      </c>
      <c r="C113" s="101">
        <v>33.884346008300781</v>
      </c>
      <c r="D113" s="56">
        <f t="shared" si="2"/>
        <v>4.0236389617460961</v>
      </c>
      <c r="E113">
        <v>5.3811727822010658E-2</v>
      </c>
      <c r="G113">
        <v>111</v>
      </c>
      <c r="H113">
        <f t="shared" ca="1" si="3"/>
        <v>-1.927334856303569E-2</v>
      </c>
    </row>
    <row r="114" spans="2:8" x14ac:dyDescent="0.45">
      <c r="B114" s="191">
        <v>35767</v>
      </c>
      <c r="C114" s="101">
        <v>6.7449803352355957</v>
      </c>
      <c r="D114" s="56">
        <f t="shared" si="2"/>
        <v>-0.25322383061503495</v>
      </c>
      <c r="E114">
        <v>5.3766001764067844E-2</v>
      </c>
      <c r="G114">
        <v>112</v>
      </c>
      <c r="H114">
        <f t="shared" ca="1" si="3"/>
        <v>-8.5818376369889444E-3</v>
      </c>
    </row>
    <row r="115" spans="2:8" x14ac:dyDescent="0.45">
      <c r="B115" s="191">
        <v>36832</v>
      </c>
      <c r="C115" s="101">
        <v>9.0321311950683594</v>
      </c>
      <c r="D115" s="56">
        <f t="shared" si="2"/>
        <v>-0.95819030472078293</v>
      </c>
      <c r="E115">
        <v>5.3543187437587236E-2</v>
      </c>
      <c r="G115">
        <v>113</v>
      </c>
      <c r="H115">
        <f t="shared" ca="1" si="3"/>
        <v>-1.3273781645586728E-2</v>
      </c>
    </row>
    <row r="116" spans="2:8" x14ac:dyDescent="0.45">
      <c r="B116" s="191">
        <v>43308</v>
      </c>
      <c r="C116" s="101">
        <v>216.02958679199219</v>
      </c>
      <c r="D116" s="56">
        <f t="shared" si="2"/>
        <v>0.46780823764084317</v>
      </c>
      <c r="E116">
        <v>5.3447110094135782E-2</v>
      </c>
      <c r="G116">
        <v>114</v>
      </c>
      <c r="H116">
        <f t="shared" ca="1" si="3"/>
        <v>-2.9833585414970616E-2</v>
      </c>
    </row>
    <row r="117" spans="2:8" x14ac:dyDescent="0.45">
      <c r="B117" s="191">
        <v>44007</v>
      </c>
      <c r="C117" s="101">
        <v>147.1783447265625</v>
      </c>
      <c r="D117" s="56">
        <f t="shared" si="2"/>
        <v>15.694295836931934</v>
      </c>
      <c r="E117">
        <v>5.3427005946842861E-2</v>
      </c>
      <c r="G117">
        <v>115</v>
      </c>
      <c r="H117">
        <f t="shared" ca="1" si="3"/>
        <v>8.0391670740423398E-3</v>
      </c>
    </row>
    <row r="118" spans="2:8" x14ac:dyDescent="0.45">
      <c r="B118" s="191">
        <v>36752</v>
      </c>
      <c r="C118" s="101">
        <v>8.8160858154296875</v>
      </c>
      <c r="D118" s="56">
        <f t="shared" si="2"/>
        <v>1.8485386093680511</v>
      </c>
      <c r="E118">
        <v>5.3333735934363878E-2</v>
      </c>
      <c r="G118">
        <v>116</v>
      </c>
      <c r="H118">
        <f t="shared" ca="1" si="3"/>
        <v>3.1678913249197971E-2</v>
      </c>
    </row>
    <row r="119" spans="2:8" x14ac:dyDescent="0.45">
      <c r="B119" s="191">
        <v>35199</v>
      </c>
      <c r="C119" s="101">
        <v>3.0949504375457764</v>
      </c>
      <c r="D119" s="56">
        <f t="shared" si="2"/>
        <v>-0.7918386409724274</v>
      </c>
      <c r="E119">
        <v>5.2584109787822755E-2</v>
      </c>
      <c r="G119">
        <v>117</v>
      </c>
      <c r="H119">
        <f t="shared" ca="1" si="3"/>
        <v>3.7980883218959843E-2</v>
      </c>
    </row>
    <row r="120" spans="2:8" x14ac:dyDescent="0.45">
      <c r="B120" s="191">
        <v>38315</v>
      </c>
      <c r="C120" s="101">
        <v>14.868035316467285</v>
      </c>
      <c r="D120" s="56">
        <f t="shared" si="2"/>
        <v>5.1326114361425157</v>
      </c>
      <c r="E120">
        <v>5.2443537937750674E-2</v>
      </c>
      <c r="G120">
        <v>118</v>
      </c>
      <c r="H120">
        <f t="shared" ca="1" si="3"/>
        <v>-3.5358407765727134E-3</v>
      </c>
    </row>
    <row r="121" spans="2:8" x14ac:dyDescent="0.45">
      <c r="B121" s="191">
        <v>35152</v>
      </c>
      <c r="C121" s="101">
        <v>2.4244215488433838</v>
      </c>
      <c r="D121" s="56">
        <f t="shared" si="2"/>
        <v>-0.93367785266941017</v>
      </c>
      <c r="E121">
        <v>5.2352371744838963E-2</v>
      </c>
      <c r="G121">
        <v>119</v>
      </c>
      <c r="H121">
        <f t="shared" ca="1" si="3"/>
        <v>2.6749674232423436E-2</v>
      </c>
    </row>
    <row r="122" spans="2:8" x14ac:dyDescent="0.45">
      <c r="B122" s="191">
        <v>39512</v>
      </c>
      <c r="C122" s="101">
        <v>36.555233001708984</v>
      </c>
      <c r="D122" s="56">
        <f t="shared" si="2"/>
        <v>3.8538932289976602</v>
      </c>
      <c r="E122">
        <v>5.2190093833400425E-2</v>
      </c>
      <c r="G122">
        <v>120</v>
      </c>
      <c r="H122">
        <f t="shared" ca="1" si="3"/>
        <v>-6.3404082415759837E-3</v>
      </c>
    </row>
    <row r="123" spans="2:8" x14ac:dyDescent="0.45">
      <c r="B123" s="191">
        <v>36075</v>
      </c>
      <c r="C123" s="101">
        <v>7.5311160087585449</v>
      </c>
      <c r="D123" s="56">
        <f t="shared" si="2"/>
        <v>-0.11861572528575144</v>
      </c>
      <c r="E123">
        <v>5.1749075534784729E-2</v>
      </c>
      <c r="G123">
        <v>121</v>
      </c>
      <c r="H123">
        <f t="shared" ca="1" si="3"/>
        <v>3.8342512592891391E-2</v>
      </c>
    </row>
    <row r="124" spans="2:8" x14ac:dyDescent="0.45">
      <c r="B124" s="191">
        <v>35929</v>
      </c>
      <c r="C124" s="101">
        <v>8.5446453094482422</v>
      </c>
      <c r="D124" s="56">
        <f t="shared" si="2"/>
        <v>2.1788620121677011</v>
      </c>
      <c r="E124">
        <v>5.1119372780523628E-2</v>
      </c>
      <c r="G124">
        <v>122</v>
      </c>
      <c r="H124">
        <f t="shared" ca="1" si="3"/>
        <v>1.4546151497000719E-2</v>
      </c>
    </row>
    <row r="125" spans="2:8" x14ac:dyDescent="0.45">
      <c r="B125" s="191">
        <v>35100</v>
      </c>
      <c r="C125" s="101">
        <v>2.6879572868347168</v>
      </c>
      <c r="D125" s="56">
        <f t="shared" si="2"/>
        <v>-0.64772578497734179</v>
      </c>
      <c r="E125">
        <v>5.1111744469527057E-2</v>
      </c>
      <c r="G125">
        <v>123</v>
      </c>
      <c r="H125">
        <f t="shared" ca="1" si="3"/>
        <v>8.0215091329997254E-3</v>
      </c>
    </row>
    <row r="126" spans="2:8" x14ac:dyDescent="0.45">
      <c r="B126" s="191">
        <v>37470</v>
      </c>
      <c r="C126" s="101">
        <v>7.6302981376647949</v>
      </c>
      <c r="D126" s="56">
        <f t="shared" si="2"/>
        <v>-0.38819249650374299</v>
      </c>
      <c r="E126">
        <v>5.0916730885398886E-2</v>
      </c>
      <c r="G126">
        <v>124</v>
      </c>
      <c r="H126">
        <f t="shared" ca="1" si="3"/>
        <v>1.6681591085045813E-2</v>
      </c>
    </row>
    <row r="127" spans="2:8" x14ac:dyDescent="0.45">
      <c r="B127" s="191">
        <v>38194</v>
      </c>
      <c r="C127" s="101">
        <v>12.47173023223877</v>
      </c>
      <c r="D127" s="56">
        <f t="shared" si="2"/>
        <v>-0.62877197538264351</v>
      </c>
      <c r="E127">
        <v>5.0681809380677692E-2</v>
      </c>
      <c r="G127">
        <v>125</v>
      </c>
      <c r="H127">
        <f t="shared" ca="1" si="3"/>
        <v>-3.2451298268190175E-2</v>
      </c>
    </row>
    <row r="128" spans="2:8" x14ac:dyDescent="0.45">
      <c r="B128" s="191">
        <v>39398</v>
      </c>
      <c r="C128" s="101">
        <v>33.595874786376953</v>
      </c>
      <c r="D128" s="56">
        <f t="shared" si="2"/>
        <v>-0.28322068983366439</v>
      </c>
      <c r="E128">
        <v>5.0528747047796425E-2</v>
      </c>
      <c r="G128">
        <v>126</v>
      </c>
      <c r="H128">
        <f t="shared" ca="1" si="3"/>
        <v>6.6093378558769473E-3</v>
      </c>
    </row>
    <row r="129" spans="2:8" x14ac:dyDescent="0.45">
      <c r="B129" s="191">
        <v>40038</v>
      </c>
      <c r="C129" s="101">
        <v>46.870597839355469</v>
      </c>
      <c r="D129" s="56">
        <f t="shared" si="2"/>
        <v>2.7482748819192433</v>
      </c>
      <c r="E129">
        <v>5.0472021544906598E-2</v>
      </c>
      <c r="G129">
        <v>127</v>
      </c>
      <c r="H129">
        <f t="shared" ca="1" si="3"/>
        <v>-5.6007541051722809E-3</v>
      </c>
    </row>
    <row r="130" spans="2:8" x14ac:dyDescent="0.45">
      <c r="B130" s="191">
        <v>37994</v>
      </c>
      <c r="C130" s="101">
        <v>12.504578590393066</v>
      </c>
      <c r="D130" s="56">
        <f t="shared" si="2"/>
        <v>-0.96161884880628301</v>
      </c>
      <c r="E130">
        <v>5.0336525009294177E-2</v>
      </c>
      <c r="G130">
        <v>128</v>
      </c>
      <c r="H130">
        <f t="shared" ca="1" si="3"/>
        <v>-2.7587140354403263E-2</v>
      </c>
    </row>
    <row r="131" spans="2:8" x14ac:dyDescent="0.45">
      <c r="B131" s="191">
        <v>46059</v>
      </c>
      <c r="C131" s="101">
        <v>325.79998779296875</v>
      </c>
      <c r="D131" s="56">
        <f t="shared" ref="D131:D194" si="4">(C131-C132)/C132</f>
        <v>40.327737174664911</v>
      </c>
      <c r="E131">
        <v>5.0290054713234139E-2</v>
      </c>
      <c r="G131">
        <v>129</v>
      </c>
      <c r="H131">
        <f t="shared" ca="1" si="3"/>
        <v>1.0925307774064098E-3</v>
      </c>
    </row>
    <row r="132" spans="2:8" x14ac:dyDescent="0.45">
      <c r="B132" s="191">
        <v>36469</v>
      </c>
      <c r="C132" s="101">
        <v>7.8833250999450684</v>
      </c>
      <c r="D132" s="56">
        <f t="shared" si="4"/>
        <v>-0.94929574816854712</v>
      </c>
      <c r="E132">
        <v>5.0282468755386001E-2</v>
      </c>
      <c r="G132">
        <v>130</v>
      </c>
      <c r="H132">
        <f t="shared" ref="H132:H195" ca="1" si="5">_xlfn.NORM.INV(RAND(),N$5,N$6)</f>
        <v>7.3566890151636113E-3</v>
      </c>
    </row>
    <row r="133" spans="2:8" x14ac:dyDescent="0.45">
      <c r="B133" s="191">
        <v>42513</v>
      </c>
      <c r="C133" s="101">
        <v>155.47660827636719</v>
      </c>
      <c r="D133" s="56">
        <f t="shared" si="4"/>
        <v>23.464479401576373</v>
      </c>
      <c r="E133">
        <v>4.9946932382581459E-2</v>
      </c>
      <c r="G133">
        <v>131</v>
      </c>
      <c r="H133">
        <f t="shared" ca="1" si="5"/>
        <v>8.1172622632552562E-3</v>
      </c>
    </row>
    <row r="134" spans="2:8" x14ac:dyDescent="0.45">
      <c r="B134" s="191">
        <v>35781</v>
      </c>
      <c r="C134" s="101">
        <v>6.3551979064941406</v>
      </c>
      <c r="D134" s="56">
        <f t="shared" si="4"/>
        <v>-0.87527462794866151</v>
      </c>
      <c r="E134">
        <v>4.9845010237075417E-2</v>
      </c>
      <c r="G134">
        <v>132</v>
      </c>
      <c r="H134">
        <f t="shared" ca="1" si="5"/>
        <v>4.9067958063735992E-3</v>
      </c>
    </row>
    <row r="135" spans="2:8" x14ac:dyDescent="0.45">
      <c r="B135" s="191">
        <v>40109</v>
      </c>
      <c r="C135" s="101">
        <v>50.953529357910156</v>
      </c>
      <c r="D135" s="56">
        <f t="shared" si="4"/>
        <v>3.6496478692447294</v>
      </c>
      <c r="E135">
        <v>4.9828234873209448E-2</v>
      </c>
      <c r="G135">
        <v>133</v>
      </c>
      <c r="H135">
        <f t="shared" ca="1" si="5"/>
        <v>-1.0610688448716104E-2</v>
      </c>
    </row>
    <row r="136" spans="2:8" x14ac:dyDescent="0.45">
      <c r="B136" s="191">
        <v>36227</v>
      </c>
      <c r="C136" s="101">
        <v>10.958578109741211</v>
      </c>
      <c r="D136" s="56">
        <f t="shared" si="4"/>
        <v>2.8638296927975326</v>
      </c>
      <c r="E136">
        <v>4.9636990213565636E-2</v>
      </c>
      <c r="G136">
        <v>134</v>
      </c>
      <c r="H136">
        <f t="shared" ca="1" si="5"/>
        <v>-8.890740431096722E-3</v>
      </c>
    </row>
    <row r="137" spans="2:8" x14ac:dyDescent="0.45">
      <c r="B137" s="191">
        <v>35172</v>
      </c>
      <c r="C137" s="101">
        <v>2.8361959457397461</v>
      </c>
      <c r="D137" s="56">
        <f t="shared" si="4"/>
        <v>-0.96047507467290172</v>
      </c>
      <c r="E137">
        <v>4.9341102448442697E-2</v>
      </c>
      <c r="G137">
        <v>135</v>
      </c>
      <c r="H137">
        <f t="shared" ca="1" si="5"/>
        <v>-2.2695867499892837E-2</v>
      </c>
    </row>
    <row r="138" spans="2:8" x14ac:dyDescent="0.45">
      <c r="B138" s="191">
        <v>40441</v>
      </c>
      <c r="C138" s="101">
        <v>71.757148742675781</v>
      </c>
      <c r="D138" s="56">
        <f t="shared" si="4"/>
        <v>10.792681038444202</v>
      </c>
      <c r="E138">
        <v>4.9302187241589052E-2</v>
      </c>
      <c r="G138">
        <v>136</v>
      </c>
      <c r="H138">
        <f t="shared" ca="1" si="5"/>
        <v>-3.2801542235854825E-2</v>
      </c>
    </row>
    <row r="139" spans="2:8" x14ac:dyDescent="0.45">
      <c r="B139" s="191">
        <v>36658</v>
      </c>
      <c r="C139" s="101">
        <v>6.0848884582519531</v>
      </c>
      <c r="D139" s="56">
        <f t="shared" si="4"/>
        <v>-0.84214341055467523</v>
      </c>
      <c r="E139">
        <v>4.913263812840573E-2</v>
      </c>
      <c r="G139">
        <v>137</v>
      </c>
      <c r="H139">
        <f t="shared" ca="1" si="5"/>
        <v>-4.1347769320451526E-3</v>
      </c>
    </row>
    <row r="140" spans="2:8" x14ac:dyDescent="0.45">
      <c r="B140" s="191">
        <v>39479</v>
      </c>
      <c r="C140" s="101">
        <v>38.546939849853516</v>
      </c>
      <c r="D140" s="56">
        <f t="shared" si="4"/>
        <v>10.268893277497298</v>
      </c>
      <c r="E140">
        <v>4.9092337285994422E-2</v>
      </c>
      <c r="G140">
        <v>138</v>
      </c>
      <c r="H140">
        <f t="shared" ca="1" si="5"/>
        <v>1.7944259984370839E-2</v>
      </c>
    </row>
    <row r="141" spans="2:8" x14ac:dyDescent="0.45">
      <c r="B141" s="191">
        <v>35240</v>
      </c>
      <c r="C141" s="101">
        <v>3.4206500053405762</v>
      </c>
      <c r="D141" s="56">
        <f t="shared" si="4"/>
        <v>-0.88427027817440851</v>
      </c>
      <c r="E141">
        <v>4.8875963021889457E-2</v>
      </c>
      <c r="G141">
        <v>139</v>
      </c>
      <c r="H141">
        <f t="shared" ca="1" si="5"/>
        <v>-6.8465429902328371E-4</v>
      </c>
    </row>
    <row r="142" spans="2:8" x14ac:dyDescent="0.45">
      <c r="B142" s="191">
        <v>38884</v>
      </c>
      <c r="C142" s="101">
        <v>29.557229995727539</v>
      </c>
      <c r="D142" s="56">
        <f t="shared" si="4"/>
        <v>2.8589881278816263</v>
      </c>
      <c r="E142">
        <v>4.884291919229794E-2</v>
      </c>
      <c r="G142">
        <v>140</v>
      </c>
      <c r="H142">
        <f t="shared" ca="1" si="5"/>
        <v>4.0198100492399649E-3</v>
      </c>
    </row>
    <row r="143" spans="2:8" x14ac:dyDescent="0.45">
      <c r="B143" s="191">
        <v>36133</v>
      </c>
      <c r="C143" s="101">
        <v>7.6593213081359863</v>
      </c>
      <c r="D143" s="56">
        <f t="shared" si="4"/>
        <v>-0.79299622467333053</v>
      </c>
      <c r="E143">
        <v>4.8814648129300926E-2</v>
      </c>
      <c r="G143">
        <v>141</v>
      </c>
      <c r="H143">
        <f t="shared" ca="1" si="5"/>
        <v>1.6043594924786783E-2</v>
      </c>
    </row>
    <row r="144" spans="2:8" x14ac:dyDescent="0.45">
      <c r="B144" s="191">
        <v>38854</v>
      </c>
      <c r="C144" s="101">
        <v>37.000877380371094</v>
      </c>
      <c r="D144" s="56">
        <f t="shared" si="4"/>
        <v>2.0085846275101695</v>
      </c>
      <c r="E144">
        <v>4.8767874062539907E-2</v>
      </c>
      <c r="G144">
        <v>142</v>
      </c>
      <c r="H144">
        <f t="shared" ca="1" si="5"/>
        <v>8.7916635020661282E-3</v>
      </c>
    </row>
    <row r="145" spans="2:8" x14ac:dyDescent="0.45">
      <c r="B145" s="191">
        <v>38030</v>
      </c>
      <c r="C145" s="101">
        <v>12.298433303833008</v>
      </c>
      <c r="D145" s="56">
        <f t="shared" si="4"/>
        <v>-0.68883630591279066</v>
      </c>
      <c r="E145">
        <v>4.8724742083011127E-2</v>
      </c>
      <c r="G145">
        <v>143</v>
      </c>
      <c r="H145">
        <f t="shared" ca="1" si="5"/>
        <v>-1.2021659978584459E-2</v>
      </c>
    </row>
    <row r="146" spans="2:8" x14ac:dyDescent="0.45">
      <c r="B146" s="191">
        <v>39545</v>
      </c>
      <c r="C146" s="101">
        <v>39.523998260498047</v>
      </c>
      <c r="D146" s="56">
        <f t="shared" si="4"/>
        <v>-0.15885079349976503</v>
      </c>
      <c r="E146">
        <v>4.8604182644730647E-2</v>
      </c>
      <c r="G146">
        <v>144</v>
      </c>
      <c r="H146">
        <f t="shared" ca="1" si="5"/>
        <v>2.5393391763339785E-2</v>
      </c>
    </row>
    <row r="147" spans="2:8" x14ac:dyDescent="0.45">
      <c r="B147" s="191">
        <v>40049</v>
      </c>
      <c r="C147" s="101">
        <v>46.988094329833984</v>
      </c>
      <c r="D147" s="56">
        <f t="shared" si="4"/>
        <v>0.6443436854218173</v>
      </c>
      <c r="E147">
        <v>4.8045383588541143E-2</v>
      </c>
      <c r="G147">
        <v>145</v>
      </c>
      <c r="H147">
        <f t="shared" ca="1" si="5"/>
        <v>-1.9705502890450994E-2</v>
      </c>
    </row>
    <row r="148" spans="2:8" x14ac:dyDescent="0.45">
      <c r="B148" s="191">
        <v>39181</v>
      </c>
      <c r="C148" s="101">
        <v>28.575592041015625</v>
      </c>
      <c r="D148" s="56">
        <f t="shared" si="4"/>
        <v>2.5886380856847393</v>
      </c>
      <c r="E148">
        <v>4.7908361106838625E-2</v>
      </c>
      <c r="G148">
        <v>146</v>
      </c>
      <c r="H148">
        <f t="shared" ca="1" si="5"/>
        <v>8.9639224711653143E-3</v>
      </c>
    </row>
    <row r="149" spans="2:8" x14ac:dyDescent="0.45">
      <c r="B149" s="191">
        <v>36157</v>
      </c>
      <c r="C149" s="101">
        <v>7.9627957344055176</v>
      </c>
      <c r="D149" s="56">
        <f t="shared" si="4"/>
        <v>-0.95892710474966103</v>
      </c>
      <c r="E149">
        <v>4.7687059448260079E-2</v>
      </c>
      <c r="G149">
        <v>147</v>
      </c>
      <c r="H149">
        <f t="shared" ca="1" si="5"/>
        <v>-2.0340628619274211E-2</v>
      </c>
    </row>
    <row r="150" spans="2:8" x14ac:dyDescent="0.45">
      <c r="B150" s="191">
        <v>42811</v>
      </c>
      <c r="C150" s="101">
        <v>193.86984252929688</v>
      </c>
      <c r="D150" s="56">
        <f t="shared" si="4"/>
        <v>4.2412552698154808</v>
      </c>
      <c r="E150">
        <v>4.7681190420157504E-2</v>
      </c>
      <c r="G150">
        <v>148</v>
      </c>
      <c r="H150">
        <f t="shared" ca="1" si="5"/>
        <v>2.1451502934487204E-2</v>
      </c>
    </row>
    <row r="151" spans="2:8" x14ac:dyDescent="0.45">
      <c r="B151" s="191">
        <v>39965</v>
      </c>
      <c r="C151" s="101">
        <v>36.989200592041016</v>
      </c>
      <c r="D151" s="56">
        <f t="shared" si="4"/>
        <v>-0.88485072022087763</v>
      </c>
      <c r="E151">
        <v>4.7644870049966946E-2</v>
      </c>
      <c r="G151">
        <v>149</v>
      </c>
      <c r="H151">
        <f t="shared" ca="1" si="5"/>
        <v>-3.8739486038886765E-2</v>
      </c>
    </row>
    <row r="152" spans="2:8" x14ac:dyDescent="0.45">
      <c r="B152" s="191">
        <v>44959</v>
      </c>
      <c r="C152" s="101">
        <v>321.22824096679688</v>
      </c>
      <c r="D152" s="56">
        <f t="shared" si="4"/>
        <v>71.732778280718861</v>
      </c>
      <c r="E152">
        <v>4.7592787438926955E-2</v>
      </c>
      <c r="G152">
        <v>150</v>
      </c>
      <c r="H152">
        <f t="shared" ca="1" si="5"/>
        <v>1.4083266733151637E-3</v>
      </c>
    </row>
    <row r="153" spans="2:8" x14ac:dyDescent="0.45">
      <c r="B153" s="191">
        <v>35535</v>
      </c>
      <c r="C153" s="101">
        <v>4.4165539741516113</v>
      </c>
      <c r="D153" s="56">
        <f t="shared" si="4"/>
        <v>-0.37963207062649346</v>
      </c>
      <c r="E153">
        <v>4.753404643846669E-2</v>
      </c>
      <c r="G153">
        <v>151</v>
      </c>
      <c r="H153">
        <f t="shared" ca="1" si="5"/>
        <v>-1.0773660432019713E-2</v>
      </c>
    </row>
    <row r="154" spans="2:8" x14ac:dyDescent="0.45">
      <c r="B154" s="191">
        <v>36671</v>
      </c>
      <c r="C154" s="101">
        <v>7.1192493438720703</v>
      </c>
      <c r="D154" s="56">
        <f t="shared" si="4"/>
        <v>1.4212370712208826</v>
      </c>
      <c r="E154">
        <v>4.7364025541959912E-2</v>
      </c>
      <c r="G154">
        <v>152</v>
      </c>
      <c r="H154">
        <f t="shared" ca="1" si="5"/>
        <v>-1.5582725267949134E-2</v>
      </c>
    </row>
    <row r="155" spans="2:8" x14ac:dyDescent="0.45">
      <c r="B155" s="191">
        <v>35198</v>
      </c>
      <c r="C155" s="101">
        <v>2.9403355121612549</v>
      </c>
      <c r="D155" s="56">
        <f t="shared" si="4"/>
        <v>-0.58812643373211992</v>
      </c>
      <c r="E155">
        <v>4.7312782917250079E-2</v>
      </c>
      <c r="G155">
        <v>153</v>
      </c>
      <c r="H155">
        <f t="shared" ca="1" si="5"/>
        <v>-2.6275329789373483E-2</v>
      </c>
    </row>
    <row r="156" spans="2:8" x14ac:dyDescent="0.45">
      <c r="B156" s="191">
        <v>36042</v>
      </c>
      <c r="C156" s="101">
        <v>7.1389274597167969</v>
      </c>
      <c r="D156" s="56">
        <f t="shared" si="4"/>
        <v>-0.47281359289719949</v>
      </c>
      <c r="E156">
        <v>4.7297922621866981E-2</v>
      </c>
      <c r="G156">
        <v>154</v>
      </c>
      <c r="H156">
        <f t="shared" ca="1" si="5"/>
        <v>2.0676696959634748E-2</v>
      </c>
    </row>
    <row r="157" spans="2:8" x14ac:dyDescent="0.45">
      <c r="B157" s="191">
        <v>38246</v>
      </c>
      <c r="C157" s="101">
        <v>13.541562080383301</v>
      </c>
      <c r="D157" s="56">
        <f t="shared" si="4"/>
        <v>-0.1488021725470515</v>
      </c>
      <c r="E157">
        <v>4.7258963172577211E-2</v>
      </c>
      <c r="G157">
        <v>155</v>
      </c>
      <c r="H157">
        <f t="shared" ca="1" si="5"/>
        <v>-1.2881719076604266E-2</v>
      </c>
    </row>
    <row r="158" spans="2:8" x14ac:dyDescent="0.45">
      <c r="B158" s="191">
        <v>38442</v>
      </c>
      <c r="C158" s="101">
        <v>15.908830642700195</v>
      </c>
      <c r="D158" s="56">
        <f t="shared" si="4"/>
        <v>1.0367543560246826</v>
      </c>
      <c r="E158">
        <v>4.7004170162095425E-2</v>
      </c>
      <c r="G158">
        <v>156</v>
      </c>
      <c r="H158">
        <f t="shared" ca="1" si="5"/>
        <v>-3.0461822565025156E-3</v>
      </c>
    </row>
    <row r="159" spans="2:8" x14ac:dyDescent="0.45">
      <c r="B159" s="191">
        <v>37441</v>
      </c>
      <c r="C159" s="101">
        <v>7.8108735084533691</v>
      </c>
      <c r="D159" s="56">
        <f t="shared" si="4"/>
        <v>-5.8294260849089091E-2</v>
      </c>
      <c r="E159">
        <v>4.6836316219602256E-2</v>
      </c>
      <c r="G159">
        <v>157</v>
      </c>
      <c r="H159">
        <f t="shared" ca="1" si="5"/>
        <v>-3.6121646436332068E-2</v>
      </c>
    </row>
    <row r="160" spans="2:8" x14ac:dyDescent="0.45">
      <c r="B160" s="191">
        <v>36705</v>
      </c>
      <c r="C160" s="101">
        <v>8.2943887710571289</v>
      </c>
      <c r="D160" s="56">
        <f t="shared" si="4"/>
        <v>-0.95643731864278447</v>
      </c>
      <c r="E160">
        <v>4.6687882122201839E-2</v>
      </c>
      <c r="G160">
        <v>158</v>
      </c>
      <c r="H160">
        <f t="shared" ca="1" si="5"/>
        <v>2.5936144069083417E-2</v>
      </c>
    </row>
    <row r="161" spans="2:8" x14ac:dyDescent="0.45">
      <c r="B161" s="191">
        <v>44539</v>
      </c>
      <c r="C161" s="101">
        <v>190.4012451171875</v>
      </c>
      <c r="D161" s="56">
        <f t="shared" si="4"/>
        <v>70.101945997825808</v>
      </c>
      <c r="E161">
        <v>4.6454684888320816E-2</v>
      </c>
      <c r="G161">
        <v>159</v>
      </c>
      <c r="H161">
        <f t="shared" ca="1" si="5"/>
        <v>-9.7029317295237484E-3</v>
      </c>
    </row>
    <row r="162" spans="2:8" x14ac:dyDescent="0.45">
      <c r="B162" s="191">
        <v>35163</v>
      </c>
      <c r="C162" s="101">
        <v>2.6778626441955566</v>
      </c>
      <c r="D162" s="56">
        <f t="shared" si="4"/>
        <v>-0.56359196038490178</v>
      </c>
      <c r="E162">
        <v>4.6294446998958898E-2</v>
      </c>
      <c r="G162">
        <v>160</v>
      </c>
      <c r="H162">
        <f t="shared" ca="1" si="5"/>
        <v>9.1491820502134884E-3</v>
      </c>
    </row>
    <row r="163" spans="2:8" x14ac:dyDescent="0.45">
      <c r="B163" s="191">
        <v>35775</v>
      </c>
      <c r="C163" s="101">
        <v>6.1361441612243652</v>
      </c>
      <c r="D163" s="56">
        <f t="shared" si="4"/>
        <v>-0.96240610661157533</v>
      </c>
      <c r="E163">
        <v>4.6036941566858995E-2</v>
      </c>
      <c r="G163">
        <v>161</v>
      </c>
      <c r="H163">
        <f t="shared" ca="1" si="5"/>
        <v>-3.4486625816584862E-2</v>
      </c>
    </row>
    <row r="164" spans="2:8" x14ac:dyDescent="0.45">
      <c r="B164" s="191">
        <v>41953</v>
      </c>
      <c r="C164" s="101">
        <v>163.22183227539063</v>
      </c>
      <c r="D164" s="56">
        <f t="shared" si="4"/>
        <v>4.0674832253911708</v>
      </c>
      <c r="E164">
        <v>4.5128614381963715E-2</v>
      </c>
      <c r="G164">
        <v>162</v>
      </c>
      <c r="H164">
        <f t="shared" ca="1" si="5"/>
        <v>1.6367275138168436E-2</v>
      </c>
    </row>
    <row r="165" spans="2:8" x14ac:dyDescent="0.45">
      <c r="B165" s="191">
        <v>38918</v>
      </c>
      <c r="C165" s="101">
        <v>32.209644317626953</v>
      </c>
      <c r="D165" s="56">
        <f t="shared" si="4"/>
        <v>-0.82674441901152396</v>
      </c>
      <c r="E165">
        <v>4.5074889649741393E-2</v>
      </c>
      <c r="G165">
        <v>163</v>
      </c>
      <c r="H165">
        <f t="shared" ca="1" si="5"/>
        <v>1.1710802969505626E-3</v>
      </c>
    </row>
    <row r="166" spans="2:8" x14ac:dyDescent="0.45">
      <c r="B166" s="191">
        <v>42767</v>
      </c>
      <c r="C166" s="101">
        <v>185.90826416015625</v>
      </c>
      <c r="D166" s="56">
        <f t="shared" si="4"/>
        <v>4.3395530396831683</v>
      </c>
      <c r="E166">
        <v>4.4943872262418763E-2</v>
      </c>
      <c r="G166">
        <v>164</v>
      </c>
      <c r="H166">
        <f t="shared" ca="1" si="5"/>
        <v>1.7390368444092651E-2</v>
      </c>
    </row>
    <row r="167" spans="2:8" x14ac:dyDescent="0.45">
      <c r="B167" s="191">
        <v>39378</v>
      </c>
      <c r="C167" s="101">
        <v>34.817195892333984</v>
      </c>
      <c r="D167" s="56">
        <f t="shared" si="4"/>
        <v>2.9668431520149925</v>
      </c>
      <c r="E167">
        <v>4.4826442246932531E-2</v>
      </c>
      <c r="G167">
        <v>165</v>
      </c>
      <c r="H167">
        <f t="shared" ca="1" si="5"/>
        <v>5.6302053509391256E-2</v>
      </c>
    </row>
    <row r="168" spans="2:8" x14ac:dyDescent="0.45">
      <c r="B168" s="191">
        <v>37068</v>
      </c>
      <c r="C168" s="101">
        <v>8.7770538330078125</v>
      </c>
      <c r="D168" s="56">
        <f t="shared" si="4"/>
        <v>1.9834343746066951</v>
      </c>
      <c r="E168">
        <v>4.4758712076105649E-2</v>
      </c>
      <c r="G168">
        <v>166</v>
      </c>
      <c r="H168">
        <f t="shared" ca="1" si="5"/>
        <v>4.5416226556134399E-2</v>
      </c>
    </row>
    <row r="169" spans="2:8" x14ac:dyDescent="0.45">
      <c r="B169" s="191">
        <v>35214</v>
      </c>
      <c r="C169" s="101">
        <v>2.9419295787811279</v>
      </c>
      <c r="D169" s="56">
        <f t="shared" si="4"/>
        <v>-0.91500973017894471</v>
      </c>
      <c r="E169">
        <v>4.4717635724596166E-2</v>
      </c>
      <c r="G169">
        <v>167</v>
      </c>
      <c r="H169">
        <f t="shared" ca="1" si="5"/>
        <v>1.65776816106984E-3</v>
      </c>
    </row>
    <row r="170" spans="2:8" x14ac:dyDescent="0.45">
      <c r="B170" s="191">
        <v>39800</v>
      </c>
      <c r="C170" s="101">
        <v>34.614898681640625</v>
      </c>
      <c r="D170" s="56">
        <f t="shared" si="4"/>
        <v>0.11867636990449489</v>
      </c>
      <c r="E170">
        <v>4.4676587429049834E-2</v>
      </c>
      <c r="G170">
        <v>168</v>
      </c>
      <c r="H170">
        <f t="shared" ca="1" si="5"/>
        <v>1.9777433394766879E-2</v>
      </c>
    </row>
    <row r="171" spans="2:8" x14ac:dyDescent="0.45">
      <c r="B171" s="191">
        <v>38763</v>
      </c>
      <c r="C171" s="101">
        <v>30.942728042602539</v>
      </c>
      <c r="D171" s="56">
        <f t="shared" si="4"/>
        <v>4.1805544245743009</v>
      </c>
      <c r="E171">
        <v>4.4634289481435045E-2</v>
      </c>
      <c r="G171">
        <v>169</v>
      </c>
      <c r="H171">
        <f t="shared" ca="1" si="5"/>
        <v>3.6379590929962167E-3</v>
      </c>
    </row>
    <row r="172" spans="2:8" x14ac:dyDescent="0.45">
      <c r="B172" s="191">
        <v>36650</v>
      </c>
      <c r="C172" s="101">
        <v>5.9728603363037109</v>
      </c>
      <c r="D172" s="56">
        <f t="shared" si="4"/>
        <v>0.94763479146066198</v>
      </c>
      <c r="E172">
        <v>4.4607402287562513E-2</v>
      </c>
      <c r="G172">
        <v>170</v>
      </c>
      <c r="H172">
        <f t="shared" ca="1" si="5"/>
        <v>-1.5275131746317609E-2</v>
      </c>
    </row>
    <row r="173" spans="2:8" x14ac:dyDescent="0.45">
      <c r="B173" s="191">
        <v>35395</v>
      </c>
      <c r="C173" s="101">
        <v>3.0667250156402588</v>
      </c>
      <c r="D173" s="56">
        <f t="shared" si="4"/>
        <v>-9.6320563549409183E-2</v>
      </c>
      <c r="E173">
        <v>4.4533567033127303E-2</v>
      </c>
      <c r="G173">
        <v>171</v>
      </c>
      <c r="H173">
        <f t="shared" ca="1" si="5"/>
        <v>-8.188727109653314E-3</v>
      </c>
    </row>
    <row r="174" spans="2:8" x14ac:dyDescent="0.45">
      <c r="B174" s="191">
        <v>35346</v>
      </c>
      <c r="C174" s="101">
        <v>3.3935983180999756</v>
      </c>
      <c r="D174" s="56">
        <f t="shared" si="4"/>
        <v>-0.99102638011107458</v>
      </c>
      <c r="E174">
        <v>4.4532365035943863E-2</v>
      </c>
      <c r="G174">
        <v>172</v>
      </c>
      <c r="H174">
        <f t="shared" ca="1" si="5"/>
        <v>1.449372038612525E-2</v>
      </c>
    </row>
    <row r="175" spans="2:8" x14ac:dyDescent="0.45">
      <c r="B175" s="191">
        <v>45364</v>
      </c>
      <c r="C175" s="101">
        <v>378.17495727539063</v>
      </c>
      <c r="D175" s="56">
        <f t="shared" si="4"/>
        <v>1.2665257713197187</v>
      </c>
      <c r="E175">
        <v>4.4504860490069562E-2</v>
      </c>
      <c r="G175">
        <v>173</v>
      </c>
      <c r="H175">
        <f t="shared" ca="1" si="5"/>
        <v>-2.3728691204337928E-2</v>
      </c>
    </row>
    <row r="176" spans="2:8" x14ac:dyDescent="0.45">
      <c r="B176" s="191">
        <v>44330</v>
      </c>
      <c r="C176" s="101">
        <v>166.85226440429688</v>
      </c>
      <c r="D176" s="56">
        <f t="shared" si="4"/>
        <v>4.4593968520858018</v>
      </c>
      <c r="E176">
        <v>4.428027294768757E-2</v>
      </c>
      <c r="G176">
        <v>174</v>
      </c>
      <c r="H176">
        <f t="shared" ca="1" si="5"/>
        <v>4.2710527148786419E-2</v>
      </c>
    </row>
    <row r="177" spans="2:8" x14ac:dyDescent="0.45">
      <c r="B177" s="191">
        <v>38889</v>
      </c>
      <c r="C177" s="101">
        <v>30.562398910522461</v>
      </c>
      <c r="D177" s="56">
        <f t="shared" si="4"/>
        <v>5.2930981124042793</v>
      </c>
      <c r="E177">
        <v>4.3921993708388236E-2</v>
      </c>
      <c r="G177">
        <v>175</v>
      </c>
      <c r="H177">
        <f t="shared" ca="1" si="5"/>
        <v>6.0253910196860286E-6</v>
      </c>
    </row>
    <row r="178" spans="2:8" x14ac:dyDescent="0.45">
      <c r="B178" s="191">
        <v>35493</v>
      </c>
      <c r="C178" s="101">
        <v>4.8564949035644531</v>
      </c>
      <c r="D178" s="56">
        <f t="shared" si="4"/>
        <v>0.39761447343864925</v>
      </c>
      <c r="E178">
        <v>4.3763571872393423E-2</v>
      </c>
      <c r="G178">
        <v>176</v>
      </c>
      <c r="H178">
        <f t="shared" ca="1" si="5"/>
        <v>3.3587500121785047E-2</v>
      </c>
    </row>
    <row r="179" spans="2:8" x14ac:dyDescent="0.45">
      <c r="B179" s="191">
        <v>35230</v>
      </c>
      <c r="C179" s="101">
        <v>3.4748458862304688</v>
      </c>
      <c r="D179" s="56">
        <f t="shared" si="4"/>
        <v>-0.97076267027452234</v>
      </c>
      <c r="E179">
        <v>4.3727897544146903E-2</v>
      </c>
      <c r="G179">
        <v>177</v>
      </c>
      <c r="H179">
        <f t="shared" ca="1" si="5"/>
        <v>9.0109624056655471E-3</v>
      </c>
    </row>
    <row r="180" spans="2:8" x14ac:dyDescent="0.45">
      <c r="B180" s="191">
        <v>43917</v>
      </c>
      <c r="C180" s="101">
        <v>118.84963226318359</v>
      </c>
      <c r="D180" s="56">
        <f t="shared" si="4"/>
        <v>-0.46418351877149494</v>
      </c>
      <c r="E180">
        <v>4.3478228833403826E-2</v>
      </c>
      <c r="G180">
        <v>178</v>
      </c>
      <c r="H180">
        <f t="shared" ca="1" si="5"/>
        <v>2.3246070139791891E-3</v>
      </c>
    </row>
    <row r="181" spans="2:8" x14ac:dyDescent="0.45">
      <c r="B181" s="191">
        <v>44659</v>
      </c>
      <c r="C181" s="101">
        <v>221.81033325195313</v>
      </c>
      <c r="D181" s="56">
        <f t="shared" si="4"/>
        <v>29.818903144618751</v>
      </c>
      <c r="E181">
        <v>4.3444324211803255E-2</v>
      </c>
      <c r="G181">
        <v>179</v>
      </c>
      <c r="H181">
        <f t="shared" ca="1" si="5"/>
        <v>-9.1253664041047108E-3</v>
      </c>
    </row>
    <row r="182" spans="2:8" x14ac:dyDescent="0.45">
      <c r="B182" s="191">
        <v>37412</v>
      </c>
      <c r="C182" s="101">
        <v>7.1972169876098633</v>
      </c>
      <c r="D182" s="56">
        <f t="shared" si="4"/>
        <v>-0.14079478567769113</v>
      </c>
      <c r="E182">
        <v>4.3137267369036794E-2</v>
      </c>
      <c r="G182">
        <v>180</v>
      </c>
      <c r="H182">
        <f t="shared" ca="1" si="5"/>
        <v>-4.758049802491178E-3</v>
      </c>
    </row>
    <row r="183" spans="2:8" x14ac:dyDescent="0.45">
      <c r="B183" s="191">
        <v>37139</v>
      </c>
      <c r="C183" s="101">
        <v>8.3765983581542969</v>
      </c>
      <c r="D183" s="56">
        <f t="shared" si="4"/>
        <v>0.12433606761556271</v>
      </c>
      <c r="E183">
        <v>4.3028812698696184E-2</v>
      </c>
      <c r="G183">
        <v>181</v>
      </c>
      <c r="H183">
        <f t="shared" ca="1" si="5"/>
        <v>-2.3610531129270869E-2</v>
      </c>
    </row>
    <row r="184" spans="2:8" x14ac:dyDescent="0.45">
      <c r="B184" s="191">
        <v>37438</v>
      </c>
      <c r="C184" s="101">
        <v>7.4502620697021484</v>
      </c>
      <c r="D184" s="56">
        <f t="shared" si="4"/>
        <v>-0.69517193350144568</v>
      </c>
      <c r="E184">
        <v>4.2912076517041375E-2</v>
      </c>
      <c r="G184">
        <v>182</v>
      </c>
      <c r="H184">
        <f t="shared" ca="1" si="5"/>
        <v>2.7901479920082798E-2</v>
      </c>
    </row>
    <row r="185" spans="2:8" x14ac:dyDescent="0.45">
      <c r="B185" s="191">
        <v>38680</v>
      </c>
      <c r="C185" s="101">
        <v>24.440866470336914</v>
      </c>
      <c r="D185" s="56">
        <f t="shared" si="4"/>
        <v>-0.82275518306848983</v>
      </c>
      <c r="E185">
        <v>4.2890250863957834E-2</v>
      </c>
      <c r="G185">
        <v>183</v>
      </c>
      <c r="H185">
        <f t="shared" ca="1" si="5"/>
        <v>1.2564333938146566E-2</v>
      </c>
    </row>
    <row r="186" spans="2:8" x14ac:dyDescent="0.45">
      <c r="B186" s="191">
        <v>43936</v>
      </c>
      <c r="C186" s="101">
        <v>137.89326477050781</v>
      </c>
      <c r="D186" s="56">
        <f t="shared" si="4"/>
        <v>18.717601569808984</v>
      </c>
      <c r="E186">
        <v>4.2676602795563123E-2</v>
      </c>
      <c r="G186">
        <v>184</v>
      </c>
      <c r="H186">
        <f t="shared" ca="1" si="5"/>
        <v>-1.4117491952353832E-2</v>
      </c>
    </row>
    <row r="187" spans="2:8" x14ac:dyDescent="0.45">
      <c r="B187" s="191">
        <v>35982</v>
      </c>
      <c r="C187" s="101">
        <v>6.9934096336364746</v>
      </c>
      <c r="D187" s="56">
        <f t="shared" si="4"/>
        <v>-0.37523182408837158</v>
      </c>
      <c r="E187">
        <v>4.2664282308940586E-2</v>
      </c>
      <c r="G187">
        <v>185</v>
      </c>
      <c r="H187">
        <f t="shared" ca="1" si="5"/>
        <v>3.9461306427384813E-3</v>
      </c>
    </row>
    <row r="188" spans="2:8" x14ac:dyDescent="0.45">
      <c r="B188" s="191">
        <v>36398</v>
      </c>
      <c r="C188" s="101">
        <v>11.193607330322266</v>
      </c>
      <c r="D188" s="56">
        <f t="shared" si="4"/>
        <v>-0.92424516159279413</v>
      </c>
      <c r="E188">
        <v>4.2441391609559231E-2</v>
      </c>
      <c r="G188">
        <v>186</v>
      </c>
      <c r="H188">
        <f t="shared" ca="1" si="5"/>
        <v>-1.6135653265755934E-2</v>
      </c>
    </row>
    <row r="189" spans="2:8" x14ac:dyDescent="0.45">
      <c r="B189" s="191">
        <v>44013</v>
      </c>
      <c r="C189" s="101">
        <v>147.76095581054688</v>
      </c>
      <c r="D189" s="56">
        <f t="shared" si="4"/>
        <v>47.300178329470128</v>
      </c>
      <c r="E189">
        <v>4.2383563607961403E-2</v>
      </c>
      <c r="G189">
        <v>187</v>
      </c>
      <c r="H189">
        <f t="shared" ca="1" si="5"/>
        <v>-6.0296806621640432E-3</v>
      </c>
    </row>
    <row r="190" spans="2:8" x14ac:dyDescent="0.45">
      <c r="B190" s="191">
        <v>35410</v>
      </c>
      <c r="C190" s="101">
        <v>3.0592217445373535</v>
      </c>
      <c r="D190" s="56">
        <f t="shared" si="4"/>
        <v>-0.32661002019859359</v>
      </c>
      <c r="E190">
        <v>4.2359010719201631E-2</v>
      </c>
      <c r="G190">
        <v>188</v>
      </c>
      <c r="H190">
        <f t="shared" ca="1" si="5"/>
        <v>8.8962255797614808E-3</v>
      </c>
    </row>
    <row r="191" spans="2:8" x14ac:dyDescent="0.45">
      <c r="B191" s="191">
        <v>35565</v>
      </c>
      <c r="C191" s="101">
        <v>4.5430164337158203</v>
      </c>
      <c r="D191" s="56">
        <f t="shared" si="4"/>
        <v>-0.25872242888053609</v>
      </c>
      <c r="E191">
        <v>4.2291058975993515E-2</v>
      </c>
      <c r="G191">
        <v>189</v>
      </c>
      <c r="H191">
        <f t="shared" ca="1" si="5"/>
        <v>2.7085838767971528E-2</v>
      </c>
    </row>
    <row r="192" spans="2:8" x14ac:dyDescent="0.45">
      <c r="B192" s="191">
        <v>35698</v>
      </c>
      <c r="C192" s="101">
        <v>6.1286306381225586</v>
      </c>
      <c r="D192" s="56">
        <f t="shared" si="4"/>
        <v>-0.85020864340112801</v>
      </c>
      <c r="E192">
        <v>4.2275565012928423E-2</v>
      </c>
      <c r="G192">
        <v>190</v>
      </c>
      <c r="H192">
        <f t="shared" ca="1" si="5"/>
        <v>-1.645623437891275E-3</v>
      </c>
    </row>
    <row r="193" spans="2:8" x14ac:dyDescent="0.45">
      <c r="B193" s="191">
        <v>39464</v>
      </c>
      <c r="C193" s="101">
        <v>40.914447784423828</v>
      </c>
      <c r="D193" s="56">
        <f t="shared" si="4"/>
        <v>3.0090089357676</v>
      </c>
      <c r="E193">
        <v>4.2115934686867564E-2</v>
      </c>
      <c r="G193">
        <v>191</v>
      </c>
      <c r="H193">
        <f t="shared" ca="1" si="5"/>
        <v>3.8259075955249834E-3</v>
      </c>
    </row>
    <row r="194" spans="2:8" x14ac:dyDescent="0.45">
      <c r="B194" s="191">
        <v>37903</v>
      </c>
      <c r="C194" s="101">
        <v>10.205626487731934</v>
      </c>
      <c r="D194" s="56">
        <f t="shared" si="4"/>
        <v>-0.68935910651883536</v>
      </c>
      <c r="E194">
        <v>4.2098891436888226E-2</v>
      </c>
      <c r="G194">
        <v>192</v>
      </c>
      <c r="H194">
        <f t="shared" ca="1" si="5"/>
        <v>-4.4750704607548122E-3</v>
      </c>
    </row>
    <row r="195" spans="2:8" x14ac:dyDescent="0.45">
      <c r="B195" s="191">
        <v>38862</v>
      </c>
      <c r="C195" s="101">
        <v>32.85345458984375</v>
      </c>
      <c r="D195" s="56">
        <f t="shared" ref="D195:D258" si="6">(C195-C196)/C196</f>
        <v>-0.82627002910206415</v>
      </c>
      <c r="E195">
        <v>4.1929997182349875E-2</v>
      </c>
      <c r="G195">
        <v>193</v>
      </c>
      <c r="H195">
        <f t="shared" ca="1" si="5"/>
        <v>1.8320307940821488E-2</v>
      </c>
    </row>
    <row r="196" spans="2:8" x14ac:dyDescent="0.45">
      <c r="B196" s="191">
        <v>43171</v>
      </c>
      <c r="C196" s="101">
        <v>189.10643005371094</v>
      </c>
      <c r="D196" s="56">
        <f t="shared" si="6"/>
        <v>43.295584971900389</v>
      </c>
      <c r="E196">
        <v>4.1851422368810634E-2</v>
      </c>
      <c r="G196">
        <v>194</v>
      </c>
      <c r="H196">
        <f t="shared" ref="H196:H259" ca="1" si="7">_xlfn.NORM.INV(RAND(),N$5,N$6)</f>
        <v>1.2708512093521274E-2</v>
      </c>
    </row>
    <row r="197" spans="2:8" x14ac:dyDescent="0.45">
      <c r="B197" s="191">
        <v>35468</v>
      </c>
      <c r="C197" s="101">
        <v>4.2691936492919922</v>
      </c>
      <c r="D197" s="56">
        <f t="shared" si="6"/>
        <v>-0.90989409848205915</v>
      </c>
      <c r="E197">
        <v>4.1846559589310016E-2</v>
      </c>
      <c r="G197">
        <v>195</v>
      </c>
      <c r="H197">
        <f t="shared" ca="1" si="7"/>
        <v>-3.1886956939189137E-2</v>
      </c>
    </row>
    <row r="198" spans="2:8" x14ac:dyDescent="0.45">
      <c r="B198" s="191">
        <v>40239</v>
      </c>
      <c r="C198" s="101">
        <v>47.379734039306641</v>
      </c>
      <c r="D198" s="56">
        <f t="shared" si="6"/>
        <v>-0.78389368185079789</v>
      </c>
      <c r="E198">
        <v>4.1765262818506253E-2</v>
      </c>
      <c r="G198">
        <v>196</v>
      </c>
      <c r="H198">
        <f t="shared" ca="1" si="7"/>
        <v>2.2677267574244431E-2</v>
      </c>
    </row>
    <row r="199" spans="2:8" x14ac:dyDescent="0.45">
      <c r="B199" s="191">
        <v>44698</v>
      </c>
      <c r="C199" s="101">
        <v>219.24270629882813</v>
      </c>
      <c r="D199" s="56">
        <f t="shared" si="6"/>
        <v>25.472341102717124</v>
      </c>
      <c r="E199">
        <v>4.1715937163640499E-2</v>
      </c>
      <c r="G199">
        <v>197</v>
      </c>
      <c r="H199">
        <f t="shared" ca="1" si="7"/>
        <v>-1.4809945163665929E-2</v>
      </c>
    </row>
    <row r="200" spans="2:8" x14ac:dyDescent="0.45">
      <c r="B200" s="191">
        <v>36482</v>
      </c>
      <c r="C200" s="101">
        <v>8.2819538116455078</v>
      </c>
      <c r="D200" s="56">
        <f t="shared" si="6"/>
        <v>-0.93109677660556567</v>
      </c>
      <c r="E200">
        <v>4.1655381602302415E-2</v>
      </c>
      <c r="G200">
        <v>198</v>
      </c>
      <c r="H200">
        <f t="shared" ca="1" si="7"/>
        <v>1.3343369994815397E-2</v>
      </c>
    </row>
    <row r="201" spans="2:8" x14ac:dyDescent="0.45">
      <c r="B201" s="191">
        <v>43963</v>
      </c>
      <c r="C201" s="101">
        <v>120.1968994140625</v>
      </c>
      <c r="D201" s="56">
        <f t="shared" si="6"/>
        <v>4.3008476942943989</v>
      </c>
      <c r="E201">
        <v>4.1653792926251834E-2</v>
      </c>
      <c r="G201">
        <v>199</v>
      </c>
      <c r="H201">
        <f t="shared" ca="1" si="7"/>
        <v>9.5951355650065028E-3</v>
      </c>
    </row>
    <row r="202" spans="2:8" x14ac:dyDescent="0.45">
      <c r="B202" s="191">
        <v>38658</v>
      </c>
      <c r="C202" s="101">
        <v>22.675033569335938</v>
      </c>
      <c r="D202" s="56">
        <f t="shared" si="6"/>
        <v>-0.80809534079154499</v>
      </c>
      <c r="E202">
        <v>4.1596946488372262E-2</v>
      </c>
      <c r="G202">
        <v>200</v>
      </c>
      <c r="H202">
        <f t="shared" ca="1" si="7"/>
        <v>-1.9233964929886364E-3</v>
      </c>
    </row>
    <row r="203" spans="2:8" x14ac:dyDescent="0.45">
      <c r="B203" s="191">
        <v>43903</v>
      </c>
      <c r="C203" s="101">
        <v>118.15780639648438</v>
      </c>
      <c r="D203" s="56">
        <f t="shared" si="6"/>
        <v>2.3203667518670548</v>
      </c>
      <c r="E203">
        <v>4.1399222984133892E-2</v>
      </c>
      <c r="G203">
        <v>201</v>
      </c>
      <c r="H203">
        <f t="shared" ca="1" si="7"/>
        <v>7.2688992191358315E-3</v>
      </c>
    </row>
    <row r="204" spans="2:8" x14ac:dyDescent="0.45">
      <c r="B204" s="191">
        <v>39898</v>
      </c>
      <c r="C204" s="101">
        <v>35.585769653320313</v>
      </c>
      <c r="D204" s="56">
        <f t="shared" si="6"/>
        <v>0.61983926275628742</v>
      </c>
      <c r="E204">
        <v>4.1350284259971316E-2</v>
      </c>
      <c r="G204">
        <v>202</v>
      </c>
      <c r="H204">
        <f t="shared" ca="1" si="7"/>
        <v>-2.2739733595739352E-2</v>
      </c>
    </row>
    <row r="205" spans="2:8" x14ac:dyDescent="0.45">
      <c r="B205" s="191">
        <v>38646</v>
      </c>
      <c r="C205" s="101">
        <v>21.968704223632813</v>
      </c>
      <c r="D205" s="56">
        <f t="shared" si="6"/>
        <v>5.4098074339734019</v>
      </c>
      <c r="E205">
        <v>4.1201574739087789E-2</v>
      </c>
      <c r="G205">
        <v>203</v>
      </c>
      <c r="H205">
        <f t="shared" ca="1" si="7"/>
        <v>2.1314076009954146E-2</v>
      </c>
    </row>
    <row r="206" spans="2:8" x14ac:dyDescent="0.45">
      <c r="B206" s="191">
        <v>35361</v>
      </c>
      <c r="C206" s="101">
        <v>3.4273579120635986</v>
      </c>
      <c r="D206" s="56">
        <f t="shared" si="6"/>
        <v>-0.84256140019321013</v>
      </c>
      <c r="E206">
        <v>4.1185150913162175E-2</v>
      </c>
      <c r="G206">
        <v>204</v>
      </c>
      <c r="H206">
        <f t="shared" ca="1" si="7"/>
        <v>1.7108781703305827E-2</v>
      </c>
    </row>
    <row r="207" spans="2:8" x14ac:dyDescent="0.45">
      <c r="B207" s="191">
        <v>38656</v>
      </c>
      <c r="C207" s="101">
        <v>21.769489288330078</v>
      </c>
      <c r="D207" s="56">
        <f t="shared" si="6"/>
        <v>1.0965711955443544</v>
      </c>
      <c r="E207">
        <v>4.1143357552371959E-2</v>
      </c>
      <c r="G207">
        <v>205</v>
      </c>
      <c r="H207">
        <f t="shared" ca="1" si="7"/>
        <v>-1.4089061213529062E-2</v>
      </c>
    </row>
    <row r="208" spans="2:8" x14ac:dyDescent="0.45">
      <c r="B208" s="191">
        <v>36894</v>
      </c>
      <c r="C208" s="101">
        <v>10.383377075195313</v>
      </c>
      <c r="D208" s="56">
        <f t="shared" si="6"/>
        <v>-0.92282026524781369</v>
      </c>
      <c r="E208">
        <v>4.1062542101667432E-2</v>
      </c>
      <c r="G208">
        <v>206</v>
      </c>
      <c r="H208">
        <f t="shared" ca="1" si="7"/>
        <v>1.5728836700629688E-3</v>
      </c>
    </row>
    <row r="209" spans="2:8" x14ac:dyDescent="0.45">
      <c r="B209" s="191">
        <v>41522</v>
      </c>
      <c r="C209" s="101">
        <v>134.53501892089844</v>
      </c>
      <c r="D209" s="56">
        <f t="shared" si="6"/>
        <v>3.1151788780381309</v>
      </c>
      <c r="E209">
        <v>4.1020413801767429E-2</v>
      </c>
      <c r="G209">
        <v>207</v>
      </c>
      <c r="H209">
        <f t="shared" ca="1" si="7"/>
        <v>5.4859789659626136E-3</v>
      </c>
    </row>
    <row r="210" spans="2:8" x14ac:dyDescent="0.45">
      <c r="B210" s="191">
        <v>39734</v>
      </c>
      <c r="C210" s="101">
        <v>32.692386627197266</v>
      </c>
      <c r="D210" s="56">
        <f t="shared" si="6"/>
        <v>-0.35553994099470687</v>
      </c>
      <c r="E210">
        <v>4.1016606729032901E-2</v>
      </c>
      <c r="G210">
        <v>208</v>
      </c>
      <c r="H210">
        <f t="shared" ca="1" si="7"/>
        <v>-2.2797040757034304E-2</v>
      </c>
    </row>
    <row r="211" spans="2:8" x14ac:dyDescent="0.45">
      <c r="B211" s="191">
        <v>40126</v>
      </c>
      <c r="C211" s="101">
        <v>50.728336334228516</v>
      </c>
      <c r="D211" s="56">
        <f t="shared" si="6"/>
        <v>7.5982905098695426</v>
      </c>
      <c r="E211">
        <v>4.0988545949280288E-2</v>
      </c>
      <c r="G211">
        <v>209</v>
      </c>
      <c r="H211">
        <f t="shared" ca="1" si="7"/>
        <v>8.4372207907215981E-3</v>
      </c>
    </row>
    <row r="212" spans="2:8" x14ac:dyDescent="0.45">
      <c r="B212" s="191">
        <v>35611</v>
      </c>
      <c r="C212" s="101">
        <v>5.8998165130615234</v>
      </c>
      <c r="D212" s="56">
        <f t="shared" si="6"/>
        <v>-0.25888583805334331</v>
      </c>
      <c r="E212">
        <v>4.0938715011333303E-2</v>
      </c>
      <c r="G212">
        <v>210</v>
      </c>
      <c r="H212">
        <f t="shared" ca="1" si="7"/>
        <v>-3.726296035857414E-2</v>
      </c>
    </row>
    <row r="213" spans="2:8" x14ac:dyDescent="0.45">
      <c r="B213" s="191">
        <v>37757</v>
      </c>
      <c r="C213" s="101">
        <v>7.9607391357421875</v>
      </c>
      <c r="D213" s="56">
        <f t="shared" si="6"/>
        <v>-0.6929433967844294</v>
      </c>
      <c r="E213">
        <v>4.0824231484962926E-2</v>
      </c>
      <c r="G213">
        <v>211</v>
      </c>
      <c r="H213">
        <f t="shared" ca="1" si="7"/>
        <v>-2.6144107170463218E-3</v>
      </c>
    </row>
    <row r="214" spans="2:8" x14ac:dyDescent="0.45">
      <c r="B214" s="191">
        <v>38621</v>
      </c>
      <c r="C214" s="101">
        <v>25.925966262817383</v>
      </c>
      <c r="D214" s="56">
        <f t="shared" si="6"/>
        <v>-0.85578526045556025</v>
      </c>
      <c r="E214">
        <v>4.0712491376954013E-2</v>
      </c>
      <c r="G214">
        <v>212</v>
      </c>
      <c r="H214">
        <f t="shared" ca="1" si="7"/>
        <v>1.6998743863577887E-3</v>
      </c>
    </row>
    <row r="215" spans="2:8" x14ac:dyDescent="0.45">
      <c r="B215" s="191">
        <v>42584</v>
      </c>
      <c r="C215" s="101">
        <v>179.77334594726563</v>
      </c>
      <c r="D215" s="56">
        <f t="shared" si="6"/>
        <v>0.16976276751899957</v>
      </c>
      <c r="E215">
        <v>4.0702364780143101E-2</v>
      </c>
      <c r="G215">
        <v>213</v>
      </c>
      <c r="H215">
        <f t="shared" ca="1" si="7"/>
        <v>7.0448051937518092E-3</v>
      </c>
    </row>
    <row r="216" spans="2:8" x14ac:dyDescent="0.45">
      <c r="B216" s="191">
        <v>42283</v>
      </c>
      <c r="C216" s="101">
        <v>153.68359375</v>
      </c>
      <c r="D216" s="56">
        <f t="shared" si="6"/>
        <v>20.908367896624988</v>
      </c>
      <c r="E216">
        <v>4.0516019830514151E-2</v>
      </c>
      <c r="G216">
        <v>214</v>
      </c>
      <c r="H216">
        <f t="shared" ca="1" si="7"/>
        <v>5.9634645235935035E-3</v>
      </c>
    </row>
    <row r="217" spans="2:8" x14ac:dyDescent="0.45">
      <c r="B217" s="191">
        <v>36509</v>
      </c>
      <c r="C217" s="101">
        <v>7.0148353576660156</v>
      </c>
      <c r="D217" s="56">
        <f t="shared" si="6"/>
        <v>-0.95651984858318173</v>
      </c>
      <c r="E217">
        <v>4.0242352142890576E-2</v>
      </c>
      <c r="G217">
        <v>215</v>
      </c>
      <c r="H217">
        <f t="shared" ca="1" si="7"/>
        <v>-4.5156482631465059E-2</v>
      </c>
    </row>
    <row r="218" spans="2:8" x14ac:dyDescent="0.45">
      <c r="B218" s="191">
        <v>42731</v>
      </c>
      <c r="C218" s="101">
        <v>161.33419799804688</v>
      </c>
      <c r="D218" s="56">
        <f t="shared" si="6"/>
        <v>13.628890601264265</v>
      </c>
      <c r="E218">
        <v>4.0222290346941532E-2</v>
      </c>
      <c r="G218">
        <v>216</v>
      </c>
      <c r="H218">
        <f t="shared" ca="1" si="7"/>
        <v>6.6594891669272604E-3</v>
      </c>
    </row>
    <row r="219" spans="2:8" x14ac:dyDescent="0.45">
      <c r="B219" s="191">
        <v>37964</v>
      </c>
      <c r="C219" s="101">
        <v>11.028464317321777</v>
      </c>
      <c r="D219" s="56">
        <f t="shared" si="6"/>
        <v>2.8261536324930723</v>
      </c>
      <c r="E219">
        <v>4.0030560082308965E-2</v>
      </c>
      <c r="G219">
        <v>217</v>
      </c>
      <c r="H219">
        <f t="shared" ca="1" si="7"/>
        <v>1.2849443423598611E-3</v>
      </c>
    </row>
    <row r="220" spans="2:8" x14ac:dyDescent="0.45">
      <c r="B220" s="191">
        <v>35382</v>
      </c>
      <c r="C220" s="101">
        <v>2.8823893070220947</v>
      </c>
      <c r="D220" s="56">
        <f t="shared" si="6"/>
        <v>-0.10558685607519228</v>
      </c>
      <c r="E220">
        <v>4.0023684730531993E-2</v>
      </c>
      <c r="G220">
        <v>218</v>
      </c>
      <c r="H220">
        <f t="shared" ca="1" si="7"/>
        <v>1.3305820846331544E-2</v>
      </c>
    </row>
    <row r="221" spans="2:8" x14ac:dyDescent="0.45">
      <c r="B221" s="191">
        <v>35326</v>
      </c>
      <c r="C221" s="101">
        <v>3.2226598262786865</v>
      </c>
      <c r="D221" s="56">
        <f t="shared" si="6"/>
        <v>-0.55965709924436036</v>
      </c>
      <c r="E221">
        <v>3.9944829929340175E-2</v>
      </c>
      <c r="G221">
        <v>219</v>
      </c>
      <c r="H221">
        <f t="shared" ca="1" si="7"/>
        <v>-7.9621743632400984E-3</v>
      </c>
    </row>
    <row r="222" spans="2:8" x14ac:dyDescent="0.45">
      <c r="B222" s="191">
        <v>35984</v>
      </c>
      <c r="C222" s="101">
        <v>7.3185234069824219</v>
      </c>
      <c r="D222" s="56">
        <f t="shared" si="6"/>
        <v>-0.79057187151977781</v>
      </c>
      <c r="E222">
        <v>3.9892623415656733E-2</v>
      </c>
      <c r="G222">
        <v>220</v>
      </c>
      <c r="H222">
        <f t="shared" ca="1" si="7"/>
        <v>2.792380034392411E-2</v>
      </c>
    </row>
    <row r="223" spans="2:8" x14ac:dyDescent="0.45">
      <c r="B223" s="191">
        <v>38803</v>
      </c>
      <c r="C223" s="101">
        <v>34.945274353027344</v>
      </c>
      <c r="D223" s="56">
        <f t="shared" si="6"/>
        <v>0.17523942727069911</v>
      </c>
      <c r="E223">
        <v>3.988119008791325E-2</v>
      </c>
      <c r="G223">
        <v>221</v>
      </c>
      <c r="H223">
        <f t="shared" ca="1" si="7"/>
        <v>-4.4205571342602473E-3</v>
      </c>
    </row>
    <row r="224" spans="2:8" x14ac:dyDescent="0.45">
      <c r="B224" s="191">
        <v>39316</v>
      </c>
      <c r="C224" s="101">
        <v>29.734600067138672</v>
      </c>
      <c r="D224" s="56">
        <f t="shared" si="6"/>
        <v>-0.87675317383132123</v>
      </c>
      <c r="E224">
        <v>3.9750435788958094E-2</v>
      </c>
      <c r="G224">
        <v>222</v>
      </c>
      <c r="H224">
        <f t="shared" ca="1" si="7"/>
        <v>1.4722479235267059E-2</v>
      </c>
    </row>
    <row r="225" spans="2:8" x14ac:dyDescent="0.45">
      <c r="B225" s="191">
        <v>44743</v>
      </c>
      <c r="C225" s="101">
        <v>241.26057434082031</v>
      </c>
      <c r="D225" s="56">
        <f t="shared" si="6"/>
        <v>6.5963747601022789</v>
      </c>
      <c r="E225">
        <v>3.9670853536320272E-2</v>
      </c>
      <c r="G225">
        <v>223</v>
      </c>
      <c r="H225">
        <f t="shared" ca="1" si="7"/>
        <v>2.5049563562605414E-2</v>
      </c>
    </row>
    <row r="226" spans="2:8" x14ac:dyDescent="0.45">
      <c r="B226" s="191">
        <v>39741</v>
      </c>
      <c r="C226" s="101">
        <v>31.75996208190918</v>
      </c>
      <c r="D226" s="56">
        <f t="shared" si="6"/>
        <v>2.1839130559069311</v>
      </c>
      <c r="E226">
        <v>3.9647398035508694E-2</v>
      </c>
      <c r="G226">
        <v>224</v>
      </c>
      <c r="H226">
        <f t="shared" ca="1" si="7"/>
        <v>6.9302147021840623E-3</v>
      </c>
    </row>
    <row r="227" spans="2:8" x14ac:dyDescent="0.45">
      <c r="B227" s="191">
        <v>36278</v>
      </c>
      <c r="C227" s="101">
        <v>9.9751348495483398</v>
      </c>
      <c r="D227" s="56">
        <f t="shared" si="6"/>
        <v>-0.71663465571922602</v>
      </c>
      <c r="E227">
        <v>3.9458984165763489E-2</v>
      </c>
      <c r="G227">
        <v>225</v>
      </c>
      <c r="H227">
        <f t="shared" ca="1" si="7"/>
        <v>-6.2354242479623415E-3</v>
      </c>
    </row>
    <row r="228" spans="2:8" x14ac:dyDescent="0.45">
      <c r="B228" s="191">
        <v>39344</v>
      </c>
      <c r="C228" s="101">
        <v>35.202381134033203</v>
      </c>
      <c r="D228" s="56">
        <f t="shared" si="6"/>
        <v>-0.77258233653867103</v>
      </c>
      <c r="E228">
        <v>3.9389280476843751E-2</v>
      </c>
      <c r="G228">
        <v>226</v>
      </c>
      <c r="H228">
        <f t="shared" ca="1" si="7"/>
        <v>-2.2328002662396138E-2</v>
      </c>
    </row>
    <row r="229" spans="2:8" x14ac:dyDescent="0.45">
      <c r="B229" s="191">
        <v>41771</v>
      </c>
      <c r="C229" s="101">
        <v>154.79176330566406</v>
      </c>
      <c r="D229" s="56">
        <f t="shared" si="6"/>
        <v>3.8995230123825522</v>
      </c>
      <c r="E229">
        <v>3.9357531516475121E-2</v>
      </c>
      <c r="G229">
        <v>227</v>
      </c>
      <c r="H229">
        <f t="shared" ca="1" si="7"/>
        <v>-6.5243606114047011E-3</v>
      </c>
    </row>
    <row r="230" spans="2:8" x14ac:dyDescent="0.45">
      <c r="B230" s="191">
        <v>39141</v>
      </c>
      <c r="C230" s="101">
        <v>31.593231201171875</v>
      </c>
      <c r="D230" s="56">
        <f t="shared" si="6"/>
        <v>-0.77692425875180227</v>
      </c>
      <c r="E230">
        <v>3.9346181339201813E-2</v>
      </c>
      <c r="G230">
        <v>228</v>
      </c>
      <c r="H230">
        <f t="shared" ca="1" si="7"/>
        <v>4.611753349309021E-2</v>
      </c>
    </row>
    <row r="231" spans="2:8" x14ac:dyDescent="0.45">
      <c r="B231" s="191">
        <v>42215</v>
      </c>
      <c r="C231" s="101">
        <v>141.62557983398438</v>
      </c>
      <c r="D231" s="56">
        <f t="shared" si="6"/>
        <v>-4.0686297359761113E-2</v>
      </c>
      <c r="E231">
        <v>3.9309352724213965E-2</v>
      </c>
      <c r="G231">
        <v>229</v>
      </c>
      <c r="H231">
        <f t="shared" ca="1" si="7"/>
        <v>-1.330094677302344E-2</v>
      </c>
    </row>
    <row r="232" spans="2:8" x14ac:dyDescent="0.45">
      <c r="B232" s="191">
        <v>42236</v>
      </c>
      <c r="C232" s="101">
        <v>147.63218688964844</v>
      </c>
      <c r="D232" s="56">
        <f t="shared" si="6"/>
        <v>18.597333203700217</v>
      </c>
      <c r="E232">
        <v>3.9286598560500395E-2</v>
      </c>
      <c r="G232">
        <v>230</v>
      </c>
      <c r="H232">
        <f t="shared" ca="1" si="7"/>
        <v>-1.2289536916162486E-2</v>
      </c>
    </row>
    <row r="233" spans="2:8" x14ac:dyDescent="0.45">
      <c r="B233" s="191">
        <v>36082</v>
      </c>
      <c r="C233" s="101">
        <v>7.5332794189453125</v>
      </c>
      <c r="D233" s="56">
        <f t="shared" si="6"/>
        <v>-0.79463055882359368</v>
      </c>
      <c r="E233">
        <v>3.9253815377444122E-2</v>
      </c>
      <c r="G233">
        <v>231</v>
      </c>
      <c r="H233">
        <f t="shared" ca="1" si="7"/>
        <v>2.8581765783080228E-2</v>
      </c>
    </row>
    <row r="234" spans="2:8" x14ac:dyDescent="0.45">
      <c r="B234" s="191">
        <v>39973</v>
      </c>
      <c r="C234" s="101">
        <v>36.681598663330078</v>
      </c>
      <c r="D234" s="56">
        <f t="shared" si="6"/>
        <v>8.523337608671552</v>
      </c>
      <c r="E234">
        <v>3.9215385365245284E-2</v>
      </c>
      <c r="G234">
        <v>232</v>
      </c>
      <c r="H234">
        <f t="shared" ca="1" si="7"/>
        <v>6.0927031616216428E-3</v>
      </c>
    </row>
    <row r="235" spans="2:8" x14ac:dyDescent="0.45">
      <c r="B235" s="191">
        <v>35443</v>
      </c>
      <c r="C235" s="101">
        <v>3.8517587184906006</v>
      </c>
      <c r="D235" s="56">
        <f t="shared" si="6"/>
        <v>-0.11204456374150928</v>
      </c>
      <c r="E235">
        <v>3.9178552565638666E-2</v>
      </c>
      <c r="G235">
        <v>233</v>
      </c>
      <c r="H235">
        <f t="shared" ca="1" si="7"/>
        <v>3.1077718682715619E-3</v>
      </c>
    </row>
    <row r="236" spans="2:8" x14ac:dyDescent="0.45">
      <c r="B236" s="191">
        <v>35452</v>
      </c>
      <c r="C236" s="101">
        <v>4.3377838134765625</v>
      </c>
      <c r="D236" s="56">
        <f t="shared" si="6"/>
        <v>-0.96948746353250592</v>
      </c>
      <c r="E236">
        <v>3.9152803573217501E-2</v>
      </c>
      <c r="G236">
        <v>234</v>
      </c>
      <c r="H236">
        <f t="shared" ca="1" si="7"/>
        <v>-6.057529233478574E-3</v>
      </c>
    </row>
    <row r="237" spans="2:8" x14ac:dyDescent="0.45">
      <c r="B237" s="191">
        <v>44146</v>
      </c>
      <c r="C237" s="101">
        <v>142.16398620605469</v>
      </c>
      <c r="D237" s="56">
        <f t="shared" si="6"/>
        <v>2.4770604119932971</v>
      </c>
      <c r="E237">
        <v>3.8968313495953234E-2</v>
      </c>
      <c r="G237">
        <v>235</v>
      </c>
      <c r="H237">
        <f t="shared" ca="1" si="7"/>
        <v>-2.0774491988898115E-2</v>
      </c>
    </row>
    <row r="238" spans="2:8" x14ac:dyDescent="0.45">
      <c r="B238" s="191">
        <v>39448</v>
      </c>
      <c r="C238" s="101">
        <v>40.886257171630859</v>
      </c>
      <c r="D238" s="56">
        <f t="shared" si="6"/>
        <v>2.5768403303995173</v>
      </c>
      <c r="E238">
        <v>3.8911464582837979E-2</v>
      </c>
      <c r="G238">
        <v>236</v>
      </c>
      <c r="H238">
        <f t="shared" ca="1" si="7"/>
        <v>2.4897004968366006E-2</v>
      </c>
    </row>
    <row r="239" spans="2:8" x14ac:dyDescent="0.45">
      <c r="B239" s="191">
        <v>36311</v>
      </c>
      <c r="C239" s="101">
        <v>11.430830955505371</v>
      </c>
      <c r="D239" s="56">
        <f t="shared" si="6"/>
        <v>1.0831803895478216</v>
      </c>
      <c r="E239">
        <v>3.8888947153422643E-2</v>
      </c>
      <c r="G239">
        <v>237</v>
      </c>
      <c r="H239">
        <f t="shared" ca="1" si="7"/>
        <v>-1.0356521989054053E-2</v>
      </c>
    </row>
    <row r="240" spans="2:8" x14ac:dyDescent="0.45">
      <c r="B240" s="191">
        <v>35607</v>
      </c>
      <c r="C240" s="101">
        <v>5.4872016906738281</v>
      </c>
      <c r="D240" s="56">
        <f t="shared" si="6"/>
        <v>-0.83579788088369611</v>
      </c>
      <c r="E240">
        <v>3.8855417907102147E-2</v>
      </c>
      <c r="G240">
        <v>238</v>
      </c>
      <c r="H240">
        <f t="shared" ca="1" si="7"/>
        <v>2.0527590839654823E-2</v>
      </c>
    </row>
    <row r="241" spans="2:8" x14ac:dyDescent="0.45">
      <c r="B241" s="191">
        <v>39636</v>
      </c>
      <c r="C241" s="101">
        <v>33.417362213134766</v>
      </c>
      <c r="D241" s="56">
        <f t="shared" si="6"/>
        <v>-3.7087498228922086E-2</v>
      </c>
      <c r="E241">
        <v>3.8843371150806216E-2</v>
      </c>
      <c r="G241">
        <v>239</v>
      </c>
      <c r="H241">
        <f t="shared" ca="1" si="7"/>
        <v>5.6268728965050259E-2</v>
      </c>
    </row>
    <row r="242" spans="2:8" x14ac:dyDescent="0.45">
      <c r="B242" s="191">
        <v>39335</v>
      </c>
      <c r="C242" s="101">
        <v>34.704463958740234</v>
      </c>
      <c r="D242" s="56">
        <f t="shared" si="6"/>
        <v>-0.77901736309549374</v>
      </c>
      <c r="E242">
        <v>3.880791061670423E-2</v>
      </c>
      <c r="G242">
        <v>240</v>
      </c>
      <c r="H242">
        <f t="shared" ca="1" si="7"/>
        <v>-1.8433396650346528E-2</v>
      </c>
    </row>
    <row r="243" spans="2:8" x14ac:dyDescent="0.45">
      <c r="B243" s="191">
        <v>43865</v>
      </c>
      <c r="C243" s="101">
        <v>157.04611206054688</v>
      </c>
      <c r="D243" s="56">
        <f t="shared" si="6"/>
        <v>51.462936682639992</v>
      </c>
      <c r="E243">
        <v>3.8776742977248126E-2</v>
      </c>
      <c r="G243">
        <v>241</v>
      </c>
      <c r="H243">
        <f t="shared" ca="1" si="7"/>
        <v>-2.4336374274918186E-2</v>
      </c>
    </row>
    <row r="244" spans="2:8" x14ac:dyDescent="0.45">
      <c r="B244" s="191">
        <v>35179</v>
      </c>
      <c r="C244" s="101">
        <v>2.9934678077697754</v>
      </c>
      <c r="D244" s="56">
        <f t="shared" si="6"/>
        <v>-0.98678956283047992</v>
      </c>
      <c r="E244">
        <v>3.8716693450478901E-2</v>
      </c>
      <c r="G244">
        <v>242</v>
      </c>
      <c r="H244">
        <f t="shared" ca="1" si="7"/>
        <v>5.9988583651543392E-3</v>
      </c>
    </row>
    <row r="245" spans="2:8" x14ac:dyDescent="0.45">
      <c r="B245" s="191">
        <v>42916</v>
      </c>
      <c r="C245" s="101">
        <v>226.59869384765625</v>
      </c>
      <c r="D245" s="56">
        <f t="shared" si="6"/>
        <v>64.530683401577818</v>
      </c>
      <c r="E245">
        <v>3.8671535314612024E-2</v>
      </c>
      <c r="G245">
        <v>243</v>
      </c>
      <c r="H245">
        <f t="shared" ca="1" si="7"/>
        <v>-1.4068086967658168E-2</v>
      </c>
    </row>
    <row r="246" spans="2:8" x14ac:dyDescent="0.45">
      <c r="B246" s="191">
        <v>35348</v>
      </c>
      <c r="C246" s="101">
        <v>3.457902193069458</v>
      </c>
      <c r="D246" s="56">
        <f t="shared" si="6"/>
        <v>-0.637034283240278</v>
      </c>
      <c r="E246">
        <v>3.8628907490907381E-2</v>
      </c>
      <c r="G246">
        <v>244</v>
      </c>
      <c r="H246">
        <f t="shared" ca="1" si="7"/>
        <v>-3.3709948114861492E-2</v>
      </c>
    </row>
    <row r="247" spans="2:8" x14ac:dyDescent="0.45">
      <c r="B247" s="191">
        <v>37888</v>
      </c>
      <c r="C247" s="101">
        <v>9.5268011093139648</v>
      </c>
      <c r="D247" s="56">
        <f t="shared" si="6"/>
        <v>-0.7377759821770381</v>
      </c>
      <c r="E247">
        <v>3.8354540297042321E-2</v>
      </c>
      <c r="G247">
        <v>245</v>
      </c>
      <c r="H247">
        <f t="shared" ca="1" si="7"/>
        <v>1.8095532454939365E-2</v>
      </c>
    </row>
    <row r="248" spans="2:8" x14ac:dyDescent="0.45">
      <c r="B248" s="191">
        <v>38806</v>
      </c>
      <c r="C248" s="101">
        <v>36.330772399902344</v>
      </c>
      <c r="D248" s="56">
        <f t="shared" si="6"/>
        <v>-0.7512316053262732</v>
      </c>
      <c r="E248">
        <v>3.8302493894290385E-2</v>
      </c>
      <c r="G248">
        <v>246</v>
      </c>
      <c r="H248">
        <f t="shared" ca="1" si="7"/>
        <v>8.9538546052388042E-3</v>
      </c>
    </row>
    <row r="249" spans="2:8" x14ac:dyDescent="0.45">
      <c r="B249" s="191">
        <v>41459</v>
      </c>
      <c r="C249" s="101">
        <v>146.04255676269531</v>
      </c>
      <c r="D249" s="56">
        <f t="shared" si="6"/>
        <v>0.49649772551708943</v>
      </c>
      <c r="E249">
        <v>3.8302338637282052E-2</v>
      </c>
      <c r="G249">
        <v>247</v>
      </c>
      <c r="H249">
        <f t="shared" ca="1" si="7"/>
        <v>-1.1462325565915222E-2</v>
      </c>
    </row>
    <row r="250" spans="2:8" x14ac:dyDescent="0.45">
      <c r="B250" s="191">
        <v>41066</v>
      </c>
      <c r="C250" s="101">
        <v>97.589561462402344</v>
      </c>
      <c r="D250" s="56">
        <f t="shared" si="6"/>
        <v>-0.77448254391656812</v>
      </c>
      <c r="E250">
        <v>3.8291236621140305E-2</v>
      </c>
      <c r="G250">
        <v>248</v>
      </c>
      <c r="H250">
        <f t="shared" ca="1" si="7"/>
        <v>1.3814742393949987E-2</v>
      </c>
    </row>
    <row r="251" spans="2:8" x14ac:dyDescent="0.45">
      <c r="B251" s="191">
        <v>45618</v>
      </c>
      <c r="C251" s="101">
        <v>432.73617553710938</v>
      </c>
      <c r="D251" s="56">
        <f t="shared" si="6"/>
        <v>54.311655104214438</v>
      </c>
      <c r="E251">
        <v>3.8280609707904985E-2</v>
      </c>
      <c r="G251">
        <v>249</v>
      </c>
      <c r="H251">
        <f t="shared" ca="1" si="7"/>
        <v>-7.3200291104996264E-3</v>
      </c>
    </row>
    <row r="252" spans="2:8" x14ac:dyDescent="0.45">
      <c r="B252" s="191">
        <v>35863</v>
      </c>
      <c r="C252" s="101">
        <v>7.8235983848571777</v>
      </c>
      <c r="D252" s="56">
        <f t="shared" si="6"/>
        <v>-0.74950469723874436</v>
      </c>
      <c r="E252">
        <v>3.8261382082643888E-2</v>
      </c>
      <c r="G252">
        <v>250</v>
      </c>
      <c r="H252">
        <f t="shared" ca="1" si="7"/>
        <v>6.1037251559009995E-3</v>
      </c>
    </row>
    <row r="253" spans="2:8" x14ac:dyDescent="0.45">
      <c r="B253" s="191">
        <v>38776</v>
      </c>
      <c r="C253" s="101">
        <v>31.232515335083008</v>
      </c>
      <c r="D253" s="56">
        <f t="shared" si="6"/>
        <v>4.4558543580226448</v>
      </c>
      <c r="E253">
        <v>3.8230016293561563E-2</v>
      </c>
      <c r="G253">
        <v>251</v>
      </c>
      <c r="H253">
        <f t="shared" ca="1" si="7"/>
        <v>3.2376201645048694E-3</v>
      </c>
    </row>
    <row r="254" spans="2:8" x14ac:dyDescent="0.45">
      <c r="B254" s="191">
        <v>35594</v>
      </c>
      <c r="C254" s="101">
        <v>5.7245874404907227</v>
      </c>
      <c r="D254" s="56">
        <f t="shared" si="6"/>
        <v>-4.5951528517675914E-2</v>
      </c>
      <c r="E254">
        <v>3.8192320337996036E-2</v>
      </c>
      <c r="G254">
        <v>252</v>
      </c>
      <c r="H254">
        <f t="shared" ca="1" si="7"/>
        <v>1.7112620518158594E-2</v>
      </c>
    </row>
    <row r="255" spans="2:8" x14ac:dyDescent="0.45">
      <c r="B255" s="191">
        <v>35759</v>
      </c>
      <c r="C255" s="101">
        <v>6.0003108978271484</v>
      </c>
      <c r="D255" s="56">
        <f t="shared" si="6"/>
        <v>-0.52285419520641441</v>
      </c>
      <c r="E255">
        <v>3.808246392427081E-2</v>
      </c>
      <c r="G255">
        <v>253</v>
      </c>
      <c r="H255">
        <f t="shared" ca="1" si="7"/>
        <v>-1.3102305386238005E-2</v>
      </c>
    </row>
    <row r="256" spans="2:8" x14ac:dyDescent="0.45">
      <c r="B256" s="191">
        <v>38078</v>
      </c>
      <c r="C256" s="101">
        <v>12.575424194335938</v>
      </c>
      <c r="D256" s="56">
        <f t="shared" si="6"/>
        <v>2.9641487761904943</v>
      </c>
      <c r="E256">
        <v>3.8059895361817295E-2</v>
      </c>
      <c r="G256">
        <v>254</v>
      </c>
      <c r="H256">
        <f t="shared" ca="1" si="7"/>
        <v>-1.7218376502742293E-2</v>
      </c>
    </row>
    <row r="257" spans="2:8" x14ac:dyDescent="0.45">
      <c r="B257" s="191">
        <v>35419</v>
      </c>
      <c r="C257" s="101">
        <v>3.1722886562347412</v>
      </c>
      <c r="D257" s="56">
        <f t="shared" si="6"/>
        <v>-0.90357680593670731</v>
      </c>
      <c r="E257">
        <v>3.8050305118163222E-2</v>
      </c>
      <c r="G257">
        <v>255</v>
      </c>
      <c r="H257">
        <f t="shared" ca="1" si="7"/>
        <v>1.8278693155605021E-2</v>
      </c>
    </row>
    <row r="258" spans="2:8" x14ac:dyDescent="0.45">
      <c r="B258" s="191">
        <v>38938</v>
      </c>
      <c r="C258" s="101">
        <v>32.899642944335938</v>
      </c>
      <c r="D258" s="56">
        <f t="shared" si="6"/>
        <v>-0.76175340028130656</v>
      </c>
      <c r="E258">
        <v>3.8025912121018635E-2</v>
      </c>
      <c r="G258">
        <v>256</v>
      </c>
      <c r="H258">
        <f t="shared" ca="1" si="7"/>
        <v>1.1857624984443219E-2</v>
      </c>
    </row>
    <row r="259" spans="2:8" x14ac:dyDescent="0.45">
      <c r="B259" s="191">
        <v>41519</v>
      </c>
      <c r="C259" s="101">
        <v>138.09071350097656</v>
      </c>
      <c r="D259" s="56">
        <f t="shared" ref="D259:D322" si="8">(C259-C260)/C260</f>
        <v>2.9747436649992345</v>
      </c>
      <c r="E259">
        <v>3.7901070906298191E-2</v>
      </c>
      <c r="G259">
        <v>257</v>
      </c>
      <c r="H259">
        <f t="shared" ca="1" si="7"/>
        <v>-1.422321233096242E-2</v>
      </c>
    </row>
    <row r="260" spans="2:8" x14ac:dyDescent="0.45">
      <c r="B260" s="191">
        <v>39364</v>
      </c>
      <c r="C260" s="101">
        <v>34.742042541503906</v>
      </c>
      <c r="D260" s="56">
        <f t="shared" si="8"/>
        <v>-0.5094515783547674</v>
      </c>
      <c r="E260">
        <v>3.7889608121492356E-2</v>
      </c>
      <c r="G260">
        <v>258</v>
      </c>
      <c r="H260">
        <f t="shared" ref="H260:H323" ca="1" si="9">_xlfn.NORM.INV(RAND(),N$5,N$6)</f>
        <v>-1.3924169492704377E-2</v>
      </c>
    </row>
    <row r="261" spans="2:8" x14ac:dyDescent="0.45">
      <c r="B261" s="191">
        <v>40472</v>
      </c>
      <c r="C261" s="101">
        <v>70.822860717773438</v>
      </c>
      <c r="D261" s="56">
        <f t="shared" si="8"/>
        <v>0.46097715825917146</v>
      </c>
      <c r="E261">
        <v>3.7797710647782999E-2</v>
      </c>
      <c r="G261">
        <v>259</v>
      </c>
      <c r="H261">
        <f t="shared" ca="1" si="9"/>
        <v>-1.0747195975958738E-2</v>
      </c>
    </row>
    <row r="262" spans="2:8" x14ac:dyDescent="0.45">
      <c r="B262" s="191">
        <v>40092</v>
      </c>
      <c r="C262" s="101">
        <v>48.476364135742188</v>
      </c>
      <c r="D262" s="56">
        <f t="shared" si="8"/>
        <v>-0.75330199949851995</v>
      </c>
      <c r="E262">
        <v>3.7728105147749699E-2</v>
      </c>
      <c r="G262">
        <v>260</v>
      </c>
      <c r="H262">
        <f t="shared" ca="1" si="9"/>
        <v>6.1772388483163692E-3</v>
      </c>
    </row>
    <row r="263" spans="2:8" x14ac:dyDescent="0.45">
      <c r="B263" s="191">
        <v>43385</v>
      </c>
      <c r="C263" s="101">
        <v>196.50083923339844</v>
      </c>
      <c r="D263" s="56">
        <f t="shared" si="8"/>
        <v>5.0953788069999062</v>
      </c>
      <c r="E263">
        <v>3.7707291593976247E-2</v>
      </c>
      <c r="G263">
        <v>261</v>
      </c>
      <c r="H263">
        <f t="shared" ca="1" si="9"/>
        <v>-6.330726807440166E-3</v>
      </c>
    </row>
    <row r="264" spans="2:8" x14ac:dyDescent="0.45">
      <c r="B264" s="191">
        <v>38860</v>
      </c>
      <c r="C264" s="101">
        <v>32.237674713134766</v>
      </c>
      <c r="D264" s="56">
        <f t="shared" si="8"/>
        <v>-2.4122471985236624E-2</v>
      </c>
      <c r="E264">
        <v>3.7598634888720055E-2</v>
      </c>
      <c r="G264">
        <v>262</v>
      </c>
      <c r="H264">
        <f t="shared" ca="1" si="9"/>
        <v>-3.1019055682987495E-3</v>
      </c>
    </row>
    <row r="265" spans="2:8" x14ac:dyDescent="0.45">
      <c r="B265" s="191">
        <v>38898</v>
      </c>
      <c r="C265" s="101">
        <v>33.034549713134766</v>
      </c>
      <c r="D265" s="56">
        <f t="shared" si="8"/>
        <v>4.2325367033385346</v>
      </c>
      <c r="E265">
        <v>3.7542245434713434E-2</v>
      </c>
      <c r="G265">
        <v>263</v>
      </c>
      <c r="H265">
        <f t="shared" ca="1" si="9"/>
        <v>8.8390576517643916E-3</v>
      </c>
    </row>
    <row r="266" spans="2:8" x14ac:dyDescent="0.45">
      <c r="B266" s="191">
        <v>36661</v>
      </c>
      <c r="C266" s="101">
        <v>6.3132953643798828</v>
      </c>
      <c r="D266" s="56">
        <f t="shared" si="8"/>
        <v>-0.90056353394115429</v>
      </c>
      <c r="E266">
        <v>3.753674495350498E-2</v>
      </c>
      <c r="G266">
        <v>264</v>
      </c>
      <c r="H266">
        <f t="shared" ca="1" si="9"/>
        <v>1.7244776623147582E-3</v>
      </c>
    </row>
    <row r="267" spans="2:8" x14ac:dyDescent="0.45">
      <c r="B267" s="191">
        <v>40599</v>
      </c>
      <c r="C267" s="101">
        <v>63.490745544433594</v>
      </c>
      <c r="D267" s="56">
        <f t="shared" si="8"/>
        <v>0.64630231505046909</v>
      </c>
      <c r="E267">
        <v>3.7504322228719723E-2</v>
      </c>
      <c r="G267">
        <v>265</v>
      </c>
      <c r="H267">
        <f t="shared" ca="1" si="9"/>
        <v>-9.5361968855203431E-3</v>
      </c>
    </row>
    <row r="268" spans="2:8" x14ac:dyDescent="0.45">
      <c r="B268" s="191">
        <v>39983</v>
      </c>
      <c r="C268" s="101">
        <v>38.565666198730469</v>
      </c>
      <c r="D268" s="56">
        <f t="shared" si="8"/>
        <v>2.2178647651208849</v>
      </c>
      <c r="E268">
        <v>3.7496812263485342E-2</v>
      </c>
      <c r="G268">
        <v>266</v>
      </c>
      <c r="H268">
        <f t="shared" ca="1" si="9"/>
        <v>3.9107005951103904E-2</v>
      </c>
    </row>
    <row r="269" spans="2:8" x14ac:dyDescent="0.45">
      <c r="B269" s="191">
        <v>37971</v>
      </c>
      <c r="C269" s="101">
        <v>11.984862327575684</v>
      </c>
      <c r="D269" s="56">
        <f t="shared" si="8"/>
        <v>0.32999007722744866</v>
      </c>
      <c r="E269">
        <v>3.7396170932838896E-2</v>
      </c>
      <c r="G269">
        <v>267</v>
      </c>
      <c r="H269">
        <f t="shared" ca="1" si="9"/>
        <v>1.1429326600579626E-2</v>
      </c>
    </row>
    <row r="270" spans="2:8" x14ac:dyDescent="0.45">
      <c r="B270" s="191">
        <v>36944</v>
      </c>
      <c r="C270" s="101">
        <v>9.0112419128417969</v>
      </c>
      <c r="D270" s="56">
        <f t="shared" si="8"/>
        <v>-0.26873556272780014</v>
      </c>
      <c r="E270">
        <v>3.7336996867011224E-2</v>
      </c>
      <c r="G270">
        <v>268</v>
      </c>
      <c r="H270">
        <f t="shared" ca="1" si="9"/>
        <v>2.8372247494044697E-2</v>
      </c>
    </row>
    <row r="271" spans="2:8" x14ac:dyDescent="0.45">
      <c r="B271" s="191">
        <v>37991</v>
      </c>
      <c r="C271" s="101">
        <v>12.322822570800781</v>
      </c>
      <c r="D271" s="56">
        <f t="shared" si="8"/>
        <v>0.460991284762581</v>
      </c>
      <c r="E271">
        <v>3.7295934189340511E-2</v>
      </c>
      <c r="G271">
        <v>269</v>
      </c>
      <c r="H271">
        <f t="shared" ca="1" si="9"/>
        <v>1.7165285625669179E-2</v>
      </c>
    </row>
    <row r="272" spans="2:8" x14ac:dyDescent="0.45">
      <c r="B272" s="191">
        <v>37126</v>
      </c>
      <c r="C272" s="101">
        <v>8.4345626831054688</v>
      </c>
      <c r="D272" s="56">
        <f t="shared" si="8"/>
        <v>-0.74900917954822177</v>
      </c>
      <c r="E272">
        <v>3.7217015778123273E-2</v>
      </c>
      <c r="G272">
        <v>270</v>
      </c>
      <c r="H272">
        <f t="shared" ca="1" si="9"/>
        <v>-2.4630882498885169E-2</v>
      </c>
    </row>
    <row r="273" spans="2:8" x14ac:dyDescent="0.45">
      <c r="B273" s="191">
        <v>38800</v>
      </c>
      <c r="C273" s="101">
        <v>33.605064392089844</v>
      </c>
      <c r="D273" s="56">
        <f t="shared" si="8"/>
        <v>7.9395563597760579E-2</v>
      </c>
      <c r="E273">
        <v>3.7171682398235949E-2</v>
      </c>
      <c r="G273">
        <v>271</v>
      </c>
      <c r="H273">
        <f t="shared" ca="1" si="9"/>
        <v>-2.4449336933933443E-3</v>
      </c>
    </row>
    <row r="274" spans="2:8" x14ac:dyDescent="0.45">
      <c r="B274" s="191">
        <v>39093</v>
      </c>
      <c r="C274" s="101">
        <v>31.133224487304688</v>
      </c>
      <c r="D274" s="56">
        <f t="shared" si="8"/>
        <v>-0.77848593527200449</v>
      </c>
      <c r="E274">
        <v>3.7082679363347151E-2</v>
      </c>
      <c r="G274">
        <v>272</v>
      </c>
      <c r="H274">
        <f t="shared" ca="1" si="9"/>
        <v>-1.8162521773490679E-2</v>
      </c>
    </row>
    <row r="275" spans="2:8" x14ac:dyDescent="0.45">
      <c r="B275" s="191">
        <v>41596</v>
      </c>
      <c r="C275" s="101">
        <v>140.54739379882813</v>
      </c>
      <c r="D275" s="56">
        <f t="shared" si="8"/>
        <v>-0.30727783216473448</v>
      </c>
      <c r="E275">
        <v>3.7048804686229855E-2</v>
      </c>
      <c r="G275">
        <v>273</v>
      </c>
      <c r="H275">
        <f t="shared" ca="1" si="9"/>
        <v>5.9031059423706464E-3</v>
      </c>
    </row>
    <row r="276" spans="2:8" x14ac:dyDescent="0.45">
      <c r="B276" s="191">
        <v>43304</v>
      </c>
      <c r="C276" s="101">
        <v>202.89143371582031</v>
      </c>
      <c r="D276" s="56">
        <f t="shared" si="8"/>
        <v>13.361801930927664</v>
      </c>
      <c r="E276">
        <v>3.7044082371450203E-2</v>
      </c>
      <c r="G276">
        <v>274</v>
      </c>
      <c r="H276">
        <f t="shared" ca="1" si="9"/>
        <v>-2.8355864134978366E-4</v>
      </c>
    </row>
    <row r="277" spans="2:8" x14ac:dyDescent="0.45">
      <c r="B277" s="191">
        <v>38314</v>
      </c>
      <c r="C277" s="101">
        <v>14.127157211303711</v>
      </c>
      <c r="D277" s="56">
        <f t="shared" si="8"/>
        <v>1.5620546943249756</v>
      </c>
      <c r="E277">
        <v>3.7025644220783291E-2</v>
      </c>
      <c r="G277">
        <v>275</v>
      </c>
      <c r="H277">
        <f t="shared" ca="1" si="9"/>
        <v>3.4300315447224117E-2</v>
      </c>
    </row>
    <row r="278" spans="2:8" x14ac:dyDescent="0.45">
      <c r="B278" s="191">
        <v>35593</v>
      </c>
      <c r="C278" s="101">
        <v>5.5139951705932617</v>
      </c>
      <c r="D278" s="56">
        <f t="shared" si="8"/>
        <v>-0.84509929292417285</v>
      </c>
      <c r="E278">
        <v>3.6984792479485946E-2</v>
      </c>
      <c r="G278">
        <v>276</v>
      </c>
      <c r="H278">
        <f t="shared" ca="1" si="9"/>
        <v>1.805823458241728E-2</v>
      </c>
    </row>
    <row r="279" spans="2:8" x14ac:dyDescent="0.45">
      <c r="B279" s="191">
        <v>39401</v>
      </c>
      <c r="C279" s="101">
        <v>35.596965789794922</v>
      </c>
      <c r="D279" s="56">
        <f t="shared" si="8"/>
        <v>-0.73613789043347155</v>
      </c>
      <c r="E279">
        <v>3.6945887528387712E-2</v>
      </c>
      <c r="G279">
        <v>277</v>
      </c>
      <c r="H279">
        <f t="shared" ca="1" si="9"/>
        <v>2.4801618924581333E-2</v>
      </c>
    </row>
    <row r="280" spans="2:8" x14ac:dyDescent="0.45">
      <c r="B280" s="191">
        <v>43930</v>
      </c>
      <c r="C280" s="101">
        <v>134.90745544433594</v>
      </c>
      <c r="D280" s="56">
        <f t="shared" si="8"/>
        <v>14.008559907042041</v>
      </c>
      <c r="E280">
        <v>3.6943804822278735E-2</v>
      </c>
      <c r="G280">
        <v>278</v>
      </c>
      <c r="H280">
        <f t="shared" ca="1" si="9"/>
        <v>-3.2011583926655235E-4</v>
      </c>
    </row>
    <row r="281" spans="2:8" x14ac:dyDescent="0.45">
      <c r="B281" s="191">
        <v>36930</v>
      </c>
      <c r="C281" s="101">
        <v>8.9887008666992188</v>
      </c>
      <c r="D281" s="56">
        <f t="shared" si="8"/>
        <v>0.43739257589181313</v>
      </c>
      <c r="E281">
        <v>3.6841943728275914E-2</v>
      </c>
      <c r="G281">
        <v>279</v>
      </c>
      <c r="H281">
        <f t="shared" ca="1" si="9"/>
        <v>-1.2924826279699797E-2</v>
      </c>
    </row>
    <row r="282" spans="2:8" x14ac:dyDescent="0.45">
      <c r="B282" s="191">
        <v>36643</v>
      </c>
      <c r="C282" s="101">
        <v>6.253476619720459</v>
      </c>
      <c r="D282" s="56">
        <f t="shared" si="8"/>
        <v>0.34091572301321543</v>
      </c>
      <c r="E282">
        <v>3.6506684364233183E-2</v>
      </c>
      <c r="G282">
        <v>280</v>
      </c>
      <c r="H282">
        <f t="shared" ca="1" si="9"/>
        <v>-2.768331330302552E-3</v>
      </c>
    </row>
    <row r="283" spans="2:8" x14ac:dyDescent="0.45">
      <c r="B283" s="191">
        <v>35501</v>
      </c>
      <c r="C283" s="101">
        <v>4.6635866165161133</v>
      </c>
      <c r="D283" s="56">
        <f t="shared" si="8"/>
        <v>-0.96249564531119502</v>
      </c>
      <c r="E283">
        <v>3.6441430104250841E-2</v>
      </c>
      <c r="G283">
        <v>281</v>
      </c>
      <c r="H283">
        <f t="shared" ca="1" si="9"/>
        <v>-6.3191627515043532E-3</v>
      </c>
    </row>
    <row r="284" spans="2:8" x14ac:dyDescent="0.45">
      <c r="B284" s="191">
        <v>43970</v>
      </c>
      <c r="C284" s="101">
        <v>124.34786987304688</v>
      </c>
      <c r="D284" s="56">
        <f t="shared" si="8"/>
        <v>-0.27567382211675628</v>
      </c>
      <c r="E284">
        <v>3.6418728192697231E-2</v>
      </c>
      <c r="G284">
        <v>282</v>
      </c>
      <c r="H284">
        <f t="shared" ca="1" si="9"/>
        <v>9.4577777724278421E-4</v>
      </c>
    </row>
    <row r="285" spans="2:8" x14ac:dyDescent="0.45">
      <c r="B285" s="191">
        <v>42678</v>
      </c>
      <c r="C285" s="101">
        <v>171.67385864257813</v>
      </c>
      <c r="D285" s="56">
        <f t="shared" si="8"/>
        <v>-0.56239416543082799</v>
      </c>
      <c r="E285">
        <v>3.6412464381093489E-2</v>
      </c>
      <c r="G285">
        <v>283</v>
      </c>
      <c r="H285">
        <f t="shared" ca="1" si="9"/>
        <v>6.1219412351484741E-3</v>
      </c>
    </row>
    <row r="286" spans="2:8" x14ac:dyDescent="0.45">
      <c r="B286" s="191">
        <v>45448</v>
      </c>
      <c r="C286" s="101">
        <v>392.302490234375</v>
      </c>
      <c r="D286" s="56">
        <f t="shared" si="8"/>
        <v>28.403971661866066</v>
      </c>
      <c r="E286">
        <v>3.6368022093760458E-2</v>
      </c>
      <c r="G286">
        <v>284</v>
      </c>
      <c r="H286">
        <f t="shared" ca="1" si="9"/>
        <v>-5.5727956340011773E-3</v>
      </c>
    </row>
    <row r="287" spans="2:8" x14ac:dyDescent="0.45">
      <c r="B287" s="191">
        <v>38293</v>
      </c>
      <c r="C287" s="101">
        <v>13.341819763183594</v>
      </c>
      <c r="D287" s="56">
        <f t="shared" si="8"/>
        <v>3.1711982021098377</v>
      </c>
      <c r="E287">
        <v>3.6324091619922526E-2</v>
      </c>
      <c r="G287">
        <v>285</v>
      </c>
      <c r="H287">
        <f t="shared" ca="1" si="9"/>
        <v>-1.5716842809440894E-2</v>
      </c>
    </row>
    <row r="288" spans="2:8" x14ac:dyDescent="0.45">
      <c r="B288" s="191">
        <v>35236</v>
      </c>
      <c r="C288" s="101">
        <v>3.1985580921173096</v>
      </c>
      <c r="D288" s="56">
        <f t="shared" si="8"/>
        <v>-0.75850756270597752</v>
      </c>
      <c r="E288">
        <v>3.6323432853114984E-2</v>
      </c>
      <c r="G288">
        <v>286</v>
      </c>
      <c r="H288">
        <f t="shared" ca="1" si="9"/>
        <v>-3.1326279397269792E-2</v>
      </c>
    </row>
    <row r="289" spans="2:8" x14ac:dyDescent="0.45">
      <c r="B289" s="191">
        <v>38047</v>
      </c>
      <c r="C289" s="101">
        <v>13.244961738586426</v>
      </c>
      <c r="D289" s="56">
        <f t="shared" si="8"/>
        <v>0.41764050446645568</v>
      </c>
      <c r="E289">
        <v>3.6301734411225209E-2</v>
      </c>
      <c r="G289">
        <v>287</v>
      </c>
      <c r="H289">
        <f t="shared" ca="1" si="9"/>
        <v>1.1972307877795014E-2</v>
      </c>
    </row>
    <row r="290" spans="2:8" x14ac:dyDescent="0.45">
      <c r="B290" s="191">
        <v>36599</v>
      </c>
      <c r="C290" s="101">
        <v>9.3429622650146484</v>
      </c>
      <c r="D290" s="56">
        <f t="shared" si="8"/>
        <v>0.3311220445145972</v>
      </c>
      <c r="E290">
        <v>3.6125834300346854E-2</v>
      </c>
      <c r="G290">
        <v>288</v>
      </c>
      <c r="H290">
        <f t="shared" ca="1" si="9"/>
        <v>5.1083790262876558E-3</v>
      </c>
    </row>
    <row r="291" spans="2:8" x14ac:dyDescent="0.45">
      <c r="B291" s="191">
        <v>37376</v>
      </c>
      <c r="C291" s="101">
        <v>7.018862247467041</v>
      </c>
      <c r="D291" s="56">
        <f t="shared" si="8"/>
        <v>-0.27962895825205297</v>
      </c>
      <c r="E291">
        <v>3.6119769519358975E-2</v>
      </c>
      <c r="G291">
        <v>289</v>
      </c>
      <c r="H291">
        <f t="shared" ca="1" si="9"/>
        <v>7.2455512627365611E-3</v>
      </c>
    </row>
    <row r="292" spans="2:8" x14ac:dyDescent="0.45">
      <c r="B292" s="191">
        <v>37900</v>
      </c>
      <c r="C292" s="101">
        <v>9.7433986663818359</v>
      </c>
      <c r="D292" s="56">
        <f t="shared" si="8"/>
        <v>-0.73284299651140083</v>
      </c>
      <c r="E292">
        <v>3.606059244727032E-2</v>
      </c>
      <c r="G292">
        <v>290</v>
      </c>
      <c r="H292">
        <f t="shared" ca="1" si="9"/>
        <v>-1.1999223912269159E-2</v>
      </c>
    </row>
    <row r="293" spans="2:8" x14ac:dyDescent="0.45">
      <c r="B293" s="191">
        <v>39345</v>
      </c>
      <c r="C293" s="101">
        <v>36.470684051513672</v>
      </c>
      <c r="D293" s="56">
        <f t="shared" si="8"/>
        <v>1.3451662718020287</v>
      </c>
      <c r="E293">
        <v>3.6028895677579324E-2</v>
      </c>
      <c r="G293">
        <v>291</v>
      </c>
      <c r="H293">
        <f t="shared" ca="1" si="9"/>
        <v>-2.4594159361953333E-2</v>
      </c>
    </row>
    <row r="294" spans="2:8" x14ac:dyDescent="0.45">
      <c r="B294" s="191">
        <v>38342</v>
      </c>
      <c r="C294" s="101">
        <v>15.551427841186523</v>
      </c>
      <c r="D294" s="56">
        <f t="shared" si="8"/>
        <v>1.0721006500738717</v>
      </c>
      <c r="E294">
        <v>3.588763094500453E-2</v>
      </c>
      <c r="G294">
        <v>292</v>
      </c>
      <c r="H294">
        <f t="shared" ca="1" si="9"/>
        <v>-4.4514893816886697E-2</v>
      </c>
    </row>
    <row r="295" spans="2:8" x14ac:dyDescent="0.45">
      <c r="B295" s="191">
        <v>36052</v>
      </c>
      <c r="C295" s="101">
        <v>7.5051507949829102</v>
      </c>
      <c r="D295" s="56">
        <f t="shared" si="8"/>
        <v>-0.8183582521409789</v>
      </c>
      <c r="E295">
        <v>3.5836951377708696E-2</v>
      </c>
      <c r="G295">
        <v>293</v>
      </c>
      <c r="H295">
        <f t="shared" ca="1" si="9"/>
        <v>-8.6574528652375235E-3</v>
      </c>
    </row>
    <row r="296" spans="2:8" x14ac:dyDescent="0.45">
      <c r="B296" s="191">
        <v>39568</v>
      </c>
      <c r="C296" s="101">
        <v>41.318424224853516</v>
      </c>
      <c r="D296" s="56">
        <f t="shared" si="8"/>
        <v>8.1575758843958646</v>
      </c>
      <c r="E296">
        <v>3.5798596733489334E-2</v>
      </c>
      <c r="G296">
        <v>294</v>
      </c>
      <c r="H296">
        <f t="shared" ca="1" si="9"/>
        <v>1.489387027851267E-2</v>
      </c>
    </row>
    <row r="297" spans="2:8" x14ac:dyDescent="0.45">
      <c r="B297" s="191">
        <v>35473</v>
      </c>
      <c r="C297" s="101">
        <v>4.5119390487670898</v>
      </c>
      <c r="D297" s="56">
        <f t="shared" si="8"/>
        <v>-0.48252765147222954</v>
      </c>
      <c r="E297">
        <v>3.5798012085121289E-2</v>
      </c>
      <c r="G297">
        <v>295</v>
      </c>
      <c r="H297">
        <f t="shared" ca="1" si="9"/>
        <v>1.6884231296641627E-2</v>
      </c>
    </row>
    <row r="298" spans="2:8" x14ac:dyDescent="0.45">
      <c r="B298" s="191">
        <v>36458</v>
      </c>
      <c r="C298" s="101">
        <v>8.7191886901855469</v>
      </c>
      <c r="D298" s="56">
        <f t="shared" si="8"/>
        <v>0.18710192762672828</v>
      </c>
      <c r="E298">
        <v>3.5723481931855941E-2</v>
      </c>
      <c r="G298">
        <v>296</v>
      </c>
      <c r="H298">
        <f t="shared" ca="1" si="9"/>
        <v>-4.2967663294089459E-3</v>
      </c>
    </row>
    <row r="299" spans="2:8" x14ac:dyDescent="0.45">
      <c r="B299" s="191">
        <v>36466</v>
      </c>
      <c r="C299" s="101">
        <v>7.3449368476867676</v>
      </c>
      <c r="D299" s="56">
        <f t="shared" si="8"/>
        <v>-0.80091491168081386</v>
      </c>
      <c r="E299">
        <v>3.5656806664855344E-2</v>
      </c>
      <c r="G299">
        <v>297</v>
      </c>
      <c r="H299">
        <f t="shared" ca="1" si="9"/>
        <v>-2.2308175016232903E-2</v>
      </c>
    </row>
    <row r="300" spans="2:8" x14ac:dyDescent="0.45">
      <c r="B300" s="191">
        <v>39429</v>
      </c>
      <c r="C300" s="101">
        <v>36.893455505371094</v>
      </c>
      <c r="D300" s="56">
        <f t="shared" si="8"/>
        <v>5.1063508470666248</v>
      </c>
      <c r="E300">
        <v>3.5601332916440014E-2</v>
      </c>
      <c r="G300">
        <v>298</v>
      </c>
      <c r="H300">
        <f t="shared" ca="1" si="9"/>
        <v>1.2550155884767492E-2</v>
      </c>
    </row>
    <row r="301" spans="2:8" x14ac:dyDescent="0.45">
      <c r="B301" s="191">
        <v>35613</v>
      </c>
      <c r="C301" s="101">
        <v>6.0418171882629395</v>
      </c>
      <c r="D301" s="56">
        <f t="shared" si="8"/>
        <v>-0.96297577898957099</v>
      </c>
      <c r="E301">
        <v>3.5543929470670428E-2</v>
      </c>
      <c r="G301">
        <v>299</v>
      </c>
      <c r="H301">
        <f t="shared" ca="1" si="9"/>
        <v>8.6995313085317175E-3</v>
      </c>
    </row>
    <row r="302" spans="2:8" x14ac:dyDescent="0.45">
      <c r="B302" s="191">
        <v>44175</v>
      </c>
      <c r="C302" s="101">
        <v>163.18553161621094</v>
      </c>
      <c r="D302" s="56">
        <f t="shared" si="8"/>
        <v>11.748191300166653</v>
      </c>
      <c r="E302">
        <v>3.5540308216376007E-2</v>
      </c>
      <c r="G302">
        <v>300</v>
      </c>
      <c r="H302">
        <f t="shared" ca="1" si="9"/>
        <v>-4.8113066169106371E-2</v>
      </c>
    </row>
    <row r="303" spans="2:8" x14ac:dyDescent="0.45">
      <c r="B303" s="191">
        <v>38239</v>
      </c>
      <c r="C303" s="101">
        <v>12.800681114196777</v>
      </c>
      <c r="D303" s="56">
        <f t="shared" si="8"/>
        <v>0.50709015164333893</v>
      </c>
      <c r="E303">
        <v>3.5529437069528706E-2</v>
      </c>
      <c r="G303">
        <v>301</v>
      </c>
      <c r="H303">
        <f t="shared" ca="1" si="9"/>
        <v>4.9210510432815798E-3</v>
      </c>
    </row>
    <row r="304" spans="2:8" x14ac:dyDescent="0.45">
      <c r="B304" s="191">
        <v>35915</v>
      </c>
      <c r="C304" s="101">
        <v>8.4936399459838867</v>
      </c>
      <c r="D304" s="56">
        <f t="shared" si="8"/>
        <v>-0.76953666509371121</v>
      </c>
      <c r="E304">
        <v>3.5408053260423365E-2</v>
      </c>
      <c r="G304">
        <v>302</v>
      </c>
      <c r="H304">
        <f t="shared" ca="1" si="9"/>
        <v>-1.2537353541669875E-2</v>
      </c>
    </row>
    <row r="305" spans="2:8" x14ac:dyDescent="0.45">
      <c r="B305" s="191">
        <v>39919</v>
      </c>
      <c r="C305" s="101">
        <v>36.854625701904297</v>
      </c>
      <c r="D305" s="56">
        <f t="shared" si="8"/>
        <v>0.18078205574616926</v>
      </c>
      <c r="E305">
        <v>3.5376693996376642E-2</v>
      </c>
      <c r="G305">
        <v>303</v>
      </c>
      <c r="H305">
        <f t="shared" ca="1" si="9"/>
        <v>-7.5076147533789028E-3</v>
      </c>
    </row>
    <row r="306" spans="2:8" x14ac:dyDescent="0.45">
      <c r="B306" s="191">
        <v>39645</v>
      </c>
      <c r="C306" s="101">
        <v>31.212047576904297</v>
      </c>
      <c r="D306" s="56">
        <f t="shared" si="8"/>
        <v>-7.0426405996859787E-2</v>
      </c>
      <c r="E306">
        <v>3.5294896193733313E-2</v>
      </c>
      <c r="G306">
        <v>304</v>
      </c>
      <c r="H306">
        <f t="shared" ca="1" si="9"/>
        <v>-3.7077982085221969E-3</v>
      </c>
    </row>
    <row r="307" spans="2:8" x14ac:dyDescent="0.45">
      <c r="B307" s="191">
        <v>39759</v>
      </c>
      <c r="C307" s="101">
        <v>33.576736450195313</v>
      </c>
      <c r="D307" s="56">
        <f t="shared" si="8"/>
        <v>2.3804601962212675</v>
      </c>
      <c r="E307">
        <v>3.5269747122878489E-2</v>
      </c>
      <c r="G307">
        <v>305</v>
      </c>
      <c r="H307">
        <f t="shared" ca="1" si="9"/>
        <v>1.0733784214083246E-2</v>
      </c>
    </row>
    <row r="308" spans="2:8" x14ac:dyDescent="0.45">
      <c r="B308" s="191">
        <v>36872</v>
      </c>
      <c r="C308" s="101">
        <v>9.9325933456420898</v>
      </c>
      <c r="D308" s="56">
        <f t="shared" si="8"/>
        <v>-0.93088889439207745</v>
      </c>
      <c r="E308">
        <v>3.5177993604705943E-2</v>
      </c>
      <c r="G308">
        <v>306</v>
      </c>
      <c r="H308">
        <f t="shared" ca="1" si="9"/>
        <v>-3.7826267875581424E-2</v>
      </c>
    </row>
    <row r="309" spans="2:8" x14ac:dyDescent="0.45">
      <c r="B309" s="191">
        <v>43980</v>
      </c>
      <c r="C309" s="101">
        <v>143.71920776367188</v>
      </c>
      <c r="D309" s="56">
        <f t="shared" si="8"/>
        <v>20.943366358691279</v>
      </c>
      <c r="E309">
        <v>3.5143034713098063E-2</v>
      </c>
      <c r="G309">
        <v>307</v>
      </c>
      <c r="H309">
        <f t="shared" ca="1" si="9"/>
        <v>-2.5599498635472524E-2</v>
      </c>
    </row>
    <row r="310" spans="2:8" x14ac:dyDescent="0.45">
      <c r="B310" s="191">
        <v>35786</v>
      </c>
      <c r="C310" s="101">
        <v>6.5495514869689941</v>
      </c>
      <c r="D310" s="56">
        <f t="shared" si="8"/>
        <v>-0.20125793368525408</v>
      </c>
      <c r="E310">
        <v>3.5128988642855907E-2</v>
      </c>
      <c r="G310">
        <v>308</v>
      </c>
      <c r="H310">
        <f t="shared" ca="1" si="9"/>
        <v>-1.5901832877361639E-2</v>
      </c>
    </row>
    <row r="311" spans="2:8" x14ac:dyDescent="0.45">
      <c r="B311" s="191">
        <v>36811</v>
      </c>
      <c r="C311" s="101">
        <v>8.1998329162597656</v>
      </c>
      <c r="D311" s="56">
        <f t="shared" si="8"/>
        <v>2.2842924864603571</v>
      </c>
      <c r="E311">
        <v>3.5042657156026683E-2</v>
      </c>
      <c r="G311">
        <v>309</v>
      </c>
      <c r="H311">
        <f t="shared" ca="1" si="9"/>
        <v>3.9496306308384133E-2</v>
      </c>
    </row>
    <row r="312" spans="2:8" x14ac:dyDescent="0.45">
      <c r="B312" s="191">
        <v>35157</v>
      </c>
      <c r="C312" s="101">
        <v>2.4966816902160645</v>
      </c>
      <c r="D312" s="56">
        <f t="shared" si="8"/>
        <v>-0.65195389688892214</v>
      </c>
      <c r="E312">
        <v>3.5021865067959422E-2</v>
      </c>
      <c r="G312">
        <v>310</v>
      </c>
      <c r="H312">
        <f t="shared" ca="1" si="9"/>
        <v>6.1223679097911064E-2</v>
      </c>
    </row>
    <row r="313" spans="2:8" x14ac:dyDescent="0.45">
      <c r="B313" s="191">
        <v>35853</v>
      </c>
      <c r="C313" s="101">
        <v>7.1734223365783691</v>
      </c>
      <c r="D313" s="56">
        <f t="shared" si="8"/>
        <v>-0.96092383519977942</v>
      </c>
      <c r="E313">
        <v>3.501409338518028E-2</v>
      </c>
      <c r="G313">
        <v>311</v>
      </c>
      <c r="H313">
        <f t="shared" ca="1" si="9"/>
        <v>-1.7158720911191108E-2</v>
      </c>
    </row>
    <row r="314" spans="2:8" x14ac:dyDescent="0.45">
      <c r="B314" s="191">
        <v>43077</v>
      </c>
      <c r="C314" s="101">
        <v>183.57539367675781</v>
      </c>
      <c r="D314" s="56">
        <f t="shared" si="8"/>
        <v>2.6285990365848186</v>
      </c>
      <c r="E314">
        <v>3.4932107187776805E-2</v>
      </c>
      <c r="G314">
        <v>312</v>
      </c>
      <c r="H314">
        <f t="shared" ca="1" si="9"/>
        <v>-6.6491445174222579E-3</v>
      </c>
    </row>
    <row r="315" spans="2:8" x14ac:dyDescent="0.45">
      <c r="B315" s="191">
        <v>40098</v>
      </c>
      <c r="C315" s="101">
        <v>50.591259002685547</v>
      </c>
      <c r="D315" s="56">
        <f t="shared" si="8"/>
        <v>1.3376309422909591</v>
      </c>
      <c r="E315">
        <v>3.4848813401992432E-2</v>
      </c>
      <c r="G315">
        <v>313</v>
      </c>
      <c r="H315">
        <f t="shared" ca="1" si="9"/>
        <v>-2.0234186438993614E-2</v>
      </c>
    </row>
    <row r="316" spans="2:8" x14ac:dyDescent="0.45">
      <c r="B316" s="191">
        <v>38600</v>
      </c>
      <c r="C316" s="101">
        <v>21.642107009887695</v>
      </c>
      <c r="D316" s="56">
        <f t="shared" si="8"/>
        <v>2.4233494840777716</v>
      </c>
      <c r="E316">
        <v>3.4842009779413256E-2</v>
      </c>
      <c r="G316">
        <v>314</v>
      </c>
      <c r="H316">
        <f t="shared" ca="1" si="9"/>
        <v>3.4785555680539766E-2</v>
      </c>
    </row>
    <row r="317" spans="2:8" x14ac:dyDescent="0.45">
      <c r="B317" s="191">
        <v>35702</v>
      </c>
      <c r="C317" s="101">
        <v>6.3219099044799805</v>
      </c>
      <c r="D317" s="56">
        <f t="shared" si="8"/>
        <v>-0.83265385967326899</v>
      </c>
      <c r="E317">
        <v>3.4800840734325815E-2</v>
      </c>
      <c r="G317">
        <v>315</v>
      </c>
      <c r="H317">
        <f t="shared" ca="1" si="9"/>
        <v>3.0174575622817928E-2</v>
      </c>
    </row>
    <row r="318" spans="2:8" x14ac:dyDescent="0.45">
      <c r="B318" s="191">
        <v>39699</v>
      </c>
      <c r="C318" s="101">
        <v>37.777446746826172</v>
      </c>
      <c r="D318" s="56">
        <f t="shared" si="8"/>
        <v>-0.57994186367102962</v>
      </c>
      <c r="E318">
        <v>3.4755431897839445E-2</v>
      </c>
      <c r="G318">
        <v>316</v>
      </c>
      <c r="H318">
        <f t="shared" ca="1" si="9"/>
        <v>1.2765888553391735E-2</v>
      </c>
    </row>
    <row r="319" spans="2:8" x14ac:dyDescent="0.45">
      <c r="B319" s="191">
        <v>40984</v>
      </c>
      <c r="C319" s="101">
        <v>89.933853149414063</v>
      </c>
      <c r="D319" s="56">
        <f t="shared" si="8"/>
        <v>18.132580426241582</v>
      </c>
      <c r="E319">
        <v>3.4705865107221234E-2</v>
      </c>
      <c r="G319">
        <v>317</v>
      </c>
      <c r="H319">
        <f t="shared" ca="1" si="9"/>
        <v>-5.2075915472220138E-2</v>
      </c>
    </row>
    <row r="320" spans="2:8" x14ac:dyDescent="0.45">
      <c r="B320" s="191">
        <v>35566</v>
      </c>
      <c r="C320" s="101">
        <v>4.7005605697631836</v>
      </c>
      <c r="D320" s="56">
        <f t="shared" si="8"/>
        <v>-0.72658502244225076</v>
      </c>
      <c r="E320">
        <v>3.4678310841703232E-2</v>
      </c>
      <c r="G320">
        <v>318</v>
      </c>
      <c r="H320">
        <f t="shared" ca="1" si="9"/>
        <v>2.8878353291657645E-2</v>
      </c>
    </row>
    <row r="321" spans="2:8" x14ac:dyDescent="0.45">
      <c r="B321" s="191">
        <v>38470</v>
      </c>
      <c r="C321" s="101">
        <v>17.192037582397461</v>
      </c>
      <c r="D321" s="56">
        <f t="shared" si="8"/>
        <v>1.4212758804582237</v>
      </c>
      <c r="E321">
        <v>3.467208752719958E-2</v>
      </c>
      <c r="G321">
        <v>319</v>
      </c>
      <c r="H321">
        <f t="shared" ca="1" si="9"/>
        <v>2.8250086952291524E-2</v>
      </c>
    </row>
    <row r="322" spans="2:8" x14ac:dyDescent="0.45">
      <c r="B322" s="191">
        <v>35949</v>
      </c>
      <c r="C322" s="101">
        <v>7.1004042625427246</v>
      </c>
      <c r="D322" s="56">
        <f t="shared" si="8"/>
        <v>-0.9536518402874683</v>
      </c>
      <c r="E322">
        <v>3.4657984892128069E-2</v>
      </c>
      <c r="G322">
        <v>320</v>
      </c>
      <c r="H322">
        <f t="shared" ca="1" si="9"/>
        <v>-1.9646512201572413E-2</v>
      </c>
    </row>
    <row r="323" spans="2:8" x14ac:dyDescent="0.45">
      <c r="B323" s="191">
        <v>41536</v>
      </c>
      <c r="C323" s="101">
        <v>153.19711303710938</v>
      </c>
      <c r="D323" s="56">
        <f t="shared" ref="D323:D386" si="10">(C323-C324)/C324</f>
        <v>23.999152397366199</v>
      </c>
      <c r="E323">
        <v>3.4638381945550828E-2</v>
      </c>
      <c r="G323">
        <v>321</v>
      </c>
      <c r="H323">
        <f t="shared" ca="1" si="9"/>
        <v>-1.6141287012186312E-2</v>
      </c>
    </row>
    <row r="324" spans="2:8" x14ac:dyDescent="0.45">
      <c r="B324" s="191">
        <v>35688</v>
      </c>
      <c r="C324" s="101">
        <v>6.1280922889709473</v>
      </c>
      <c r="D324" s="56">
        <f t="shared" si="10"/>
        <v>-0.30230671544541371</v>
      </c>
      <c r="E324">
        <v>3.4626861682386545E-2</v>
      </c>
      <c r="G324">
        <v>322</v>
      </c>
      <c r="H324">
        <f t="shared" ref="H324:H387" ca="1" si="11">_xlfn.NORM.INV(RAND(),N$5,N$6)</f>
        <v>1.5463377516160112E-3</v>
      </c>
    </row>
    <row r="325" spans="2:8" x14ac:dyDescent="0.45">
      <c r="B325" s="191">
        <v>36593</v>
      </c>
      <c r="C325" s="101">
        <v>8.7833614349365234</v>
      </c>
      <c r="D325" s="56">
        <f t="shared" si="10"/>
        <v>-0.44649161259505626</v>
      </c>
      <c r="E325">
        <v>3.4524737550350119E-2</v>
      </c>
      <c r="G325">
        <v>323</v>
      </c>
      <c r="H325">
        <f t="shared" ca="1" si="11"/>
        <v>2.8033467127476183E-3</v>
      </c>
    </row>
    <row r="326" spans="2:8" x14ac:dyDescent="0.45">
      <c r="B326" s="191">
        <v>38412</v>
      </c>
      <c r="C326" s="101">
        <v>15.868524551391602</v>
      </c>
      <c r="D326" s="56">
        <f t="shared" si="10"/>
        <v>-0.32289104519568473</v>
      </c>
      <c r="E326">
        <v>3.4425127311033685E-2</v>
      </c>
      <c r="G326">
        <v>324</v>
      </c>
      <c r="H326">
        <f t="shared" ca="1" si="11"/>
        <v>-2.4066258820196636E-2</v>
      </c>
    </row>
    <row r="327" spans="2:8" x14ac:dyDescent="0.45">
      <c r="B327" s="191">
        <v>38679</v>
      </c>
      <c r="C327" s="101">
        <v>23.435703277587891</v>
      </c>
      <c r="D327" s="56">
        <f t="shared" si="10"/>
        <v>-0.87277973891837757</v>
      </c>
      <c r="E327">
        <v>3.4372541566856124E-2</v>
      </c>
      <c r="G327">
        <v>325</v>
      </c>
      <c r="H327">
        <f t="shared" ca="1" si="11"/>
        <v>-2.0580622790863735E-2</v>
      </c>
    </row>
    <row r="328" spans="2:8" x14ac:dyDescent="0.45">
      <c r="B328" s="191">
        <v>44593</v>
      </c>
      <c r="C328" s="101">
        <v>184.21360778808594</v>
      </c>
      <c r="D328" s="56">
        <f t="shared" si="10"/>
        <v>0.13043351648557441</v>
      </c>
      <c r="E328">
        <v>3.4286915163721086E-2</v>
      </c>
      <c r="G328">
        <v>326</v>
      </c>
      <c r="H328">
        <f t="shared" ca="1" si="11"/>
        <v>-9.7632189599237522E-3</v>
      </c>
    </row>
    <row r="329" spans="2:8" x14ac:dyDescent="0.45">
      <c r="B329" s="191">
        <v>42024</v>
      </c>
      <c r="C329" s="101">
        <v>162.9583740234375</v>
      </c>
      <c r="D329" s="56">
        <f t="shared" si="10"/>
        <v>3.1338311000183765</v>
      </c>
      <c r="E329">
        <v>3.4281085043917268E-2</v>
      </c>
      <c r="G329">
        <v>327</v>
      </c>
      <c r="H329">
        <f t="shared" ca="1" si="11"/>
        <v>9.7538903620472892E-3</v>
      </c>
    </row>
    <row r="330" spans="2:8" x14ac:dyDescent="0.45">
      <c r="B330" s="191">
        <v>39496</v>
      </c>
      <c r="C330" s="101">
        <v>39.420665740966797</v>
      </c>
      <c r="D330" s="56">
        <f t="shared" si="10"/>
        <v>4.6957366198348511</v>
      </c>
      <c r="E330">
        <v>3.4261913628911442E-2</v>
      </c>
      <c r="G330">
        <v>328</v>
      </c>
      <c r="H330">
        <f t="shared" ca="1" si="11"/>
        <v>1.668165026016771E-2</v>
      </c>
    </row>
    <row r="331" spans="2:8" x14ac:dyDescent="0.45">
      <c r="B331" s="191">
        <v>35955</v>
      </c>
      <c r="C331" s="101">
        <v>6.9210829734802246</v>
      </c>
      <c r="D331" s="56">
        <f t="shared" si="10"/>
        <v>-0.86851455107169984</v>
      </c>
      <c r="E331">
        <v>3.4258686039346196E-2</v>
      </c>
      <c r="G331">
        <v>329</v>
      </c>
      <c r="H331">
        <f t="shared" ca="1" si="11"/>
        <v>1.5014360436884706E-2</v>
      </c>
    </row>
    <row r="332" spans="2:8" x14ac:dyDescent="0.45">
      <c r="B332" s="191">
        <v>40140</v>
      </c>
      <c r="C332" s="101">
        <v>52.63763427734375</v>
      </c>
      <c r="D332" s="56">
        <f t="shared" si="10"/>
        <v>0.76804771636694447</v>
      </c>
      <c r="E332">
        <v>3.4244047488772848E-2</v>
      </c>
      <c r="G332">
        <v>330</v>
      </c>
      <c r="H332">
        <f t="shared" ca="1" si="11"/>
        <v>2.3844308125549198E-2</v>
      </c>
    </row>
    <row r="333" spans="2:8" x14ac:dyDescent="0.45">
      <c r="B333" s="191">
        <v>39197</v>
      </c>
      <c r="C333" s="101">
        <v>29.771614074707031</v>
      </c>
      <c r="D333" s="56">
        <f t="shared" si="10"/>
        <v>2.7754587801989961</v>
      </c>
      <c r="E333">
        <v>3.4196483351642305E-2</v>
      </c>
      <c r="G333">
        <v>331</v>
      </c>
      <c r="H333">
        <f t="shared" ca="1" si="11"/>
        <v>-1.9559197033883077E-2</v>
      </c>
    </row>
    <row r="334" spans="2:8" x14ac:dyDescent="0.45">
      <c r="B334" s="191">
        <v>37258</v>
      </c>
      <c r="C334" s="101">
        <v>7.8855619430541992</v>
      </c>
      <c r="D334" s="56">
        <f t="shared" si="10"/>
        <v>-0.96067476975418886</v>
      </c>
      <c r="E334">
        <v>3.4135260474832868E-2</v>
      </c>
      <c r="G334">
        <v>332</v>
      </c>
      <c r="H334">
        <f t="shared" ca="1" si="11"/>
        <v>1.1544108683858195E-2</v>
      </c>
    </row>
    <row r="335" spans="2:8" x14ac:dyDescent="0.45">
      <c r="B335" s="191">
        <v>42851</v>
      </c>
      <c r="C335" s="101">
        <v>200.52169799804688</v>
      </c>
      <c r="D335" s="56">
        <f t="shared" si="10"/>
        <v>53.319288793291356</v>
      </c>
      <c r="E335">
        <v>3.4126987749330838E-2</v>
      </c>
      <c r="G335">
        <v>333</v>
      </c>
      <c r="H335">
        <f t="shared" ca="1" si="11"/>
        <v>-2.1972556936514589E-2</v>
      </c>
    </row>
    <row r="336" spans="2:8" x14ac:dyDescent="0.45">
      <c r="B336" s="191">
        <v>35431</v>
      </c>
      <c r="C336" s="101">
        <v>3.691537618637085</v>
      </c>
      <c r="D336" s="56">
        <f t="shared" si="10"/>
        <v>-0.95637971960380741</v>
      </c>
      <c r="E336">
        <v>3.4074072985712106E-2</v>
      </c>
      <c r="G336">
        <v>334</v>
      </c>
      <c r="H336">
        <f t="shared" ca="1" si="11"/>
        <v>-6.7006276703811318E-2</v>
      </c>
    </row>
    <row r="337" spans="2:8" x14ac:dyDescent="0.45">
      <c r="B337" s="191">
        <v>40731</v>
      </c>
      <c r="C337" s="101">
        <v>84.628929138183594</v>
      </c>
      <c r="D337" s="56">
        <f t="shared" si="10"/>
        <v>-0.43712637413938688</v>
      </c>
      <c r="E337">
        <v>3.4062061158024501E-2</v>
      </c>
      <c r="G337">
        <v>335</v>
      </c>
      <c r="H337">
        <f t="shared" ca="1" si="11"/>
        <v>2.719306976385001E-3</v>
      </c>
    </row>
    <row r="338" spans="2:8" x14ac:dyDescent="0.45">
      <c r="B338" s="191">
        <v>41424</v>
      </c>
      <c r="C338" s="101">
        <v>150.3515625</v>
      </c>
      <c r="D338" s="56">
        <f t="shared" si="10"/>
        <v>16.208455352280694</v>
      </c>
      <c r="E338">
        <v>3.3999573742137919E-2</v>
      </c>
      <c r="G338">
        <v>336</v>
      </c>
      <c r="H338">
        <f t="shared" ca="1" si="11"/>
        <v>3.5260995979825346E-3</v>
      </c>
    </row>
    <row r="339" spans="2:8" x14ac:dyDescent="0.45">
      <c r="B339" s="191">
        <v>37798</v>
      </c>
      <c r="C339" s="101">
        <v>8.7370748519897461</v>
      </c>
      <c r="D339" s="56">
        <f t="shared" si="10"/>
        <v>-0.83554416925660513</v>
      </c>
      <c r="E339">
        <v>3.3920868460905342E-2</v>
      </c>
      <c r="G339">
        <v>337</v>
      </c>
      <c r="H339">
        <f t="shared" ca="1" si="11"/>
        <v>9.2731759099018637E-3</v>
      </c>
    </row>
    <row r="340" spans="2:8" x14ac:dyDescent="0.45">
      <c r="B340" s="191">
        <v>40319</v>
      </c>
      <c r="C340" s="101">
        <v>53.127182006835938</v>
      </c>
      <c r="D340" s="56">
        <f t="shared" si="10"/>
        <v>5.465616553162997</v>
      </c>
      <c r="E340">
        <v>3.3917721602153277E-2</v>
      </c>
      <c r="G340">
        <v>338</v>
      </c>
      <c r="H340">
        <f t="shared" ca="1" si="11"/>
        <v>-2.9540589578417355E-2</v>
      </c>
    </row>
    <row r="341" spans="2:8" x14ac:dyDescent="0.45">
      <c r="B341" s="191">
        <v>37060</v>
      </c>
      <c r="C341" s="101">
        <v>8.2168779373168945</v>
      </c>
      <c r="D341" s="56">
        <f t="shared" si="10"/>
        <v>0.28956095764934087</v>
      </c>
      <c r="E341">
        <v>3.3894087912582402E-2</v>
      </c>
      <c r="G341">
        <v>339</v>
      </c>
      <c r="H341">
        <f t="shared" ca="1" si="11"/>
        <v>1.7809146465644569E-2</v>
      </c>
    </row>
    <row r="342" spans="2:8" x14ac:dyDescent="0.45">
      <c r="B342" s="191">
        <v>35761</v>
      </c>
      <c r="C342" s="101">
        <v>6.3718414306640625</v>
      </c>
      <c r="D342" s="56">
        <f t="shared" si="10"/>
        <v>-0.82537804752597466</v>
      </c>
      <c r="E342">
        <v>3.38878285184935E-2</v>
      </c>
      <c r="G342">
        <v>340</v>
      </c>
      <c r="H342">
        <f t="shared" ca="1" si="11"/>
        <v>3.0118915801318875E-2</v>
      </c>
    </row>
    <row r="343" spans="2:8" x14ac:dyDescent="0.45">
      <c r="B343" s="191">
        <v>39958</v>
      </c>
      <c r="C343" s="101">
        <v>36.489349365234375</v>
      </c>
      <c r="D343" s="56">
        <f t="shared" si="10"/>
        <v>-0.54191843967317788</v>
      </c>
      <c r="E343">
        <v>3.3768828080749151E-2</v>
      </c>
      <c r="G343">
        <v>341</v>
      </c>
      <c r="H343">
        <f t="shared" ca="1" si="11"/>
        <v>-1.0524490161959599E-3</v>
      </c>
    </row>
    <row r="344" spans="2:8" x14ac:dyDescent="0.45">
      <c r="B344" s="191">
        <v>40717</v>
      </c>
      <c r="C344" s="101">
        <v>79.656883239746094</v>
      </c>
      <c r="D344" s="56">
        <f t="shared" si="10"/>
        <v>27.971454238646157</v>
      </c>
      <c r="E344">
        <v>3.3747428202543776E-2</v>
      </c>
      <c r="G344">
        <v>342</v>
      </c>
      <c r="H344">
        <f t="shared" ca="1" si="11"/>
        <v>-4.3372630514025283E-2</v>
      </c>
    </row>
    <row r="345" spans="2:8" x14ac:dyDescent="0.45">
      <c r="B345" s="191">
        <v>35377</v>
      </c>
      <c r="C345" s="101">
        <v>2.7494955062866211</v>
      </c>
      <c r="D345" s="56">
        <f t="shared" si="10"/>
        <v>-0.99372183568611416</v>
      </c>
      <c r="E345">
        <v>3.3642299722404394E-2</v>
      </c>
      <c r="G345">
        <v>343</v>
      </c>
      <c r="H345">
        <f t="shared" ca="1" si="11"/>
        <v>-2.227403155545955E-2</v>
      </c>
    </row>
    <row r="346" spans="2:8" x14ac:dyDescent="0.45">
      <c r="B346" s="191">
        <v>45689</v>
      </c>
      <c r="C346" s="101">
        <v>437.94577026367188</v>
      </c>
      <c r="D346" s="56">
        <f t="shared" si="10"/>
        <v>7.8536016323870177</v>
      </c>
      <c r="E346">
        <v>3.3631282654794502E-2</v>
      </c>
      <c r="G346">
        <v>344</v>
      </c>
      <c r="H346">
        <f t="shared" ca="1" si="11"/>
        <v>2.7624458222560551E-2</v>
      </c>
    </row>
    <row r="347" spans="2:8" x14ac:dyDescent="0.45">
      <c r="B347" s="191">
        <v>40212</v>
      </c>
      <c r="C347" s="101">
        <v>49.465267181396484</v>
      </c>
      <c r="D347" s="56">
        <f t="shared" si="10"/>
        <v>0.39190916528749792</v>
      </c>
      <c r="E347">
        <v>3.3551425289357222E-2</v>
      </c>
      <c r="G347">
        <v>345</v>
      </c>
      <c r="H347">
        <f t="shared" ca="1" si="11"/>
        <v>-2.8608952902173069E-2</v>
      </c>
    </row>
    <row r="348" spans="2:8" x14ac:dyDescent="0.45">
      <c r="B348" s="191">
        <v>39903</v>
      </c>
      <c r="C348" s="101">
        <v>35.537712097167969</v>
      </c>
      <c r="D348" s="56">
        <f t="shared" si="10"/>
        <v>3.2452207933383375</v>
      </c>
      <c r="E348">
        <v>3.3547934734251869E-2</v>
      </c>
      <c r="G348">
        <v>346</v>
      </c>
      <c r="H348">
        <f t="shared" ca="1" si="11"/>
        <v>3.6777808665053972E-2</v>
      </c>
    </row>
    <row r="349" spans="2:8" x14ac:dyDescent="0.45">
      <c r="B349" s="191">
        <v>35900</v>
      </c>
      <c r="C349" s="101">
        <v>8.3712282180786133</v>
      </c>
      <c r="D349" s="56">
        <f t="shared" si="10"/>
        <v>0.98551780874097794</v>
      </c>
      <c r="E349">
        <v>3.3541135739486284E-2</v>
      </c>
      <c r="G349">
        <v>347</v>
      </c>
      <c r="H349">
        <f t="shared" ca="1" si="11"/>
        <v>3.9613133386108001E-3</v>
      </c>
    </row>
    <row r="350" spans="2:8" x14ac:dyDescent="0.45">
      <c r="B350" s="191">
        <v>35531</v>
      </c>
      <c r="C350" s="101">
        <v>4.2161436080932617</v>
      </c>
      <c r="D350" s="56">
        <f t="shared" si="10"/>
        <v>-0.97535820931394823</v>
      </c>
      <c r="E350">
        <v>3.3495376566421167E-2</v>
      </c>
      <c r="G350">
        <v>348</v>
      </c>
      <c r="H350">
        <f t="shared" ca="1" si="11"/>
        <v>3.1636182197798172E-2</v>
      </c>
    </row>
    <row r="351" spans="2:8" x14ac:dyDescent="0.45">
      <c r="B351" s="191">
        <v>44273</v>
      </c>
      <c r="C351" s="101">
        <v>171.0972900390625</v>
      </c>
      <c r="D351" s="56">
        <f t="shared" si="10"/>
        <v>18.633949493459383</v>
      </c>
      <c r="E351">
        <v>3.3475744219308219E-2</v>
      </c>
      <c r="G351">
        <v>349</v>
      </c>
      <c r="H351">
        <f t="shared" ca="1" si="11"/>
        <v>-1.981134991702006E-2</v>
      </c>
    </row>
    <row r="352" spans="2:8" x14ac:dyDescent="0.45">
      <c r="B352" s="191">
        <v>37085</v>
      </c>
      <c r="C352" s="101">
        <v>8.7143592834472656</v>
      </c>
      <c r="D352" s="56">
        <f t="shared" si="10"/>
        <v>0.14433137774714316</v>
      </c>
      <c r="E352">
        <v>3.3377449681522037E-2</v>
      </c>
      <c r="G352">
        <v>350</v>
      </c>
      <c r="H352">
        <f t="shared" ca="1" si="11"/>
        <v>1.3911518431527214E-3</v>
      </c>
    </row>
    <row r="353" spans="2:8" x14ac:dyDescent="0.45">
      <c r="B353" s="191">
        <v>37210</v>
      </c>
      <c r="C353" s="101">
        <v>7.6152410507202148</v>
      </c>
      <c r="D353" s="56">
        <f t="shared" si="10"/>
        <v>-0.12336486375813301</v>
      </c>
      <c r="E353">
        <v>3.3353355099536089E-2</v>
      </c>
      <c r="G353">
        <v>351</v>
      </c>
      <c r="H353">
        <f t="shared" ca="1" si="11"/>
        <v>-1.6631334615595864E-2</v>
      </c>
    </row>
    <row r="354" spans="2:8" x14ac:dyDescent="0.45">
      <c r="B354" s="191">
        <v>36815</v>
      </c>
      <c r="C354" s="101">
        <v>8.6868991851806641</v>
      </c>
      <c r="D354" s="56">
        <f t="shared" si="10"/>
        <v>-0.25624498709617416</v>
      </c>
      <c r="E354">
        <v>3.32158127195855E-2</v>
      </c>
      <c r="G354">
        <v>352</v>
      </c>
      <c r="H354">
        <f t="shared" ca="1" si="11"/>
        <v>-2.2809324882858886E-2</v>
      </c>
    </row>
    <row r="355" spans="2:8" x14ac:dyDescent="0.45">
      <c r="B355" s="191">
        <v>36353</v>
      </c>
      <c r="C355" s="101">
        <v>11.67978572845459</v>
      </c>
      <c r="D355" s="56">
        <f t="shared" si="10"/>
        <v>0.63112662559708166</v>
      </c>
      <c r="E355">
        <v>3.319393069135617E-2</v>
      </c>
      <c r="G355">
        <v>353</v>
      </c>
      <c r="H355">
        <f t="shared" ca="1" si="11"/>
        <v>6.2638728092446099E-3</v>
      </c>
    </row>
    <row r="356" spans="2:8" x14ac:dyDescent="0.45">
      <c r="B356" s="191">
        <v>36074</v>
      </c>
      <c r="C356" s="101">
        <v>7.1605634689331055</v>
      </c>
      <c r="D356" s="56">
        <f t="shared" si="10"/>
        <v>-0.96863697079886335</v>
      </c>
      <c r="E356">
        <v>3.3171836485353032E-2</v>
      </c>
      <c r="G356">
        <v>354</v>
      </c>
      <c r="H356">
        <f t="shared" ca="1" si="11"/>
        <v>2.9244741978753479E-3</v>
      </c>
    </row>
    <row r="357" spans="2:8" x14ac:dyDescent="0.45">
      <c r="B357" s="191">
        <v>44700</v>
      </c>
      <c r="C357" s="101">
        <v>228.31224060058594</v>
      </c>
      <c r="D357" s="56">
        <f t="shared" si="10"/>
        <v>0.16882297883230118</v>
      </c>
      <c r="E357">
        <v>3.3170736961845033E-2</v>
      </c>
      <c r="G357">
        <v>355</v>
      </c>
      <c r="H357">
        <f t="shared" ca="1" si="11"/>
        <v>-1.1258069166801129E-2</v>
      </c>
    </row>
    <row r="358" spans="2:8" x14ac:dyDescent="0.45">
      <c r="B358" s="191">
        <v>44460</v>
      </c>
      <c r="C358" s="101">
        <v>195.33517456054688</v>
      </c>
      <c r="D358" s="56">
        <f t="shared" si="10"/>
        <v>16.443406506231504</v>
      </c>
      <c r="E358">
        <v>3.3155102483545688E-2</v>
      </c>
      <c r="G358">
        <v>356</v>
      </c>
      <c r="H358">
        <f t="shared" ca="1" si="11"/>
        <v>-1.0487824535054377E-2</v>
      </c>
    </row>
    <row r="359" spans="2:8" x14ac:dyDescent="0.45">
      <c r="B359" s="191">
        <v>36327</v>
      </c>
      <c r="C359" s="101">
        <v>11.198224067687988</v>
      </c>
      <c r="D359" s="56">
        <f t="shared" si="10"/>
        <v>-0.78749533898019819</v>
      </c>
      <c r="E359">
        <v>3.3035761887242027E-2</v>
      </c>
      <c r="G359">
        <v>357</v>
      </c>
      <c r="H359">
        <f t="shared" ca="1" si="11"/>
        <v>-1.62091041560086E-2</v>
      </c>
    </row>
    <row r="360" spans="2:8" x14ac:dyDescent="0.45">
      <c r="B360" s="191">
        <v>40324</v>
      </c>
      <c r="C360" s="101">
        <v>52.696369171142578</v>
      </c>
      <c r="D360" s="56">
        <f t="shared" si="10"/>
        <v>1.249594202074868</v>
      </c>
      <c r="E360">
        <v>3.3013108104076053E-2</v>
      </c>
      <c r="G360">
        <v>358</v>
      </c>
      <c r="H360">
        <f t="shared" ca="1" si="11"/>
        <v>-4.0383401820364914E-2</v>
      </c>
    </row>
    <row r="361" spans="2:8" x14ac:dyDescent="0.45">
      <c r="B361" s="191">
        <v>38614</v>
      </c>
      <c r="C361" s="101">
        <v>23.424833297729492</v>
      </c>
      <c r="D361" s="56">
        <f t="shared" si="10"/>
        <v>1.0907677537484313</v>
      </c>
      <c r="E361">
        <v>3.3011929462849497E-2</v>
      </c>
      <c r="G361">
        <v>359</v>
      </c>
      <c r="H361">
        <f t="shared" ca="1" si="11"/>
        <v>-6.0732013962389454E-4</v>
      </c>
    </row>
    <row r="362" spans="2:8" x14ac:dyDescent="0.45">
      <c r="B362" s="191">
        <v>36573</v>
      </c>
      <c r="C362" s="101">
        <v>11.203938484191895</v>
      </c>
      <c r="D362" s="56">
        <f t="shared" si="10"/>
        <v>2.741468151712795</v>
      </c>
      <c r="E362">
        <v>3.2992196755779191E-2</v>
      </c>
      <c r="G362">
        <v>360</v>
      </c>
      <c r="H362">
        <f t="shared" ca="1" si="11"/>
        <v>-1.7963328109815879E-2</v>
      </c>
    </row>
    <row r="363" spans="2:8" x14ac:dyDescent="0.45">
      <c r="B363" s="191">
        <v>35104</v>
      </c>
      <c r="C363" s="101">
        <v>2.9945299625396729</v>
      </c>
      <c r="D363" s="56">
        <f t="shared" si="10"/>
        <v>-0.89115031693015401</v>
      </c>
      <c r="E363">
        <v>3.2991239127041293E-2</v>
      </c>
      <c r="G363">
        <v>361</v>
      </c>
      <c r="H363">
        <f t="shared" ca="1" si="11"/>
        <v>1.3604826824889883E-2</v>
      </c>
    </row>
    <row r="364" spans="2:8" x14ac:dyDescent="0.45">
      <c r="B364" s="191">
        <v>38740</v>
      </c>
      <c r="C364" s="101">
        <v>27.510690689086914</v>
      </c>
      <c r="D364" s="56">
        <f t="shared" si="10"/>
        <v>5.2274817622445404</v>
      </c>
      <c r="E364">
        <v>3.298203100666712E-2</v>
      </c>
      <c r="G364">
        <v>362</v>
      </c>
      <c r="H364">
        <f t="shared" ca="1" si="11"/>
        <v>-1.7941571441944339E-2</v>
      </c>
    </row>
    <row r="365" spans="2:8" x14ac:dyDescent="0.45">
      <c r="B365" s="191">
        <v>35459</v>
      </c>
      <c r="C365" s="101">
        <v>4.4176268577575684</v>
      </c>
      <c r="D365" s="56">
        <f t="shared" si="10"/>
        <v>-0.84852676633957136</v>
      </c>
      <c r="E365">
        <v>3.29532747730737E-2</v>
      </c>
      <c r="G365">
        <v>363</v>
      </c>
      <c r="H365">
        <f t="shared" ca="1" si="11"/>
        <v>-3.4923502191288446E-2</v>
      </c>
    </row>
    <row r="366" spans="2:8" x14ac:dyDescent="0.45">
      <c r="B366" s="191">
        <v>39188</v>
      </c>
      <c r="C366" s="101">
        <v>29.164405822753906</v>
      </c>
      <c r="D366" s="56">
        <f t="shared" si="10"/>
        <v>4.1456446236923705</v>
      </c>
      <c r="E366">
        <v>3.2909868975113846E-2</v>
      </c>
      <c r="G366">
        <v>364</v>
      </c>
      <c r="H366">
        <f t="shared" ca="1" si="11"/>
        <v>-9.0674875436975704E-3</v>
      </c>
    </row>
    <row r="367" spans="2:8" x14ac:dyDescent="0.45">
      <c r="B367" s="191">
        <v>35608</v>
      </c>
      <c r="C367" s="101">
        <v>5.6677846908569336</v>
      </c>
      <c r="D367" s="56">
        <f t="shared" si="10"/>
        <v>-0.84264777244153899</v>
      </c>
      <c r="E367">
        <v>3.2909852847222365E-2</v>
      </c>
      <c r="G367">
        <v>365</v>
      </c>
      <c r="H367">
        <f t="shared" ca="1" si="11"/>
        <v>-3.7309551743530296E-2</v>
      </c>
    </row>
    <row r="368" spans="2:8" x14ac:dyDescent="0.45">
      <c r="B368" s="191">
        <v>39521</v>
      </c>
      <c r="C368" s="101">
        <v>36.019729614257813</v>
      </c>
      <c r="D368" s="56">
        <f t="shared" si="10"/>
        <v>-4.1529678013010218E-2</v>
      </c>
      <c r="E368">
        <v>3.2866041603176931E-2</v>
      </c>
      <c r="G368">
        <v>366</v>
      </c>
      <c r="H368">
        <f t="shared" ca="1" si="11"/>
        <v>-1.8072379954265781E-2</v>
      </c>
    </row>
    <row r="369" spans="2:8" x14ac:dyDescent="0.45">
      <c r="B369" s="191">
        <v>38839</v>
      </c>
      <c r="C369" s="101">
        <v>37.580432891845703</v>
      </c>
      <c r="D369" s="56">
        <f t="shared" si="10"/>
        <v>0.36751745820573495</v>
      </c>
      <c r="E369">
        <v>3.2851901193723429E-2</v>
      </c>
      <c r="G369">
        <v>367</v>
      </c>
      <c r="H369">
        <f t="shared" ca="1" si="11"/>
        <v>-3.1674920151213225E-2</v>
      </c>
    </row>
    <row r="370" spans="2:8" x14ac:dyDescent="0.45">
      <c r="B370" s="191">
        <v>39163</v>
      </c>
      <c r="C370" s="101">
        <v>27.480770111083984</v>
      </c>
      <c r="D370" s="56">
        <f t="shared" si="10"/>
        <v>-0.71864450270715929</v>
      </c>
      <c r="E370">
        <v>3.2849099824038039E-2</v>
      </c>
      <c r="G370">
        <v>368</v>
      </c>
      <c r="H370">
        <f t="shared" ca="1" si="11"/>
        <v>-1.8508629494586027E-2</v>
      </c>
    </row>
    <row r="371" spans="2:8" x14ac:dyDescent="0.45">
      <c r="B371" s="191">
        <v>41046</v>
      </c>
      <c r="C371" s="101">
        <v>97.672767639160156</v>
      </c>
      <c r="D371" s="56">
        <f t="shared" si="10"/>
        <v>-0.51542372549035931</v>
      </c>
      <c r="E371">
        <v>3.2775976013962059E-2</v>
      </c>
      <c r="G371">
        <v>369</v>
      </c>
      <c r="H371">
        <f t="shared" ca="1" si="11"/>
        <v>5.9250280555141564E-3</v>
      </c>
    </row>
    <row r="372" spans="2:8" x14ac:dyDescent="0.45">
      <c r="B372" s="191">
        <v>44482</v>
      </c>
      <c r="C372" s="101">
        <v>201.56324768066406</v>
      </c>
      <c r="D372" s="56">
        <f t="shared" si="10"/>
        <v>-0.38526925456727762</v>
      </c>
      <c r="E372">
        <v>3.2739332168128486E-2</v>
      </c>
      <c r="G372">
        <v>370</v>
      </c>
      <c r="H372">
        <f t="shared" ca="1" si="11"/>
        <v>-4.3864524262837996E-2</v>
      </c>
    </row>
    <row r="373" spans="2:8" x14ac:dyDescent="0.45">
      <c r="B373" s="191">
        <v>44971</v>
      </c>
      <c r="C373" s="101">
        <v>327.888671875</v>
      </c>
      <c r="D373" s="56">
        <f t="shared" si="10"/>
        <v>34.476754688143778</v>
      </c>
      <c r="E373">
        <v>3.273650582736333E-2</v>
      </c>
      <c r="G373">
        <v>371</v>
      </c>
      <c r="H373">
        <f t="shared" ca="1" si="11"/>
        <v>-1.8666753767361634E-2</v>
      </c>
    </row>
    <row r="374" spans="2:8" x14ac:dyDescent="0.45">
      <c r="B374" s="191">
        <v>36432</v>
      </c>
      <c r="C374" s="101">
        <v>9.2423524856567383</v>
      </c>
      <c r="D374" s="56">
        <f t="shared" si="10"/>
        <v>3.0680587916705888</v>
      </c>
      <c r="E374">
        <v>3.2377658998773672E-2</v>
      </c>
      <c r="G374">
        <v>372</v>
      </c>
      <c r="H374">
        <f t="shared" ca="1" si="11"/>
        <v>5.8896973877202198E-3</v>
      </c>
    </row>
    <row r="375" spans="2:8" x14ac:dyDescent="0.45">
      <c r="B375" s="191">
        <v>35150</v>
      </c>
      <c r="C375" s="101">
        <v>2.2719318866729736</v>
      </c>
      <c r="D375" s="56">
        <f t="shared" si="10"/>
        <v>-0.766084589778389</v>
      </c>
      <c r="E375">
        <v>3.2351257828214623E-2</v>
      </c>
      <c r="G375">
        <v>373</v>
      </c>
      <c r="H375">
        <f t="shared" ca="1" si="11"/>
        <v>4.5491314443630498E-2</v>
      </c>
    </row>
    <row r="376" spans="2:8" x14ac:dyDescent="0.45">
      <c r="B376" s="191">
        <v>37869</v>
      </c>
      <c r="C376" s="101">
        <v>9.7126216888427734</v>
      </c>
      <c r="D376" s="56">
        <f t="shared" si="10"/>
        <v>-0.95566312538958587</v>
      </c>
      <c r="E376">
        <v>3.2341647947971487E-2</v>
      </c>
      <c r="G376">
        <v>374</v>
      </c>
      <c r="H376">
        <f t="shared" ca="1" si="11"/>
        <v>2.0561197686174569E-3</v>
      </c>
    </row>
    <row r="377" spans="2:8" x14ac:dyDescent="0.45">
      <c r="B377" s="191">
        <v>43355</v>
      </c>
      <c r="C377" s="101">
        <v>219.06419372558594</v>
      </c>
      <c r="D377" s="56">
        <f t="shared" si="10"/>
        <v>0.56794899504569918</v>
      </c>
      <c r="E377">
        <v>3.2301599131567806E-2</v>
      </c>
      <c r="G377">
        <v>375</v>
      </c>
      <c r="H377">
        <f t="shared" ca="1" si="11"/>
        <v>1.9537097999472862E-2</v>
      </c>
    </row>
    <row r="378" spans="2:8" x14ac:dyDescent="0.45">
      <c r="B378" s="191">
        <v>44006</v>
      </c>
      <c r="C378" s="101">
        <v>139.71385192871094</v>
      </c>
      <c r="D378" s="56">
        <f t="shared" si="10"/>
        <v>28.351404108398604</v>
      </c>
      <c r="E378">
        <v>3.2284020279754182E-2</v>
      </c>
      <c r="G378">
        <v>376</v>
      </c>
      <c r="H378">
        <f t="shared" ca="1" si="11"/>
        <v>-3.2581494309999633E-3</v>
      </c>
    </row>
    <row r="379" spans="2:8" x14ac:dyDescent="0.45">
      <c r="B379" s="191">
        <v>35580</v>
      </c>
      <c r="C379" s="101">
        <v>4.7600398063659668</v>
      </c>
      <c r="D379" s="56">
        <f t="shared" si="10"/>
        <v>-0.85766307425825306</v>
      </c>
      <c r="E379">
        <v>3.2186662271505566E-2</v>
      </c>
      <c r="G379">
        <v>377</v>
      </c>
      <c r="H379">
        <f t="shared" ca="1" si="11"/>
        <v>1.48693622943404E-2</v>
      </c>
    </row>
    <row r="380" spans="2:8" x14ac:dyDescent="0.45">
      <c r="B380" s="191">
        <v>38903</v>
      </c>
      <c r="C380" s="101">
        <v>33.442058563232422</v>
      </c>
      <c r="D380" s="56">
        <f t="shared" si="10"/>
        <v>-0.91567937113178521</v>
      </c>
      <c r="E380">
        <v>3.2140743377135114E-2</v>
      </c>
      <c r="G380">
        <v>378</v>
      </c>
      <c r="H380">
        <f t="shared" ca="1" si="11"/>
        <v>3.0210359851543363E-2</v>
      </c>
    </row>
    <row r="381" spans="2:8" x14ac:dyDescent="0.45">
      <c r="B381" s="191">
        <v>45261</v>
      </c>
      <c r="C381" s="101">
        <v>396.60589599609375</v>
      </c>
      <c r="D381" s="56">
        <f t="shared" si="10"/>
        <v>1.8984904678204888</v>
      </c>
      <c r="E381">
        <v>3.2124892050038274E-2</v>
      </c>
      <c r="G381">
        <v>379</v>
      </c>
      <c r="H381">
        <f t="shared" ca="1" si="11"/>
        <v>5.718744181804078E-2</v>
      </c>
    </row>
    <row r="382" spans="2:8" x14ac:dyDescent="0.45">
      <c r="B382" s="191">
        <v>44145</v>
      </c>
      <c r="C382" s="101">
        <v>136.83187866210938</v>
      </c>
      <c r="D382" s="56">
        <f t="shared" si="10"/>
        <v>24.213589425584885</v>
      </c>
      <c r="E382">
        <v>3.2118025482596776E-2</v>
      </c>
      <c r="G382">
        <v>380</v>
      </c>
      <c r="H382">
        <f t="shared" ca="1" si="11"/>
        <v>1.4343618036292541E-2</v>
      </c>
    </row>
    <row r="383" spans="2:8" x14ac:dyDescent="0.45">
      <c r="B383" s="191">
        <v>35754</v>
      </c>
      <c r="C383" s="101">
        <v>5.4269099235534668</v>
      </c>
      <c r="D383" s="56">
        <f t="shared" si="10"/>
        <v>-0.39595639315581194</v>
      </c>
      <c r="E383">
        <v>3.2060368302578579E-2</v>
      </c>
      <c r="G383">
        <v>381</v>
      </c>
      <c r="H383">
        <f t="shared" ca="1" si="11"/>
        <v>2.3274255971030736E-2</v>
      </c>
    </row>
    <row r="384" spans="2:8" x14ac:dyDescent="0.45">
      <c r="B384" s="191">
        <v>36710</v>
      </c>
      <c r="C384" s="101">
        <v>8.9843015670776367</v>
      </c>
      <c r="D384" s="56">
        <f t="shared" si="10"/>
        <v>0.20099476039316175</v>
      </c>
      <c r="E384">
        <v>3.2015664401116986E-2</v>
      </c>
      <c r="G384">
        <v>382</v>
      </c>
      <c r="H384">
        <f t="shared" ca="1" si="11"/>
        <v>2.2496585526090969E-2</v>
      </c>
    </row>
    <row r="385" spans="2:8" x14ac:dyDescent="0.45">
      <c r="B385" s="191">
        <v>37718</v>
      </c>
      <c r="C385" s="101">
        <v>7.4807167053222656</v>
      </c>
      <c r="D385" s="56">
        <f t="shared" si="10"/>
        <v>-0.80720101422181634</v>
      </c>
      <c r="E385">
        <v>3.2012571868451127E-2</v>
      </c>
      <c r="G385">
        <v>383</v>
      </c>
      <c r="H385">
        <f t="shared" ca="1" si="11"/>
        <v>-9.7282258066635069E-3</v>
      </c>
    </row>
    <row r="386" spans="2:8" x14ac:dyDescent="0.45">
      <c r="B386" s="191">
        <v>39535</v>
      </c>
      <c r="C386" s="101">
        <v>38.800601959228516</v>
      </c>
      <c r="D386" s="56">
        <f t="shared" si="10"/>
        <v>-0.75204935676408158</v>
      </c>
      <c r="E386">
        <v>3.1983818360775025E-2</v>
      </c>
      <c r="G386">
        <v>384</v>
      </c>
      <c r="H386">
        <f t="shared" ca="1" si="11"/>
        <v>1.1145034131183453E-2</v>
      </c>
    </row>
    <row r="387" spans="2:8" x14ac:dyDescent="0.45">
      <c r="B387" s="191">
        <v>42325</v>
      </c>
      <c r="C387" s="101">
        <v>156.48518371582031</v>
      </c>
      <c r="D387" s="56">
        <f t="shared" ref="D387:D450" si="12">(C387-C388)/C388</f>
        <v>-0.1011922942459605</v>
      </c>
      <c r="E387">
        <v>3.1924371391680376E-2</v>
      </c>
      <c r="G387">
        <v>385</v>
      </c>
      <c r="H387">
        <f t="shared" ca="1" si="11"/>
        <v>-4.9764180995945147E-3</v>
      </c>
    </row>
    <row r="388" spans="2:8" x14ac:dyDescent="0.45">
      <c r="B388" s="191">
        <v>44413</v>
      </c>
      <c r="C388" s="101">
        <v>174.10307312011719</v>
      </c>
      <c r="D388" s="56">
        <f t="shared" si="12"/>
        <v>0.19142179822109848</v>
      </c>
      <c r="E388">
        <v>3.1879133783675628E-2</v>
      </c>
      <c r="G388">
        <v>386</v>
      </c>
      <c r="H388">
        <f t="shared" ref="H388:H451" ca="1" si="13">_xlfn.NORM.INV(RAND(),N$5,N$6)</f>
        <v>1.3376121016327432E-2</v>
      </c>
    </row>
    <row r="389" spans="2:8" x14ac:dyDescent="0.45">
      <c r="B389" s="191">
        <v>42216</v>
      </c>
      <c r="C389" s="101">
        <v>146.13050842285156</v>
      </c>
      <c r="D389" s="56">
        <f t="shared" si="12"/>
        <v>17.811730090142362</v>
      </c>
      <c r="E389">
        <v>3.1808721236290312E-2</v>
      </c>
      <c r="G389">
        <v>387</v>
      </c>
      <c r="H389">
        <f t="shared" ca="1" si="13"/>
        <v>-1.1261342609232826E-2</v>
      </c>
    </row>
    <row r="390" spans="2:8" x14ac:dyDescent="0.45">
      <c r="B390" s="191">
        <v>36150</v>
      </c>
      <c r="C390" s="101">
        <v>7.7680525779724121</v>
      </c>
      <c r="D390" s="56">
        <f t="shared" si="12"/>
        <v>-0.76785030878834948</v>
      </c>
      <c r="E390">
        <v>3.1757402675903608E-2</v>
      </c>
      <c r="G390">
        <v>388</v>
      </c>
      <c r="H390">
        <f t="shared" ca="1" si="13"/>
        <v>1.794785746247482E-2</v>
      </c>
    </row>
    <row r="391" spans="2:8" x14ac:dyDescent="0.45">
      <c r="B391" s="191">
        <v>39786</v>
      </c>
      <c r="C391" s="101">
        <v>33.461395263671875</v>
      </c>
      <c r="D391" s="56">
        <f t="shared" si="12"/>
        <v>-0.76869477111243001</v>
      </c>
      <c r="E391">
        <v>3.1713438391620677E-2</v>
      </c>
      <c r="G391">
        <v>389</v>
      </c>
      <c r="H391">
        <f t="shared" ca="1" si="13"/>
        <v>2.9734615754106941E-3</v>
      </c>
    </row>
    <row r="392" spans="2:8" x14ac:dyDescent="0.45">
      <c r="B392" s="191">
        <v>41498</v>
      </c>
      <c r="C392" s="101">
        <v>144.66337585449219</v>
      </c>
      <c r="D392" s="56">
        <f t="shared" si="12"/>
        <v>5.7620430572022409E-3</v>
      </c>
      <c r="E392">
        <v>3.1658281942621151E-2</v>
      </c>
      <c r="G392">
        <v>390</v>
      </c>
      <c r="H392">
        <f t="shared" ca="1" si="13"/>
        <v>2.5708417620112422E-3</v>
      </c>
    </row>
    <row r="393" spans="2:8" x14ac:dyDescent="0.45">
      <c r="B393" s="191">
        <v>42093</v>
      </c>
      <c r="C393" s="101">
        <v>143.8345947265625</v>
      </c>
      <c r="D393" s="56">
        <f t="shared" si="12"/>
        <v>15.259416719455521</v>
      </c>
      <c r="E393">
        <v>3.1653737720419566E-2</v>
      </c>
      <c r="G393">
        <v>391</v>
      </c>
      <c r="H393">
        <f t="shared" ca="1" si="13"/>
        <v>-1.8597228997742705E-2</v>
      </c>
    </row>
    <row r="394" spans="2:8" x14ac:dyDescent="0.45">
      <c r="B394" s="191">
        <v>37841</v>
      </c>
      <c r="C394" s="101">
        <v>8.8462333679199219</v>
      </c>
      <c r="D394" s="56">
        <f t="shared" si="12"/>
        <v>-0.72909134812914855</v>
      </c>
      <c r="E394">
        <v>3.1624540834977739E-2</v>
      </c>
      <c r="G394">
        <v>392</v>
      </c>
      <c r="H394">
        <f t="shared" ca="1" si="13"/>
        <v>1.0493197280665559E-2</v>
      </c>
    </row>
    <row r="395" spans="2:8" x14ac:dyDescent="0.45">
      <c r="B395" s="191">
        <v>39773</v>
      </c>
      <c r="C395" s="101">
        <v>32.653934478759766</v>
      </c>
      <c r="D395" s="56">
        <f t="shared" si="12"/>
        <v>-0.7994287631353737</v>
      </c>
      <c r="E395">
        <v>3.1582139019498211E-2</v>
      </c>
      <c r="G395">
        <v>393</v>
      </c>
      <c r="H395">
        <f t="shared" ca="1" si="13"/>
        <v>2.9631264023660453E-2</v>
      </c>
    </row>
    <row r="396" spans="2:8" x14ac:dyDescent="0.45">
      <c r="B396" s="191">
        <v>41904</v>
      </c>
      <c r="C396" s="101">
        <v>162.80467224121094</v>
      </c>
      <c r="D396" s="56">
        <f t="shared" si="12"/>
        <v>53.175101497150905</v>
      </c>
      <c r="E396">
        <v>3.1580702953611789E-2</v>
      </c>
      <c r="G396">
        <v>394</v>
      </c>
      <c r="H396">
        <f t="shared" ca="1" si="13"/>
        <v>2.5001593196755195E-2</v>
      </c>
    </row>
    <row r="397" spans="2:8" x14ac:dyDescent="0.45">
      <c r="B397" s="191">
        <v>35219</v>
      </c>
      <c r="C397" s="101">
        <v>3.0051567554473877</v>
      </c>
      <c r="D397" s="56">
        <f t="shared" si="12"/>
        <v>-0.98623473484073831</v>
      </c>
      <c r="E397">
        <v>3.1551991090601715E-2</v>
      </c>
      <c r="G397">
        <v>395</v>
      </c>
      <c r="H397">
        <f t="shared" ca="1" si="13"/>
        <v>2.296737882755006E-2</v>
      </c>
    </row>
    <row r="398" spans="2:8" x14ac:dyDescent="0.45">
      <c r="B398" s="191">
        <v>43567</v>
      </c>
      <c r="C398" s="101">
        <v>218.31448364257813</v>
      </c>
      <c r="D398" s="56">
        <f t="shared" si="12"/>
        <v>26.914216818694239</v>
      </c>
      <c r="E398">
        <v>3.154529940929033E-2</v>
      </c>
      <c r="G398">
        <v>396</v>
      </c>
      <c r="H398">
        <f t="shared" ca="1" si="13"/>
        <v>5.2864171588336692E-3</v>
      </c>
    </row>
    <row r="399" spans="2:8" x14ac:dyDescent="0.45">
      <c r="B399" s="191">
        <v>37229</v>
      </c>
      <c r="C399" s="101">
        <v>7.8209066390991211</v>
      </c>
      <c r="D399" s="56">
        <f t="shared" si="12"/>
        <v>9.3260664497781962E-2</v>
      </c>
      <c r="E399">
        <v>3.1537249070482339E-2</v>
      </c>
      <c r="G399">
        <v>397</v>
      </c>
      <c r="H399">
        <f t="shared" ca="1" si="13"/>
        <v>-8.4349976558259036E-3</v>
      </c>
    </row>
    <row r="400" spans="2:8" x14ac:dyDescent="0.45">
      <c r="B400" s="191">
        <v>37152</v>
      </c>
      <c r="C400" s="101">
        <v>7.1537437438964844</v>
      </c>
      <c r="D400" s="56">
        <f t="shared" si="12"/>
        <v>-0.95155082439329475</v>
      </c>
      <c r="E400">
        <v>3.1503563838209785E-2</v>
      </c>
      <c r="G400">
        <v>398</v>
      </c>
      <c r="H400">
        <f t="shared" ca="1" si="13"/>
        <v>2.6611484872879874E-2</v>
      </c>
    </row>
    <row r="401" spans="2:8" x14ac:dyDescent="0.45">
      <c r="B401" s="191">
        <v>42506</v>
      </c>
      <c r="C401" s="101">
        <v>147.65460205078125</v>
      </c>
      <c r="D401" s="56">
        <f t="shared" si="12"/>
        <v>3.3647528561015565</v>
      </c>
      <c r="E401">
        <v>3.1470388278831835E-2</v>
      </c>
      <c r="G401">
        <v>399</v>
      </c>
      <c r="H401">
        <f t="shared" ca="1" si="13"/>
        <v>-4.535533329788499E-3</v>
      </c>
    </row>
    <row r="402" spans="2:8" x14ac:dyDescent="0.45">
      <c r="B402" s="191">
        <v>39042</v>
      </c>
      <c r="C402" s="101">
        <v>33.828857421875</v>
      </c>
      <c r="D402" s="56">
        <f t="shared" si="12"/>
        <v>2.7717688290035558</v>
      </c>
      <c r="E402">
        <v>3.1416570180095992E-2</v>
      </c>
      <c r="G402">
        <v>400</v>
      </c>
      <c r="H402">
        <f t="shared" ca="1" si="13"/>
        <v>-2.1908177759023293E-2</v>
      </c>
    </row>
    <row r="403" spans="2:8" x14ac:dyDescent="0.45">
      <c r="B403" s="191">
        <v>36178</v>
      </c>
      <c r="C403" s="101">
        <v>8.968963623046875</v>
      </c>
      <c r="D403" s="56">
        <f t="shared" si="12"/>
        <v>-0.76402516960477662</v>
      </c>
      <c r="E403">
        <v>3.1350640728493709E-2</v>
      </c>
      <c r="G403">
        <v>401</v>
      </c>
      <c r="H403">
        <f t="shared" ca="1" si="13"/>
        <v>3.3286164896519561E-3</v>
      </c>
    </row>
    <row r="404" spans="2:8" x14ac:dyDescent="0.45">
      <c r="B404" s="191">
        <v>40000</v>
      </c>
      <c r="C404" s="101">
        <v>38.008136749267578</v>
      </c>
      <c r="D404" s="56">
        <f t="shared" si="12"/>
        <v>6.1202973019836467E-2</v>
      </c>
      <c r="E404">
        <v>3.1298948921455981E-2</v>
      </c>
      <c r="G404">
        <v>402</v>
      </c>
      <c r="H404">
        <f t="shared" ca="1" si="13"/>
        <v>-7.0360692487535055E-3</v>
      </c>
    </row>
    <row r="405" spans="2:8" x14ac:dyDescent="0.45">
      <c r="B405" s="191">
        <v>39006</v>
      </c>
      <c r="C405" s="101">
        <v>35.816085815429688</v>
      </c>
      <c r="D405" s="56">
        <f t="shared" si="12"/>
        <v>3.609074378490742</v>
      </c>
      <c r="E405">
        <v>3.1258347626813635E-2</v>
      </c>
      <c r="G405">
        <v>403</v>
      </c>
      <c r="H405">
        <f t="shared" ca="1" si="13"/>
        <v>7.8213530625160232E-3</v>
      </c>
    </row>
    <row r="406" spans="2:8" x14ac:dyDescent="0.45">
      <c r="B406" s="191">
        <v>37511</v>
      </c>
      <c r="C406" s="101">
        <v>7.7707762718200684</v>
      </c>
      <c r="D406" s="56">
        <f t="shared" si="12"/>
        <v>1.5378035263581431</v>
      </c>
      <c r="E406">
        <v>3.1169719162920332E-2</v>
      </c>
      <c r="G406">
        <v>404</v>
      </c>
      <c r="H406">
        <f t="shared" ca="1" si="13"/>
        <v>3.2338190344324115E-3</v>
      </c>
    </row>
    <row r="407" spans="2:8" x14ac:dyDescent="0.45">
      <c r="B407" s="191">
        <v>35109</v>
      </c>
      <c r="C407" s="101">
        <v>3.0620086193084717</v>
      </c>
      <c r="D407" s="56">
        <f t="shared" si="12"/>
        <v>4.7057008823637558E-2</v>
      </c>
      <c r="E407">
        <v>3.1133036044468401E-2</v>
      </c>
      <c r="G407">
        <v>405</v>
      </c>
      <c r="H407">
        <f t="shared" ca="1" si="13"/>
        <v>2.2542262302286297E-2</v>
      </c>
    </row>
    <row r="408" spans="2:8" x14ac:dyDescent="0.45">
      <c r="B408" s="191">
        <v>35173</v>
      </c>
      <c r="C408" s="101">
        <v>2.9243953227996826</v>
      </c>
      <c r="D408" s="56">
        <f t="shared" si="12"/>
        <v>-0.98495846069836013</v>
      </c>
      <c r="E408">
        <v>3.1097772772865333E-2</v>
      </c>
      <c r="G408">
        <v>406</v>
      </c>
      <c r="H408">
        <f t="shared" ca="1" si="13"/>
        <v>3.2840251099194806E-2</v>
      </c>
    </row>
    <row r="409" spans="2:8" x14ac:dyDescent="0.45">
      <c r="B409" s="191">
        <v>42836</v>
      </c>
      <c r="C409" s="101">
        <v>194.42127990722656</v>
      </c>
      <c r="D409" s="56">
        <f t="shared" si="12"/>
        <v>3.6504544621307713</v>
      </c>
      <c r="E409">
        <v>3.1073011315703974E-2</v>
      </c>
      <c r="G409">
        <v>407</v>
      </c>
      <c r="H409">
        <f t="shared" ca="1" si="13"/>
        <v>-1.2950359012574352E-4</v>
      </c>
    </row>
    <row r="410" spans="2:8" x14ac:dyDescent="0.45">
      <c r="B410" s="191">
        <v>39604</v>
      </c>
      <c r="C410" s="101">
        <v>41.806941986083984</v>
      </c>
      <c r="D410" s="56">
        <f t="shared" si="12"/>
        <v>3.7179970991011992</v>
      </c>
      <c r="E410">
        <v>3.1047210926273057E-2</v>
      </c>
      <c r="G410">
        <v>408</v>
      </c>
      <c r="H410">
        <f t="shared" ca="1" si="13"/>
        <v>3.8853777942849687E-3</v>
      </c>
    </row>
    <row r="411" spans="2:8" x14ac:dyDescent="0.45">
      <c r="B411" s="191">
        <v>36725</v>
      </c>
      <c r="C411" s="101">
        <v>8.8611631393432617</v>
      </c>
      <c r="D411" s="56">
        <f t="shared" si="12"/>
        <v>-0.73459445202152718</v>
      </c>
      <c r="E411">
        <v>3.1021971515414061E-2</v>
      </c>
      <c r="G411">
        <v>409</v>
      </c>
      <c r="H411">
        <f t="shared" ca="1" si="13"/>
        <v>1.1502712448333282E-2</v>
      </c>
    </row>
    <row r="412" spans="2:8" x14ac:dyDescent="0.45">
      <c r="B412" s="191">
        <v>38910</v>
      </c>
      <c r="C412" s="101">
        <v>33.387256622314453</v>
      </c>
      <c r="D412" s="56">
        <f t="shared" si="12"/>
        <v>2.3803034435879473</v>
      </c>
      <c r="E412">
        <v>3.0965957848311073E-2</v>
      </c>
      <c r="G412">
        <v>410</v>
      </c>
      <c r="H412">
        <f t="shared" ca="1" si="13"/>
        <v>1.2903865720659297E-3</v>
      </c>
    </row>
    <row r="413" spans="2:8" x14ac:dyDescent="0.45">
      <c r="B413" s="191">
        <v>36425</v>
      </c>
      <c r="C413" s="101">
        <v>9.8769998550415039</v>
      </c>
      <c r="D413" s="56">
        <f t="shared" si="12"/>
        <v>0.23673810568676093</v>
      </c>
      <c r="E413">
        <v>3.0935988266775179E-2</v>
      </c>
      <c r="G413">
        <v>411</v>
      </c>
      <c r="H413">
        <f t="shared" ca="1" si="13"/>
        <v>-4.1930850083767117E-3</v>
      </c>
    </row>
    <row r="414" spans="2:8" x14ac:dyDescent="0.45">
      <c r="B414" s="191">
        <v>37497</v>
      </c>
      <c r="C414" s="101">
        <v>7.9863309860229492</v>
      </c>
      <c r="D414" s="56">
        <f t="shared" si="12"/>
        <v>-0.70534022515715078</v>
      </c>
      <c r="E414">
        <v>3.0832563219356464E-2</v>
      </c>
      <c r="G414">
        <v>412</v>
      </c>
      <c r="H414">
        <f t="shared" ca="1" si="13"/>
        <v>-1.1839223167888628E-2</v>
      </c>
    </row>
    <row r="415" spans="2:8" x14ac:dyDescent="0.45">
      <c r="B415" s="191">
        <v>39156</v>
      </c>
      <c r="C415" s="101">
        <v>27.103567123413086</v>
      </c>
      <c r="D415" s="56">
        <f t="shared" si="12"/>
        <v>-0.1916302371247173</v>
      </c>
      <c r="E415">
        <v>3.0790589722266875E-2</v>
      </c>
      <c r="G415">
        <v>413</v>
      </c>
      <c r="H415">
        <f t="shared" ca="1" si="13"/>
        <v>1.3861436160159897E-2</v>
      </c>
    </row>
    <row r="416" spans="2:8" x14ac:dyDescent="0.45">
      <c r="B416" s="191">
        <v>39895</v>
      </c>
      <c r="C416" s="101">
        <v>33.528675079345703</v>
      </c>
      <c r="D416" s="56">
        <f t="shared" si="12"/>
        <v>-9.8775924951833696E-2</v>
      </c>
      <c r="E416">
        <v>3.0732920125812788E-2</v>
      </c>
      <c r="G416">
        <v>414</v>
      </c>
      <c r="H416">
        <f t="shared" ca="1" si="13"/>
        <v>-5.999852421774355E-3</v>
      </c>
    </row>
    <row r="417" spans="2:8" x14ac:dyDescent="0.45">
      <c r="B417" s="191">
        <v>39486</v>
      </c>
      <c r="C417" s="101">
        <v>37.203483581542969</v>
      </c>
      <c r="D417" s="56">
        <f t="shared" si="12"/>
        <v>-0.40031676742276168</v>
      </c>
      <c r="E417">
        <v>3.0713185078090819E-2</v>
      </c>
      <c r="G417">
        <v>415</v>
      </c>
      <c r="H417">
        <f t="shared" ca="1" si="13"/>
        <v>8.5625932860037028E-6</v>
      </c>
    </row>
    <row r="418" spans="2:8" x14ac:dyDescent="0.45">
      <c r="B418" s="191">
        <v>40359</v>
      </c>
      <c r="C418" s="101">
        <v>62.038558959960938</v>
      </c>
      <c r="D418" s="56">
        <f t="shared" si="12"/>
        <v>-0.21011098443082316</v>
      </c>
      <c r="E418">
        <v>3.0707250698592092E-2</v>
      </c>
      <c r="G418">
        <v>416</v>
      </c>
      <c r="H418">
        <f t="shared" ca="1" si="13"/>
        <v>-1.2705113163497518E-2</v>
      </c>
    </row>
    <row r="419" spans="2:8" x14ac:dyDescent="0.45">
      <c r="B419" s="191">
        <v>40694</v>
      </c>
      <c r="C419" s="101">
        <v>78.540855407714844</v>
      </c>
      <c r="D419" s="56">
        <f t="shared" si="12"/>
        <v>-0.59634244034149619</v>
      </c>
      <c r="E419">
        <v>3.0650377038873248E-2</v>
      </c>
      <c r="G419">
        <v>417</v>
      </c>
      <c r="H419">
        <f t="shared" ca="1" si="13"/>
        <v>1.4938097023016792E-2</v>
      </c>
    </row>
    <row r="420" spans="2:8" x14ac:dyDescent="0.45">
      <c r="B420" s="191">
        <v>43286</v>
      </c>
      <c r="C420" s="101">
        <v>194.57298278808594</v>
      </c>
      <c r="D420" s="56">
        <f t="shared" si="12"/>
        <v>27.957718588134838</v>
      </c>
      <c r="E420">
        <v>3.0635446455517714E-2</v>
      </c>
      <c r="G420">
        <v>418</v>
      </c>
      <c r="H420">
        <f t="shared" ca="1" si="13"/>
        <v>1.052460710597544E-2</v>
      </c>
    </row>
    <row r="421" spans="2:8" x14ac:dyDescent="0.45">
      <c r="B421" s="191">
        <v>35843</v>
      </c>
      <c r="C421" s="101">
        <v>6.7192096710205078</v>
      </c>
      <c r="D421" s="56">
        <f t="shared" si="12"/>
        <v>-0.95751368587653429</v>
      </c>
      <c r="E421">
        <v>3.0634812410503708E-2</v>
      </c>
      <c r="G421">
        <v>419</v>
      </c>
      <c r="H421">
        <f t="shared" ca="1" si="13"/>
        <v>1.669100610665239E-2</v>
      </c>
    </row>
    <row r="422" spans="2:8" x14ac:dyDescent="0.45">
      <c r="B422" s="191">
        <v>42031</v>
      </c>
      <c r="C422" s="101">
        <v>158.14997863769531</v>
      </c>
      <c r="D422" s="56">
        <f t="shared" si="12"/>
        <v>-7.5590354261165157E-2</v>
      </c>
      <c r="E422">
        <v>3.0619424675759874E-2</v>
      </c>
      <c r="G422">
        <v>420</v>
      </c>
      <c r="H422">
        <f t="shared" ca="1" si="13"/>
        <v>-2.2861016117012498E-2</v>
      </c>
    </row>
    <row r="423" spans="2:8" x14ac:dyDescent="0.45">
      <c r="B423" s="191">
        <v>42051</v>
      </c>
      <c r="C423" s="101">
        <v>171.08213806152344</v>
      </c>
      <c r="D423" s="56">
        <f t="shared" si="12"/>
        <v>13.378655747202259</v>
      </c>
      <c r="E423">
        <v>3.055153709462502E-2</v>
      </c>
      <c r="G423">
        <v>421</v>
      </c>
      <c r="H423">
        <f t="shared" ca="1" si="13"/>
        <v>-1.2910176290745543E-2</v>
      </c>
    </row>
    <row r="424" spans="2:8" x14ac:dyDescent="0.45">
      <c r="B424" s="191">
        <v>38184</v>
      </c>
      <c r="C424" s="101">
        <v>11.898340225219727</v>
      </c>
      <c r="D424" s="56">
        <f t="shared" si="12"/>
        <v>2.9136386214589418</v>
      </c>
      <c r="E424">
        <v>3.0476594167299066E-2</v>
      </c>
      <c r="G424">
        <v>422</v>
      </c>
      <c r="H424">
        <f t="shared" ca="1" si="13"/>
        <v>4.3233385365622906E-2</v>
      </c>
    </row>
    <row r="425" spans="2:8" x14ac:dyDescent="0.45">
      <c r="B425" s="191">
        <v>35222</v>
      </c>
      <c r="C425" s="101">
        <v>3.040224552154541</v>
      </c>
      <c r="D425" s="56">
        <f t="shared" si="12"/>
        <v>-0.64598484175458082</v>
      </c>
      <c r="E425">
        <v>3.0433924638097146E-2</v>
      </c>
      <c r="G425">
        <v>423</v>
      </c>
      <c r="H425">
        <f t="shared" ca="1" si="13"/>
        <v>-1.3497688371198913E-2</v>
      </c>
    </row>
    <row r="426" spans="2:8" x14ac:dyDescent="0.45">
      <c r="B426" s="191">
        <v>37076</v>
      </c>
      <c r="C426" s="101">
        <v>8.5878372192382813</v>
      </c>
      <c r="D426" s="56">
        <f t="shared" si="12"/>
        <v>0.14721881291071517</v>
      </c>
      <c r="E426">
        <v>3.0428596504758737E-2</v>
      </c>
      <c r="G426">
        <v>424</v>
      </c>
      <c r="H426">
        <f t="shared" ca="1" si="13"/>
        <v>-1.8047070404243418E-2</v>
      </c>
    </row>
    <row r="427" spans="2:8" x14ac:dyDescent="0.45">
      <c r="B427" s="191">
        <v>36684</v>
      </c>
      <c r="C427" s="101">
        <v>7.4857883453369141</v>
      </c>
      <c r="D427" s="56">
        <f t="shared" si="12"/>
        <v>-0.27167336034558459</v>
      </c>
      <c r="E427">
        <v>3.0391044673454711E-2</v>
      </c>
      <c r="G427">
        <v>425</v>
      </c>
      <c r="H427">
        <f t="shared" ca="1" si="13"/>
        <v>2.6705209633342192E-2</v>
      </c>
    </row>
    <row r="428" spans="2:8" x14ac:dyDescent="0.45">
      <c r="B428" s="191">
        <v>36279</v>
      </c>
      <c r="C428" s="101">
        <v>10.278064727783203</v>
      </c>
      <c r="D428" s="56">
        <f t="shared" si="12"/>
        <v>0.36710339604432568</v>
      </c>
      <c r="E428">
        <v>3.0368499554527778E-2</v>
      </c>
      <c r="G428">
        <v>426</v>
      </c>
      <c r="H428">
        <f t="shared" ca="1" si="13"/>
        <v>9.4205200809282155E-3</v>
      </c>
    </row>
    <row r="429" spans="2:8" x14ac:dyDescent="0.45">
      <c r="B429" s="191">
        <v>36090</v>
      </c>
      <c r="C429" s="101">
        <v>7.5181326866149902</v>
      </c>
      <c r="D429" s="56">
        <f t="shared" si="12"/>
        <v>1.4260839305513229</v>
      </c>
      <c r="E429">
        <v>3.032104062335772E-2</v>
      </c>
      <c r="G429">
        <v>427</v>
      </c>
      <c r="H429">
        <f t="shared" ca="1" si="13"/>
        <v>-4.3461685683186091E-2</v>
      </c>
    </row>
    <row r="430" spans="2:8" x14ac:dyDescent="0.45">
      <c r="B430" s="191">
        <v>35325</v>
      </c>
      <c r="C430" s="101">
        <v>3.0988757610321045</v>
      </c>
      <c r="D430" s="56">
        <f t="shared" si="12"/>
        <v>-0.6698910736269178</v>
      </c>
      <c r="E430">
        <v>3.0286684426767487E-2</v>
      </c>
      <c r="G430">
        <v>428</v>
      </c>
      <c r="H430">
        <f t="shared" ca="1" si="13"/>
        <v>4.3140280725931436E-2</v>
      </c>
    </row>
    <row r="431" spans="2:8" x14ac:dyDescent="0.45">
      <c r="B431" s="191">
        <v>37855</v>
      </c>
      <c r="C431" s="101">
        <v>9.3874340057373047</v>
      </c>
      <c r="D431" s="56">
        <f t="shared" si="12"/>
        <v>-0.91455668184063676</v>
      </c>
      <c r="E431">
        <v>3.027209360646383E-2</v>
      </c>
      <c r="G431">
        <v>429</v>
      </c>
      <c r="H431">
        <f t="shared" ca="1" si="13"/>
        <v>-2.8426336077351726E-2</v>
      </c>
    </row>
    <row r="432" spans="2:8" x14ac:dyDescent="0.45">
      <c r="B432" s="191">
        <v>41089</v>
      </c>
      <c r="C432" s="101">
        <v>109.86738586425781</v>
      </c>
      <c r="D432" s="56">
        <f t="shared" si="12"/>
        <v>12.968480670442624</v>
      </c>
      <c r="E432">
        <v>3.0242423440287342E-2</v>
      </c>
      <c r="G432">
        <v>430</v>
      </c>
      <c r="H432">
        <f t="shared" ca="1" si="13"/>
        <v>-1.5251547320360649E-3</v>
      </c>
    </row>
    <row r="433" spans="2:8" x14ac:dyDescent="0.45">
      <c r="B433" s="191">
        <v>36614</v>
      </c>
      <c r="C433" s="101">
        <v>7.8653783798217773</v>
      </c>
      <c r="D433" s="56">
        <f t="shared" si="12"/>
        <v>-0.17129433553555931</v>
      </c>
      <c r="E433">
        <v>3.0201234975328724E-2</v>
      </c>
      <c r="G433">
        <v>431</v>
      </c>
      <c r="H433">
        <f t="shared" ca="1" si="13"/>
        <v>1.1496052570645522E-2</v>
      </c>
    </row>
    <row r="434" spans="2:8" x14ac:dyDescent="0.45">
      <c r="B434" s="191">
        <v>36718</v>
      </c>
      <c r="C434" s="101">
        <v>9.4911603927612305</v>
      </c>
      <c r="D434" s="56">
        <f t="shared" si="12"/>
        <v>-0.70482251213934177</v>
      </c>
      <c r="E434">
        <v>3.0192875665957665E-2</v>
      </c>
      <c r="G434">
        <v>432</v>
      </c>
      <c r="H434">
        <f t="shared" ca="1" si="13"/>
        <v>7.8181208630504276E-3</v>
      </c>
    </row>
    <row r="435" spans="2:8" x14ac:dyDescent="0.45">
      <c r="B435" s="191">
        <v>39646</v>
      </c>
      <c r="C435" s="101">
        <v>32.154079437255859</v>
      </c>
      <c r="D435" s="56">
        <f t="shared" si="12"/>
        <v>-0.84908953480111393</v>
      </c>
      <c r="E435">
        <v>3.0181674497017925E-2</v>
      </c>
      <c r="G435">
        <v>433</v>
      </c>
      <c r="H435">
        <f t="shared" ca="1" si="13"/>
        <v>-7.3486882064175774E-3</v>
      </c>
    </row>
    <row r="436" spans="2:8" x14ac:dyDescent="0.45">
      <c r="B436" s="191">
        <v>42881</v>
      </c>
      <c r="C436" s="101">
        <v>213.0672607421875</v>
      </c>
      <c r="D436" s="56">
        <f t="shared" si="12"/>
        <v>23.091000461834398</v>
      </c>
      <c r="E436">
        <v>3.0161619441991635E-2</v>
      </c>
      <c r="G436">
        <v>434</v>
      </c>
      <c r="H436">
        <f t="shared" ca="1" si="13"/>
        <v>1.2882154986513381E-2</v>
      </c>
    </row>
    <row r="437" spans="2:8" x14ac:dyDescent="0.45">
      <c r="B437" s="191">
        <v>36439</v>
      </c>
      <c r="C437" s="101">
        <v>8.8442678451538086</v>
      </c>
      <c r="D437" s="56">
        <f t="shared" si="12"/>
        <v>-2.6597497972548397E-3</v>
      </c>
      <c r="E437">
        <v>3.0151458769557177E-2</v>
      </c>
      <c r="G437">
        <v>435</v>
      </c>
      <c r="H437">
        <f t="shared" ca="1" si="13"/>
        <v>-1.0305499139560534E-2</v>
      </c>
    </row>
    <row r="438" spans="2:8" x14ac:dyDescent="0.45">
      <c r="B438" s="191">
        <v>35935</v>
      </c>
      <c r="C438" s="101">
        <v>8.867854118347168</v>
      </c>
      <c r="D438" s="56">
        <f t="shared" si="12"/>
        <v>-0.96260982682481488</v>
      </c>
      <c r="E438">
        <v>3.0123512427516447E-2</v>
      </c>
      <c r="G438">
        <v>436</v>
      </c>
      <c r="H438">
        <f t="shared" ca="1" si="13"/>
        <v>-1.2648179978693984E-2</v>
      </c>
    </row>
    <row r="439" spans="2:8" x14ac:dyDescent="0.45">
      <c r="B439" s="191">
        <v>42929</v>
      </c>
      <c r="C439" s="101">
        <v>237.17071533203125</v>
      </c>
      <c r="D439" s="56">
        <f t="shared" si="12"/>
        <v>19.877634338138375</v>
      </c>
      <c r="E439">
        <v>3.0104908433764323E-2</v>
      </c>
      <c r="G439">
        <v>437</v>
      </c>
      <c r="H439">
        <f t="shared" ca="1" si="13"/>
        <v>4.7936873455581279E-2</v>
      </c>
    </row>
    <row r="440" spans="2:8" x14ac:dyDescent="0.45">
      <c r="B440" s="191">
        <v>37965</v>
      </c>
      <c r="C440" s="101">
        <v>11.360037803649902</v>
      </c>
      <c r="D440" s="56">
        <f t="shared" si="12"/>
        <v>-0.16731970467750534</v>
      </c>
      <c r="E440">
        <v>3.0065245422006899E-2</v>
      </c>
      <c r="G440">
        <v>438</v>
      </c>
      <c r="H440">
        <f t="shared" ca="1" si="13"/>
        <v>1.3336635361940144E-3</v>
      </c>
    </row>
    <row r="441" spans="2:8" x14ac:dyDescent="0.45">
      <c r="B441" s="191">
        <v>38049</v>
      </c>
      <c r="C441" s="101">
        <v>13.642736434936523</v>
      </c>
      <c r="D441" s="56">
        <f t="shared" si="12"/>
        <v>0.36029786599168329</v>
      </c>
      <c r="E441">
        <v>3.0032151409789602E-2</v>
      </c>
      <c r="G441">
        <v>439</v>
      </c>
      <c r="H441">
        <f t="shared" ca="1" si="13"/>
        <v>2.7862360796813673E-2</v>
      </c>
    </row>
    <row r="442" spans="2:8" x14ac:dyDescent="0.45">
      <c r="B442" s="191">
        <v>36222</v>
      </c>
      <c r="C442" s="101">
        <v>10.029227256774902</v>
      </c>
      <c r="D442" s="56">
        <f t="shared" si="12"/>
        <v>-0.67354692562702112</v>
      </c>
      <c r="E442">
        <v>2.9999988246936563E-2</v>
      </c>
      <c r="G442">
        <v>440</v>
      </c>
      <c r="H442">
        <f t="shared" ca="1" si="13"/>
        <v>3.9200692363443077E-2</v>
      </c>
    </row>
    <row r="443" spans="2:8" x14ac:dyDescent="0.45">
      <c r="B443" s="191">
        <v>39755</v>
      </c>
      <c r="C443" s="101">
        <v>30.721803665161133</v>
      </c>
      <c r="D443" s="56">
        <f t="shared" si="12"/>
        <v>-0.82624326281720628</v>
      </c>
      <c r="E443">
        <v>2.9970885086093014E-2</v>
      </c>
      <c r="G443">
        <v>441</v>
      </c>
      <c r="H443">
        <f t="shared" ca="1" si="13"/>
        <v>-4.0413588177489277E-3</v>
      </c>
    </row>
    <row r="444" spans="2:8" x14ac:dyDescent="0.45">
      <c r="B444" s="191">
        <v>42681</v>
      </c>
      <c r="C444" s="101">
        <v>176.80928039550781</v>
      </c>
      <c r="D444" s="56">
        <f t="shared" si="12"/>
        <v>23.778195697233858</v>
      </c>
      <c r="E444">
        <v>2.9913824932551569E-2</v>
      </c>
      <c r="G444">
        <v>442</v>
      </c>
      <c r="H444">
        <f t="shared" ca="1" si="13"/>
        <v>1.787177025099814E-3</v>
      </c>
    </row>
    <row r="445" spans="2:8" x14ac:dyDescent="0.45">
      <c r="B445" s="191">
        <v>35975</v>
      </c>
      <c r="C445" s="101">
        <v>7.1356801986694336</v>
      </c>
      <c r="D445" s="56">
        <f t="shared" si="12"/>
        <v>3.3652294664901342E-2</v>
      </c>
      <c r="E445">
        <v>2.9902933308226853E-2</v>
      </c>
      <c r="G445">
        <v>443</v>
      </c>
      <c r="H445">
        <f t="shared" ca="1" si="13"/>
        <v>-1.1742452439064974E-2</v>
      </c>
    </row>
    <row r="446" spans="2:8" x14ac:dyDescent="0.45">
      <c r="B446" s="191">
        <v>35958</v>
      </c>
      <c r="C446" s="101">
        <v>6.9033660888671875</v>
      </c>
      <c r="D446" s="56">
        <f t="shared" si="12"/>
        <v>-0.96500760650401152</v>
      </c>
      <c r="E446">
        <v>2.9876093256610902E-2</v>
      </c>
      <c r="G446">
        <v>444</v>
      </c>
      <c r="H446">
        <f t="shared" ca="1" si="13"/>
        <v>-1.6725472661834388E-2</v>
      </c>
    </row>
    <row r="447" spans="2:8" x14ac:dyDescent="0.45">
      <c r="B447" s="191">
        <v>42874</v>
      </c>
      <c r="C447" s="101">
        <v>197.28190612792969</v>
      </c>
      <c r="D447" s="56">
        <f t="shared" si="12"/>
        <v>2.9725648943257585</v>
      </c>
      <c r="E447">
        <v>2.9866614285448009E-2</v>
      </c>
      <c r="G447">
        <v>445</v>
      </c>
      <c r="H447">
        <f t="shared" ca="1" si="13"/>
        <v>1.8518965124020174E-2</v>
      </c>
    </row>
    <row r="448" spans="2:8" x14ac:dyDescent="0.45">
      <c r="B448" s="191">
        <v>40170</v>
      </c>
      <c r="C448" s="101">
        <v>49.661090850830078</v>
      </c>
      <c r="D448" s="56">
        <f t="shared" si="12"/>
        <v>-0.66073177248167614</v>
      </c>
      <c r="E448">
        <v>2.9847757899858003E-2</v>
      </c>
      <c r="G448">
        <v>446</v>
      </c>
      <c r="H448">
        <f t="shared" ca="1" si="13"/>
        <v>7.0636186521616075E-3</v>
      </c>
    </row>
    <row r="449" spans="2:8" x14ac:dyDescent="0.45">
      <c r="B449" s="191">
        <v>42359</v>
      </c>
      <c r="C449" s="101">
        <v>146.3770751953125</v>
      </c>
      <c r="D449" s="56">
        <f t="shared" si="12"/>
        <v>7.7168917110940913E-2</v>
      </c>
      <c r="E449">
        <v>2.9801323792386723E-2</v>
      </c>
      <c r="G449">
        <v>447</v>
      </c>
      <c r="H449">
        <f t="shared" ca="1" si="13"/>
        <v>-1.5191466458234552E-2</v>
      </c>
    </row>
    <row r="450" spans="2:8" x14ac:dyDescent="0.45">
      <c r="B450" s="191">
        <v>44000</v>
      </c>
      <c r="C450" s="101">
        <v>135.89054870605469</v>
      </c>
      <c r="D450" s="56">
        <f t="shared" si="12"/>
        <v>9.319968219859474</v>
      </c>
      <c r="E450">
        <v>2.9801099745224418E-2</v>
      </c>
      <c r="G450">
        <v>448</v>
      </c>
      <c r="H450">
        <f t="shared" ca="1" si="13"/>
        <v>-8.9102827057395747E-3</v>
      </c>
    </row>
    <row r="451" spans="2:8" x14ac:dyDescent="0.45">
      <c r="B451" s="191">
        <v>38000</v>
      </c>
      <c r="C451" s="101">
        <v>13.167729377746582</v>
      </c>
      <c r="D451" s="56">
        <f t="shared" ref="D451:D514" si="14">(C451-C452)/C452</f>
        <v>-0.63028364182648278</v>
      </c>
      <c r="E451">
        <v>2.9697566123897824E-2</v>
      </c>
      <c r="G451">
        <v>449</v>
      </c>
      <c r="H451">
        <f t="shared" ca="1" si="13"/>
        <v>-2.935729541656356E-2</v>
      </c>
    </row>
    <row r="452" spans="2:8" x14ac:dyDescent="0.45">
      <c r="B452" s="191">
        <v>39366</v>
      </c>
      <c r="C452" s="101">
        <v>35.615760803222656</v>
      </c>
      <c r="D452" s="56">
        <f t="shared" si="14"/>
        <v>3.4164065997820758</v>
      </c>
      <c r="E452">
        <v>2.960350850842406E-2</v>
      </c>
      <c r="G452">
        <v>450</v>
      </c>
      <c r="H452">
        <f t="shared" ref="H452:H515" ca="1" si="15">_xlfn.NORM.INV(RAND(),N$5,N$6)</f>
        <v>8.91368096697342E-3</v>
      </c>
    </row>
    <row r="453" spans="2:8" x14ac:dyDescent="0.45">
      <c r="B453" s="191">
        <v>36616</v>
      </c>
      <c r="C453" s="101">
        <v>8.0644207000732422</v>
      </c>
      <c r="D453" s="56">
        <f t="shared" si="14"/>
        <v>-0.94860102331165053</v>
      </c>
      <c r="E453">
        <v>2.9577331458716164E-2</v>
      </c>
      <c r="G453">
        <v>451</v>
      </c>
      <c r="H453">
        <f t="shared" ca="1" si="15"/>
        <v>-3.8123373593055745E-2</v>
      </c>
    </row>
    <row r="454" spans="2:8" x14ac:dyDescent="0.45">
      <c r="B454" s="191">
        <v>41864</v>
      </c>
      <c r="C454" s="101">
        <v>156.89846801757813</v>
      </c>
      <c r="D454" s="56">
        <f t="shared" si="14"/>
        <v>9.0126873651570332</v>
      </c>
      <c r="E454">
        <v>2.9534659254749927E-2</v>
      </c>
      <c r="G454">
        <v>452</v>
      </c>
      <c r="H454">
        <f t="shared" ca="1" si="15"/>
        <v>-9.0034815012458164E-3</v>
      </c>
    </row>
    <row r="455" spans="2:8" x14ac:dyDescent="0.45">
      <c r="B455" s="191">
        <v>38435</v>
      </c>
      <c r="C455" s="101">
        <v>15.669965744018555</v>
      </c>
      <c r="D455" s="56">
        <f t="shared" si="14"/>
        <v>-0.92448509146821223</v>
      </c>
      <c r="E455">
        <v>2.9516806327795759E-2</v>
      </c>
      <c r="G455">
        <v>453</v>
      </c>
      <c r="H455">
        <f t="shared" ca="1" si="15"/>
        <v>1.4377184895312645E-2</v>
      </c>
    </row>
    <row r="456" spans="2:8" x14ac:dyDescent="0.45">
      <c r="B456" s="191">
        <v>44483</v>
      </c>
      <c r="C456" s="101">
        <v>207.50823974609375</v>
      </c>
      <c r="D456" s="56">
        <f t="shared" si="14"/>
        <v>0.24945540074328265</v>
      </c>
      <c r="E456">
        <v>2.9494424870789526E-2</v>
      </c>
      <c r="G456">
        <v>454</v>
      </c>
      <c r="H456">
        <f t="shared" ca="1" si="15"/>
        <v>9.7055762887822902E-3</v>
      </c>
    </row>
    <row r="457" spans="2:8" x14ac:dyDescent="0.45">
      <c r="B457" s="191">
        <v>42522</v>
      </c>
      <c r="C457" s="101">
        <v>166.07894897460938</v>
      </c>
      <c r="D457" s="56">
        <f t="shared" si="14"/>
        <v>13.812652435679096</v>
      </c>
      <c r="E457">
        <v>2.9482968127612513E-2</v>
      </c>
      <c r="G457">
        <v>455</v>
      </c>
      <c r="H457">
        <f t="shared" ca="1" si="15"/>
        <v>-2.2911604518363046E-2</v>
      </c>
    </row>
    <row r="458" spans="2:8" x14ac:dyDescent="0.45">
      <c r="B458" s="191">
        <v>38175</v>
      </c>
      <c r="C458" s="101">
        <v>11.211965560913086</v>
      </c>
      <c r="D458" s="56">
        <f t="shared" si="14"/>
        <v>-0.86496010621801578</v>
      </c>
      <c r="E458">
        <v>2.9430801706827835E-2</v>
      </c>
      <c r="G458">
        <v>456</v>
      </c>
      <c r="H458">
        <f t="shared" ca="1" si="15"/>
        <v>1.7223651098027828E-2</v>
      </c>
    </row>
    <row r="459" spans="2:8" x14ac:dyDescent="0.45">
      <c r="B459" s="191">
        <v>40723</v>
      </c>
      <c r="C459" s="101">
        <v>83.027061462402344</v>
      </c>
      <c r="D459" s="56">
        <f t="shared" si="14"/>
        <v>-0.57526068186391732</v>
      </c>
      <c r="E459">
        <v>2.9404341981919602E-2</v>
      </c>
      <c r="G459">
        <v>457</v>
      </c>
      <c r="H459">
        <f t="shared" ca="1" si="15"/>
        <v>-3.5639005458953946E-2</v>
      </c>
    </row>
    <row r="460" spans="2:8" x14ac:dyDescent="0.45">
      <c r="B460" s="191">
        <v>42963</v>
      </c>
      <c r="C460" s="101">
        <v>195.47769165039063</v>
      </c>
      <c r="D460" s="56">
        <f t="shared" si="14"/>
        <v>5.6460084758380509</v>
      </c>
      <c r="E460">
        <v>2.9308823918148468E-2</v>
      </c>
      <c r="G460">
        <v>458</v>
      </c>
      <c r="H460">
        <f t="shared" ca="1" si="15"/>
        <v>5.5697107959908456E-3</v>
      </c>
    </row>
    <row r="461" spans="2:8" x14ac:dyDescent="0.45">
      <c r="B461" s="191">
        <v>39182</v>
      </c>
      <c r="C461" s="101">
        <v>29.412796020507813</v>
      </c>
      <c r="D461" s="56">
        <f t="shared" si="14"/>
        <v>2.7450329203885411</v>
      </c>
      <c r="E461">
        <v>2.9297869954558318E-2</v>
      </c>
      <c r="G461">
        <v>459</v>
      </c>
      <c r="H461">
        <f t="shared" ca="1" si="15"/>
        <v>-1.7949597305064562E-2</v>
      </c>
    </row>
    <row r="462" spans="2:8" x14ac:dyDescent="0.45">
      <c r="B462" s="191">
        <v>37473</v>
      </c>
      <c r="C462" s="101">
        <v>7.8538150787353516</v>
      </c>
      <c r="D462" s="56">
        <f t="shared" si="14"/>
        <v>-0.60138473576689366</v>
      </c>
      <c r="E462">
        <v>2.9293343069680185E-2</v>
      </c>
      <c r="G462">
        <v>460</v>
      </c>
      <c r="H462">
        <f t="shared" ca="1" si="15"/>
        <v>2.3136833153496961E-2</v>
      </c>
    </row>
    <row r="463" spans="2:8" x14ac:dyDescent="0.45">
      <c r="B463" s="191">
        <v>38533</v>
      </c>
      <c r="C463" s="101">
        <v>19.70274543762207</v>
      </c>
      <c r="D463" s="56">
        <f t="shared" si="14"/>
        <v>-0.84605922605974293</v>
      </c>
      <c r="E463">
        <v>2.9291511661333338E-2</v>
      </c>
      <c r="G463">
        <v>461</v>
      </c>
      <c r="H463">
        <f t="shared" ca="1" si="15"/>
        <v>2.8518045307813919E-2</v>
      </c>
    </row>
    <row r="464" spans="2:8" x14ac:dyDescent="0.45">
      <c r="B464" s="191">
        <v>43971</v>
      </c>
      <c r="C464" s="101">
        <v>127.98912811279297</v>
      </c>
      <c r="D464" s="56">
        <f t="shared" si="14"/>
        <v>9.899221148494723</v>
      </c>
      <c r="E464">
        <v>2.9282835672727176E-2</v>
      </c>
      <c r="G464">
        <v>462</v>
      </c>
      <c r="H464">
        <f t="shared" ca="1" si="15"/>
        <v>9.2491572124522251E-3</v>
      </c>
    </row>
    <row r="465" spans="2:8" x14ac:dyDescent="0.45">
      <c r="B465" s="191">
        <v>36293</v>
      </c>
      <c r="C465" s="101">
        <v>11.742960929870605</v>
      </c>
      <c r="D465" s="56">
        <f t="shared" si="14"/>
        <v>-0.63437648020463111</v>
      </c>
      <c r="E465">
        <v>2.9254380337370506E-2</v>
      </c>
      <c r="G465">
        <v>463</v>
      </c>
      <c r="H465">
        <f t="shared" ca="1" si="15"/>
        <v>2.6953919449822367E-2</v>
      </c>
    </row>
    <row r="466" spans="2:8" x14ac:dyDescent="0.45">
      <c r="B466" s="191">
        <v>39077</v>
      </c>
      <c r="C466" s="101">
        <v>32.117630004882813</v>
      </c>
      <c r="D466" s="56">
        <f t="shared" si="14"/>
        <v>-0.76044118607767497</v>
      </c>
      <c r="E466">
        <v>2.9186075195197662E-2</v>
      </c>
      <c r="G466">
        <v>464</v>
      </c>
      <c r="H466">
        <f t="shared" ca="1" si="15"/>
        <v>-2.9941341599402531E-2</v>
      </c>
    </row>
    <row r="467" spans="2:8" x14ac:dyDescent="0.45">
      <c r="B467" s="191">
        <v>44140</v>
      </c>
      <c r="C467" s="101">
        <v>134.06991577148438</v>
      </c>
      <c r="D467" s="56">
        <f t="shared" si="14"/>
        <v>6.6264182510000751</v>
      </c>
      <c r="E467">
        <v>2.9151784323366896E-2</v>
      </c>
      <c r="G467">
        <v>465</v>
      </c>
      <c r="H467">
        <f t="shared" ca="1" si="15"/>
        <v>-1.2403852350931133E-2</v>
      </c>
    </row>
    <row r="468" spans="2:8" x14ac:dyDescent="0.45">
      <c r="B468" s="191">
        <v>38481</v>
      </c>
      <c r="C468" s="101">
        <v>17.579669952392578</v>
      </c>
      <c r="D468" s="56">
        <f t="shared" si="14"/>
        <v>1.279295357524689</v>
      </c>
      <c r="E468">
        <v>2.9146310171462415E-2</v>
      </c>
      <c r="G468">
        <v>466</v>
      </c>
      <c r="H468">
        <f t="shared" ca="1" si="15"/>
        <v>6.6570354517037208E-5</v>
      </c>
    </row>
    <row r="469" spans="2:8" x14ac:dyDescent="0.45">
      <c r="B469" s="191">
        <v>37608</v>
      </c>
      <c r="C469" s="101">
        <v>7.7127652168273926</v>
      </c>
      <c r="D469" s="56">
        <f t="shared" si="14"/>
        <v>-0.15781310837862095</v>
      </c>
      <c r="E469">
        <v>2.9141829163449307E-2</v>
      </c>
      <c r="G469">
        <v>467</v>
      </c>
      <c r="H469">
        <f t="shared" ca="1" si="15"/>
        <v>2.0888681077313137E-3</v>
      </c>
    </row>
    <row r="470" spans="2:8" x14ac:dyDescent="0.45">
      <c r="B470" s="191">
        <v>36714</v>
      </c>
      <c r="C470" s="101">
        <v>9.1580209732055664</v>
      </c>
      <c r="D470" s="56">
        <f t="shared" si="14"/>
        <v>-0.75066415086109306</v>
      </c>
      <c r="E470">
        <v>2.9095702692571238E-2</v>
      </c>
      <c r="G470">
        <v>468</v>
      </c>
      <c r="H470">
        <f t="shared" ca="1" si="15"/>
        <v>-3.0115287464183543E-2</v>
      </c>
    </row>
    <row r="471" spans="2:8" x14ac:dyDescent="0.45">
      <c r="B471" s="191">
        <v>39710</v>
      </c>
      <c r="C471" s="101">
        <v>36.729660034179688</v>
      </c>
      <c r="D471" s="56">
        <f t="shared" si="14"/>
        <v>-0.76629418244008485</v>
      </c>
      <c r="E471">
        <v>2.9086881863947704E-2</v>
      </c>
      <c r="G471">
        <v>469</v>
      </c>
      <c r="H471">
        <f t="shared" ca="1" si="15"/>
        <v>1.1461587444899803E-2</v>
      </c>
    </row>
    <row r="472" spans="2:8" x14ac:dyDescent="0.45">
      <c r="B472" s="191">
        <v>42019</v>
      </c>
      <c r="C472" s="101">
        <v>157.16194152832031</v>
      </c>
      <c r="D472" s="56">
        <f t="shared" si="14"/>
        <v>-0.18476916172570101</v>
      </c>
      <c r="E472">
        <v>2.9039765101827805E-2</v>
      </c>
      <c r="G472">
        <v>470</v>
      </c>
      <c r="H472">
        <f t="shared" ca="1" si="15"/>
        <v>2.2913020595077428E-2</v>
      </c>
    </row>
    <row r="473" spans="2:8" x14ac:dyDescent="0.45">
      <c r="B473" s="191">
        <v>43208</v>
      </c>
      <c r="C473" s="101">
        <v>192.78213500976563</v>
      </c>
      <c r="D473" s="56">
        <f t="shared" si="14"/>
        <v>1.6980466439305444</v>
      </c>
      <c r="E473">
        <v>2.8961194823370281E-2</v>
      </c>
      <c r="G473">
        <v>471</v>
      </c>
      <c r="H473">
        <f t="shared" ca="1" si="15"/>
        <v>-6.3019466677759909E-3</v>
      </c>
    </row>
    <row r="474" spans="2:8" x14ac:dyDescent="0.45">
      <c r="B474" s="191">
        <v>40504</v>
      </c>
      <c r="C474" s="101">
        <v>71.452484130859375</v>
      </c>
      <c r="D474" s="56">
        <f t="shared" si="14"/>
        <v>8.7836330111247278</v>
      </c>
      <c r="E474">
        <v>2.8955927393797338E-2</v>
      </c>
      <c r="G474">
        <v>472</v>
      </c>
      <c r="H474">
        <f t="shared" ca="1" si="15"/>
        <v>7.775315118208689E-3</v>
      </c>
    </row>
    <row r="475" spans="2:8" x14ac:dyDescent="0.45">
      <c r="B475" s="191">
        <v>37588</v>
      </c>
      <c r="C475" s="101">
        <v>7.3032670021057129</v>
      </c>
      <c r="D475" s="56">
        <f t="shared" si="14"/>
        <v>-0.21053657320630767</v>
      </c>
      <c r="E475">
        <v>2.8926173094440146E-2</v>
      </c>
      <c r="G475">
        <v>473</v>
      </c>
      <c r="H475">
        <f t="shared" ca="1" si="15"/>
        <v>-1.4447411740624066E-2</v>
      </c>
    </row>
    <row r="476" spans="2:8" x14ac:dyDescent="0.45">
      <c r="B476" s="191">
        <v>36985</v>
      </c>
      <c r="C476" s="101">
        <v>9.2509250640869141</v>
      </c>
      <c r="D476" s="56">
        <f t="shared" si="14"/>
        <v>-0.19925035626073292</v>
      </c>
      <c r="E476">
        <v>2.892112978433627E-2</v>
      </c>
      <c r="G476">
        <v>474</v>
      </c>
      <c r="H476">
        <f t="shared" ca="1" si="15"/>
        <v>-2.5965941468270928E-2</v>
      </c>
    </row>
    <row r="477" spans="2:8" x14ac:dyDescent="0.45">
      <c r="B477" s="191">
        <v>37970</v>
      </c>
      <c r="C477" s="101">
        <v>11.552830696105957</v>
      </c>
      <c r="D477" s="56">
        <f t="shared" si="14"/>
        <v>-0.94312909700767744</v>
      </c>
      <c r="E477">
        <v>2.8856775129872347E-2</v>
      </c>
      <c r="G477">
        <v>475</v>
      </c>
      <c r="H477">
        <f t="shared" ca="1" si="15"/>
        <v>-2.3200158964070017E-2</v>
      </c>
    </row>
    <row r="478" spans="2:8" x14ac:dyDescent="0.45">
      <c r="B478" s="191">
        <v>43423</v>
      </c>
      <c r="C478" s="101">
        <v>203.14132690429688</v>
      </c>
      <c r="D478" s="56">
        <f t="shared" si="14"/>
        <v>5.2118945747227423</v>
      </c>
      <c r="E478">
        <v>2.8747121949591115E-2</v>
      </c>
      <c r="G478">
        <v>476</v>
      </c>
      <c r="H478">
        <f t="shared" ca="1" si="15"/>
        <v>5.6413544111145273E-3</v>
      </c>
    </row>
    <row r="479" spans="2:8" x14ac:dyDescent="0.45">
      <c r="B479" s="191">
        <v>39888</v>
      </c>
      <c r="C479" s="101">
        <v>32.701992034912109</v>
      </c>
      <c r="D479" s="56">
        <f t="shared" si="14"/>
        <v>-0.76575281100528803</v>
      </c>
      <c r="E479">
        <v>2.8726933123571045E-2</v>
      </c>
      <c r="G479">
        <v>477</v>
      </c>
      <c r="H479">
        <f t="shared" ca="1" si="15"/>
        <v>3.8991247018671002E-2</v>
      </c>
    </row>
    <row r="480" spans="2:8" x14ac:dyDescent="0.45">
      <c r="B480" s="191">
        <v>43977</v>
      </c>
      <c r="C480" s="101">
        <v>139.60462951660156</v>
      </c>
      <c r="D480" s="56">
        <f t="shared" si="14"/>
        <v>16.494034283086517</v>
      </c>
      <c r="E480">
        <v>2.8709460631701232E-2</v>
      </c>
      <c r="G480">
        <v>478</v>
      </c>
      <c r="H480">
        <f t="shared" ca="1" si="15"/>
        <v>2.4000343950296248E-2</v>
      </c>
    </row>
    <row r="481" spans="2:8" x14ac:dyDescent="0.45">
      <c r="B481" s="191">
        <v>36517</v>
      </c>
      <c r="C481" s="101">
        <v>7.9801278114318848</v>
      </c>
      <c r="D481" s="56">
        <f t="shared" si="14"/>
        <v>-0.33936220018632263</v>
      </c>
      <c r="E481">
        <v>2.8671627406097949E-2</v>
      </c>
      <c r="G481">
        <v>479</v>
      </c>
      <c r="H481">
        <f t="shared" ca="1" si="15"/>
        <v>-3.1063153046620266E-3</v>
      </c>
    </row>
    <row r="482" spans="2:8" x14ac:dyDescent="0.45">
      <c r="B482" s="191">
        <v>36294</v>
      </c>
      <c r="C482" s="101">
        <v>12.079429626464844</v>
      </c>
      <c r="D482" s="56">
        <f t="shared" si="14"/>
        <v>-0.74174178043904104</v>
      </c>
      <c r="E482">
        <v>2.8652798779084911E-2</v>
      </c>
      <c r="G482">
        <v>480</v>
      </c>
      <c r="H482">
        <f t="shared" ca="1" si="15"/>
        <v>-1.6139157348671843E-2</v>
      </c>
    </row>
    <row r="483" spans="2:8" x14ac:dyDescent="0.45">
      <c r="B483" s="191">
        <v>40021</v>
      </c>
      <c r="C483" s="101">
        <v>46.772682189941406</v>
      </c>
      <c r="D483" s="56">
        <f t="shared" si="14"/>
        <v>5.8769456282728605</v>
      </c>
      <c r="E483">
        <v>2.8639056709480002E-2</v>
      </c>
      <c r="G483">
        <v>481</v>
      </c>
      <c r="H483">
        <f t="shared" ca="1" si="15"/>
        <v>-3.459626661027118E-3</v>
      </c>
    </row>
    <row r="484" spans="2:8" x14ac:dyDescent="0.45">
      <c r="B484" s="191">
        <v>35969</v>
      </c>
      <c r="C484" s="101">
        <v>6.8013744354248047</v>
      </c>
      <c r="D484" s="56">
        <f t="shared" si="14"/>
        <v>-0.262862361645051</v>
      </c>
      <c r="E484">
        <v>2.8634792185139198E-2</v>
      </c>
      <c r="G484">
        <v>482</v>
      </c>
      <c r="H484">
        <f t="shared" ca="1" si="15"/>
        <v>3.3202986885219318E-2</v>
      </c>
    </row>
    <row r="485" spans="2:8" x14ac:dyDescent="0.45">
      <c r="B485" s="191">
        <v>36978</v>
      </c>
      <c r="C485" s="101">
        <v>9.2267360687255859</v>
      </c>
      <c r="D485" s="56">
        <f t="shared" si="14"/>
        <v>-0.66824602069102823</v>
      </c>
      <c r="E485">
        <v>2.8620511077441353E-2</v>
      </c>
      <c r="G485">
        <v>483</v>
      </c>
      <c r="H485">
        <f t="shared" ca="1" si="15"/>
        <v>2.8304486446580922E-2</v>
      </c>
    </row>
    <row r="486" spans="2:8" x14ac:dyDescent="0.45">
      <c r="B486" s="191">
        <v>39171</v>
      </c>
      <c r="C486" s="101">
        <v>27.811983108520508</v>
      </c>
      <c r="D486" s="56">
        <f t="shared" si="14"/>
        <v>0.99683852491428204</v>
      </c>
      <c r="E486">
        <v>2.8580979712924007E-2</v>
      </c>
      <c r="G486">
        <v>484</v>
      </c>
      <c r="H486">
        <f t="shared" ca="1" si="15"/>
        <v>2.5154039802020439E-2</v>
      </c>
    </row>
    <row r="487" spans="2:8" x14ac:dyDescent="0.45">
      <c r="B487" s="191">
        <v>38247</v>
      </c>
      <c r="C487" s="101">
        <v>13.928008079528809</v>
      </c>
      <c r="D487" s="56">
        <f t="shared" si="14"/>
        <v>-0.69506994449255444</v>
      </c>
      <c r="E487">
        <v>2.8537771111748229E-2</v>
      </c>
      <c r="G487">
        <v>485</v>
      </c>
      <c r="H487">
        <f t="shared" ca="1" si="15"/>
        <v>4.2067012205444657E-3</v>
      </c>
    </row>
    <row r="488" spans="2:8" x14ac:dyDescent="0.45">
      <c r="B488" s="191">
        <v>40060</v>
      </c>
      <c r="C488" s="101">
        <v>45.676074981689453</v>
      </c>
      <c r="D488" s="56">
        <f t="shared" si="14"/>
        <v>-4.2817174754345957E-4</v>
      </c>
      <c r="E488">
        <v>2.8439261257921553E-2</v>
      </c>
      <c r="G488">
        <v>486</v>
      </c>
      <c r="H488">
        <f t="shared" ca="1" si="15"/>
        <v>3.7395974337343353E-2</v>
      </c>
    </row>
    <row r="489" spans="2:8" x14ac:dyDescent="0.45">
      <c r="B489" s="191">
        <v>40078</v>
      </c>
      <c r="C489" s="101">
        <v>45.695640563964844</v>
      </c>
      <c r="D489" s="56">
        <f t="shared" si="14"/>
        <v>0.26829671662454657</v>
      </c>
      <c r="E489">
        <v>2.8426385043959189E-2</v>
      </c>
      <c r="G489">
        <v>487</v>
      </c>
      <c r="H489">
        <f t="shared" ca="1" si="15"/>
        <v>-1.187372920238113E-2</v>
      </c>
    </row>
    <row r="490" spans="2:8" x14ac:dyDescent="0.45">
      <c r="B490" s="191">
        <v>39625</v>
      </c>
      <c r="C490" s="101">
        <v>36.029140472412109</v>
      </c>
      <c r="D490" s="56">
        <f t="shared" si="14"/>
        <v>2.4357051389490492</v>
      </c>
      <c r="E490">
        <v>2.8426144225831586E-2</v>
      </c>
      <c r="G490">
        <v>488</v>
      </c>
      <c r="H490">
        <f t="shared" ca="1" si="15"/>
        <v>1.948113181096359E-2</v>
      </c>
    </row>
    <row r="491" spans="2:8" x14ac:dyDescent="0.45">
      <c r="B491" s="191">
        <v>38139</v>
      </c>
      <c r="C491" s="101">
        <v>10.486680030822754</v>
      </c>
      <c r="D491" s="56">
        <f t="shared" si="14"/>
        <v>-0.68945831717470374</v>
      </c>
      <c r="E491">
        <v>2.8416771711676558E-2</v>
      </c>
      <c r="G491">
        <v>489</v>
      </c>
      <c r="H491">
        <f t="shared" ca="1" si="15"/>
        <v>-2.9031916190515729E-3</v>
      </c>
    </row>
    <row r="492" spans="2:8" x14ac:dyDescent="0.45">
      <c r="B492" s="191">
        <v>39841</v>
      </c>
      <c r="C492" s="101">
        <v>33.768993377685547</v>
      </c>
      <c r="D492" s="56">
        <f t="shared" si="14"/>
        <v>2.1774237112804453</v>
      </c>
      <c r="E492">
        <v>2.8395978628491542E-2</v>
      </c>
      <c r="G492">
        <v>490</v>
      </c>
      <c r="H492">
        <f t="shared" ca="1" si="15"/>
        <v>-3.0775090902931884E-2</v>
      </c>
    </row>
    <row r="493" spans="2:8" x14ac:dyDescent="0.45">
      <c r="B493" s="191">
        <v>38134</v>
      </c>
      <c r="C493" s="101">
        <v>10.627790451049805</v>
      </c>
      <c r="D493" s="56">
        <f t="shared" si="14"/>
        <v>-0.70704486884791506</v>
      </c>
      <c r="E493">
        <v>2.8375630920241052E-2</v>
      </c>
      <c r="G493">
        <v>491</v>
      </c>
      <c r="H493">
        <f t="shared" ca="1" si="15"/>
        <v>-1.360545617123542E-2</v>
      </c>
    </row>
    <row r="494" spans="2:8" x14ac:dyDescent="0.45">
      <c r="B494" s="191">
        <v>39689</v>
      </c>
      <c r="C494" s="101">
        <v>36.277877807617188</v>
      </c>
      <c r="D494" s="56">
        <f t="shared" si="14"/>
        <v>0.74834576367968519</v>
      </c>
      <c r="E494">
        <v>2.8337814140868459E-2</v>
      </c>
      <c r="G494">
        <v>492</v>
      </c>
      <c r="H494">
        <f t="shared" ca="1" si="15"/>
        <v>2.3708129386189304E-2</v>
      </c>
    </row>
    <row r="495" spans="2:8" x14ac:dyDescent="0.45">
      <c r="B495" s="191">
        <v>38567</v>
      </c>
      <c r="C495" s="101">
        <v>20.74983024597168</v>
      </c>
      <c r="D495" s="56">
        <f t="shared" si="14"/>
        <v>-0.72972783690586218</v>
      </c>
      <c r="E495">
        <v>2.8332708361947002E-2</v>
      </c>
      <c r="G495">
        <v>493</v>
      </c>
      <c r="H495">
        <f t="shared" ca="1" si="15"/>
        <v>4.9192679067957485E-3</v>
      </c>
    </row>
    <row r="496" spans="2:8" x14ac:dyDescent="0.45">
      <c r="B496" s="191">
        <v>40676</v>
      </c>
      <c r="C496" s="101">
        <v>76.773834228515625</v>
      </c>
      <c r="D496" s="56">
        <f t="shared" si="14"/>
        <v>5.462576705930009</v>
      </c>
      <c r="E496">
        <v>2.8291426183770573E-2</v>
      </c>
      <c r="G496">
        <v>494</v>
      </c>
      <c r="H496">
        <f t="shared" ca="1" si="15"/>
        <v>-1.4483673660241354E-3</v>
      </c>
    </row>
    <row r="497" spans="2:8" x14ac:dyDescent="0.45">
      <c r="B497" s="191">
        <v>37988</v>
      </c>
      <c r="C497" s="101">
        <v>11.879755973815918</v>
      </c>
      <c r="D497" s="56">
        <f t="shared" si="14"/>
        <v>-0.97163673800424788</v>
      </c>
      <c r="E497">
        <v>2.8246591105134868E-2</v>
      </c>
      <c r="G497">
        <v>495</v>
      </c>
      <c r="H497">
        <f t="shared" ca="1" si="15"/>
        <v>-2.6098631281064221E-2</v>
      </c>
    </row>
    <row r="498" spans="2:8" x14ac:dyDescent="0.45">
      <c r="B498" s="191">
        <v>45789</v>
      </c>
      <c r="C498" s="101">
        <v>418.84307861328125</v>
      </c>
      <c r="D498" s="56">
        <f t="shared" si="14"/>
        <v>166.4036694432676</v>
      </c>
      <c r="E498">
        <v>2.8213935984202635E-2</v>
      </c>
      <c r="G498">
        <v>496</v>
      </c>
      <c r="H498">
        <f t="shared" ca="1" si="15"/>
        <v>6.6214374019725008E-4</v>
      </c>
    </row>
    <row r="499" spans="2:8" x14ac:dyDescent="0.45">
      <c r="B499" s="191">
        <v>35145</v>
      </c>
      <c r="C499" s="101">
        <v>2.5019946098327637</v>
      </c>
      <c r="D499" s="56">
        <f t="shared" si="14"/>
        <v>-0.6993911583905984</v>
      </c>
      <c r="E499">
        <v>2.8165961668505012E-2</v>
      </c>
      <c r="G499">
        <v>497</v>
      </c>
      <c r="H499">
        <f t="shared" ca="1" si="15"/>
        <v>-8.373210477688308E-3</v>
      </c>
    </row>
    <row r="500" spans="2:8" x14ac:dyDescent="0.45">
      <c r="B500" s="191">
        <v>37305</v>
      </c>
      <c r="C500" s="101">
        <v>8.3230905532836914</v>
      </c>
      <c r="D500" s="56">
        <f t="shared" si="14"/>
        <v>-0.94818521038457704</v>
      </c>
      <c r="E500">
        <v>2.8160092173282001E-2</v>
      </c>
      <c r="G500">
        <v>498</v>
      </c>
      <c r="H500">
        <f t="shared" ca="1" si="15"/>
        <v>-1.5739773049734607E-2</v>
      </c>
    </row>
    <row r="501" spans="2:8" x14ac:dyDescent="0.45">
      <c r="B501" s="191">
        <v>42300</v>
      </c>
      <c r="C501" s="101">
        <v>160.63156127929688</v>
      </c>
      <c r="D501" s="56">
        <f t="shared" si="14"/>
        <v>19.871405180862922</v>
      </c>
      <c r="E501">
        <v>2.8116791700177404E-2</v>
      </c>
      <c r="G501">
        <v>499</v>
      </c>
      <c r="H501">
        <f t="shared" ca="1" si="15"/>
        <v>-4.8951652848970304E-3</v>
      </c>
    </row>
    <row r="502" spans="2:8" x14ac:dyDescent="0.45">
      <c r="B502" s="191">
        <v>36685</v>
      </c>
      <c r="C502" s="101">
        <v>7.6962504386901855</v>
      </c>
      <c r="D502" s="56">
        <f t="shared" si="14"/>
        <v>-0.26356447560896595</v>
      </c>
      <c r="E502">
        <v>2.8114886989073586E-2</v>
      </c>
      <c r="G502">
        <v>500</v>
      </c>
      <c r="H502">
        <f t="shared" ca="1" si="15"/>
        <v>-1.7784944966463819E-2</v>
      </c>
    </row>
    <row r="503" spans="2:8" x14ac:dyDescent="0.45">
      <c r="B503" s="191">
        <v>37959</v>
      </c>
      <c r="C503" s="101">
        <v>10.450677871704102</v>
      </c>
      <c r="D503" s="56">
        <f t="shared" si="14"/>
        <v>-0.67738183251021755</v>
      </c>
      <c r="E503">
        <v>2.8106002999412221E-2</v>
      </c>
      <c r="G503">
        <v>501</v>
      </c>
      <c r="H503">
        <f t="shared" ca="1" si="15"/>
        <v>-2.3034583138512556E-2</v>
      </c>
    </row>
    <row r="504" spans="2:8" x14ac:dyDescent="0.45">
      <c r="B504" s="191">
        <v>39290</v>
      </c>
      <c r="C504" s="101">
        <v>32.393333435058594</v>
      </c>
      <c r="D504" s="56">
        <f t="shared" si="14"/>
        <v>4.8284723792565371E-3</v>
      </c>
      <c r="E504">
        <v>2.802614362626837E-2</v>
      </c>
      <c r="G504">
        <v>502</v>
      </c>
      <c r="H504">
        <f t="shared" ca="1" si="15"/>
        <v>5.4526051948532127E-3</v>
      </c>
    </row>
    <row r="505" spans="2:8" x14ac:dyDescent="0.45">
      <c r="B505" s="191">
        <v>38786</v>
      </c>
      <c r="C505" s="101">
        <v>32.237674713134766</v>
      </c>
      <c r="D505" s="56">
        <f t="shared" si="14"/>
        <v>8.8947311419261936</v>
      </c>
      <c r="E505">
        <v>2.8010378012102329E-2</v>
      </c>
      <c r="G505">
        <v>503</v>
      </c>
      <c r="H505">
        <f t="shared" ca="1" si="15"/>
        <v>2.1047945101482963E-2</v>
      </c>
    </row>
    <row r="506" spans="2:8" x14ac:dyDescent="0.45">
      <c r="B506" s="191">
        <v>35251</v>
      </c>
      <c r="C506" s="101">
        <v>3.2580647468566895</v>
      </c>
      <c r="D506" s="56">
        <f t="shared" si="14"/>
        <v>-0.67208196126043951</v>
      </c>
      <c r="E506">
        <v>2.7996365648062151E-2</v>
      </c>
      <c r="G506">
        <v>504</v>
      </c>
      <c r="H506">
        <f t="shared" ca="1" si="15"/>
        <v>-7.6371090494625057E-3</v>
      </c>
    </row>
    <row r="507" spans="2:8" x14ac:dyDescent="0.45">
      <c r="B507" s="191">
        <v>37865</v>
      </c>
      <c r="C507" s="101">
        <v>9.9356069564819336</v>
      </c>
      <c r="D507" s="56">
        <f t="shared" si="14"/>
        <v>0.12096009568290705</v>
      </c>
      <c r="E507">
        <v>2.7936478179791023E-2</v>
      </c>
      <c r="G507">
        <v>505</v>
      </c>
      <c r="H507">
        <f t="shared" ca="1" si="15"/>
        <v>1.9653881951416437E-2</v>
      </c>
    </row>
    <row r="508" spans="2:8" x14ac:dyDescent="0.45">
      <c r="B508" s="191">
        <v>36167</v>
      </c>
      <c r="C508" s="101">
        <v>8.8634796142578125</v>
      </c>
      <c r="D508" s="56">
        <f t="shared" si="14"/>
        <v>-0.93770777408592276</v>
      </c>
      <c r="E508">
        <v>2.7917019710080621E-2</v>
      </c>
      <c r="G508">
        <v>506</v>
      </c>
      <c r="H508">
        <f t="shared" ca="1" si="15"/>
        <v>2.6810485829907502E-2</v>
      </c>
    </row>
    <row r="509" spans="2:8" x14ac:dyDescent="0.45">
      <c r="B509" s="191">
        <v>41401</v>
      </c>
      <c r="C509" s="101">
        <v>142.2886962890625</v>
      </c>
      <c r="D509" s="56">
        <f t="shared" si="14"/>
        <v>-0.18827979277137127</v>
      </c>
      <c r="E509">
        <v>2.7897312914788211E-2</v>
      </c>
      <c r="G509">
        <v>507</v>
      </c>
      <c r="H509">
        <f t="shared" ca="1" si="15"/>
        <v>-4.1857719209937349E-3</v>
      </c>
    </row>
    <row r="510" spans="2:8" x14ac:dyDescent="0.45">
      <c r="B510" s="191">
        <v>42579</v>
      </c>
      <c r="C510" s="101">
        <v>175.29278564453125</v>
      </c>
      <c r="D510" s="56">
        <f t="shared" si="14"/>
        <v>5.1766257109034521</v>
      </c>
      <c r="E510">
        <v>2.7890138758155665E-2</v>
      </c>
      <c r="G510">
        <v>508</v>
      </c>
      <c r="H510">
        <f t="shared" ca="1" si="15"/>
        <v>4.1293407525381576E-2</v>
      </c>
    </row>
    <row r="511" spans="2:8" x14ac:dyDescent="0.45">
      <c r="B511" s="191">
        <v>38754</v>
      </c>
      <c r="C511" s="101">
        <v>28.380023956298828</v>
      </c>
      <c r="D511" s="56">
        <f t="shared" si="14"/>
        <v>1.8755646675181028</v>
      </c>
      <c r="E511">
        <v>2.7878142954813598E-2</v>
      </c>
      <c r="G511">
        <v>509</v>
      </c>
      <c r="H511">
        <f t="shared" ca="1" si="15"/>
        <v>-2.5264942790357947E-3</v>
      </c>
    </row>
    <row r="512" spans="2:8" x14ac:dyDescent="0.45">
      <c r="B512" s="191">
        <v>36909</v>
      </c>
      <c r="C512" s="101">
        <v>9.8693742752075195</v>
      </c>
      <c r="D512" s="56">
        <f t="shared" si="14"/>
        <v>-0.94715890045463169</v>
      </c>
      <c r="E512">
        <v>2.7823712472843903E-2</v>
      </c>
      <c r="G512">
        <v>510</v>
      </c>
      <c r="H512">
        <f t="shared" ca="1" si="15"/>
        <v>-6.793048664623765E-4</v>
      </c>
    </row>
    <row r="513" spans="2:8" x14ac:dyDescent="0.45">
      <c r="B513" s="191">
        <v>44624</v>
      </c>
      <c r="C513" s="101">
        <v>186.77458190917969</v>
      </c>
      <c r="D513" s="56">
        <f t="shared" si="14"/>
        <v>-0.56959173438954747</v>
      </c>
      <c r="E513">
        <v>2.780313135687933E-2</v>
      </c>
      <c r="G513">
        <v>511</v>
      </c>
      <c r="H513">
        <f t="shared" ca="1" si="15"/>
        <v>8.850718165883292E-3</v>
      </c>
    </row>
    <row r="514" spans="2:8" x14ac:dyDescent="0.45">
      <c r="B514" s="191">
        <v>45127</v>
      </c>
      <c r="C514" s="101">
        <v>433.94747924804688</v>
      </c>
      <c r="D514" s="56">
        <f t="shared" si="14"/>
        <v>69.690144659990025</v>
      </c>
      <c r="E514">
        <v>2.7774860525422006E-2</v>
      </c>
      <c r="G514">
        <v>512</v>
      </c>
      <c r="H514">
        <f t="shared" ca="1" si="15"/>
        <v>3.4981593045621236E-3</v>
      </c>
    </row>
    <row r="515" spans="2:8" x14ac:dyDescent="0.45">
      <c r="B515" s="191">
        <v>36651</v>
      </c>
      <c r="C515" s="101">
        <v>6.1387267112731934</v>
      </c>
      <c r="D515" s="56">
        <f t="shared" ref="D515:D578" si="16">(C515-C516)/C516</f>
        <v>-0.30380168716314493</v>
      </c>
      <c r="E515">
        <v>2.7770007271278069E-2</v>
      </c>
      <c r="G515">
        <v>513</v>
      </c>
      <c r="H515">
        <f t="shared" ca="1" si="15"/>
        <v>4.1444074859657176E-2</v>
      </c>
    </row>
    <row r="516" spans="2:8" x14ac:dyDescent="0.45">
      <c r="B516" s="191">
        <v>36194</v>
      </c>
      <c r="C516" s="101">
        <v>8.8174972534179688</v>
      </c>
      <c r="D516" s="56">
        <f t="shared" si="16"/>
        <v>-0.28052071851310884</v>
      </c>
      <c r="E516">
        <v>2.7742599489097498E-2</v>
      </c>
      <c r="G516">
        <v>514</v>
      </c>
      <c r="H516">
        <f t="shared" ref="H516:H579" ca="1" si="17">_xlfn.NORM.INV(RAND(),N$5,N$6)</f>
        <v>-4.1900432953869754E-3</v>
      </c>
    </row>
    <row r="517" spans="2:8" x14ac:dyDescent="0.45">
      <c r="B517" s="191">
        <v>38218</v>
      </c>
      <c r="C517" s="101">
        <v>12.255387306213379</v>
      </c>
      <c r="D517" s="56">
        <f t="shared" si="16"/>
        <v>-0.93597541156235176</v>
      </c>
      <c r="E517">
        <v>2.7734842322534127E-2</v>
      </c>
      <c r="G517">
        <v>515</v>
      </c>
      <c r="H517">
        <f t="shared" ca="1" si="17"/>
        <v>2.3206200940211259E-2</v>
      </c>
    </row>
    <row r="518" spans="2:8" x14ac:dyDescent="0.45">
      <c r="B518" s="191">
        <v>43118</v>
      </c>
      <c r="C518" s="101">
        <v>191.41688537597656</v>
      </c>
      <c r="D518" s="56">
        <f t="shared" si="16"/>
        <v>6.1873950843074734</v>
      </c>
      <c r="E518">
        <v>2.7626410726761995E-2</v>
      </c>
      <c r="G518">
        <v>516</v>
      </c>
      <c r="H518">
        <f t="shared" ca="1" si="17"/>
        <v>5.5611874812015009E-3</v>
      </c>
    </row>
    <row r="519" spans="2:8" x14ac:dyDescent="0.45">
      <c r="B519" s="191">
        <v>38737</v>
      </c>
      <c r="C519" s="101">
        <v>26.632303237915039</v>
      </c>
      <c r="D519" s="56">
        <f t="shared" si="16"/>
        <v>-0.65511429815460542</v>
      </c>
      <c r="E519">
        <v>2.760318038211421E-2</v>
      </c>
      <c r="G519">
        <v>517</v>
      </c>
      <c r="H519">
        <f t="shared" ca="1" si="17"/>
        <v>-1.3046522836849967E-2</v>
      </c>
    </row>
    <row r="520" spans="2:8" x14ac:dyDescent="0.45">
      <c r="B520" s="191">
        <v>40646</v>
      </c>
      <c r="C520" s="101">
        <v>77.220664978027344</v>
      </c>
      <c r="D520" s="56">
        <f t="shared" si="16"/>
        <v>5.7136985284820296</v>
      </c>
      <c r="E520">
        <v>2.7567508354628747E-2</v>
      </c>
      <c r="G520">
        <v>518</v>
      </c>
      <c r="H520">
        <f t="shared" ca="1" si="17"/>
        <v>-3.4475760820785802E-2</v>
      </c>
    </row>
    <row r="521" spans="2:8" x14ac:dyDescent="0.45">
      <c r="B521" s="191">
        <v>36399</v>
      </c>
      <c r="C521" s="101">
        <v>11.501955986022949</v>
      </c>
      <c r="D521" s="56">
        <f t="shared" si="16"/>
        <v>-0.96899854781490957</v>
      </c>
      <c r="E521">
        <v>2.7546853002910026E-2</v>
      </c>
      <c r="G521">
        <v>519</v>
      </c>
      <c r="H521">
        <f t="shared" ca="1" si="17"/>
        <v>-2.3694315546593906E-2</v>
      </c>
    </row>
    <row r="522" spans="2:8" x14ac:dyDescent="0.45">
      <c r="B522" s="191">
        <v>45344</v>
      </c>
      <c r="C522" s="101">
        <v>371.01345825195313</v>
      </c>
      <c r="D522" s="56">
        <f t="shared" si="16"/>
        <v>11.605049137346425</v>
      </c>
      <c r="E522">
        <v>2.7519565129933289E-2</v>
      </c>
      <c r="G522">
        <v>520</v>
      </c>
      <c r="H522">
        <f t="shared" ca="1" si="17"/>
        <v>1.8616601963498271E-2</v>
      </c>
    </row>
    <row r="523" spans="2:8" x14ac:dyDescent="0.45">
      <c r="B523" s="191">
        <v>39750</v>
      </c>
      <c r="C523" s="101">
        <v>29.433717727661133</v>
      </c>
      <c r="D523" s="56">
        <f t="shared" si="16"/>
        <v>3.4325132459497394</v>
      </c>
      <c r="E523">
        <v>2.7516688433174955E-2</v>
      </c>
      <c r="G523">
        <v>521</v>
      </c>
      <c r="H523">
        <f t="shared" ca="1" si="17"/>
        <v>2.00737168477973E-2</v>
      </c>
    </row>
    <row r="524" spans="2:8" x14ac:dyDescent="0.45">
      <c r="B524" s="191">
        <v>37165</v>
      </c>
      <c r="C524" s="101">
        <v>6.6404128074645996</v>
      </c>
      <c r="D524" s="56">
        <f t="shared" si="16"/>
        <v>-0.25331825666889862</v>
      </c>
      <c r="E524">
        <v>2.7511665792450089E-2</v>
      </c>
      <c r="G524">
        <v>522</v>
      </c>
      <c r="H524">
        <f t="shared" ca="1" si="17"/>
        <v>-4.1223098834730014E-2</v>
      </c>
    </row>
    <row r="525" spans="2:8" x14ac:dyDescent="0.45">
      <c r="B525" s="191">
        <v>36181</v>
      </c>
      <c r="C525" s="101">
        <v>8.8932304382324219</v>
      </c>
      <c r="D525" s="56">
        <f t="shared" si="16"/>
        <v>4.5519986321681534E-2</v>
      </c>
      <c r="E525">
        <v>2.7500077955874662E-2</v>
      </c>
      <c r="G525">
        <v>523</v>
      </c>
      <c r="H525">
        <f t="shared" ca="1" si="17"/>
        <v>-2.1751547785779188E-2</v>
      </c>
    </row>
    <row r="526" spans="2:8" x14ac:dyDescent="0.45">
      <c r="B526" s="191">
        <v>36965</v>
      </c>
      <c r="C526" s="101">
        <v>8.5060358047485352</v>
      </c>
      <c r="D526" s="56">
        <f t="shared" si="16"/>
        <v>-0.95110030689745584</v>
      </c>
      <c r="E526">
        <v>2.7491826583016341E-2</v>
      </c>
      <c r="G526">
        <v>524</v>
      </c>
      <c r="H526">
        <f t="shared" ca="1" si="17"/>
        <v>1.4102911206675148E-2</v>
      </c>
    </row>
    <row r="527" spans="2:8" x14ac:dyDescent="0.45">
      <c r="B527" s="191">
        <v>42552</v>
      </c>
      <c r="C527" s="101">
        <v>173.94865417480469</v>
      </c>
      <c r="D527" s="56">
        <f t="shared" si="16"/>
        <v>0.17149876508549242</v>
      </c>
      <c r="E527">
        <v>2.7483905764109598E-2</v>
      </c>
      <c r="G527">
        <v>525</v>
      </c>
      <c r="H527">
        <f t="shared" ca="1" si="17"/>
        <v>-2.2087936816599105E-3</v>
      </c>
    </row>
    <row r="528" spans="2:8" x14ac:dyDescent="0.45">
      <c r="B528" s="191">
        <v>42473</v>
      </c>
      <c r="C528" s="101">
        <v>148.48385620117188</v>
      </c>
      <c r="D528" s="56">
        <f t="shared" si="16"/>
        <v>16.570541335683647</v>
      </c>
      <c r="E528">
        <v>2.7450485178364011E-2</v>
      </c>
      <c r="G528">
        <v>526</v>
      </c>
      <c r="H528">
        <f t="shared" ca="1" si="17"/>
        <v>1.3957300080505221E-2</v>
      </c>
    </row>
    <row r="529" spans="2:8" x14ac:dyDescent="0.45">
      <c r="B529" s="191">
        <v>37267</v>
      </c>
      <c r="C529" s="101">
        <v>8.4507274627685547</v>
      </c>
      <c r="D529" s="56">
        <f t="shared" si="16"/>
        <v>-0.95611030352951765</v>
      </c>
      <c r="E529">
        <v>2.7444854682532882E-2</v>
      </c>
      <c r="G529">
        <v>527</v>
      </c>
      <c r="H529">
        <f t="shared" ca="1" si="17"/>
        <v>2.3955354420021332E-2</v>
      </c>
    </row>
    <row r="530" spans="2:8" x14ac:dyDescent="0.45">
      <c r="B530" s="191">
        <v>44480</v>
      </c>
      <c r="C530" s="101">
        <v>192.544677734375</v>
      </c>
      <c r="D530" s="56">
        <f t="shared" si="16"/>
        <v>57.896142310316883</v>
      </c>
      <c r="E530">
        <v>2.7405942090251042E-2</v>
      </c>
      <c r="G530">
        <v>528</v>
      </c>
      <c r="H530">
        <f t="shared" ca="1" si="17"/>
        <v>-1.4859004307383347E-2</v>
      </c>
    </row>
    <row r="531" spans="2:8" x14ac:dyDescent="0.45">
      <c r="B531" s="191">
        <v>35228</v>
      </c>
      <c r="C531" s="101">
        <v>3.2692239284515381</v>
      </c>
      <c r="D531" s="56">
        <f t="shared" si="16"/>
        <v>-0.89700225222992092</v>
      </c>
      <c r="E531">
        <v>2.7383750124937829E-2</v>
      </c>
      <c r="G531">
        <v>529</v>
      </c>
      <c r="H531">
        <f t="shared" ca="1" si="17"/>
        <v>4.1764505022118367E-4</v>
      </c>
    </row>
    <row r="532" spans="2:8" x14ac:dyDescent="0.45">
      <c r="B532" s="191">
        <v>39771</v>
      </c>
      <c r="C532" s="101">
        <v>31.740732192993164</v>
      </c>
      <c r="D532" s="56">
        <f t="shared" si="16"/>
        <v>3.0706802904881245</v>
      </c>
      <c r="E532">
        <v>2.7380160018155568E-2</v>
      </c>
      <c r="G532">
        <v>530</v>
      </c>
      <c r="H532">
        <f t="shared" ca="1" si="17"/>
        <v>1.0625009052314772E-2</v>
      </c>
    </row>
    <row r="533" spans="2:8" x14ac:dyDescent="0.45">
      <c r="B533" s="191">
        <v>36692</v>
      </c>
      <c r="C533" s="101">
        <v>7.7974023818969727</v>
      </c>
      <c r="D533" s="56">
        <f t="shared" si="16"/>
        <v>-0.95879503675914746</v>
      </c>
      <c r="E533">
        <v>2.7371870332919532E-2</v>
      </c>
      <c r="G533">
        <v>531</v>
      </c>
      <c r="H533">
        <f t="shared" ca="1" si="17"/>
        <v>-3.8965463514532787E-3</v>
      </c>
    </row>
    <row r="534" spans="2:8" x14ac:dyDescent="0.45">
      <c r="B534" s="191">
        <v>43738</v>
      </c>
      <c r="C534" s="101">
        <v>189.23454284667969</v>
      </c>
      <c r="D534" s="56">
        <f t="shared" si="16"/>
        <v>1.683485593359703</v>
      </c>
      <c r="E534">
        <v>2.7278002280414815E-2</v>
      </c>
      <c r="G534">
        <v>532</v>
      </c>
      <c r="H534">
        <f t="shared" ca="1" si="17"/>
        <v>-2.3096810650772851E-2</v>
      </c>
    </row>
    <row r="535" spans="2:8" x14ac:dyDescent="0.45">
      <c r="B535" s="191">
        <v>40603</v>
      </c>
      <c r="C535" s="101">
        <v>70.5181884765625</v>
      </c>
      <c r="D535" s="56">
        <f t="shared" si="16"/>
        <v>6.7393802858885694</v>
      </c>
      <c r="E535">
        <v>2.7219032762905531E-2</v>
      </c>
      <c r="G535">
        <v>533</v>
      </c>
      <c r="H535">
        <f t="shared" ca="1" si="17"/>
        <v>-3.6925643127773272E-2</v>
      </c>
    </row>
    <row r="536" spans="2:8" x14ac:dyDescent="0.45">
      <c r="B536" s="191">
        <v>37854</v>
      </c>
      <c r="C536" s="101">
        <v>9.1116065979003906</v>
      </c>
      <c r="D536" s="56">
        <f t="shared" si="16"/>
        <v>0.47843904502755918</v>
      </c>
      <c r="E536">
        <v>2.7166742639912617E-2</v>
      </c>
      <c r="G536">
        <v>534</v>
      </c>
      <c r="H536">
        <f t="shared" ca="1" si="17"/>
        <v>-2.9850639622408248E-2</v>
      </c>
    </row>
    <row r="537" spans="2:8" x14ac:dyDescent="0.45">
      <c r="B537" s="191">
        <v>35760</v>
      </c>
      <c r="C537" s="101">
        <v>6.1629910469055176</v>
      </c>
      <c r="D537" s="56">
        <f t="shared" si="16"/>
        <v>-0.96510187162222238</v>
      </c>
      <c r="E537">
        <v>2.7111953338497741E-2</v>
      </c>
      <c r="G537">
        <v>535</v>
      </c>
      <c r="H537">
        <f t="shared" ca="1" si="17"/>
        <v>4.1480420165046848E-2</v>
      </c>
    </row>
    <row r="538" spans="2:8" x14ac:dyDescent="0.45">
      <c r="B538" s="191">
        <v>43703</v>
      </c>
      <c r="C538" s="101">
        <v>176.59947204589844</v>
      </c>
      <c r="D538" s="56">
        <f t="shared" si="16"/>
        <v>20.203815583635759</v>
      </c>
      <c r="E538">
        <v>2.7107231393480435E-2</v>
      </c>
      <c r="G538">
        <v>536</v>
      </c>
      <c r="H538">
        <f t="shared" ca="1" si="17"/>
        <v>-1.2372276633786244E-2</v>
      </c>
    </row>
    <row r="539" spans="2:8" x14ac:dyDescent="0.45">
      <c r="B539" s="191">
        <v>37273</v>
      </c>
      <c r="C539" s="101">
        <v>8.3286647796630859</v>
      </c>
      <c r="D539" s="56">
        <f t="shared" si="16"/>
        <v>-0.88500669900348705</v>
      </c>
      <c r="E539">
        <v>2.7081132141153538E-2</v>
      </c>
      <c r="G539">
        <v>537</v>
      </c>
      <c r="H539">
        <f t="shared" ca="1" si="17"/>
        <v>-3.4545362369949609E-2</v>
      </c>
    </row>
    <row r="540" spans="2:8" x14ac:dyDescent="0.45">
      <c r="B540" s="191">
        <v>40451</v>
      </c>
      <c r="C540" s="101">
        <v>72.427391052246094</v>
      </c>
      <c r="D540" s="56">
        <f t="shared" si="16"/>
        <v>14.940693425486135</v>
      </c>
      <c r="E540">
        <v>2.7073902732458001E-2</v>
      </c>
      <c r="G540">
        <v>538</v>
      </c>
      <c r="H540">
        <f t="shared" ca="1" si="17"/>
        <v>1.259880189519886E-3</v>
      </c>
    </row>
    <row r="541" spans="2:8" x14ac:dyDescent="0.45">
      <c r="B541" s="191">
        <v>35510</v>
      </c>
      <c r="C541" s="101">
        <v>4.543553352355957</v>
      </c>
      <c r="D541" s="56">
        <f t="shared" si="16"/>
        <v>-0.40618542900752397</v>
      </c>
      <c r="E541">
        <v>2.7010469263534363E-2</v>
      </c>
      <c r="G541">
        <v>539</v>
      </c>
      <c r="H541">
        <f t="shared" ca="1" si="17"/>
        <v>-3.9123792981586372E-3</v>
      </c>
    </row>
    <row r="542" spans="2:8" x14ac:dyDescent="0.45">
      <c r="B542" s="191">
        <v>37439</v>
      </c>
      <c r="C542" s="101">
        <v>7.6514682769775391</v>
      </c>
      <c r="D542" s="56">
        <f t="shared" si="16"/>
        <v>-0.71250425699523212</v>
      </c>
      <c r="E542">
        <v>2.7006594585931739E-2</v>
      </c>
      <c r="G542">
        <v>540</v>
      </c>
      <c r="H542">
        <f t="shared" ca="1" si="17"/>
        <v>-1.6539930962245236E-2</v>
      </c>
    </row>
    <row r="543" spans="2:8" x14ac:dyDescent="0.45">
      <c r="B543" s="191">
        <v>38721</v>
      </c>
      <c r="C543" s="101">
        <v>26.61419677734375</v>
      </c>
      <c r="D543" s="56">
        <f t="shared" si="16"/>
        <v>-0.8345065120456121</v>
      </c>
      <c r="E543">
        <v>2.6904545483648831E-2</v>
      </c>
      <c r="G543">
        <v>541</v>
      </c>
      <c r="H543">
        <f t="shared" ca="1" si="17"/>
        <v>-2.31551959969096E-2</v>
      </c>
    </row>
    <row r="544" spans="2:8" x14ac:dyDescent="0.45">
      <c r="B544" s="191">
        <v>42712</v>
      </c>
      <c r="C544" s="101">
        <v>160.81718444824219</v>
      </c>
      <c r="D544" s="56">
        <f t="shared" si="16"/>
        <v>7.4829443203187669</v>
      </c>
      <c r="E544">
        <v>2.6848574224542534E-2</v>
      </c>
      <c r="G544">
        <v>542</v>
      </c>
      <c r="H544">
        <f t="shared" ca="1" si="17"/>
        <v>1.9274973863456512E-2</v>
      </c>
    </row>
    <row r="545" spans="2:8" x14ac:dyDescent="0.45">
      <c r="B545" s="191">
        <v>38503</v>
      </c>
      <c r="C545" s="101">
        <v>18.957708358764648</v>
      </c>
      <c r="D545" s="56">
        <f t="shared" si="16"/>
        <v>-0.82711531331315025</v>
      </c>
      <c r="E545">
        <v>2.6838322614651123E-2</v>
      </c>
      <c r="G545">
        <v>543</v>
      </c>
      <c r="H545">
        <f t="shared" ca="1" si="17"/>
        <v>4.6610592980029257E-3</v>
      </c>
    </row>
    <row r="546" spans="2:8" x14ac:dyDescent="0.45">
      <c r="B546" s="191">
        <v>41100</v>
      </c>
      <c r="C546" s="101">
        <v>109.65522003173828</v>
      </c>
      <c r="D546" s="56">
        <f t="shared" si="16"/>
        <v>2.762959454676075</v>
      </c>
      <c r="E546">
        <v>2.6822850321941073E-2</v>
      </c>
      <c r="G546">
        <v>544</v>
      </c>
      <c r="H546">
        <f t="shared" ca="1" si="17"/>
        <v>-8.0796625381195399E-3</v>
      </c>
    </row>
    <row r="547" spans="2:8" x14ac:dyDescent="0.45">
      <c r="B547" s="191">
        <v>38755</v>
      </c>
      <c r="C547" s="101">
        <v>29.14068603515625</v>
      </c>
      <c r="D547" s="56">
        <f t="shared" si="16"/>
        <v>-0.54336200027377757</v>
      </c>
      <c r="E547">
        <v>2.6802728568120045E-2</v>
      </c>
      <c r="G547">
        <v>545</v>
      </c>
      <c r="H547">
        <f t="shared" ca="1" si="17"/>
        <v>-1.035124389393214E-2</v>
      </c>
    </row>
    <row r="548" spans="2:8" x14ac:dyDescent="0.45">
      <c r="B548" s="191">
        <v>40581</v>
      </c>
      <c r="C548" s="101">
        <v>63.815727233886719</v>
      </c>
      <c r="D548" s="56">
        <f t="shared" si="16"/>
        <v>0.30771366036955911</v>
      </c>
      <c r="E548">
        <v>2.6797540632037826E-2</v>
      </c>
      <c r="G548">
        <v>546</v>
      </c>
      <c r="H548">
        <f t="shared" ca="1" si="17"/>
        <v>9.596254244412853E-3</v>
      </c>
    </row>
    <row r="549" spans="2:8" x14ac:dyDescent="0.45">
      <c r="B549" s="191">
        <v>40025</v>
      </c>
      <c r="C549" s="101">
        <v>48.799465179443359</v>
      </c>
      <c r="D549" s="56">
        <f t="shared" si="16"/>
        <v>6.2994214450144526</v>
      </c>
      <c r="E549">
        <v>2.6782083752113162E-2</v>
      </c>
      <c r="G549">
        <v>547</v>
      </c>
      <c r="H549">
        <f t="shared" ca="1" si="17"/>
        <v>3.8986100666176852E-2</v>
      </c>
    </row>
    <row r="550" spans="2:8" x14ac:dyDescent="0.45">
      <c r="B550" s="191">
        <v>35795</v>
      </c>
      <c r="C550" s="101">
        <v>6.6853880882263184</v>
      </c>
      <c r="D550" s="56">
        <f t="shared" si="16"/>
        <v>-0.80525346667032627</v>
      </c>
      <c r="E550">
        <v>2.6715386602754767E-2</v>
      </c>
      <c r="G550">
        <v>548</v>
      </c>
      <c r="H550">
        <f t="shared" ca="1" si="17"/>
        <v>2.8718791409957273E-2</v>
      </c>
    </row>
    <row r="551" spans="2:8" x14ac:dyDescent="0.45">
      <c r="B551" s="191">
        <v>39400</v>
      </c>
      <c r="C551" s="101">
        <v>34.328662872314453</v>
      </c>
      <c r="D551" s="56">
        <f t="shared" si="16"/>
        <v>-0.73731215550701867</v>
      </c>
      <c r="E551">
        <v>2.6692712418550455E-2</v>
      </c>
      <c r="G551">
        <v>549</v>
      </c>
      <c r="H551">
        <f t="shared" ca="1" si="17"/>
        <v>2.0951495586652612E-2</v>
      </c>
    </row>
    <row r="552" spans="2:8" x14ac:dyDescent="0.45">
      <c r="B552" s="191">
        <v>41380</v>
      </c>
      <c r="C552" s="101">
        <v>130.68234252929688</v>
      </c>
      <c r="D552" s="56">
        <f t="shared" si="16"/>
        <v>13.155658312271559</v>
      </c>
      <c r="E552">
        <v>2.6670987019640942E-2</v>
      </c>
      <c r="G552">
        <v>550</v>
      </c>
      <c r="H552">
        <f t="shared" ca="1" si="17"/>
        <v>2.0281851611539756E-3</v>
      </c>
    </row>
    <row r="553" spans="2:8" x14ac:dyDescent="0.45">
      <c r="B553" s="191">
        <v>37883</v>
      </c>
      <c r="C553" s="101">
        <v>9.2318096160888672</v>
      </c>
      <c r="D553" s="56">
        <f t="shared" si="16"/>
        <v>-0.92572705322327231</v>
      </c>
      <c r="E553">
        <v>2.6670894855962277E-2</v>
      </c>
      <c r="G553">
        <v>551</v>
      </c>
      <c r="H553">
        <f t="shared" ca="1" si="17"/>
        <v>1.1367555234225486E-2</v>
      </c>
    </row>
    <row r="554" spans="2:8" x14ac:dyDescent="0.45">
      <c r="B554" s="191">
        <v>41376</v>
      </c>
      <c r="C554" s="101">
        <v>124.29572296142578</v>
      </c>
      <c r="D554" s="56">
        <f t="shared" si="16"/>
        <v>0.44841934620914875</v>
      </c>
      <c r="E554">
        <v>2.663853964496609E-2</v>
      </c>
      <c r="G554">
        <v>552</v>
      </c>
      <c r="H554">
        <f t="shared" ca="1" si="17"/>
        <v>-2.74494815328363E-4</v>
      </c>
    </row>
    <row r="555" spans="2:8" x14ac:dyDescent="0.45">
      <c r="B555" s="191">
        <v>40752</v>
      </c>
      <c r="C555" s="101">
        <v>85.814735412597656</v>
      </c>
      <c r="D555" s="56">
        <f t="shared" si="16"/>
        <v>2.225297976157893</v>
      </c>
      <c r="E555">
        <v>2.6629982237368666E-2</v>
      </c>
      <c r="G555">
        <v>553</v>
      </c>
      <c r="H555">
        <f t="shared" ca="1" si="17"/>
        <v>1.3605071923374035E-2</v>
      </c>
    </row>
    <row r="556" spans="2:8" x14ac:dyDescent="0.45">
      <c r="B556" s="191">
        <v>39162</v>
      </c>
      <c r="C556" s="101">
        <v>26.606761932373047</v>
      </c>
      <c r="D556" s="56">
        <f t="shared" si="16"/>
        <v>-0.84288124956073085</v>
      </c>
      <c r="E556">
        <v>2.6623944166565352E-2</v>
      </c>
      <c r="G556">
        <v>554</v>
      </c>
      <c r="H556">
        <f t="shared" ca="1" si="17"/>
        <v>6.9001875683554195E-3</v>
      </c>
    </row>
    <row r="557" spans="2:8" x14ac:dyDescent="0.45">
      <c r="B557" s="191">
        <v>42549</v>
      </c>
      <c r="C557" s="101">
        <v>169.34173583984375</v>
      </c>
      <c r="D557" s="56">
        <f t="shared" si="16"/>
        <v>2.4418427010233361</v>
      </c>
      <c r="E557">
        <v>2.6605674573555022E-2</v>
      </c>
      <c r="G557">
        <v>555</v>
      </c>
      <c r="H557">
        <f t="shared" ca="1" si="17"/>
        <v>-2.6285224350442882E-2</v>
      </c>
    </row>
    <row r="558" spans="2:8" x14ac:dyDescent="0.45">
      <c r="B558" s="191">
        <v>40245</v>
      </c>
      <c r="C558" s="101">
        <v>49.200893402099609</v>
      </c>
      <c r="D558" s="56">
        <f t="shared" si="16"/>
        <v>-0.80134213271213794</v>
      </c>
      <c r="E558">
        <v>2.6557521385024842E-2</v>
      </c>
      <c r="G558">
        <v>556</v>
      </c>
      <c r="H558">
        <f t="shared" ca="1" si="17"/>
        <v>9.8174498538699893E-3</v>
      </c>
    </row>
    <row r="559" spans="2:8" x14ac:dyDescent="0.45">
      <c r="B559" s="191">
        <v>44746</v>
      </c>
      <c r="C559" s="101">
        <v>247.66647338867188</v>
      </c>
      <c r="D559" s="56">
        <f t="shared" si="16"/>
        <v>7.3180520129684901</v>
      </c>
      <c r="E559">
        <v>2.65517856174966E-2</v>
      </c>
      <c r="G559">
        <v>557</v>
      </c>
      <c r="H559">
        <f t="shared" ca="1" si="17"/>
        <v>2.5300979791470227E-2</v>
      </c>
    </row>
    <row r="560" spans="2:8" x14ac:dyDescent="0.45">
      <c r="B560" s="191">
        <v>38870</v>
      </c>
      <c r="C560" s="101">
        <v>29.774576187133789</v>
      </c>
      <c r="D560" s="56">
        <f t="shared" si="16"/>
        <v>0.16430621185208444</v>
      </c>
      <c r="E560">
        <v>2.6537762867583234E-2</v>
      </c>
      <c r="G560">
        <v>558</v>
      </c>
      <c r="H560">
        <f t="shared" ca="1" si="17"/>
        <v>-3.5560689304600344E-2</v>
      </c>
    </row>
    <row r="561" spans="2:8" x14ac:dyDescent="0.45">
      <c r="B561" s="191">
        <v>38713</v>
      </c>
      <c r="C561" s="101">
        <v>25.572805404663086</v>
      </c>
      <c r="D561" s="56">
        <f t="shared" si="16"/>
        <v>-0.87322200862333332</v>
      </c>
      <c r="E561">
        <v>2.653601236665383E-2</v>
      </c>
      <c r="G561">
        <v>559</v>
      </c>
      <c r="H561">
        <f t="shared" ca="1" si="17"/>
        <v>1.8999769105307613E-2</v>
      </c>
    </row>
    <row r="562" spans="2:8" x14ac:dyDescent="0.45">
      <c r="B562" s="191">
        <v>43388</v>
      </c>
      <c r="C562" s="101">
        <v>201.71328735351563</v>
      </c>
      <c r="D562" s="56">
        <f t="shared" si="16"/>
        <v>4.8257373046998726</v>
      </c>
      <c r="E562">
        <v>2.6526340245936461E-2</v>
      </c>
      <c r="G562">
        <v>560</v>
      </c>
      <c r="H562">
        <f t="shared" ca="1" si="17"/>
        <v>-2.42347770141518E-2</v>
      </c>
    </row>
    <row r="563" spans="2:8" x14ac:dyDescent="0.45">
      <c r="B563" s="191">
        <v>39843</v>
      </c>
      <c r="C563" s="101">
        <v>34.624507904052734</v>
      </c>
      <c r="D563" s="56">
        <f t="shared" si="16"/>
        <v>-0.37565681140311746</v>
      </c>
      <c r="E563">
        <v>2.6503298139457138E-2</v>
      </c>
      <c r="G563">
        <v>561</v>
      </c>
      <c r="H563">
        <f t="shared" ca="1" si="17"/>
        <v>-1.7285916595789472E-2</v>
      </c>
    </row>
    <row r="564" spans="2:8" x14ac:dyDescent="0.45">
      <c r="B564" s="191">
        <v>40326</v>
      </c>
      <c r="C564" s="101">
        <v>55.457492828369141</v>
      </c>
      <c r="D564" s="56">
        <f t="shared" si="16"/>
        <v>6.5715336180066144</v>
      </c>
      <c r="E564">
        <v>2.645880742294595E-2</v>
      </c>
      <c r="G564">
        <v>562</v>
      </c>
      <c r="H564">
        <f t="shared" ca="1" si="17"/>
        <v>-1.9863406358572828E-2</v>
      </c>
    </row>
    <row r="565" spans="2:8" x14ac:dyDescent="0.45">
      <c r="B565" s="191">
        <v>36046</v>
      </c>
      <c r="C565" s="101">
        <v>7.3244729042053223</v>
      </c>
      <c r="D565" s="56">
        <f t="shared" si="16"/>
        <v>2.4089609641168969E-3</v>
      </c>
      <c r="E565">
        <v>2.6379579015889821E-2</v>
      </c>
      <c r="G565">
        <v>563</v>
      </c>
      <c r="H565">
        <f t="shared" ca="1" si="17"/>
        <v>-1.8238994795608345E-3</v>
      </c>
    </row>
    <row r="566" spans="2:8" x14ac:dyDescent="0.45">
      <c r="B566" s="191">
        <v>36672</v>
      </c>
      <c r="C566" s="101">
        <v>7.3068709373474121</v>
      </c>
      <c r="D566" s="56">
        <f t="shared" si="16"/>
        <v>-0.7759032009961353</v>
      </c>
      <c r="E566">
        <v>2.6354125893460669E-2</v>
      </c>
      <c r="G566">
        <v>564</v>
      </c>
      <c r="H566">
        <f t="shared" ca="1" si="17"/>
        <v>-1.4088410012972926E-2</v>
      </c>
    </row>
    <row r="567" spans="2:8" x14ac:dyDescent="0.45">
      <c r="B567" s="191">
        <v>39784</v>
      </c>
      <c r="C567" s="101">
        <v>32.605869293212891</v>
      </c>
      <c r="D567" s="56">
        <f t="shared" si="16"/>
        <v>-5.3653375010185966E-2</v>
      </c>
      <c r="E567">
        <v>2.6323682753208254E-2</v>
      </c>
      <c r="G567">
        <v>565</v>
      </c>
      <c r="H567">
        <f t="shared" ca="1" si="17"/>
        <v>1.3253213746413191E-2</v>
      </c>
    </row>
    <row r="568" spans="2:8" x14ac:dyDescent="0.45">
      <c r="B568" s="191">
        <v>38978</v>
      </c>
      <c r="C568" s="101">
        <v>34.4544677734375</v>
      </c>
      <c r="D568" s="56">
        <f t="shared" si="16"/>
        <v>-0.57193584975266964</v>
      </c>
      <c r="E568">
        <v>2.6308609860140948E-2</v>
      </c>
      <c r="G568">
        <v>566</v>
      </c>
      <c r="H568">
        <f t="shared" ca="1" si="17"/>
        <v>2.4976846772655141E-3</v>
      </c>
    </row>
    <row r="569" spans="2:8" x14ac:dyDescent="0.45">
      <c r="B569" s="191">
        <v>40813</v>
      </c>
      <c r="C569" s="101">
        <v>80.489028930664063</v>
      </c>
      <c r="D569" s="56">
        <f t="shared" si="16"/>
        <v>8.3885558415791142</v>
      </c>
      <c r="E569">
        <v>2.6259962637797927E-2</v>
      </c>
      <c r="G569">
        <v>567</v>
      </c>
      <c r="H569">
        <f t="shared" ca="1" si="17"/>
        <v>3.6280464870486209E-2</v>
      </c>
    </row>
    <row r="570" spans="2:8" x14ac:dyDescent="0.45">
      <c r="B570" s="191">
        <v>36831</v>
      </c>
      <c r="C570" s="101">
        <v>8.5731000900268555</v>
      </c>
      <c r="D570" s="56">
        <f t="shared" si="16"/>
        <v>-0.67309192798205009</v>
      </c>
      <c r="E570">
        <v>2.6256596942012211E-2</v>
      </c>
      <c r="G570">
        <v>568</v>
      </c>
      <c r="H570">
        <f t="shared" ca="1" si="17"/>
        <v>-1.4769980714677966E-2</v>
      </c>
    </row>
    <row r="571" spans="2:8" x14ac:dyDescent="0.45">
      <c r="B571" s="191">
        <v>38705</v>
      </c>
      <c r="C571" s="101">
        <v>26.224803924560547</v>
      </c>
      <c r="D571" s="56">
        <f t="shared" si="16"/>
        <v>-0.82206673959298748</v>
      </c>
      <c r="E571">
        <v>2.6222378198811735E-2</v>
      </c>
      <c r="G571">
        <v>569</v>
      </c>
      <c r="H571">
        <f t="shared" ca="1" si="17"/>
        <v>8.3087920144423663E-3</v>
      </c>
    </row>
    <row r="572" spans="2:8" x14ac:dyDescent="0.45">
      <c r="B572" s="191">
        <v>42277</v>
      </c>
      <c r="C572" s="101">
        <v>147.3856201171875</v>
      </c>
      <c r="D572" s="56">
        <f t="shared" si="16"/>
        <v>-3.5492232713342384E-2</v>
      </c>
      <c r="E572">
        <v>2.6217074868302659E-2</v>
      </c>
      <c r="G572">
        <v>570</v>
      </c>
      <c r="H572">
        <f t="shared" ca="1" si="17"/>
        <v>-9.2308458249935922E-3</v>
      </c>
    </row>
    <row r="573" spans="2:8" x14ac:dyDescent="0.45">
      <c r="B573" s="191">
        <v>41565</v>
      </c>
      <c r="C573" s="101">
        <v>152.80915832519531</v>
      </c>
      <c r="D573" s="56">
        <f t="shared" si="16"/>
        <v>15.953553265790132</v>
      </c>
      <c r="E573">
        <v>2.6193787216748973E-2</v>
      </c>
      <c r="G573">
        <v>571</v>
      </c>
      <c r="H573">
        <f t="shared" ca="1" si="17"/>
        <v>1.6700658904772046E-2</v>
      </c>
    </row>
    <row r="574" spans="2:8" x14ac:dyDescent="0.45">
      <c r="B574" s="191">
        <v>36594</v>
      </c>
      <c r="C574" s="101">
        <v>9.0134000778198242</v>
      </c>
      <c r="D574" s="56">
        <f t="shared" si="16"/>
        <v>-0.9491366359093848</v>
      </c>
      <c r="E574">
        <v>2.6190274029747159E-2</v>
      </c>
      <c r="G574">
        <v>572</v>
      </c>
      <c r="H574">
        <f t="shared" ca="1" si="17"/>
        <v>2.4824666504467224E-2</v>
      </c>
    </row>
    <row r="575" spans="2:8" x14ac:dyDescent="0.45">
      <c r="B575" s="191">
        <v>44617</v>
      </c>
      <c r="C575" s="101">
        <v>177.20809936523438</v>
      </c>
      <c r="D575" s="56">
        <f t="shared" si="16"/>
        <v>1.1058486548265254</v>
      </c>
      <c r="E575">
        <v>2.6139293285881889E-2</v>
      </c>
      <c r="G575">
        <v>573</v>
      </c>
      <c r="H575">
        <f t="shared" ca="1" si="17"/>
        <v>-3.3663220239365917E-2</v>
      </c>
    </row>
    <row r="576" spans="2:8" x14ac:dyDescent="0.45">
      <c r="B576" s="191">
        <v>40815</v>
      </c>
      <c r="C576" s="101">
        <v>84.150444030761719</v>
      </c>
      <c r="D576" s="56">
        <f t="shared" si="16"/>
        <v>-0.5101776400739465</v>
      </c>
      <c r="E576">
        <v>2.6128690978212493E-2</v>
      </c>
      <c r="G576">
        <v>574</v>
      </c>
      <c r="H576">
        <f t="shared" ca="1" si="17"/>
        <v>-8.3146213450426536E-3</v>
      </c>
    </row>
    <row r="577" spans="2:8" x14ac:dyDescent="0.45">
      <c r="B577" s="191">
        <v>44400</v>
      </c>
      <c r="C577" s="101">
        <v>171.79788208007813</v>
      </c>
      <c r="D577" s="56">
        <f t="shared" si="16"/>
        <v>-0.39167434348979285</v>
      </c>
      <c r="E577">
        <v>2.6087013580339061E-2</v>
      </c>
      <c r="G577">
        <v>575</v>
      </c>
      <c r="H577">
        <f t="shared" ca="1" si="17"/>
        <v>2.0428719133005962E-2</v>
      </c>
    </row>
    <row r="578" spans="2:8" x14ac:dyDescent="0.45">
      <c r="B578" s="191">
        <v>44838</v>
      </c>
      <c r="C578" s="101">
        <v>282.41104125976563</v>
      </c>
      <c r="D578" s="56">
        <f t="shared" si="16"/>
        <v>89.53404579387194</v>
      </c>
      <c r="E578">
        <v>2.6048237781254098E-2</v>
      </c>
      <c r="G578">
        <v>576</v>
      </c>
      <c r="H578">
        <f t="shared" ca="1" si="17"/>
        <v>4.3382537538619375E-3</v>
      </c>
    </row>
    <row r="579" spans="2:8" x14ac:dyDescent="0.45">
      <c r="B579" s="191">
        <v>35223</v>
      </c>
      <c r="C579" s="101">
        <v>3.1193904876708984</v>
      </c>
      <c r="D579" s="56">
        <f t="shared" ref="D579:D642" si="18">(C579-C580)/C580</f>
        <v>-0.75888196862217239</v>
      </c>
      <c r="E579">
        <v>2.6039502726946353E-2</v>
      </c>
      <c r="G579">
        <v>577</v>
      </c>
      <c r="H579">
        <f t="shared" ca="1" si="17"/>
        <v>-1.5830399561756033E-2</v>
      </c>
    </row>
    <row r="580" spans="2:8" x14ac:dyDescent="0.45">
      <c r="B580" s="191">
        <v>37998</v>
      </c>
      <c r="C580" s="101">
        <v>12.937192916870117</v>
      </c>
      <c r="D580" s="56">
        <f t="shared" si="18"/>
        <v>-0.84386805742902626</v>
      </c>
      <c r="E580">
        <v>2.6019834504219835E-2</v>
      </c>
      <c r="G580">
        <v>578</v>
      </c>
      <c r="H580">
        <f t="shared" ref="H580:H643" ca="1" si="19">_xlfn.NORM.INV(RAND(),N$5,N$6)</f>
        <v>-2.0814468858460153E-3</v>
      </c>
    </row>
    <row r="581" spans="2:8" x14ac:dyDescent="0.45">
      <c r="B581" s="191">
        <v>40823</v>
      </c>
      <c r="C581" s="101">
        <v>82.860641479492188</v>
      </c>
      <c r="D581" s="56">
        <f t="shared" si="18"/>
        <v>-0.37280727893306131</v>
      </c>
      <c r="E581">
        <v>2.6017478756166449E-2</v>
      </c>
      <c r="G581">
        <v>579</v>
      </c>
      <c r="H581">
        <f t="shared" ca="1" si="19"/>
        <v>-2.5833651103950601E-2</v>
      </c>
    </row>
    <row r="582" spans="2:8" x14ac:dyDescent="0.45">
      <c r="B582" s="191">
        <v>44116</v>
      </c>
      <c r="C582" s="101">
        <v>132.113525390625</v>
      </c>
      <c r="D582" s="56">
        <f t="shared" si="18"/>
        <v>0.57230023622115878</v>
      </c>
      <c r="E582">
        <v>2.5915827001581616E-2</v>
      </c>
      <c r="G582">
        <v>580</v>
      </c>
      <c r="H582">
        <f t="shared" ca="1" si="19"/>
        <v>8.6667409906708776E-4</v>
      </c>
    </row>
    <row r="583" spans="2:8" x14ac:dyDescent="0.45">
      <c r="B583" s="191">
        <v>40784</v>
      </c>
      <c r="C583" s="101">
        <v>84.025634765625</v>
      </c>
      <c r="D583" s="56">
        <f t="shared" si="18"/>
        <v>-0.80168429395633622</v>
      </c>
      <c r="E583">
        <v>2.5908038897548811E-2</v>
      </c>
      <c r="G583">
        <v>581</v>
      </c>
      <c r="H583">
        <f t="shared" ca="1" si="19"/>
        <v>-1.196178049469818E-3</v>
      </c>
    </row>
    <row r="584" spans="2:8" x14ac:dyDescent="0.45">
      <c r="B584" s="191">
        <v>45688</v>
      </c>
      <c r="C584" s="101">
        <v>423.69631958007813</v>
      </c>
      <c r="D584" s="56">
        <f t="shared" si="18"/>
        <v>36.381261821584111</v>
      </c>
      <c r="E584">
        <v>2.5905446645631821E-2</v>
      </c>
      <c r="G584">
        <v>582</v>
      </c>
      <c r="H584">
        <f t="shared" ca="1" si="19"/>
        <v>2.1282538696937789E-2</v>
      </c>
    </row>
    <row r="585" spans="2:8" x14ac:dyDescent="0.45">
      <c r="B585" s="191">
        <v>36404</v>
      </c>
      <c r="C585" s="101">
        <v>11.334457397460938</v>
      </c>
      <c r="D585" s="56">
        <f t="shared" si="18"/>
        <v>-0.97090429185931215</v>
      </c>
      <c r="E585">
        <v>2.5840476430304668E-2</v>
      </c>
      <c r="G585">
        <v>583</v>
      </c>
      <c r="H585">
        <f t="shared" ca="1" si="19"/>
        <v>1.1802158569211825E-2</v>
      </c>
    </row>
    <row r="586" spans="2:8" x14ac:dyDescent="0.45">
      <c r="B586" s="191">
        <v>45721</v>
      </c>
      <c r="C586" s="101">
        <v>389.55770874023438</v>
      </c>
      <c r="D586" s="56">
        <f t="shared" si="18"/>
        <v>39.819655509937327</v>
      </c>
      <c r="E586">
        <v>2.5832521803616292E-2</v>
      </c>
      <c r="G586">
        <v>584</v>
      </c>
      <c r="H586">
        <f t="shared" ca="1" si="19"/>
        <v>2.4041318540259732E-2</v>
      </c>
    </row>
    <row r="587" spans="2:8" x14ac:dyDescent="0.45">
      <c r="B587" s="191">
        <v>36865</v>
      </c>
      <c r="C587" s="101">
        <v>9.5433855056762695</v>
      </c>
      <c r="D587" s="56">
        <f t="shared" si="18"/>
        <v>-0.79570581387315698</v>
      </c>
      <c r="E587">
        <v>2.5822903618952255E-2</v>
      </c>
      <c r="G587">
        <v>585</v>
      </c>
      <c r="H587">
        <f t="shared" ca="1" si="19"/>
        <v>-7.2269799882430695E-3</v>
      </c>
    </row>
    <row r="588" spans="2:8" x14ac:dyDescent="0.45">
      <c r="B588" s="191">
        <v>40091</v>
      </c>
      <c r="C588" s="101">
        <v>46.713935852050781</v>
      </c>
      <c r="D588" s="56">
        <f t="shared" si="18"/>
        <v>-0.88563547706728407</v>
      </c>
      <c r="E588">
        <v>2.580078999652699E-2</v>
      </c>
      <c r="G588">
        <v>586</v>
      </c>
      <c r="H588">
        <f t="shared" ca="1" si="19"/>
        <v>1.1583369828251601E-2</v>
      </c>
    </row>
    <row r="589" spans="2:8" x14ac:dyDescent="0.45">
      <c r="B589" s="191">
        <v>45110</v>
      </c>
      <c r="C589" s="101">
        <v>408.46527099609375</v>
      </c>
      <c r="D589" s="56">
        <f t="shared" si="18"/>
        <v>1.5742947687612407</v>
      </c>
      <c r="E589">
        <v>2.5797076791137945E-2</v>
      </c>
      <c r="G589">
        <v>587</v>
      </c>
      <c r="H589">
        <f t="shared" ca="1" si="19"/>
        <v>-1.2480901381429311E-2</v>
      </c>
    </row>
    <row r="590" spans="2:8" x14ac:dyDescent="0.45">
      <c r="B590" s="191">
        <v>41481</v>
      </c>
      <c r="C590" s="101">
        <v>158.67074584960938</v>
      </c>
      <c r="D590" s="56">
        <f t="shared" si="18"/>
        <v>4.6336821040226427E-2</v>
      </c>
      <c r="E590">
        <v>2.5773447573340269E-2</v>
      </c>
      <c r="G590">
        <v>588</v>
      </c>
      <c r="H590">
        <f t="shared" ca="1" si="19"/>
        <v>-8.9493079488886535E-3</v>
      </c>
    </row>
    <row r="591" spans="2:8" x14ac:dyDescent="0.45">
      <c r="B591" s="191">
        <v>42324</v>
      </c>
      <c r="C591" s="101">
        <v>151.64404296875</v>
      </c>
      <c r="D591" s="56">
        <f t="shared" si="18"/>
        <v>16.038151521070809</v>
      </c>
      <c r="E591">
        <v>2.5773184171407539E-2</v>
      </c>
      <c r="G591">
        <v>589</v>
      </c>
      <c r="H591">
        <f t="shared" ca="1" si="19"/>
        <v>-2.9763909839758674E-2</v>
      </c>
    </row>
    <row r="592" spans="2:8" x14ac:dyDescent="0.45">
      <c r="B592" s="191">
        <v>36187</v>
      </c>
      <c r="C592" s="101">
        <v>8.900263786315918</v>
      </c>
      <c r="D592" s="56">
        <f t="shared" si="18"/>
        <v>-0.87652600661053881</v>
      </c>
      <c r="E592">
        <v>2.5748560121006767E-2</v>
      </c>
      <c r="G592">
        <v>590</v>
      </c>
      <c r="H592">
        <f t="shared" ca="1" si="19"/>
        <v>1.7969844533075589E-2</v>
      </c>
    </row>
    <row r="593" spans="2:8" x14ac:dyDescent="0.45">
      <c r="B593" s="191">
        <v>40627</v>
      </c>
      <c r="C593" s="101">
        <v>72.08209228515625</v>
      </c>
      <c r="D593" s="56">
        <f t="shared" si="18"/>
        <v>-0.51862079352429036</v>
      </c>
      <c r="E593">
        <v>2.5722355245323125E-2</v>
      </c>
      <c r="G593">
        <v>591</v>
      </c>
      <c r="H593">
        <f t="shared" ca="1" si="19"/>
        <v>3.6414642868321266E-2</v>
      </c>
    </row>
    <row r="594" spans="2:8" x14ac:dyDescent="0.45">
      <c r="B594" s="191">
        <v>42100</v>
      </c>
      <c r="C594" s="101">
        <v>149.74076843261719</v>
      </c>
      <c r="D594" s="56">
        <f t="shared" si="18"/>
        <v>-0.51166389193101303</v>
      </c>
      <c r="E594">
        <v>2.5718181700356921E-2</v>
      </c>
      <c r="G594">
        <v>592</v>
      </c>
      <c r="H594">
        <f t="shared" ca="1" si="19"/>
        <v>-1.0239051347911679E-2</v>
      </c>
    </row>
    <row r="595" spans="2:8" x14ac:dyDescent="0.45">
      <c r="B595" s="191">
        <v>44958</v>
      </c>
      <c r="C595" s="101">
        <v>306.6346435546875</v>
      </c>
      <c r="D595" s="56">
        <f t="shared" si="18"/>
        <v>1.5650594333540944</v>
      </c>
      <c r="E595">
        <v>2.5684674208100455E-2</v>
      </c>
      <c r="G595">
        <v>593</v>
      </c>
      <c r="H595">
        <f t="shared" ca="1" si="19"/>
        <v>1.0386701087852364E-2</v>
      </c>
    </row>
    <row r="596" spans="2:8" x14ac:dyDescent="0.45">
      <c r="B596" s="191">
        <v>41232</v>
      </c>
      <c r="C596" s="101">
        <v>119.54290008544922</v>
      </c>
      <c r="D596" s="56">
        <f t="shared" si="18"/>
        <v>21.221957169618754</v>
      </c>
      <c r="E596">
        <v>2.5669211890167368E-2</v>
      </c>
      <c r="G596">
        <v>594</v>
      </c>
      <c r="H596">
        <f t="shared" ca="1" si="19"/>
        <v>2.3254435014790835E-3</v>
      </c>
    </row>
    <row r="597" spans="2:8" x14ac:dyDescent="0.45">
      <c r="B597" s="191">
        <v>35599</v>
      </c>
      <c r="C597" s="101">
        <v>5.3794946670532227</v>
      </c>
      <c r="D597" s="56">
        <f t="shared" si="18"/>
        <v>-0.20646997165787837</v>
      </c>
      <c r="E597">
        <v>2.5643687754834311E-2</v>
      </c>
      <c r="G597">
        <v>595</v>
      </c>
      <c r="H597">
        <f t="shared" ca="1" si="19"/>
        <v>1.8754654523319331E-2</v>
      </c>
    </row>
    <row r="598" spans="2:8" x14ac:dyDescent="0.45">
      <c r="B598" s="191">
        <v>36032</v>
      </c>
      <c r="C598" s="101">
        <v>6.7791948318481445</v>
      </c>
      <c r="D598" s="56">
        <f t="shared" si="18"/>
        <v>-0.79998401222926585</v>
      </c>
      <c r="E598">
        <v>2.5615791407797968E-2</v>
      </c>
      <c r="G598">
        <v>596</v>
      </c>
      <c r="H598">
        <f t="shared" ca="1" si="19"/>
        <v>-2.3441660234005641E-2</v>
      </c>
    </row>
    <row r="599" spans="2:8" x14ac:dyDescent="0.45">
      <c r="B599" s="191">
        <v>39050</v>
      </c>
      <c r="C599" s="101">
        <v>33.893264770507813</v>
      </c>
      <c r="D599" s="56">
        <f t="shared" si="18"/>
        <v>-0.80333401685645944</v>
      </c>
      <c r="E599">
        <v>2.5612504810670258E-2</v>
      </c>
      <c r="G599">
        <v>597</v>
      </c>
      <c r="H599">
        <f t="shared" ca="1" si="19"/>
        <v>-1.3880946398383562E-2</v>
      </c>
    </row>
    <row r="600" spans="2:8" x14ac:dyDescent="0.45">
      <c r="B600" s="191">
        <v>43859</v>
      </c>
      <c r="C600" s="101">
        <v>172.3392333984375</v>
      </c>
      <c r="D600" s="56">
        <f t="shared" si="18"/>
        <v>18.50328454781252</v>
      </c>
      <c r="E600">
        <v>2.5568699808587069E-2</v>
      </c>
      <c r="G600">
        <v>598</v>
      </c>
      <c r="H600">
        <f t="shared" ca="1" si="19"/>
        <v>-2.69520169542827E-3</v>
      </c>
    </row>
    <row r="601" spans="2:8" x14ac:dyDescent="0.45">
      <c r="B601" s="191">
        <v>37103</v>
      </c>
      <c r="C601" s="101">
        <v>8.836421012878418</v>
      </c>
      <c r="D601" s="56">
        <f t="shared" si="18"/>
        <v>2.4525662685350311</v>
      </c>
      <c r="E601">
        <v>2.5551290077221341E-2</v>
      </c>
      <c r="G601">
        <v>599</v>
      </c>
      <c r="H601">
        <f t="shared" ca="1" si="19"/>
        <v>-9.3774892056110899E-3</v>
      </c>
    </row>
    <row r="602" spans="2:8" x14ac:dyDescent="0.45">
      <c r="B602" s="191">
        <v>35159</v>
      </c>
      <c r="C602" s="101">
        <v>2.5593776702880859</v>
      </c>
      <c r="D602" s="56">
        <f t="shared" si="18"/>
        <v>-0.68049356130180705</v>
      </c>
      <c r="E602">
        <v>2.5548312739840252E-2</v>
      </c>
      <c r="G602">
        <v>600</v>
      </c>
      <c r="H602">
        <f t="shared" ca="1" si="19"/>
        <v>-1.3050576625528606E-2</v>
      </c>
    </row>
    <row r="603" spans="2:8" x14ac:dyDescent="0.45">
      <c r="B603" s="191">
        <v>37442</v>
      </c>
      <c r="C603" s="101">
        <v>8.0104103088378906</v>
      </c>
      <c r="D603" s="56">
        <f t="shared" si="18"/>
        <v>-0.32398915359611469</v>
      </c>
      <c r="E603">
        <v>2.5546028900425986E-2</v>
      </c>
      <c r="G603">
        <v>601</v>
      </c>
      <c r="H603">
        <f t="shared" ca="1" si="19"/>
        <v>5.1281552917792845E-3</v>
      </c>
    </row>
    <row r="604" spans="2:8" x14ac:dyDescent="0.45">
      <c r="B604" s="191">
        <v>36301</v>
      </c>
      <c r="C604" s="101">
        <v>11.849529266357422</v>
      </c>
      <c r="D604" s="56">
        <f t="shared" si="18"/>
        <v>-0.36358820778611461</v>
      </c>
      <c r="E604">
        <v>2.5515376872278183E-2</v>
      </c>
      <c r="G604">
        <v>602</v>
      </c>
      <c r="H604">
        <f t="shared" ca="1" si="19"/>
        <v>4.3067420263363096E-3</v>
      </c>
    </row>
    <row r="605" spans="2:8" x14ac:dyDescent="0.45">
      <c r="B605" s="191">
        <v>38499</v>
      </c>
      <c r="C605" s="101">
        <v>18.619279861450195</v>
      </c>
      <c r="D605" s="56">
        <f t="shared" si="18"/>
        <v>-0.82407417619728529</v>
      </c>
      <c r="E605">
        <v>2.5495610540753142E-2</v>
      </c>
      <c r="G605">
        <v>603</v>
      </c>
      <c r="H605">
        <f t="shared" ca="1" si="19"/>
        <v>-9.1925188631564667E-3</v>
      </c>
    </row>
    <row r="606" spans="2:8" x14ac:dyDescent="0.45">
      <c r="B606" s="191">
        <v>41079</v>
      </c>
      <c r="C606" s="101">
        <v>105.83596801757813</v>
      </c>
      <c r="D606" s="56">
        <f t="shared" si="18"/>
        <v>-0.74089359479819705</v>
      </c>
      <c r="E606">
        <v>2.5493305119722174E-2</v>
      </c>
      <c r="G606">
        <v>604</v>
      </c>
      <c r="H606">
        <f t="shared" ca="1" si="19"/>
        <v>-5.0219282234691982E-3</v>
      </c>
    </row>
    <row r="607" spans="2:8" x14ac:dyDescent="0.45">
      <c r="B607" s="191">
        <v>45266</v>
      </c>
      <c r="C607" s="101">
        <v>408.46527099609375</v>
      </c>
      <c r="D607" s="56">
        <f t="shared" si="18"/>
        <v>52.341194276829626</v>
      </c>
      <c r="E607">
        <v>2.5456541337507507E-2</v>
      </c>
      <c r="G607">
        <v>605</v>
      </c>
      <c r="H607">
        <f t="shared" ca="1" si="19"/>
        <v>-7.4568599370637605E-3</v>
      </c>
    </row>
    <row r="608" spans="2:8" x14ac:dyDescent="0.45">
      <c r="B608" s="191">
        <v>37603</v>
      </c>
      <c r="C608" s="101">
        <v>7.657595157623291</v>
      </c>
      <c r="D608" s="56">
        <f t="shared" si="18"/>
        <v>1.3797985716804562E-2</v>
      </c>
      <c r="E608">
        <v>2.5437510416154507E-2</v>
      </c>
      <c r="G608">
        <v>606</v>
      </c>
      <c r="H608">
        <f t="shared" ca="1" si="19"/>
        <v>-2.9512325326931762E-2</v>
      </c>
    </row>
    <row r="609" spans="2:8" x14ac:dyDescent="0.45">
      <c r="B609" s="191">
        <v>37256</v>
      </c>
      <c r="C609" s="101">
        <v>7.5533738136291504</v>
      </c>
      <c r="D609" s="56">
        <f t="shared" si="18"/>
        <v>-0.98188707772621453</v>
      </c>
      <c r="E609">
        <v>2.5423763374935938E-2</v>
      </c>
      <c r="G609">
        <v>607</v>
      </c>
      <c r="H609">
        <f t="shared" ca="1" si="19"/>
        <v>1.8048594516110197E-3</v>
      </c>
    </row>
    <row r="610" spans="2:8" x14ac:dyDescent="0.45">
      <c r="B610" s="191">
        <v>45769</v>
      </c>
      <c r="C610" s="101">
        <v>417.0157470703125</v>
      </c>
      <c r="D610" s="56">
        <f t="shared" si="18"/>
        <v>56.726661124666876</v>
      </c>
      <c r="E610">
        <v>2.5422651525327574E-2</v>
      </c>
      <c r="G610">
        <v>608</v>
      </c>
      <c r="H610">
        <f t="shared" ca="1" si="19"/>
        <v>-1.4121746837471666E-2</v>
      </c>
    </row>
    <row r="611" spans="2:8" x14ac:dyDescent="0.45">
      <c r="B611" s="191">
        <v>37358</v>
      </c>
      <c r="C611" s="101">
        <v>7.2239713668823242</v>
      </c>
      <c r="D611" s="56">
        <f t="shared" si="18"/>
        <v>-0.24220926571794804</v>
      </c>
      <c r="E611">
        <v>2.5395548212000657E-2</v>
      </c>
      <c r="G611">
        <v>609</v>
      </c>
      <c r="H611">
        <f t="shared" ca="1" si="19"/>
        <v>-2.3294046089882201E-2</v>
      </c>
    </row>
    <row r="612" spans="2:8" x14ac:dyDescent="0.45">
      <c r="B612" s="191">
        <v>37001</v>
      </c>
      <c r="C612" s="101">
        <v>9.5329370498657227</v>
      </c>
      <c r="D612" s="56">
        <f t="shared" si="18"/>
        <v>0.37777252177422371</v>
      </c>
      <c r="E612">
        <v>2.536662003830863E-2</v>
      </c>
      <c r="G612">
        <v>610</v>
      </c>
      <c r="H612">
        <f t="shared" ca="1" si="19"/>
        <v>-6.6028443404098547E-4</v>
      </c>
    </row>
    <row r="613" spans="2:8" x14ac:dyDescent="0.45">
      <c r="B613" s="191">
        <v>37428</v>
      </c>
      <c r="C613" s="101">
        <v>6.9190936088562012</v>
      </c>
      <c r="D613" s="56">
        <f t="shared" si="18"/>
        <v>-0.9526076699901066</v>
      </c>
      <c r="E613">
        <v>2.5357082818283708E-2</v>
      </c>
      <c r="G613">
        <v>611</v>
      </c>
      <c r="H613">
        <f t="shared" ca="1" si="19"/>
        <v>-3.9332328286103687E-3</v>
      </c>
    </row>
    <row r="614" spans="2:8" x14ac:dyDescent="0.45">
      <c r="B614" s="191">
        <v>42243</v>
      </c>
      <c r="C614" s="101">
        <v>145.99606323242188</v>
      </c>
      <c r="D614" s="56">
        <f t="shared" si="18"/>
        <v>16.364704932213346</v>
      </c>
      <c r="E614">
        <v>2.5342511408116625E-2</v>
      </c>
      <c r="G614">
        <v>612</v>
      </c>
      <c r="H614">
        <f t="shared" ca="1" si="19"/>
        <v>1.1854566449370198E-2</v>
      </c>
    </row>
    <row r="615" spans="2:8" x14ac:dyDescent="0.45">
      <c r="B615" s="191">
        <v>36812</v>
      </c>
      <c r="C615" s="101">
        <v>8.4076328277587891</v>
      </c>
      <c r="D615" s="56">
        <f t="shared" si="18"/>
        <v>-0.88633873967796684</v>
      </c>
      <c r="E615">
        <v>2.5341968991461881E-2</v>
      </c>
      <c r="G615">
        <v>613</v>
      </c>
      <c r="H615">
        <f t="shared" ca="1" si="19"/>
        <v>-1.8391583259110313E-2</v>
      </c>
    </row>
    <row r="616" spans="2:8" x14ac:dyDescent="0.45">
      <c r="B616" s="191">
        <v>40633</v>
      </c>
      <c r="C616" s="101">
        <v>73.970962524414063</v>
      </c>
      <c r="D616" s="56">
        <f t="shared" si="18"/>
        <v>8.6741861870012062</v>
      </c>
      <c r="E616">
        <v>2.5337425719915738E-2</v>
      </c>
      <c r="G616">
        <v>614</v>
      </c>
      <c r="H616">
        <f t="shared" ca="1" si="19"/>
        <v>-2.6256626267149346E-2</v>
      </c>
    </row>
    <row r="617" spans="2:8" x14ac:dyDescent="0.45">
      <c r="B617" s="191">
        <v>37477</v>
      </c>
      <c r="C617" s="101">
        <v>7.6462206840515137</v>
      </c>
      <c r="D617" s="56">
        <f t="shared" si="18"/>
        <v>-0.85847664284186176</v>
      </c>
      <c r="E617">
        <v>2.5320454064004044E-2</v>
      </c>
      <c r="G617">
        <v>615</v>
      </c>
      <c r="H617">
        <f t="shared" ca="1" si="19"/>
        <v>1.6314270693524788E-2</v>
      </c>
    </row>
    <row r="618" spans="2:8" x14ac:dyDescent="0.45">
      <c r="B618" s="191">
        <v>40325</v>
      </c>
      <c r="C618" s="101">
        <v>54.027976989746094</v>
      </c>
      <c r="D618" s="56">
        <f t="shared" si="18"/>
        <v>0.59017751062074941</v>
      </c>
      <c r="E618">
        <v>2.5269441510834233E-2</v>
      </c>
      <c r="G618">
        <v>616</v>
      </c>
      <c r="H618">
        <f t="shared" ca="1" si="19"/>
        <v>1.5533593565231641E-2</v>
      </c>
    </row>
    <row r="619" spans="2:8" x14ac:dyDescent="0.45">
      <c r="B619" s="191">
        <v>38958</v>
      </c>
      <c r="C619" s="101">
        <v>33.976066589355469</v>
      </c>
      <c r="D619" s="56">
        <f t="shared" si="18"/>
        <v>-0.10127506902675977</v>
      </c>
      <c r="E619">
        <v>2.5263863837522795E-2</v>
      </c>
      <c r="G619">
        <v>617</v>
      </c>
      <c r="H619">
        <f t="shared" ca="1" si="19"/>
        <v>1.318860444404492E-2</v>
      </c>
    </row>
    <row r="620" spans="2:8" x14ac:dyDescent="0.45">
      <c r="B620" s="191">
        <v>39476</v>
      </c>
      <c r="C620" s="101">
        <v>37.804744720458984</v>
      </c>
      <c r="D620" s="56">
        <f t="shared" si="18"/>
        <v>-0.71141654903324725</v>
      </c>
      <c r="E620">
        <v>2.5222643253645875E-2</v>
      </c>
      <c r="G620">
        <v>618</v>
      </c>
      <c r="H620">
        <f t="shared" ca="1" si="19"/>
        <v>-1.3369260172542599E-2</v>
      </c>
    </row>
    <row r="621" spans="2:8" x14ac:dyDescent="0.45">
      <c r="B621" s="191">
        <v>44099</v>
      </c>
      <c r="C621" s="101">
        <v>131.00108337402344</v>
      </c>
      <c r="D621" s="56">
        <f t="shared" si="18"/>
        <v>13.217910345492159</v>
      </c>
      <c r="E621">
        <v>2.5217599191412775E-2</v>
      </c>
      <c r="G621">
        <v>619</v>
      </c>
      <c r="H621">
        <f t="shared" ca="1" si="19"/>
        <v>-1.5299323364039194E-3</v>
      </c>
    </row>
    <row r="622" spans="2:8" x14ac:dyDescent="0.45">
      <c r="B622" s="191">
        <v>37859</v>
      </c>
      <c r="C622" s="101">
        <v>9.2138071060180664</v>
      </c>
      <c r="D622" s="56">
        <f t="shared" si="18"/>
        <v>-0.12727597426969237</v>
      </c>
      <c r="E622">
        <v>2.5198460638785881E-2</v>
      </c>
      <c r="G622">
        <v>620</v>
      </c>
      <c r="H622">
        <f t="shared" ca="1" si="19"/>
        <v>-3.8903075954533541E-3</v>
      </c>
    </row>
    <row r="623" spans="2:8" x14ac:dyDescent="0.45">
      <c r="B623" s="191">
        <v>38170</v>
      </c>
      <c r="C623" s="101">
        <v>10.557526588439941</v>
      </c>
      <c r="D623" s="56">
        <f t="shared" si="18"/>
        <v>-0.70529177697225109</v>
      </c>
      <c r="E623">
        <v>2.5148261871367535E-2</v>
      </c>
      <c r="G623">
        <v>621</v>
      </c>
      <c r="H623">
        <f t="shared" ca="1" si="19"/>
        <v>-3.0456950946373015E-2</v>
      </c>
    </row>
    <row r="624" spans="2:8" x14ac:dyDescent="0.45">
      <c r="B624" s="191">
        <v>38825</v>
      </c>
      <c r="C624" s="101">
        <v>35.823657989501953</v>
      </c>
      <c r="D624" s="56">
        <f t="shared" si="18"/>
        <v>0.32487975014100984</v>
      </c>
      <c r="E624">
        <v>2.5135977689026617E-2</v>
      </c>
      <c r="G624">
        <v>622</v>
      </c>
      <c r="H624">
        <f t="shared" ca="1" si="19"/>
        <v>7.3625024694928508E-3</v>
      </c>
    </row>
    <row r="625" spans="2:8" x14ac:dyDescent="0.45">
      <c r="B625" s="191">
        <v>39170</v>
      </c>
      <c r="C625" s="101">
        <v>27.039176940917969</v>
      </c>
      <c r="D625" s="56">
        <f t="shared" si="18"/>
        <v>-0.8195747006198062</v>
      </c>
      <c r="E625">
        <v>2.5113639658749475E-2</v>
      </c>
      <c r="G625">
        <v>623</v>
      </c>
      <c r="H625">
        <f t="shared" ca="1" si="19"/>
        <v>-3.9323771692757387E-2</v>
      </c>
    </row>
    <row r="626" spans="2:8" x14ac:dyDescent="0.45">
      <c r="B626" s="191">
        <v>41404</v>
      </c>
      <c r="C626" s="101">
        <v>149.86355590820313</v>
      </c>
      <c r="D626" s="56">
        <f t="shared" si="18"/>
        <v>30.102025903555678</v>
      </c>
      <c r="E626">
        <v>2.5108935577188428E-2</v>
      </c>
      <c r="G626">
        <v>624</v>
      </c>
      <c r="H626">
        <f t="shared" ca="1" si="19"/>
        <v>1.2402716891187387E-2</v>
      </c>
    </row>
    <row r="627" spans="2:8" x14ac:dyDescent="0.45">
      <c r="B627" s="191">
        <v>35569</v>
      </c>
      <c r="C627" s="101">
        <v>4.8184499740600586</v>
      </c>
      <c r="D627" s="56">
        <f t="shared" si="18"/>
        <v>0.45572289089369883</v>
      </c>
      <c r="E627">
        <v>2.5079860699000485E-2</v>
      </c>
      <c r="G627">
        <v>625</v>
      </c>
      <c r="H627">
        <f t="shared" ca="1" si="19"/>
        <v>3.3081509755743528E-3</v>
      </c>
    </row>
    <row r="628" spans="2:8" x14ac:dyDescent="0.45">
      <c r="B628" s="191">
        <v>35256</v>
      </c>
      <c r="C628" s="101">
        <v>3.3100049495697021</v>
      </c>
      <c r="D628" s="56">
        <f t="shared" si="18"/>
        <v>-0.97842112978797402</v>
      </c>
      <c r="E628">
        <v>2.5058135521200314E-2</v>
      </c>
      <c r="G628">
        <v>626</v>
      </c>
      <c r="H628">
        <f t="shared" ca="1" si="19"/>
        <v>1.5389435314627196E-2</v>
      </c>
    </row>
    <row r="629" spans="2:8" x14ac:dyDescent="0.45">
      <c r="B629" s="191">
        <v>41716</v>
      </c>
      <c r="C629" s="101">
        <v>153.39102172851563</v>
      </c>
      <c r="D629" s="56">
        <f t="shared" si="18"/>
        <v>-3.6113269300082296E-2</v>
      </c>
      <c r="E629">
        <v>2.5057464653960915E-2</v>
      </c>
      <c r="G629">
        <v>627</v>
      </c>
      <c r="H629">
        <f t="shared" ca="1" si="19"/>
        <v>6.3634665033612814E-3</v>
      </c>
    </row>
    <row r="630" spans="2:8" x14ac:dyDescent="0.45">
      <c r="B630" s="191">
        <v>42012</v>
      </c>
      <c r="C630" s="101">
        <v>159.13801574707031</v>
      </c>
      <c r="D630" s="56">
        <f t="shared" si="18"/>
        <v>-0.52062332895873376</v>
      </c>
      <c r="E630">
        <v>2.5031893208368305E-2</v>
      </c>
      <c r="G630">
        <v>628</v>
      </c>
      <c r="H630">
        <f t="shared" ca="1" si="19"/>
        <v>1.2479211419342393E-2</v>
      </c>
    </row>
    <row r="631" spans="2:8" x14ac:dyDescent="0.45">
      <c r="B631" s="191">
        <v>44988</v>
      </c>
      <c r="C631" s="101">
        <v>331.9686279296875</v>
      </c>
      <c r="D631" s="56">
        <f t="shared" si="18"/>
        <v>-0.2749456256609954</v>
      </c>
      <c r="E631">
        <v>2.5029960455402692E-2</v>
      </c>
      <c r="G631">
        <v>629</v>
      </c>
      <c r="H631">
        <f t="shared" ca="1" si="19"/>
        <v>-1.6221111613126792E-2</v>
      </c>
    </row>
    <row r="632" spans="2:8" x14ac:dyDescent="0.45">
      <c r="B632" s="191">
        <v>45499</v>
      </c>
      <c r="C632" s="101">
        <v>457.85342407226563</v>
      </c>
      <c r="D632" s="56">
        <f t="shared" si="18"/>
        <v>1.6049737083794866</v>
      </c>
      <c r="E632">
        <v>2.5002563712088404E-2</v>
      </c>
      <c r="G632">
        <v>630</v>
      </c>
      <c r="H632">
        <f t="shared" ca="1" si="19"/>
        <v>-8.4427819381026632E-3</v>
      </c>
    </row>
    <row r="633" spans="2:8" x14ac:dyDescent="0.45">
      <c r="B633" s="191">
        <v>44553</v>
      </c>
      <c r="C633" s="101">
        <v>175.76124572753906</v>
      </c>
      <c r="D633" s="56">
        <f t="shared" si="18"/>
        <v>0.15463911015307927</v>
      </c>
      <c r="E633">
        <v>2.5000215790661879E-2</v>
      </c>
      <c r="G633">
        <v>631</v>
      </c>
      <c r="H633">
        <f t="shared" ca="1" si="19"/>
        <v>-1.3187712507303417E-2</v>
      </c>
    </row>
    <row r="634" spans="2:8" x14ac:dyDescent="0.45">
      <c r="B634" s="191">
        <v>42075</v>
      </c>
      <c r="C634" s="101">
        <v>152.2218017578125</v>
      </c>
      <c r="D634" s="56">
        <f t="shared" si="18"/>
        <v>-2.3334321811670302E-2</v>
      </c>
      <c r="E634">
        <v>2.4985227833504969E-2</v>
      </c>
      <c r="G634">
        <v>632</v>
      </c>
      <c r="H634">
        <f t="shared" ca="1" si="19"/>
        <v>-2.2723093825600331E-2</v>
      </c>
    </row>
    <row r="635" spans="2:8" x14ac:dyDescent="0.45">
      <c r="B635" s="191">
        <v>44172</v>
      </c>
      <c r="C635" s="101">
        <v>155.85865783691406</v>
      </c>
      <c r="D635" s="56">
        <f t="shared" si="18"/>
        <v>-0.44844553304379614</v>
      </c>
      <c r="E635">
        <v>2.497463992913931E-2</v>
      </c>
      <c r="G635">
        <v>633</v>
      </c>
      <c r="H635">
        <f t="shared" ca="1" si="19"/>
        <v>-1.2171514834999092E-2</v>
      </c>
    </row>
    <row r="636" spans="2:8" x14ac:dyDescent="0.45">
      <c r="B636" s="191">
        <v>44833</v>
      </c>
      <c r="C636" s="101">
        <v>282.58071899414063</v>
      </c>
      <c r="D636" s="56">
        <f t="shared" si="18"/>
        <v>1.2630246627054307</v>
      </c>
      <c r="E636">
        <v>2.4926932100121701E-2</v>
      </c>
      <c r="G636">
        <v>634</v>
      </c>
      <c r="H636">
        <f t="shared" ca="1" si="19"/>
        <v>-2.2684873381068945E-2</v>
      </c>
    </row>
    <row r="637" spans="2:8" x14ac:dyDescent="0.45">
      <c r="B637" s="191">
        <v>41240</v>
      </c>
      <c r="C637" s="101">
        <v>124.86859893798828</v>
      </c>
      <c r="D637" s="56">
        <f t="shared" si="18"/>
        <v>-0.68076979160636442</v>
      </c>
      <c r="E637">
        <v>2.4904061485813648E-2</v>
      </c>
      <c r="G637">
        <v>635</v>
      </c>
      <c r="H637">
        <f t="shared" ca="1" si="19"/>
        <v>3.0593674254734544E-2</v>
      </c>
    </row>
    <row r="638" spans="2:8" x14ac:dyDescent="0.45">
      <c r="B638" s="191">
        <v>45392</v>
      </c>
      <c r="C638" s="101">
        <v>391.15533447265625</v>
      </c>
      <c r="D638" s="56">
        <f t="shared" si="18"/>
        <v>46.394638886876344</v>
      </c>
      <c r="E638">
        <v>2.4862312925365886E-2</v>
      </c>
      <c r="G638">
        <v>636</v>
      </c>
      <c r="H638">
        <f t="shared" ca="1" si="19"/>
        <v>-5.7532150707065256E-3</v>
      </c>
    </row>
    <row r="639" spans="2:8" x14ac:dyDescent="0.45">
      <c r="B639" s="191">
        <v>37053</v>
      </c>
      <c r="C639" s="101">
        <v>8.2531557083129883</v>
      </c>
      <c r="D639" s="56">
        <f t="shared" si="18"/>
        <v>-0.88132349074000627</v>
      </c>
      <c r="E639">
        <v>2.4847825263137949E-2</v>
      </c>
      <c r="G639">
        <v>637</v>
      </c>
      <c r="H639">
        <f t="shared" ca="1" si="19"/>
        <v>-7.7035505003205601E-3</v>
      </c>
    </row>
    <row r="640" spans="2:8" x14ac:dyDescent="0.45">
      <c r="B640" s="191">
        <v>40480</v>
      </c>
      <c r="C640" s="101">
        <v>69.543296813964844</v>
      </c>
      <c r="D640" s="56">
        <f t="shared" si="18"/>
        <v>11.447554185570064</v>
      </c>
      <c r="E640">
        <v>2.4842872692279628E-2</v>
      </c>
      <c r="G640">
        <v>638</v>
      </c>
      <c r="H640">
        <f t="shared" ca="1" si="19"/>
        <v>-2.6996716814501203E-2</v>
      </c>
    </row>
    <row r="641" spans="2:8" x14ac:dyDescent="0.45">
      <c r="B641" s="191">
        <v>35675</v>
      </c>
      <c r="C641" s="101">
        <v>5.5869045257568359</v>
      </c>
      <c r="D641" s="56">
        <f t="shared" si="18"/>
        <v>0.39255573925001158</v>
      </c>
      <c r="E641">
        <v>2.4817783842174087E-2</v>
      </c>
      <c r="G641">
        <v>639</v>
      </c>
      <c r="H641">
        <f t="shared" ca="1" si="19"/>
        <v>6.7491455803559437E-3</v>
      </c>
    </row>
    <row r="642" spans="2:8" x14ac:dyDescent="0.45">
      <c r="B642" s="191">
        <v>35522</v>
      </c>
      <c r="C642" s="101">
        <v>4.0119791030883789</v>
      </c>
      <c r="D642" s="56">
        <f t="shared" si="18"/>
        <v>-0.53437140003417893</v>
      </c>
      <c r="E642">
        <v>2.4773794083038571E-2</v>
      </c>
      <c r="G642">
        <v>640</v>
      </c>
      <c r="H642">
        <f t="shared" ca="1" si="19"/>
        <v>1.6052922320160651E-3</v>
      </c>
    </row>
    <row r="643" spans="2:8" x14ac:dyDescent="0.45">
      <c r="B643" s="191">
        <v>37102</v>
      </c>
      <c r="C643" s="101">
        <v>8.6162643432617188</v>
      </c>
      <c r="D643" s="56">
        <f t="shared" ref="D643:D706" si="20">(C643-C644)/C644</f>
        <v>-5.1340326578963917E-2</v>
      </c>
      <c r="E643">
        <v>2.4725152892582137E-2</v>
      </c>
      <c r="G643">
        <v>641</v>
      </c>
      <c r="H643">
        <f t="shared" ca="1" si="19"/>
        <v>-1.8138529472738453E-2</v>
      </c>
    </row>
    <row r="644" spans="2:8" x14ac:dyDescent="0.45">
      <c r="B644" s="191">
        <v>36168</v>
      </c>
      <c r="C644" s="101">
        <v>9.0825662612915039</v>
      </c>
      <c r="D644" s="56">
        <f t="shared" si="20"/>
        <v>-0.93103093153508321</v>
      </c>
      <c r="E644">
        <v>2.4717904995377678E-2</v>
      </c>
      <c r="G644">
        <v>642</v>
      </c>
      <c r="H644">
        <f t="shared" ref="H644:H707" ca="1" si="21">_xlfn.NORM.INV(RAND(),N$5,N$6)</f>
        <v>7.9999773010542095E-3</v>
      </c>
    </row>
    <row r="645" spans="2:8" x14ac:dyDescent="0.45">
      <c r="B645" s="191">
        <v>41515</v>
      </c>
      <c r="C645" s="101">
        <v>131.6904296875</v>
      </c>
      <c r="D645" s="56">
        <f t="shared" si="20"/>
        <v>19.199509755233077</v>
      </c>
      <c r="E645">
        <v>2.464792829227324E-2</v>
      </c>
      <c r="G645">
        <v>643</v>
      </c>
      <c r="H645">
        <f t="shared" ca="1" si="21"/>
        <v>-8.0480526267938373E-3</v>
      </c>
    </row>
    <row r="646" spans="2:8" x14ac:dyDescent="0.45">
      <c r="B646" s="191">
        <v>35839</v>
      </c>
      <c r="C646" s="101">
        <v>6.5194864273071289</v>
      </c>
      <c r="D646" s="56">
        <f t="shared" si="20"/>
        <v>9.3372838321437848E-2</v>
      </c>
      <c r="E646">
        <v>2.4639038051329699E-2</v>
      </c>
      <c r="G646">
        <v>644</v>
      </c>
      <c r="H646">
        <f t="shared" ca="1" si="21"/>
        <v>1.0510191814016157E-2</v>
      </c>
    </row>
    <row r="647" spans="2:8" x14ac:dyDescent="0.45">
      <c r="B647" s="191">
        <v>35682</v>
      </c>
      <c r="C647" s="101">
        <v>5.9627294540405273</v>
      </c>
      <c r="D647" s="56">
        <f t="shared" si="20"/>
        <v>-0.9602558608791415</v>
      </c>
      <c r="E647">
        <v>2.4633400471857005E-2</v>
      </c>
      <c r="G647">
        <v>645</v>
      </c>
      <c r="H647">
        <f t="shared" ca="1" si="21"/>
        <v>3.8161655815080334E-3</v>
      </c>
    </row>
    <row r="648" spans="2:8" x14ac:dyDescent="0.45">
      <c r="B648" s="191">
        <v>44159</v>
      </c>
      <c r="C648" s="101">
        <v>150.02789306640625</v>
      </c>
      <c r="D648" s="56">
        <f t="shared" si="20"/>
        <v>2.9903081428989879</v>
      </c>
      <c r="E648">
        <v>2.4626736885457058E-2</v>
      </c>
      <c r="G648">
        <v>646</v>
      </c>
      <c r="H648">
        <f t="shared" ca="1" si="21"/>
        <v>6.5596045858614654E-3</v>
      </c>
    </row>
    <row r="649" spans="2:8" x14ac:dyDescent="0.45">
      <c r="B649" s="191">
        <v>39534</v>
      </c>
      <c r="C649" s="101">
        <v>37.598072052001953</v>
      </c>
      <c r="D649" s="56">
        <f t="shared" si="20"/>
        <v>2.833270149506967</v>
      </c>
      <c r="E649">
        <v>2.4577956203727006E-2</v>
      </c>
      <c r="G649">
        <v>647</v>
      </c>
      <c r="H649">
        <f t="shared" ca="1" si="21"/>
        <v>2.790404632431872E-2</v>
      </c>
    </row>
    <row r="650" spans="2:8" x14ac:dyDescent="0.45">
      <c r="B650" s="191">
        <v>36888</v>
      </c>
      <c r="C650" s="101">
        <v>9.808354377746582</v>
      </c>
      <c r="D650" s="56">
        <f t="shared" si="20"/>
        <v>-0.69258624725848095</v>
      </c>
      <c r="E650">
        <v>2.4577780775248997E-2</v>
      </c>
      <c r="G650">
        <v>648</v>
      </c>
      <c r="H650">
        <f t="shared" ca="1" si="21"/>
        <v>1.6220134348090456E-2</v>
      </c>
    </row>
    <row r="651" spans="2:8" x14ac:dyDescent="0.45">
      <c r="B651" s="191">
        <v>38931</v>
      </c>
      <c r="C651" s="101">
        <v>31.906036376953125</v>
      </c>
      <c r="D651" s="56">
        <f t="shared" si="20"/>
        <v>8.0127856821435722E-2</v>
      </c>
      <c r="E651">
        <v>2.452020493402703E-2</v>
      </c>
      <c r="G651">
        <v>649</v>
      </c>
      <c r="H651">
        <f t="shared" ca="1" si="21"/>
        <v>2.3699809796668282E-2</v>
      </c>
    </row>
    <row r="652" spans="2:8" x14ac:dyDescent="0.45">
      <c r="B652" s="191">
        <v>38758</v>
      </c>
      <c r="C652" s="101">
        <v>29.539129257202148</v>
      </c>
      <c r="D652" s="56">
        <f t="shared" si="20"/>
        <v>-0.26296438398200545</v>
      </c>
      <c r="E652">
        <v>2.4497492506626781E-2</v>
      </c>
      <c r="G652">
        <v>650</v>
      </c>
      <c r="H652">
        <f t="shared" ca="1" si="21"/>
        <v>-2.8845998503045193E-2</v>
      </c>
    </row>
    <row r="653" spans="2:8" x14ac:dyDescent="0.45">
      <c r="B653" s="191">
        <v>39560</v>
      </c>
      <c r="C653" s="101">
        <v>40.078292846679688</v>
      </c>
      <c r="D653" s="56">
        <f t="shared" si="20"/>
        <v>12.642841467611138</v>
      </c>
      <c r="E653">
        <v>2.449566697633436E-2</v>
      </c>
      <c r="G653">
        <v>651</v>
      </c>
      <c r="H653">
        <f t="shared" ca="1" si="21"/>
        <v>1.969563647822271E-2</v>
      </c>
    </row>
    <row r="654" spans="2:8" x14ac:dyDescent="0.45">
      <c r="B654" s="191">
        <v>35117</v>
      </c>
      <c r="C654" s="101">
        <v>2.9376792907714844</v>
      </c>
      <c r="D654" s="56">
        <f t="shared" si="20"/>
        <v>-0.95894460561881989</v>
      </c>
      <c r="E654">
        <v>2.4458421846873999E-2</v>
      </c>
      <c r="G654">
        <v>652</v>
      </c>
      <c r="H654">
        <f t="shared" ca="1" si="21"/>
        <v>2.7591604040872516E-2</v>
      </c>
    </row>
    <row r="655" spans="2:8" x14ac:dyDescent="0.45">
      <c r="B655" s="191">
        <v>40561</v>
      </c>
      <c r="C655" s="101">
        <v>71.554039001464844</v>
      </c>
      <c r="D655" s="56">
        <f t="shared" si="20"/>
        <v>-0.13904710095469464</v>
      </c>
      <c r="E655">
        <v>2.4425700573155257E-2</v>
      </c>
      <c r="G655">
        <v>653</v>
      </c>
      <c r="H655">
        <f t="shared" ca="1" si="21"/>
        <v>4.1374911085541267E-3</v>
      </c>
    </row>
    <row r="656" spans="2:8" x14ac:dyDescent="0.45">
      <c r="B656" s="191">
        <v>40764</v>
      </c>
      <c r="C656" s="101">
        <v>83.110282897949219</v>
      </c>
      <c r="D656" s="56">
        <f t="shared" si="20"/>
        <v>-0.42681875898043126</v>
      </c>
      <c r="E656">
        <v>2.4359187262903564E-2</v>
      </c>
      <c r="G656">
        <v>654</v>
      </c>
      <c r="H656">
        <f t="shared" ca="1" si="21"/>
        <v>1.7435586778520397E-2</v>
      </c>
    </row>
    <row r="657" spans="2:8" x14ac:dyDescent="0.45">
      <c r="B657" s="191">
        <v>42128</v>
      </c>
      <c r="C657" s="101">
        <v>144.99826049804688</v>
      </c>
      <c r="D657" s="56">
        <f t="shared" si="20"/>
        <v>-0.17268509598704729</v>
      </c>
      <c r="E657">
        <v>2.4352420301365918E-2</v>
      </c>
      <c r="G657">
        <v>655</v>
      </c>
      <c r="H657">
        <f t="shared" ca="1" si="21"/>
        <v>-6.5671356066376429E-3</v>
      </c>
    </row>
    <row r="658" spans="2:8" x14ac:dyDescent="0.45">
      <c r="B658" s="191">
        <v>44274</v>
      </c>
      <c r="C658" s="101">
        <v>175.26368713378906</v>
      </c>
      <c r="D658" s="56">
        <f t="shared" si="20"/>
        <v>2.5153336065864145</v>
      </c>
      <c r="E658">
        <v>2.4351040824640471E-2</v>
      </c>
      <c r="G658">
        <v>656</v>
      </c>
      <c r="H658">
        <f t="shared" ca="1" si="21"/>
        <v>5.1249634889113362E-2</v>
      </c>
    </row>
    <row r="659" spans="2:8" x14ac:dyDescent="0.45">
      <c r="B659" s="191">
        <v>40121</v>
      </c>
      <c r="C659" s="101">
        <v>49.856914520263672</v>
      </c>
      <c r="D659" s="56">
        <f t="shared" si="20"/>
        <v>14.343176765690167</v>
      </c>
      <c r="E659">
        <v>2.4341098759162075E-2</v>
      </c>
      <c r="G659">
        <v>657</v>
      </c>
      <c r="H659">
        <f t="shared" ca="1" si="21"/>
        <v>2.0046680141378979E-2</v>
      </c>
    </row>
    <row r="660" spans="2:8" x14ac:dyDescent="0.45">
      <c r="B660" s="191">
        <v>35422</v>
      </c>
      <c r="C660" s="101">
        <v>3.2494518756866455</v>
      </c>
      <c r="D660" s="56">
        <f t="shared" si="20"/>
        <v>-0.97615615785897258</v>
      </c>
      <c r="E660">
        <v>2.4324148214018775E-2</v>
      </c>
      <c r="G660">
        <v>658</v>
      </c>
      <c r="H660">
        <f t="shared" ca="1" si="21"/>
        <v>-1.4308755593310525E-2</v>
      </c>
    </row>
    <row r="661" spans="2:8" x14ac:dyDescent="0.45">
      <c r="B661" s="191">
        <v>41603</v>
      </c>
      <c r="C661" s="101">
        <v>136.28054809570313</v>
      </c>
      <c r="D661" s="56">
        <f t="shared" si="20"/>
        <v>11.767234230288631</v>
      </c>
      <c r="E661">
        <v>2.4295720010363054E-2</v>
      </c>
      <c r="G661">
        <v>659</v>
      </c>
      <c r="H661">
        <f t="shared" ca="1" si="21"/>
        <v>-3.8603952007877279E-2</v>
      </c>
    </row>
    <row r="662" spans="2:8" x14ac:dyDescent="0.45">
      <c r="B662" s="191">
        <v>38131</v>
      </c>
      <c r="C662" s="101">
        <v>10.67424201965332</v>
      </c>
      <c r="D662" s="56">
        <f t="shared" si="20"/>
        <v>-0.94349468304227724</v>
      </c>
      <c r="E662">
        <v>2.4294890666723284E-2</v>
      </c>
      <c r="G662">
        <v>660</v>
      </c>
      <c r="H662">
        <f t="shared" ca="1" si="21"/>
        <v>-8.5948258949182542E-4</v>
      </c>
    </row>
    <row r="663" spans="2:8" x14ac:dyDescent="0.45">
      <c r="B663" s="191">
        <v>43768</v>
      </c>
      <c r="C663" s="101">
        <v>188.9068603515625</v>
      </c>
      <c r="D663" s="56">
        <f t="shared" si="20"/>
        <v>-0.52379710514859323</v>
      </c>
      <c r="E663">
        <v>2.4284330117700613E-2</v>
      </c>
      <c r="G663">
        <v>661</v>
      </c>
      <c r="H663">
        <f t="shared" ca="1" si="21"/>
        <v>4.561371698903488E-2</v>
      </c>
    </row>
    <row r="664" spans="2:8" x14ac:dyDescent="0.45">
      <c r="B664" s="191">
        <v>45076</v>
      </c>
      <c r="C664" s="101">
        <v>396.69406127929688</v>
      </c>
      <c r="D664" s="56">
        <f t="shared" si="20"/>
        <v>4.577223472796768</v>
      </c>
      <c r="E664">
        <v>2.4282973133954833E-2</v>
      </c>
      <c r="G664">
        <v>662</v>
      </c>
      <c r="H664">
        <f t="shared" ca="1" si="21"/>
        <v>1.4671039474165435E-2</v>
      </c>
    </row>
    <row r="665" spans="2:8" x14ac:dyDescent="0.45">
      <c r="B665" s="191">
        <v>40464</v>
      </c>
      <c r="C665" s="101">
        <v>71.127517700195313</v>
      </c>
      <c r="D665" s="56">
        <f t="shared" si="20"/>
        <v>-0.65142848938633591</v>
      </c>
      <c r="E665">
        <v>2.4276228162859334E-2</v>
      </c>
      <c r="G665">
        <v>663</v>
      </c>
      <c r="H665">
        <f t="shared" ca="1" si="21"/>
        <v>1.2327154857009462E-2</v>
      </c>
    </row>
    <row r="666" spans="2:8" x14ac:dyDescent="0.45">
      <c r="B666" s="191">
        <v>42935</v>
      </c>
      <c r="C666" s="101">
        <v>204.05430603027344</v>
      </c>
      <c r="D666" s="56">
        <f t="shared" si="20"/>
        <v>-0.2932745759960208</v>
      </c>
      <c r="E666">
        <v>2.4248667597762154E-2</v>
      </c>
      <c r="G666">
        <v>664</v>
      </c>
      <c r="H666">
        <f t="shared" ca="1" si="21"/>
        <v>-1.1295879805314088E-2</v>
      </c>
    </row>
    <row r="667" spans="2:8" x14ac:dyDescent="0.45">
      <c r="B667" s="191">
        <v>44852</v>
      </c>
      <c r="C667" s="101">
        <v>288.73208618164063</v>
      </c>
      <c r="D667" s="56">
        <f t="shared" si="20"/>
        <v>1.7035161834736152E-2</v>
      </c>
      <c r="E667">
        <v>2.4228776112836532E-2</v>
      </c>
      <c r="G667">
        <v>665</v>
      </c>
      <c r="H667">
        <f t="shared" ca="1" si="21"/>
        <v>-1.2951852710528946E-2</v>
      </c>
    </row>
    <row r="668" spans="2:8" x14ac:dyDescent="0.45">
      <c r="B668" s="191">
        <v>44921</v>
      </c>
      <c r="C668" s="101">
        <v>283.8958740234375</v>
      </c>
      <c r="D668" s="56">
        <f t="shared" si="20"/>
        <v>3.2837141547404074</v>
      </c>
      <c r="E668">
        <v>2.4181278115524944E-2</v>
      </c>
      <c r="G668">
        <v>666</v>
      </c>
      <c r="H668">
        <f t="shared" ca="1" si="21"/>
        <v>-9.0117606177507765E-3</v>
      </c>
    </row>
    <row r="669" spans="2:8" x14ac:dyDescent="0.45">
      <c r="B669" s="191">
        <v>40421</v>
      </c>
      <c r="C669" s="101">
        <v>66.273300170898438</v>
      </c>
      <c r="D669" s="56">
        <f t="shared" si="20"/>
        <v>0.25764452491331824</v>
      </c>
      <c r="E669">
        <v>2.4168351492668591E-2</v>
      </c>
      <c r="G669">
        <v>667</v>
      </c>
      <c r="H669">
        <f t="shared" ca="1" si="21"/>
        <v>-3.8820356112271096E-3</v>
      </c>
    </row>
    <row r="670" spans="2:8" x14ac:dyDescent="0.45">
      <c r="B670" s="191">
        <v>40284</v>
      </c>
      <c r="C670" s="101">
        <v>52.696369171142578</v>
      </c>
      <c r="D670" s="56">
        <f t="shared" si="20"/>
        <v>3.9443323853798624</v>
      </c>
      <c r="E670">
        <v>2.4167439881109708E-2</v>
      </c>
      <c r="G670">
        <v>668</v>
      </c>
      <c r="H670">
        <f t="shared" ca="1" si="21"/>
        <v>2.3524047665199875E-3</v>
      </c>
    </row>
    <row r="671" spans="2:8" x14ac:dyDescent="0.45">
      <c r="B671" s="191">
        <v>36577</v>
      </c>
      <c r="C671" s="101">
        <v>10.657934188842773</v>
      </c>
      <c r="D671" s="56">
        <f t="shared" si="20"/>
        <v>-6.9112692661572175E-2</v>
      </c>
      <c r="E671">
        <v>2.4142693813275485E-2</v>
      </c>
      <c r="G671">
        <v>669</v>
      </c>
      <c r="H671">
        <f t="shared" ca="1" si="21"/>
        <v>5.679745754515117E-3</v>
      </c>
    </row>
    <row r="672" spans="2:8" x14ac:dyDescent="0.45">
      <c r="B672" s="191">
        <v>36315</v>
      </c>
      <c r="C672" s="101">
        <v>11.449220657348633</v>
      </c>
      <c r="D672" s="56">
        <f t="shared" si="20"/>
        <v>-0.690189837844712</v>
      </c>
      <c r="E672">
        <v>2.409573189446371E-2</v>
      </c>
      <c r="G672">
        <v>670</v>
      </c>
      <c r="H672">
        <f t="shared" ca="1" si="21"/>
        <v>-7.436644178361749E-3</v>
      </c>
    </row>
    <row r="673" spans="2:8" x14ac:dyDescent="0.45">
      <c r="B673" s="191">
        <v>38811</v>
      </c>
      <c r="C673" s="101">
        <v>36.955600738525391</v>
      </c>
      <c r="D673" s="56">
        <f t="shared" si="20"/>
        <v>-0.26021961369822805</v>
      </c>
      <c r="E673">
        <v>2.409014735087979E-2</v>
      </c>
      <c r="G673">
        <v>671</v>
      </c>
      <c r="H673">
        <f t="shared" ca="1" si="21"/>
        <v>5.5838178368988727E-3</v>
      </c>
    </row>
    <row r="674" spans="2:8" x14ac:dyDescent="0.45">
      <c r="B674" s="191">
        <v>40203</v>
      </c>
      <c r="C674" s="101">
        <v>49.954826354980469</v>
      </c>
      <c r="D674" s="56">
        <f t="shared" si="20"/>
        <v>-0.60754322360907476</v>
      </c>
      <c r="E674">
        <v>2.4086689403193921E-2</v>
      </c>
      <c r="G674">
        <v>672</v>
      </c>
      <c r="H674">
        <f t="shared" ca="1" si="21"/>
        <v>-1.6774100237361571E-2</v>
      </c>
    </row>
    <row r="675" spans="2:8" x14ac:dyDescent="0.45">
      <c r="B675" s="191">
        <v>41379</v>
      </c>
      <c r="C675" s="101">
        <v>127.28746032714844</v>
      </c>
      <c r="D675" s="56">
        <f t="shared" si="20"/>
        <v>11.800251343027993</v>
      </c>
      <c r="E675">
        <v>2.4069511761487711E-2</v>
      </c>
      <c r="G675">
        <v>673</v>
      </c>
      <c r="H675">
        <f t="shared" ca="1" si="21"/>
        <v>4.2569376171698193E-3</v>
      </c>
    </row>
    <row r="676" spans="2:8" x14ac:dyDescent="0.45">
      <c r="B676" s="191">
        <v>36921</v>
      </c>
      <c r="C676" s="101">
        <v>9.9441375732421875</v>
      </c>
      <c r="D676" s="56">
        <f t="shared" si="20"/>
        <v>-0.18728631763333098</v>
      </c>
      <c r="E676">
        <v>2.4060126894003938E-2</v>
      </c>
      <c r="G676">
        <v>674</v>
      </c>
      <c r="H676">
        <f t="shared" ca="1" si="21"/>
        <v>-4.6543020546929974E-3</v>
      </c>
    </row>
    <row r="677" spans="2:8" x14ac:dyDescent="0.45">
      <c r="B677" s="191">
        <v>38013</v>
      </c>
      <c r="C677" s="101">
        <v>12.235720634460449</v>
      </c>
      <c r="D677" s="56">
        <f t="shared" si="20"/>
        <v>-0.93388994547496451</v>
      </c>
      <c r="E677">
        <v>2.4057288730486067E-2</v>
      </c>
      <c r="G677">
        <v>675</v>
      </c>
      <c r="H677">
        <f t="shared" ca="1" si="21"/>
        <v>-7.6134885044673384E-3</v>
      </c>
    </row>
    <row r="678" spans="2:8" x14ac:dyDescent="0.45">
      <c r="B678" s="191">
        <v>42795</v>
      </c>
      <c r="C678" s="101">
        <v>185.08108520507813</v>
      </c>
      <c r="D678" s="56">
        <f t="shared" si="20"/>
        <v>15.993288900890715</v>
      </c>
      <c r="E678">
        <v>2.4027530565761332E-2</v>
      </c>
      <c r="G678">
        <v>676</v>
      </c>
      <c r="H678">
        <f t="shared" ca="1" si="21"/>
        <v>4.0689366339849247E-4</v>
      </c>
    </row>
    <row r="679" spans="2:8" x14ac:dyDescent="0.45">
      <c r="B679" s="191">
        <v>38174</v>
      </c>
      <c r="C679" s="101">
        <v>10.891422271728516</v>
      </c>
      <c r="D679" s="56">
        <f t="shared" si="20"/>
        <v>-0.74099625943690706</v>
      </c>
      <c r="E679">
        <v>2.4022257104055082E-2</v>
      </c>
      <c r="G679">
        <v>677</v>
      </c>
      <c r="H679">
        <f t="shared" ca="1" si="21"/>
        <v>2.9235693063763338E-2</v>
      </c>
    </row>
    <row r="680" spans="2:8" x14ac:dyDescent="0.45">
      <c r="B680" s="191">
        <v>39580</v>
      </c>
      <c r="C680" s="101">
        <v>42.051216125488281</v>
      </c>
      <c r="D680" s="56">
        <f t="shared" si="20"/>
        <v>3.7979809564515881</v>
      </c>
      <c r="E680">
        <v>2.4022195142388052E-2</v>
      </c>
      <c r="G680">
        <v>678</v>
      </c>
      <c r="H680">
        <f t="shared" ca="1" si="21"/>
        <v>-3.3650679089274795E-3</v>
      </c>
    </row>
    <row r="681" spans="2:8" x14ac:dyDescent="0.45">
      <c r="B681" s="191">
        <v>37818</v>
      </c>
      <c r="C681" s="101">
        <v>8.7643566131591797</v>
      </c>
      <c r="D681" s="56">
        <f t="shared" si="20"/>
        <v>-0.33135822891338967</v>
      </c>
      <c r="E681">
        <v>2.4018047492780411E-2</v>
      </c>
      <c r="G681">
        <v>679</v>
      </c>
      <c r="H681">
        <f t="shared" ca="1" si="21"/>
        <v>8.1398975568738388E-3</v>
      </c>
    </row>
    <row r="682" spans="2:8" x14ac:dyDescent="0.45">
      <c r="B682" s="191">
        <v>38240</v>
      </c>
      <c r="C682" s="101">
        <v>13.107701301574707</v>
      </c>
      <c r="D682" s="56">
        <f t="shared" si="20"/>
        <v>0.42461120831191229</v>
      </c>
      <c r="E682">
        <v>2.3984675865210373E-2</v>
      </c>
      <c r="G682">
        <v>680</v>
      </c>
      <c r="H682">
        <f t="shared" ca="1" si="21"/>
        <v>5.013863069040011E-3</v>
      </c>
    </row>
    <row r="683" spans="2:8" x14ac:dyDescent="0.45">
      <c r="B683" s="191">
        <v>36861</v>
      </c>
      <c r="C683" s="101">
        <v>9.200897216796875</v>
      </c>
      <c r="D683" s="56">
        <f t="shared" si="20"/>
        <v>1.8930662490322738</v>
      </c>
      <c r="E683">
        <v>2.3982692197882419E-2</v>
      </c>
      <c r="G683">
        <v>681</v>
      </c>
      <c r="H683">
        <f t="shared" ca="1" si="21"/>
        <v>-1.5511526539034152E-2</v>
      </c>
    </row>
    <row r="684" spans="2:8" x14ac:dyDescent="0.45">
      <c r="B684" s="191">
        <v>35310</v>
      </c>
      <c r="C684" s="101">
        <v>3.1803271770477295</v>
      </c>
      <c r="D684" s="56">
        <f t="shared" si="20"/>
        <v>-0.98090730137337656</v>
      </c>
      <c r="E684">
        <v>2.3982165446481407E-2</v>
      </c>
      <c r="G684">
        <v>682</v>
      </c>
      <c r="H684">
        <f t="shared" ca="1" si="21"/>
        <v>5.3851032526939938E-3</v>
      </c>
    </row>
    <row r="685" spans="2:8" x14ac:dyDescent="0.45">
      <c r="B685" s="191">
        <v>42734</v>
      </c>
      <c r="C685" s="101">
        <v>166.57295227050781</v>
      </c>
      <c r="D685" s="56">
        <f t="shared" si="20"/>
        <v>21.523840709417343</v>
      </c>
      <c r="E685">
        <v>2.3940732853428751E-2</v>
      </c>
      <c r="G685">
        <v>683</v>
      </c>
      <c r="H685">
        <f t="shared" ca="1" si="21"/>
        <v>-9.0701878670690298E-3</v>
      </c>
    </row>
    <row r="686" spans="2:8" x14ac:dyDescent="0.45">
      <c r="B686" s="191">
        <v>37592</v>
      </c>
      <c r="C686" s="101">
        <v>7.3954062461853027</v>
      </c>
      <c r="D686" s="56">
        <f t="shared" si="20"/>
        <v>-0.98237562879721996</v>
      </c>
      <c r="E686">
        <v>2.3938816495768022E-2</v>
      </c>
      <c r="G686">
        <v>684</v>
      </c>
      <c r="H686">
        <f t="shared" ca="1" si="21"/>
        <v>-9.6973185596045015E-3</v>
      </c>
    </row>
    <row r="687" spans="2:8" x14ac:dyDescent="0.45">
      <c r="B687" s="191">
        <v>45800</v>
      </c>
      <c r="C687" s="101">
        <v>419.61248779296875</v>
      </c>
      <c r="D687" s="56">
        <f t="shared" si="20"/>
        <v>12.829418321912739</v>
      </c>
      <c r="E687">
        <v>2.3938050158127409E-2</v>
      </c>
      <c r="G687">
        <v>685</v>
      </c>
      <c r="H687">
        <f t="shared" ca="1" si="21"/>
        <v>-1.8843922408805561E-2</v>
      </c>
    </row>
    <row r="688" spans="2:8" x14ac:dyDescent="0.45">
      <c r="B688" s="191">
        <v>39237</v>
      </c>
      <c r="C688" s="101">
        <v>30.342020034790039</v>
      </c>
      <c r="D688" s="56">
        <f t="shared" si="20"/>
        <v>1.4684090348545791</v>
      </c>
      <c r="E688">
        <v>2.3905766945338681E-2</v>
      </c>
      <c r="G688">
        <v>686</v>
      </c>
      <c r="H688">
        <f t="shared" ca="1" si="21"/>
        <v>-8.1098276213895657E-6</v>
      </c>
    </row>
    <row r="689" spans="2:8" x14ac:dyDescent="0.45">
      <c r="B689" s="191">
        <v>38203</v>
      </c>
      <c r="C689" s="101">
        <v>12.292136192321777</v>
      </c>
      <c r="D689" s="56">
        <f t="shared" si="20"/>
        <v>2.81428287655043</v>
      </c>
      <c r="E689">
        <v>2.3844921151343065E-2</v>
      </c>
      <c r="G689">
        <v>687</v>
      </c>
      <c r="H689">
        <f t="shared" ca="1" si="21"/>
        <v>1.2066032739042687E-2</v>
      </c>
    </row>
    <row r="690" spans="2:8" x14ac:dyDescent="0.45">
      <c r="B690" s="191">
        <v>35332</v>
      </c>
      <c r="C690" s="101">
        <v>3.2226598262786865</v>
      </c>
      <c r="D690" s="56">
        <f t="shared" si="20"/>
        <v>-0.97341923980809264</v>
      </c>
      <c r="E690">
        <v>2.3834142809888659E-2</v>
      </c>
      <c r="G690">
        <v>688</v>
      </c>
      <c r="H690">
        <f t="shared" ca="1" si="21"/>
        <v>-4.0970545346142737E-2</v>
      </c>
    </row>
    <row r="691" spans="2:8" x14ac:dyDescent="0.45">
      <c r="B691" s="191">
        <v>41282</v>
      </c>
      <c r="C691" s="101">
        <v>121.24031829833984</v>
      </c>
      <c r="D691" s="56">
        <f t="shared" si="20"/>
        <v>2.752395039234806</v>
      </c>
      <c r="E691">
        <v>2.3831024187243845E-2</v>
      </c>
      <c r="G691">
        <v>689</v>
      </c>
      <c r="H691">
        <f t="shared" ca="1" si="21"/>
        <v>-1.6467129791982352E-2</v>
      </c>
    </row>
    <row r="692" spans="2:8" x14ac:dyDescent="0.45">
      <c r="B692" s="191">
        <v>38782</v>
      </c>
      <c r="C692" s="101">
        <v>32.310115814208984</v>
      </c>
      <c r="D692" s="56">
        <f t="shared" si="20"/>
        <v>9.8804487369398188</v>
      </c>
      <c r="E692">
        <v>2.3816146140247494E-2</v>
      </c>
      <c r="G692">
        <v>690</v>
      </c>
      <c r="H692">
        <f t="shared" ca="1" si="21"/>
        <v>1.4192045852347093E-2</v>
      </c>
    </row>
    <row r="693" spans="2:8" x14ac:dyDescent="0.45">
      <c r="B693" s="191">
        <v>35108</v>
      </c>
      <c r="C693" s="101">
        <v>2.9695572853088379</v>
      </c>
      <c r="D693" s="56">
        <f t="shared" si="20"/>
        <v>-0.56120273996173042</v>
      </c>
      <c r="E693">
        <v>2.3813696414127797E-2</v>
      </c>
      <c r="G693">
        <v>691</v>
      </c>
      <c r="H693">
        <f t="shared" ca="1" si="21"/>
        <v>8.9661466283201732E-3</v>
      </c>
    </row>
    <row r="694" spans="2:8" x14ac:dyDescent="0.45">
      <c r="B694" s="191">
        <v>37173</v>
      </c>
      <c r="C694" s="101">
        <v>6.7674927711486816</v>
      </c>
      <c r="D694" s="56">
        <f t="shared" si="20"/>
        <v>-0.78107525885868268</v>
      </c>
      <c r="E694">
        <v>2.3777380664956146E-2</v>
      </c>
      <c r="G694">
        <v>692</v>
      </c>
      <c r="H694">
        <f t="shared" ca="1" si="21"/>
        <v>8.6151515621263088E-3</v>
      </c>
    </row>
    <row r="695" spans="2:8" x14ac:dyDescent="0.45">
      <c r="B695" s="191">
        <v>38924</v>
      </c>
      <c r="C695" s="101">
        <v>30.912416458129883</v>
      </c>
      <c r="D695" s="56">
        <f t="shared" si="20"/>
        <v>-0.79478659996114276</v>
      </c>
      <c r="E695">
        <v>2.3765664104990404E-2</v>
      </c>
      <c r="G695">
        <v>693</v>
      </c>
      <c r="H695">
        <f t="shared" ca="1" si="21"/>
        <v>1.9562033364570616E-2</v>
      </c>
    </row>
    <row r="696" spans="2:8" x14ac:dyDescent="0.45">
      <c r="B696" s="191">
        <v>42461</v>
      </c>
      <c r="C696" s="101">
        <v>150.63546752929688</v>
      </c>
      <c r="D696" s="56">
        <f t="shared" si="20"/>
        <v>13.671456194131352</v>
      </c>
      <c r="E696">
        <v>2.3762227767575115E-2</v>
      </c>
      <c r="G696">
        <v>694</v>
      </c>
      <c r="H696">
        <f t="shared" ca="1" si="21"/>
        <v>-7.303176772505295E-4</v>
      </c>
    </row>
    <row r="697" spans="2:8" x14ac:dyDescent="0.45">
      <c r="B697" s="191">
        <v>36223</v>
      </c>
      <c r="C697" s="101">
        <v>10.267247200012207</v>
      </c>
      <c r="D697" s="56">
        <f t="shared" si="20"/>
        <v>0.52488485450408051</v>
      </c>
      <c r="E697">
        <v>2.3732630355595783E-2</v>
      </c>
      <c r="G697">
        <v>695</v>
      </c>
      <c r="H697">
        <f t="shared" ca="1" si="21"/>
        <v>-1.3619809338942416E-2</v>
      </c>
    </row>
    <row r="698" spans="2:8" x14ac:dyDescent="0.45">
      <c r="B698" s="191">
        <v>36665</v>
      </c>
      <c r="C698" s="101">
        <v>6.7331295013427734</v>
      </c>
      <c r="D698" s="56">
        <f t="shared" si="20"/>
        <v>-0.95730831827354945</v>
      </c>
      <c r="E698">
        <v>2.3730450341765581E-2</v>
      </c>
      <c r="G698">
        <v>696</v>
      </c>
      <c r="H698">
        <f t="shared" ca="1" si="21"/>
        <v>6.1192807552876791E-3</v>
      </c>
    </row>
    <row r="699" spans="2:8" x14ac:dyDescent="0.45">
      <c r="B699" s="191">
        <v>42699</v>
      </c>
      <c r="C699" s="101">
        <v>157.71525573730469</v>
      </c>
      <c r="D699" s="56">
        <f t="shared" si="20"/>
        <v>2.2119275438148764</v>
      </c>
      <c r="E699">
        <v>2.3713626369272826E-2</v>
      </c>
      <c r="G699">
        <v>697</v>
      </c>
      <c r="H699">
        <f t="shared" ca="1" si="21"/>
        <v>-9.1289181164027778E-3</v>
      </c>
    </row>
    <row r="700" spans="2:8" x14ac:dyDescent="0.45">
      <c r="B700" s="191">
        <v>40094</v>
      </c>
      <c r="C700" s="101">
        <v>49.102993011474609</v>
      </c>
      <c r="D700" s="56">
        <f t="shared" si="20"/>
        <v>6.2509351797639949</v>
      </c>
      <c r="E700">
        <v>2.3678345605438897E-2</v>
      </c>
      <c r="G700">
        <v>698</v>
      </c>
      <c r="H700">
        <f t="shared" ca="1" si="21"/>
        <v>-1.2186000910672054E-2</v>
      </c>
    </row>
    <row r="701" spans="2:8" x14ac:dyDescent="0.45">
      <c r="B701" s="191">
        <v>37406</v>
      </c>
      <c r="C701" s="101">
        <v>6.7719531059265137</v>
      </c>
      <c r="D701" s="56">
        <f t="shared" si="20"/>
        <v>-0.92903449781833958</v>
      </c>
      <c r="E701">
        <v>2.3675157014943965E-2</v>
      </c>
      <c r="G701">
        <v>699</v>
      </c>
      <c r="H701">
        <f t="shared" ca="1" si="21"/>
        <v>-1.7912320152557774E-3</v>
      </c>
    </row>
    <row r="702" spans="2:8" x14ac:dyDescent="0.45">
      <c r="B702" s="191">
        <v>41009</v>
      </c>
      <c r="C702" s="101">
        <v>95.425987243652344</v>
      </c>
      <c r="D702" s="56">
        <f t="shared" si="20"/>
        <v>-0.51584877769929449</v>
      </c>
      <c r="E702">
        <v>2.3655335099105557E-2</v>
      </c>
      <c r="G702">
        <v>700</v>
      </c>
      <c r="H702">
        <f t="shared" ca="1" si="21"/>
        <v>1.7676897327542563E-2</v>
      </c>
    </row>
    <row r="703" spans="2:8" x14ac:dyDescent="0.45">
      <c r="B703" s="191">
        <v>43669</v>
      </c>
      <c r="C703" s="101">
        <v>197.09954833984375</v>
      </c>
      <c r="D703" s="56">
        <f t="shared" si="20"/>
        <v>24.119914267904655</v>
      </c>
      <c r="E703">
        <v>2.3638166137431124E-2</v>
      </c>
      <c r="G703">
        <v>701</v>
      </c>
      <c r="H703">
        <f t="shared" ca="1" si="21"/>
        <v>2.403038145541199E-3</v>
      </c>
    </row>
    <row r="704" spans="2:8" x14ac:dyDescent="0.45">
      <c r="B704" s="191">
        <v>36609</v>
      </c>
      <c r="C704" s="101">
        <v>7.846346378326416</v>
      </c>
      <c r="D704" s="56">
        <f t="shared" si="20"/>
        <v>-3.0732615016328242E-2</v>
      </c>
      <c r="E704">
        <v>2.3625528422794969E-2</v>
      </c>
      <c r="G704">
        <v>702</v>
      </c>
      <c r="H704">
        <f t="shared" ca="1" si="21"/>
        <v>2.0962472689918198E-2</v>
      </c>
    </row>
    <row r="705" spans="2:8" x14ac:dyDescent="0.45">
      <c r="B705" s="191">
        <v>37302</v>
      </c>
      <c r="C705" s="101">
        <v>8.0951309204101563</v>
      </c>
      <c r="D705" s="56">
        <f t="shared" si="20"/>
        <v>-0.75099369484574119</v>
      </c>
      <c r="E705">
        <v>2.3610168667835343E-2</v>
      </c>
      <c r="G705">
        <v>703</v>
      </c>
      <c r="H705">
        <f t="shared" ca="1" si="21"/>
        <v>-1.3888744129937746E-2</v>
      </c>
    </row>
    <row r="706" spans="2:8" x14ac:dyDescent="0.45">
      <c r="B706" s="191">
        <v>39742</v>
      </c>
      <c r="C706" s="101">
        <v>32.509742736816406</v>
      </c>
      <c r="D706" s="56">
        <f t="shared" si="20"/>
        <v>2.8499304698247623</v>
      </c>
      <c r="E706">
        <v>2.360773142529379E-2</v>
      </c>
      <c r="G706">
        <v>704</v>
      </c>
      <c r="H706">
        <f t="shared" ca="1" si="21"/>
        <v>-2.4761987493228227E-3</v>
      </c>
    </row>
    <row r="707" spans="2:8" x14ac:dyDescent="0.45">
      <c r="B707" s="191">
        <v>36164</v>
      </c>
      <c r="C707" s="101">
        <v>8.4442415237426758</v>
      </c>
      <c r="D707" s="56">
        <f t="shared" ref="D707:D770" si="22">(C707-C708)/C708</f>
        <v>-0.93637782795259827</v>
      </c>
      <c r="E707">
        <v>2.3606666461662387E-2</v>
      </c>
      <c r="G707">
        <v>705</v>
      </c>
      <c r="H707">
        <f t="shared" ca="1" si="21"/>
        <v>2.3354531569261424E-2</v>
      </c>
    </row>
    <row r="708" spans="2:8" x14ac:dyDescent="0.45">
      <c r="B708" s="191">
        <v>41508</v>
      </c>
      <c r="C708" s="101">
        <v>132.72482299804688</v>
      </c>
      <c r="D708" s="56">
        <f t="shared" si="22"/>
        <v>23.345996667497605</v>
      </c>
      <c r="E708">
        <v>2.3599769820339834E-2</v>
      </c>
      <c r="G708">
        <v>706</v>
      </c>
      <c r="H708">
        <f t="shared" ref="H708:H771" ca="1" si="23">_xlfn.NORM.INV(RAND(),N$5,N$6)</f>
        <v>-3.2818703693436396E-2</v>
      </c>
    </row>
    <row r="709" spans="2:8" x14ac:dyDescent="0.45">
      <c r="B709" s="191">
        <v>35674</v>
      </c>
      <c r="C709" s="101">
        <v>5.4516077041625977</v>
      </c>
      <c r="D709" s="56">
        <f t="shared" si="22"/>
        <v>-0.98324901674701848</v>
      </c>
      <c r="E709">
        <v>2.3588963250946157E-2</v>
      </c>
      <c r="G709">
        <v>707</v>
      </c>
      <c r="H709">
        <f t="shared" ca="1" si="23"/>
        <v>1.8571758576116306E-3</v>
      </c>
    </row>
    <row r="710" spans="2:8" x14ac:dyDescent="0.45">
      <c r="B710" s="191">
        <v>46070</v>
      </c>
      <c r="C710" s="101">
        <v>325.45001220703125</v>
      </c>
      <c r="D710" s="56">
        <f t="shared" si="22"/>
        <v>7.6678647856151763</v>
      </c>
      <c r="E710">
        <v>2.3588613656402125E-2</v>
      </c>
      <c r="G710">
        <v>708</v>
      </c>
      <c r="H710">
        <f t="shared" ca="1" si="23"/>
        <v>-1.9965352411625167E-2</v>
      </c>
    </row>
    <row r="711" spans="2:8" x14ac:dyDescent="0.45">
      <c r="B711" s="191">
        <v>39974</v>
      </c>
      <c r="C711" s="101">
        <v>37.546733856201172</v>
      </c>
      <c r="D711" s="56">
        <f t="shared" si="22"/>
        <v>3.3500281471341022</v>
      </c>
      <c r="E711">
        <v>2.3584991505180869E-2</v>
      </c>
      <c r="G711">
        <v>709</v>
      </c>
      <c r="H711">
        <f t="shared" ca="1" si="23"/>
        <v>-6.631594696580481E-3</v>
      </c>
    </row>
    <row r="712" spans="2:8" x14ac:dyDescent="0.45">
      <c r="B712" s="191">
        <v>37826</v>
      </c>
      <c r="C712" s="101">
        <v>8.6313772201538086</v>
      </c>
      <c r="D712" s="56">
        <f t="shared" si="22"/>
        <v>-0.95970577980849514</v>
      </c>
      <c r="E712">
        <v>2.3550358934829214E-2</v>
      </c>
      <c r="G712">
        <v>710</v>
      </c>
      <c r="H712">
        <f t="shared" ca="1" si="23"/>
        <v>4.4188867545918206E-2</v>
      </c>
    </row>
    <row r="713" spans="2:8" x14ac:dyDescent="0.45">
      <c r="B713" s="191">
        <v>43552</v>
      </c>
      <c r="C713" s="101">
        <v>214.20881652832031</v>
      </c>
      <c r="D713" s="56">
        <f t="shared" si="22"/>
        <v>7.3468744309731928</v>
      </c>
      <c r="E713">
        <v>2.3541681263895317E-2</v>
      </c>
      <c r="G713">
        <v>711</v>
      </c>
      <c r="H713">
        <f t="shared" ca="1" si="23"/>
        <v>-2.7258084526641423E-2</v>
      </c>
    </row>
    <row r="714" spans="2:8" x14ac:dyDescent="0.45">
      <c r="B714" s="191">
        <v>38699</v>
      </c>
      <c r="C714" s="101">
        <v>25.663356781005859</v>
      </c>
      <c r="D714" s="56">
        <f t="shared" si="22"/>
        <v>2.5543675661274992</v>
      </c>
      <c r="E714">
        <v>2.3473969131606605E-2</v>
      </c>
      <c r="G714">
        <v>712</v>
      </c>
      <c r="H714">
        <f t="shared" ca="1" si="23"/>
        <v>1.9059219125104783E-2</v>
      </c>
    </row>
    <row r="715" spans="2:8" x14ac:dyDescent="0.45">
      <c r="B715" s="191">
        <v>37463</v>
      </c>
      <c r="C715" s="101">
        <v>7.2202315330505371</v>
      </c>
      <c r="D715" s="56">
        <f t="shared" si="22"/>
        <v>-0.79754126237555723</v>
      </c>
      <c r="E715">
        <v>2.3460425026850595E-2</v>
      </c>
      <c r="G715">
        <v>713</v>
      </c>
      <c r="H715">
        <f t="shared" ca="1" si="23"/>
        <v>-1.9456172125233616E-2</v>
      </c>
    </row>
    <row r="716" spans="2:8" x14ac:dyDescent="0.45">
      <c r="B716" s="191">
        <v>39353</v>
      </c>
      <c r="C716" s="101">
        <v>35.662731170654297</v>
      </c>
      <c r="D716" s="56">
        <f t="shared" si="22"/>
        <v>3.7714267778070396</v>
      </c>
      <c r="E716">
        <v>2.345632370606893E-2</v>
      </c>
      <c r="G716">
        <v>714</v>
      </c>
      <c r="H716">
        <f t="shared" ca="1" si="23"/>
        <v>-4.4116590901137056E-3</v>
      </c>
    </row>
    <row r="717" spans="2:8" x14ac:dyDescent="0.45">
      <c r="B717" s="191">
        <v>37145</v>
      </c>
      <c r="C717" s="101">
        <v>7.4742279052734375</v>
      </c>
      <c r="D717" s="56">
        <f t="shared" si="22"/>
        <v>-0.96480418989014405</v>
      </c>
      <c r="E717">
        <v>2.3429606777337054E-2</v>
      </c>
      <c r="G717">
        <v>715</v>
      </c>
      <c r="H717">
        <f t="shared" ca="1" si="23"/>
        <v>1.2127453180565788E-2</v>
      </c>
    </row>
    <row r="718" spans="2:8" x14ac:dyDescent="0.45">
      <c r="B718" s="191">
        <v>44487</v>
      </c>
      <c r="C718" s="101">
        <v>212.36129760742188</v>
      </c>
      <c r="D718" s="56">
        <f t="shared" si="22"/>
        <v>26.770504846934639</v>
      </c>
      <c r="E718">
        <v>2.338730195613585E-2</v>
      </c>
      <c r="G718">
        <v>716</v>
      </c>
      <c r="H718">
        <f t="shared" ca="1" si="23"/>
        <v>2.4244326901397571E-2</v>
      </c>
    </row>
    <row r="719" spans="2:8" x14ac:dyDescent="0.45">
      <c r="B719" s="191">
        <v>37195</v>
      </c>
      <c r="C719" s="101">
        <v>7.6470088958740234</v>
      </c>
      <c r="D719" s="56">
        <f t="shared" si="22"/>
        <v>9.325596185308431E-2</v>
      </c>
      <c r="E719">
        <v>2.3345797476958519E-2</v>
      </c>
      <c r="G719">
        <v>717</v>
      </c>
      <c r="H719">
        <f t="shared" ca="1" si="23"/>
        <v>-1.4311798830705344E-2</v>
      </c>
    </row>
    <row r="720" spans="2:8" x14ac:dyDescent="0.45">
      <c r="B720" s="191">
        <v>36669</v>
      </c>
      <c r="C720" s="101">
        <v>6.9947104454040527</v>
      </c>
      <c r="D720" s="56">
        <f t="shared" si="22"/>
        <v>-0.95684224246468597</v>
      </c>
      <c r="E720">
        <v>2.3310942388993842E-2</v>
      </c>
      <c r="G720">
        <v>718</v>
      </c>
      <c r="H720">
        <f t="shared" ca="1" si="23"/>
        <v>-2.9194262438286146E-2</v>
      </c>
    </row>
    <row r="721" spans="2:8" x14ac:dyDescent="0.45">
      <c r="B721" s="191">
        <v>44209</v>
      </c>
      <c r="C721" s="101">
        <v>162.07307434082031</v>
      </c>
      <c r="D721" s="56">
        <f t="shared" si="22"/>
        <v>22.852511461444429</v>
      </c>
      <c r="E721">
        <v>2.3250148021083827E-2</v>
      </c>
      <c r="G721">
        <v>719</v>
      </c>
      <c r="H721">
        <f t="shared" ca="1" si="23"/>
        <v>3.3856484970428381E-3</v>
      </c>
    </row>
    <row r="722" spans="2:8" x14ac:dyDescent="0.45">
      <c r="B722" s="191">
        <v>37167</v>
      </c>
      <c r="C722" s="101">
        <v>6.7948012351989746</v>
      </c>
      <c r="D722" s="56">
        <f t="shared" si="22"/>
        <v>-0.80692742046587385</v>
      </c>
      <c r="E722">
        <v>2.3249823800234885E-2</v>
      </c>
      <c r="G722">
        <v>720</v>
      </c>
      <c r="H722">
        <f t="shared" ca="1" si="23"/>
        <v>2.01942265437022E-2</v>
      </c>
    </row>
    <row r="723" spans="2:8" x14ac:dyDescent="0.45">
      <c r="B723" s="191">
        <v>39526</v>
      </c>
      <c r="C723" s="101">
        <v>35.192989349365234</v>
      </c>
      <c r="D723" s="56">
        <f t="shared" si="22"/>
        <v>4.0373728389237522</v>
      </c>
      <c r="E723">
        <v>2.3217859403843619E-2</v>
      </c>
      <c r="G723">
        <v>721</v>
      </c>
      <c r="H723">
        <f t="shared" ca="1" si="23"/>
        <v>-5.1163658074043685E-3</v>
      </c>
    </row>
    <row r="724" spans="2:8" x14ac:dyDescent="0.45">
      <c r="B724" s="191">
        <v>36004</v>
      </c>
      <c r="C724" s="101">
        <v>6.9863777160644531</v>
      </c>
      <c r="D724" s="56">
        <f t="shared" si="22"/>
        <v>-0.9574177505382544</v>
      </c>
      <c r="E724">
        <v>2.3213398662388092E-2</v>
      </c>
      <c r="G724">
        <v>722</v>
      </c>
      <c r="H724">
        <f t="shared" ca="1" si="23"/>
        <v>1.5522664508351011E-2</v>
      </c>
    </row>
    <row r="725" spans="2:8" x14ac:dyDescent="0.45">
      <c r="B725" s="191">
        <v>44197</v>
      </c>
      <c r="C725" s="101">
        <v>164.06784057617188</v>
      </c>
      <c r="D725" s="56">
        <f t="shared" si="22"/>
        <v>20.415957625588966</v>
      </c>
      <c r="E725">
        <v>2.3205900828196933E-2</v>
      </c>
      <c r="G725">
        <v>723</v>
      </c>
      <c r="H725">
        <f t="shared" ca="1" si="23"/>
        <v>-1.1354808045718872E-2</v>
      </c>
    </row>
    <row r="726" spans="2:8" x14ac:dyDescent="0.45">
      <c r="B726" s="191">
        <v>37721</v>
      </c>
      <c r="C726" s="101">
        <v>7.6610088348388672</v>
      </c>
      <c r="D726" s="56">
        <f t="shared" si="22"/>
        <v>-0.79288525536593268</v>
      </c>
      <c r="E726">
        <v>2.3167568550023623E-2</v>
      </c>
      <c r="G726">
        <v>724</v>
      </c>
      <c r="H726">
        <f t="shared" ca="1" si="23"/>
        <v>-1.292204578188332E-2</v>
      </c>
    </row>
    <row r="727" spans="2:8" x14ac:dyDescent="0.45">
      <c r="B727" s="191">
        <v>39722</v>
      </c>
      <c r="C727" s="101">
        <v>36.989200592041016</v>
      </c>
      <c r="D727" s="56">
        <f t="shared" si="22"/>
        <v>10.126337803333614</v>
      </c>
      <c r="E727">
        <v>2.3132088276916936E-2</v>
      </c>
      <c r="G727">
        <v>725</v>
      </c>
      <c r="H727">
        <f t="shared" ca="1" si="23"/>
        <v>-2.6894126643680566E-3</v>
      </c>
    </row>
    <row r="728" spans="2:8" x14ac:dyDescent="0.45">
      <c r="B728" s="191">
        <v>35423</v>
      </c>
      <c r="C728" s="101">
        <v>3.324472188949585</v>
      </c>
      <c r="D728" s="56">
        <f t="shared" si="22"/>
        <v>-0.9790593546937788</v>
      </c>
      <c r="E728">
        <v>2.3087067029446875E-2</v>
      </c>
      <c r="G728">
        <v>726</v>
      </c>
      <c r="H728">
        <f t="shared" ca="1" si="23"/>
        <v>-1.2715483760736133E-2</v>
      </c>
    </row>
    <row r="729" spans="2:8" x14ac:dyDescent="0.45">
      <c r="B729" s="191">
        <v>41472</v>
      </c>
      <c r="C729" s="101">
        <v>158.75691223144531</v>
      </c>
      <c r="D729" s="56">
        <f t="shared" si="22"/>
        <v>19.649132111266045</v>
      </c>
      <c r="E729">
        <v>2.3052145477772745E-2</v>
      </c>
      <c r="G729">
        <v>727</v>
      </c>
      <c r="H729">
        <f t="shared" ca="1" si="23"/>
        <v>4.0664515772329407E-3</v>
      </c>
    </row>
    <row r="730" spans="2:8" x14ac:dyDescent="0.45">
      <c r="B730" s="191">
        <v>37624</v>
      </c>
      <c r="C730" s="101">
        <v>7.6883091926574707</v>
      </c>
      <c r="D730" s="56">
        <f t="shared" si="22"/>
        <v>-0.82859101780125888</v>
      </c>
      <c r="E730">
        <v>2.3005898499317109E-2</v>
      </c>
      <c r="G730">
        <v>728</v>
      </c>
      <c r="H730">
        <f t="shared" ca="1" si="23"/>
        <v>1.5200850931284555E-3</v>
      </c>
    </row>
    <row r="731" spans="2:8" x14ac:dyDescent="0.45">
      <c r="B731" s="191">
        <v>40071</v>
      </c>
      <c r="C731" s="101">
        <v>44.853595733642578</v>
      </c>
      <c r="D731" s="56">
        <f t="shared" si="22"/>
        <v>-0.71896338390610481</v>
      </c>
      <c r="E731">
        <v>2.3001145319901318E-2</v>
      </c>
      <c r="G731">
        <v>729</v>
      </c>
      <c r="H731">
        <f t="shared" ca="1" si="23"/>
        <v>1.3526286617575196E-2</v>
      </c>
    </row>
    <row r="732" spans="2:8" x14ac:dyDescent="0.45">
      <c r="B732" s="191">
        <v>42515</v>
      </c>
      <c r="C732" s="101">
        <v>159.60054016113281</v>
      </c>
      <c r="D732" s="56">
        <f t="shared" si="22"/>
        <v>8.7674099820037835E-2</v>
      </c>
      <c r="E732">
        <v>2.2985227638490705E-2</v>
      </c>
      <c r="G732">
        <v>730</v>
      </c>
      <c r="H732">
        <f t="shared" ca="1" si="23"/>
        <v>-1.0930211311555466E-2</v>
      </c>
    </row>
    <row r="733" spans="2:8" x14ac:dyDescent="0.45">
      <c r="B733" s="191">
        <v>42459</v>
      </c>
      <c r="C733" s="101">
        <v>146.73562622070313</v>
      </c>
      <c r="D733" s="56">
        <f t="shared" si="22"/>
        <v>-0.60015445863553829</v>
      </c>
      <c r="E733">
        <v>2.296844333576227E-2</v>
      </c>
      <c r="G733">
        <v>731</v>
      </c>
      <c r="H733">
        <f t="shared" ca="1" si="23"/>
        <v>1.5556723892508381E-2</v>
      </c>
    </row>
    <row r="734" spans="2:8" x14ac:dyDescent="0.45">
      <c r="B734" s="191">
        <v>45044</v>
      </c>
      <c r="C734" s="101">
        <v>366.98077392578125</v>
      </c>
      <c r="D734" s="56">
        <f t="shared" si="22"/>
        <v>0.96019916879336809</v>
      </c>
      <c r="E734">
        <v>2.2956585857876102E-2</v>
      </c>
      <c r="G734">
        <v>732</v>
      </c>
      <c r="H734">
        <f t="shared" ca="1" si="23"/>
        <v>-2.9484516054781657E-2</v>
      </c>
    </row>
    <row r="735" spans="2:8" x14ac:dyDescent="0.45">
      <c r="B735" s="191">
        <v>43012</v>
      </c>
      <c r="C735" s="101">
        <v>187.216064453125</v>
      </c>
      <c r="D735" s="56">
        <f t="shared" si="22"/>
        <v>-0.5370843607652046</v>
      </c>
      <c r="E735">
        <v>2.2953223041783332E-2</v>
      </c>
      <c r="G735">
        <v>733</v>
      </c>
      <c r="H735">
        <f t="shared" ca="1" si="23"/>
        <v>3.1434429231048049E-2</v>
      </c>
    </row>
    <row r="736" spans="2:8" x14ac:dyDescent="0.45">
      <c r="B736" s="191">
        <v>45481</v>
      </c>
      <c r="C736" s="101">
        <v>404.42803955078125</v>
      </c>
      <c r="D736" s="56">
        <f t="shared" si="22"/>
        <v>54.145988772975244</v>
      </c>
      <c r="E736">
        <v>2.2944802901911511E-2</v>
      </c>
      <c r="G736">
        <v>734</v>
      </c>
      <c r="H736">
        <f t="shared" ca="1" si="23"/>
        <v>3.3377943383185268E-2</v>
      </c>
    </row>
    <row r="737" spans="2:8" x14ac:dyDescent="0.45">
      <c r="B737" s="191">
        <v>37203</v>
      </c>
      <c r="C737" s="101">
        <v>7.333770751953125</v>
      </c>
      <c r="D737" s="56">
        <f t="shared" si="22"/>
        <v>0.14681053118840939</v>
      </c>
      <c r="E737">
        <v>2.2933822637877459E-2</v>
      </c>
      <c r="G737">
        <v>735</v>
      </c>
      <c r="H737">
        <f t="shared" ca="1" si="23"/>
        <v>-1.3633117208563949E-2</v>
      </c>
    </row>
    <row r="738" spans="2:8" x14ac:dyDescent="0.45">
      <c r="B738" s="191">
        <v>35831</v>
      </c>
      <c r="C738" s="101">
        <v>6.394927978515625</v>
      </c>
      <c r="D738" s="56">
        <f t="shared" si="22"/>
        <v>-0.3789401198020742</v>
      </c>
      <c r="E738">
        <v>2.2930231007812128E-2</v>
      </c>
      <c r="G738">
        <v>736</v>
      </c>
      <c r="H738">
        <f t="shared" ca="1" si="23"/>
        <v>1.066617493947046E-2</v>
      </c>
    </row>
    <row r="739" spans="2:8" x14ac:dyDescent="0.45">
      <c r="B739" s="191">
        <v>37928</v>
      </c>
      <c r="C739" s="101">
        <v>10.296797752380371</v>
      </c>
      <c r="D739" s="56">
        <f t="shared" si="22"/>
        <v>0.28172657528561429</v>
      </c>
      <c r="E739">
        <v>2.2901798263061924E-2</v>
      </c>
      <c r="G739">
        <v>737</v>
      </c>
      <c r="H739">
        <f t="shared" ca="1" si="23"/>
        <v>-1.2583158463442812E-2</v>
      </c>
    </row>
    <row r="740" spans="2:8" x14ac:dyDescent="0.45">
      <c r="B740" s="191">
        <v>37778</v>
      </c>
      <c r="C740" s="101">
        <v>8.0335369110107422</v>
      </c>
      <c r="D740" s="56">
        <f t="shared" si="22"/>
        <v>-0.78275755319436457</v>
      </c>
      <c r="E740">
        <v>2.28833796662717E-2</v>
      </c>
      <c r="G740">
        <v>738</v>
      </c>
      <c r="H740">
        <f t="shared" ca="1" si="23"/>
        <v>1.5390771132022304E-3</v>
      </c>
    </row>
    <row r="741" spans="2:8" x14ac:dyDescent="0.45">
      <c r="B741" s="191">
        <v>39717</v>
      </c>
      <c r="C741" s="101">
        <v>36.979591369628906</v>
      </c>
      <c r="D741" s="56">
        <f t="shared" si="22"/>
        <v>0.16675351541862735</v>
      </c>
      <c r="E741">
        <v>2.2866294379350675E-2</v>
      </c>
      <c r="G741">
        <v>739</v>
      </c>
      <c r="H741">
        <f t="shared" ca="1" si="23"/>
        <v>2.6240434026890153E-2</v>
      </c>
    </row>
    <row r="742" spans="2:8" x14ac:dyDescent="0.45">
      <c r="B742" s="191">
        <v>38937</v>
      </c>
      <c r="C742" s="101">
        <v>31.694433212280273</v>
      </c>
      <c r="D742" s="56">
        <f t="shared" si="22"/>
        <v>-0.23099897225952223</v>
      </c>
      <c r="E742">
        <v>2.2862188970417283E-2</v>
      </c>
      <c r="G742">
        <v>740</v>
      </c>
      <c r="H742">
        <f t="shared" ca="1" si="23"/>
        <v>1.1061619996400865E-3</v>
      </c>
    </row>
    <row r="743" spans="2:8" x14ac:dyDescent="0.45">
      <c r="B743" s="191">
        <v>39451</v>
      </c>
      <c r="C743" s="101">
        <v>41.215072631835938</v>
      </c>
      <c r="D743" s="56">
        <f t="shared" si="22"/>
        <v>-3.1211059254627787E-2</v>
      </c>
      <c r="E743">
        <v>2.2849346317611936E-2</v>
      </c>
      <c r="G743">
        <v>741</v>
      </c>
      <c r="H743">
        <f t="shared" ca="1" si="23"/>
        <v>-5.2020060490705336E-3</v>
      </c>
    </row>
    <row r="744" spans="2:8" x14ac:dyDescent="0.45">
      <c r="B744" s="191">
        <v>40009</v>
      </c>
      <c r="C744" s="101">
        <v>42.542881011962891</v>
      </c>
      <c r="D744" s="56">
        <f t="shared" si="22"/>
        <v>8.477356674704426</v>
      </c>
      <c r="E744">
        <v>2.2834274477937594E-2</v>
      </c>
      <c r="G744">
        <v>742</v>
      </c>
      <c r="H744">
        <f t="shared" ca="1" si="23"/>
        <v>3.7541023989639327E-3</v>
      </c>
    </row>
    <row r="745" spans="2:8" x14ac:dyDescent="0.45">
      <c r="B745" s="191">
        <v>35480</v>
      </c>
      <c r="C745" s="101">
        <v>4.4888973236083984</v>
      </c>
      <c r="D745" s="56">
        <f t="shared" si="22"/>
        <v>-0.97052856992157599</v>
      </c>
      <c r="E745">
        <v>2.2833195472844816E-2</v>
      </c>
      <c r="G745">
        <v>743</v>
      </c>
      <c r="H745">
        <f t="shared" ca="1" si="23"/>
        <v>2.4066045592733679E-2</v>
      </c>
    </row>
    <row r="746" spans="2:8" x14ac:dyDescent="0.45">
      <c r="B746" s="191">
        <v>41466</v>
      </c>
      <c r="C746" s="101">
        <v>152.31352233886719</v>
      </c>
      <c r="D746" s="56">
        <f t="shared" si="22"/>
        <v>22.412937884045402</v>
      </c>
      <c r="E746">
        <v>2.2717250672418407E-2</v>
      </c>
      <c r="G746">
        <v>744</v>
      </c>
      <c r="H746">
        <f t="shared" ca="1" si="23"/>
        <v>-2.6022803589184292E-2</v>
      </c>
    </row>
    <row r="747" spans="2:8" x14ac:dyDescent="0.45">
      <c r="B747" s="191">
        <v>35719</v>
      </c>
      <c r="C747" s="101">
        <v>6.5055279731750488</v>
      </c>
      <c r="D747" s="56">
        <f t="shared" si="22"/>
        <v>-0.68535800018486803</v>
      </c>
      <c r="E747">
        <v>2.2617913299185808E-2</v>
      </c>
      <c r="G747">
        <v>745</v>
      </c>
      <c r="H747">
        <f t="shared" ca="1" si="23"/>
        <v>-1.2031663886806752E-3</v>
      </c>
    </row>
    <row r="748" spans="2:8" x14ac:dyDescent="0.45">
      <c r="B748" s="191">
        <v>38545</v>
      </c>
      <c r="C748" s="101">
        <v>20.675968170166016</v>
      </c>
      <c r="D748" s="56">
        <f t="shared" si="22"/>
        <v>1.9728187234320296</v>
      </c>
      <c r="E748">
        <v>2.2601417621347673E-2</v>
      </c>
      <c r="G748">
        <v>746</v>
      </c>
      <c r="H748">
        <f t="shared" ca="1" si="23"/>
        <v>2.9056357959370796E-2</v>
      </c>
    </row>
    <row r="749" spans="2:8" x14ac:dyDescent="0.45">
      <c r="B749" s="191">
        <v>35970</v>
      </c>
      <c r="C749" s="101">
        <v>6.9550046920776367</v>
      </c>
      <c r="D749" s="56">
        <f t="shared" si="22"/>
        <v>-0.96768247169222699</v>
      </c>
      <c r="E749">
        <v>2.2588119226703989E-2</v>
      </c>
      <c r="G749">
        <v>747</v>
      </c>
      <c r="H749">
        <f t="shared" ca="1" si="23"/>
        <v>3.2119623911303623E-2</v>
      </c>
    </row>
    <row r="750" spans="2:8" x14ac:dyDescent="0.45">
      <c r="B750" s="191">
        <v>43602</v>
      </c>
      <c r="C750" s="101">
        <v>215.20843505859375</v>
      </c>
      <c r="D750" s="56">
        <f t="shared" si="22"/>
        <v>-0.3018380046760949</v>
      </c>
      <c r="E750">
        <v>2.2561473751797689E-2</v>
      </c>
      <c r="G750">
        <v>748</v>
      </c>
      <c r="H750">
        <f t="shared" ca="1" si="23"/>
        <v>-1.5974201695825533E-2</v>
      </c>
    </row>
    <row r="751" spans="2:8" x14ac:dyDescent="0.45">
      <c r="B751" s="191">
        <v>46097</v>
      </c>
      <c r="C751" s="101">
        <v>308.25</v>
      </c>
      <c r="D751" s="56">
        <f t="shared" si="22"/>
        <v>0.43914095529484781</v>
      </c>
      <c r="E751">
        <v>2.2557596674763519E-2</v>
      </c>
      <c r="G751">
        <v>749</v>
      </c>
      <c r="H751">
        <f t="shared" ca="1" si="23"/>
        <v>1.1029583257031766E-2</v>
      </c>
    </row>
    <row r="752" spans="2:8" x14ac:dyDescent="0.45">
      <c r="B752" s="191">
        <v>44694</v>
      </c>
      <c r="C752" s="101">
        <v>214.19027709960938</v>
      </c>
      <c r="D752" s="56">
        <f t="shared" si="22"/>
        <v>-6.2141429884866713E-2</v>
      </c>
      <c r="E752">
        <v>2.2538547775785872E-2</v>
      </c>
      <c r="G752">
        <v>750</v>
      </c>
      <c r="H752">
        <f t="shared" ca="1" si="23"/>
        <v>-2.8750352945296938E-2</v>
      </c>
    </row>
    <row r="753" spans="2:8" x14ac:dyDescent="0.45">
      <c r="B753" s="191">
        <v>43342</v>
      </c>
      <c r="C753" s="101">
        <v>228.38227844238281</v>
      </c>
      <c r="D753" s="56">
        <f t="shared" si="22"/>
        <v>0.4311719829088515</v>
      </c>
      <c r="E753">
        <v>2.2538495166852867E-2</v>
      </c>
      <c r="G753">
        <v>751</v>
      </c>
      <c r="H753">
        <f t="shared" ca="1" si="23"/>
        <v>-2.7504110240790365E-2</v>
      </c>
    </row>
    <row r="754" spans="2:8" x14ac:dyDescent="0.45">
      <c r="B754" s="191">
        <v>41969</v>
      </c>
      <c r="C754" s="101">
        <v>159.57710266113281</v>
      </c>
      <c r="D754" s="56">
        <f t="shared" si="22"/>
        <v>-0.63708612015500088</v>
      </c>
      <c r="E754">
        <v>2.2509584397302222E-2</v>
      </c>
      <c r="G754">
        <v>752</v>
      </c>
      <c r="H754">
        <f t="shared" ca="1" si="23"/>
        <v>1.5130498419400527E-2</v>
      </c>
    </row>
    <row r="755" spans="2:8" x14ac:dyDescent="0.45">
      <c r="B755" s="191">
        <v>45590</v>
      </c>
      <c r="C755" s="101">
        <v>439.71066284179688</v>
      </c>
      <c r="D755" s="56">
        <f t="shared" si="22"/>
        <v>1.3076427446082035</v>
      </c>
      <c r="E755">
        <v>2.2471983467795987E-2</v>
      </c>
      <c r="G755">
        <v>753</v>
      </c>
      <c r="H755">
        <f t="shared" ca="1" si="23"/>
        <v>6.4249150754147047E-3</v>
      </c>
    </row>
    <row r="756" spans="2:8" x14ac:dyDescent="0.45">
      <c r="B756" s="191">
        <v>43741</v>
      </c>
      <c r="C756" s="101">
        <v>190.54537963867188</v>
      </c>
      <c r="D756" s="56">
        <f t="shared" si="22"/>
        <v>5.0612158148762738</v>
      </c>
      <c r="E756">
        <v>2.2469703981509777E-2</v>
      </c>
      <c r="G756">
        <v>754</v>
      </c>
      <c r="H756">
        <f t="shared" ca="1" si="23"/>
        <v>-9.3904838321325606E-3</v>
      </c>
    </row>
    <row r="757" spans="2:8" x14ac:dyDescent="0.45">
      <c r="B757" s="191">
        <v>39223</v>
      </c>
      <c r="C757" s="101">
        <v>31.436824798583984</v>
      </c>
      <c r="D757" s="56">
        <f t="shared" si="22"/>
        <v>-0.82594495847968907</v>
      </c>
      <c r="E757">
        <v>2.2441422836827606E-2</v>
      </c>
      <c r="G757">
        <v>755</v>
      </c>
      <c r="H757">
        <f t="shared" ca="1" si="23"/>
        <v>-1.1725893924013358E-2</v>
      </c>
    </row>
    <row r="758" spans="2:8" x14ac:dyDescent="0.45">
      <c r="B758" s="191">
        <v>44571</v>
      </c>
      <c r="C758" s="101">
        <v>180.61427307128906</v>
      </c>
      <c r="D758" s="56">
        <f t="shared" si="22"/>
        <v>20.738021136365749</v>
      </c>
      <c r="E758">
        <v>2.2435958343597941E-2</v>
      </c>
      <c r="G758">
        <v>756</v>
      </c>
      <c r="H758">
        <f t="shared" ca="1" si="23"/>
        <v>-3.2746547266750817E-2</v>
      </c>
    </row>
    <row r="759" spans="2:8" x14ac:dyDescent="0.45">
      <c r="B759" s="191">
        <v>36732</v>
      </c>
      <c r="C759" s="101">
        <v>8.308680534362793</v>
      </c>
      <c r="D759" s="56">
        <f t="shared" si="22"/>
        <v>-0.94288444755740608</v>
      </c>
      <c r="E759">
        <v>2.2390468889041965E-2</v>
      </c>
      <c r="G759">
        <v>757</v>
      </c>
      <c r="H759">
        <f t="shared" ca="1" si="23"/>
        <v>-5.4655130916320095E-4</v>
      </c>
    </row>
    <row r="760" spans="2:8" x14ac:dyDescent="0.45">
      <c r="B760" s="191">
        <v>41402</v>
      </c>
      <c r="C760" s="101">
        <v>145.47142028808594</v>
      </c>
      <c r="D760" s="56">
        <f t="shared" si="22"/>
        <v>-3.5303899638411552E-2</v>
      </c>
      <c r="E760">
        <v>2.2368073374976087E-2</v>
      </c>
      <c r="G760">
        <v>758</v>
      </c>
      <c r="H760">
        <f t="shared" ca="1" si="23"/>
        <v>2.9850124574811513E-2</v>
      </c>
    </row>
    <row r="761" spans="2:8" x14ac:dyDescent="0.45">
      <c r="B761" s="191">
        <v>44034</v>
      </c>
      <c r="C761" s="101">
        <v>150.79507446289063</v>
      </c>
      <c r="D761" s="56">
        <f t="shared" si="22"/>
        <v>3.0347900144672599</v>
      </c>
      <c r="E761">
        <v>2.2366563269684048E-2</v>
      </c>
      <c r="G761">
        <v>759</v>
      </c>
      <c r="H761">
        <f t="shared" ca="1" si="23"/>
        <v>2.1613394214637774E-2</v>
      </c>
    </row>
    <row r="762" spans="2:8" x14ac:dyDescent="0.45">
      <c r="B762" s="191">
        <v>39707</v>
      </c>
      <c r="C762" s="101">
        <v>37.373710632324219</v>
      </c>
      <c r="D762" s="56">
        <f t="shared" si="22"/>
        <v>-0.75056807263264202</v>
      </c>
      <c r="E762">
        <v>2.2350902416471991E-2</v>
      </c>
      <c r="G762">
        <v>760</v>
      </c>
      <c r="H762">
        <f t="shared" ca="1" si="23"/>
        <v>-4.9877006319910856E-2</v>
      </c>
    </row>
    <row r="763" spans="2:8" x14ac:dyDescent="0.45">
      <c r="B763" s="191">
        <v>41555</v>
      </c>
      <c r="C763" s="101">
        <v>149.83531188964844</v>
      </c>
      <c r="D763" s="56">
        <f t="shared" si="22"/>
        <v>2.9140730566147525E-2</v>
      </c>
      <c r="E763">
        <v>2.2349538638498666E-2</v>
      </c>
      <c r="G763">
        <v>761</v>
      </c>
      <c r="H763">
        <f t="shared" ca="1" si="23"/>
        <v>1.4429000195719537E-2</v>
      </c>
    </row>
    <row r="764" spans="2:8" x14ac:dyDescent="0.45">
      <c r="B764" s="191">
        <v>42499</v>
      </c>
      <c r="C764" s="101">
        <v>145.59263610839844</v>
      </c>
      <c r="D764" s="56">
        <f t="shared" si="22"/>
        <v>-0.24400893761866388</v>
      </c>
      <c r="E764">
        <v>2.2348376971047409E-2</v>
      </c>
      <c r="G764">
        <v>762</v>
      </c>
      <c r="H764">
        <f t="shared" ca="1" si="23"/>
        <v>8.8325956590658925E-3</v>
      </c>
    </row>
    <row r="765" spans="2:8" x14ac:dyDescent="0.45">
      <c r="B765" s="191">
        <v>44515</v>
      </c>
      <c r="C765" s="101">
        <v>192.58512878417969</v>
      </c>
      <c r="D765" s="56">
        <f t="shared" si="22"/>
        <v>4.4576883244362859</v>
      </c>
      <c r="E765">
        <v>2.2327196958013273E-2</v>
      </c>
      <c r="G765">
        <v>763</v>
      </c>
      <c r="H765">
        <f t="shared" ca="1" si="23"/>
        <v>1.7525908326904541E-2</v>
      </c>
    </row>
    <row r="766" spans="2:8" x14ac:dyDescent="0.45">
      <c r="B766" s="191">
        <v>39629</v>
      </c>
      <c r="C766" s="101">
        <v>35.286941528320313</v>
      </c>
      <c r="D766" s="56">
        <f t="shared" si="22"/>
        <v>-0.70731126663643462</v>
      </c>
      <c r="E766">
        <v>2.2318972015882302E-2</v>
      </c>
      <c r="G766">
        <v>764</v>
      </c>
      <c r="H766">
        <f t="shared" ca="1" si="23"/>
        <v>2.4905781212402358E-2</v>
      </c>
    </row>
    <row r="767" spans="2:8" x14ac:dyDescent="0.45">
      <c r="B767" s="191">
        <v>41289</v>
      </c>
      <c r="C767" s="101">
        <v>120.56132507324219</v>
      </c>
      <c r="D767" s="56">
        <f t="shared" si="22"/>
        <v>0.42039768439302327</v>
      </c>
      <c r="E767">
        <v>2.2310349991961756E-2</v>
      </c>
      <c r="G767">
        <v>765</v>
      </c>
      <c r="H767">
        <f t="shared" ca="1" si="23"/>
        <v>1.2083554361972034E-2</v>
      </c>
    </row>
    <row r="768" spans="2:8" x14ac:dyDescent="0.45">
      <c r="B768" s="191">
        <v>40828</v>
      </c>
      <c r="C768" s="101">
        <v>84.878570556640625</v>
      </c>
      <c r="D768" s="56">
        <f t="shared" si="22"/>
        <v>-0.16573775925395451</v>
      </c>
      <c r="E768">
        <v>2.2300067732455058E-2</v>
      </c>
      <c r="G768">
        <v>766</v>
      </c>
      <c r="H768">
        <f t="shared" ca="1" si="23"/>
        <v>5.4264197928215741E-3</v>
      </c>
    </row>
    <row r="769" spans="2:8" x14ac:dyDescent="0.45">
      <c r="B769" s="191">
        <v>41071</v>
      </c>
      <c r="C769" s="101">
        <v>101.74087524414063</v>
      </c>
      <c r="D769" s="56">
        <f t="shared" si="22"/>
        <v>-0.39988990869946284</v>
      </c>
      <c r="E769">
        <v>2.2271781166020486E-2</v>
      </c>
      <c r="G769">
        <v>767</v>
      </c>
      <c r="H769">
        <f t="shared" ca="1" si="23"/>
        <v>-7.9807092693492737E-5</v>
      </c>
    </row>
    <row r="770" spans="2:8" x14ac:dyDescent="0.45">
      <c r="B770" s="191">
        <v>42661</v>
      </c>
      <c r="C770" s="101">
        <v>169.53701782226563</v>
      </c>
      <c r="D770" s="56">
        <f t="shared" si="22"/>
        <v>4.1151380219429123</v>
      </c>
      <c r="E770">
        <v>2.2236174119804497E-2</v>
      </c>
      <c r="G770">
        <v>768</v>
      </c>
      <c r="H770">
        <f t="shared" ca="1" si="23"/>
        <v>1.9088340524341156E-2</v>
      </c>
    </row>
    <row r="771" spans="2:8" x14ac:dyDescent="0.45">
      <c r="B771" s="191">
        <v>39778</v>
      </c>
      <c r="C771" s="101">
        <v>33.144172668457031</v>
      </c>
      <c r="D771" s="56">
        <f t="shared" ref="D771:D834" si="24">(C771-C772)/C772</f>
        <v>4.8036409580181756</v>
      </c>
      <c r="E771">
        <v>2.2235399382673562E-2</v>
      </c>
      <c r="G771">
        <v>769</v>
      </c>
      <c r="H771">
        <f t="shared" ca="1" si="23"/>
        <v>-1.0695576712935142E-2</v>
      </c>
    </row>
    <row r="772" spans="2:8" x14ac:dyDescent="0.45">
      <c r="B772" s="191">
        <v>35676</v>
      </c>
      <c r="C772" s="101">
        <v>5.7109274864196777</v>
      </c>
      <c r="D772" s="56">
        <f t="shared" si="24"/>
        <v>-0.95892568857142413</v>
      </c>
      <c r="E772">
        <v>2.2198868817440709E-2</v>
      </c>
      <c r="G772">
        <v>770</v>
      </c>
      <c r="H772">
        <f t="shared" ref="H772:H835" ca="1" si="25">_xlfn.NORM.INV(RAND(),N$5,N$6)</f>
        <v>3.4500920980368367E-2</v>
      </c>
    </row>
    <row r="773" spans="2:8" x14ac:dyDescent="0.45">
      <c r="B773" s="191">
        <v>41649</v>
      </c>
      <c r="C773" s="101">
        <v>139.03890991210938</v>
      </c>
      <c r="D773" s="56">
        <f t="shared" si="24"/>
        <v>16.094988296746941</v>
      </c>
      <c r="E773">
        <v>2.2180008063417862E-2</v>
      </c>
      <c r="G773">
        <v>771</v>
      </c>
      <c r="H773">
        <f t="shared" ca="1" si="25"/>
        <v>1.4842952721484308E-2</v>
      </c>
    </row>
    <row r="774" spans="2:8" x14ac:dyDescent="0.45">
      <c r="B774" s="191">
        <v>36805</v>
      </c>
      <c r="C774" s="101">
        <v>8.1333141326904297</v>
      </c>
      <c r="D774" s="56">
        <f t="shared" si="24"/>
        <v>0.28849748608920511</v>
      </c>
      <c r="E774">
        <v>2.2177814323137542E-2</v>
      </c>
      <c r="G774">
        <v>772</v>
      </c>
      <c r="H774">
        <f t="shared" ca="1" si="25"/>
        <v>1.0530736652501437E-2</v>
      </c>
    </row>
    <row r="775" spans="2:8" x14ac:dyDescent="0.45">
      <c r="B775" s="191">
        <v>35765</v>
      </c>
      <c r="C775" s="101">
        <v>6.3122467994689941</v>
      </c>
      <c r="D775" s="56">
        <f t="shared" si="24"/>
        <v>-0.97678745201687633</v>
      </c>
      <c r="E775">
        <v>2.2170207564531839E-2</v>
      </c>
      <c r="G775">
        <v>773</v>
      </c>
      <c r="H775">
        <f t="shared" ca="1" si="25"/>
        <v>2.7547848230180475E-2</v>
      </c>
    </row>
    <row r="776" spans="2:8" x14ac:dyDescent="0.45">
      <c r="B776" s="191">
        <v>44803</v>
      </c>
      <c r="C776" s="101">
        <v>271.93252563476563</v>
      </c>
      <c r="D776" s="56">
        <f t="shared" si="24"/>
        <v>6.2109992869468797</v>
      </c>
      <c r="E776">
        <v>2.216563844249533E-2</v>
      </c>
      <c r="G776">
        <v>774</v>
      </c>
      <c r="H776">
        <f t="shared" ca="1" si="25"/>
        <v>2.4337086373875806E-2</v>
      </c>
    </row>
    <row r="777" spans="2:8" x14ac:dyDescent="0.45">
      <c r="B777" s="191">
        <v>39430</v>
      </c>
      <c r="C777" s="101">
        <v>37.710796356201172</v>
      </c>
      <c r="D777" s="56">
        <f t="shared" si="24"/>
        <v>7.0220398740677606E-2</v>
      </c>
      <c r="E777">
        <v>2.2154087754428058E-2</v>
      </c>
      <c r="G777">
        <v>775</v>
      </c>
      <c r="H777">
        <f t="shared" ca="1" si="25"/>
        <v>2.2514465771260466E-2</v>
      </c>
    </row>
    <row r="778" spans="2:8" x14ac:dyDescent="0.45">
      <c r="B778" s="191">
        <v>38960</v>
      </c>
      <c r="C778" s="101">
        <v>35.236476898193359</v>
      </c>
      <c r="D778" s="56">
        <f t="shared" si="24"/>
        <v>0.56066637206097236</v>
      </c>
      <c r="E778">
        <v>2.215084293134217E-2</v>
      </c>
      <c r="G778">
        <v>776</v>
      </c>
      <c r="H778">
        <f t="shared" ca="1" si="25"/>
        <v>7.2944605777687773E-3</v>
      </c>
    </row>
    <row r="779" spans="2:8" x14ac:dyDescent="0.45">
      <c r="B779" s="191">
        <v>38607</v>
      </c>
      <c r="C779" s="101">
        <v>22.577840805053711</v>
      </c>
      <c r="D779" s="56">
        <f t="shared" si="24"/>
        <v>-0.27439582539905255</v>
      </c>
      <c r="E779">
        <v>2.2137536937918048E-2</v>
      </c>
      <c r="G779">
        <v>777</v>
      </c>
      <c r="H779">
        <f t="shared" ca="1" si="25"/>
        <v>-2.4467501692009327E-2</v>
      </c>
    </row>
    <row r="780" spans="2:8" x14ac:dyDescent="0.45">
      <c r="B780" s="191">
        <v>39884</v>
      </c>
      <c r="C780" s="101">
        <v>31.11591911315918</v>
      </c>
      <c r="D780" s="56">
        <f t="shared" si="24"/>
        <v>3.8911781495815108</v>
      </c>
      <c r="E780">
        <v>2.2102795815930935E-2</v>
      </c>
      <c r="G780">
        <v>778</v>
      </c>
      <c r="H780">
        <f t="shared" ca="1" si="25"/>
        <v>2.8654960605554503E-2</v>
      </c>
    </row>
    <row r="781" spans="2:8" x14ac:dyDescent="0.45">
      <c r="B781" s="191">
        <v>35718</v>
      </c>
      <c r="C781" s="101">
        <v>6.3616409301757813</v>
      </c>
      <c r="D781" s="56">
        <f t="shared" si="24"/>
        <v>-0.98414895499401456</v>
      </c>
      <c r="E781">
        <v>2.2082522573402773E-2</v>
      </c>
      <c r="G781">
        <v>779</v>
      </c>
      <c r="H781">
        <f t="shared" ca="1" si="25"/>
        <v>-1.8136569506980782E-2</v>
      </c>
    </row>
    <row r="782" spans="2:8" x14ac:dyDescent="0.45">
      <c r="B782" s="191">
        <v>45898</v>
      </c>
      <c r="C782" s="101">
        <v>401.33889770507813</v>
      </c>
      <c r="D782" s="56">
        <f t="shared" si="24"/>
        <v>20.49957607194332</v>
      </c>
      <c r="E782">
        <v>2.2075336894010266E-2</v>
      </c>
      <c r="G782">
        <v>780</v>
      </c>
      <c r="H782">
        <f t="shared" ca="1" si="25"/>
        <v>-5.7151896435763587E-5</v>
      </c>
    </row>
    <row r="783" spans="2:8" x14ac:dyDescent="0.45">
      <c r="B783" s="191">
        <v>38525</v>
      </c>
      <c r="C783" s="101">
        <v>18.667293548583984</v>
      </c>
      <c r="D783" s="56">
        <f t="shared" si="24"/>
        <v>2.2476309840114443</v>
      </c>
      <c r="E783">
        <v>2.2067678642366886E-2</v>
      </c>
      <c r="G783">
        <v>781</v>
      </c>
      <c r="H783">
        <f t="shared" ca="1" si="25"/>
        <v>1.6929931956224989E-3</v>
      </c>
    </row>
    <row r="784" spans="2:8" x14ac:dyDescent="0.45">
      <c r="B784" s="191">
        <v>35669</v>
      </c>
      <c r="C784" s="101">
        <v>5.7479724884033203</v>
      </c>
      <c r="D784" s="56">
        <f t="shared" si="24"/>
        <v>-0.94687208122793898</v>
      </c>
      <c r="E784">
        <v>2.2052731341881435E-2</v>
      </c>
      <c r="G784">
        <v>782</v>
      </c>
      <c r="H784">
        <f t="shared" ca="1" si="25"/>
        <v>-2.5680900587221644E-4</v>
      </c>
    </row>
    <row r="785" spans="2:8" x14ac:dyDescent="0.45">
      <c r="B785" s="191">
        <v>41117</v>
      </c>
      <c r="C785" s="101">
        <v>108.19118499755859</v>
      </c>
      <c r="D785" s="56">
        <f t="shared" si="24"/>
        <v>-0.21652092125084518</v>
      </c>
      <c r="E785">
        <v>2.2048570682929688E-2</v>
      </c>
      <c r="G785">
        <v>783</v>
      </c>
      <c r="H785">
        <f t="shared" ca="1" si="25"/>
        <v>8.50841101155945E-3</v>
      </c>
    </row>
    <row r="786" spans="2:8" x14ac:dyDescent="0.45">
      <c r="B786" s="191">
        <v>41607</v>
      </c>
      <c r="C786" s="101">
        <v>138.09071350097656</v>
      </c>
      <c r="D786" s="56">
        <f t="shared" si="24"/>
        <v>16.319645259634505</v>
      </c>
      <c r="E786">
        <v>2.2009554356637106E-2</v>
      </c>
      <c r="G786">
        <v>784</v>
      </c>
      <c r="H786">
        <f t="shared" ca="1" si="25"/>
        <v>3.3552438339615222E-3</v>
      </c>
    </row>
    <row r="787" spans="2:8" x14ac:dyDescent="0.45">
      <c r="B787" s="191">
        <v>37295</v>
      </c>
      <c r="C787" s="101">
        <v>7.9730682373046875</v>
      </c>
      <c r="D787" s="56">
        <f t="shared" si="24"/>
        <v>-6.5435629793763245E-2</v>
      </c>
      <c r="E787">
        <v>2.200477460591287E-2</v>
      </c>
      <c r="G787">
        <v>785</v>
      </c>
      <c r="H787">
        <f t="shared" ca="1" si="25"/>
        <v>-2.0485701183534637E-2</v>
      </c>
    </row>
    <row r="788" spans="2:8" x14ac:dyDescent="0.45">
      <c r="B788" s="191">
        <v>36769</v>
      </c>
      <c r="C788" s="101">
        <v>8.5313205718994141</v>
      </c>
      <c r="D788" s="56">
        <f t="shared" si="24"/>
        <v>-0.96274537217838529</v>
      </c>
      <c r="E788">
        <v>2.1995130929110578E-2</v>
      </c>
      <c r="G788">
        <v>786</v>
      </c>
      <c r="H788">
        <f t="shared" ca="1" si="25"/>
        <v>3.4670706413693943E-2</v>
      </c>
    </row>
    <row r="789" spans="2:8" x14ac:dyDescent="0.45">
      <c r="B789" s="191">
        <v>44733</v>
      </c>
      <c r="C789" s="101">
        <v>229.00028991699219</v>
      </c>
      <c r="D789" s="56">
        <f t="shared" si="24"/>
        <v>28.616820658196772</v>
      </c>
      <c r="E789">
        <v>2.1961348304813229E-2</v>
      </c>
      <c r="G789">
        <v>787</v>
      </c>
      <c r="H789">
        <f t="shared" ca="1" si="25"/>
        <v>-7.6357231257036607E-3</v>
      </c>
    </row>
    <row r="790" spans="2:8" x14ac:dyDescent="0.45">
      <c r="B790" s="191">
        <v>37739</v>
      </c>
      <c r="C790" s="101">
        <v>7.7321023941040039</v>
      </c>
      <c r="D790" s="56">
        <f t="shared" si="24"/>
        <v>-0.72695443673188753</v>
      </c>
      <c r="E790">
        <v>2.1949543704155978E-2</v>
      </c>
      <c r="G790">
        <v>788</v>
      </c>
      <c r="H790">
        <f t="shared" ca="1" si="25"/>
        <v>-3.5301633450095474E-2</v>
      </c>
    </row>
    <row r="791" spans="2:8" x14ac:dyDescent="0.45">
      <c r="B791" s="191">
        <v>39244</v>
      </c>
      <c r="C791" s="101">
        <v>28.3179931640625</v>
      </c>
      <c r="D791" s="56">
        <f t="shared" si="24"/>
        <v>-0.90527707092715215</v>
      </c>
      <c r="E791">
        <v>2.1912484693803806E-2</v>
      </c>
      <c r="G791">
        <v>789</v>
      </c>
      <c r="H791">
        <f t="shared" ca="1" si="25"/>
        <v>-4.6484736434262526E-3</v>
      </c>
    </row>
    <row r="792" spans="2:8" x14ac:dyDescent="0.45">
      <c r="B792" s="191">
        <v>44957</v>
      </c>
      <c r="C792" s="101">
        <v>298.9560546875</v>
      </c>
      <c r="D792" s="56">
        <f t="shared" si="24"/>
        <v>0.57283524648924722</v>
      </c>
      <c r="E792">
        <v>2.1896594979181196E-2</v>
      </c>
      <c r="G792">
        <v>790</v>
      </c>
      <c r="H792">
        <f t="shared" ca="1" si="25"/>
        <v>2.662567910943426E-2</v>
      </c>
    </row>
    <row r="793" spans="2:8" x14ac:dyDescent="0.45">
      <c r="B793" s="191">
        <v>43280</v>
      </c>
      <c r="C793" s="101">
        <v>190.07461547851563</v>
      </c>
      <c r="D793" s="56">
        <f t="shared" si="24"/>
        <v>17.242734902544711</v>
      </c>
      <c r="E793">
        <v>2.1881133870478579E-2</v>
      </c>
      <c r="G793">
        <v>791</v>
      </c>
      <c r="H793">
        <f t="shared" ca="1" si="25"/>
        <v>1.4866037607023752E-3</v>
      </c>
    </row>
    <row r="794" spans="2:8" x14ac:dyDescent="0.45">
      <c r="B794" s="191">
        <v>36383</v>
      </c>
      <c r="C794" s="101">
        <v>10.419195175170898</v>
      </c>
      <c r="D794" s="56">
        <f t="shared" si="24"/>
        <v>-0.87252820422447785</v>
      </c>
      <c r="E794">
        <v>2.1867802121270336E-2</v>
      </c>
      <c r="G794">
        <v>792</v>
      </c>
      <c r="H794">
        <f t="shared" ca="1" si="25"/>
        <v>-5.6897416473421234E-3</v>
      </c>
    </row>
    <row r="795" spans="2:8" x14ac:dyDescent="0.45">
      <c r="B795" s="191">
        <v>40875</v>
      </c>
      <c r="C795" s="101">
        <v>81.737258911132813</v>
      </c>
      <c r="D795" s="56">
        <f t="shared" si="24"/>
        <v>-0.62457646231497532</v>
      </c>
      <c r="E795">
        <v>2.1846905320602562E-2</v>
      </c>
      <c r="G795">
        <v>793</v>
      </c>
      <c r="H795">
        <f t="shared" ca="1" si="25"/>
        <v>4.9515266678195674E-3</v>
      </c>
    </row>
    <row r="796" spans="2:8" x14ac:dyDescent="0.45">
      <c r="B796" s="191">
        <v>42884</v>
      </c>
      <c r="C796" s="101">
        <v>217.72012329101563</v>
      </c>
      <c r="D796" s="56">
        <f t="shared" si="24"/>
        <v>0.33929587336349676</v>
      </c>
      <c r="E796">
        <v>2.1837529297652692E-2</v>
      </c>
      <c r="G796">
        <v>794</v>
      </c>
      <c r="H796">
        <f t="shared" ca="1" si="25"/>
        <v>1.2862628082578775E-2</v>
      </c>
    </row>
    <row r="797" spans="2:8" x14ac:dyDescent="0.45">
      <c r="B797" s="191">
        <v>42033</v>
      </c>
      <c r="C797" s="101">
        <v>162.56312561035156</v>
      </c>
      <c r="D797" s="56">
        <f t="shared" si="24"/>
        <v>4.0123002928461924</v>
      </c>
      <c r="E797">
        <v>2.1805154383282111E-2</v>
      </c>
      <c r="G797">
        <v>795</v>
      </c>
      <c r="H797">
        <f t="shared" ca="1" si="25"/>
        <v>4.3263961820875024E-2</v>
      </c>
    </row>
    <row r="798" spans="2:8" x14ac:dyDescent="0.45">
      <c r="B798" s="191">
        <v>39826</v>
      </c>
      <c r="C798" s="101">
        <v>32.432838439941406</v>
      </c>
      <c r="D798" s="56">
        <f t="shared" si="24"/>
        <v>-0.66794389855153402</v>
      </c>
      <c r="E798">
        <v>2.1804986814419679E-2</v>
      </c>
      <c r="G798">
        <v>796</v>
      </c>
      <c r="H798">
        <f t="shared" ca="1" si="25"/>
        <v>-3.3701572877002615E-2</v>
      </c>
    </row>
    <row r="799" spans="2:8" x14ac:dyDescent="0.45">
      <c r="B799" s="191">
        <v>41011</v>
      </c>
      <c r="C799" s="101">
        <v>97.672767639160156</v>
      </c>
      <c r="D799" s="56">
        <f t="shared" si="24"/>
        <v>10.254786596321495</v>
      </c>
      <c r="E799">
        <v>2.176273908696516E-2</v>
      </c>
      <c r="G799">
        <v>797</v>
      </c>
      <c r="H799">
        <f t="shared" ca="1" si="25"/>
        <v>-2.0815091664995396E-2</v>
      </c>
    </row>
    <row r="800" spans="2:8" x14ac:dyDescent="0.45">
      <c r="B800" s="191">
        <v>35919</v>
      </c>
      <c r="C800" s="101">
        <v>8.6783313751220703</v>
      </c>
      <c r="D800" s="56">
        <f t="shared" si="24"/>
        <v>-0.91865439004143201</v>
      </c>
      <c r="E800">
        <v>2.1744673698525761E-2</v>
      </c>
      <c r="G800">
        <v>798</v>
      </c>
      <c r="H800">
        <f t="shared" ca="1" si="25"/>
        <v>-2.6911009476500453E-2</v>
      </c>
    </row>
    <row r="801" spans="2:8" x14ac:dyDescent="0.45">
      <c r="B801" s="191">
        <v>41081</v>
      </c>
      <c r="C801" s="101">
        <v>106.6846923828125</v>
      </c>
      <c r="D801" s="56">
        <f t="shared" si="24"/>
        <v>-0.41706529135071213</v>
      </c>
      <c r="E801">
        <v>2.1743636852132178E-2</v>
      </c>
      <c r="G801">
        <v>799</v>
      </c>
      <c r="H801">
        <f t="shared" ca="1" si="25"/>
        <v>3.374579410407857E-3</v>
      </c>
    </row>
    <row r="802" spans="2:8" x14ac:dyDescent="0.45">
      <c r="B802" s="191">
        <v>42760</v>
      </c>
      <c r="C802" s="101">
        <v>183.01310729980469</v>
      </c>
      <c r="D802" s="56">
        <f t="shared" si="24"/>
        <v>4.2371346537718653</v>
      </c>
      <c r="E802">
        <v>2.1743363920458707E-2</v>
      </c>
      <c r="G802">
        <v>800</v>
      </c>
      <c r="H802">
        <f t="shared" ca="1" si="25"/>
        <v>1.0784030182120648E-2</v>
      </c>
    </row>
    <row r="803" spans="2:8" x14ac:dyDescent="0.45">
      <c r="B803" s="191">
        <v>38824</v>
      </c>
      <c r="C803" s="101">
        <v>34.945274353027344</v>
      </c>
      <c r="D803" s="56">
        <f t="shared" si="24"/>
        <v>3.8957740739367548</v>
      </c>
      <c r="E803">
        <v>2.1710369730755099E-2</v>
      </c>
      <c r="G803">
        <v>801</v>
      </c>
      <c r="H803">
        <f t="shared" ca="1" si="25"/>
        <v>-2.6481654719362955E-2</v>
      </c>
    </row>
    <row r="804" spans="2:8" x14ac:dyDescent="0.45">
      <c r="B804" s="191">
        <v>36005</v>
      </c>
      <c r="C804" s="101">
        <v>7.1378445625305176</v>
      </c>
      <c r="D804" s="56">
        <f t="shared" si="24"/>
        <v>1.2431334392975968</v>
      </c>
      <c r="E804">
        <v>2.1680311689673191E-2</v>
      </c>
      <c r="G804">
        <v>802</v>
      </c>
      <c r="H804">
        <f t="shared" ca="1" si="25"/>
        <v>3.056501365072015E-2</v>
      </c>
    </row>
    <row r="805" spans="2:8" x14ac:dyDescent="0.45">
      <c r="B805" s="191">
        <v>35227</v>
      </c>
      <c r="C805" s="101">
        <v>3.1820864677429199</v>
      </c>
      <c r="D805" s="56">
        <f t="shared" si="24"/>
        <v>-0.98465385507639913</v>
      </c>
      <c r="E805">
        <v>2.1664748617113573E-2</v>
      </c>
      <c r="G805">
        <v>803</v>
      </c>
      <c r="H805">
        <f t="shared" ca="1" si="25"/>
        <v>1.5950600864551703E-2</v>
      </c>
    </row>
    <row r="806" spans="2:8" x14ac:dyDescent="0.45">
      <c r="B806" s="191">
        <v>43474</v>
      </c>
      <c r="C806" s="101">
        <v>207.3541259765625</v>
      </c>
      <c r="D806" s="56">
        <f t="shared" si="24"/>
        <v>5.5228678992601017</v>
      </c>
      <c r="E806">
        <v>2.1636040375086148E-2</v>
      </c>
      <c r="G806">
        <v>804</v>
      </c>
      <c r="H806">
        <f t="shared" ca="1" si="25"/>
        <v>1.8649758341093208E-2</v>
      </c>
    </row>
    <row r="807" spans="2:8" x14ac:dyDescent="0.45">
      <c r="B807" s="191">
        <v>39885</v>
      </c>
      <c r="C807" s="101">
        <v>31.788797378540039</v>
      </c>
      <c r="D807" s="56">
        <f t="shared" si="24"/>
        <v>0.51599153521739782</v>
      </c>
      <c r="E807">
        <v>2.1624887985272259E-2</v>
      </c>
      <c r="G807">
        <v>805</v>
      </c>
      <c r="H807">
        <f t="shared" ca="1" si="25"/>
        <v>-3.7812905034336444E-2</v>
      </c>
    </row>
    <row r="808" spans="2:8" x14ac:dyDescent="0.45">
      <c r="B808" s="191">
        <v>38574</v>
      </c>
      <c r="C808" s="101">
        <v>20.96898078918457</v>
      </c>
      <c r="D808" s="56">
        <f t="shared" si="24"/>
        <v>-0.66962607635819726</v>
      </c>
      <c r="E808">
        <v>2.1618422424526162E-2</v>
      </c>
      <c r="G808">
        <v>806</v>
      </c>
      <c r="H808">
        <f t="shared" ca="1" si="25"/>
        <v>-5.6869705217628477E-3</v>
      </c>
    </row>
    <row r="809" spans="2:8" x14ac:dyDescent="0.45">
      <c r="B809" s="191">
        <v>40403</v>
      </c>
      <c r="C809" s="101">
        <v>63.470447540283203</v>
      </c>
      <c r="D809" s="56">
        <f t="shared" si="24"/>
        <v>6.5092515648696097</v>
      </c>
      <c r="E809">
        <v>2.1575869968860423E-2</v>
      </c>
      <c r="G809">
        <v>807</v>
      </c>
      <c r="H809">
        <f t="shared" ca="1" si="25"/>
        <v>-1.4587205839989069E-2</v>
      </c>
    </row>
    <row r="810" spans="2:8" x14ac:dyDescent="0.45">
      <c r="B810" s="191">
        <v>35902</v>
      </c>
      <c r="C810" s="101">
        <v>8.4523000717163086</v>
      </c>
      <c r="D810" s="56">
        <f t="shared" si="24"/>
        <v>-0.76844806723212478</v>
      </c>
      <c r="E810">
        <v>2.1543061688073684E-2</v>
      </c>
      <c r="G810">
        <v>808</v>
      </c>
      <c r="H810">
        <f t="shared" ca="1" si="25"/>
        <v>1.0799203849256169E-2</v>
      </c>
    </row>
    <row r="811" spans="2:8" x14ac:dyDescent="0.45">
      <c r="B811" s="191">
        <v>38833</v>
      </c>
      <c r="C811" s="101">
        <v>36.502826690673828</v>
      </c>
      <c r="D811" s="56">
        <f t="shared" si="24"/>
        <v>-0.91233730957521297</v>
      </c>
      <c r="E811">
        <v>2.154075595534214E-2</v>
      </c>
      <c r="G811">
        <v>809</v>
      </c>
      <c r="H811">
        <f t="shared" ca="1" si="25"/>
        <v>2.8380078422699458E-2</v>
      </c>
    </row>
    <row r="812" spans="2:8" x14ac:dyDescent="0.45">
      <c r="B812" s="191">
        <v>45133</v>
      </c>
      <c r="C812" s="101">
        <v>416.40093994140625</v>
      </c>
      <c r="D812" s="56">
        <f t="shared" si="24"/>
        <v>0.25252195714192083</v>
      </c>
      <c r="E812">
        <v>2.1522867691307016E-2</v>
      </c>
      <c r="G812">
        <v>810</v>
      </c>
      <c r="H812">
        <f t="shared" ca="1" si="25"/>
        <v>-1.2533679656543959E-2</v>
      </c>
    </row>
    <row r="813" spans="2:8" x14ac:dyDescent="0.45">
      <c r="B813" s="191">
        <v>46071</v>
      </c>
      <c r="C813" s="101">
        <v>332.45001220703125</v>
      </c>
      <c r="D813" s="56">
        <f t="shared" si="24"/>
        <v>122.00047986541186</v>
      </c>
      <c r="E813">
        <v>2.150867948207982E-2</v>
      </c>
      <c r="G813">
        <v>811</v>
      </c>
      <c r="H813">
        <f t="shared" ca="1" si="25"/>
        <v>-2.4301420161622959E-2</v>
      </c>
    </row>
    <row r="814" spans="2:8" x14ac:dyDescent="0.45">
      <c r="B814" s="191">
        <v>35171</v>
      </c>
      <c r="C814" s="101">
        <v>2.7028350830078125</v>
      </c>
      <c r="D814" s="56">
        <f t="shared" si="24"/>
        <v>-0.9869339936276913</v>
      </c>
      <c r="E814">
        <v>2.1486101442252329E-2</v>
      </c>
      <c r="G814">
        <v>812</v>
      </c>
      <c r="H814">
        <f t="shared" ca="1" si="25"/>
        <v>-3.4053187790234959E-3</v>
      </c>
    </row>
    <row r="815" spans="2:8" x14ac:dyDescent="0.45">
      <c r="B815" s="191">
        <v>44642</v>
      </c>
      <c r="C815" s="101">
        <v>206.86007690429688</v>
      </c>
      <c r="D815" s="56">
        <f t="shared" si="24"/>
        <v>1.9308950972602814</v>
      </c>
      <c r="E815">
        <v>2.1472361898023668E-2</v>
      </c>
      <c r="G815">
        <v>813</v>
      </c>
      <c r="H815">
        <f t="shared" ca="1" si="25"/>
        <v>-7.4782535589843222E-3</v>
      </c>
    </row>
    <row r="816" spans="2:8" x14ac:dyDescent="0.45">
      <c r="B816" s="191">
        <v>40555</v>
      </c>
      <c r="C816" s="101">
        <v>70.579147338867188</v>
      </c>
      <c r="D816" s="56">
        <f t="shared" si="24"/>
        <v>2.3811670608367566</v>
      </c>
      <c r="E816">
        <v>2.1458247461440046E-2</v>
      </c>
      <c r="G816">
        <v>814</v>
      </c>
      <c r="H816">
        <f t="shared" ca="1" si="25"/>
        <v>1.9846205834078035E-2</v>
      </c>
    </row>
    <row r="817" spans="2:8" x14ac:dyDescent="0.45">
      <c r="B817" s="191">
        <v>38561</v>
      </c>
      <c r="C817" s="101">
        <v>20.874197006225586</v>
      </c>
      <c r="D817" s="56">
        <f t="shared" si="24"/>
        <v>-0.87042138038917782</v>
      </c>
      <c r="E817">
        <v>2.1416720463882103E-2</v>
      </c>
      <c r="G817">
        <v>815</v>
      </c>
      <c r="H817">
        <f t="shared" ca="1" si="25"/>
        <v>-2.3945891501584999E-4</v>
      </c>
    </row>
    <row r="818" spans="2:8" x14ac:dyDescent="0.45">
      <c r="B818" s="191">
        <v>42702</v>
      </c>
      <c r="C818" s="101">
        <v>161.09291076660156</v>
      </c>
      <c r="D818" s="56">
        <f t="shared" si="24"/>
        <v>5.2157443147876785</v>
      </c>
      <c r="E818">
        <v>2.1416159226364251E-2</v>
      </c>
      <c r="G818">
        <v>816</v>
      </c>
      <c r="H818">
        <f t="shared" ca="1" si="25"/>
        <v>6.518004714512437E-3</v>
      </c>
    </row>
    <row r="819" spans="2:8" x14ac:dyDescent="0.45">
      <c r="B819" s="191">
        <v>38720</v>
      </c>
      <c r="C819" s="101">
        <v>25.916913986206055</v>
      </c>
      <c r="D819" s="56">
        <f t="shared" si="24"/>
        <v>-0.8491893004539085</v>
      </c>
      <c r="E819">
        <v>2.1413030437790741E-2</v>
      </c>
      <c r="G819">
        <v>817</v>
      </c>
      <c r="H819">
        <f t="shared" ca="1" si="25"/>
        <v>2.6831790042280472E-2</v>
      </c>
    </row>
    <row r="820" spans="2:8" x14ac:dyDescent="0.45">
      <c r="B820" s="191">
        <v>41978</v>
      </c>
      <c r="C820" s="101">
        <v>171.85063171386719</v>
      </c>
      <c r="D820" s="56">
        <f t="shared" si="24"/>
        <v>7.819155586607314E-2</v>
      </c>
      <c r="E820">
        <v>2.140178251903746E-2</v>
      </c>
      <c r="G820">
        <v>818</v>
      </c>
      <c r="H820">
        <f t="shared" ca="1" si="25"/>
        <v>-3.5297284712447361E-3</v>
      </c>
    </row>
    <row r="821" spans="2:8" x14ac:dyDescent="0.45">
      <c r="B821" s="191">
        <v>44188</v>
      </c>
      <c r="C821" s="101">
        <v>159.38784790039063</v>
      </c>
      <c r="D821" s="56">
        <f t="shared" si="24"/>
        <v>3.394692782733979</v>
      </c>
      <c r="E821">
        <v>2.1386289487183147E-2</v>
      </c>
      <c r="G821">
        <v>819</v>
      </c>
      <c r="H821">
        <f t="shared" ca="1" si="25"/>
        <v>9.328441262986641E-3</v>
      </c>
    </row>
    <row r="822" spans="2:8" x14ac:dyDescent="0.45">
      <c r="B822" s="191">
        <v>39924</v>
      </c>
      <c r="C822" s="101">
        <v>36.268257141113281</v>
      </c>
      <c r="D822" s="56">
        <f t="shared" si="24"/>
        <v>-0.64594498053638916</v>
      </c>
      <c r="E822">
        <v>2.1385757739375823E-2</v>
      </c>
      <c r="G822">
        <v>820</v>
      </c>
      <c r="H822">
        <f t="shared" ca="1" si="25"/>
        <v>1.2637654226296809E-2</v>
      </c>
    </row>
    <row r="823" spans="2:8" x14ac:dyDescent="0.45">
      <c r="B823" s="191">
        <v>41016</v>
      </c>
      <c r="C823" s="101">
        <v>102.43678283691406</v>
      </c>
      <c r="D823" s="56">
        <f t="shared" si="24"/>
        <v>14.372072989214852</v>
      </c>
      <c r="E823">
        <v>2.1364639799661335E-2</v>
      </c>
      <c r="G823">
        <v>821</v>
      </c>
      <c r="H823">
        <f t="shared" ca="1" si="25"/>
        <v>2.1554731830466297E-2</v>
      </c>
    </row>
    <row r="824" spans="2:8" x14ac:dyDescent="0.45">
      <c r="B824" s="191">
        <v>37161</v>
      </c>
      <c r="C824" s="101">
        <v>6.6638236045837402</v>
      </c>
      <c r="D824" s="56">
        <f t="shared" si="24"/>
        <v>-0.19727773893579922</v>
      </c>
      <c r="E824">
        <v>2.135669146246124E-2</v>
      </c>
      <c r="G824">
        <v>822</v>
      </c>
      <c r="H824">
        <f t="shared" ca="1" si="25"/>
        <v>-1.8568545030701023E-3</v>
      </c>
    </row>
    <row r="825" spans="2:8" x14ac:dyDescent="0.45">
      <c r="B825" s="191">
        <v>36564</v>
      </c>
      <c r="C825" s="101">
        <v>8.3015308380126953</v>
      </c>
      <c r="D825" s="56">
        <f t="shared" si="24"/>
        <v>-0.73239587299715447</v>
      </c>
      <c r="E825">
        <v>2.1343614368716103E-2</v>
      </c>
      <c r="G825">
        <v>823</v>
      </c>
      <c r="H825">
        <f t="shared" ca="1" si="25"/>
        <v>5.3379616915736408E-3</v>
      </c>
    </row>
    <row r="826" spans="2:8" x14ac:dyDescent="0.45">
      <c r="B826" s="191">
        <v>39321</v>
      </c>
      <c r="C826" s="101">
        <v>31.021684646606445</v>
      </c>
      <c r="D826" s="56">
        <f t="shared" si="24"/>
        <v>-0.84368306385749325</v>
      </c>
      <c r="E826">
        <v>2.1342298341171708E-2</v>
      </c>
      <c r="G826">
        <v>824</v>
      </c>
      <c r="H826">
        <f t="shared" ca="1" si="25"/>
        <v>6.5353245309258054E-3</v>
      </c>
    </row>
    <row r="827" spans="2:8" x14ac:dyDescent="0.45">
      <c r="B827" s="191">
        <v>42815</v>
      </c>
      <c r="C827" s="101">
        <v>198.45376586914063</v>
      </c>
      <c r="D827" s="56">
        <f t="shared" si="24"/>
        <v>21.962891489685706</v>
      </c>
      <c r="E827">
        <v>2.1284010497833575E-2</v>
      </c>
      <c r="G827">
        <v>825</v>
      </c>
      <c r="H827">
        <f t="shared" ca="1" si="25"/>
        <v>-3.4936095846631036E-2</v>
      </c>
    </row>
    <row r="828" spans="2:8" x14ac:dyDescent="0.45">
      <c r="B828" s="191">
        <v>37029</v>
      </c>
      <c r="C828" s="101">
        <v>8.6423683166503906</v>
      </c>
      <c r="D828" s="56">
        <f t="shared" si="24"/>
        <v>-0.98114105607189162</v>
      </c>
      <c r="E828">
        <v>2.1242135735281987E-2</v>
      </c>
      <c r="G828">
        <v>826</v>
      </c>
      <c r="H828">
        <f t="shared" ca="1" si="25"/>
        <v>1.4969191046943799E-2</v>
      </c>
    </row>
    <row r="829" spans="2:8" x14ac:dyDescent="0.45">
      <c r="B829" s="191">
        <v>45520</v>
      </c>
      <c r="C829" s="101">
        <v>458.26364135742188</v>
      </c>
      <c r="D829" s="56">
        <f t="shared" si="24"/>
        <v>13.262668706535932</v>
      </c>
      <c r="E829">
        <v>2.1231220070190855E-2</v>
      </c>
      <c r="G829">
        <v>827</v>
      </c>
      <c r="H829">
        <f t="shared" ca="1" si="25"/>
        <v>-3.8886646189375245E-3</v>
      </c>
    </row>
    <row r="830" spans="2:8" x14ac:dyDescent="0.45">
      <c r="B830" s="191">
        <v>39294</v>
      </c>
      <c r="C830" s="101">
        <v>32.130287170410156</v>
      </c>
      <c r="D830" s="56">
        <f t="shared" si="24"/>
        <v>-0.380958425145484</v>
      </c>
      <c r="E830">
        <v>2.1200914317694726E-2</v>
      </c>
      <c r="G830">
        <v>828</v>
      </c>
      <c r="H830">
        <f t="shared" ca="1" si="25"/>
        <v>9.2576098516620707E-3</v>
      </c>
    </row>
    <row r="831" spans="2:8" x14ac:dyDescent="0.45">
      <c r="B831" s="191">
        <v>40310</v>
      </c>
      <c r="C831" s="101">
        <v>51.903278350830078</v>
      </c>
      <c r="D831" s="56">
        <f t="shared" si="24"/>
        <v>-0.22041329494606315</v>
      </c>
      <c r="E831">
        <v>2.119035587227875E-2</v>
      </c>
      <c r="G831">
        <v>829</v>
      </c>
      <c r="H831">
        <f t="shared" ca="1" si="25"/>
        <v>-1.8678162196688285E-2</v>
      </c>
    </row>
    <row r="832" spans="2:8" x14ac:dyDescent="0.45">
      <c r="B832" s="191">
        <v>40416</v>
      </c>
      <c r="C832" s="101">
        <v>66.57794189453125</v>
      </c>
      <c r="D832" s="56">
        <f t="shared" si="24"/>
        <v>2.4312465251100366</v>
      </c>
      <c r="E832">
        <v>2.1183596474393482E-2</v>
      </c>
      <c r="G832">
        <v>830</v>
      </c>
      <c r="H832">
        <f t="shared" ca="1" si="25"/>
        <v>-3.4098511150850086E-3</v>
      </c>
    </row>
    <row r="833" spans="2:8" x14ac:dyDescent="0.45">
      <c r="B833" s="191">
        <v>38530</v>
      </c>
      <c r="C833" s="101">
        <v>19.403427124023438</v>
      </c>
      <c r="D833" s="56">
        <f t="shared" si="24"/>
        <v>1.1553505289176651</v>
      </c>
      <c r="E833">
        <v>2.1148435948054951E-2</v>
      </c>
      <c r="G833">
        <v>831</v>
      </c>
      <c r="H833">
        <f t="shared" ca="1" si="25"/>
        <v>-1.9957162238700754E-2</v>
      </c>
    </row>
    <row r="834" spans="2:8" x14ac:dyDescent="0.45">
      <c r="B834" s="191">
        <v>36754</v>
      </c>
      <c r="C834" s="101">
        <v>9.002446174621582</v>
      </c>
      <c r="D834" s="56">
        <f t="shared" si="24"/>
        <v>-0.94198695512502828</v>
      </c>
      <c r="E834">
        <v>2.1138673453669359E-2</v>
      </c>
      <c r="G834">
        <v>832</v>
      </c>
      <c r="H834">
        <f t="shared" ca="1" si="25"/>
        <v>-4.6161244962856351E-3</v>
      </c>
    </row>
    <row r="835" spans="2:8" x14ac:dyDescent="0.45">
      <c r="B835" s="191">
        <v>41471</v>
      </c>
      <c r="C835" s="101">
        <v>155.1796875</v>
      </c>
      <c r="D835" s="56">
        <f t="shared" ref="D835:D898" si="26">(C835-C836)/C836</f>
        <v>-3.8662681814121361E-3</v>
      </c>
      <c r="E835">
        <v>2.1129035286481957E-2</v>
      </c>
      <c r="G835">
        <v>833</v>
      </c>
      <c r="H835">
        <f t="shared" ca="1" si="25"/>
        <v>-1.205078319800198E-2</v>
      </c>
    </row>
    <row r="836" spans="2:8" x14ac:dyDescent="0.45">
      <c r="B836" s="191">
        <v>44054</v>
      </c>
      <c r="C836" s="101">
        <v>155.781982421875</v>
      </c>
      <c r="D836" s="56">
        <f t="shared" si="26"/>
        <v>9.9460087564137156E-2</v>
      </c>
      <c r="E836">
        <v>2.1121707515890441E-2</v>
      </c>
      <c r="G836">
        <v>834</v>
      </c>
      <c r="H836">
        <f t="shared" ref="H836:H899" ca="1" si="27">_xlfn.NORM.INV(RAND(),N$5,N$6)</f>
        <v>-2.5663282265626003E-2</v>
      </c>
    </row>
    <row r="837" spans="2:8" x14ac:dyDescent="0.45">
      <c r="B837" s="191">
        <v>41696</v>
      </c>
      <c r="C837" s="101">
        <v>141.68952941894531</v>
      </c>
      <c r="D837" s="56">
        <f t="shared" si="26"/>
        <v>-7.9812755093091797E-2</v>
      </c>
      <c r="E837">
        <v>2.1121339688799732E-2</v>
      </c>
      <c r="G837">
        <v>835</v>
      </c>
      <c r="H837">
        <f t="shared" ca="1" si="27"/>
        <v>-1.4806321252515558E-2</v>
      </c>
    </row>
    <row r="838" spans="2:8" x14ac:dyDescent="0.45">
      <c r="B838" s="191">
        <v>44035</v>
      </c>
      <c r="C838" s="101">
        <v>153.97901916503906</v>
      </c>
      <c r="D838" s="56">
        <f t="shared" si="26"/>
        <v>18.11941107099284</v>
      </c>
      <c r="E838">
        <v>2.1114381311784683E-2</v>
      </c>
      <c r="G838">
        <v>836</v>
      </c>
      <c r="H838">
        <f t="shared" ca="1" si="27"/>
        <v>-1.7379226734852538E-2</v>
      </c>
    </row>
    <row r="839" spans="2:8" x14ac:dyDescent="0.45">
      <c r="B839" s="191">
        <v>36607</v>
      </c>
      <c r="C839" s="101">
        <v>8.0535440444946289</v>
      </c>
      <c r="D839" s="56">
        <f t="shared" si="26"/>
        <v>-0.79647854934439355</v>
      </c>
      <c r="E839">
        <v>2.1098852998575619E-2</v>
      </c>
      <c r="G839">
        <v>837</v>
      </c>
      <c r="H839">
        <f t="shared" ca="1" si="27"/>
        <v>-1.8318851356672244E-2</v>
      </c>
    </row>
    <row r="840" spans="2:8" x14ac:dyDescent="0.45">
      <c r="B840" s="191">
        <v>39539</v>
      </c>
      <c r="C840" s="101">
        <v>39.57098388671875</v>
      </c>
      <c r="D840" s="56">
        <f t="shared" si="26"/>
        <v>-0.80434503459861184</v>
      </c>
      <c r="E840">
        <v>2.1090985834083406E-2</v>
      </c>
      <c r="G840">
        <v>838</v>
      </c>
      <c r="H840">
        <f t="shared" ca="1" si="27"/>
        <v>3.405802242710657E-3</v>
      </c>
    </row>
    <row r="841" spans="2:8" x14ac:dyDescent="0.45">
      <c r="B841" s="191">
        <v>43406</v>
      </c>
      <c r="C841" s="101">
        <v>202.24880981445313</v>
      </c>
      <c r="D841" s="56">
        <f t="shared" si="26"/>
        <v>1.2556453342137239</v>
      </c>
      <c r="E841">
        <v>2.1088636088755497E-2</v>
      </c>
      <c r="G841">
        <v>839</v>
      </c>
      <c r="H841">
        <f t="shared" ca="1" si="27"/>
        <v>-5.5603866626020926E-3</v>
      </c>
    </row>
    <row r="842" spans="2:8" x14ac:dyDescent="0.45">
      <c r="B842" s="191">
        <v>40844</v>
      </c>
      <c r="C842" s="101">
        <v>89.66339111328125</v>
      </c>
      <c r="D842" s="56">
        <f t="shared" si="26"/>
        <v>0.886593699849761</v>
      </c>
      <c r="E842">
        <v>2.1084949458625213E-2</v>
      </c>
      <c r="G842">
        <v>840</v>
      </c>
      <c r="H842">
        <f t="shared" ca="1" si="27"/>
        <v>1.7397512353050981E-2</v>
      </c>
    </row>
    <row r="843" spans="2:8" x14ac:dyDescent="0.45">
      <c r="B843" s="191">
        <v>40024</v>
      </c>
      <c r="C843" s="101">
        <v>47.526603698730469</v>
      </c>
      <c r="D843" s="56">
        <f t="shared" si="26"/>
        <v>0.31702707065402325</v>
      </c>
      <c r="E843">
        <v>2.1034995331147596E-2</v>
      </c>
      <c r="G843">
        <v>841</v>
      </c>
      <c r="H843">
        <f t="shared" ca="1" si="27"/>
        <v>6.5876621054433626E-3</v>
      </c>
    </row>
    <row r="844" spans="2:8" x14ac:dyDescent="0.45">
      <c r="B844" s="191">
        <v>38810</v>
      </c>
      <c r="C844" s="101">
        <v>36.086277008056641</v>
      </c>
      <c r="D844" s="56">
        <f t="shared" si="26"/>
        <v>-0.75446368965883126</v>
      </c>
      <c r="E844">
        <v>2.1009603304600555E-2</v>
      </c>
      <c r="G844">
        <v>842</v>
      </c>
      <c r="H844">
        <f t="shared" ca="1" si="27"/>
        <v>-7.7618008001256967E-3</v>
      </c>
    </row>
    <row r="845" spans="2:8" x14ac:dyDescent="0.45">
      <c r="B845" s="191">
        <v>41710</v>
      </c>
      <c r="C845" s="101">
        <v>146.96920776367188</v>
      </c>
      <c r="D845" s="56">
        <f t="shared" si="26"/>
        <v>19.805352017260077</v>
      </c>
      <c r="E845">
        <v>2.095800798278153E-2</v>
      </c>
      <c r="G845">
        <v>843</v>
      </c>
      <c r="H845">
        <f t="shared" ca="1" si="27"/>
        <v>-5.8616226563425492E-3</v>
      </c>
    </row>
    <row r="846" spans="2:8" x14ac:dyDescent="0.45">
      <c r="B846" s="191">
        <v>37431</v>
      </c>
      <c r="C846" s="101">
        <v>7.0640096664428711</v>
      </c>
      <c r="D846" s="56">
        <f t="shared" si="26"/>
        <v>-0.80969249482786243</v>
      </c>
      <c r="E846">
        <v>2.0944370141369725E-2</v>
      </c>
      <c r="G846">
        <v>844</v>
      </c>
      <c r="H846">
        <f t="shared" ca="1" si="27"/>
        <v>1.7294271705361311E-2</v>
      </c>
    </row>
    <row r="847" spans="2:8" x14ac:dyDescent="0.45">
      <c r="B847" s="191">
        <v>39434</v>
      </c>
      <c r="C847" s="101">
        <v>37.118923187255859</v>
      </c>
      <c r="D847" s="56">
        <f t="shared" si="26"/>
        <v>-0.74251351085875272</v>
      </c>
      <c r="E847">
        <v>2.093008322930457E-2</v>
      </c>
      <c r="G847">
        <v>845</v>
      </c>
      <c r="H847">
        <f t="shared" ca="1" si="27"/>
        <v>-1.2654578051000306E-2</v>
      </c>
    </row>
    <row r="848" spans="2:8" x14ac:dyDescent="0.45">
      <c r="B848" s="191">
        <v>44154</v>
      </c>
      <c r="C848" s="101">
        <v>144.15872192382813</v>
      </c>
      <c r="D848" s="56">
        <f t="shared" si="26"/>
        <v>-0.16895166592996738</v>
      </c>
      <c r="E848">
        <v>2.0918177192176927E-2</v>
      </c>
      <c r="G848">
        <v>846</v>
      </c>
      <c r="H848">
        <f t="shared" ca="1" si="27"/>
        <v>-1.9869316781525682E-2</v>
      </c>
    </row>
    <row r="849" spans="2:8" x14ac:dyDescent="0.45">
      <c r="B849" s="191">
        <v>42593</v>
      </c>
      <c r="C849" s="101">
        <v>173.46611022949219</v>
      </c>
      <c r="D849" s="56">
        <f t="shared" si="26"/>
        <v>18.046627757844941</v>
      </c>
      <c r="E849">
        <v>2.0892497807038026E-2</v>
      </c>
      <c r="G849">
        <v>847</v>
      </c>
      <c r="H849">
        <f t="shared" ca="1" si="27"/>
        <v>-1.3622843734882708E-3</v>
      </c>
    </row>
    <row r="850" spans="2:8" x14ac:dyDescent="0.45">
      <c r="B850" s="191">
        <v>36949</v>
      </c>
      <c r="C850" s="101">
        <v>9.1074447631835938</v>
      </c>
      <c r="D850" s="56">
        <f t="shared" si="26"/>
        <v>-0.56469409632839385</v>
      </c>
      <c r="E850">
        <v>2.0889768234022874E-2</v>
      </c>
      <c r="G850">
        <v>848</v>
      </c>
      <c r="H850">
        <f t="shared" ca="1" si="27"/>
        <v>2.541890600010796E-2</v>
      </c>
    </row>
    <row r="851" spans="2:8" x14ac:dyDescent="0.45">
      <c r="B851" s="191">
        <v>38547</v>
      </c>
      <c r="C851" s="101">
        <v>20.921941757202148</v>
      </c>
      <c r="D851" s="56">
        <f t="shared" si="26"/>
        <v>3.6871185803347477</v>
      </c>
      <c r="E851">
        <v>2.0880965069305396E-2</v>
      </c>
      <c r="G851">
        <v>849</v>
      </c>
      <c r="H851">
        <f t="shared" ca="1" si="27"/>
        <v>2.0284096572845647E-2</v>
      </c>
    </row>
    <row r="852" spans="2:8" x14ac:dyDescent="0.45">
      <c r="B852" s="191">
        <v>35550</v>
      </c>
      <c r="C852" s="101">
        <v>4.4637107849121094</v>
      </c>
      <c r="D852" s="56">
        <f t="shared" si="26"/>
        <v>-0.87315571255934432</v>
      </c>
      <c r="E852">
        <v>2.0833505997141122E-2</v>
      </c>
      <c r="G852">
        <v>850</v>
      </c>
      <c r="H852">
        <f t="shared" ca="1" si="27"/>
        <v>3.6389496127481736E-3</v>
      </c>
    </row>
    <row r="853" spans="2:8" x14ac:dyDescent="0.45">
      <c r="B853" s="191">
        <v>39027</v>
      </c>
      <c r="C853" s="101">
        <v>35.190475463867188</v>
      </c>
      <c r="D853" s="56">
        <f t="shared" si="26"/>
        <v>-0.76886220427301288</v>
      </c>
      <c r="E853">
        <v>2.0816418805786125E-2</v>
      </c>
      <c r="G853">
        <v>851</v>
      </c>
      <c r="H853">
        <f t="shared" ca="1" si="27"/>
        <v>1.8789934613494312E-2</v>
      </c>
    </row>
    <row r="854" spans="2:8" x14ac:dyDescent="0.45">
      <c r="B854" s="191">
        <v>41746</v>
      </c>
      <c r="C854" s="101">
        <v>152.2489013671875</v>
      </c>
      <c r="D854" s="56">
        <f t="shared" si="26"/>
        <v>28.378637421363681</v>
      </c>
      <c r="E854">
        <v>2.0806257970425852E-2</v>
      </c>
      <c r="G854">
        <v>852</v>
      </c>
      <c r="H854">
        <f t="shared" ca="1" si="27"/>
        <v>2.1305920885421253E-2</v>
      </c>
    </row>
    <row r="855" spans="2:8" x14ac:dyDescent="0.45">
      <c r="B855" s="191">
        <v>35584</v>
      </c>
      <c r="C855" s="101">
        <v>5.1822996139526367</v>
      </c>
      <c r="D855" s="56">
        <f t="shared" si="26"/>
        <v>-0.37517657127304826</v>
      </c>
      <c r="E855">
        <v>2.0794275774231968E-2</v>
      </c>
      <c r="G855">
        <v>853</v>
      </c>
      <c r="H855">
        <f t="shared" ca="1" si="27"/>
        <v>-5.1915923361893559E-3</v>
      </c>
    </row>
    <row r="856" spans="2:8" x14ac:dyDescent="0.45">
      <c r="B856" s="191">
        <v>37790</v>
      </c>
      <c r="C856" s="101">
        <v>8.2940225601196289</v>
      </c>
      <c r="D856" s="56">
        <f t="shared" si="26"/>
        <v>1.8871430965193343</v>
      </c>
      <c r="E856">
        <v>2.0789477112760159E-2</v>
      </c>
      <c r="G856">
        <v>854</v>
      </c>
      <c r="H856">
        <f t="shared" ca="1" si="27"/>
        <v>7.9169595557044485E-4</v>
      </c>
    </row>
    <row r="857" spans="2:8" x14ac:dyDescent="0.45">
      <c r="B857" s="191">
        <v>35404</v>
      </c>
      <c r="C857" s="101">
        <v>2.8727438449859619</v>
      </c>
      <c r="D857" s="56">
        <f t="shared" si="26"/>
        <v>-0.75721009289687913</v>
      </c>
      <c r="E857">
        <v>2.0754268786617344E-2</v>
      </c>
      <c r="G857">
        <v>855</v>
      </c>
      <c r="H857">
        <f t="shared" ca="1" si="27"/>
        <v>1.0019287705404336E-2</v>
      </c>
    </row>
    <row r="858" spans="2:8" x14ac:dyDescent="0.45">
      <c r="B858" s="191">
        <v>36332</v>
      </c>
      <c r="C858" s="101">
        <v>11.832221031188965</v>
      </c>
      <c r="D858" s="56">
        <f t="shared" si="26"/>
        <v>-8.4053675251660423E-2</v>
      </c>
      <c r="E858">
        <v>2.0720229473557082E-2</v>
      </c>
      <c r="G858">
        <v>856</v>
      </c>
      <c r="H858">
        <f t="shared" ca="1" si="27"/>
        <v>-1.2278647664359899E-2</v>
      </c>
    </row>
    <row r="859" spans="2:8" x14ac:dyDescent="0.45">
      <c r="B859" s="191">
        <v>38041</v>
      </c>
      <c r="C859" s="101">
        <v>12.918028831481934</v>
      </c>
      <c r="D859" s="56">
        <f t="shared" si="26"/>
        <v>-0.65541866517643144</v>
      </c>
      <c r="E859">
        <v>2.0692527409164968E-2</v>
      </c>
      <c r="G859">
        <v>857</v>
      </c>
      <c r="H859">
        <f t="shared" ca="1" si="27"/>
        <v>2.4677913420958344E-2</v>
      </c>
    </row>
    <row r="860" spans="2:8" x14ac:dyDescent="0.45">
      <c r="B860" s="191">
        <v>39713</v>
      </c>
      <c r="C860" s="101">
        <v>37.489055633544922</v>
      </c>
      <c r="D860" s="56">
        <f t="shared" si="26"/>
        <v>-0.91329433956883954</v>
      </c>
      <c r="E860">
        <v>2.0675268942281527E-2</v>
      </c>
      <c r="G860">
        <v>858</v>
      </c>
      <c r="H860">
        <f t="shared" ca="1" si="27"/>
        <v>5.0877449029455664E-3</v>
      </c>
    </row>
    <row r="861" spans="2:8" x14ac:dyDescent="0.45">
      <c r="B861" s="191">
        <v>45649</v>
      </c>
      <c r="C861" s="101">
        <v>432.37149047851563</v>
      </c>
      <c r="D861" s="56">
        <f t="shared" si="26"/>
        <v>1.6044864131186585</v>
      </c>
      <c r="E861">
        <v>2.0660599160473379E-2</v>
      </c>
      <c r="G861">
        <v>859</v>
      </c>
      <c r="H861">
        <f t="shared" ca="1" si="27"/>
        <v>1.3757954110007313E-2</v>
      </c>
    </row>
    <row r="862" spans="2:8" x14ac:dyDescent="0.45">
      <c r="B862" s="191">
        <v>42048</v>
      </c>
      <c r="C862" s="101">
        <v>166.01026916503906</v>
      </c>
      <c r="D862" s="56">
        <f t="shared" si="26"/>
        <v>39.428273903424916</v>
      </c>
      <c r="E862">
        <v>2.0653419383696824E-2</v>
      </c>
      <c r="G862">
        <v>860</v>
      </c>
      <c r="H862">
        <f t="shared" ca="1" si="27"/>
        <v>-2.6437031034054995E-2</v>
      </c>
    </row>
    <row r="863" spans="2:8" x14ac:dyDescent="0.45">
      <c r="B863" s="191">
        <v>35465</v>
      </c>
      <c r="C863" s="101">
        <v>4.1062912940979004</v>
      </c>
      <c r="D863" s="56">
        <f t="shared" si="26"/>
        <v>-0.53083372232951398</v>
      </c>
      <c r="E863">
        <v>2.0644438236584951E-2</v>
      </c>
      <c r="G863">
        <v>861</v>
      </c>
      <c r="H863">
        <f t="shared" ca="1" si="27"/>
        <v>-3.0307755005061821E-2</v>
      </c>
    </row>
    <row r="864" spans="2:8" x14ac:dyDescent="0.45">
      <c r="B864" s="191">
        <v>37042</v>
      </c>
      <c r="C864" s="101">
        <v>8.7523155212402344</v>
      </c>
      <c r="D864" s="56">
        <f t="shared" si="26"/>
        <v>-0.94109100594818917</v>
      </c>
      <c r="E864">
        <v>2.0642234484182131E-2</v>
      </c>
      <c r="G864">
        <v>862</v>
      </c>
      <c r="H864">
        <f t="shared" ca="1" si="27"/>
        <v>-2.0990247167051862E-3</v>
      </c>
    </row>
    <row r="865" spans="2:8" x14ac:dyDescent="0.45">
      <c r="B865" s="191">
        <v>42450</v>
      </c>
      <c r="C865" s="101">
        <v>148.57350158691406</v>
      </c>
      <c r="D865" s="56">
        <f t="shared" si="26"/>
        <v>12.431506610156676</v>
      </c>
      <c r="E865">
        <v>2.0631254069013401E-2</v>
      </c>
      <c r="G865">
        <v>863</v>
      </c>
      <c r="H865">
        <f t="shared" ca="1" si="27"/>
        <v>-1.0354166765382962E-2</v>
      </c>
    </row>
    <row r="866" spans="2:8" x14ac:dyDescent="0.45">
      <c r="B866" s="191">
        <v>38120</v>
      </c>
      <c r="C866" s="101">
        <v>11.061566352844238</v>
      </c>
      <c r="D866" s="56">
        <f t="shared" si="26"/>
        <v>-0.94499845924084103</v>
      </c>
      <c r="E866">
        <v>2.0627980177160971E-2</v>
      </c>
      <c r="G866">
        <v>864</v>
      </c>
      <c r="H866">
        <f t="shared" ca="1" si="27"/>
        <v>1.4955187494488059E-3</v>
      </c>
    </row>
    <row r="867" spans="2:8" x14ac:dyDescent="0.45">
      <c r="B867" s="191">
        <v>43222</v>
      </c>
      <c r="C867" s="101">
        <v>201.11375427246094</v>
      </c>
      <c r="D867" s="56">
        <f t="shared" si="26"/>
        <v>4.5994980917161552</v>
      </c>
      <c r="E867">
        <v>2.0607691058011027E-2</v>
      </c>
      <c r="G867">
        <v>865</v>
      </c>
      <c r="H867">
        <f t="shared" ca="1" si="27"/>
        <v>8.6839581349841023E-3</v>
      </c>
    </row>
    <row r="868" spans="2:8" x14ac:dyDescent="0.45">
      <c r="B868" s="191">
        <v>39531</v>
      </c>
      <c r="C868" s="101">
        <v>35.916389465332031</v>
      </c>
      <c r="D868" s="56">
        <f t="shared" si="26"/>
        <v>-0.7662624598573633</v>
      </c>
      <c r="E868">
        <v>2.0555233566137643E-2</v>
      </c>
      <c r="G868">
        <v>866</v>
      </c>
      <c r="H868">
        <f t="shared" ca="1" si="27"/>
        <v>-1.155629116693211E-2</v>
      </c>
    </row>
    <row r="869" spans="2:8" x14ac:dyDescent="0.45">
      <c r="B869" s="191">
        <v>42334</v>
      </c>
      <c r="C869" s="101">
        <v>153.66119384765625</v>
      </c>
      <c r="D869" s="56">
        <f t="shared" si="26"/>
        <v>0.16222497053564874</v>
      </c>
      <c r="E869">
        <v>2.054178906589731E-2</v>
      </c>
      <c r="G869">
        <v>867</v>
      </c>
      <c r="H869">
        <f t="shared" ca="1" si="27"/>
        <v>1.776106791977957E-2</v>
      </c>
    </row>
    <row r="870" spans="2:8" x14ac:dyDescent="0.45">
      <c r="B870" s="191">
        <v>43928</v>
      </c>
      <c r="C870" s="101">
        <v>132.21295166015625</v>
      </c>
      <c r="D870" s="56">
        <f t="shared" si="26"/>
        <v>-0.40983388153996253</v>
      </c>
      <c r="E870">
        <v>2.0517269524336947E-2</v>
      </c>
      <c r="G870">
        <v>868</v>
      </c>
      <c r="H870">
        <f t="shared" ca="1" si="27"/>
        <v>9.2636836457942666E-4</v>
      </c>
    </row>
    <row r="871" spans="2:8" x14ac:dyDescent="0.45">
      <c r="B871" s="191">
        <v>43329</v>
      </c>
      <c r="C871" s="101">
        <v>224.02667236328125</v>
      </c>
      <c r="D871" s="56">
        <f t="shared" si="26"/>
        <v>18.386629531152025</v>
      </c>
      <c r="E871">
        <v>2.0491129287080301E-2</v>
      </c>
      <c r="G871">
        <v>869</v>
      </c>
      <c r="H871">
        <f t="shared" ca="1" si="27"/>
        <v>1.654817295585519E-2</v>
      </c>
    </row>
    <row r="872" spans="2:8" x14ac:dyDescent="0.45">
      <c r="B872" s="191">
        <v>37984</v>
      </c>
      <c r="C872" s="101">
        <v>11.555730819702148</v>
      </c>
      <c r="D872" s="56">
        <f t="shared" si="26"/>
        <v>6.2231808003613165E-2</v>
      </c>
      <c r="E872">
        <v>2.0460133621736556E-2</v>
      </c>
      <c r="G872">
        <v>870</v>
      </c>
      <c r="H872">
        <f t="shared" ca="1" si="27"/>
        <v>-4.174646370390141E-3</v>
      </c>
    </row>
    <row r="873" spans="2:8" x14ac:dyDescent="0.45">
      <c r="B873" s="191">
        <v>36376</v>
      </c>
      <c r="C873" s="101">
        <v>10.878727912902832</v>
      </c>
      <c r="D873" s="56">
        <f t="shared" si="26"/>
        <v>-0.89085243197033914</v>
      </c>
      <c r="E873">
        <v>2.0455953595229989E-2</v>
      </c>
      <c r="G873">
        <v>871</v>
      </c>
      <c r="H873">
        <f t="shared" ca="1" si="27"/>
        <v>1.7618001335158218E-2</v>
      </c>
    </row>
    <row r="874" spans="2:8" x14ac:dyDescent="0.45">
      <c r="B874" s="191">
        <v>41047</v>
      </c>
      <c r="C874" s="101">
        <v>99.669906616210938</v>
      </c>
      <c r="D874" s="56">
        <f t="shared" si="26"/>
        <v>-0.42081841998253933</v>
      </c>
      <c r="E874">
        <v>2.044724466525779E-2</v>
      </c>
      <c r="G874">
        <v>872</v>
      </c>
      <c r="H874">
        <f t="shared" ca="1" si="27"/>
        <v>1.9660176075747101E-2</v>
      </c>
    </row>
    <row r="875" spans="2:8" x14ac:dyDescent="0.45">
      <c r="B875" s="191">
        <v>42748</v>
      </c>
      <c r="C875" s="101">
        <v>172.08749389648438</v>
      </c>
      <c r="D875" s="56">
        <f t="shared" si="26"/>
        <v>0.48869381242889287</v>
      </c>
      <c r="E875">
        <v>2.043747540049131E-2</v>
      </c>
      <c r="G875">
        <v>873</v>
      </c>
      <c r="H875">
        <f t="shared" ca="1" si="27"/>
        <v>3.7999543695380548E-2</v>
      </c>
    </row>
    <row r="876" spans="2:8" x14ac:dyDescent="0.45">
      <c r="B876" s="191">
        <v>41180</v>
      </c>
      <c r="C876" s="101">
        <v>115.59629821777344</v>
      </c>
      <c r="D876" s="56">
        <f t="shared" si="26"/>
        <v>-0.73022832518207592</v>
      </c>
      <c r="E876">
        <v>2.0415876649019078E-2</v>
      </c>
      <c r="G876">
        <v>874</v>
      </c>
      <c r="H876">
        <f t="shared" ca="1" si="27"/>
        <v>-6.9812963065964562E-3</v>
      </c>
    </row>
    <row r="877" spans="2:8" x14ac:dyDescent="0.45">
      <c r="B877" s="191">
        <v>45639</v>
      </c>
      <c r="C877" s="101">
        <v>428.49679565429688</v>
      </c>
      <c r="D877" s="56">
        <f t="shared" si="26"/>
        <v>1.9636520021191584</v>
      </c>
      <c r="E877">
        <v>2.0408114321893257E-2</v>
      </c>
      <c r="G877">
        <v>875</v>
      </c>
      <c r="H877">
        <f t="shared" ca="1" si="27"/>
        <v>2.7757540692916528E-3</v>
      </c>
    </row>
    <row r="878" spans="2:8" x14ac:dyDescent="0.45">
      <c r="B878" s="191">
        <v>42271</v>
      </c>
      <c r="C878" s="101">
        <v>144.58404541015625</v>
      </c>
      <c r="D878" s="56">
        <f t="shared" si="26"/>
        <v>-0.52756601963056116</v>
      </c>
      <c r="E878">
        <v>2.0404624906162332E-2</v>
      </c>
      <c r="G878">
        <v>876</v>
      </c>
      <c r="H878">
        <f t="shared" ca="1" si="27"/>
        <v>2.9494319701823483E-3</v>
      </c>
    </row>
    <row r="879" spans="2:8" x14ac:dyDescent="0.45">
      <c r="B879" s="191">
        <v>44874</v>
      </c>
      <c r="C879" s="101">
        <v>306.04074096679688</v>
      </c>
      <c r="D879" s="56">
        <f t="shared" si="26"/>
        <v>35.182684193934072</v>
      </c>
      <c r="E879">
        <v>2.0367686097284073E-2</v>
      </c>
      <c r="G879">
        <v>877</v>
      </c>
      <c r="H879">
        <f t="shared" ca="1" si="27"/>
        <v>-5.4247082882363153E-3</v>
      </c>
    </row>
    <row r="880" spans="2:8" x14ac:dyDescent="0.45">
      <c r="B880" s="191">
        <v>36789</v>
      </c>
      <c r="C880" s="101">
        <v>8.4582099914550781</v>
      </c>
      <c r="D880" s="56">
        <f t="shared" si="26"/>
        <v>-0.10032155443302129</v>
      </c>
      <c r="E880">
        <v>2.0359735562390107E-2</v>
      </c>
      <c r="G880">
        <v>878</v>
      </c>
      <c r="H880">
        <f t="shared" ca="1" si="27"/>
        <v>-2.6386049387849473E-2</v>
      </c>
    </row>
    <row r="881" spans="2:8" x14ac:dyDescent="0.45">
      <c r="B881" s="191">
        <v>37860</v>
      </c>
      <c r="C881" s="101">
        <v>9.4013700485229492</v>
      </c>
      <c r="D881" s="56">
        <f t="shared" si="26"/>
        <v>0.15642482872789351</v>
      </c>
      <c r="E881">
        <v>2.0356725547507358E-2</v>
      </c>
      <c r="G881">
        <v>879</v>
      </c>
      <c r="H881">
        <f t="shared" ca="1" si="27"/>
        <v>-2.2087988319143426E-2</v>
      </c>
    </row>
    <row r="882" spans="2:8" x14ac:dyDescent="0.45">
      <c r="B882" s="191">
        <v>37123</v>
      </c>
      <c r="C882" s="101">
        <v>8.1296854019165039</v>
      </c>
      <c r="D882" s="56">
        <f t="shared" si="26"/>
        <v>0.14005849280816099</v>
      </c>
      <c r="E882">
        <v>2.035657688915472E-2</v>
      </c>
      <c r="G882">
        <v>880</v>
      </c>
      <c r="H882">
        <f t="shared" ca="1" si="27"/>
        <v>4.8479848534020702E-2</v>
      </c>
    </row>
    <row r="883" spans="2:8" x14ac:dyDescent="0.45">
      <c r="B883" s="191">
        <v>37706</v>
      </c>
      <c r="C883" s="101">
        <v>7.1309370994567871</v>
      </c>
      <c r="D883" s="56">
        <f t="shared" si="26"/>
        <v>-0.92889969012775242</v>
      </c>
      <c r="E883">
        <v>2.0344795024397407E-2</v>
      </c>
      <c r="G883">
        <v>881</v>
      </c>
      <c r="H883">
        <f t="shared" ca="1" si="27"/>
        <v>1.5019163562907122E-2</v>
      </c>
    </row>
    <row r="884" spans="2:8" x14ac:dyDescent="0.45">
      <c r="B884" s="191">
        <v>41015</v>
      </c>
      <c r="C884" s="101">
        <v>100.29403686523438</v>
      </c>
      <c r="D884" s="56">
        <f t="shared" si="26"/>
        <v>-0.75694146814398489</v>
      </c>
      <c r="E884">
        <v>2.0317653691781911E-2</v>
      </c>
      <c r="G884">
        <v>882</v>
      </c>
      <c r="H884">
        <f t="shared" ca="1" si="27"/>
        <v>-3.4715960293825662E-3</v>
      </c>
    </row>
    <row r="885" spans="2:8" x14ac:dyDescent="0.45">
      <c r="B885" s="191">
        <v>45482</v>
      </c>
      <c r="C885" s="101">
        <v>412.63327026367188</v>
      </c>
      <c r="D885" s="56">
        <f t="shared" si="26"/>
        <v>1.230321707685154</v>
      </c>
      <c r="E885">
        <v>2.0288481288301848E-2</v>
      </c>
      <c r="G885">
        <v>883</v>
      </c>
      <c r="H885">
        <f t="shared" ca="1" si="27"/>
        <v>-2.6087369213530869E-2</v>
      </c>
    </row>
    <row r="886" spans="2:8" x14ac:dyDescent="0.45">
      <c r="B886" s="191">
        <v>43083</v>
      </c>
      <c r="C886" s="101">
        <v>185.01065063476563</v>
      </c>
      <c r="D886" s="56">
        <f t="shared" si="26"/>
        <v>22.965029424212425</v>
      </c>
      <c r="E886">
        <v>2.0270165655107791E-2</v>
      </c>
      <c r="G886">
        <v>884</v>
      </c>
      <c r="H886">
        <f t="shared" ca="1" si="27"/>
        <v>2.5564698912612642E-2</v>
      </c>
    </row>
    <row r="887" spans="2:8" x14ac:dyDescent="0.45">
      <c r="B887" s="191">
        <v>37183</v>
      </c>
      <c r="C887" s="101">
        <v>7.7200260162353516</v>
      </c>
      <c r="D887" s="56">
        <f t="shared" si="26"/>
        <v>-0.94711813535526435</v>
      </c>
      <c r="E887">
        <v>2.02563195759583E-2</v>
      </c>
      <c r="G887">
        <v>885</v>
      </c>
      <c r="H887">
        <f t="shared" ca="1" si="27"/>
        <v>5.2898613485023241E-3</v>
      </c>
    </row>
    <row r="888" spans="2:8" x14ac:dyDescent="0.45">
      <c r="B888" s="191">
        <v>42095</v>
      </c>
      <c r="C888" s="101">
        <v>145.98626708984375</v>
      </c>
      <c r="D888" s="56">
        <f t="shared" si="26"/>
        <v>0.15634713295925984</v>
      </c>
      <c r="E888">
        <v>2.0254720408675351E-2</v>
      </c>
      <c r="G888">
        <v>886</v>
      </c>
      <c r="H888">
        <f t="shared" ca="1" si="27"/>
        <v>-5.4388076444079232E-3</v>
      </c>
    </row>
    <row r="889" spans="2:8" x14ac:dyDescent="0.45">
      <c r="B889" s="191">
        <v>41201</v>
      </c>
      <c r="C889" s="101">
        <v>126.24778747558594</v>
      </c>
      <c r="D889" s="56">
        <f t="shared" si="26"/>
        <v>-0.14160446311418476</v>
      </c>
      <c r="E889">
        <v>2.0233013795900867E-2</v>
      </c>
      <c r="G889">
        <v>887</v>
      </c>
      <c r="H889">
        <f t="shared" ca="1" si="27"/>
        <v>1.472260241121106E-2</v>
      </c>
    </row>
    <row r="890" spans="2:8" x14ac:dyDescent="0.45">
      <c r="B890" s="191">
        <v>44155</v>
      </c>
      <c r="C890" s="101">
        <v>147.07414245605469</v>
      </c>
      <c r="D890" s="56">
        <f t="shared" si="26"/>
        <v>5.7879510609417494E-3</v>
      </c>
      <c r="E890">
        <v>2.0223684653413052E-2</v>
      </c>
      <c r="G890">
        <v>888</v>
      </c>
      <c r="H890">
        <f t="shared" ca="1" si="27"/>
        <v>3.7104092619946356E-2</v>
      </c>
    </row>
    <row r="891" spans="2:8" x14ac:dyDescent="0.45">
      <c r="B891" s="191">
        <v>42142</v>
      </c>
      <c r="C891" s="101">
        <v>146.227783203125</v>
      </c>
      <c r="D891" s="56">
        <f t="shared" si="26"/>
        <v>18.887576029010027</v>
      </c>
      <c r="E891">
        <v>2.0220590387967016E-2</v>
      </c>
      <c r="G891">
        <v>889</v>
      </c>
      <c r="H891">
        <f t="shared" ca="1" si="27"/>
        <v>2.6019520456968304E-2</v>
      </c>
    </row>
    <row r="892" spans="2:8" x14ac:dyDescent="0.45">
      <c r="B892" s="191">
        <v>37201</v>
      </c>
      <c r="C892" s="101">
        <v>7.3527202606201172</v>
      </c>
      <c r="D892" s="56">
        <f t="shared" si="26"/>
        <v>-0.98122833264692777</v>
      </c>
      <c r="E892">
        <v>2.01837945840804E-2</v>
      </c>
      <c r="G892">
        <v>890</v>
      </c>
      <c r="H892">
        <f t="shared" ca="1" si="27"/>
        <v>2.8140177583400292E-2</v>
      </c>
    </row>
    <row r="893" spans="2:8" x14ac:dyDescent="0.45">
      <c r="B893" s="191">
        <v>45407</v>
      </c>
      <c r="C893" s="101">
        <v>391.69244384765625</v>
      </c>
      <c r="D893" s="56">
        <f t="shared" si="26"/>
        <v>48.954583966098156</v>
      </c>
      <c r="E893">
        <v>2.0167883279558829E-2</v>
      </c>
      <c r="G893">
        <v>891</v>
      </c>
      <c r="H893">
        <f t="shared" ca="1" si="27"/>
        <v>1.1888953070137227E-2</v>
      </c>
    </row>
    <row r="894" spans="2:8" x14ac:dyDescent="0.45">
      <c r="B894" s="191">
        <v>37216</v>
      </c>
      <c r="C894" s="101">
        <v>7.8409709930419922</v>
      </c>
      <c r="D894" s="56">
        <f t="shared" si="26"/>
        <v>-0.91453397674667503</v>
      </c>
      <c r="E894">
        <v>2.0159615255764093E-2</v>
      </c>
      <c r="G894">
        <v>892</v>
      </c>
      <c r="H894">
        <f t="shared" ca="1" si="27"/>
        <v>8.3199386859853196E-3</v>
      </c>
    </row>
    <row r="895" spans="2:8" x14ac:dyDescent="0.45">
      <c r="B895" s="191">
        <v>40987</v>
      </c>
      <c r="C895" s="101">
        <v>91.743721008300781</v>
      </c>
      <c r="D895" s="56">
        <f t="shared" si="26"/>
        <v>9.8555950282865332</v>
      </c>
      <c r="E895">
        <v>2.0124433631013735E-2</v>
      </c>
      <c r="G895">
        <v>893</v>
      </c>
      <c r="H895">
        <f t="shared" ca="1" si="27"/>
        <v>-1.7103086813477376E-2</v>
      </c>
    </row>
    <row r="896" spans="2:8" x14ac:dyDescent="0.45">
      <c r="B896" s="191">
        <v>37316</v>
      </c>
      <c r="C896" s="101">
        <v>8.4512844085693359</v>
      </c>
      <c r="D896" s="56">
        <f t="shared" si="26"/>
        <v>-0.9493022372290445</v>
      </c>
      <c r="E896">
        <v>2.011564776516081E-2</v>
      </c>
      <c r="G896">
        <v>894</v>
      </c>
      <c r="H896">
        <f t="shared" ca="1" si="27"/>
        <v>9.5233862991697085E-4</v>
      </c>
    </row>
    <row r="897" spans="2:8" x14ac:dyDescent="0.45">
      <c r="B897" s="191">
        <v>42528</v>
      </c>
      <c r="C897" s="101">
        <v>166.69935607910156</v>
      </c>
      <c r="D897" s="56">
        <f t="shared" si="26"/>
        <v>-0.22036090392330529</v>
      </c>
      <c r="E897">
        <v>2.0107058489245922E-2</v>
      </c>
      <c r="G897">
        <v>895</v>
      </c>
      <c r="H897">
        <f t="shared" ca="1" si="27"/>
        <v>-2.7362535118167105E-2</v>
      </c>
    </row>
    <row r="898" spans="2:8" x14ac:dyDescent="0.45">
      <c r="B898" s="191">
        <v>43543</v>
      </c>
      <c r="C898" s="101">
        <v>213.81605529785156</v>
      </c>
      <c r="D898" s="56">
        <f t="shared" si="26"/>
        <v>0.45692845421456718</v>
      </c>
      <c r="E898">
        <v>2.0098919969695466E-2</v>
      </c>
      <c r="G898">
        <v>896</v>
      </c>
      <c r="H898">
        <f t="shared" ca="1" si="27"/>
        <v>-2.62843793518319E-2</v>
      </c>
    </row>
    <row r="899" spans="2:8" x14ac:dyDescent="0.45">
      <c r="B899" s="191">
        <v>42486</v>
      </c>
      <c r="C899" s="101">
        <v>146.75810241699219</v>
      </c>
      <c r="D899" s="56">
        <f t="shared" ref="D899:D962" si="28">(C899-C900)/C900</f>
        <v>0.12456251633274307</v>
      </c>
      <c r="E899">
        <v>2.0096819659887084E-2</v>
      </c>
      <c r="G899">
        <v>897</v>
      </c>
      <c r="H899">
        <f t="shared" ca="1" si="27"/>
        <v>-1.351945669803953E-2</v>
      </c>
    </row>
    <row r="900" spans="2:8" x14ac:dyDescent="0.45">
      <c r="B900" s="191">
        <v>44138</v>
      </c>
      <c r="C900" s="101">
        <v>130.50239562988281</v>
      </c>
      <c r="D900" s="56">
        <f t="shared" si="28"/>
        <v>0.17555755484556401</v>
      </c>
      <c r="E900">
        <v>2.0089949300273403E-2</v>
      </c>
      <c r="G900">
        <v>898</v>
      </c>
      <c r="H900">
        <f t="shared" ref="H900:H963" ca="1" si="29">_xlfn.NORM.INV(RAND(),N$5,N$6)</f>
        <v>-1.2046625941593019E-2</v>
      </c>
    </row>
    <row r="901" spans="2:8" x14ac:dyDescent="0.45">
      <c r="B901" s="191">
        <v>41173</v>
      </c>
      <c r="C901" s="101">
        <v>111.01319122314453</v>
      </c>
      <c r="D901" s="56">
        <f t="shared" si="28"/>
        <v>13.978853133510235</v>
      </c>
      <c r="E901">
        <v>2.0082072227345749E-2</v>
      </c>
      <c r="G901">
        <v>899</v>
      </c>
      <c r="H901">
        <f t="shared" ca="1" si="29"/>
        <v>2.7517955286555026E-2</v>
      </c>
    </row>
    <row r="902" spans="2:8" x14ac:dyDescent="0.45">
      <c r="B902" s="191">
        <v>37655</v>
      </c>
      <c r="C902" s="101">
        <v>7.4113278388977051</v>
      </c>
      <c r="D902" s="56">
        <f t="shared" si="28"/>
        <v>-0.98411495536831217</v>
      </c>
      <c r="E902">
        <v>2.0038929364381883E-2</v>
      </c>
      <c r="G902">
        <v>900</v>
      </c>
      <c r="H902">
        <f t="shared" ca="1" si="29"/>
        <v>-8.3040819547976191E-3</v>
      </c>
    </row>
    <row r="903" spans="2:8" x14ac:dyDescent="0.45">
      <c r="B903" s="191">
        <v>45544</v>
      </c>
      <c r="C903" s="101">
        <v>466.56008911132813</v>
      </c>
      <c r="D903" s="56">
        <f t="shared" si="28"/>
        <v>45.346734835632432</v>
      </c>
      <c r="E903">
        <v>2.0031956227387748E-2</v>
      </c>
      <c r="G903">
        <v>901</v>
      </c>
      <c r="H903">
        <f t="shared" ca="1" si="29"/>
        <v>-2.2444643176415764E-2</v>
      </c>
    </row>
    <row r="904" spans="2:8" x14ac:dyDescent="0.45">
      <c r="B904" s="191">
        <v>36910</v>
      </c>
      <c r="C904" s="101">
        <v>10.066730499267578</v>
      </c>
      <c r="D904" s="56">
        <f t="shared" si="28"/>
        <v>-0.9499013036319307</v>
      </c>
      <c r="E904">
        <v>1.9996832479626359E-2</v>
      </c>
      <c r="G904">
        <v>902</v>
      </c>
      <c r="H904">
        <f t="shared" ca="1" si="29"/>
        <v>-2.2527229350245651E-3</v>
      </c>
    </row>
    <row r="905" spans="2:8" x14ac:dyDescent="0.45">
      <c r="B905" s="191">
        <v>44636</v>
      </c>
      <c r="C905" s="101">
        <v>200.93797302246094</v>
      </c>
      <c r="D905" s="56">
        <f t="shared" si="28"/>
        <v>24.871261521958839</v>
      </c>
      <c r="E905">
        <v>1.9970592139903588E-2</v>
      </c>
      <c r="G905">
        <v>903</v>
      </c>
      <c r="H905">
        <f t="shared" ca="1" si="29"/>
        <v>4.8050355417927522E-3</v>
      </c>
    </row>
    <row r="906" spans="2:8" x14ac:dyDescent="0.45">
      <c r="B906" s="191">
        <v>37214</v>
      </c>
      <c r="C906" s="101">
        <v>7.766840934753418</v>
      </c>
      <c r="D906" s="56">
        <f t="shared" si="28"/>
        <v>-7.4453962792111111E-2</v>
      </c>
      <c r="E906">
        <v>1.9907430772511857E-2</v>
      </c>
      <c r="G906">
        <v>904</v>
      </c>
      <c r="H906">
        <f t="shared" ca="1" si="29"/>
        <v>-9.243160980082649E-3</v>
      </c>
    </row>
    <row r="907" spans="2:8" x14ac:dyDescent="0.45">
      <c r="B907" s="191">
        <v>35888</v>
      </c>
      <c r="C907" s="101">
        <v>8.3916311264038086</v>
      </c>
      <c r="D907" s="56">
        <f t="shared" si="28"/>
        <v>-0.97141506957946899</v>
      </c>
      <c r="E907">
        <v>1.9902041794681854E-2</v>
      </c>
      <c r="G907">
        <v>905</v>
      </c>
      <c r="H907">
        <f t="shared" ca="1" si="29"/>
        <v>-8.8520911078092367E-3</v>
      </c>
    </row>
    <row r="908" spans="2:8" x14ac:dyDescent="0.45">
      <c r="B908" s="191">
        <v>44953</v>
      </c>
      <c r="C908" s="101">
        <v>293.568359375</v>
      </c>
      <c r="D908" s="56">
        <f t="shared" si="28"/>
        <v>7.3210206338804005</v>
      </c>
      <c r="E908">
        <v>1.9896880623487261E-2</v>
      </c>
      <c r="G908">
        <v>906</v>
      </c>
      <c r="H908">
        <f t="shared" ca="1" si="29"/>
        <v>3.2229350491142623E-2</v>
      </c>
    </row>
    <row r="909" spans="2:8" x14ac:dyDescent="0.45">
      <c r="B909" s="191">
        <v>38853</v>
      </c>
      <c r="C909" s="101">
        <v>35.280330657958984</v>
      </c>
      <c r="D909" s="56">
        <f t="shared" si="28"/>
        <v>-0.89978938115754181</v>
      </c>
      <c r="E909">
        <v>1.9895204240352047E-2</v>
      </c>
      <c r="G909">
        <v>907</v>
      </c>
      <c r="H909">
        <f t="shared" ca="1" si="29"/>
        <v>7.1329896737834389E-3</v>
      </c>
    </row>
    <row r="910" spans="2:8" x14ac:dyDescent="0.45">
      <c r="B910" s="191">
        <v>45037</v>
      </c>
      <c r="C910" s="101">
        <v>352.06179809570313</v>
      </c>
      <c r="D910" s="56">
        <f t="shared" si="28"/>
        <v>0.66942147803573293</v>
      </c>
      <c r="E910">
        <v>1.9860038844701642E-2</v>
      </c>
      <c r="G910">
        <v>908</v>
      </c>
      <c r="H910">
        <f t="shared" ca="1" si="29"/>
        <v>-1.195220071665473E-2</v>
      </c>
    </row>
    <row r="911" spans="2:8" x14ac:dyDescent="0.45">
      <c r="B911" s="191">
        <v>43476</v>
      </c>
      <c r="C911" s="101">
        <v>210.88850402832031</v>
      </c>
      <c r="D911" s="56">
        <f t="shared" si="28"/>
        <v>0.45410539326570903</v>
      </c>
      <c r="E911">
        <v>1.9854819926205688E-2</v>
      </c>
      <c r="G911">
        <v>909</v>
      </c>
      <c r="H911">
        <f t="shared" ca="1" si="29"/>
        <v>-9.3966417216108638E-3</v>
      </c>
    </row>
    <row r="912" spans="2:8" x14ac:dyDescent="0.45">
      <c r="B912" s="191">
        <v>41529</v>
      </c>
      <c r="C912" s="101">
        <v>145.02972412109375</v>
      </c>
      <c r="D912" s="56">
        <f t="shared" si="28"/>
        <v>0.65159567004431662</v>
      </c>
      <c r="E912">
        <v>1.985147739847563E-2</v>
      </c>
      <c r="G912">
        <v>910</v>
      </c>
      <c r="H912">
        <f t="shared" ca="1" si="29"/>
        <v>1.176507585288503E-2</v>
      </c>
    </row>
    <row r="913" spans="2:8" x14ac:dyDescent="0.45">
      <c r="B913" s="191">
        <v>40841</v>
      </c>
      <c r="C913" s="101">
        <v>87.811882019042969</v>
      </c>
      <c r="D913" s="56">
        <f t="shared" si="28"/>
        <v>1.6690005033212127</v>
      </c>
      <c r="E913">
        <v>1.9811566172996762E-2</v>
      </c>
      <c r="G913">
        <v>911</v>
      </c>
      <c r="H913">
        <f t="shared" ca="1" si="29"/>
        <v>1.6218145139492053E-2</v>
      </c>
    </row>
    <row r="914" spans="2:8" x14ac:dyDescent="0.45">
      <c r="B914" s="191">
        <v>39388</v>
      </c>
      <c r="C914" s="101">
        <v>32.900661468505859</v>
      </c>
      <c r="D914" s="56">
        <f t="shared" si="28"/>
        <v>-0.90126416554674538</v>
      </c>
      <c r="E914">
        <v>1.9802327899486806E-2</v>
      </c>
      <c r="G914">
        <v>912</v>
      </c>
      <c r="H914">
        <f t="shared" ca="1" si="29"/>
        <v>-5.2679877133401096E-2</v>
      </c>
    </row>
    <row r="915" spans="2:8" x14ac:dyDescent="0.45">
      <c r="B915" s="191">
        <v>45021</v>
      </c>
      <c r="C915" s="101">
        <v>333.21905517578125</v>
      </c>
      <c r="D915" s="56">
        <f t="shared" si="28"/>
        <v>7.0702908954509587</v>
      </c>
      <c r="E915">
        <v>1.9794179239610476E-2</v>
      </c>
      <c r="G915">
        <v>913</v>
      </c>
      <c r="H915">
        <f t="shared" ca="1" si="29"/>
        <v>-2.9321557414439106E-2</v>
      </c>
    </row>
    <row r="916" spans="2:8" x14ac:dyDescent="0.45">
      <c r="B916" s="191">
        <v>40007</v>
      </c>
      <c r="C916" s="101">
        <v>41.289596557617188</v>
      </c>
      <c r="D916" s="56">
        <f t="shared" si="28"/>
        <v>-0.78867713906259496</v>
      </c>
      <c r="E916">
        <v>1.979369185305644E-2</v>
      </c>
      <c r="G916">
        <v>914</v>
      </c>
      <c r="H916">
        <f t="shared" ca="1" si="29"/>
        <v>1.5386411071535403E-2</v>
      </c>
    </row>
    <row r="917" spans="2:8" x14ac:dyDescent="0.45">
      <c r="B917" s="191">
        <v>42871</v>
      </c>
      <c r="C917" s="101">
        <v>195.38632202148438</v>
      </c>
      <c r="D917" s="56">
        <f t="shared" si="28"/>
        <v>0.6093089994690658</v>
      </c>
      <c r="E917">
        <v>1.978779703537048E-2</v>
      </c>
      <c r="G917">
        <v>915</v>
      </c>
      <c r="H917">
        <f t="shared" ca="1" si="29"/>
        <v>-3.6868020830085569E-3</v>
      </c>
    </row>
    <row r="918" spans="2:8" x14ac:dyDescent="0.45">
      <c r="B918" s="191">
        <v>41234</v>
      </c>
      <c r="C918" s="101">
        <v>121.41007232666016</v>
      </c>
      <c r="D918" s="56">
        <f t="shared" si="28"/>
        <v>5.4785946013614915</v>
      </c>
      <c r="E918">
        <v>1.978262014700901E-2</v>
      </c>
      <c r="G918">
        <v>916</v>
      </c>
      <c r="H918">
        <f t="shared" ca="1" si="29"/>
        <v>1.6341300112999509E-2</v>
      </c>
    </row>
    <row r="919" spans="2:8" x14ac:dyDescent="0.45">
      <c r="B919" s="191">
        <v>38511</v>
      </c>
      <c r="C919" s="101">
        <v>18.74018669128418</v>
      </c>
      <c r="D919" s="56">
        <f t="shared" si="28"/>
        <v>3.4313471904240282</v>
      </c>
      <c r="E919">
        <v>1.9771004298391886E-2</v>
      </c>
      <c r="G919">
        <v>917</v>
      </c>
      <c r="H919">
        <f t="shared" ca="1" si="29"/>
        <v>1.3797356084630607E-2</v>
      </c>
    </row>
    <row r="920" spans="2:8" x14ac:dyDescent="0.45">
      <c r="B920" s="191">
        <v>35488</v>
      </c>
      <c r="C920" s="101">
        <v>4.2290043830871582</v>
      </c>
      <c r="D920" s="56">
        <f t="shared" si="28"/>
        <v>-0.65002574040866912</v>
      </c>
      <c r="E920">
        <v>1.9770206136076832E-2</v>
      </c>
      <c r="G920">
        <v>918</v>
      </c>
      <c r="H920">
        <f t="shared" ca="1" si="29"/>
        <v>-8.8897140642876134E-3</v>
      </c>
    </row>
    <row r="921" spans="2:8" x14ac:dyDescent="0.45">
      <c r="B921" s="191">
        <v>36304</v>
      </c>
      <c r="C921" s="101">
        <v>12.083758354187012</v>
      </c>
      <c r="D921" s="56">
        <f t="shared" si="28"/>
        <v>-0.62601535189755297</v>
      </c>
      <c r="E921">
        <v>1.9766952978849641E-2</v>
      </c>
      <c r="G921">
        <v>919</v>
      </c>
      <c r="H921">
        <f t="shared" ca="1" si="29"/>
        <v>6.1124619827928771E-3</v>
      </c>
    </row>
    <row r="922" spans="2:8" x14ac:dyDescent="0.45">
      <c r="B922" s="191">
        <v>39101</v>
      </c>
      <c r="C922" s="101">
        <v>32.310840606689453</v>
      </c>
      <c r="D922" s="56">
        <f t="shared" si="28"/>
        <v>10.207555158892145</v>
      </c>
      <c r="E922">
        <v>1.9744541747847032E-2</v>
      </c>
      <c r="G922">
        <v>920</v>
      </c>
      <c r="H922">
        <f t="shared" ca="1" si="29"/>
        <v>2.146419454631919E-2</v>
      </c>
    </row>
    <row r="923" spans="2:8" x14ac:dyDescent="0.45">
      <c r="B923" s="191">
        <v>35207</v>
      </c>
      <c r="C923" s="101">
        <v>2.8829517364501953</v>
      </c>
      <c r="D923" s="56">
        <f t="shared" si="28"/>
        <v>-0.98981001460942752</v>
      </c>
      <c r="E923">
        <v>1.9732951211011183E-2</v>
      </c>
      <c r="G923">
        <v>921</v>
      </c>
      <c r="H923">
        <f t="shared" ca="1" si="29"/>
        <v>9.9445300227685163E-3</v>
      </c>
    </row>
    <row r="924" spans="2:8" x14ac:dyDescent="0.45">
      <c r="B924" s="191">
        <v>44931</v>
      </c>
      <c r="C924" s="101">
        <v>282.92010498046875</v>
      </c>
      <c r="D924" s="56">
        <f t="shared" si="28"/>
        <v>30.490495156263485</v>
      </c>
      <c r="E924">
        <v>1.9724682697419244E-2</v>
      </c>
      <c r="G924">
        <v>922</v>
      </c>
      <c r="H924">
        <f t="shared" ca="1" si="29"/>
        <v>-3.0167795380607293E-2</v>
      </c>
    </row>
    <row r="925" spans="2:8" x14ac:dyDescent="0.45">
      <c r="B925" s="191">
        <v>36859</v>
      </c>
      <c r="C925" s="101">
        <v>8.9843015670776367</v>
      </c>
      <c r="D925" s="56">
        <f t="shared" si="28"/>
        <v>-0.68553575487824459</v>
      </c>
      <c r="E925">
        <v>1.9716469137921872E-2</v>
      </c>
      <c r="G925">
        <v>923</v>
      </c>
      <c r="H925">
        <f t="shared" ca="1" si="29"/>
        <v>1.0744547604843113E-2</v>
      </c>
    </row>
    <row r="926" spans="2:8" x14ac:dyDescent="0.45">
      <c r="B926" s="191">
        <v>38742</v>
      </c>
      <c r="C926" s="101">
        <v>28.570184707641602</v>
      </c>
      <c r="D926" s="56">
        <f t="shared" si="28"/>
        <v>3.6536053118623633</v>
      </c>
      <c r="E926">
        <v>1.9715514511284195E-2</v>
      </c>
      <c r="G926">
        <v>924</v>
      </c>
      <c r="H926">
        <f t="shared" ca="1" si="29"/>
        <v>5.6748607012203578E-2</v>
      </c>
    </row>
    <row r="927" spans="2:8" x14ac:dyDescent="0.45">
      <c r="B927" s="191">
        <v>35828</v>
      </c>
      <c r="C927" s="101">
        <v>6.1393656730651855</v>
      </c>
      <c r="D927" s="56">
        <f t="shared" si="28"/>
        <v>0.40130145587437899</v>
      </c>
      <c r="E927">
        <v>1.9707356464270635E-2</v>
      </c>
      <c r="G927">
        <v>925</v>
      </c>
      <c r="H927">
        <f t="shared" ca="1" si="29"/>
        <v>2.5796418270037241E-2</v>
      </c>
    </row>
    <row r="928" spans="2:8" x14ac:dyDescent="0.45">
      <c r="B928" s="191">
        <v>35556</v>
      </c>
      <c r="C928" s="101">
        <v>4.3811883926391602</v>
      </c>
      <c r="D928" s="56">
        <f t="shared" si="28"/>
        <v>-0.43206151130187959</v>
      </c>
      <c r="E928">
        <v>1.9705764189619619E-2</v>
      </c>
      <c r="G928">
        <v>926</v>
      </c>
      <c r="H928">
        <f t="shared" ca="1" si="29"/>
        <v>2.3774367916352606E-2</v>
      </c>
    </row>
    <row r="929" spans="2:8" x14ac:dyDescent="0.45">
      <c r="B929" s="191">
        <v>36495</v>
      </c>
      <c r="C929" s="101">
        <v>7.7141952514648438</v>
      </c>
      <c r="D929" s="56">
        <f t="shared" si="28"/>
        <v>-0.94691686646264617</v>
      </c>
      <c r="E929">
        <v>1.9696896543421504E-2</v>
      </c>
      <c r="G929">
        <v>927</v>
      </c>
      <c r="H929">
        <f t="shared" ca="1" si="29"/>
        <v>-3.1254547208462758E-4</v>
      </c>
    </row>
    <row r="930" spans="2:8" x14ac:dyDescent="0.45">
      <c r="B930" s="191">
        <v>41409</v>
      </c>
      <c r="C930" s="101">
        <v>145.32290649414063</v>
      </c>
      <c r="D930" s="56">
        <f t="shared" si="28"/>
        <v>17.957269106262618</v>
      </c>
      <c r="E930">
        <v>1.965166323370408E-2</v>
      </c>
      <c r="G930">
        <v>928</v>
      </c>
      <c r="H930">
        <f t="shared" ca="1" si="29"/>
        <v>-6.3854215286483912E-3</v>
      </c>
    </row>
    <row r="931" spans="2:8" x14ac:dyDescent="0.45">
      <c r="B931" s="191">
        <v>36091</v>
      </c>
      <c r="C931" s="101">
        <v>7.6658143997192383</v>
      </c>
      <c r="D931" s="56">
        <f t="shared" si="28"/>
        <v>0.44166483802411904</v>
      </c>
      <c r="E931">
        <v>1.9643403390202888E-2</v>
      </c>
      <c r="G931">
        <v>929</v>
      </c>
      <c r="H931">
        <f t="shared" ca="1" si="29"/>
        <v>-3.5352570502174149E-2</v>
      </c>
    </row>
    <row r="932" spans="2:8" x14ac:dyDescent="0.45">
      <c r="B932" s="191">
        <v>35592</v>
      </c>
      <c r="C932" s="101">
        <v>5.3173346519470215</v>
      </c>
      <c r="D932" s="56">
        <f t="shared" si="28"/>
        <v>-0.94535019736790005</v>
      </c>
      <c r="E932">
        <v>1.9625716171906858E-2</v>
      </c>
      <c r="G932">
        <v>930</v>
      </c>
      <c r="H932">
        <f t="shared" ca="1" si="29"/>
        <v>1.7819098771893964E-2</v>
      </c>
    </row>
    <row r="933" spans="2:8" x14ac:dyDescent="0.45">
      <c r="B933" s="191">
        <v>41061</v>
      </c>
      <c r="C933" s="101">
        <v>97.298332214355469</v>
      </c>
      <c r="D933" s="56">
        <f t="shared" si="28"/>
        <v>28.834645971502965</v>
      </c>
      <c r="E933">
        <v>1.9620912759565626E-2</v>
      </c>
      <c r="G933">
        <v>931</v>
      </c>
      <c r="H933">
        <f t="shared" ca="1" si="29"/>
        <v>5.0283595329927648E-2</v>
      </c>
    </row>
    <row r="934" spans="2:8" x14ac:dyDescent="0.45">
      <c r="B934" s="191">
        <v>35237</v>
      </c>
      <c r="C934" s="101">
        <v>3.2612531185150146</v>
      </c>
      <c r="D934" s="56">
        <f t="shared" si="28"/>
        <v>-0.48579434430756541</v>
      </c>
      <c r="E934">
        <v>1.9601027898231368E-2</v>
      </c>
      <c r="G934">
        <v>932</v>
      </c>
      <c r="H934">
        <f t="shared" ca="1" si="29"/>
        <v>-1.2797732625542978E-2</v>
      </c>
    </row>
    <row r="935" spans="2:8" x14ac:dyDescent="0.45">
      <c r="B935" s="191">
        <v>35808</v>
      </c>
      <c r="C935" s="101">
        <v>6.3423128128051758</v>
      </c>
      <c r="D935" s="56">
        <f t="shared" si="28"/>
        <v>-0.73083000756221339</v>
      </c>
      <c r="E935">
        <v>1.9592641096298685E-2</v>
      </c>
      <c r="G935">
        <v>933</v>
      </c>
      <c r="H935">
        <f t="shared" ca="1" si="29"/>
        <v>-5.6853971675173793E-3</v>
      </c>
    </row>
    <row r="936" spans="2:8" x14ac:dyDescent="0.45">
      <c r="B936" s="191">
        <v>38667</v>
      </c>
      <c r="C936" s="101">
        <v>23.562480926513672</v>
      </c>
      <c r="D936" s="56">
        <f t="shared" si="28"/>
        <v>5.9818008568915397</v>
      </c>
      <c r="E936">
        <v>1.9592206893546328E-2</v>
      </c>
      <c r="G936">
        <v>934</v>
      </c>
      <c r="H936">
        <f t="shared" ca="1" si="29"/>
        <v>3.812238984559628E-2</v>
      </c>
    </row>
    <row r="937" spans="2:8" x14ac:dyDescent="0.45">
      <c r="B937" s="191">
        <v>35257</v>
      </c>
      <c r="C937" s="101">
        <v>3.3748428821563721</v>
      </c>
      <c r="D937" s="56">
        <f t="shared" si="28"/>
        <v>-0.90803279439631912</v>
      </c>
      <c r="E937">
        <v>1.9588469979508277E-2</v>
      </c>
      <c r="G937">
        <v>935</v>
      </c>
      <c r="H937">
        <f t="shared" ca="1" si="29"/>
        <v>-2.16223307528788E-2</v>
      </c>
    </row>
    <row r="938" spans="2:8" x14ac:dyDescent="0.45">
      <c r="B938" s="191">
        <v>39533</v>
      </c>
      <c r="C938" s="101">
        <v>36.696155548095703</v>
      </c>
      <c r="D938" s="56">
        <f t="shared" si="28"/>
        <v>-0.38061221520082744</v>
      </c>
      <c r="E938">
        <v>1.9576850800797459E-2</v>
      </c>
      <c r="G938">
        <v>936</v>
      </c>
      <c r="H938">
        <f t="shared" ca="1" si="29"/>
        <v>9.7379189221209177E-3</v>
      </c>
    </row>
    <row r="939" spans="2:8" x14ac:dyDescent="0.45">
      <c r="B939" s="191">
        <v>40344</v>
      </c>
      <c r="C939" s="101">
        <v>59.245849609375</v>
      </c>
      <c r="D939" s="56">
        <f t="shared" si="28"/>
        <v>-0.15154144022904475</v>
      </c>
      <c r="E939">
        <v>1.9573572368649091E-2</v>
      </c>
      <c r="G939">
        <v>937</v>
      </c>
      <c r="H939">
        <f t="shared" ca="1" si="29"/>
        <v>-1.779711205128297E-3</v>
      </c>
    </row>
    <row r="940" spans="2:8" x14ac:dyDescent="0.45">
      <c r="B940" s="191">
        <v>40512</v>
      </c>
      <c r="C940" s="101">
        <v>69.827629089355469</v>
      </c>
      <c r="D940" s="56">
        <f t="shared" si="28"/>
        <v>-9.6214576146128009E-2</v>
      </c>
      <c r="E940">
        <v>1.957290537127819E-2</v>
      </c>
      <c r="G940">
        <v>938</v>
      </c>
      <c r="H940">
        <f t="shared" ca="1" si="29"/>
        <v>-5.3936787972625709E-3</v>
      </c>
    </row>
    <row r="941" spans="2:8" x14ac:dyDescent="0.45">
      <c r="B941" s="191">
        <v>40686</v>
      </c>
      <c r="C941" s="101">
        <v>77.26129150390625</v>
      </c>
      <c r="D941" s="56">
        <f t="shared" si="28"/>
        <v>21.305379153598704</v>
      </c>
      <c r="E941">
        <v>1.9565754935133867E-2</v>
      </c>
      <c r="G941">
        <v>939</v>
      </c>
      <c r="H941">
        <f t="shared" ca="1" si="29"/>
        <v>1.2204385192118885E-2</v>
      </c>
    </row>
    <row r="942" spans="2:8" x14ac:dyDescent="0.45">
      <c r="B942" s="191">
        <v>35367</v>
      </c>
      <c r="C942" s="101">
        <v>3.4637963771820068</v>
      </c>
      <c r="D942" s="56">
        <f t="shared" si="28"/>
        <v>-0.89970845884777551</v>
      </c>
      <c r="E942">
        <v>1.9558417313372798E-2</v>
      </c>
      <c r="G942">
        <v>940</v>
      </c>
      <c r="H942">
        <f t="shared" ca="1" si="29"/>
        <v>8.2560310437929888E-3</v>
      </c>
    </row>
    <row r="943" spans="2:8" x14ac:dyDescent="0.45">
      <c r="B943" s="191">
        <v>39017</v>
      </c>
      <c r="C943" s="101">
        <v>34.537273406982422</v>
      </c>
      <c r="D943" s="56">
        <f t="shared" si="28"/>
        <v>-0.78194854222594035</v>
      </c>
      <c r="E943">
        <v>1.9554869376323888E-2</v>
      </c>
      <c r="G943">
        <v>941</v>
      </c>
      <c r="H943">
        <f t="shared" ca="1" si="29"/>
        <v>2.3475829296757608E-3</v>
      </c>
    </row>
    <row r="944" spans="2:8" x14ac:dyDescent="0.45">
      <c r="B944" s="191">
        <v>44208</v>
      </c>
      <c r="C944" s="101">
        <v>158.39047241210938</v>
      </c>
      <c r="D944" s="56">
        <f t="shared" si="28"/>
        <v>-0.12947810926702763</v>
      </c>
      <c r="E944">
        <v>1.9506126350748054E-2</v>
      </c>
      <c r="G944">
        <v>942</v>
      </c>
      <c r="H944">
        <f t="shared" ca="1" si="29"/>
        <v>3.5425667658168848E-3</v>
      </c>
    </row>
    <row r="945" spans="2:8" x14ac:dyDescent="0.45">
      <c r="B945" s="191">
        <v>44538</v>
      </c>
      <c r="C945" s="101">
        <v>181.94886779785156</v>
      </c>
      <c r="D945" s="56">
        <f t="shared" si="28"/>
        <v>3.8834381380506344</v>
      </c>
      <c r="E945">
        <v>1.9488017712322499E-2</v>
      </c>
      <c r="G945">
        <v>943</v>
      </c>
      <c r="H945">
        <f t="shared" ca="1" si="29"/>
        <v>-2.2312658235461905E-3</v>
      </c>
    </row>
    <row r="946" spans="2:8" x14ac:dyDescent="0.45">
      <c r="B946" s="191">
        <v>39671</v>
      </c>
      <c r="C946" s="101">
        <v>37.258354187011719</v>
      </c>
      <c r="D946" s="56">
        <f t="shared" si="28"/>
        <v>0.18900945967628249</v>
      </c>
      <c r="E946">
        <v>1.9463322903906483E-2</v>
      </c>
      <c r="G946">
        <v>944</v>
      </c>
      <c r="H946">
        <f t="shared" ca="1" si="29"/>
        <v>1.5423498863007161E-2</v>
      </c>
    </row>
    <row r="947" spans="2:8" x14ac:dyDescent="0.45">
      <c r="B947" s="191">
        <v>39139</v>
      </c>
      <c r="C947" s="101">
        <v>31.335624694824219</v>
      </c>
      <c r="D947" s="56">
        <f t="shared" si="28"/>
        <v>2.9672605281062419</v>
      </c>
      <c r="E947">
        <v>1.9455286238355289E-2</v>
      </c>
      <c r="G947">
        <v>945</v>
      </c>
      <c r="H947">
        <f t="shared" ca="1" si="29"/>
        <v>5.7753066840675882E-3</v>
      </c>
    </row>
    <row r="948" spans="2:8" x14ac:dyDescent="0.45">
      <c r="B948" s="191">
        <v>36530</v>
      </c>
      <c r="C948" s="101">
        <v>7.898554801940918</v>
      </c>
      <c r="D948" s="56">
        <f t="shared" si="28"/>
        <v>1.3606619755945488</v>
      </c>
      <c r="E948">
        <v>1.9442902939468265E-2</v>
      </c>
      <c r="G948">
        <v>946</v>
      </c>
      <c r="H948">
        <f t="shared" ca="1" si="29"/>
        <v>-9.6852161998798956E-3</v>
      </c>
    </row>
    <row r="949" spans="2:8" x14ac:dyDescent="0.45">
      <c r="B949" s="191">
        <v>35341</v>
      </c>
      <c r="C949" s="101">
        <v>3.3459067344665527</v>
      </c>
      <c r="D949" s="56">
        <f t="shared" si="28"/>
        <v>-0.79825834363383186</v>
      </c>
      <c r="E949">
        <v>1.9428544696607097E-2</v>
      </c>
      <c r="G949">
        <v>947</v>
      </c>
      <c r="H949">
        <f t="shared" ca="1" si="29"/>
        <v>4.770657367246018E-2</v>
      </c>
    </row>
    <row r="950" spans="2:8" x14ac:dyDescent="0.45">
      <c r="B950" s="191">
        <v>38463</v>
      </c>
      <c r="C950" s="101">
        <v>16.585105895996094</v>
      </c>
      <c r="D950" s="56">
        <f t="shared" si="28"/>
        <v>-0.95724745700364766</v>
      </c>
      <c r="E950">
        <v>1.9417579306298137E-2</v>
      </c>
      <c r="G950">
        <v>948</v>
      </c>
      <c r="H950">
        <f t="shared" ca="1" si="29"/>
        <v>3.820267649859397E-2</v>
      </c>
    </row>
    <row r="951" spans="2:8" x14ac:dyDescent="0.45">
      <c r="B951" s="191">
        <v>45422</v>
      </c>
      <c r="C951" s="101">
        <v>387.9326171875</v>
      </c>
      <c r="D951" s="56">
        <f t="shared" si="28"/>
        <v>10.636898920510305</v>
      </c>
      <c r="E951">
        <v>1.9407251391605235E-2</v>
      </c>
      <c r="G951">
        <v>949</v>
      </c>
      <c r="H951">
        <f t="shared" ca="1" si="29"/>
        <v>-2.6021439894768506E-2</v>
      </c>
    </row>
    <row r="952" spans="2:8" x14ac:dyDescent="0.45">
      <c r="B952" s="191">
        <v>39889</v>
      </c>
      <c r="C952" s="101">
        <v>33.33642578125</v>
      </c>
      <c r="D952" s="56">
        <f t="shared" si="28"/>
        <v>2.9783857410900594</v>
      </c>
      <c r="E952">
        <v>1.9400461771887766E-2</v>
      </c>
      <c r="G952">
        <v>950</v>
      </c>
      <c r="H952">
        <f t="shared" ca="1" si="29"/>
        <v>-1.2689260284975832E-2</v>
      </c>
    </row>
    <row r="953" spans="2:8" x14ac:dyDescent="0.45">
      <c r="B953" s="191">
        <v>37117</v>
      </c>
      <c r="C953" s="101">
        <v>8.3793849945068359</v>
      </c>
      <c r="D953" s="56">
        <f t="shared" si="28"/>
        <v>-0.67440753429099221</v>
      </c>
      <c r="E953">
        <v>1.9392352534563815E-2</v>
      </c>
      <c r="G953">
        <v>951</v>
      </c>
      <c r="H953">
        <f t="shared" ca="1" si="29"/>
        <v>-2.5169062815785518E-2</v>
      </c>
    </row>
    <row r="954" spans="2:8" x14ac:dyDescent="0.45">
      <c r="B954" s="191">
        <v>38716</v>
      </c>
      <c r="C954" s="101">
        <v>25.735807418823242</v>
      </c>
      <c r="D954" s="56">
        <f t="shared" si="28"/>
        <v>0.16657085718519668</v>
      </c>
      <c r="E954">
        <v>1.936887555011307E-2</v>
      </c>
      <c r="G954">
        <v>952</v>
      </c>
      <c r="H954">
        <f t="shared" ca="1" si="29"/>
        <v>-3.1831463392821301E-2</v>
      </c>
    </row>
    <row r="955" spans="2:8" x14ac:dyDescent="0.45">
      <c r="B955" s="191">
        <v>38601</v>
      </c>
      <c r="C955" s="101">
        <v>22.061075210571289</v>
      </c>
      <c r="D955" s="56">
        <f t="shared" si="28"/>
        <v>-0.80066561429080374</v>
      </c>
      <c r="E955">
        <v>1.9358937671465098E-2</v>
      </c>
      <c r="G955">
        <v>953</v>
      </c>
      <c r="H955">
        <f t="shared" ca="1" si="29"/>
        <v>3.3603218790720572E-3</v>
      </c>
    </row>
    <row r="956" spans="2:8" x14ac:dyDescent="0.45">
      <c r="B956" s="191">
        <v>41177</v>
      </c>
      <c r="C956" s="101">
        <v>110.6737060546875</v>
      </c>
      <c r="D956" s="56">
        <f t="shared" si="28"/>
        <v>5.8001760724315856</v>
      </c>
      <c r="E956">
        <v>1.9347057367707927E-2</v>
      </c>
      <c r="G956">
        <v>954</v>
      </c>
      <c r="H956">
        <f t="shared" ca="1" si="29"/>
        <v>-1.2077076584091212E-3</v>
      </c>
    </row>
    <row r="957" spans="2:8" x14ac:dyDescent="0.45">
      <c r="B957" s="191">
        <v>38415</v>
      </c>
      <c r="C957" s="101">
        <v>16.275123596191406</v>
      </c>
      <c r="D957" s="56">
        <f t="shared" si="28"/>
        <v>-0.95855859947724942</v>
      </c>
      <c r="E957">
        <v>1.9340691476907285E-2</v>
      </c>
      <c r="G957">
        <v>955</v>
      </c>
      <c r="H957">
        <f t="shared" ca="1" si="29"/>
        <v>-4.4977094027877196E-2</v>
      </c>
    </row>
    <row r="958" spans="2:8" x14ac:dyDescent="0.45">
      <c r="B958" s="191">
        <v>45090</v>
      </c>
      <c r="C958" s="101">
        <v>392.7261962890625</v>
      </c>
      <c r="D958" s="56">
        <f t="shared" si="28"/>
        <v>6.4581649524372793</v>
      </c>
      <c r="E958">
        <v>1.9338505148910758E-2</v>
      </c>
      <c r="G958">
        <v>956</v>
      </c>
      <c r="H958">
        <f t="shared" ca="1" si="29"/>
        <v>1.022729479918064E-2</v>
      </c>
    </row>
    <row r="959" spans="2:8" x14ac:dyDescent="0.45">
      <c r="B959" s="191">
        <v>40142</v>
      </c>
      <c r="C959" s="101">
        <v>52.657215118408203</v>
      </c>
      <c r="D959" s="56">
        <f t="shared" si="28"/>
        <v>-0.71956911178901761</v>
      </c>
      <c r="E959">
        <v>1.9332786834765314E-2</v>
      </c>
      <c r="G959">
        <v>957</v>
      </c>
      <c r="H959">
        <f t="shared" ca="1" si="29"/>
        <v>-1.7044973741621693E-2</v>
      </c>
    </row>
    <row r="960" spans="2:8" x14ac:dyDescent="0.45">
      <c r="B960" s="191">
        <v>44594</v>
      </c>
      <c r="C960" s="101">
        <v>187.77252197265625</v>
      </c>
      <c r="D960" s="56">
        <f t="shared" si="28"/>
        <v>4.7719962828221236</v>
      </c>
      <c r="E960">
        <v>1.9319496682701016E-2</v>
      </c>
      <c r="G960">
        <v>958</v>
      </c>
      <c r="H960">
        <f t="shared" ca="1" si="29"/>
        <v>1.2868532395210136E-2</v>
      </c>
    </row>
    <row r="961" spans="2:8" x14ac:dyDescent="0.45">
      <c r="B961" s="191">
        <v>39065</v>
      </c>
      <c r="C961" s="101">
        <v>32.531642913818359</v>
      </c>
      <c r="D961" s="56">
        <f t="shared" si="28"/>
        <v>-1.4766188820705867E-2</v>
      </c>
      <c r="E961">
        <v>1.9313586863629356E-2</v>
      </c>
      <c r="G961">
        <v>959</v>
      </c>
      <c r="H961">
        <f t="shared" ca="1" si="29"/>
        <v>1.8588324296369772E-2</v>
      </c>
    </row>
    <row r="962" spans="2:8" x14ac:dyDescent="0.45">
      <c r="B962" s="191">
        <v>39829</v>
      </c>
      <c r="C962" s="101">
        <v>33.019210815429688</v>
      </c>
      <c r="D962" s="56">
        <f t="shared" si="28"/>
        <v>3.3550636087058625</v>
      </c>
      <c r="E962">
        <v>1.9287809367785853E-2</v>
      </c>
      <c r="G962">
        <v>960</v>
      </c>
      <c r="H962">
        <f t="shared" ca="1" si="29"/>
        <v>1.024788528979466E-2</v>
      </c>
    </row>
    <row r="963" spans="2:8" x14ac:dyDescent="0.45">
      <c r="B963" s="191">
        <v>37228</v>
      </c>
      <c r="C963" s="101">
        <v>7.5817975997924805</v>
      </c>
      <c r="D963" s="56">
        <f t="shared" ref="D963:D1026" si="30">(C963-C964)/C964</f>
        <v>-0.93810382723557384</v>
      </c>
      <c r="E963">
        <v>1.925661401828474E-2</v>
      </c>
      <c r="G963">
        <v>961</v>
      </c>
      <c r="H963">
        <f t="shared" ca="1" si="29"/>
        <v>-3.9991955084508063E-2</v>
      </c>
    </row>
    <row r="964" spans="2:8" x14ac:dyDescent="0.45">
      <c r="B964" s="191">
        <v>41218</v>
      </c>
      <c r="C964" s="101">
        <v>122.4921875</v>
      </c>
      <c r="D964" s="56">
        <f t="shared" si="30"/>
        <v>13.988073941979813</v>
      </c>
      <c r="E964">
        <v>1.9244285084258621E-2</v>
      </c>
      <c r="G964">
        <v>962</v>
      </c>
      <c r="H964">
        <f t="shared" ref="H964:H1027" ca="1" si="31">_xlfn.NORM.INV(RAND(),N$5,N$6)</f>
        <v>2.5711383051116574E-3</v>
      </c>
    </row>
    <row r="965" spans="2:8" x14ac:dyDescent="0.45">
      <c r="B965" s="191">
        <v>36697</v>
      </c>
      <c r="C965" s="101">
        <v>8.1726436614990234</v>
      </c>
      <c r="D965" s="56">
        <f t="shared" si="30"/>
        <v>-0.97606823725833647</v>
      </c>
      <c r="E965">
        <v>1.9193278606169935E-2</v>
      </c>
      <c r="G965">
        <v>963</v>
      </c>
      <c r="H965">
        <f t="shared" ca="1" si="31"/>
        <v>7.1587345508447749E-4</v>
      </c>
    </row>
    <row r="966" spans="2:8" x14ac:dyDescent="0.45">
      <c r="B966" s="191">
        <v>45027</v>
      </c>
      <c r="C966" s="101">
        <v>341.49777221679688</v>
      </c>
      <c r="D966" s="56">
        <f t="shared" si="30"/>
        <v>-0.19767887391966407</v>
      </c>
      <c r="E966">
        <v>1.9173788081379806E-2</v>
      </c>
      <c r="G966">
        <v>964</v>
      </c>
      <c r="H966">
        <f t="shared" ca="1" si="31"/>
        <v>-3.1379066230874941E-3</v>
      </c>
    </row>
    <row r="967" spans="2:8" x14ac:dyDescent="0.45">
      <c r="B967" s="191">
        <v>45665</v>
      </c>
      <c r="C967" s="101">
        <v>425.63726806640625</v>
      </c>
      <c r="D967" s="56">
        <f t="shared" si="30"/>
        <v>1.3673396228576811</v>
      </c>
      <c r="E967">
        <v>1.9156570178914006E-2</v>
      </c>
      <c r="G967">
        <v>965</v>
      </c>
      <c r="H967">
        <f t="shared" ca="1" si="31"/>
        <v>1.0686839705791049E-2</v>
      </c>
    </row>
    <row r="968" spans="2:8" x14ac:dyDescent="0.45">
      <c r="B968" s="191">
        <v>44232</v>
      </c>
      <c r="C968" s="101">
        <v>179.79560852050781</v>
      </c>
      <c r="D968" s="56">
        <f t="shared" si="30"/>
        <v>38.580927399414229</v>
      </c>
      <c r="E968">
        <v>1.9134560944983392E-2</v>
      </c>
      <c r="G968">
        <v>966</v>
      </c>
      <c r="H968">
        <f t="shared" ca="1" si="31"/>
        <v>1.1156474816002453E-2</v>
      </c>
    </row>
    <row r="969" spans="2:8" x14ac:dyDescent="0.45">
      <c r="B969" s="191">
        <v>35541</v>
      </c>
      <c r="C969" s="101">
        <v>4.5424809455871582</v>
      </c>
      <c r="D969" s="56">
        <f t="shared" si="30"/>
        <v>-0.58804536370149707</v>
      </c>
      <c r="E969">
        <v>1.911497225917172E-2</v>
      </c>
      <c r="G969">
        <v>967</v>
      </c>
      <c r="H969">
        <f t="shared" ca="1" si="31"/>
        <v>2.5411268513518461E-2</v>
      </c>
    </row>
    <row r="970" spans="2:8" x14ac:dyDescent="0.45">
      <c r="B970" s="191">
        <v>36369</v>
      </c>
      <c r="C970" s="101">
        <v>11.026653289794922</v>
      </c>
      <c r="D970" s="56">
        <f t="shared" si="30"/>
        <v>-0.66512073372498359</v>
      </c>
      <c r="E970">
        <v>1.9099493203922686E-2</v>
      </c>
      <c r="G970">
        <v>968</v>
      </c>
      <c r="H970">
        <f t="shared" ca="1" si="31"/>
        <v>6.4435958489252989E-3</v>
      </c>
    </row>
    <row r="971" spans="2:8" x14ac:dyDescent="0.45">
      <c r="B971" s="191">
        <v>39104</v>
      </c>
      <c r="C971" s="101">
        <v>32.927249908447266</v>
      </c>
      <c r="D971" s="56">
        <f t="shared" si="30"/>
        <v>-0.59436986940219605</v>
      </c>
      <c r="E971">
        <v>1.9077476481072875E-2</v>
      </c>
      <c r="G971">
        <v>969</v>
      </c>
      <c r="H971">
        <f t="shared" ca="1" si="31"/>
        <v>2.5949727116730957E-2</v>
      </c>
    </row>
    <row r="972" spans="2:8" x14ac:dyDescent="0.45">
      <c r="B972" s="191">
        <v>40718</v>
      </c>
      <c r="C972" s="101">
        <v>81.175552368164063</v>
      </c>
      <c r="D972" s="56">
        <f t="shared" si="30"/>
        <v>8.2376178052518032</v>
      </c>
      <c r="E972">
        <v>1.9065133691550263E-2</v>
      </c>
      <c r="G972">
        <v>970</v>
      </c>
      <c r="H972">
        <f t="shared" ca="1" si="31"/>
        <v>2.4187132769853743E-2</v>
      </c>
    </row>
    <row r="973" spans="2:8" x14ac:dyDescent="0.45">
      <c r="B973" s="191">
        <v>36971</v>
      </c>
      <c r="C973" s="101">
        <v>8.7874984741210938</v>
      </c>
      <c r="D973" s="56">
        <f t="shared" si="30"/>
        <v>-0.95658169740591292</v>
      </c>
      <c r="E973">
        <v>1.9061703578100608E-2</v>
      </c>
      <c r="G973">
        <v>971</v>
      </c>
      <c r="H973">
        <f t="shared" ca="1" si="31"/>
        <v>2.4794111666582683E-3</v>
      </c>
    </row>
    <row r="974" spans="2:8" x14ac:dyDescent="0.45">
      <c r="B974" s="191">
        <v>43453</v>
      </c>
      <c r="C974" s="101">
        <v>202.39157104492188</v>
      </c>
      <c r="D974" s="56">
        <f t="shared" si="30"/>
        <v>0.11374196828002756</v>
      </c>
      <c r="E974">
        <v>1.9054273899089001E-2</v>
      </c>
      <c r="G974">
        <v>972</v>
      </c>
      <c r="H974">
        <f t="shared" ca="1" si="31"/>
        <v>-8.6759087305398139E-3</v>
      </c>
    </row>
    <row r="975" spans="2:8" x14ac:dyDescent="0.45">
      <c r="B975" s="191">
        <v>44623</v>
      </c>
      <c r="C975" s="101">
        <v>181.72213745117188</v>
      </c>
      <c r="D975" s="56">
        <f t="shared" si="30"/>
        <v>6.79019409922335</v>
      </c>
      <c r="E975">
        <v>1.9043126388266274E-2</v>
      </c>
      <c r="G975">
        <v>973</v>
      </c>
      <c r="H975">
        <f t="shared" ca="1" si="31"/>
        <v>3.2787055468484601E-2</v>
      </c>
    </row>
    <row r="976" spans="2:8" x14ac:dyDescent="0.45">
      <c r="B976" s="191">
        <v>38635</v>
      </c>
      <c r="C976" s="101">
        <v>23.327035903930664</v>
      </c>
      <c r="D976" s="56">
        <f t="shared" si="30"/>
        <v>-0.87465040723268073</v>
      </c>
      <c r="E976">
        <v>1.8987360228691502E-2</v>
      </c>
      <c r="G976">
        <v>974</v>
      </c>
      <c r="H976">
        <f t="shared" ca="1" si="31"/>
        <v>1.1806927391466488E-2</v>
      </c>
    </row>
    <row r="977" spans="2:8" x14ac:dyDescent="0.45">
      <c r="B977" s="191">
        <v>43199</v>
      </c>
      <c r="C977" s="101">
        <v>186.0958251953125</v>
      </c>
      <c r="D977" s="56">
        <f t="shared" si="30"/>
        <v>-9.362650070099908E-2</v>
      </c>
      <c r="E977">
        <v>1.8976341170927769E-2</v>
      </c>
      <c r="G977">
        <v>975</v>
      </c>
      <c r="H977">
        <f t="shared" ca="1" si="31"/>
        <v>1.5494653958588754E-2</v>
      </c>
    </row>
    <row r="978" spans="2:8" x14ac:dyDescent="0.45">
      <c r="B978" s="191">
        <v>43433</v>
      </c>
      <c r="C978" s="101">
        <v>205.31913757324219</v>
      </c>
      <c r="D978" s="56">
        <f t="shared" si="30"/>
        <v>2.1839350331063536</v>
      </c>
      <c r="E978">
        <v>1.8958320365194896E-2</v>
      </c>
      <c r="G978">
        <v>976</v>
      </c>
      <c r="H978">
        <f t="shared" ca="1" si="31"/>
        <v>-2.2056161568579157E-2</v>
      </c>
    </row>
    <row r="979" spans="2:8" x14ac:dyDescent="0.45">
      <c r="B979" s="191">
        <v>40396</v>
      </c>
      <c r="C979" s="101">
        <v>64.485969543457031</v>
      </c>
      <c r="D979" s="56">
        <f t="shared" si="30"/>
        <v>0.65079213484133569</v>
      </c>
      <c r="E979">
        <v>1.8934721214113593E-2</v>
      </c>
      <c r="G979">
        <v>977</v>
      </c>
      <c r="H979">
        <f t="shared" ca="1" si="31"/>
        <v>-4.5223632789249063E-3</v>
      </c>
    </row>
    <row r="980" spans="2:8" x14ac:dyDescent="0.45">
      <c r="B980" s="191">
        <v>39553</v>
      </c>
      <c r="C980" s="101">
        <v>39.063652038574219</v>
      </c>
      <c r="D980" s="56">
        <f t="shared" si="30"/>
        <v>-0.5236586735476112</v>
      </c>
      <c r="E980">
        <v>1.8868003374104762E-2</v>
      </c>
      <c r="G980">
        <v>978</v>
      </c>
      <c r="H980">
        <f t="shared" ca="1" si="31"/>
        <v>2.7273425640148386E-2</v>
      </c>
    </row>
    <row r="981" spans="2:8" x14ac:dyDescent="0.45">
      <c r="B981" s="191">
        <v>40814</v>
      </c>
      <c r="C981" s="101">
        <v>82.0076904296875</v>
      </c>
      <c r="D981" s="56">
        <f t="shared" si="30"/>
        <v>0.99889631158862602</v>
      </c>
      <c r="E981">
        <v>1.8867931682113637E-2</v>
      </c>
      <c r="G981">
        <v>979</v>
      </c>
      <c r="H981">
        <f t="shared" ca="1" si="31"/>
        <v>4.4299658170526618E-3</v>
      </c>
    </row>
    <row r="982" spans="2:8" x14ac:dyDescent="0.45">
      <c r="B982" s="191">
        <v>40003</v>
      </c>
      <c r="C982" s="101">
        <v>41.026485443115234</v>
      </c>
      <c r="D982" s="56">
        <f t="shared" si="30"/>
        <v>1.1591098920259053</v>
      </c>
      <c r="E982">
        <v>1.8858770997268036E-2</v>
      </c>
      <c r="G982">
        <v>980</v>
      </c>
      <c r="H982">
        <f t="shared" ca="1" si="31"/>
        <v>-1.3997764395920877E-2</v>
      </c>
    </row>
    <row r="983" spans="2:8" x14ac:dyDescent="0.45">
      <c r="B983" s="191">
        <v>38527</v>
      </c>
      <c r="C983" s="101">
        <v>19.00157356262207</v>
      </c>
      <c r="D983" s="56">
        <f t="shared" si="30"/>
        <v>-0.88266743453881313</v>
      </c>
      <c r="E983">
        <v>1.8845940298144175E-2</v>
      </c>
      <c r="G983">
        <v>981</v>
      </c>
      <c r="H983">
        <f t="shared" ca="1" si="31"/>
        <v>-9.9336176860095656E-3</v>
      </c>
    </row>
    <row r="984" spans="2:8" x14ac:dyDescent="0.45">
      <c r="B984" s="191">
        <v>41478</v>
      </c>
      <c r="C984" s="101">
        <v>161.9462890625</v>
      </c>
      <c r="D984" s="56">
        <f t="shared" si="30"/>
        <v>0.10399738701600765</v>
      </c>
      <c r="E984">
        <v>1.8845055530847019E-2</v>
      </c>
      <c r="G984">
        <v>982</v>
      </c>
      <c r="H984">
        <f t="shared" ca="1" si="31"/>
        <v>1.4619537417235784E-2</v>
      </c>
    </row>
    <row r="985" spans="2:8" x14ac:dyDescent="0.45">
      <c r="B985" s="191">
        <v>42471</v>
      </c>
      <c r="C985" s="101">
        <v>146.69082641601563</v>
      </c>
      <c r="D985" s="56">
        <f t="shared" si="30"/>
        <v>3.4649786946381642</v>
      </c>
      <c r="E985">
        <v>1.8835494852477829E-2</v>
      </c>
      <c r="G985">
        <v>983</v>
      </c>
      <c r="H985">
        <f t="shared" ca="1" si="31"/>
        <v>-3.9957128086127239E-2</v>
      </c>
    </row>
    <row r="986" spans="2:8" x14ac:dyDescent="0.45">
      <c r="B986" s="191">
        <v>38943</v>
      </c>
      <c r="C986" s="101">
        <v>32.853645324707031</v>
      </c>
      <c r="D986" s="56">
        <f t="shared" si="30"/>
        <v>-0.32649188616283603</v>
      </c>
      <c r="E986">
        <v>1.8830122659898113E-2</v>
      </c>
      <c r="G986">
        <v>984</v>
      </c>
      <c r="H986">
        <f t="shared" ca="1" si="31"/>
        <v>1.8906100783253086E-2</v>
      </c>
    </row>
    <row r="987" spans="2:8" x14ac:dyDescent="0.45">
      <c r="B987" s="191">
        <v>40200</v>
      </c>
      <c r="C987" s="101">
        <v>48.779880523681641</v>
      </c>
      <c r="D987" s="56">
        <f t="shared" si="30"/>
        <v>-0.74022328357481249</v>
      </c>
      <c r="E987">
        <v>1.8813955461682394E-2</v>
      </c>
      <c r="G987">
        <v>985</v>
      </c>
      <c r="H987">
        <f t="shared" ca="1" si="31"/>
        <v>-8.6210841059149394E-3</v>
      </c>
    </row>
    <row r="988" spans="2:8" x14ac:dyDescent="0.45">
      <c r="B988" s="191">
        <v>43152</v>
      </c>
      <c r="C988" s="101">
        <v>187.77618408203125</v>
      </c>
      <c r="D988" s="56">
        <f t="shared" si="30"/>
        <v>73.121920752386188</v>
      </c>
      <c r="E988">
        <v>1.8803418237343668E-2</v>
      </c>
      <c r="G988">
        <v>986</v>
      </c>
      <c r="H988">
        <f t="shared" ca="1" si="31"/>
        <v>-1.326940781706649E-2</v>
      </c>
    </row>
    <row r="989" spans="2:8" x14ac:dyDescent="0.45">
      <c r="B989" s="191">
        <v>35068</v>
      </c>
      <c r="C989" s="101">
        <v>2.5333421230316162</v>
      </c>
      <c r="D989" s="56">
        <f t="shared" si="30"/>
        <v>-0.98305625214698911</v>
      </c>
      <c r="E989">
        <v>1.8803204257462416E-2</v>
      </c>
      <c r="G989">
        <v>987</v>
      </c>
      <c r="H989">
        <f t="shared" ca="1" si="31"/>
        <v>2.1006265404860221E-2</v>
      </c>
    </row>
    <row r="990" spans="2:8" x14ac:dyDescent="0.45">
      <c r="B990" s="191">
        <v>42487</v>
      </c>
      <c r="C990" s="101">
        <v>149.51486206054688</v>
      </c>
      <c r="D990" s="56">
        <f t="shared" si="30"/>
        <v>16.035720991689558</v>
      </c>
      <c r="E990">
        <v>1.8784377817326562E-2</v>
      </c>
      <c r="G990">
        <v>988</v>
      </c>
      <c r="H990">
        <f t="shared" ca="1" si="31"/>
        <v>-9.5603988412904344E-3</v>
      </c>
    </row>
    <row r="991" spans="2:8" x14ac:dyDescent="0.45">
      <c r="B991" s="191">
        <v>37816</v>
      </c>
      <c r="C991" s="101">
        <v>8.77655029296875</v>
      </c>
      <c r="D991" s="56">
        <f t="shared" si="30"/>
        <v>-0.9790492715471274</v>
      </c>
      <c r="E991">
        <v>1.8776259181476827E-2</v>
      </c>
      <c r="G991">
        <v>989</v>
      </c>
      <c r="H991">
        <f t="shared" ca="1" si="31"/>
        <v>3.4709574964257695E-2</v>
      </c>
    </row>
    <row r="992" spans="2:8" x14ac:dyDescent="0.45">
      <c r="B992" s="191">
        <v>45112</v>
      </c>
      <c r="C992" s="101">
        <v>418.91384887695313</v>
      </c>
      <c r="D992" s="56">
        <f t="shared" si="30"/>
        <v>1.139921600466054</v>
      </c>
      <c r="E992">
        <v>1.8762656635019422E-2</v>
      </c>
      <c r="G992">
        <v>990</v>
      </c>
      <c r="H992">
        <f t="shared" ca="1" si="31"/>
        <v>9.3523369515321805E-3</v>
      </c>
    </row>
    <row r="993" spans="2:8" x14ac:dyDescent="0.45">
      <c r="B993" s="191">
        <v>44631</v>
      </c>
      <c r="C993" s="101">
        <v>195.76130676269531</v>
      </c>
      <c r="D993" s="56">
        <f t="shared" si="30"/>
        <v>2.4370884573042444</v>
      </c>
      <c r="E993">
        <v>1.8750067496272619E-2</v>
      </c>
      <c r="G993">
        <v>991</v>
      </c>
      <c r="H993">
        <f t="shared" ca="1" si="31"/>
        <v>6.4043497003984169E-4</v>
      </c>
    </row>
    <row r="994" spans="2:8" x14ac:dyDescent="0.45">
      <c r="B994" s="191">
        <v>40333</v>
      </c>
      <c r="C994" s="101">
        <v>56.955562591552734</v>
      </c>
      <c r="D994" s="56">
        <f t="shared" si="30"/>
        <v>6.1028089534857166</v>
      </c>
      <c r="E994">
        <v>1.8739186536170131E-2</v>
      </c>
      <c r="G994">
        <v>992</v>
      </c>
      <c r="H994">
        <f t="shared" ca="1" si="31"/>
        <v>-8.9994641823889221E-3</v>
      </c>
    </row>
    <row r="995" spans="2:8" x14ac:dyDescent="0.45">
      <c r="B995" s="191">
        <v>36696</v>
      </c>
      <c r="C995" s="101">
        <v>8.01873779296875</v>
      </c>
      <c r="D995" s="56">
        <f t="shared" si="30"/>
        <v>-0.90564257291851924</v>
      </c>
      <c r="E995">
        <v>1.8722947053462669E-2</v>
      </c>
      <c r="G995">
        <v>993</v>
      </c>
      <c r="H995">
        <f t="shared" ca="1" si="31"/>
        <v>-1.2603629006117025E-3</v>
      </c>
    </row>
    <row r="996" spans="2:8" x14ac:dyDescent="0.45">
      <c r="B996" s="191">
        <v>40772</v>
      </c>
      <c r="C996" s="101">
        <v>84.982582092285156</v>
      </c>
      <c r="D996" s="56">
        <f t="shared" si="30"/>
        <v>9.8338861275183778</v>
      </c>
      <c r="E996">
        <v>1.8702924083252265E-2</v>
      </c>
      <c r="G996">
        <v>994</v>
      </c>
      <c r="H996">
        <f t="shared" ca="1" si="31"/>
        <v>1.9831665353465849E-2</v>
      </c>
    </row>
    <row r="997" spans="2:8" x14ac:dyDescent="0.45">
      <c r="B997" s="191">
        <v>37482</v>
      </c>
      <c r="C997" s="101">
        <v>7.8441457748413086</v>
      </c>
      <c r="D997" s="56">
        <f t="shared" si="30"/>
        <v>-0.93285671011762628</v>
      </c>
      <c r="E997">
        <v>1.8686631902462399E-2</v>
      </c>
      <c r="G997">
        <v>995</v>
      </c>
      <c r="H997">
        <f t="shared" ca="1" si="31"/>
        <v>-2.7086009545570391E-3</v>
      </c>
    </row>
    <row r="998" spans="2:8" x14ac:dyDescent="0.45">
      <c r="B998" s="191">
        <v>41186</v>
      </c>
      <c r="C998" s="101">
        <v>116.82695007324219</v>
      </c>
      <c r="D998" s="56">
        <f t="shared" si="30"/>
        <v>14.185290904359032</v>
      </c>
      <c r="E998">
        <v>1.8686252453373513E-2</v>
      </c>
      <c r="G998">
        <v>996</v>
      </c>
      <c r="H998">
        <f t="shared" ca="1" si="31"/>
        <v>-2.4773770937357404E-2</v>
      </c>
    </row>
    <row r="999" spans="2:8" x14ac:dyDescent="0.45">
      <c r="B999" s="191">
        <v>37753</v>
      </c>
      <c r="C999" s="101">
        <v>7.6934285163879395</v>
      </c>
      <c r="D999" s="56">
        <f t="shared" si="30"/>
        <v>-0.94381034968212285</v>
      </c>
      <c r="E999">
        <v>1.8676281222604309E-2</v>
      </c>
      <c r="G999">
        <v>997</v>
      </c>
      <c r="H999">
        <f t="shared" ca="1" si="31"/>
        <v>4.4598964257854173E-2</v>
      </c>
    </row>
    <row r="1000" spans="2:8" x14ac:dyDescent="0.45">
      <c r="B1000" s="191">
        <v>42418</v>
      </c>
      <c r="C1000" s="101">
        <v>136.91896057128906</v>
      </c>
      <c r="D1000" s="56">
        <f t="shared" si="30"/>
        <v>3.5455990242265942</v>
      </c>
      <c r="E1000">
        <v>1.8676158894536141E-2</v>
      </c>
      <c r="G1000">
        <v>998</v>
      </c>
      <c r="H1000">
        <f t="shared" ca="1" si="31"/>
        <v>9.5631982231568523E-4</v>
      </c>
    </row>
    <row r="1001" spans="2:8" x14ac:dyDescent="0.45">
      <c r="B1001" s="191">
        <v>39212</v>
      </c>
      <c r="C1001" s="101">
        <v>30.121213912963867</v>
      </c>
      <c r="D1001" s="56">
        <f t="shared" si="30"/>
        <v>2.1163364939665126</v>
      </c>
      <c r="E1001">
        <v>1.8668329164188615E-2</v>
      </c>
      <c r="G1001">
        <v>999</v>
      </c>
      <c r="H1001">
        <f t="shared" ca="1" si="31"/>
        <v>2.395384538761152E-3</v>
      </c>
    </row>
    <row r="1002" spans="2:8" x14ac:dyDescent="0.45">
      <c r="B1002" s="191">
        <v>37862</v>
      </c>
      <c r="C1002" s="101">
        <v>9.6655845642089844</v>
      </c>
      <c r="D1002" s="56">
        <f t="shared" si="30"/>
        <v>1.9769812738416837</v>
      </c>
      <c r="E1002">
        <v>1.8665773077276016E-2</v>
      </c>
      <c r="G1002">
        <v>1000</v>
      </c>
      <c r="H1002">
        <f t="shared" ca="1" si="31"/>
        <v>-1.8484692026756427E-2</v>
      </c>
    </row>
    <row r="1003" spans="2:8" x14ac:dyDescent="0.45">
      <c r="B1003" s="191">
        <v>35338</v>
      </c>
      <c r="C1003" s="101">
        <v>3.2467737197875977</v>
      </c>
      <c r="D1003" s="56">
        <f t="shared" si="30"/>
        <v>-0.87126015108196653</v>
      </c>
      <c r="E1003">
        <v>1.8662117854605972E-2</v>
      </c>
      <c r="G1003">
        <v>1001</v>
      </c>
      <c r="H1003">
        <f t="shared" ca="1" si="31"/>
        <v>1.6955914897239712E-2</v>
      </c>
    </row>
    <row r="1004" spans="2:8" x14ac:dyDescent="0.45">
      <c r="B1004" s="191">
        <v>38684</v>
      </c>
      <c r="C1004" s="101">
        <v>25.219648361206055</v>
      </c>
      <c r="D1004" s="56">
        <f t="shared" si="30"/>
        <v>2.9891302019521531</v>
      </c>
      <c r="E1004">
        <v>1.8654381924622085E-2</v>
      </c>
      <c r="G1004">
        <v>1002</v>
      </c>
      <c r="H1004">
        <f t="shared" ca="1" si="31"/>
        <v>-1.3906950101062032E-2</v>
      </c>
    </row>
    <row r="1005" spans="2:8" x14ac:dyDescent="0.45">
      <c r="B1005" s="191">
        <v>36020</v>
      </c>
      <c r="C1005" s="101">
        <v>6.3220920562744141</v>
      </c>
      <c r="D1005" s="56">
        <f t="shared" si="30"/>
        <v>-0.96662420964776097</v>
      </c>
      <c r="E1005">
        <v>1.8652676493429582E-2</v>
      </c>
      <c r="G1005">
        <v>1003</v>
      </c>
      <c r="H1005">
        <f t="shared" ca="1" si="31"/>
        <v>-3.3704647555837436E-2</v>
      </c>
    </row>
    <row r="1006" spans="2:8" x14ac:dyDescent="0.45">
      <c r="B1006" s="191">
        <v>43109</v>
      </c>
      <c r="C1006" s="101">
        <v>189.42149353027344</v>
      </c>
      <c r="D1006" s="56">
        <f t="shared" si="30"/>
        <v>-0.13587850884358438</v>
      </c>
      <c r="E1006">
        <v>1.8637048393585813E-2</v>
      </c>
      <c r="G1006">
        <v>1004</v>
      </c>
      <c r="H1006">
        <f t="shared" ca="1" si="31"/>
        <v>1.6962329467932823E-2</v>
      </c>
    </row>
    <row r="1007" spans="2:8" x14ac:dyDescent="0.45">
      <c r="B1007" s="191">
        <v>43605</v>
      </c>
      <c r="C1007" s="101">
        <v>219.20701599121094</v>
      </c>
      <c r="D1007" s="56">
        <f t="shared" si="30"/>
        <v>12.35744084098422</v>
      </c>
      <c r="E1007">
        <v>1.8580038145477491E-2</v>
      </c>
      <c r="G1007">
        <v>1005</v>
      </c>
      <c r="H1007">
        <f t="shared" ca="1" si="31"/>
        <v>-5.0039197154293823E-3</v>
      </c>
    </row>
    <row r="1008" spans="2:8" x14ac:dyDescent="0.45">
      <c r="B1008" s="191">
        <v>38379</v>
      </c>
      <c r="C1008" s="101">
        <v>16.410854339599609</v>
      </c>
      <c r="D1008" s="56">
        <f t="shared" si="30"/>
        <v>-0.61156362901551764</v>
      </c>
      <c r="E1008">
        <v>1.8577888111697704E-2</v>
      </c>
      <c r="G1008">
        <v>1006</v>
      </c>
      <c r="H1008">
        <f t="shared" ca="1" si="31"/>
        <v>9.7246481558426311E-3</v>
      </c>
    </row>
    <row r="1009" spans="2:8" x14ac:dyDescent="0.45">
      <c r="B1009" s="191">
        <v>39574</v>
      </c>
      <c r="C1009" s="101">
        <v>42.248500823974609</v>
      </c>
      <c r="D1009" s="56">
        <f t="shared" si="30"/>
        <v>-0.1464024431506124</v>
      </c>
      <c r="E1009">
        <v>1.8573212768227317E-2</v>
      </c>
      <c r="G1009">
        <v>1007</v>
      </c>
      <c r="H1009">
        <f t="shared" ca="1" si="31"/>
        <v>2.0213190656077507E-2</v>
      </c>
    </row>
    <row r="1010" spans="2:8" x14ac:dyDescent="0.45">
      <c r="B1010" s="191">
        <v>40193</v>
      </c>
      <c r="C1010" s="101">
        <v>49.494636535644531</v>
      </c>
      <c r="D1010" s="56">
        <f t="shared" si="30"/>
        <v>9.6374452449344741</v>
      </c>
      <c r="E1010">
        <v>1.8537145216678305E-2</v>
      </c>
      <c r="G1010">
        <v>1008</v>
      </c>
      <c r="H1010">
        <f t="shared" ca="1" si="31"/>
        <v>4.3377503323189627E-3</v>
      </c>
    </row>
    <row r="1011" spans="2:8" x14ac:dyDescent="0.45">
      <c r="B1011" s="191">
        <v>35492</v>
      </c>
      <c r="C1011" s="101">
        <v>4.6528687477111816</v>
      </c>
      <c r="D1011" s="56">
        <f t="shared" si="30"/>
        <v>-0.45405055459526344</v>
      </c>
      <c r="E1011">
        <v>1.8533503099825079E-2</v>
      </c>
      <c r="G1011">
        <v>1009</v>
      </c>
      <c r="H1011">
        <f t="shared" ca="1" si="31"/>
        <v>-4.2263960669777223E-2</v>
      </c>
    </row>
    <row r="1012" spans="2:8" x14ac:dyDescent="0.45">
      <c r="B1012" s="191">
        <v>36745</v>
      </c>
      <c r="C1012" s="101">
        <v>8.522526741027832</v>
      </c>
      <c r="D1012" s="56">
        <f t="shared" si="30"/>
        <v>-0.77716735349476429</v>
      </c>
      <c r="E1012">
        <v>1.8527210062503133E-2</v>
      </c>
      <c r="G1012">
        <v>1010</v>
      </c>
      <c r="H1012">
        <f t="shared" ca="1" si="31"/>
        <v>-9.8637572467101461E-3</v>
      </c>
    </row>
    <row r="1013" spans="2:8" x14ac:dyDescent="0.45">
      <c r="B1013" s="191">
        <v>39443</v>
      </c>
      <c r="C1013" s="101">
        <v>38.246311187744141</v>
      </c>
      <c r="D1013" s="56">
        <f t="shared" si="30"/>
        <v>-0.42059168061821794</v>
      </c>
      <c r="E1013">
        <v>1.8513898198194722E-2</v>
      </c>
      <c r="G1013">
        <v>1011</v>
      </c>
      <c r="H1013">
        <f t="shared" ca="1" si="31"/>
        <v>-3.5142388356247459E-3</v>
      </c>
    </row>
    <row r="1014" spans="2:8" x14ac:dyDescent="0.45">
      <c r="B1014" s="191">
        <v>40408</v>
      </c>
      <c r="C1014" s="101">
        <v>66.009254455566406</v>
      </c>
      <c r="D1014" s="56">
        <f t="shared" si="30"/>
        <v>7.1320801025349292</v>
      </c>
      <c r="E1014">
        <v>1.8489448785677147E-2</v>
      </c>
      <c r="G1014">
        <v>1012</v>
      </c>
      <c r="H1014">
        <f t="shared" ca="1" si="31"/>
        <v>1.0820549427399403E-2</v>
      </c>
    </row>
    <row r="1015" spans="2:8" x14ac:dyDescent="0.45">
      <c r="B1015" s="191">
        <v>37784</v>
      </c>
      <c r="C1015" s="101">
        <v>8.1171426773071289</v>
      </c>
      <c r="D1015" s="56">
        <f t="shared" si="30"/>
        <v>8.8999575861056432E-2</v>
      </c>
      <c r="E1015">
        <v>1.8482690191428567E-2</v>
      </c>
      <c r="G1015">
        <v>1013</v>
      </c>
      <c r="H1015">
        <f t="shared" ca="1" si="31"/>
        <v>-5.4424255109412692E-3</v>
      </c>
    </row>
    <row r="1016" spans="2:8" x14ac:dyDescent="0.45">
      <c r="B1016" s="191">
        <v>35985</v>
      </c>
      <c r="C1016" s="101">
        <v>7.453761100769043</v>
      </c>
      <c r="D1016" s="56">
        <f t="shared" si="30"/>
        <v>0.12395989092642078</v>
      </c>
      <c r="E1016">
        <v>1.8478822334242199E-2</v>
      </c>
      <c r="G1016">
        <v>1014</v>
      </c>
      <c r="H1016">
        <f t="shared" ca="1" si="31"/>
        <v>-1.9166627298869993E-2</v>
      </c>
    </row>
    <row r="1017" spans="2:8" x14ac:dyDescent="0.45">
      <c r="B1017" s="191">
        <v>35790</v>
      </c>
      <c r="C1017" s="101">
        <v>6.6316967010498047</v>
      </c>
      <c r="D1017" s="56">
        <f t="shared" si="30"/>
        <v>-0.94654544545515928</v>
      </c>
      <c r="E1017">
        <v>1.8469676314184565E-2</v>
      </c>
      <c r="G1017">
        <v>1015</v>
      </c>
      <c r="H1017">
        <f t="shared" ca="1" si="31"/>
        <v>2.900138326204801E-2</v>
      </c>
    </row>
    <row r="1018" spans="2:8" x14ac:dyDescent="0.45">
      <c r="B1018" s="191">
        <v>41340</v>
      </c>
      <c r="C1018" s="101">
        <v>124.06233215332031</v>
      </c>
      <c r="D1018" s="56">
        <f t="shared" si="30"/>
        <v>-0.30650153135105107</v>
      </c>
      <c r="E1018">
        <v>1.8463700515228918E-2</v>
      </c>
      <c r="G1018">
        <v>1016</v>
      </c>
      <c r="H1018">
        <f t="shared" ca="1" si="31"/>
        <v>7.2739438826002166E-3</v>
      </c>
    </row>
    <row r="1019" spans="2:8" x14ac:dyDescent="0.45">
      <c r="B1019" s="191">
        <v>43707</v>
      </c>
      <c r="C1019" s="101">
        <v>178.89344787597656</v>
      </c>
      <c r="D1019" s="56">
        <f t="shared" si="30"/>
        <v>4.1797212179410073</v>
      </c>
      <c r="E1019">
        <v>1.8449335364910811E-2</v>
      </c>
      <c r="G1019">
        <v>1017</v>
      </c>
      <c r="H1019">
        <f t="shared" ca="1" si="31"/>
        <v>3.6332957217491703E-3</v>
      </c>
    </row>
    <row r="1020" spans="2:8" x14ac:dyDescent="0.45">
      <c r="B1020" s="191">
        <v>38989</v>
      </c>
      <c r="C1020" s="101">
        <v>34.537273406982422</v>
      </c>
      <c r="D1020" s="56">
        <f t="shared" si="30"/>
        <v>-0.74768931482771261</v>
      </c>
      <c r="E1020">
        <v>1.8448350221345108E-2</v>
      </c>
      <c r="G1020">
        <v>1018</v>
      </c>
      <c r="H1020">
        <f t="shared" ca="1" si="31"/>
        <v>2.6164493210930711E-2</v>
      </c>
    </row>
    <row r="1021" spans="2:8" x14ac:dyDescent="0.45">
      <c r="B1021" s="191">
        <v>41691</v>
      </c>
      <c r="C1021" s="101">
        <v>136.8839111328125</v>
      </c>
      <c r="D1021" s="56">
        <f t="shared" si="30"/>
        <v>3.885605371384909</v>
      </c>
      <c r="E1021">
        <v>1.8437936904653108E-2</v>
      </c>
      <c r="G1021">
        <v>1019</v>
      </c>
      <c r="H1021">
        <f t="shared" ca="1" si="31"/>
        <v>-1.6622307906229209E-2</v>
      </c>
    </row>
    <row r="1022" spans="2:8" x14ac:dyDescent="0.45">
      <c r="B1022" s="191">
        <v>38741</v>
      </c>
      <c r="C1022" s="101">
        <v>28.017799377441406</v>
      </c>
      <c r="D1022" s="56">
        <f t="shared" si="30"/>
        <v>-0.84710031148269127</v>
      </c>
      <c r="E1022">
        <v>1.8433150010139687E-2</v>
      </c>
      <c r="G1022">
        <v>1020</v>
      </c>
      <c r="H1022">
        <f t="shared" ca="1" si="31"/>
        <v>-7.3592135981049153E-3</v>
      </c>
    </row>
    <row r="1023" spans="2:8" x14ac:dyDescent="0.45">
      <c r="B1023" s="191">
        <v>44504</v>
      </c>
      <c r="C1023" s="101">
        <v>183.24301147460938</v>
      </c>
      <c r="D1023" s="56">
        <f t="shared" si="30"/>
        <v>6.6820801320159218E-2</v>
      </c>
      <c r="E1023">
        <v>1.8431044733995094E-2</v>
      </c>
      <c r="G1023">
        <v>1021</v>
      </c>
      <c r="H1023">
        <f t="shared" ca="1" si="31"/>
        <v>-1.8863812647636254E-2</v>
      </c>
    </row>
    <row r="1024" spans="2:8" x14ac:dyDescent="0.45">
      <c r="B1024" s="191">
        <v>44286</v>
      </c>
      <c r="C1024" s="101">
        <v>171.7655029296875</v>
      </c>
      <c r="D1024" s="56">
        <f t="shared" si="30"/>
        <v>10.144386887642217</v>
      </c>
      <c r="E1024">
        <v>1.8410751372166419E-2</v>
      </c>
      <c r="G1024">
        <v>1022</v>
      </c>
      <c r="H1024">
        <f t="shared" ca="1" si="31"/>
        <v>2.109030258714966E-2</v>
      </c>
    </row>
    <row r="1025" spans="2:8" x14ac:dyDescent="0.45">
      <c r="B1025" s="191">
        <v>38359</v>
      </c>
      <c r="C1025" s="101">
        <v>15.412736892700195</v>
      </c>
      <c r="D1025" s="56">
        <f t="shared" si="30"/>
        <v>-0.92200548330288601</v>
      </c>
      <c r="E1025">
        <v>1.8406963877469231E-2</v>
      </c>
      <c r="G1025">
        <v>1023</v>
      </c>
      <c r="H1025">
        <f t="shared" ca="1" si="31"/>
        <v>-3.2805136101229294E-2</v>
      </c>
    </row>
    <row r="1026" spans="2:8" x14ac:dyDescent="0.45">
      <c r="B1026" s="191">
        <v>43227</v>
      </c>
      <c r="C1026" s="101">
        <v>197.61308288574219</v>
      </c>
      <c r="D1026" s="56">
        <f t="shared" si="30"/>
        <v>6.1837429648925868</v>
      </c>
      <c r="E1026">
        <v>1.840169835699515E-2</v>
      </c>
      <c r="G1026">
        <v>1024</v>
      </c>
      <c r="H1026">
        <f t="shared" ca="1" si="31"/>
        <v>-4.9189871999137276E-3</v>
      </c>
    </row>
    <row r="1027" spans="2:8" x14ac:dyDescent="0.45">
      <c r="B1027" s="191">
        <v>39175</v>
      </c>
      <c r="C1027" s="101">
        <v>27.508373260498047</v>
      </c>
      <c r="D1027" s="56">
        <f t="shared" ref="D1027:D1090" si="32">(C1027-C1028)/C1028</f>
        <v>-0.2725709982076438</v>
      </c>
      <c r="E1027">
        <v>1.8392024485510187E-2</v>
      </c>
      <c r="G1027">
        <v>1025</v>
      </c>
      <c r="H1027">
        <f t="shared" ca="1" si="31"/>
        <v>7.8826286017599084E-3</v>
      </c>
    </row>
    <row r="1028" spans="2:8" x14ac:dyDescent="0.45">
      <c r="B1028" s="191">
        <v>39990</v>
      </c>
      <c r="C1028" s="101">
        <v>37.815887451171875</v>
      </c>
      <c r="D1028" s="56">
        <f t="shared" si="32"/>
        <v>-0.10352208139845089</v>
      </c>
      <c r="E1028">
        <v>1.837934281444846E-2</v>
      </c>
      <c r="G1028">
        <v>1026</v>
      </c>
      <c r="H1028">
        <f t="shared" ref="H1028:H1091" ca="1" si="33">_xlfn.NORM.INV(RAND(),N$5,N$6)</f>
        <v>3.5103153300341532E-3</v>
      </c>
    </row>
    <row r="1029" spans="2:8" x14ac:dyDescent="0.45">
      <c r="B1029" s="191">
        <v>39461</v>
      </c>
      <c r="C1029" s="101">
        <v>42.182731628417969</v>
      </c>
      <c r="D1029" s="56">
        <f t="shared" si="32"/>
        <v>11.670286751323731</v>
      </c>
      <c r="E1029">
        <v>1.8371287435996943E-2</v>
      </c>
      <c r="G1029">
        <v>1027</v>
      </c>
      <c r="H1029">
        <f t="shared" ca="1" si="33"/>
        <v>-1.4703928212440317E-2</v>
      </c>
    </row>
    <row r="1030" spans="2:8" x14ac:dyDescent="0.45">
      <c r="B1030" s="191">
        <v>35229</v>
      </c>
      <c r="C1030" s="101">
        <v>3.3292641639709473</v>
      </c>
      <c r="D1030" s="56">
        <f t="shared" si="32"/>
        <v>-0.46749783188714938</v>
      </c>
      <c r="E1030">
        <v>1.8365286940698226E-2</v>
      </c>
      <c r="G1030">
        <v>1028</v>
      </c>
      <c r="H1030">
        <f t="shared" ca="1" si="33"/>
        <v>1.2983882622214683E-2</v>
      </c>
    </row>
    <row r="1031" spans="2:8" x14ac:dyDescent="0.45">
      <c r="B1031" s="191">
        <v>35829</v>
      </c>
      <c r="C1031" s="101">
        <v>6.2521138191223145</v>
      </c>
      <c r="D1031" s="56">
        <f t="shared" si="32"/>
        <v>-0.96934673836052421</v>
      </c>
      <c r="E1031">
        <v>1.8364787514088151E-2</v>
      </c>
      <c r="G1031">
        <v>1029</v>
      </c>
      <c r="H1031">
        <f t="shared" ca="1" si="33"/>
        <v>-2.3814024620575715E-2</v>
      </c>
    </row>
    <row r="1032" spans="2:8" x14ac:dyDescent="0.45">
      <c r="B1032" s="191">
        <v>43430</v>
      </c>
      <c r="C1032" s="101">
        <v>203.96243286132813</v>
      </c>
      <c r="D1032" s="56">
        <f t="shared" si="32"/>
        <v>2.373260272721176</v>
      </c>
      <c r="E1032">
        <v>1.8359972667760231E-2</v>
      </c>
      <c r="G1032">
        <v>1030</v>
      </c>
      <c r="H1032">
        <f t="shared" ca="1" si="33"/>
        <v>-1.5520692127794503E-2</v>
      </c>
    </row>
    <row r="1033" spans="2:8" x14ac:dyDescent="0.45">
      <c r="B1033" s="191">
        <v>40381</v>
      </c>
      <c r="C1033" s="101">
        <v>60.464481353759766</v>
      </c>
      <c r="D1033" s="56">
        <f t="shared" si="32"/>
        <v>-0.52138679574301683</v>
      </c>
      <c r="E1033">
        <v>1.8300092190767434E-2</v>
      </c>
      <c r="G1033">
        <v>1031</v>
      </c>
      <c r="H1033">
        <f t="shared" ca="1" si="33"/>
        <v>3.7769564580995867E-4</v>
      </c>
    </row>
    <row r="1034" spans="2:8" x14ac:dyDescent="0.45">
      <c r="B1034" s="191">
        <v>41341</v>
      </c>
      <c r="C1034" s="101">
        <v>126.33266448974609</v>
      </c>
      <c r="D1034" s="56">
        <f t="shared" si="32"/>
        <v>27.984136107686606</v>
      </c>
      <c r="E1034">
        <v>1.8299932759768128E-2</v>
      </c>
      <c r="G1034">
        <v>1032</v>
      </c>
      <c r="H1034">
        <f t="shared" ca="1" si="33"/>
        <v>-1.5557206533155517E-2</v>
      </c>
    </row>
    <row r="1035" spans="2:8" x14ac:dyDescent="0.45">
      <c r="B1035" s="191">
        <v>35564</v>
      </c>
      <c r="C1035" s="101">
        <v>4.3586831092834473</v>
      </c>
      <c r="D1035" s="56">
        <f t="shared" si="32"/>
        <v>-0.9815322133479929</v>
      </c>
      <c r="E1035">
        <v>1.8277781280655596E-2</v>
      </c>
      <c r="G1035">
        <v>1033</v>
      </c>
      <c r="H1035">
        <f t="shared" ca="1" si="33"/>
        <v>-6.6304075553604257E-3</v>
      </c>
    </row>
    <row r="1036" spans="2:8" x14ac:dyDescent="0.45">
      <c r="B1036" s="191">
        <v>42922</v>
      </c>
      <c r="C1036" s="101">
        <v>236.01545715332031</v>
      </c>
      <c r="D1036" s="56">
        <f t="shared" si="32"/>
        <v>0.63577916238003063</v>
      </c>
      <c r="E1036">
        <v>1.8275089414606219E-2</v>
      </c>
      <c r="G1036">
        <v>1034</v>
      </c>
      <c r="H1036">
        <f t="shared" ca="1" si="33"/>
        <v>2.5342968280724864E-2</v>
      </c>
    </row>
    <row r="1037" spans="2:8" x14ac:dyDescent="0.45">
      <c r="B1037" s="191">
        <v>41422</v>
      </c>
      <c r="C1037" s="101">
        <v>144.283203125</v>
      </c>
      <c r="D1037" s="56">
        <f t="shared" si="32"/>
        <v>-0.13898039442795235</v>
      </c>
      <c r="E1037">
        <v>1.8268814307150324E-2</v>
      </c>
      <c r="G1037">
        <v>1035</v>
      </c>
      <c r="H1037">
        <f t="shared" ca="1" si="33"/>
        <v>-7.0782910110477734E-3</v>
      </c>
    </row>
    <row r="1038" spans="2:8" x14ac:dyDescent="0.45">
      <c r="B1038" s="191">
        <v>42670</v>
      </c>
      <c r="C1038" s="101">
        <v>167.57249450683594</v>
      </c>
      <c r="D1038" s="56">
        <f t="shared" si="32"/>
        <v>2.178780958889508</v>
      </c>
      <c r="E1038">
        <v>1.8219985519472917E-2</v>
      </c>
      <c r="G1038">
        <v>1036</v>
      </c>
      <c r="H1038">
        <f t="shared" ca="1" si="33"/>
        <v>2.7472229505136965E-3</v>
      </c>
    </row>
    <row r="1039" spans="2:8" x14ac:dyDescent="0.45">
      <c r="B1039" s="191">
        <v>40266</v>
      </c>
      <c r="C1039" s="101">
        <v>52.715961456298828</v>
      </c>
      <c r="D1039" s="56">
        <f t="shared" si="32"/>
        <v>3.5476033732599728</v>
      </c>
      <c r="E1039">
        <v>1.8154516183363067E-2</v>
      </c>
      <c r="G1039">
        <v>1037</v>
      </c>
      <c r="H1039">
        <f t="shared" ca="1" si="33"/>
        <v>-3.2262091563155107E-3</v>
      </c>
    </row>
    <row r="1040" spans="2:8" x14ac:dyDescent="0.45">
      <c r="B1040" s="191">
        <v>36329</v>
      </c>
      <c r="C1040" s="101">
        <v>11.592031478881836</v>
      </c>
      <c r="D1040" s="56">
        <f t="shared" si="32"/>
        <v>0.62357711403777905</v>
      </c>
      <c r="E1040">
        <v>1.8149510041044696E-2</v>
      </c>
      <c r="G1040">
        <v>1038</v>
      </c>
      <c r="H1040">
        <f t="shared" ca="1" si="33"/>
        <v>5.1738165448249754E-3</v>
      </c>
    </row>
    <row r="1041" spans="2:8" x14ac:dyDescent="0.45">
      <c r="B1041" s="191">
        <v>37434</v>
      </c>
      <c r="C1041" s="101">
        <v>7.1398096084594727</v>
      </c>
      <c r="D1041" s="56">
        <f t="shared" si="32"/>
        <v>-0.77856256962592008</v>
      </c>
      <c r="E1041">
        <v>1.8121118834919691E-2</v>
      </c>
      <c r="G1041">
        <v>1039</v>
      </c>
      <c r="H1041">
        <f t="shared" ca="1" si="33"/>
        <v>-2.3775626105845077E-2</v>
      </c>
    </row>
    <row r="1042" spans="2:8" x14ac:dyDescent="0.45">
      <c r="B1042" s="191">
        <v>39324</v>
      </c>
      <c r="C1042" s="101">
        <v>32.243011474609375</v>
      </c>
      <c r="D1042" s="56">
        <f t="shared" si="32"/>
        <v>2.6772001234244165</v>
      </c>
      <c r="E1042">
        <v>1.8095583504906781E-2</v>
      </c>
      <c r="G1042">
        <v>1040</v>
      </c>
      <c r="H1042">
        <f t="shared" ca="1" si="33"/>
        <v>5.6261950067598545E-3</v>
      </c>
    </row>
    <row r="1043" spans="2:8" x14ac:dyDescent="0.45">
      <c r="B1043" s="191">
        <v>37806</v>
      </c>
      <c r="C1043" s="101">
        <v>8.7683591842651367</v>
      </c>
      <c r="D1043" s="56">
        <f t="shared" si="32"/>
        <v>-0.76164736021270107</v>
      </c>
      <c r="E1043">
        <v>1.8094580141184452E-2</v>
      </c>
      <c r="G1043">
        <v>1041</v>
      </c>
      <c r="H1043">
        <f t="shared" ca="1" si="33"/>
        <v>-9.2759939406705742E-3</v>
      </c>
    </row>
    <row r="1044" spans="2:8" x14ac:dyDescent="0.45">
      <c r="B1044" s="191">
        <v>39945</v>
      </c>
      <c r="C1044" s="101">
        <v>36.787338256835938</v>
      </c>
      <c r="D1044" s="56">
        <f t="shared" si="32"/>
        <v>-0.65407619938446993</v>
      </c>
      <c r="E1044">
        <v>1.8089613735138003E-2</v>
      </c>
      <c r="G1044">
        <v>1042</v>
      </c>
      <c r="H1044">
        <f t="shared" ca="1" si="33"/>
        <v>1.1652874313919245E-2</v>
      </c>
    </row>
    <row r="1045" spans="2:8" x14ac:dyDescent="0.45">
      <c r="B1045" s="191">
        <v>41095</v>
      </c>
      <c r="C1045" s="101">
        <v>106.34520721435547</v>
      </c>
      <c r="D1045" s="56">
        <f t="shared" si="32"/>
        <v>13.29434175684564</v>
      </c>
      <c r="E1045">
        <v>1.8078407252573356E-2</v>
      </c>
      <c r="G1045">
        <v>1043</v>
      </c>
      <c r="H1045">
        <f t="shared" ca="1" si="33"/>
        <v>3.0668937292223478E-2</v>
      </c>
    </row>
    <row r="1046" spans="2:8" x14ac:dyDescent="0.45">
      <c r="B1046" s="191">
        <v>37187</v>
      </c>
      <c r="C1046" s="101">
        <v>7.439671516418457</v>
      </c>
      <c r="D1046" s="56">
        <f t="shared" si="32"/>
        <v>-0.55177696835366741</v>
      </c>
      <c r="E1046">
        <v>1.8076291960490178E-2</v>
      </c>
      <c r="G1046">
        <v>1044</v>
      </c>
      <c r="H1046">
        <f t="shared" ca="1" si="33"/>
        <v>1.7349618446931989E-2</v>
      </c>
    </row>
    <row r="1047" spans="2:8" x14ac:dyDescent="0.45">
      <c r="B1047" s="191">
        <v>38450</v>
      </c>
      <c r="C1047" s="101">
        <v>16.598146438598633</v>
      </c>
      <c r="D1047" s="56">
        <f t="shared" si="32"/>
        <v>-0.5645220501581284</v>
      </c>
      <c r="E1047">
        <v>1.8067991550542783E-2</v>
      </c>
      <c r="G1047">
        <v>1045</v>
      </c>
      <c r="H1047">
        <f t="shared" ca="1" si="33"/>
        <v>5.4258091278003198E-2</v>
      </c>
    </row>
    <row r="1048" spans="2:8" x14ac:dyDescent="0.45">
      <c r="B1048" s="191">
        <v>39493</v>
      </c>
      <c r="C1048" s="101">
        <v>38.114780426025391</v>
      </c>
      <c r="D1048" s="56">
        <f t="shared" si="32"/>
        <v>-0.72334332353695296</v>
      </c>
      <c r="E1048">
        <v>1.8067829813396639E-2</v>
      </c>
      <c r="G1048">
        <v>1046</v>
      </c>
      <c r="H1048">
        <f t="shared" ca="1" si="33"/>
        <v>2.3127956633962688E-3</v>
      </c>
    </row>
    <row r="1049" spans="2:8" x14ac:dyDescent="0.45">
      <c r="B1049" s="191">
        <v>41393</v>
      </c>
      <c r="C1049" s="101">
        <v>137.76924133300781</v>
      </c>
      <c r="D1049" s="56">
        <f t="shared" si="32"/>
        <v>0.99621554899302034</v>
      </c>
      <c r="E1049">
        <v>1.8030808899065737E-2</v>
      </c>
      <c r="G1049">
        <v>1047</v>
      </c>
      <c r="H1049">
        <f t="shared" ca="1" si="33"/>
        <v>2.7271206220249464E-2</v>
      </c>
    </row>
    <row r="1050" spans="2:8" x14ac:dyDescent="0.45">
      <c r="B1050" s="191">
        <v>40536</v>
      </c>
      <c r="C1050" s="101">
        <v>69.015213012695313</v>
      </c>
      <c r="D1050" s="56">
        <f t="shared" si="32"/>
        <v>-0.57521094204107914</v>
      </c>
      <c r="E1050">
        <v>1.79751122832616E-2</v>
      </c>
      <c r="G1050">
        <v>1048</v>
      </c>
      <c r="H1050">
        <f t="shared" ca="1" si="33"/>
        <v>-3.7522757759099558E-2</v>
      </c>
    </row>
    <row r="1051" spans="2:8" x14ac:dyDescent="0.45">
      <c r="B1051" s="191">
        <v>42516</v>
      </c>
      <c r="C1051" s="101">
        <v>162.46937561035156</v>
      </c>
      <c r="D1051" s="56">
        <f t="shared" si="32"/>
        <v>-0.27228551883726904</v>
      </c>
      <c r="E1051">
        <v>1.7975098620107249E-2</v>
      </c>
      <c r="G1051">
        <v>1049</v>
      </c>
      <c r="H1051">
        <f t="shared" ca="1" si="33"/>
        <v>6.0091085246799375E-3</v>
      </c>
    </row>
    <row r="1052" spans="2:8" x14ac:dyDescent="0.45">
      <c r="B1052" s="191">
        <v>44664</v>
      </c>
      <c r="C1052" s="101">
        <v>223.25978088378906</v>
      </c>
      <c r="D1052" s="56">
        <f t="shared" si="32"/>
        <v>2.227337967001711</v>
      </c>
      <c r="E1052">
        <v>1.7937947579046702E-2</v>
      </c>
      <c r="G1052">
        <v>1050</v>
      </c>
      <c r="H1052">
        <f t="shared" ca="1" si="33"/>
        <v>2.0903546601638102E-2</v>
      </c>
    </row>
    <row r="1053" spans="2:8" x14ac:dyDescent="0.45">
      <c r="B1053" s="191">
        <v>40522</v>
      </c>
      <c r="C1053" s="101">
        <v>69.177688598632813</v>
      </c>
      <c r="D1053" s="56">
        <f t="shared" si="32"/>
        <v>-0.84731243859497629</v>
      </c>
      <c r="E1053">
        <v>1.7931794784861798E-2</v>
      </c>
      <c r="G1053">
        <v>1051</v>
      </c>
      <c r="H1053">
        <f t="shared" ca="1" si="33"/>
        <v>-3.1228149226407372E-2</v>
      </c>
    </row>
    <row r="1054" spans="2:8" x14ac:dyDescent="0.45">
      <c r="B1054" s="191">
        <v>45579</v>
      </c>
      <c r="C1054" s="101">
        <v>453.06695556640625</v>
      </c>
      <c r="D1054" s="56">
        <f t="shared" si="32"/>
        <v>14.427127993217553</v>
      </c>
      <c r="E1054">
        <v>1.7922894255335282E-2</v>
      </c>
      <c r="G1054">
        <v>1052</v>
      </c>
      <c r="H1054">
        <f t="shared" ca="1" si="33"/>
        <v>6.159749600669286E-3</v>
      </c>
    </row>
    <row r="1055" spans="2:8" x14ac:dyDescent="0.45">
      <c r="B1055" s="191">
        <v>39314</v>
      </c>
      <c r="C1055" s="101">
        <v>29.368198394775391</v>
      </c>
      <c r="D1055" s="56">
        <f t="shared" si="32"/>
        <v>-0.79432742929997613</v>
      </c>
      <c r="E1055">
        <v>1.7909176688764104E-2</v>
      </c>
      <c r="G1055">
        <v>1053</v>
      </c>
      <c r="H1055">
        <f t="shared" ca="1" si="33"/>
        <v>-2.5237443221697892E-3</v>
      </c>
    </row>
    <row r="1056" spans="2:8" x14ac:dyDescent="0.45">
      <c r="B1056" s="191">
        <v>42397</v>
      </c>
      <c r="C1056" s="101">
        <v>142.79103088378906</v>
      </c>
      <c r="D1056" s="56">
        <f t="shared" si="32"/>
        <v>3.0704303692690096</v>
      </c>
      <c r="E1056">
        <v>1.7894164580759941E-2</v>
      </c>
      <c r="G1056">
        <v>1054</v>
      </c>
      <c r="H1056">
        <f t="shared" ca="1" si="33"/>
        <v>2.5026901732064222E-2</v>
      </c>
    </row>
    <row r="1057" spans="2:8" x14ac:dyDescent="0.45">
      <c r="B1057" s="191">
        <v>38981</v>
      </c>
      <c r="C1057" s="101">
        <v>35.080081939697266</v>
      </c>
      <c r="D1057" s="56">
        <f t="shared" si="32"/>
        <v>3.0683134443761553</v>
      </c>
      <c r="E1057">
        <v>1.7885882075310888E-2</v>
      </c>
      <c r="G1057">
        <v>1055</v>
      </c>
      <c r="H1057">
        <f t="shared" ca="1" si="33"/>
        <v>-2.3353222960119147E-2</v>
      </c>
    </row>
    <row r="1058" spans="2:8" x14ac:dyDescent="0.45">
      <c r="B1058" s="191">
        <v>36166</v>
      </c>
      <c r="C1058" s="101">
        <v>8.6227579116821289</v>
      </c>
      <c r="D1058" s="56">
        <f t="shared" si="32"/>
        <v>0.11026373134654589</v>
      </c>
      <c r="E1058">
        <v>1.788019103455209E-2</v>
      </c>
      <c r="G1058">
        <v>1056</v>
      </c>
      <c r="H1058">
        <f t="shared" ca="1" si="33"/>
        <v>-1.0321162765101101E-2</v>
      </c>
    </row>
    <row r="1059" spans="2:8" x14ac:dyDescent="0.45">
      <c r="B1059" s="191">
        <v>36558</v>
      </c>
      <c r="C1059" s="101">
        <v>7.7664051055908203</v>
      </c>
      <c r="D1059" s="56">
        <f t="shared" si="32"/>
        <v>-0.21437706488919261</v>
      </c>
      <c r="E1059">
        <v>1.7817791144822015E-2</v>
      </c>
      <c r="G1059">
        <v>1057</v>
      </c>
      <c r="H1059">
        <f t="shared" ca="1" si="33"/>
        <v>-3.6176995614454815E-3</v>
      </c>
    </row>
    <row r="1060" spans="2:8" x14ac:dyDescent="0.45">
      <c r="B1060" s="191">
        <v>37872</v>
      </c>
      <c r="C1060" s="101">
        <v>9.8856649398803711</v>
      </c>
      <c r="D1060" s="56">
        <f t="shared" si="32"/>
        <v>-0.94426238592735379</v>
      </c>
      <c r="E1060">
        <v>1.7816327720905516E-2</v>
      </c>
      <c r="G1060">
        <v>1058</v>
      </c>
      <c r="H1060">
        <f t="shared" ca="1" si="33"/>
        <v>4.007637733275192E-3</v>
      </c>
    </row>
    <row r="1061" spans="2:8" x14ac:dyDescent="0.45">
      <c r="B1061" s="191">
        <v>42612</v>
      </c>
      <c r="C1061" s="101">
        <v>177.36074829101563</v>
      </c>
      <c r="D1061" s="56">
        <f t="shared" si="32"/>
        <v>0.64061412402835882</v>
      </c>
      <c r="E1061">
        <v>1.7800520269822984E-2</v>
      </c>
      <c r="G1061">
        <v>1059</v>
      </c>
      <c r="H1061">
        <f t="shared" ca="1" si="33"/>
        <v>2.0449223585797965E-2</v>
      </c>
    </row>
    <row r="1062" spans="2:8" x14ac:dyDescent="0.45">
      <c r="B1062" s="191">
        <v>41115</v>
      </c>
      <c r="C1062" s="101">
        <v>108.10631561279297</v>
      </c>
      <c r="D1062" s="56">
        <f t="shared" si="32"/>
        <v>-0.63212292817636528</v>
      </c>
      <c r="E1062">
        <v>1.7778737716014834E-2</v>
      </c>
      <c r="G1062">
        <v>1060</v>
      </c>
      <c r="H1062">
        <f t="shared" ca="1" si="33"/>
        <v>-2.4234273103297718E-2</v>
      </c>
    </row>
    <row r="1063" spans="2:8" x14ac:dyDescent="0.45">
      <c r="B1063" s="191">
        <v>44853</v>
      </c>
      <c r="C1063" s="101">
        <v>293.86532592773438</v>
      </c>
      <c r="D1063" s="56">
        <f t="shared" si="32"/>
        <v>22.898708730362042</v>
      </c>
      <c r="E1063">
        <v>1.7778556633516795E-2</v>
      </c>
      <c r="G1063">
        <v>1061</v>
      </c>
      <c r="H1063">
        <f t="shared" ca="1" si="33"/>
        <v>-4.8409943834463745E-2</v>
      </c>
    </row>
    <row r="1064" spans="2:8" x14ac:dyDescent="0.45">
      <c r="B1064" s="191">
        <v>38215</v>
      </c>
      <c r="C1064" s="101">
        <v>12.296284675598145</v>
      </c>
      <c r="D1064" s="56">
        <f t="shared" si="32"/>
        <v>-0.92329214457013387</v>
      </c>
      <c r="E1064">
        <v>1.7758775429980084E-2</v>
      </c>
      <c r="G1064">
        <v>1062</v>
      </c>
      <c r="H1064">
        <f t="shared" ca="1" si="33"/>
        <v>-2.0927926814607908E-2</v>
      </c>
    </row>
    <row r="1065" spans="2:8" x14ac:dyDescent="0.45">
      <c r="B1065" s="191">
        <v>42709</v>
      </c>
      <c r="C1065" s="101">
        <v>160.30020141601563</v>
      </c>
      <c r="D1065" s="56">
        <f t="shared" si="32"/>
        <v>19.536903228179114</v>
      </c>
      <c r="E1065">
        <v>1.7724235929441733E-2</v>
      </c>
      <c r="G1065">
        <v>1063</v>
      </c>
      <c r="H1065">
        <f t="shared" ca="1" si="33"/>
        <v>-2.1265228241117273E-2</v>
      </c>
    </row>
    <row r="1066" spans="2:8" x14ac:dyDescent="0.45">
      <c r="B1066" s="191">
        <v>37727</v>
      </c>
      <c r="C1066" s="101">
        <v>7.8054709434509277</v>
      </c>
      <c r="D1066" s="56">
        <f t="shared" si="32"/>
        <v>-0.94390114203116426</v>
      </c>
      <c r="E1066">
        <v>1.7723679927143354E-2</v>
      </c>
      <c r="G1066">
        <v>1064</v>
      </c>
      <c r="H1066">
        <f t="shared" ca="1" si="33"/>
        <v>1.4746944573567372E-2</v>
      </c>
    </row>
    <row r="1067" spans="2:8" x14ac:dyDescent="0.45">
      <c r="B1067" s="191">
        <v>42177</v>
      </c>
      <c r="C1067" s="101">
        <v>139.13778686523438</v>
      </c>
      <c r="D1067" s="56">
        <f t="shared" si="32"/>
        <v>-0.15790841428147281</v>
      </c>
      <c r="E1067">
        <v>1.7704998683578912E-2</v>
      </c>
      <c r="G1067">
        <v>1065</v>
      </c>
      <c r="H1067">
        <f t="shared" ca="1" si="33"/>
        <v>3.0029407004050834E-2</v>
      </c>
    </row>
    <row r="1068" spans="2:8" x14ac:dyDescent="0.45">
      <c r="B1068" s="191">
        <v>42536</v>
      </c>
      <c r="C1068" s="101">
        <v>165.22880554199219</v>
      </c>
      <c r="D1068" s="56">
        <f t="shared" si="32"/>
        <v>-0.15329889740925187</v>
      </c>
      <c r="E1068">
        <v>1.7690352987526744E-2</v>
      </c>
      <c r="G1068">
        <v>1066</v>
      </c>
      <c r="H1068">
        <f t="shared" ca="1" si="33"/>
        <v>7.2008936954326705E-3</v>
      </c>
    </row>
    <row r="1069" spans="2:8" x14ac:dyDescent="0.45">
      <c r="B1069" s="191">
        <v>43300</v>
      </c>
      <c r="C1069" s="101">
        <v>195.14419555664063</v>
      </c>
      <c r="D1069" s="56">
        <f t="shared" si="32"/>
        <v>44.796083810628772</v>
      </c>
      <c r="E1069">
        <v>1.7687544920319549E-2</v>
      </c>
      <c r="G1069">
        <v>1067</v>
      </c>
      <c r="H1069">
        <f t="shared" ca="1" si="33"/>
        <v>-2.0731557126093682E-2</v>
      </c>
    </row>
    <row r="1070" spans="2:8" x14ac:dyDescent="0.45">
      <c r="B1070" s="191">
        <v>35457</v>
      </c>
      <c r="C1070" s="101">
        <v>4.2611546516418457</v>
      </c>
      <c r="D1070" s="56">
        <f t="shared" si="32"/>
        <v>-0.38320175028098752</v>
      </c>
      <c r="E1070">
        <v>1.7660206547821251E-2</v>
      </c>
      <c r="G1070">
        <v>1068</v>
      </c>
      <c r="H1070">
        <f t="shared" ca="1" si="33"/>
        <v>7.1797035847292398E-3</v>
      </c>
    </row>
    <row r="1071" spans="2:8" x14ac:dyDescent="0.45">
      <c r="B1071" s="191">
        <v>37410</v>
      </c>
      <c r="C1071" s="101">
        <v>6.9085063934326172</v>
      </c>
      <c r="D1071" s="56">
        <f t="shared" si="32"/>
        <v>-0.3913914598476062</v>
      </c>
      <c r="E1071">
        <v>1.7651972739249944E-2</v>
      </c>
      <c r="G1071">
        <v>1069</v>
      </c>
      <c r="H1071">
        <f t="shared" ca="1" si="33"/>
        <v>-1.0949348583219613E-2</v>
      </c>
    </row>
    <row r="1072" spans="2:8" x14ac:dyDescent="0.45">
      <c r="B1072" s="191">
        <v>36360</v>
      </c>
      <c r="C1072" s="101">
        <v>11.351313591003418</v>
      </c>
      <c r="D1072" s="56">
        <f t="shared" si="32"/>
        <v>-0.9701621777488173</v>
      </c>
      <c r="E1072">
        <v>1.7648758708958139E-2</v>
      </c>
      <c r="G1072">
        <v>1070</v>
      </c>
      <c r="H1072">
        <f t="shared" ca="1" si="33"/>
        <v>-1.8882350640316913E-2</v>
      </c>
    </row>
    <row r="1073" spans="2:8" x14ac:dyDescent="0.45">
      <c r="B1073" s="191">
        <v>45071</v>
      </c>
      <c r="C1073" s="101">
        <v>380.4337158203125</v>
      </c>
      <c r="D1073" s="56">
        <f t="shared" si="32"/>
        <v>0.36347773967265079</v>
      </c>
      <c r="E1073">
        <v>1.7646949818851274E-2</v>
      </c>
      <c r="G1073">
        <v>1071</v>
      </c>
      <c r="H1073">
        <f t="shared" ca="1" si="33"/>
        <v>1.0777272740298561E-2</v>
      </c>
    </row>
    <row r="1074" spans="2:8" x14ac:dyDescent="0.45">
      <c r="B1074" s="191">
        <v>44809</v>
      </c>
      <c r="C1074" s="101">
        <v>279.01718139648438</v>
      </c>
      <c r="D1074" s="56">
        <f t="shared" si="32"/>
        <v>0.98251848141504461</v>
      </c>
      <c r="E1074">
        <v>1.7638872703356422E-2</v>
      </c>
      <c r="G1074">
        <v>1072</v>
      </c>
      <c r="H1074">
        <f t="shared" ca="1" si="33"/>
        <v>-7.5878725213699887E-3</v>
      </c>
    </row>
    <row r="1075" spans="2:8" x14ac:dyDescent="0.45">
      <c r="B1075" s="191">
        <v>41814</v>
      </c>
      <c r="C1075" s="101">
        <v>140.73875427246094</v>
      </c>
      <c r="D1075" s="56">
        <f t="shared" si="32"/>
        <v>3.1464464508564913</v>
      </c>
      <c r="E1075">
        <v>1.7621762151942642E-2</v>
      </c>
      <c r="G1075">
        <v>1073</v>
      </c>
      <c r="H1075">
        <f t="shared" ca="1" si="33"/>
        <v>-2.6693492704696956E-2</v>
      </c>
    </row>
    <row r="1076" spans="2:8" x14ac:dyDescent="0.45">
      <c r="B1076" s="191">
        <v>39798</v>
      </c>
      <c r="C1076" s="101">
        <v>33.9420166015625</v>
      </c>
      <c r="D1076" s="56">
        <f t="shared" si="32"/>
        <v>-0.76369583209794811</v>
      </c>
      <c r="E1076">
        <v>1.7579172148530921E-2</v>
      </c>
      <c r="G1076">
        <v>1074</v>
      </c>
      <c r="H1076">
        <f t="shared" ca="1" si="33"/>
        <v>3.9088518518557741E-2</v>
      </c>
    </row>
    <row r="1077" spans="2:8" x14ac:dyDescent="0.45">
      <c r="B1077" s="191">
        <v>42153</v>
      </c>
      <c r="C1077" s="101">
        <v>143.63697814941406</v>
      </c>
      <c r="D1077" s="56">
        <f t="shared" si="32"/>
        <v>3.3984344227021324</v>
      </c>
      <c r="E1077">
        <v>1.7576431522602864E-2</v>
      </c>
      <c r="G1077">
        <v>1075</v>
      </c>
      <c r="H1077">
        <f t="shared" ca="1" si="33"/>
        <v>-1.3485927692145301E-2</v>
      </c>
    </row>
    <row r="1078" spans="2:8" x14ac:dyDescent="0.45">
      <c r="B1078" s="191">
        <v>39328</v>
      </c>
      <c r="C1078" s="101">
        <v>32.656387329101563</v>
      </c>
      <c r="D1078" s="56">
        <f t="shared" si="32"/>
        <v>2.8543985356243131</v>
      </c>
      <c r="E1078">
        <v>1.7564437885211628E-2</v>
      </c>
      <c r="G1078">
        <v>1076</v>
      </c>
      <c r="H1078">
        <f t="shared" ca="1" si="33"/>
        <v>-1.1113091639511928E-2</v>
      </c>
    </row>
    <row r="1079" spans="2:8" x14ac:dyDescent="0.45">
      <c r="B1079" s="191">
        <v>36847</v>
      </c>
      <c r="C1079" s="101">
        <v>8.472498893737793</v>
      </c>
      <c r="D1079" s="56">
        <f t="shared" si="32"/>
        <v>-0.93942995181808753</v>
      </c>
      <c r="E1079">
        <v>1.7561990807183361E-2</v>
      </c>
      <c r="G1079">
        <v>1077</v>
      </c>
      <c r="H1079">
        <f t="shared" ca="1" si="33"/>
        <v>-4.5078789710242644E-2</v>
      </c>
    </row>
    <row r="1080" spans="2:8" x14ac:dyDescent="0.45">
      <c r="B1080" s="191">
        <v>41676</v>
      </c>
      <c r="C1080" s="101">
        <v>139.87934875488281</v>
      </c>
      <c r="D1080" s="56">
        <f t="shared" si="32"/>
        <v>14.382545816766912</v>
      </c>
      <c r="E1080">
        <v>1.7557637360240481E-2</v>
      </c>
      <c r="G1080">
        <v>1078</v>
      </c>
      <c r="H1080">
        <f t="shared" ca="1" si="33"/>
        <v>-7.0666158083668952E-3</v>
      </c>
    </row>
    <row r="1081" spans="2:8" x14ac:dyDescent="0.45">
      <c r="B1081" s="191">
        <v>36201</v>
      </c>
      <c r="C1081" s="101">
        <v>9.0933809280395508</v>
      </c>
      <c r="D1081" s="56">
        <f t="shared" si="32"/>
        <v>-0.95882699395798254</v>
      </c>
      <c r="E1081">
        <v>1.7554252355263644E-2</v>
      </c>
      <c r="G1081">
        <v>1079</v>
      </c>
      <c r="H1081">
        <f t="shared" ca="1" si="33"/>
        <v>2.6252325472123049E-2</v>
      </c>
    </row>
    <row r="1082" spans="2:8" x14ac:dyDescent="0.45">
      <c r="B1082" s="191">
        <v>44687</v>
      </c>
      <c r="C1082" s="101">
        <v>220.85783386230469</v>
      </c>
      <c r="D1082" s="56">
        <f t="shared" si="32"/>
        <v>28.976205165934832</v>
      </c>
      <c r="E1082">
        <v>1.7554008968927642E-2</v>
      </c>
      <c r="G1082">
        <v>1080</v>
      </c>
      <c r="H1082">
        <f t="shared" ca="1" si="33"/>
        <v>-7.5972727509092753E-3</v>
      </c>
    </row>
    <row r="1083" spans="2:8" x14ac:dyDescent="0.45">
      <c r="B1083" s="191">
        <v>37207</v>
      </c>
      <c r="C1083" s="101">
        <v>7.3677716255187988</v>
      </c>
      <c r="D1083" s="56">
        <f t="shared" si="32"/>
        <v>-0.94945212480299479</v>
      </c>
      <c r="E1083">
        <v>1.7550335406936842E-2</v>
      </c>
      <c r="G1083">
        <v>1081</v>
      </c>
      <c r="H1083">
        <f t="shared" ca="1" si="33"/>
        <v>3.8213956660518443E-3</v>
      </c>
    </row>
    <row r="1084" spans="2:8" x14ac:dyDescent="0.45">
      <c r="B1084" s="191">
        <v>43986</v>
      </c>
      <c r="C1084" s="101">
        <v>145.75828552246094</v>
      </c>
      <c r="D1084" s="56">
        <f t="shared" si="32"/>
        <v>5.1647102290167473</v>
      </c>
      <c r="E1084">
        <v>1.7539219415577366E-2</v>
      </c>
      <c r="G1084">
        <v>1082</v>
      </c>
      <c r="H1084">
        <f t="shared" ca="1" si="33"/>
        <v>-4.9152847865241078E-3</v>
      </c>
    </row>
    <row r="1085" spans="2:8" x14ac:dyDescent="0.45">
      <c r="B1085" s="191">
        <v>38672</v>
      </c>
      <c r="C1085" s="101">
        <v>23.643980026245117</v>
      </c>
      <c r="D1085" s="56">
        <f t="shared" si="32"/>
        <v>-0.8362150705037602</v>
      </c>
      <c r="E1085">
        <v>1.7537049538161285E-2</v>
      </c>
      <c r="G1085">
        <v>1083</v>
      </c>
      <c r="H1085">
        <f t="shared" ca="1" si="33"/>
        <v>3.656835071505723E-3</v>
      </c>
    </row>
    <row r="1086" spans="2:8" x14ac:dyDescent="0.45">
      <c r="B1086" s="191">
        <v>42445</v>
      </c>
      <c r="C1086" s="101">
        <v>144.35992431640625</v>
      </c>
      <c r="D1086" s="56">
        <f t="shared" si="32"/>
        <v>-0.26740540660250817</v>
      </c>
      <c r="E1086">
        <v>1.7535568624215951E-2</v>
      </c>
      <c r="G1086">
        <v>1084</v>
      </c>
      <c r="H1086">
        <f t="shared" ca="1" si="33"/>
        <v>5.9894227332475264E-3</v>
      </c>
    </row>
    <row r="1087" spans="2:8" x14ac:dyDescent="0.45">
      <c r="B1087" s="191">
        <v>43124</v>
      </c>
      <c r="C1087" s="101">
        <v>197.05294799804688</v>
      </c>
      <c r="D1087" s="56">
        <f t="shared" si="32"/>
        <v>24.806847866861766</v>
      </c>
      <c r="E1087">
        <v>1.7534299463618438E-2</v>
      </c>
      <c r="G1087">
        <v>1085</v>
      </c>
      <c r="H1087">
        <f t="shared" ca="1" si="33"/>
        <v>1.7311870013013621E-2</v>
      </c>
    </row>
    <row r="1088" spans="2:8" x14ac:dyDescent="0.45">
      <c r="B1088" s="191">
        <v>35885</v>
      </c>
      <c r="C1088" s="101">
        <v>7.6356844902038574</v>
      </c>
      <c r="D1088" s="56">
        <f t="shared" si="32"/>
        <v>-0.89209332992844781</v>
      </c>
      <c r="E1088">
        <v>1.7528180104597064E-2</v>
      </c>
      <c r="G1088">
        <v>1086</v>
      </c>
      <c r="H1088">
        <f t="shared" ca="1" si="33"/>
        <v>-7.5232536966418481E-3</v>
      </c>
    </row>
    <row r="1089" spans="2:8" x14ac:dyDescent="0.45">
      <c r="B1089" s="191">
        <v>40541</v>
      </c>
      <c r="C1089" s="101">
        <v>70.761932373046875</v>
      </c>
      <c r="D1089" s="56">
        <f t="shared" si="32"/>
        <v>9.1688914763629512</v>
      </c>
      <c r="E1089">
        <v>1.752340793307515E-2</v>
      </c>
      <c r="G1089">
        <v>1087</v>
      </c>
      <c r="H1089">
        <f t="shared" ca="1" si="33"/>
        <v>-1.0993600382242504E-2</v>
      </c>
    </row>
    <row r="1090" spans="2:8" x14ac:dyDescent="0.45">
      <c r="B1090" s="191">
        <v>37424</v>
      </c>
      <c r="C1090" s="101">
        <v>6.9586672782897949</v>
      </c>
      <c r="D1090" s="56">
        <f t="shared" si="32"/>
        <v>-0.80675917812212727</v>
      </c>
      <c r="E1090">
        <v>1.7522571527839804E-2</v>
      </c>
      <c r="G1090">
        <v>1088</v>
      </c>
      <c r="H1090">
        <f t="shared" ca="1" si="33"/>
        <v>1.5955715285632364E-2</v>
      </c>
    </row>
    <row r="1091" spans="2:8" x14ac:dyDescent="0.45">
      <c r="B1091" s="191">
        <v>39419</v>
      </c>
      <c r="C1091" s="101">
        <v>36.010337829589844</v>
      </c>
      <c r="D1091" s="56">
        <f t="shared" ref="D1091:D1154" si="34">(C1091-C1092)/C1092</f>
        <v>-8.3452846663337674E-2</v>
      </c>
      <c r="E1091">
        <v>1.7520520407228356E-2</v>
      </c>
      <c r="G1091">
        <v>1089</v>
      </c>
      <c r="H1091">
        <f t="shared" ca="1" si="33"/>
        <v>-7.4479370872000325E-4</v>
      </c>
    </row>
    <row r="1092" spans="2:8" x14ac:dyDescent="0.45">
      <c r="B1092" s="191">
        <v>39595</v>
      </c>
      <c r="C1092" s="101">
        <v>39.289127349853516</v>
      </c>
      <c r="D1092" s="56">
        <f t="shared" si="34"/>
        <v>-0.77618586574797066</v>
      </c>
      <c r="E1092">
        <v>1.7518223512777206E-2</v>
      </c>
      <c r="G1092">
        <v>1090</v>
      </c>
      <c r="H1092">
        <f t="shared" ref="H1092:H1155" ca="1" si="35">_xlfn.NORM.INV(RAND(),N$5,N$6)</f>
        <v>2.0438161877842514E-2</v>
      </c>
    </row>
    <row r="1093" spans="2:8" x14ac:dyDescent="0.45">
      <c r="B1093" s="191">
        <v>43816</v>
      </c>
      <c r="C1093" s="101">
        <v>175.54354858398438</v>
      </c>
      <c r="D1093" s="56">
        <f t="shared" si="34"/>
        <v>9.276643178674961</v>
      </c>
      <c r="E1093">
        <v>1.7518021056649812E-2</v>
      </c>
      <c r="G1093">
        <v>1091</v>
      </c>
      <c r="H1093">
        <f t="shared" ca="1" si="35"/>
        <v>-2.6428778840812107E-2</v>
      </c>
    </row>
    <row r="1094" spans="2:8" x14ac:dyDescent="0.45">
      <c r="B1094" s="191">
        <v>38478</v>
      </c>
      <c r="C1094" s="101">
        <v>17.081798553466797</v>
      </c>
      <c r="D1094" s="56">
        <f t="shared" si="34"/>
        <v>-0.95369796415808439</v>
      </c>
      <c r="E1094">
        <v>1.7511716553146286E-2</v>
      </c>
      <c r="G1094">
        <v>1092</v>
      </c>
      <c r="H1094">
        <f t="shared" ca="1" si="35"/>
        <v>-1.3774018960607074E-2</v>
      </c>
    </row>
    <row r="1095" spans="2:8" x14ac:dyDescent="0.45">
      <c r="B1095" s="191">
        <v>45061</v>
      </c>
      <c r="C1095" s="101">
        <v>368.92111206054688</v>
      </c>
      <c r="D1095" s="56">
        <f t="shared" si="34"/>
        <v>0.34553887583101345</v>
      </c>
      <c r="E1095">
        <v>1.7481193467513267E-2</v>
      </c>
      <c r="G1095">
        <v>1093</v>
      </c>
      <c r="H1095">
        <f t="shared" ca="1" si="35"/>
        <v>-3.9631418604373931E-3</v>
      </c>
    </row>
    <row r="1096" spans="2:8" x14ac:dyDescent="0.45">
      <c r="B1096" s="191">
        <v>44806</v>
      </c>
      <c r="C1096" s="101">
        <v>274.18093872070313</v>
      </c>
      <c r="D1096" s="56">
        <f t="shared" si="34"/>
        <v>0.57652756382056736</v>
      </c>
      <c r="E1096">
        <v>1.7474743654005444E-2</v>
      </c>
      <c r="G1096">
        <v>1094</v>
      </c>
      <c r="H1096">
        <f t="shared" ca="1" si="35"/>
        <v>1.0393479448895721E-3</v>
      </c>
    </row>
    <row r="1097" spans="2:8" x14ac:dyDescent="0.45">
      <c r="B1097" s="191">
        <v>42055</v>
      </c>
      <c r="C1097" s="101">
        <v>173.91445922851563</v>
      </c>
      <c r="D1097" s="56">
        <f t="shared" si="34"/>
        <v>62.830752145695627</v>
      </c>
      <c r="E1097">
        <v>1.7469615149629119E-2</v>
      </c>
      <c r="G1097">
        <v>1095</v>
      </c>
      <c r="H1097">
        <f t="shared" ca="1" si="35"/>
        <v>7.495475896626076E-3</v>
      </c>
    </row>
    <row r="1098" spans="2:8" x14ac:dyDescent="0.45">
      <c r="B1098" s="191">
        <v>35164</v>
      </c>
      <c r="C1098" s="101">
        <v>2.724618673324585</v>
      </c>
      <c r="D1098" s="56">
        <f t="shared" si="34"/>
        <v>-0.98703640029485995</v>
      </c>
      <c r="E1098">
        <v>1.7460204402333736E-2</v>
      </c>
      <c r="G1098">
        <v>1096</v>
      </c>
      <c r="H1098">
        <f t="shared" ca="1" si="35"/>
        <v>2.5670136386286131E-2</v>
      </c>
    </row>
    <row r="1099" spans="2:8" x14ac:dyDescent="0.45">
      <c r="B1099" s="191">
        <v>43599</v>
      </c>
      <c r="C1099" s="101">
        <v>210.17454528808594</v>
      </c>
      <c r="D1099" s="56">
        <f t="shared" si="34"/>
        <v>-0.45221460971660155</v>
      </c>
      <c r="E1099">
        <v>1.7456087762131249E-2</v>
      </c>
      <c r="G1099">
        <v>1097</v>
      </c>
      <c r="H1099">
        <f t="shared" ca="1" si="35"/>
        <v>-3.0714857041623501E-3</v>
      </c>
    </row>
    <row r="1100" spans="2:8" x14ac:dyDescent="0.45">
      <c r="B1100" s="191">
        <v>45373</v>
      </c>
      <c r="C1100" s="101">
        <v>383.68045043945313</v>
      </c>
      <c r="D1100" s="56">
        <f t="shared" si="34"/>
        <v>1.1379342654186637</v>
      </c>
      <c r="E1100">
        <v>1.7448236749277889E-2</v>
      </c>
      <c r="G1100">
        <v>1098</v>
      </c>
      <c r="H1100">
        <f t="shared" ca="1" si="35"/>
        <v>7.157413863125993E-4</v>
      </c>
    </row>
    <row r="1101" spans="2:8" x14ac:dyDescent="0.45">
      <c r="B1101" s="191">
        <v>42629</v>
      </c>
      <c r="C1101" s="101">
        <v>179.46316528320313</v>
      </c>
      <c r="D1101" s="56">
        <f t="shared" si="34"/>
        <v>4.20731458405188</v>
      </c>
      <c r="E1101">
        <v>1.7389647247827884E-2</v>
      </c>
      <c r="G1101">
        <v>1099</v>
      </c>
      <c r="H1101">
        <f t="shared" ca="1" si="35"/>
        <v>3.5780937576940061E-3</v>
      </c>
    </row>
    <row r="1102" spans="2:8" x14ac:dyDescent="0.45">
      <c r="B1102" s="191">
        <v>38980</v>
      </c>
      <c r="C1102" s="101">
        <v>34.463668823242188</v>
      </c>
      <c r="D1102" s="56">
        <f t="shared" si="34"/>
        <v>-0.79759625892748409</v>
      </c>
      <c r="E1102">
        <v>1.7382031037973714E-2</v>
      </c>
      <c r="G1102">
        <v>1100</v>
      </c>
      <c r="H1102">
        <f t="shared" ca="1" si="35"/>
        <v>3.8252250722831872E-2</v>
      </c>
    </row>
    <row r="1103" spans="2:8" x14ac:dyDescent="0.45">
      <c r="B1103" s="191">
        <v>44347</v>
      </c>
      <c r="C1103" s="101">
        <v>170.27189636230469</v>
      </c>
      <c r="D1103" s="56">
        <f t="shared" si="34"/>
        <v>16.745790440613735</v>
      </c>
      <c r="E1103">
        <v>1.7379144424957006E-2</v>
      </c>
      <c r="G1103">
        <v>1101</v>
      </c>
      <c r="H1103">
        <f t="shared" ca="1" si="35"/>
        <v>-7.2108314942082577E-3</v>
      </c>
    </row>
    <row r="1104" spans="2:8" x14ac:dyDescent="0.45">
      <c r="B1104" s="191">
        <v>36871</v>
      </c>
      <c r="C1104" s="101">
        <v>9.5950584411621094</v>
      </c>
      <c r="D1104" s="56">
        <f t="shared" si="34"/>
        <v>-0.97716754160225594</v>
      </c>
      <c r="E1104">
        <v>1.7369861035651305E-2</v>
      </c>
      <c r="G1104">
        <v>1102</v>
      </c>
      <c r="H1104">
        <f t="shared" ca="1" si="35"/>
        <v>6.6219193208483533E-4</v>
      </c>
    </row>
    <row r="1105" spans="2:8" x14ac:dyDescent="0.45">
      <c r="B1105" s="191">
        <v>45782</v>
      </c>
      <c r="C1105" s="101">
        <v>420.23764038085938</v>
      </c>
      <c r="D1105" s="56">
        <f t="shared" si="34"/>
        <v>46.6968899194475</v>
      </c>
      <c r="E1105">
        <v>1.7345788819112203E-2</v>
      </c>
      <c r="G1105">
        <v>1103</v>
      </c>
      <c r="H1105">
        <f t="shared" ca="1" si="35"/>
        <v>-5.7777695968500486E-4</v>
      </c>
    </row>
    <row r="1106" spans="2:8" x14ac:dyDescent="0.45">
      <c r="B1106" s="191">
        <v>36858</v>
      </c>
      <c r="C1106" s="101">
        <v>8.8105878829956055</v>
      </c>
      <c r="D1106" s="56">
        <f t="shared" si="34"/>
        <v>-0.71396077424094528</v>
      </c>
      <c r="E1106">
        <v>1.7329093659627877E-2</v>
      </c>
      <c r="G1106">
        <v>1104</v>
      </c>
      <c r="H1106">
        <f t="shared" ca="1" si="35"/>
        <v>1.5395724577837066E-2</v>
      </c>
    </row>
    <row r="1107" spans="2:8" x14ac:dyDescent="0.45">
      <c r="B1107" s="191">
        <v>38929</v>
      </c>
      <c r="C1107" s="101">
        <v>30.802026748657227</v>
      </c>
      <c r="D1107" s="56">
        <f t="shared" si="34"/>
        <v>-0.8173724370153268</v>
      </c>
      <c r="E1107">
        <v>1.7319935570897997E-2</v>
      </c>
      <c r="G1107">
        <v>1105</v>
      </c>
      <c r="H1107">
        <f t="shared" ca="1" si="35"/>
        <v>-3.6609192899386314E-2</v>
      </c>
    </row>
    <row r="1108" spans="2:8" x14ac:dyDescent="0.45">
      <c r="B1108" s="191">
        <v>44285</v>
      </c>
      <c r="C1108" s="101">
        <v>168.66033935546875</v>
      </c>
      <c r="D1108" s="56">
        <f t="shared" si="34"/>
        <v>2.2538077420426927</v>
      </c>
      <c r="E1108">
        <v>1.7306590173491111E-2</v>
      </c>
      <c r="G1108">
        <v>1106</v>
      </c>
      <c r="H1108">
        <f t="shared" ca="1" si="35"/>
        <v>-1.3913303019956317E-3</v>
      </c>
    </row>
    <row r="1109" spans="2:8" x14ac:dyDescent="0.45">
      <c r="B1109" s="191">
        <v>40112</v>
      </c>
      <c r="C1109" s="101">
        <v>51.834758758544922</v>
      </c>
      <c r="D1109" s="56">
        <f t="shared" si="34"/>
        <v>4.7452231911632579</v>
      </c>
      <c r="E1109">
        <v>1.7294766657767569E-2</v>
      </c>
      <c r="G1109">
        <v>1107</v>
      </c>
      <c r="H1109">
        <f t="shared" ca="1" si="35"/>
        <v>-9.2754264628149615E-3</v>
      </c>
    </row>
    <row r="1110" spans="2:8" x14ac:dyDescent="0.45">
      <c r="B1110" s="191">
        <v>36937</v>
      </c>
      <c r="C1110" s="101">
        <v>9.0222358703613281</v>
      </c>
      <c r="D1110" s="56">
        <f t="shared" si="34"/>
        <v>0.15694223121638159</v>
      </c>
      <c r="E1110">
        <v>1.7293615099452399E-2</v>
      </c>
      <c r="G1110">
        <v>1108</v>
      </c>
      <c r="H1110">
        <f t="shared" ca="1" si="35"/>
        <v>5.3143743864607785E-3</v>
      </c>
    </row>
    <row r="1111" spans="2:8" x14ac:dyDescent="0.45">
      <c r="B1111" s="191">
        <v>36094</v>
      </c>
      <c r="C1111" s="101">
        <v>7.7983460426330566</v>
      </c>
      <c r="D1111" s="56">
        <f t="shared" si="34"/>
        <v>-0.95334150247286953</v>
      </c>
      <c r="E1111">
        <v>1.728865793028753E-2</v>
      </c>
      <c r="G1111">
        <v>1109</v>
      </c>
      <c r="H1111">
        <f t="shared" ca="1" si="35"/>
        <v>-1.2578943802066376E-2</v>
      </c>
    </row>
    <row r="1112" spans="2:8" x14ac:dyDescent="0.45">
      <c r="B1112" s="191">
        <v>44211</v>
      </c>
      <c r="C1112" s="101">
        <v>167.13667297363281</v>
      </c>
      <c r="D1112" s="56">
        <f t="shared" si="34"/>
        <v>-0.58597726914845905</v>
      </c>
      <c r="E1112">
        <v>1.7277561209105161E-2</v>
      </c>
      <c r="G1112">
        <v>1110</v>
      </c>
      <c r="H1112">
        <f t="shared" ca="1" si="35"/>
        <v>-2.8771985973740104E-4</v>
      </c>
    </row>
    <row r="1113" spans="2:8" x14ac:dyDescent="0.45">
      <c r="B1113" s="191">
        <v>45947</v>
      </c>
      <c r="C1113" s="101">
        <v>403.68960571289063</v>
      </c>
      <c r="D1113" s="56">
        <f t="shared" si="34"/>
        <v>1.4371944951293791</v>
      </c>
      <c r="E1113">
        <v>1.7277513001565586E-2</v>
      </c>
      <c r="G1113">
        <v>1111</v>
      </c>
      <c r="H1113">
        <f t="shared" ca="1" si="35"/>
        <v>9.7058229912767632E-3</v>
      </c>
    </row>
    <row r="1114" spans="2:8" x14ac:dyDescent="0.45">
      <c r="B1114" s="191">
        <v>41906</v>
      </c>
      <c r="C1114" s="101">
        <v>165.63700866699219</v>
      </c>
      <c r="D1114" s="56">
        <f t="shared" si="34"/>
        <v>17.573988821577281</v>
      </c>
      <c r="E1114">
        <v>1.7260042517082505E-2</v>
      </c>
      <c r="G1114">
        <v>1112</v>
      </c>
      <c r="H1114">
        <f t="shared" ca="1" si="35"/>
        <v>-8.2723595032440037E-3</v>
      </c>
    </row>
    <row r="1115" spans="2:8" x14ac:dyDescent="0.45">
      <c r="B1115" s="191">
        <v>36446</v>
      </c>
      <c r="C1115" s="101">
        <v>8.9176864624023438</v>
      </c>
      <c r="D1115" s="56">
        <f t="shared" si="34"/>
        <v>-0.86719088471880323</v>
      </c>
      <c r="E1115">
        <v>1.7245766394922382E-2</v>
      </c>
      <c r="G1115">
        <v>1113</v>
      </c>
      <c r="H1115">
        <f t="shared" ca="1" si="35"/>
        <v>1.9692790470688313E-2</v>
      </c>
    </row>
    <row r="1116" spans="2:8" x14ac:dyDescent="0.45">
      <c r="B1116" s="191">
        <v>40409</v>
      </c>
      <c r="C1116" s="101">
        <v>67.146644592285156</v>
      </c>
      <c r="D1116" s="56">
        <f t="shared" si="34"/>
        <v>0.81955976430402144</v>
      </c>
      <c r="E1116">
        <v>1.7230767808237783E-2</v>
      </c>
      <c r="G1116">
        <v>1114</v>
      </c>
      <c r="H1116">
        <f t="shared" ca="1" si="35"/>
        <v>-4.5821755277603363E-3</v>
      </c>
    </row>
    <row r="1117" spans="2:8" x14ac:dyDescent="0.45">
      <c r="B1117" s="191">
        <v>39692</v>
      </c>
      <c r="C1117" s="101">
        <v>36.902687072753906</v>
      </c>
      <c r="D1117" s="56">
        <f t="shared" si="34"/>
        <v>-0.80939091903442251</v>
      </c>
      <c r="E1117">
        <v>1.7222872529923151E-2</v>
      </c>
      <c r="G1117">
        <v>1115</v>
      </c>
      <c r="H1117">
        <f t="shared" ca="1" si="35"/>
        <v>-1.4815089313120991E-2</v>
      </c>
    </row>
    <row r="1118" spans="2:8" x14ac:dyDescent="0.45">
      <c r="B1118" s="191">
        <v>43776</v>
      </c>
      <c r="C1118" s="101">
        <v>193.60403442382813</v>
      </c>
      <c r="D1118" s="56">
        <f t="shared" si="34"/>
        <v>-5.8564201133491016E-4</v>
      </c>
      <c r="E1118">
        <v>1.721850970351543E-2</v>
      </c>
      <c r="G1118">
        <v>1116</v>
      </c>
      <c r="H1118">
        <f t="shared" ca="1" si="35"/>
        <v>3.850713455558747E-2</v>
      </c>
    </row>
    <row r="1119" spans="2:8" x14ac:dyDescent="0.45">
      <c r="B1119" s="191">
        <v>44517</v>
      </c>
      <c r="C1119" s="101">
        <v>193.71748352050781</v>
      </c>
      <c r="D1119" s="56">
        <f t="shared" si="34"/>
        <v>0.18245021830978175</v>
      </c>
      <c r="E1119">
        <v>1.7200998622923378E-2</v>
      </c>
      <c r="G1119">
        <v>1117</v>
      </c>
      <c r="H1119">
        <f t="shared" ca="1" si="35"/>
        <v>3.8838684368331149E-2</v>
      </c>
    </row>
    <row r="1120" spans="2:8" x14ac:dyDescent="0.45">
      <c r="B1120" s="191">
        <v>42520</v>
      </c>
      <c r="C1120" s="101">
        <v>163.82717895507813</v>
      </c>
      <c r="D1120" s="56">
        <f t="shared" si="34"/>
        <v>58.663084056198215</v>
      </c>
      <c r="E1120">
        <v>1.7197634953334213E-2</v>
      </c>
      <c r="G1120">
        <v>1118</v>
      </c>
      <c r="H1120">
        <f t="shared" ca="1" si="35"/>
        <v>-9.259821778757376E-3</v>
      </c>
    </row>
    <row r="1121" spans="2:8" x14ac:dyDescent="0.45">
      <c r="B1121" s="191">
        <v>35125</v>
      </c>
      <c r="C1121" s="101">
        <v>2.7458717823028564</v>
      </c>
      <c r="D1121" s="56">
        <f t="shared" si="34"/>
        <v>-0.98202877207537487</v>
      </c>
      <c r="E1121">
        <v>1.7122816760055098E-2</v>
      </c>
      <c r="G1121">
        <v>1119</v>
      </c>
      <c r="H1121">
        <f t="shared" ca="1" si="35"/>
        <v>1.223050876013459E-2</v>
      </c>
    </row>
    <row r="1122" spans="2:8" x14ac:dyDescent="0.45">
      <c r="B1122" s="191">
        <v>42118</v>
      </c>
      <c r="C1122" s="101">
        <v>152.79266357421875</v>
      </c>
      <c r="D1122" s="56">
        <f t="shared" si="34"/>
        <v>-0.17071395610078158</v>
      </c>
      <c r="E1122">
        <v>1.7100135824353879E-2</v>
      </c>
      <c r="G1122">
        <v>1120</v>
      </c>
      <c r="H1122">
        <f t="shared" ca="1" si="35"/>
        <v>1.1646580828364122E-2</v>
      </c>
    </row>
    <row r="1123" spans="2:8" x14ac:dyDescent="0.45">
      <c r="B1123" s="191">
        <v>43693</v>
      </c>
      <c r="C1123" s="101">
        <v>184.24603271484375</v>
      </c>
      <c r="D1123" s="56">
        <f t="shared" si="34"/>
        <v>-2.5561094841878552E-2</v>
      </c>
      <c r="E1123">
        <v>1.7085197888057478E-2</v>
      </c>
      <c r="G1123">
        <v>1121</v>
      </c>
      <c r="H1123">
        <f t="shared" ca="1" si="35"/>
        <v>-1.5214632945701786E-2</v>
      </c>
    </row>
    <row r="1124" spans="2:8" x14ac:dyDescent="0.45">
      <c r="B1124" s="191">
        <v>42768</v>
      </c>
      <c r="C1124" s="101">
        <v>189.0791015625</v>
      </c>
      <c r="D1124" s="56">
        <f t="shared" si="34"/>
        <v>1.2391679029702005</v>
      </c>
      <c r="E1124">
        <v>1.7055924956687975E-2</v>
      </c>
      <c r="G1124">
        <v>1122</v>
      </c>
      <c r="H1124">
        <f t="shared" ca="1" si="35"/>
        <v>4.4216341228170758E-3</v>
      </c>
    </row>
    <row r="1125" spans="2:8" x14ac:dyDescent="0.45">
      <c r="B1125" s="191">
        <v>40724</v>
      </c>
      <c r="C1125" s="101">
        <v>84.441680908203125</v>
      </c>
      <c r="D1125" s="56">
        <f t="shared" si="34"/>
        <v>0.73980609262395558</v>
      </c>
      <c r="E1125">
        <v>1.7038052664809438E-2</v>
      </c>
      <c r="G1125">
        <v>1123</v>
      </c>
      <c r="H1125">
        <f t="shared" ca="1" si="35"/>
        <v>2.5101117313567076E-3</v>
      </c>
    </row>
    <row r="1126" spans="2:8" x14ac:dyDescent="0.45">
      <c r="B1126" s="191">
        <v>40108</v>
      </c>
      <c r="C1126" s="101">
        <v>48.535110473632813</v>
      </c>
      <c r="D1126" s="56">
        <f t="shared" si="34"/>
        <v>-0.67342447025113628</v>
      </c>
      <c r="E1126">
        <v>1.702937487230367E-2</v>
      </c>
      <c r="G1126">
        <v>1124</v>
      </c>
      <c r="H1126">
        <f t="shared" ca="1" si="35"/>
        <v>-1.2599367542975661E-2</v>
      </c>
    </row>
    <row r="1127" spans="2:8" x14ac:dyDescent="0.45">
      <c r="B1127" s="191">
        <v>42219</v>
      </c>
      <c r="C1127" s="101">
        <v>148.61833190917969</v>
      </c>
      <c r="D1127" s="56">
        <f t="shared" si="34"/>
        <v>-0.16754114644670956</v>
      </c>
      <c r="E1127">
        <v>1.7024668655290086E-2</v>
      </c>
      <c r="G1127">
        <v>1125</v>
      </c>
      <c r="H1127">
        <f t="shared" ca="1" si="35"/>
        <v>-4.4778622865560462E-3</v>
      </c>
    </row>
    <row r="1128" spans="2:8" x14ac:dyDescent="0.45">
      <c r="B1128" s="191">
        <v>43817</v>
      </c>
      <c r="C1128" s="101">
        <v>178.52934265136719</v>
      </c>
      <c r="D1128" s="56">
        <f t="shared" si="34"/>
        <v>21.620203888237562</v>
      </c>
      <c r="E1128">
        <v>1.7008851031368635E-2</v>
      </c>
      <c r="G1128">
        <v>1126</v>
      </c>
      <c r="H1128">
        <f t="shared" ca="1" si="35"/>
        <v>3.4634636870153314E-2</v>
      </c>
    </row>
    <row r="1129" spans="2:8" x14ac:dyDescent="0.45">
      <c r="B1129" s="191">
        <v>36110</v>
      </c>
      <c r="C1129" s="101">
        <v>7.8924727439880371</v>
      </c>
      <c r="D1129" s="56">
        <f t="shared" si="34"/>
        <v>-0.98106342831070792</v>
      </c>
      <c r="E1129">
        <v>1.7008519190559845E-2</v>
      </c>
      <c r="G1129">
        <v>1127</v>
      </c>
      <c r="H1129">
        <f t="shared" ca="1" si="35"/>
        <v>-3.2083473328076088E-2</v>
      </c>
    </row>
    <row r="1130" spans="2:8" x14ac:dyDescent="0.45">
      <c r="B1130" s="191">
        <v>45674</v>
      </c>
      <c r="C1130" s="101">
        <v>416.78466796875</v>
      </c>
      <c r="D1130" s="56">
        <f t="shared" si="34"/>
        <v>1.7792986896460989</v>
      </c>
      <c r="E1130">
        <v>1.6980503480260801E-2</v>
      </c>
      <c r="G1130">
        <v>1128</v>
      </c>
      <c r="H1130">
        <f t="shared" ca="1" si="35"/>
        <v>-1.684261008948917E-3</v>
      </c>
    </row>
    <row r="1131" spans="2:8" x14ac:dyDescent="0.45">
      <c r="B1131" s="191">
        <v>41829</v>
      </c>
      <c r="C1131" s="101">
        <v>149.96037292480469</v>
      </c>
      <c r="D1131" s="56">
        <f t="shared" si="34"/>
        <v>19.117290267658923</v>
      </c>
      <c r="E1131">
        <v>1.69746488014401E-2</v>
      </c>
      <c r="G1131">
        <v>1129</v>
      </c>
      <c r="H1131">
        <f t="shared" ca="1" si="35"/>
        <v>8.6143516853550036E-4</v>
      </c>
    </row>
    <row r="1132" spans="2:8" x14ac:dyDescent="0.45">
      <c r="B1132" s="191">
        <v>35990</v>
      </c>
      <c r="C1132" s="101">
        <v>7.4543027877807617</v>
      </c>
      <c r="D1132" s="56">
        <f t="shared" si="34"/>
        <v>-0.71437290874633785</v>
      </c>
      <c r="E1132">
        <v>1.6974307435024698E-2</v>
      </c>
      <c r="G1132">
        <v>1130</v>
      </c>
      <c r="H1132">
        <f t="shared" ca="1" si="35"/>
        <v>4.6337924606693458E-3</v>
      </c>
    </row>
    <row r="1133" spans="2:8" x14ac:dyDescent="0.45">
      <c r="B1133" s="191">
        <v>38700</v>
      </c>
      <c r="C1133" s="101">
        <v>26.098024368286133</v>
      </c>
      <c r="D1133" s="56">
        <f t="shared" si="34"/>
        <v>-0.82375779269624716</v>
      </c>
      <c r="E1133">
        <v>1.6937284977543647E-2</v>
      </c>
      <c r="G1133">
        <v>1131</v>
      </c>
      <c r="H1133">
        <f t="shared" ca="1" si="35"/>
        <v>1.2699862036285096E-2</v>
      </c>
    </row>
    <row r="1134" spans="2:8" x14ac:dyDescent="0.45">
      <c r="B1134" s="191">
        <v>42510</v>
      </c>
      <c r="C1134" s="101">
        <v>148.0804443359375</v>
      </c>
      <c r="D1134" s="56">
        <f t="shared" si="34"/>
        <v>-0.10766680514262564</v>
      </c>
      <c r="E1134">
        <v>1.6931107596269777E-2</v>
      </c>
      <c r="G1134">
        <v>1132</v>
      </c>
      <c r="H1134">
        <f t="shared" ca="1" si="35"/>
        <v>4.1201256496470832E-3</v>
      </c>
    </row>
    <row r="1135" spans="2:8" x14ac:dyDescent="0.45">
      <c r="B1135" s="191">
        <v>44176</v>
      </c>
      <c r="C1135" s="101">
        <v>165.94747924804688</v>
      </c>
      <c r="D1135" s="56">
        <f t="shared" si="34"/>
        <v>3.3830576038486795</v>
      </c>
      <c r="E1135">
        <v>1.6925199216384232E-2</v>
      </c>
      <c r="G1135">
        <v>1133</v>
      </c>
      <c r="H1135">
        <f t="shared" ca="1" si="35"/>
        <v>-1.5372293760475848E-2</v>
      </c>
    </row>
    <row r="1136" spans="2:8" x14ac:dyDescent="0.45">
      <c r="B1136" s="191">
        <v>39615</v>
      </c>
      <c r="C1136" s="101">
        <v>37.861122131347656</v>
      </c>
      <c r="D1136" s="56">
        <f t="shared" si="34"/>
        <v>3.9168666788080677</v>
      </c>
      <c r="E1136">
        <v>1.6906561098977188E-2</v>
      </c>
      <c r="G1136">
        <v>1134</v>
      </c>
      <c r="H1136">
        <f t="shared" ca="1" si="35"/>
        <v>-2.1783496761509469E-2</v>
      </c>
    </row>
    <row r="1137" spans="2:8" x14ac:dyDescent="0.45">
      <c r="B1137" s="191">
        <v>37481</v>
      </c>
      <c r="C1137" s="101">
        <v>7.700253963470459</v>
      </c>
      <c r="D1137" s="56">
        <f t="shared" si="34"/>
        <v>-7.053778098663438E-2</v>
      </c>
      <c r="E1137">
        <v>1.6899626094906795E-2</v>
      </c>
      <c r="G1137">
        <v>1135</v>
      </c>
      <c r="H1137">
        <f t="shared" ca="1" si="35"/>
        <v>1.1550976495265045E-2</v>
      </c>
    </row>
    <row r="1138" spans="2:8" x14ac:dyDescent="0.45">
      <c r="B1138" s="191">
        <v>37315</v>
      </c>
      <c r="C1138" s="101">
        <v>8.2846336364746094</v>
      </c>
      <c r="D1138" s="56">
        <f t="shared" si="34"/>
        <v>-0.94248068844124477</v>
      </c>
      <c r="E1138">
        <v>1.6898384704619494E-2</v>
      </c>
      <c r="G1138">
        <v>1136</v>
      </c>
      <c r="H1138">
        <f t="shared" ca="1" si="35"/>
        <v>-4.2819097754875385E-2</v>
      </c>
    </row>
    <row r="1139" spans="2:8" x14ac:dyDescent="0.45">
      <c r="B1139" s="191">
        <v>42132</v>
      </c>
      <c r="C1139" s="101">
        <v>144.03221130371094</v>
      </c>
      <c r="D1139" s="56">
        <f t="shared" si="34"/>
        <v>3.4832363594826701</v>
      </c>
      <c r="E1139">
        <v>1.689683037378813E-2</v>
      </c>
      <c r="G1139">
        <v>1137</v>
      </c>
      <c r="H1139">
        <f t="shared" ca="1" si="35"/>
        <v>-7.5580706136264884E-4</v>
      </c>
    </row>
    <row r="1140" spans="2:8" x14ac:dyDescent="0.45">
      <c r="B1140" s="191">
        <v>39113</v>
      </c>
      <c r="C1140" s="101">
        <v>32.126838684082031</v>
      </c>
      <c r="D1140" s="56">
        <f t="shared" si="34"/>
        <v>-0.28342731382558506</v>
      </c>
      <c r="E1140">
        <v>1.688993061559222E-2</v>
      </c>
      <c r="G1140">
        <v>1138</v>
      </c>
      <c r="H1140">
        <f t="shared" ca="1" si="35"/>
        <v>1.1319391732241231E-2</v>
      </c>
    </row>
    <row r="1141" spans="2:8" x14ac:dyDescent="0.45">
      <c r="B1141" s="191">
        <v>40046</v>
      </c>
      <c r="C1141" s="101">
        <v>44.834026336669922</v>
      </c>
      <c r="D1141" s="56">
        <f t="shared" si="34"/>
        <v>4.3711698672650998</v>
      </c>
      <c r="E1141">
        <v>1.6877720001038252E-2</v>
      </c>
      <c r="G1141">
        <v>1139</v>
      </c>
      <c r="H1141">
        <f t="shared" ca="1" si="35"/>
        <v>-1.9213869489758E-2</v>
      </c>
    </row>
    <row r="1142" spans="2:8" x14ac:dyDescent="0.45">
      <c r="B1142" s="191">
        <v>36823</v>
      </c>
      <c r="C1142" s="101">
        <v>8.3471622467041016</v>
      </c>
      <c r="D1142" s="56">
        <f t="shared" si="34"/>
        <v>-0.20049023060148613</v>
      </c>
      <c r="E1142">
        <v>1.6876463570994725E-2</v>
      </c>
      <c r="G1142">
        <v>1140</v>
      </c>
      <c r="H1142">
        <f t="shared" ca="1" si="35"/>
        <v>-4.0150794553387624E-2</v>
      </c>
    </row>
    <row r="1143" spans="2:8" x14ac:dyDescent="0.45">
      <c r="B1143" s="191">
        <v>36224</v>
      </c>
      <c r="C1143" s="101">
        <v>10.440350532531738</v>
      </c>
      <c r="D1143" s="56">
        <f t="shared" si="34"/>
        <v>-0.92422945987677052</v>
      </c>
      <c r="E1143">
        <v>1.6859760863586242E-2</v>
      </c>
      <c r="G1143">
        <v>1141</v>
      </c>
      <c r="H1143">
        <f t="shared" ca="1" si="35"/>
        <v>5.599377904015033E-3</v>
      </c>
    </row>
    <row r="1144" spans="2:8" x14ac:dyDescent="0.45">
      <c r="B1144" s="191">
        <v>41450</v>
      </c>
      <c r="C1144" s="101">
        <v>137.78904724121094</v>
      </c>
      <c r="D1144" s="56">
        <f t="shared" si="34"/>
        <v>3.1916242878732266</v>
      </c>
      <c r="E1144">
        <v>1.6857610658931314E-2</v>
      </c>
      <c r="G1144">
        <v>1142</v>
      </c>
      <c r="H1144">
        <f t="shared" ca="1" si="35"/>
        <v>-1.3693799984050192E-2</v>
      </c>
    </row>
    <row r="1145" spans="2:8" x14ac:dyDescent="0.45">
      <c r="B1145" s="191">
        <v>39331</v>
      </c>
      <c r="C1145" s="101">
        <v>32.872470855712891</v>
      </c>
      <c r="D1145" s="56">
        <f t="shared" si="34"/>
        <v>9.7964265184473707</v>
      </c>
      <c r="E1145">
        <v>1.6855669458343037E-2</v>
      </c>
      <c r="G1145">
        <v>1143</v>
      </c>
      <c r="H1145">
        <f t="shared" ca="1" si="35"/>
        <v>3.9852560336907573E-2</v>
      </c>
    </row>
    <row r="1146" spans="2:8" x14ac:dyDescent="0.45">
      <c r="B1146" s="191">
        <v>35415</v>
      </c>
      <c r="C1146" s="101">
        <v>3.0447547435760498</v>
      </c>
      <c r="D1146" s="56">
        <f t="shared" si="34"/>
        <v>-0.47091772996486186</v>
      </c>
      <c r="E1146">
        <v>1.6822044893554627E-2</v>
      </c>
      <c r="G1146">
        <v>1144</v>
      </c>
      <c r="H1146">
        <f t="shared" ca="1" si="35"/>
        <v>-2.4581476409172132E-2</v>
      </c>
    </row>
    <row r="1147" spans="2:8" x14ac:dyDescent="0.45">
      <c r="B1147" s="191">
        <v>36655</v>
      </c>
      <c r="C1147" s="101">
        <v>5.7547850608825684</v>
      </c>
      <c r="D1147" s="56">
        <f t="shared" si="34"/>
        <v>-0.56535891549357553</v>
      </c>
      <c r="E1147">
        <v>1.6815549384897256E-2</v>
      </c>
      <c r="G1147">
        <v>1145</v>
      </c>
      <c r="H1147">
        <f t="shared" ca="1" si="35"/>
        <v>-4.1641702226621814E-2</v>
      </c>
    </row>
    <row r="1148" spans="2:8" x14ac:dyDescent="0.45">
      <c r="B1148" s="191">
        <v>38005</v>
      </c>
      <c r="C1148" s="101">
        <v>13.240315437316895</v>
      </c>
      <c r="D1148" s="56">
        <f t="shared" si="34"/>
        <v>0.30762192215984629</v>
      </c>
      <c r="E1148">
        <v>1.6812534422349038E-2</v>
      </c>
      <c r="G1148">
        <v>1146</v>
      </c>
      <c r="H1148">
        <f t="shared" ca="1" si="35"/>
        <v>1.9685183596503428E-3</v>
      </c>
    </row>
    <row r="1149" spans="2:8" x14ac:dyDescent="0.45">
      <c r="B1149" s="191">
        <v>37956</v>
      </c>
      <c r="C1149" s="101">
        <v>10.125492095947266</v>
      </c>
      <c r="D1149" s="56">
        <f t="shared" si="34"/>
        <v>0.3059846936525652</v>
      </c>
      <c r="E1149">
        <v>1.679412648017848E-2</v>
      </c>
      <c r="G1149">
        <v>1147</v>
      </c>
      <c r="H1149">
        <f t="shared" ca="1" si="35"/>
        <v>-4.62526879812799E-5</v>
      </c>
    </row>
    <row r="1150" spans="2:8" x14ac:dyDescent="0.45">
      <c r="B1150" s="191">
        <v>37636</v>
      </c>
      <c r="C1150" s="101">
        <v>7.7531476020812988</v>
      </c>
      <c r="D1150" s="56">
        <f t="shared" si="34"/>
        <v>-0.94511705824203374</v>
      </c>
      <c r="E1150">
        <v>1.678239832397389E-2</v>
      </c>
      <c r="G1150">
        <v>1148</v>
      </c>
      <c r="H1150">
        <f t="shared" ca="1" si="35"/>
        <v>2.2325081231002304E-2</v>
      </c>
    </row>
    <row r="1151" spans="2:8" x14ac:dyDescent="0.45">
      <c r="B1151" s="191">
        <v>42185</v>
      </c>
      <c r="C1151" s="101">
        <v>141.26698303222656</v>
      </c>
      <c r="D1151" s="56">
        <f t="shared" si="34"/>
        <v>10.901047134131733</v>
      </c>
      <c r="E1151">
        <v>1.6776906320858348E-2</v>
      </c>
      <c r="G1151">
        <v>1149</v>
      </c>
      <c r="H1151">
        <f t="shared" ca="1" si="35"/>
        <v>-1.8115570052435487E-2</v>
      </c>
    </row>
    <row r="1152" spans="2:8" x14ac:dyDescent="0.45">
      <c r="B1152" s="191">
        <v>38191</v>
      </c>
      <c r="C1152" s="101">
        <v>11.87013053894043</v>
      </c>
      <c r="D1152" s="56">
        <f t="shared" si="34"/>
        <v>-0.65545369195335001</v>
      </c>
      <c r="E1152">
        <v>1.6753967075321129E-2</v>
      </c>
      <c r="G1152">
        <v>1150</v>
      </c>
      <c r="H1152">
        <f t="shared" ca="1" si="35"/>
        <v>1.2433603191834921E-2</v>
      </c>
    </row>
    <row r="1153" spans="2:8" x14ac:dyDescent="0.45">
      <c r="B1153" s="191">
        <v>39650</v>
      </c>
      <c r="C1153" s="101">
        <v>34.451480865478516</v>
      </c>
      <c r="D1153" s="56">
        <f t="shared" si="34"/>
        <v>-0.74070866264712532</v>
      </c>
      <c r="E1153">
        <v>1.6737370614702173E-2</v>
      </c>
      <c r="G1153">
        <v>1151</v>
      </c>
      <c r="H1153">
        <f t="shared" ca="1" si="35"/>
        <v>-3.0742303986312548E-2</v>
      </c>
    </row>
    <row r="1154" spans="2:8" x14ac:dyDescent="0.45">
      <c r="B1154" s="191">
        <v>41381</v>
      </c>
      <c r="C1154" s="101">
        <v>132.86784362792969</v>
      </c>
      <c r="D1154" s="56">
        <f t="shared" si="34"/>
        <v>-0.24995152642866969</v>
      </c>
      <c r="E1154">
        <v>1.6723767391473399E-2</v>
      </c>
      <c r="G1154">
        <v>1152</v>
      </c>
      <c r="H1154">
        <f t="shared" ca="1" si="35"/>
        <v>1.4059144371697E-2</v>
      </c>
    </row>
    <row r="1155" spans="2:8" x14ac:dyDescent="0.45">
      <c r="B1155" s="191">
        <v>43844</v>
      </c>
      <c r="C1155" s="101">
        <v>177.14567565917969</v>
      </c>
      <c r="D1155" s="56">
        <f t="shared" ref="D1155:D1218" si="36">(C1155-C1156)/C1156</f>
        <v>14.559031495632306</v>
      </c>
      <c r="E1155">
        <v>1.6718989591727049E-2</v>
      </c>
      <c r="G1155">
        <v>1153</v>
      </c>
      <c r="H1155">
        <f t="shared" ca="1" si="35"/>
        <v>3.7668511448967924E-3</v>
      </c>
    </row>
    <row r="1156" spans="2:8" x14ac:dyDescent="0.45">
      <c r="B1156" s="191">
        <v>36328</v>
      </c>
      <c r="C1156" s="101">
        <v>11.385392189025879</v>
      </c>
      <c r="D1156" s="56">
        <f t="shared" si="36"/>
        <v>-0.92588937230249446</v>
      </c>
      <c r="E1156">
        <v>1.6714089681234053E-2</v>
      </c>
      <c r="G1156">
        <v>1154</v>
      </c>
      <c r="H1156">
        <f t="shared" ref="H1156:H1219" ca="1" si="37">_xlfn.NORM.INV(RAND(),N$5,N$6)</f>
        <v>-2.4775693028033278E-2</v>
      </c>
    </row>
    <row r="1157" spans="2:8" x14ac:dyDescent="0.45">
      <c r="B1157" s="191">
        <v>41841</v>
      </c>
      <c r="C1157" s="101">
        <v>153.62698364257813</v>
      </c>
      <c r="D1157" s="56">
        <f t="shared" si="36"/>
        <v>14.737280015505791</v>
      </c>
      <c r="E1157">
        <v>1.671001375897805E-2</v>
      </c>
      <c r="G1157">
        <v>1155</v>
      </c>
      <c r="H1157">
        <f t="shared" ca="1" si="37"/>
        <v>8.7380087006566597E-3</v>
      </c>
    </row>
    <row r="1158" spans="2:8" x14ac:dyDescent="0.45">
      <c r="B1158" s="191">
        <v>37874</v>
      </c>
      <c r="C1158" s="101">
        <v>9.7619781494140625</v>
      </c>
      <c r="D1158" s="56">
        <f t="shared" si="36"/>
        <v>-0.52260863498265264</v>
      </c>
      <c r="E1158">
        <v>1.6691591868712767E-2</v>
      </c>
      <c r="G1158">
        <v>1156</v>
      </c>
      <c r="H1158">
        <f t="shared" ca="1" si="37"/>
        <v>1.8395011170988834E-2</v>
      </c>
    </row>
    <row r="1159" spans="2:8" x14ac:dyDescent="0.45">
      <c r="B1159" s="191">
        <v>38559</v>
      </c>
      <c r="C1159" s="101">
        <v>20.448585510253906</v>
      </c>
      <c r="D1159" s="56">
        <f t="shared" si="36"/>
        <v>2.4926114344242003</v>
      </c>
      <c r="E1159">
        <v>1.6688817838655699E-2</v>
      </c>
      <c r="G1159">
        <v>1157</v>
      </c>
      <c r="H1159">
        <f t="shared" ca="1" si="37"/>
        <v>2.9133245848880981E-2</v>
      </c>
    </row>
    <row r="1160" spans="2:8" x14ac:dyDescent="0.45">
      <c r="B1160" s="191">
        <v>35662</v>
      </c>
      <c r="C1160" s="101">
        <v>5.8548126220703125</v>
      </c>
      <c r="D1160" s="56">
        <f t="shared" si="36"/>
        <v>-0.44230817970398406</v>
      </c>
      <c r="E1160">
        <v>1.6687984235680485E-2</v>
      </c>
      <c r="G1160">
        <v>1158</v>
      </c>
      <c r="H1160">
        <f t="shared" ca="1" si="37"/>
        <v>2.5306258542341951E-2</v>
      </c>
    </row>
    <row r="1161" spans="2:8" x14ac:dyDescent="0.45">
      <c r="B1161" s="191">
        <v>37907</v>
      </c>
      <c r="C1161" s="101">
        <v>10.498293876647949</v>
      </c>
      <c r="D1161" s="56">
        <f t="shared" si="36"/>
        <v>-0.94134396339574311</v>
      </c>
      <c r="E1161">
        <v>1.6644859063903419E-2</v>
      </c>
      <c r="G1161">
        <v>1159</v>
      </c>
      <c r="H1161">
        <f t="shared" ca="1" si="37"/>
        <v>-6.0487762810037413E-2</v>
      </c>
    </row>
    <row r="1162" spans="2:8" x14ac:dyDescent="0.45">
      <c r="B1162" s="191">
        <v>42758</v>
      </c>
      <c r="C1162" s="101">
        <v>178.98062133789063</v>
      </c>
      <c r="D1162" s="56">
        <f t="shared" si="36"/>
        <v>-3.9137988616622522E-2</v>
      </c>
      <c r="E1162">
        <v>1.6640430894177879E-2</v>
      </c>
      <c r="G1162">
        <v>1160</v>
      </c>
      <c r="H1162">
        <f t="shared" ca="1" si="37"/>
        <v>1.1021765637651778E-2</v>
      </c>
    </row>
    <row r="1163" spans="2:8" x14ac:dyDescent="0.45">
      <c r="B1163" s="191">
        <v>43117</v>
      </c>
      <c r="C1163" s="101">
        <v>186.27088928222656</v>
      </c>
      <c r="D1163" s="56">
        <f t="shared" si="36"/>
        <v>0.42824672578261991</v>
      </c>
      <c r="E1163">
        <v>1.6622291532431572E-2</v>
      </c>
      <c r="G1163">
        <v>1161</v>
      </c>
      <c r="H1163">
        <f t="shared" ca="1" si="37"/>
        <v>2.6538588177392273E-2</v>
      </c>
    </row>
    <row r="1164" spans="2:8" x14ac:dyDescent="0.45">
      <c r="B1164" s="191">
        <v>42426</v>
      </c>
      <c r="C1164" s="101">
        <v>130.41926574707031</v>
      </c>
      <c r="D1164" s="56">
        <f t="shared" si="36"/>
        <v>-0.14223924933513973</v>
      </c>
      <c r="E1164">
        <v>1.6597096798557021E-2</v>
      </c>
      <c r="G1164">
        <v>1162</v>
      </c>
      <c r="H1164">
        <f t="shared" ca="1" si="37"/>
        <v>-1.3846920116592179E-2</v>
      </c>
    </row>
    <row r="1165" spans="2:8" x14ac:dyDescent="0.45">
      <c r="B1165" s="191">
        <v>42102</v>
      </c>
      <c r="C1165" s="101">
        <v>152.04620361328125</v>
      </c>
      <c r="D1165" s="56">
        <f t="shared" si="36"/>
        <v>5.520556981010583</v>
      </c>
      <c r="E1165">
        <v>1.6588620573562269E-2</v>
      </c>
      <c r="G1165">
        <v>1163</v>
      </c>
      <c r="H1165">
        <f t="shared" ca="1" si="37"/>
        <v>-1.6667241295846087E-3</v>
      </c>
    </row>
    <row r="1166" spans="2:8" x14ac:dyDescent="0.45">
      <c r="B1166" s="191">
        <v>38665</v>
      </c>
      <c r="C1166" s="101">
        <v>23.317977905273438</v>
      </c>
      <c r="D1166" s="56">
        <f t="shared" si="36"/>
        <v>-0.8366364862039195</v>
      </c>
      <c r="E1166">
        <v>1.6581168095745096E-2</v>
      </c>
      <c r="G1166">
        <v>1164</v>
      </c>
      <c r="H1166">
        <f t="shared" ca="1" si="37"/>
        <v>-1.9337054059891747E-2</v>
      </c>
    </row>
    <row r="1167" spans="2:8" x14ac:dyDescent="0.45">
      <c r="B1167" s="191">
        <v>41820</v>
      </c>
      <c r="C1167" s="101">
        <v>142.73675537109375</v>
      </c>
      <c r="D1167" s="56">
        <f t="shared" si="36"/>
        <v>21.558942169308647</v>
      </c>
      <c r="E1167">
        <v>1.657554388401488E-2</v>
      </c>
      <c r="G1167">
        <v>1165</v>
      </c>
      <c r="H1167">
        <f t="shared" ca="1" si="37"/>
        <v>1.7268870326246022E-2</v>
      </c>
    </row>
    <row r="1168" spans="2:8" x14ac:dyDescent="0.45">
      <c r="B1168" s="191">
        <v>35783</v>
      </c>
      <c r="C1168" s="101">
        <v>6.3272805213928223</v>
      </c>
      <c r="D1168" s="56">
        <f t="shared" si="36"/>
        <v>-0.96143350351192436</v>
      </c>
      <c r="E1168">
        <v>1.6562064303122872E-2</v>
      </c>
      <c r="G1168">
        <v>1166</v>
      </c>
      <c r="H1168">
        <f t="shared" ca="1" si="37"/>
        <v>-9.274281869262312E-3</v>
      </c>
    </row>
    <row r="1169" spans="2:8" x14ac:dyDescent="0.45">
      <c r="B1169" s="191">
        <v>44299</v>
      </c>
      <c r="C1169" s="101">
        <v>164.06158447265625</v>
      </c>
      <c r="D1169" s="56">
        <f t="shared" si="36"/>
        <v>1.1190074074030278</v>
      </c>
      <c r="E1169">
        <v>1.6561094178311597E-2</v>
      </c>
      <c r="G1169">
        <v>1167</v>
      </c>
      <c r="H1169">
        <f t="shared" ca="1" si="37"/>
        <v>2.8517073950493736E-3</v>
      </c>
    </row>
    <row r="1170" spans="2:8" x14ac:dyDescent="0.45">
      <c r="B1170" s="191">
        <v>40653</v>
      </c>
      <c r="C1170" s="101">
        <v>77.423789978027344</v>
      </c>
      <c r="D1170" s="56">
        <f t="shared" si="36"/>
        <v>1.1952887380188237</v>
      </c>
      <c r="E1170">
        <v>1.6533547509995958E-2</v>
      </c>
      <c r="G1170">
        <v>1168</v>
      </c>
      <c r="H1170">
        <f t="shared" ca="1" si="37"/>
        <v>1.5501806493867515E-2</v>
      </c>
    </row>
    <row r="1171" spans="2:8" x14ac:dyDescent="0.45">
      <c r="B1171" s="191">
        <v>39412</v>
      </c>
      <c r="C1171" s="101">
        <v>35.268157958984375</v>
      </c>
      <c r="D1171" s="56">
        <f t="shared" si="36"/>
        <v>-0.14115738236884803</v>
      </c>
      <c r="E1171">
        <v>1.6517897981155577E-2</v>
      </c>
      <c r="G1171">
        <v>1169</v>
      </c>
      <c r="H1171">
        <f t="shared" ca="1" si="37"/>
        <v>-8.5770816594832201E-3</v>
      </c>
    </row>
    <row r="1172" spans="2:8" x14ac:dyDescent="0.45">
      <c r="B1172" s="191">
        <v>39577</v>
      </c>
      <c r="C1172" s="101">
        <v>41.064750671386719</v>
      </c>
      <c r="D1172" s="56">
        <f t="shared" si="36"/>
        <v>-0.53554643828897597</v>
      </c>
      <c r="E1172">
        <v>1.6511487559845255E-2</v>
      </c>
      <c r="G1172">
        <v>1170</v>
      </c>
      <c r="H1172">
        <f t="shared" ca="1" si="37"/>
        <v>1.1872709830036106E-2</v>
      </c>
    </row>
    <row r="1173" spans="2:8" x14ac:dyDescent="0.45">
      <c r="B1173" s="191">
        <v>40982</v>
      </c>
      <c r="C1173" s="101">
        <v>88.415191650390625</v>
      </c>
      <c r="D1173" s="56">
        <f t="shared" si="36"/>
        <v>15.037807064986819</v>
      </c>
      <c r="E1173">
        <v>1.6503419510908498E-2</v>
      </c>
      <c r="G1173">
        <v>1171</v>
      </c>
      <c r="H1173">
        <f t="shared" ca="1" si="37"/>
        <v>-2.5027404047393259E-2</v>
      </c>
    </row>
    <row r="1174" spans="2:8" x14ac:dyDescent="0.45">
      <c r="B1174" s="191">
        <v>35626</v>
      </c>
      <c r="C1174" s="101">
        <v>5.5129227638244629</v>
      </c>
      <c r="D1174" s="56">
        <f t="shared" si="36"/>
        <v>-0.82996094353004746</v>
      </c>
      <c r="E1174">
        <v>1.6500250093043053E-2</v>
      </c>
      <c r="G1174">
        <v>1172</v>
      </c>
      <c r="H1174">
        <f t="shared" ca="1" si="37"/>
        <v>-2.1675166106722724E-2</v>
      </c>
    </row>
    <row r="1175" spans="2:8" x14ac:dyDescent="0.45">
      <c r="B1175" s="191">
        <v>39300</v>
      </c>
      <c r="C1175" s="101">
        <v>32.4215087890625</v>
      </c>
      <c r="D1175" s="56">
        <f t="shared" si="36"/>
        <v>-0.82875197238078546</v>
      </c>
      <c r="E1175">
        <v>1.6494298899008657E-2</v>
      </c>
      <c r="G1175">
        <v>1173</v>
      </c>
      <c r="H1175">
        <f t="shared" ca="1" si="37"/>
        <v>1.7945472674910593E-2</v>
      </c>
    </row>
    <row r="1176" spans="2:8" x14ac:dyDescent="0.45">
      <c r="B1176" s="191">
        <v>43273</v>
      </c>
      <c r="C1176" s="101">
        <v>189.32485961914063</v>
      </c>
      <c r="D1176" s="56">
        <f t="shared" si="36"/>
        <v>0.14620113070048871</v>
      </c>
      <c r="E1176">
        <v>1.6484580150195261E-2</v>
      </c>
      <c r="G1176">
        <v>1174</v>
      </c>
      <c r="H1176">
        <f t="shared" ca="1" si="37"/>
        <v>-1.6836891887010742E-2</v>
      </c>
    </row>
    <row r="1177" spans="2:8" x14ac:dyDescent="0.45">
      <c r="B1177" s="191">
        <v>41964</v>
      </c>
      <c r="C1177" s="101">
        <v>165.17594909667969</v>
      </c>
      <c r="D1177" s="56">
        <f t="shared" si="36"/>
        <v>-5.4424088569384799E-2</v>
      </c>
      <c r="E1177">
        <v>1.6484464272752481E-2</v>
      </c>
      <c r="G1177">
        <v>1175</v>
      </c>
      <c r="H1177">
        <f t="shared" ca="1" si="37"/>
        <v>-1.7242944016590794E-2</v>
      </c>
    </row>
    <row r="1178" spans="2:8" x14ac:dyDescent="0.45">
      <c r="B1178" s="191">
        <v>41981</v>
      </c>
      <c r="C1178" s="101">
        <v>174.68290710449219</v>
      </c>
      <c r="D1178" s="56">
        <f t="shared" si="36"/>
        <v>0.22744332706925124</v>
      </c>
      <c r="E1178">
        <v>1.6481029847715448E-2</v>
      </c>
      <c r="G1178">
        <v>1176</v>
      </c>
      <c r="H1178">
        <f t="shared" ca="1" si="37"/>
        <v>-5.8597351806125596E-2</v>
      </c>
    </row>
    <row r="1179" spans="2:8" x14ac:dyDescent="0.45">
      <c r="B1179" s="191">
        <v>41659</v>
      </c>
      <c r="C1179" s="101">
        <v>142.31443786621094</v>
      </c>
      <c r="D1179" s="56">
        <f t="shared" si="36"/>
        <v>-6.101691297719361E-2</v>
      </c>
      <c r="E1179">
        <v>1.6468883203040408E-2</v>
      </c>
      <c r="G1179">
        <v>1177</v>
      </c>
      <c r="H1179">
        <f t="shared" ca="1" si="37"/>
        <v>3.6475639400685135E-2</v>
      </c>
    </row>
    <row r="1180" spans="2:8" x14ac:dyDescent="0.45">
      <c r="B1180" s="191">
        <v>44025</v>
      </c>
      <c r="C1180" s="101">
        <v>151.56230163574219</v>
      </c>
      <c r="D1180" s="56">
        <f t="shared" si="36"/>
        <v>0.285185854889145</v>
      </c>
      <c r="E1180">
        <v>1.6465081685307206E-2</v>
      </c>
      <c r="G1180">
        <v>1178</v>
      </c>
      <c r="H1180">
        <f t="shared" ca="1" si="37"/>
        <v>-2.3339151491590694E-2</v>
      </c>
    </row>
    <row r="1181" spans="2:8" x14ac:dyDescent="0.45">
      <c r="B1181" s="191">
        <v>41288</v>
      </c>
      <c r="C1181" s="101">
        <v>117.93025970458984</v>
      </c>
      <c r="D1181" s="56">
        <f t="shared" si="36"/>
        <v>-0.18117469729533758</v>
      </c>
      <c r="E1181">
        <v>1.6459064641090083E-2</v>
      </c>
      <c r="G1181">
        <v>1179</v>
      </c>
      <c r="H1181">
        <f t="shared" ca="1" si="37"/>
        <v>-4.2038372988045074E-2</v>
      </c>
    </row>
    <row r="1182" spans="2:8" x14ac:dyDescent="0.45">
      <c r="B1182" s="191">
        <v>42440</v>
      </c>
      <c r="C1182" s="101">
        <v>144.02371215820313</v>
      </c>
      <c r="D1182" s="56">
        <f t="shared" si="36"/>
        <v>-6.1034361187202256E-2</v>
      </c>
      <c r="E1182">
        <v>1.6450062422039755E-2</v>
      </c>
      <c r="G1182">
        <v>1180</v>
      </c>
      <c r="H1182">
        <f t="shared" ca="1" si="37"/>
        <v>-2.8231977026017093E-2</v>
      </c>
    </row>
    <row r="1183" spans="2:8" x14ac:dyDescent="0.45">
      <c r="B1183" s="191">
        <v>41876</v>
      </c>
      <c r="C1183" s="101">
        <v>153.385498046875</v>
      </c>
      <c r="D1183" s="56">
        <f t="shared" si="36"/>
        <v>-0.20896299680650665</v>
      </c>
      <c r="E1183">
        <v>1.644139461854751E-2</v>
      </c>
      <c r="G1183">
        <v>1181</v>
      </c>
      <c r="H1183">
        <f t="shared" ca="1" si="37"/>
        <v>3.0154485808240851E-2</v>
      </c>
    </row>
    <row r="1184" spans="2:8" x14ac:dyDescent="0.45">
      <c r="B1184" s="191">
        <v>42850</v>
      </c>
      <c r="C1184" s="101">
        <v>193.90432739257813</v>
      </c>
      <c r="D1184" s="56">
        <f t="shared" si="36"/>
        <v>1.2150005521067164</v>
      </c>
      <c r="E1184">
        <v>1.64409098038764E-2</v>
      </c>
      <c r="G1184">
        <v>1182</v>
      </c>
      <c r="H1184">
        <f t="shared" ca="1" si="37"/>
        <v>-1.9408834586421891E-4</v>
      </c>
    </row>
    <row r="1185" spans="2:8" x14ac:dyDescent="0.45">
      <c r="B1185" s="191">
        <v>40974</v>
      </c>
      <c r="C1185" s="101">
        <v>87.541435241699219</v>
      </c>
      <c r="D1185" s="56">
        <f t="shared" si="36"/>
        <v>28.980978276623272</v>
      </c>
      <c r="E1185">
        <v>1.6424843212050441E-2</v>
      </c>
      <c r="G1185">
        <v>1183</v>
      </c>
      <c r="H1185">
        <f t="shared" ca="1" si="37"/>
        <v>1.517225846505091E-2</v>
      </c>
    </row>
    <row r="1186" spans="2:8" x14ac:dyDescent="0.45">
      <c r="B1186" s="191">
        <v>35405</v>
      </c>
      <c r="C1186" s="101">
        <v>2.9198992252349854</v>
      </c>
      <c r="D1186" s="56">
        <f t="shared" si="36"/>
        <v>-0.76338206315538271</v>
      </c>
      <c r="E1186">
        <v>1.6414752861215815E-2</v>
      </c>
      <c r="G1186">
        <v>1184</v>
      </c>
      <c r="H1186">
        <f t="shared" ca="1" si="37"/>
        <v>9.5170833297310927E-4</v>
      </c>
    </row>
    <row r="1187" spans="2:8" x14ac:dyDescent="0.45">
      <c r="B1187" s="191">
        <v>38229</v>
      </c>
      <c r="C1187" s="101">
        <v>12.340143203735352</v>
      </c>
      <c r="D1187" s="56">
        <f t="shared" si="36"/>
        <v>0.62884365826047672</v>
      </c>
      <c r="E1187">
        <v>1.6402873764694431E-2</v>
      </c>
      <c r="G1187">
        <v>1185</v>
      </c>
      <c r="H1187">
        <f t="shared" ca="1" si="37"/>
        <v>-2.1912084027786098E-2</v>
      </c>
    </row>
    <row r="1188" spans="2:8" x14ac:dyDescent="0.45">
      <c r="B1188" s="191">
        <v>35986</v>
      </c>
      <c r="C1188" s="101">
        <v>7.576014518737793</v>
      </c>
      <c r="D1188" s="56">
        <f t="shared" si="36"/>
        <v>-0.76326608372627935</v>
      </c>
      <c r="E1188">
        <v>1.6401574495879197E-2</v>
      </c>
      <c r="G1188">
        <v>1186</v>
      </c>
      <c r="H1188">
        <f t="shared" ca="1" si="37"/>
        <v>3.985908499652091E-2</v>
      </c>
    </row>
    <row r="1189" spans="2:8" x14ac:dyDescent="0.45">
      <c r="B1189" s="191">
        <v>38778</v>
      </c>
      <c r="C1189" s="101">
        <v>32.002235412597656</v>
      </c>
      <c r="D1189" s="56">
        <f t="shared" si="36"/>
        <v>-0.62407022379694721</v>
      </c>
      <c r="E1189">
        <v>1.6393617404075148E-2</v>
      </c>
      <c r="G1189">
        <v>1187</v>
      </c>
      <c r="H1189">
        <f t="shared" ca="1" si="37"/>
        <v>-9.9500507083790605E-4</v>
      </c>
    </row>
    <row r="1190" spans="2:8" x14ac:dyDescent="0.45">
      <c r="B1190" s="191">
        <v>40931</v>
      </c>
      <c r="C1190" s="101">
        <v>85.128227233886719</v>
      </c>
      <c r="D1190" s="56">
        <f t="shared" si="36"/>
        <v>-0.5360496904926404</v>
      </c>
      <c r="E1190">
        <v>1.6393482942185979E-2</v>
      </c>
      <c r="G1190">
        <v>1188</v>
      </c>
      <c r="H1190">
        <f t="shared" ca="1" si="37"/>
        <v>6.818420857265149E-3</v>
      </c>
    </row>
    <row r="1191" spans="2:8" x14ac:dyDescent="0.45">
      <c r="B1191" s="191">
        <v>44501</v>
      </c>
      <c r="C1191" s="101">
        <v>183.48565673828125</v>
      </c>
      <c r="D1191" s="56">
        <f t="shared" si="36"/>
        <v>1.1491011198905658</v>
      </c>
      <c r="E1191">
        <v>1.6353044550128995E-2</v>
      </c>
      <c r="G1191">
        <v>1189</v>
      </c>
      <c r="H1191">
        <f t="shared" ca="1" si="37"/>
        <v>2.0743702885759063E-2</v>
      </c>
    </row>
    <row r="1192" spans="2:8" x14ac:dyDescent="0.45">
      <c r="B1192" s="191">
        <v>40830</v>
      </c>
      <c r="C1192" s="101">
        <v>85.377861022949219</v>
      </c>
      <c r="D1192" s="56">
        <f t="shared" si="36"/>
        <v>28.349680387444526</v>
      </c>
      <c r="E1192">
        <v>1.6344767080688931E-2</v>
      </c>
      <c r="G1192">
        <v>1190</v>
      </c>
      <c r="H1192">
        <f t="shared" ca="1" si="37"/>
        <v>-1.8970797428973702E-3</v>
      </c>
    </row>
    <row r="1193" spans="2:8" x14ac:dyDescent="0.45">
      <c r="B1193" s="191">
        <v>35181</v>
      </c>
      <c r="C1193" s="101">
        <v>2.9089877605438232</v>
      </c>
      <c r="D1193" s="56">
        <f t="shared" si="36"/>
        <v>-0.56297852361618528</v>
      </c>
      <c r="E1193">
        <v>1.6335853547160842E-2</v>
      </c>
      <c r="G1193">
        <v>1191</v>
      </c>
      <c r="H1193">
        <f t="shared" ca="1" si="37"/>
        <v>-8.1158588157624594E-3</v>
      </c>
    </row>
    <row r="1194" spans="2:8" x14ac:dyDescent="0.45">
      <c r="B1194" s="191">
        <v>35787</v>
      </c>
      <c r="C1194" s="101">
        <v>6.656395435333252</v>
      </c>
      <c r="D1194" s="56">
        <f t="shared" si="36"/>
        <v>-0.80158533897951434</v>
      </c>
      <c r="E1194">
        <v>1.6313170234150357E-2</v>
      </c>
      <c r="G1194">
        <v>1192</v>
      </c>
      <c r="H1194">
        <f t="shared" ca="1" si="37"/>
        <v>1.1359327210509531E-2</v>
      </c>
    </row>
    <row r="1195" spans="2:8" x14ac:dyDescent="0.45">
      <c r="B1195" s="191">
        <v>39815</v>
      </c>
      <c r="C1195" s="101">
        <v>33.547901153564453</v>
      </c>
      <c r="D1195" s="56">
        <f t="shared" si="36"/>
        <v>4.188543132162912E-3</v>
      </c>
      <c r="E1195">
        <v>1.6307598043605959E-2</v>
      </c>
      <c r="G1195">
        <v>1193</v>
      </c>
      <c r="H1195">
        <f t="shared" ca="1" si="37"/>
        <v>-7.7728359240689686E-3</v>
      </c>
    </row>
    <row r="1196" spans="2:8" x14ac:dyDescent="0.45">
      <c r="B1196" s="191">
        <v>39332</v>
      </c>
      <c r="C1196" s="101">
        <v>33.407970428466797</v>
      </c>
      <c r="D1196" s="56">
        <f t="shared" si="36"/>
        <v>2.3096150588503832</v>
      </c>
      <c r="E1196">
        <v>1.6290213629038538E-2</v>
      </c>
      <c r="G1196">
        <v>1194</v>
      </c>
      <c r="H1196">
        <f t="shared" ca="1" si="37"/>
        <v>5.2152650125699938E-3</v>
      </c>
    </row>
    <row r="1197" spans="2:8" x14ac:dyDescent="0.45">
      <c r="B1197" s="191">
        <v>36873</v>
      </c>
      <c r="C1197" s="101">
        <v>10.094216346740723</v>
      </c>
      <c r="D1197" s="56">
        <f t="shared" si="36"/>
        <v>-0.88063579589661201</v>
      </c>
      <c r="E1197">
        <v>1.627198411073022E-2</v>
      </c>
      <c r="G1197">
        <v>1195</v>
      </c>
      <c r="H1197">
        <f t="shared" ca="1" si="37"/>
        <v>-1.2949798059172542E-2</v>
      </c>
    </row>
    <row r="1198" spans="2:8" x14ac:dyDescent="0.45">
      <c r="B1198" s="191">
        <v>40788</v>
      </c>
      <c r="C1198" s="101">
        <v>84.5665283203125</v>
      </c>
      <c r="D1198" s="56">
        <f t="shared" si="36"/>
        <v>-0.81814048462426858</v>
      </c>
      <c r="E1198">
        <v>1.6250112427149271E-2</v>
      </c>
      <c r="G1198">
        <v>1196</v>
      </c>
      <c r="H1198">
        <f t="shared" ca="1" si="37"/>
        <v>2.1860210182828476E-2</v>
      </c>
    </row>
    <row r="1199" spans="2:8" x14ac:dyDescent="0.45">
      <c r="B1199" s="191">
        <v>45537</v>
      </c>
      <c r="C1199" s="101">
        <v>465.01019287109375</v>
      </c>
      <c r="D1199" s="56">
        <f t="shared" si="36"/>
        <v>1.1648377432341956</v>
      </c>
      <c r="E1199">
        <v>1.6238252450417094E-2</v>
      </c>
      <c r="G1199">
        <v>1197</v>
      </c>
      <c r="H1199">
        <f t="shared" ca="1" si="37"/>
        <v>-2.0077413440515696E-2</v>
      </c>
    </row>
    <row r="1200" spans="2:8" x14ac:dyDescent="0.45">
      <c r="B1200" s="191">
        <v>42902</v>
      </c>
      <c r="C1200" s="101">
        <v>214.80140686035156</v>
      </c>
      <c r="D1200" s="56">
        <f t="shared" si="36"/>
        <v>0.47074295309431974</v>
      </c>
      <c r="E1200">
        <v>1.6230773173437942E-2</v>
      </c>
      <c r="G1200">
        <v>1198</v>
      </c>
      <c r="H1200">
        <f t="shared" ca="1" si="37"/>
        <v>1.2057642707244388E-2</v>
      </c>
    </row>
    <row r="1201" spans="2:8" x14ac:dyDescent="0.45">
      <c r="B1201" s="191">
        <v>43983</v>
      </c>
      <c r="C1201" s="101">
        <v>146.04959106445313</v>
      </c>
      <c r="D1201" s="56">
        <f t="shared" si="36"/>
        <v>-0.20927711542093297</v>
      </c>
      <c r="E1201">
        <v>1.6214835421395249E-2</v>
      </c>
      <c r="G1201">
        <v>1199</v>
      </c>
      <c r="H1201">
        <f t="shared" ca="1" si="37"/>
        <v>-1.6018878767872749E-3</v>
      </c>
    </row>
    <row r="1202" spans="2:8" x14ac:dyDescent="0.45">
      <c r="B1202" s="191">
        <v>44607</v>
      </c>
      <c r="C1202" s="101">
        <v>184.70388793945313</v>
      </c>
      <c r="D1202" s="56">
        <f t="shared" si="36"/>
        <v>0.24038365472099818</v>
      </c>
      <c r="E1202">
        <v>1.6176720458668092E-2</v>
      </c>
      <c r="G1202">
        <v>1200</v>
      </c>
      <c r="H1202">
        <f t="shared" ca="1" si="37"/>
        <v>-2.5478072027454928E-2</v>
      </c>
    </row>
    <row r="1203" spans="2:8" x14ac:dyDescent="0.45">
      <c r="B1203" s="191">
        <v>41564</v>
      </c>
      <c r="C1203" s="101">
        <v>148.90867614746094</v>
      </c>
      <c r="D1203" s="56">
        <f t="shared" si="36"/>
        <v>13.894232600882672</v>
      </c>
      <c r="E1203">
        <v>1.6176450987595393E-2</v>
      </c>
      <c r="G1203">
        <v>1201</v>
      </c>
      <c r="H1203">
        <f t="shared" ca="1" si="37"/>
        <v>-2.3912065307134252E-2</v>
      </c>
    </row>
    <row r="1204" spans="2:8" x14ac:dyDescent="0.45">
      <c r="B1204" s="191">
        <v>38162</v>
      </c>
      <c r="C1204" s="101">
        <v>9.9977407455444336</v>
      </c>
      <c r="D1204" s="56">
        <f t="shared" si="36"/>
        <v>0.23037245927528682</v>
      </c>
      <c r="E1204">
        <v>1.6172071460704259E-2</v>
      </c>
      <c r="G1204">
        <v>1202</v>
      </c>
      <c r="H1204">
        <f t="shared" ca="1" si="37"/>
        <v>5.7418552194393579E-3</v>
      </c>
    </row>
    <row r="1205" spans="2:8" x14ac:dyDescent="0.45">
      <c r="B1205" s="191">
        <v>37265</v>
      </c>
      <c r="C1205" s="101">
        <v>8.1257839202880859</v>
      </c>
      <c r="D1205" s="56">
        <f t="shared" si="36"/>
        <v>-0.95670986253000456</v>
      </c>
      <c r="E1205">
        <v>1.6170772941372129E-2</v>
      </c>
      <c r="G1205">
        <v>1203</v>
      </c>
      <c r="H1205">
        <f t="shared" ca="1" si="37"/>
        <v>1.8345094254299119E-2</v>
      </c>
    </row>
    <row r="1206" spans="2:8" x14ac:dyDescent="0.45">
      <c r="B1206" s="191">
        <v>43685</v>
      </c>
      <c r="C1206" s="101">
        <v>187.7052001953125</v>
      </c>
      <c r="D1206" s="56">
        <f t="shared" si="36"/>
        <v>2.2302560057307974</v>
      </c>
      <c r="E1206">
        <v>1.6163775745671093E-2</v>
      </c>
      <c r="G1206">
        <v>1204</v>
      </c>
      <c r="H1206">
        <f t="shared" ca="1" si="37"/>
        <v>-2.4134079659482617E-2</v>
      </c>
    </row>
    <row r="1207" spans="2:8" x14ac:dyDescent="0.45">
      <c r="B1207" s="191">
        <v>40343</v>
      </c>
      <c r="C1207" s="101">
        <v>58.10845947265625</v>
      </c>
      <c r="D1207" s="56">
        <f t="shared" si="36"/>
        <v>-0.56153178264655601</v>
      </c>
      <c r="E1207">
        <v>1.6160537096456037E-2</v>
      </c>
      <c r="G1207">
        <v>1205</v>
      </c>
      <c r="H1207">
        <f t="shared" ca="1" si="37"/>
        <v>1.6711428215770867E-2</v>
      </c>
    </row>
    <row r="1208" spans="2:8" x14ac:dyDescent="0.45">
      <c r="B1208" s="191">
        <v>42429</v>
      </c>
      <c r="C1208" s="101">
        <v>132.52604675292969</v>
      </c>
      <c r="D1208" s="56">
        <f t="shared" si="36"/>
        <v>17.239879517036471</v>
      </c>
      <c r="E1208">
        <v>1.6153909422747238E-2</v>
      </c>
      <c r="G1208">
        <v>1206</v>
      </c>
      <c r="H1208">
        <f t="shared" ca="1" si="37"/>
        <v>1.9578236483588168E-2</v>
      </c>
    </row>
    <row r="1209" spans="2:8" x14ac:dyDescent="0.45">
      <c r="B1209" s="191">
        <v>37652</v>
      </c>
      <c r="C1209" s="101">
        <v>7.2657303810119629</v>
      </c>
      <c r="D1209" s="56">
        <f t="shared" si="36"/>
        <v>-0.91202671930711698</v>
      </c>
      <c r="E1209">
        <v>1.6146951954136832E-2</v>
      </c>
      <c r="G1209">
        <v>1207</v>
      </c>
      <c r="H1209">
        <f t="shared" ca="1" si="37"/>
        <v>-1.1709740842466707E-2</v>
      </c>
    </row>
    <row r="1210" spans="2:8" x14ac:dyDescent="0.45">
      <c r="B1210" s="191">
        <v>40806</v>
      </c>
      <c r="C1210" s="101">
        <v>82.590194702148438</v>
      </c>
      <c r="D1210" s="56">
        <f t="shared" si="36"/>
        <v>-0.71412363545864921</v>
      </c>
      <c r="E1210">
        <v>1.6125068686514841E-2</v>
      </c>
      <c r="G1210">
        <v>1208</v>
      </c>
      <c r="H1210">
        <f t="shared" ca="1" si="37"/>
        <v>-3.7805729558467501E-3</v>
      </c>
    </row>
    <row r="1211" spans="2:8" x14ac:dyDescent="0.45">
      <c r="B1211" s="191">
        <v>44914</v>
      </c>
      <c r="C1211" s="101">
        <v>288.90179443359375</v>
      </c>
      <c r="D1211" s="56">
        <f t="shared" si="36"/>
        <v>4.701678841370887</v>
      </c>
      <c r="E1211">
        <v>1.6114567963144498E-2</v>
      </c>
      <c r="G1211">
        <v>1209</v>
      </c>
      <c r="H1211">
        <f t="shared" ca="1" si="37"/>
        <v>-1.2423913682283612E-2</v>
      </c>
    </row>
    <row r="1212" spans="2:8" x14ac:dyDescent="0.45">
      <c r="B1212" s="191">
        <v>40135</v>
      </c>
      <c r="C1212" s="101">
        <v>50.669601440429688</v>
      </c>
      <c r="D1212" s="56">
        <f t="shared" si="36"/>
        <v>5.9163915551722299</v>
      </c>
      <c r="E1212">
        <v>1.6100658952621812E-2</v>
      </c>
      <c r="G1212">
        <v>1210</v>
      </c>
      <c r="H1212">
        <f t="shared" ca="1" si="37"/>
        <v>9.8052660279600058E-3</v>
      </c>
    </row>
    <row r="1213" spans="2:8" x14ac:dyDescent="0.45">
      <c r="B1213" s="191">
        <v>37585</v>
      </c>
      <c r="C1213" s="101">
        <v>7.326016902923584</v>
      </c>
      <c r="D1213" s="56">
        <f t="shared" si="36"/>
        <v>-0.94926748138415062</v>
      </c>
      <c r="E1213">
        <v>1.6091910996852345E-2</v>
      </c>
      <c r="G1213">
        <v>1211</v>
      </c>
      <c r="H1213">
        <f t="shared" ca="1" si="37"/>
        <v>2.0671598465671497E-2</v>
      </c>
    </row>
    <row r="1214" spans="2:8" x14ac:dyDescent="0.45">
      <c r="B1214" s="191">
        <v>42263</v>
      </c>
      <c r="C1214" s="101">
        <v>144.40475463867188</v>
      </c>
      <c r="D1214" s="56">
        <f t="shared" si="36"/>
        <v>2.4759563442646524</v>
      </c>
      <c r="E1214">
        <v>1.6085761812278415E-2</v>
      </c>
      <c r="G1214">
        <v>1212</v>
      </c>
      <c r="H1214">
        <f t="shared" ca="1" si="37"/>
        <v>5.0044130224879413E-3</v>
      </c>
    </row>
    <row r="1215" spans="2:8" x14ac:dyDescent="0.45">
      <c r="B1215" s="191">
        <v>39449</v>
      </c>
      <c r="C1215" s="101">
        <v>41.543891906738281</v>
      </c>
      <c r="D1215" s="56">
        <f t="shared" si="36"/>
        <v>-0.76448467591887348</v>
      </c>
      <c r="E1215">
        <v>1.6084493436188754E-2</v>
      </c>
      <c r="G1215">
        <v>1213</v>
      </c>
      <c r="H1215">
        <f t="shared" ca="1" si="37"/>
        <v>5.3524363569052488E-3</v>
      </c>
    </row>
    <row r="1216" spans="2:8" x14ac:dyDescent="0.45">
      <c r="B1216" s="191">
        <v>42628</v>
      </c>
      <c r="C1216" s="101">
        <v>176.39570617675781</v>
      </c>
      <c r="D1216" s="56">
        <f t="shared" si="36"/>
        <v>0.39745314047316954</v>
      </c>
      <c r="E1216">
        <v>1.608095269611598E-2</v>
      </c>
      <c r="G1216">
        <v>1214</v>
      </c>
      <c r="H1216">
        <f t="shared" ca="1" si="37"/>
        <v>-3.2825764513539649E-2</v>
      </c>
    </row>
    <row r="1217" spans="2:8" x14ac:dyDescent="0.45">
      <c r="B1217" s="191">
        <v>41298</v>
      </c>
      <c r="C1217" s="101">
        <v>126.2265625</v>
      </c>
      <c r="D1217" s="56">
        <f t="shared" si="36"/>
        <v>3.415864130936678</v>
      </c>
      <c r="E1217">
        <v>1.6054687538382781E-2</v>
      </c>
      <c r="G1217">
        <v>1215</v>
      </c>
      <c r="H1217">
        <f t="shared" ca="1" si="37"/>
        <v>1.3478416429313207E-2</v>
      </c>
    </row>
    <row r="1218" spans="2:8" x14ac:dyDescent="0.45">
      <c r="B1218" s="191">
        <v>39276</v>
      </c>
      <c r="C1218" s="101">
        <v>28.584793090820313</v>
      </c>
      <c r="D1218" s="56">
        <f t="shared" si="36"/>
        <v>3.1770906511984216</v>
      </c>
      <c r="E1218">
        <v>1.6023594349976758E-2</v>
      </c>
      <c r="G1218">
        <v>1216</v>
      </c>
      <c r="H1218">
        <f t="shared" ca="1" si="37"/>
        <v>-7.4242416620540113E-3</v>
      </c>
    </row>
    <row r="1219" spans="2:8" x14ac:dyDescent="0.45">
      <c r="B1219" s="191">
        <v>35850</v>
      </c>
      <c r="C1219" s="101">
        <v>6.8432302474975586</v>
      </c>
      <c r="D1219" s="56">
        <f t="shared" ref="D1219:D1282" si="38">(C1219-C1220)/C1220</f>
        <v>-0.95232960396441624</v>
      </c>
      <c r="E1219">
        <v>1.6021821189769674E-2</v>
      </c>
      <c r="G1219">
        <v>1217</v>
      </c>
      <c r="H1219">
        <f t="shared" ca="1" si="37"/>
        <v>3.722684888845724E-3</v>
      </c>
    </row>
    <row r="1220" spans="2:8" x14ac:dyDescent="0.45">
      <c r="B1220" s="191">
        <v>42437</v>
      </c>
      <c r="C1220" s="101">
        <v>143.55303955078125</v>
      </c>
      <c r="D1220" s="56">
        <f t="shared" si="38"/>
        <v>-0.63819660163950198</v>
      </c>
      <c r="E1220">
        <v>1.6021310773254228E-2</v>
      </c>
      <c r="G1220">
        <v>1218</v>
      </c>
      <c r="H1220">
        <f t="shared" ref="H1220:H1283" ca="1" si="39">_xlfn.NORM.INV(RAND(),N$5,N$6)</f>
        <v>3.792471764061502E-4</v>
      </c>
    </row>
    <row r="1221" spans="2:8" x14ac:dyDescent="0.45">
      <c r="B1221" s="191">
        <v>45755</v>
      </c>
      <c r="C1221" s="101">
        <v>396.77084350585938</v>
      </c>
      <c r="D1221" s="56">
        <f t="shared" si="38"/>
        <v>10.610748754238168</v>
      </c>
      <c r="E1221">
        <v>1.6007840243090671E-2</v>
      </c>
      <c r="G1221">
        <v>1219</v>
      </c>
      <c r="H1221">
        <f t="shared" ca="1" si="39"/>
        <v>3.575000330151766E-2</v>
      </c>
    </row>
    <row r="1222" spans="2:8" x14ac:dyDescent="0.45">
      <c r="B1222" s="191">
        <v>39897</v>
      </c>
      <c r="C1222" s="101">
        <v>34.172718048095703</v>
      </c>
      <c r="D1222" s="56">
        <f t="shared" si="38"/>
        <v>-0.8126015630543606</v>
      </c>
      <c r="E1222">
        <v>1.6004541196271774E-2</v>
      </c>
      <c r="G1222">
        <v>1220</v>
      </c>
      <c r="H1222">
        <f t="shared" ca="1" si="39"/>
        <v>-9.8351691543481397E-3</v>
      </c>
    </row>
    <row r="1223" spans="2:8" x14ac:dyDescent="0.45">
      <c r="B1223" s="191">
        <v>44532</v>
      </c>
      <c r="C1223" s="101">
        <v>182.353271484375</v>
      </c>
      <c r="D1223" s="56">
        <f t="shared" si="38"/>
        <v>0.28068221298280216</v>
      </c>
      <c r="E1223">
        <v>1.5998180662740356E-2</v>
      </c>
      <c r="G1223">
        <v>1221</v>
      </c>
      <c r="H1223">
        <f t="shared" ca="1" si="39"/>
        <v>1.054797249418625E-2</v>
      </c>
    </row>
    <row r="1224" spans="2:8" x14ac:dyDescent="0.45">
      <c r="B1224" s="191">
        <v>42495</v>
      </c>
      <c r="C1224" s="101">
        <v>142.38760375976563</v>
      </c>
      <c r="D1224" s="56">
        <f t="shared" si="38"/>
        <v>3.4193893044450991</v>
      </c>
      <c r="E1224">
        <v>1.5992038005220241E-2</v>
      </c>
      <c r="G1224">
        <v>1222</v>
      </c>
      <c r="H1224">
        <f t="shared" ca="1" si="39"/>
        <v>3.1441523504882555E-3</v>
      </c>
    </row>
    <row r="1225" spans="2:8" x14ac:dyDescent="0.45">
      <c r="B1225" s="191">
        <v>38908</v>
      </c>
      <c r="C1225" s="101">
        <v>32.218841552734375</v>
      </c>
      <c r="D1225" s="56">
        <f t="shared" si="38"/>
        <v>3.2509208005806154</v>
      </c>
      <c r="E1225">
        <v>1.5968163513840412E-2</v>
      </c>
      <c r="G1225">
        <v>1223</v>
      </c>
      <c r="H1225">
        <f t="shared" ca="1" si="39"/>
        <v>4.2823209896964316E-3</v>
      </c>
    </row>
    <row r="1226" spans="2:8" x14ac:dyDescent="0.45">
      <c r="B1226" s="191">
        <v>36077</v>
      </c>
      <c r="C1226" s="101">
        <v>7.5792617797851563</v>
      </c>
      <c r="D1226" s="56">
        <f t="shared" si="38"/>
        <v>-5.9516683884847647E-2</v>
      </c>
      <c r="E1226">
        <v>1.5952346026294823E-2</v>
      </c>
      <c r="G1226">
        <v>1224</v>
      </c>
      <c r="H1226">
        <f t="shared" ca="1" si="39"/>
        <v>-1.8767172261214566E-2</v>
      </c>
    </row>
    <row r="1227" spans="2:8" x14ac:dyDescent="0.45">
      <c r="B1227" s="191">
        <v>37322</v>
      </c>
      <c r="C1227" s="101">
        <v>8.0589008331298828</v>
      </c>
      <c r="D1227" s="56">
        <f t="shared" si="38"/>
        <v>-0.98072720651553003</v>
      </c>
      <c r="E1227">
        <v>1.5950078519283331E-2</v>
      </c>
      <c r="G1227">
        <v>1225</v>
      </c>
      <c r="H1227">
        <f t="shared" ca="1" si="39"/>
        <v>9.5362846529000612E-3</v>
      </c>
    </row>
    <row r="1228" spans="2:8" x14ac:dyDescent="0.45">
      <c r="B1228" s="191">
        <v>45484</v>
      </c>
      <c r="C1228" s="101">
        <v>418.14907836914063</v>
      </c>
      <c r="D1228" s="56">
        <f t="shared" si="38"/>
        <v>12.196971428082975</v>
      </c>
      <c r="E1228">
        <v>1.5948615881305687E-2</v>
      </c>
      <c r="G1228">
        <v>1226</v>
      </c>
      <c r="H1228">
        <f t="shared" ca="1" si="39"/>
        <v>3.0075069990421935E-2</v>
      </c>
    </row>
    <row r="1229" spans="2:8" x14ac:dyDescent="0.45">
      <c r="B1229" s="191">
        <v>39100</v>
      </c>
      <c r="C1229" s="101">
        <v>31.685230255126953</v>
      </c>
      <c r="D1229" s="56">
        <f t="shared" si="38"/>
        <v>-0.85599543282128665</v>
      </c>
      <c r="E1229">
        <v>1.5928966494044662E-2</v>
      </c>
      <c r="G1229">
        <v>1227</v>
      </c>
      <c r="H1229">
        <f t="shared" ca="1" si="39"/>
        <v>-3.3900712292124675E-4</v>
      </c>
    </row>
    <row r="1230" spans="2:8" x14ac:dyDescent="0.45">
      <c r="B1230" s="191">
        <v>42888</v>
      </c>
      <c r="C1230" s="101">
        <v>220.02934265136719</v>
      </c>
      <c r="D1230" s="56">
        <f t="shared" si="38"/>
        <v>6.3142065426086971</v>
      </c>
      <c r="E1230">
        <v>1.5913521568705916E-2</v>
      </c>
      <c r="G1230">
        <v>1228</v>
      </c>
      <c r="H1230">
        <f t="shared" ca="1" si="39"/>
        <v>-1.3843071819180533E-2</v>
      </c>
    </row>
    <row r="1231" spans="2:8" x14ac:dyDescent="0.45">
      <c r="B1231" s="191">
        <v>38775</v>
      </c>
      <c r="C1231" s="101">
        <v>30.082462310791016</v>
      </c>
      <c r="D1231" s="56">
        <f t="shared" si="38"/>
        <v>1.7748258022859245</v>
      </c>
      <c r="E1231">
        <v>1.5902557599565138E-2</v>
      </c>
      <c r="G1231">
        <v>1229</v>
      </c>
      <c r="H1231">
        <f t="shared" ca="1" si="39"/>
        <v>-1.5867324786551437E-2</v>
      </c>
    </row>
    <row r="1232" spans="2:8" x14ac:dyDescent="0.45">
      <c r="B1232" s="191">
        <v>36396</v>
      </c>
      <c r="C1232" s="101">
        <v>10.841207504272461</v>
      </c>
      <c r="D1232" s="56">
        <f t="shared" si="38"/>
        <v>-0.95004724139235364</v>
      </c>
      <c r="E1232">
        <v>1.5900129304000594E-2</v>
      </c>
      <c r="G1232">
        <v>1230</v>
      </c>
      <c r="H1232">
        <f t="shared" ca="1" si="39"/>
        <v>-1.985753544838772E-3</v>
      </c>
    </row>
    <row r="1233" spans="2:8" x14ac:dyDescent="0.45">
      <c r="B1233" s="191">
        <v>43315</v>
      </c>
      <c r="C1233" s="101">
        <v>217.02920532226563</v>
      </c>
      <c r="D1233" s="56">
        <f t="shared" si="38"/>
        <v>0.2698586696453068</v>
      </c>
      <c r="E1233">
        <v>1.5875707300168396E-2</v>
      </c>
      <c r="G1233">
        <v>1231</v>
      </c>
      <c r="H1233">
        <f t="shared" ca="1" si="39"/>
        <v>1.528101130884664E-3</v>
      </c>
    </row>
    <row r="1234" spans="2:8" x14ac:dyDescent="0.45">
      <c r="B1234" s="191">
        <v>44439</v>
      </c>
      <c r="C1234" s="101">
        <v>170.90815734863281</v>
      </c>
      <c r="D1234" s="56">
        <f t="shared" si="38"/>
        <v>0.19046405369707878</v>
      </c>
      <c r="E1234">
        <v>1.5865188570134973E-2</v>
      </c>
      <c r="G1234">
        <v>1232</v>
      </c>
      <c r="H1234">
        <f t="shared" ca="1" si="39"/>
        <v>2.2870377926893289E-2</v>
      </c>
    </row>
    <row r="1235" spans="2:8" x14ac:dyDescent="0.45">
      <c r="B1235" s="191">
        <v>41577</v>
      </c>
      <c r="C1235" s="101">
        <v>143.56431579589844</v>
      </c>
      <c r="D1235" s="56">
        <f t="shared" si="38"/>
        <v>-6.6389559347167462E-2</v>
      </c>
      <c r="E1235">
        <v>1.5858552911095773E-2</v>
      </c>
      <c r="G1235">
        <v>1233</v>
      </c>
      <c r="H1235">
        <f t="shared" ca="1" si="39"/>
        <v>-6.1685826222969533E-3</v>
      </c>
    </row>
    <row r="1236" spans="2:8" x14ac:dyDescent="0.45">
      <c r="B1236" s="191">
        <v>42317</v>
      </c>
      <c r="C1236" s="101">
        <v>153.77325439453125</v>
      </c>
      <c r="D1236" s="56">
        <f t="shared" si="38"/>
        <v>19.465704831640792</v>
      </c>
      <c r="E1236">
        <v>1.5842519513597979E-2</v>
      </c>
      <c r="G1236">
        <v>1234</v>
      </c>
      <c r="H1236">
        <f t="shared" ca="1" si="39"/>
        <v>2.5066211902744905E-2</v>
      </c>
    </row>
    <row r="1237" spans="2:8" x14ac:dyDescent="0.45">
      <c r="B1237" s="191">
        <v>37600</v>
      </c>
      <c r="C1237" s="101">
        <v>7.5137042999267578</v>
      </c>
      <c r="D1237" s="56">
        <f t="shared" si="38"/>
        <v>0.19657243458839418</v>
      </c>
      <c r="E1237">
        <v>1.584020085004376E-2</v>
      </c>
      <c r="G1237">
        <v>1235</v>
      </c>
      <c r="H1237">
        <f t="shared" ca="1" si="39"/>
        <v>1.2953638687249818E-3</v>
      </c>
    </row>
    <row r="1238" spans="2:8" x14ac:dyDescent="0.45">
      <c r="B1238" s="191">
        <v>36026</v>
      </c>
      <c r="C1238" s="101">
        <v>6.2793560028076172</v>
      </c>
      <c r="D1238" s="56">
        <f t="shared" si="38"/>
        <v>-0.96643581105053322</v>
      </c>
      <c r="E1238">
        <v>1.5839559116650387E-2</v>
      </c>
      <c r="G1238">
        <v>1236</v>
      </c>
      <c r="H1238">
        <f t="shared" ca="1" si="39"/>
        <v>1.1658416333574546E-2</v>
      </c>
    </row>
    <row r="1239" spans="2:8" x14ac:dyDescent="0.45">
      <c r="B1239" s="191">
        <v>44525</v>
      </c>
      <c r="C1239" s="101">
        <v>187.08499145507813</v>
      </c>
      <c r="D1239" s="56">
        <f t="shared" si="38"/>
        <v>19.122938433847242</v>
      </c>
      <c r="E1239">
        <v>1.581031008191237E-2</v>
      </c>
      <c r="G1239">
        <v>1237</v>
      </c>
      <c r="H1239">
        <f t="shared" ca="1" si="39"/>
        <v>-4.6374076145484907E-3</v>
      </c>
    </row>
    <row r="1240" spans="2:8" x14ac:dyDescent="0.45">
      <c r="B1240" s="191">
        <v>37000</v>
      </c>
      <c r="C1240" s="101">
        <v>9.2971010208129883</v>
      </c>
      <c r="D1240" s="56">
        <f t="shared" si="38"/>
        <v>-0.95991163954697467</v>
      </c>
      <c r="E1240">
        <v>1.5796622214071625E-2</v>
      </c>
      <c r="G1240">
        <v>1238</v>
      </c>
      <c r="H1240">
        <f t="shared" ca="1" si="39"/>
        <v>-4.456098319123929E-3</v>
      </c>
    </row>
    <row r="1241" spans="2:8" x14ac:dyDescent="0.45">
      <c r="B1241" s="191">
        <v>44701</v>
      </c>
      <c r="C1241" s="101">
        <v>231.91522216796875</v>
      </c>
      <c r="D1241" s="56">
        <f t="shared" si="38"/>
        <v>30.328052789889409</v>
      </c>
      <c r="E1241">
        <v>1.5780939111740142E-2</v>
      </c>
      <c r="G1241">
        <v>1239</v>
      </c>
      <c r="H1241">
        <f t="shared" ca="1" si="39"/>
        <v>2.2292036634296106E-2</v>
      </c>
    </row>
    <row r="1242" spans="2:8" x14ac:dyDescent="0.45">
      <c r="B1242" s="191">
        <v>37680</v>
      </c>
      <c r="C1242" s="101">
        <v>7.4027972221374512</v>
      </c>
      <c r="D1242" s="56">
        <f t="shared" si="38"/>
        <v>0.59986188961226861</v>
      </c>
      <c r="E1242">
        <v>1.5763819857275575E-2</v>
      </c>
      <c r="G1242">
        <v>1240</v>
      </c>
      <c r="H1242">
        <f t="shared" ca="1" si="39"/>
        <v>3.4888002928230105E-2</v>
      </c>
    </row>
    <row r="1243" spans="2:8" x14ac:dyDescent="0.45">
      <c r="B1243" s="191">
        <v>35503</v>
      </c>
      <c r="C1243" s="101">
        <v>4.6271476745605469</v>
      </c>
      <c r="D1243" s="56">
        <f t="shared" si="38"/>
        <v>-0.41084076615340603</v>
      </c>
      <c r="E1243">
        <v>1.5762916160948454E-2</v>
      </c>
      <c r="G1243">
        <v>1241</v>
      </c>
      <c r="H1243">
        <f t="shared" ca="1" si="39"/>
        <v>3.3373713460908686E-5</v>
      </c>
    </row>
    <row r="1244" spans="2:8" x14ac:dyDescent="0.45">
      <c r="B1244" s="191">
        <v>37777</v>
      </c>
      <c r="C1244" s="101">
        <v>7.8538150787353516</v>
      </c>
      <c r="D1244" s="56">
        <f t="shared" si="38"/>
        <v>1.7252301856666274</v>
      </c>
      <c r="E1244">
        <v>1.5741214798727678E-2</v>
      </c>
      <c r="G1244">
        <v>1242</v>
      </c>
      <c r="H1244">
        <f t="shared" ca="1" si="39"/>
        <v>1.6359479095595871E-2</v>
      </c>
    </row>
    <row r="1245" spans="2:8" x14ac:dyDescent="0.45">
      <c r="B1245" s="191">
        <v>35178</v>
      </c>
      <c r="C1245" s="101">
        <v>2.8818905353546143</v>
      </c>
      <c r="D1245" s="56">
        <f t="shared" si="38"/>
        <v>-0.95515441659390965</v>
      </c>
      <c r="E1245">
        <v>1.5730748171226262E-2</v>
      </c>
      <c r="G1245">
        <v>1243</v>
      </c>
      <c r="H1245">
        <f t="shared" ca="1" si="39"/>
        <v>1.3721235181138786E-2</v>
      </c>
    </row>
    <row r="1246" spans="2:8" x14ac:dyDescent="0.45">
      <c r="B1246" s="191">
        <v>40595</v>
      </c>
      <c r="C1246" s="101">
        <v>64.262527465820313</v>
      </c>
      <c r="D1246" s="56">
        <f t="shared" si="38"/>
        <v>-0.67237040960729422</v>
      </c>
      <c r="E1246">
        <v>1.5729973412363058E-2</v>
      </c>
      <c r="G1246">
        <v>1244</v>
      </c>
      <c r="H1246">
        <f t="shared" ca="1" si="39"/>
        <v>-1.5727126781697558E-2</v>
      </c>
    </row>
    <row r="1247" spans="2:8" x14ac:dyDescent="0.45">
      <c r="B1247" s="191">
        <v>43445</v>
      </c>
      <c r="C1247" s="101">
        <v>196.14384460449219</v>
      </c>
      <c r="D1247" s="56">
        <f t="shared" si="38"/>
        <v>0.2673350406648024</v>
      </c>
      <c r="E1247">
        <v>1.571445763130919E-2</v>
      </c>
      <c r="G1247">
        <v>1245</v>
      </c>
      <c r="H1247">
        <f t="shared" ca="1" si="39"/>
        <v>-4.7826469800808947E-3</v>
      </c>
    </row>
    <row r="1248" spans="2:8" x14ac:dyDescent="0.45">
      <c r="B1248" s="191">
        <v>41928</v>
      </c>
      <c r="C1248" s="101">
        <v>154.76873779296875</v>
      </c>
      <c r="D1248" s="56">
        <f t="shared" si="38"/>
        <v>-0.66390955344998115</v>
      </c>
      <c r="E1248">
        <v>1.5706059693881946E-2</v>
      </c>
      <c r="G1248">
        <v>1246</v>
      </c>
      <c r="H1248">
        <f t="shared" ca="1" si="39"/>
        <v>2.1519554840211636E-2</v>
      </c>
    </row>
    <row r="1249" spans="2:8" x14ac:dyDescent="0.45">
      <c r="B1249" s="191">
        <v>45533</v>
      </c>
      <c r="C1249" s="101">
        <v>460.49728393554688</v>
      </c>
      <c r="D1249" s="56">
        <f t="shared" si="38"/>
        <v>0.10379522405296786</v>
      </c>
      <c r="E1249">
        <v>1.5684590695178614E-2</v>
      </c>
      <c r="G1249">
        <v>1247</v>
      </c>
      <c r="H1249">
        <f t="shared" ca="1" si="39"/>
        <v>-1.2658038115232251E-2</v>
      </c>
    </row>
    <row r="1250" spans="2:8" x14ac:dyDescent="0.45">
      <c r="B1250" s="191">
        <v>45118</v>
      </c>
      <c r="C1250" s="101">
        <v>417.19448852539063</v>
      </c>
      <c r="D1250" s="56">
        <f t="shared" si="38"/>
        <v>0.94139404140162486</v>
      </c>
      <c r="E1250">
        <v>1.567024613899614E-2</v>
      </c>
      <c r="G1250">
        <v>1248</v>
      </c>
      <c r="H1250">
        <f t="shared" ca="1" si="39"/>
        <v>1.1235873207781865E-2</v>
      </c>
    </row>
    <row r="1251" spans="2:8" x14ac:dyDescent="0.45">
      <c r="B1251" s="191">
        <v>44656</v>
      </c>
      <c r="C1251" s="101">
        <v>214.894287109375</v>
      </c>
      <c r="D1251" s="56">
        <f t="shared" si="38"/>
        <v>0.29805912983207083</v>
      </c>
      <c r="E1251">
        <v>1.5658667783628462E-2</v>
      </c>
      <c r="G1251">
        <v>1249</v>
      </c>
      <c r="H1251">
        <f t="shared" ca="1" si="39"/>
        <v>-1.4898459479576895E-2</v>
      </c>
    </row>
    <row r="1252" spans="2:8" x14ac:dyDescent="0.45">
      <c r="B1252" s="191">
        <v>42544</v>
      </c>
      <c r="C1252" s="101">
        <v>165.55046081542969</v>
      </c>
      <c r="D1252" s="56">
        <f t="shared" si="38"/>
        <v>13.397159585466015</v>
      </c>
      <c r="E1252">
        <v>1.5646903790722824E-2</v>
      </c>
      <c r="G1252">
        <v>1250</v>
      </c>
      <c r="H1252">
        <f t="shared" ca="1" si="39"/>
        <v>-2.2750060907935753E-2</v>
      </c>
    </row>
    <row r="1253" spans="2:8" x14ac:dyDescent="0.45">
      <c r="B1253" s="191">
        <v>38023</v>
      </c>
      <c r="C1253" s="101">
        <v>11.498827934265137</v>
      </c>
      <c r="D1253" s="56">
        <f t="shared" si="38"/>
        <v>0.1127223641470211</v>
      </c>
      <c r="E1253">
        <v>1.5643873704100416E-2</v>
      </c>
      <c r="G1253">
        <v>1251</v>
      </c>
      <c r="H1253">
        <f t="shared" ca="1" si="39"/>
        <v>-3.1021211463135338E-4</v>
      </c>
    </row>
    <row r="1254" spans="2:8" x14ac:dyDescent="0.45">
      <c r="B1254" s="191">
        <v>38145</v>
      </c>
      <c r="C1254" s="101">
        <v>10.333959579467773</v>
      </c>
      <c r="D1254" s="56">
        <f t="shared" si="38"/>
        <v>-0.94877812387236582</v>
      </c>
      <c r="E1254">
        <v>1.5637394139433439E-2</v>
      </c>
      <c r="G1254">
        <v>1252</v>
      </c>
      <c r="H1254">
        <f t="shared" ca="1" si="39"/>
        <v>-1.2581306856422969E-2</v>
      </c>
    </row>
    <row r="1255" spans="2:8" x14ac:dyDescent="0.45">
      <c r="B1255" s="191">
        <v>43529</v>
      </c>
      <c r="C1255" s="101">
        <v>201.74894714355469</v>
      </c>
      <c r="D1255" s="56">
        <f t="shared" si="38"/>
        <v>27.561224291414018</v>
      </c>
      <c r="E1255">
        <v>1.5636187408412321E-2</v>
      </c>
      <c r="G1255">
        <v>1253</v>
      </c>
      <c r="H1255">
        <f t="shared" ca="1" si="39"/>
        <v>4.6651132445561187E-3</v>
      </c>
    </row>
    <row r="1256" spans="2:8" x14ac:dyDescent="0.45">
      <c r="B1256" s="191">
        <v>35971</v>
      </c>
      <c r="C1256" s="101">
        <v>7.0637359619140625</v>
      </c>
      <c r="D1256" s="56">
        <f t="shared" si="38"/>
        <v>-0.96072214127875744</v>
      </c>
      <c r="E1256">
        <v>1.5633529328927739E-2</v>
      </c>
      <c r="G1256">
        <v>1254</v>
      </c>
      <c r="H1256">
        <f t="shared" ca="1" si="39"/>
        <v>-4.6131852949242609E-2</v>
      </c>
    </row>
    <row r="1257" spans="2:8" x14ac:dyDescent="0.45">
      <c r="B1257" s="191">
        <v>43804</v>
      </c>
      <c r="C1257" s="101">
        <v>179.84014892578125</v>
      </c>
      <c r="D1257" s="56">
        <f t="shared" si="38"/>
        <v>-4.8119305355082229E-2</v>
      </c>
      <c r="E1257">
        <v>1.5627963521854651E-2</v>
      </c>
      <c r="G1257">
        <v>1255</v>
      </c>
      <c r="H1257">
        <f t="shared" ca="1" si="39"/>
        <v>2.2885456261762575E-2</v>
      </c>
    </row>
    <row r="1258" spans="2:8" x14ac:dyDescent="0.45">
      <c r="B1258" s="191">
        <v>43040</v>
      </c>
      <c r="C1258" s="101">
        <v>188.931396484375</v>
      </c>
      <c r="D1258" s="56">
        <f t="shared" si="38"/>
        <v>17.587221649900453</v>
      </c>
      <c r="E1258">
        <v>1.5619305662267961E-2</v>
      </c>
      <c r="G1258">
        <v>1256</v>
      </c>
      <c r="H1258">
        <f t="shared" ca="1" si="39"/>
        <v>1.2321379690582964E-2</v>
      </c>
    </row>
    <row r="1259" spans="2:8" x14ac:dyDescent="0.45">
      <c r="B1259" s="191">
        <v>36875</v>
      </c>
      <c r="C1259" s="101">
        <v>10.164585113525391</v>
      </c>
      <c r="D1259" s="56">
        <f t="shared" si="38"/>
        <v>-0.88091688348532315</v>
      </c>
      <c r="E1259">
        <v>1.5599890420096001E-2</v>
      </c>
      <c r="G1259">
        <v>1257</v>
      </c>
      <c r="H1259">
        <f t="shared" ca="1" si="39"/>
        <v>-4.9014606247742001E-3</v>
      </c>
    </row>
    <row r="1260" spans="2:8" x14ac:dyDescent="0.45">
      <c r="B1260" s="191">
        <v>40918</v>
      </c>
      <c r="C1260" s="101">
        <v>85.357063293457031</v>
      </c>
      <c r="D1260" s="56">
        <f t="shared" si="38"/>
        <v>7.3487204878006462</v>
      </c>
      <c r="E1260">
        <v>1.5594035476144763E-2</v>
      </c>
      <c r="G1260">
        <v>1258</v>
      </c>
      <c r="H1260">
        <f t="shared" ca="1" si="39"/>
        <v>1.0364405706921669E-2</v>
      </c>
    </row>
    <row r="1261" spans="2:8" x14ac:dyDescent="0.45">
      <c r="B1261" s="191">
        <v>36273</v>
      </c>
      <c r="C1261" s="101">
        <v>10.223969459533691</v>
      </c>
      <c r="D1261" s="56">
        <f t="shared" si="38"/>
        <v>-0.85958645478139117</v>
      </c>
      <c r="E1261">
        <v>1.5583008632059926E-2</v>
      </c>
      <c r="G1261">
        <v>1259</v>
      </c>
      <c r="H1261">
        <f t="shared" ca="1" si="39"/>
        <v>3.3362697500713023E-2</v>
      </c>
    </row>
    <row r="1262" spans="2:8" x14ac:dyDescent="0.45">
      <c r="B1262" s="191">
        <v>40445</v>
      </c>
      <c r="C1262" s="101">
        <v>72.813270568847656</v>
      </c>
      <c r="D1262" s="56">
        <f t="shared" si="38"/>
        <v>-0.14861679168893896</v>
      </c>
      <c r="E1262">
        <v>1.5580645806632583E-2</v>
      </c>
      <c r="G1262">
        <v>1260</v>
      </c>
      <c r="H1262">
        <f t="shared" ca="1" si="39"/>
        <v>-8.3174725112696076E-3</v>
      </c>
    </row>
    <row r="1263" spans="2:8" x14ac:dyDescent="0.45">
      <c r="B1263" s="191">
        <v>40946</v>
      </c>
      <c r="C1263" s="101">
        <v>85.52349853515625</v>
      </c>
      <c r="D1263" s="56">
        <f t="shared" si="38"/>
        <v>6.9346799779189858</v>
      </c>
      <c r="E1263">
        <v>1.5563308002238459E-2</v>
      </c>
      <c r="G1263">
        <v>1261</v>
      </c>
      <c r="H1263">
        <f t="shared" ca="1" si="39"/>
        <v>8.6477856735106117E-3</v>
      </c>
    </row>
    <row r="1264" spans="2:8" x14ac:dyDescent="0.45">
      <c r="B1264" s="191">
        <v>36229</v>
      </c>
      <c r="C1264" s="101">
        <v>10.778443336486816</v>
      </c>
      <c r="D1264" s="56">
        <f t="shared" si="38"/>
        <v>0.60797804605352035</v>
      </c>
      <c r="E1264">
        <v>1.5545496360817687E-2</v>
      </c>
      <c r="G1264">
        <v>1262</v>
      </c>
      <c r="H1264">
        <f t="shared" ca="1" si="39"/>
        <v>1.7390432274287042E-2</v>
      </c>
    </row>
    <row r="1265" spans="2:8" x14ac:dyDescent="0.45">
      <c r="B1265" s="191">
        <v>35957</v>
      </c>
      <c r="C1265" s="101">
        <v>6.7031035423278809</v>
      </c>
      <c r="D1265" s="56">
        <f t="shared" si="38"/>
        <v>-0.55950312509204814</v>
      </c>
      <c r="E1265">
        <v>1.5535993397663348E-2</v>
      </c>
      <c r="G1265">
        <v>1263</v>
      </c>
      <c r="H1265">
        <f t="shared" ca="1" si="39"/>
        <v>-1.5299401976457291E-2</v>
      </c>
    </row>
    <row r="1266" spans="2:8" x14ac:dyDescent="0.45">
      <c r="B1266" s="191">
        <v>38405</v>
      </c>
      <c r="C1266" s="101">
        <v>15.217142105102539</v>
      </c>
      <c r="D1266" s="56">
        <f t="shared" si="38"/>
        <v>-0.88893671957316056</v>
      </c>
      <c r="E1266">
        <v>1.5505033379359785E-2</v>
      </c>
      <c r="G1266">
        <v>1264</v>
      </c>
      <c r="H1266">
        <f t="shared" ca="1" si="39"/>
        <v>-4.7179254546938088E-4</v>
      </c>
    </row>
    <row r="1267" spans="2:8" x14ac:dyDescent="0.45">
      <c r="B1267" s="191">
        <v>41618</v>
      </c>
      <c r="C1267" s="101">
        <v>137.01325988769531</v>
      </c>
      <c r="D1267" s="56">
        <f t="shared" si="38"/>
        <v>0.21561990103027745</v>
      </c>
      <c r="E1267">
        <v>1.5493130411908387E-2</v>
      </c>
      <c r="G1267">
        <v>1265</v>
      </c>
      <c r="H1267">
        <f t="shared" ca="1" si="39"/>
        <v>-1.5061339863530924E-2</v>
      </c>
    </row>
    <row r="1268" spans="2:8" x14ac:dyDescent="0.45">
      <c r="B1268" s="191">
        <v>41130</v>
      </c>
      <c r="C1268" s="101">
        <v>112.71060943603516</v>
      </c>
      <c r="D1268" s="56">
        <f t="shared" si="38"/>
        <v>2.0297997269259898</v>
      </c>
      <c r="E1268">
        <v>1.5484392668954688E-2</v>
      </c>
      <c r="G1268">
        <v>1266</v>
      </c>
      <c r="H1268">
        <f t="shared" ca="1" si="39"/>
        <v>1.0475492159019639E-2</v>
      </c>
    </row>
    <row r="1269" spans="2:8" x14ac:dyDescent="0.45">
      <c r="B1269" s="191">
        <v>39930</v>
      </c>
      <c r="C1269" s="101">
        <v>37.200679779052734</v>
      </c>
      <c r="D1269" s="56">
        <f t="shared" si="38"/>
        <v>3.5231153164387141</v>
      </c>
      <c r="E1269">
        <v>1.5481510345130645E-2</v>
      </c>
      <c r="G1269">
        <v>1267</v>
      </c>
      <c r="H1269">
        <f t="shared" ca="1" si="39"/>
        <v>8.6535555356707858E-3</v>
      </c>
    </row>
    <row r="1270" spans="2:8" x14ac:dyDescent="0.45">
      <c r="B1270" s="191">
        <v>36735</v>
      </c>
      <c r="C1270" s="101">
        <v>8.2245702743530273</v>
      </c>
      <c r="D1270" s="56">
        <f t="shared" si="38"/>
        <v>-0.87144732219602961</v>
      </c>
      <c r="E1270">
        <v>1.5475363431480831E-2</v>
      </c>
      <c r="G1270">
        <v>1268</v>
      </c>
      <c r="H1270">
        <f t="shared" ca="1" si="39"/>
        <v>-4.0453454014197782E-3</v>
      </c>
    </row>
    <row r="1271" spans="2:8" x14ac:dyDescent="0.45">
      <c r="B1271" s="191">
        <v>40588</v>
      </c>
      <c r="C1271" s="101">
        <v>63.97821044921875</v>
      </c>
      <c r="D1271" s="56">
        <f t="shared" si="38"/>
        <v>0.73589697252353603</v>
      </c>
      <c r="E1271">
        <v>1.54740860871637E-2</v>
      </c>
      <c r="G1271">
        <v>1269</v>
      </c>
      <c r="H1271">
        <f t="shared" ca="1" si="39"/>
        <v>3.5502156560488188E-3</v>
      </c>
    </row>
    <row r="1272" spans="2:8" x14ac:dyDescent="0.45">
      <c r="B1272" s="191">
        <v>38831</v>
      </c>
      <c r="C1272" s="101">
        <v>36.855995178222656</v>
      </c>
      <c r="D1272" s="56">
        <f t="shared" si="38"/>
        <v>1.4411162366460095</v>
      </c>
      <c r="E1272">
        <v>1.5469293534839884E-2</v>
      </c>
      <c r="G1272">
        <v>1270</v>
      </c>
      <c r="H1272">
        <f t="shared" ca="1" si="39"/>
        <v>1.3414635919477011E-2</v>
      </c>
    </row>
    <row r="1273" spans="2:8" x14ac:dyDescent="0.45">
      <c r="B1273" s="191">
        <v>38316</v>
      </c>
      <c r="C1273" s="101">
        <v>15.09800910949707</v>
      </c>
      <c r="D1273" s="56">
        <f t="shared" si="38"/>
        <v>-0.8128085486966582</v>
      </c>
      <c r="E1273">
        <v>1.5467665238531866E-2</v>
      </c>
      <c r="G1273">
        <v>1271</v>
      </c>
      <c r="H1273">
        <f t="shared" ca="1" si="39"/>
        <v>2.2988111614877189E-2</v>
      </c>
    </row>
    <row r="1274" spans="2:8" x14ac:dyDescent="0.45">
      <c r="B1274" s="191">
        <v>40708</v>
      </c>
      <c r="C1274" s="101">
        <v>80.655441284179688</v>
      </c>
      <c r="D1274" s="56">
        <f t="shared" si="38"/>
        <v>0.11862314904785501</v>
      </c>
      <c r="E1274">
        <v>1.5452807922239168E-2</v>
      </c>
      <c r="G1274">
        <v>1272</v>
      </c>
      <c r="H1274">
        <f t="shared" ca="1" si="39"/>
        <v>-4.1579485025176999E-2</v>
      </c>
    </row>
    <row r="1275" spans="2:8" x14ac:dyDescent="0.45">
      <c r="B1275" s="191">
        <v>40547</v>
      </c>
      <c r="C1275" s="101">
        <v>72.102424621582031</v>
      </c>
      <c r="D1275" s="56">
        <f t="shared" si="38"/>
        <v>-0.61320704368023082</v>
      </c>
      <c r="E1275">
        <v>1.5446470562384634E-2</v>
      </c>
      <c r="G1275">
        <v>1273</v>
      </c>
      <c r="H1275">
        <f t="shared" ca="1" si="39"/>
        <v>2.3386184838790958E-2</v>
      </c>
    </row>
    <row r="1276" spans="2:8" x14ac:dyDescent="0.45">
      <c r="B1276" s="191">
        <v>43080</v>
      </c>
      <c r="C1276" s="101">
        <v>186.41090393066406</v>
      </c>
      <c r="D1276" s="56">
        <f t="shared" si="38"/>
        <v>1.1967453832451171</v>
      </c>
      <c r="E1276">
        <v>1.5446025728802507E-2</v>
      </c>
      <c r="G1276">
        <v>1274</v>
      </c>
      <c r="H1276">
        <f t="shared" ca="1" si="39"/>
        <v>8.9879498502645743E-3</v>
      </c>
    </row>
    <row r="1277" spans="2:8" x14ac:dyDescent="0.45">
      <c r="B1277" s="191">
        <v>40939</v>
      </c>
      <c r="C1277" s="101">
        <v>84.857765197753906</v>
      </c>
      <c r="D1277" s="56">
        <f t="shared" si="38"/>
        <v>-0.62951117091500286</v>
      </c>
      <c r="E1277">
        <v>1.543436030652715E-2</v>
      </c>
      <c r="G1277">
        <v>1275</v>
      </c>
      <c r="H1277">
        <f t="shared" ca="1" si="39"/>
        <v>-3.5429073929907288E-2</v>
      </c>
    </row>
    <row r="1278" spans="2:8" x14ac:dyDescent="0.45">
      <c r="B1278" s="191">
        <v>44739</v>
      </c>
      <c r="C1278" s="101">
        <v>229.04270935058594</v>
      </c>
      <c r="D1278" s="56">
        <f t="shared" si="38"/>
        <v>0.46241338972725371</v>
      </c>
      <c r="E1278">
        <v>1.5422292833948539E-2</v>
      </c>
      <c r="G1278">
        <v>1276</v>
      </c>
      <c r="H1278">
        <f t="shared" ca="1" si="39"/>
        <v>3.2197574448370028E-2</v>
      </c>
    </row>
    <row r="1279" spans="2:8" x14ac:dyDescent="0.45">
      <c r="B1279" s="191">
        <v>42292</v>
      </c>
      <c r="C1279" s="101">
        <v>156.61967468261719</v>
      </c>
      <c r="D1279" s="56">
        <f t="shared" si="38"/>
        <v>20.000070968808632</v>
      </c>
      <c r="E1279">
        <v>1.5402636723899195E-2</v>
      </c>
      <c r="G1279">
        <v>1277</v>
      </c>
      <c r="H1279">
        <f t="shared" ca="1" si="39"/>
        <v>1.0659574497971407E-2</v>
      </c>
    </row>
    <row r="1280" spans="2:8" x14ac:dyDescent="0.45">
      <c r="B1280" s="191">
        <v>36467</v>
      </c>
      <c r="C1280" s="101">
        <v>7.4580545425415039</v>
      </c>
      <c r="D1280" s="56">
        <f t="shared" si="38"/>
        <v>-0.94222282216614117</v>
      </c>
      <c r="E1280">
        <v>1.5400771606411005E-2</v>
      </c>
      <c r="G1280">
        <v>1278</v>
      </c>
      <c r="H1280">
        <f t="shared" ca="1" si="39"/>
        <v>1.4637886883269112E-2</v>
      </c>
    </row>
    <row r="1281" spans="2:8" x14ac:dyDescent="0.45">
      <c r="B1281" s="191">
        <v>44123</v>
      </c>
      <c r="C1281" s="101">
        <v>129.08305358886719</v>
      </c>
      <c r="D1281" s="56">
        <f t="shared" si="38"/>
        <v>0.85020988659584351</v>
      </c>
      <c r="E1281">
        <v>1.5389300178974101E-2</v>
      </c>
      <c r="G1281">
        <v>1279</v>
      </c>
      <c r="H1281">
        <f t="shared" ca="1" si="39"/>
        <v>4.3534038890219893E-3</v>
      </c>
    </row>
    <row r="1282" spans="2:8" x14ac:dyDescent="0.45">
      <c r="B1282" s="191">
        <v>40477</v>
      </c>
      <c r="C1282" s="101">
        <v>69.766708374023438</v>
      </c>
      <c r="D1282" s="56">
        <f t="shared" si="38"/>
        <v>7.3378196390227446</v>
      </c>
      <c r="E1282">
        <v>1.5371034740057495E-2</v>
      </c>
      <c r="G1282">
        <v>1280</v>
      </c>
      <c r="H1282">
        <f t="shared" ca="1" si="39"/>
        <v>9.3904204708193922E-3</v>
      </c>
    </row>
    <row r="1283" spans="2:8" x14ac:dyDescent="0.45">
      <c r="B1283" s="191">
        <v>36742</v>
      </c>
      <c r="C1283" s="101">
        <v>8.3675003051757813</v>
      </c>
      <c r="D1283" s="56">
        <f t="shared" ref="D1283:D1346" si="40">(C1283-C1284)/C1284</f>
        <v>-0.1996457773323034</v>
      </c>
      <c r="E1283">
        <v>1.5342456876100807E-2</v>
      </c>
      <c r="G1283">
        <v>1281</v>
      </c>
      <c r="H1283">
        <f t="shared" ca="1" si="39"/>
        <v>-8.0678951744859555E-3</v>
      </c>
    </row>
    <row r="1284" spans="2:8" x14ac:dyDescent="0.45">
      <c r="B1284" s="191">
        <v>37929</v>
      </c>
      <c r="C1284" s="101">
        <v>10.454746246337891</v>
      </c>
      <c r="D1284" s="56">
        <f t="shared" si="40"/>
        <v>0.25233955543106207</v>
      </c>
      <c r="E1284">
        <v>1.5339574278906823E-2</v>
      </c>
      <c r="G1284">
        <v>1282</v>
      </c>
      <c r="H1284">
        <f t="shared" ref="H1284:H1347" ca="1" si="41">_xlfn.NORM.INV(RAND(),N$5,N$6)</f>
        <v>7.7883675297551721E-3</v>
      </c>
    </row>
    <row r="1285" spans="2:8" x14ac:dyDescent="0.45">
      <c r="B1285" s="191">
        <v>37309</v>
      </c>
      <c r="C1285" s="101">
        <v>8.3481721878051758</v>
      </c>
      <c r="D1285" s="56">
        <f t="shared" si="40"/>
        <v>-0.97959953265863475</v>
      </c>
      <c r="E1285">
        <v>1.5319992437607361E-2</v>
      </c>
      <c r="G1285">
        <v>1283</v>
      </c>
      <c r="H1285">
        <f t="shared" ca="1" si="41"/>
        <v>-1.5152374695878742E-3</v>
      </c>
    </row>
    <row r="1286" spans="2:8" x14ac:dyDescent="0.45">
      <c r="B1286" s="191">
        <v>45288</v>
      </c>
      <c r="C1286" s="101">
        <v>409.21475219726563</v>
      </c>
      <c r="D1286" s="56">
        <f t="shared" si="40"/>
        <v>48.604804313783248</v>
      </c>
      <c r="E1286">
        <v>1.5313965829525917E-2</v>
      </c>
      <c r="G1286">
        <v>1284</v>
      </c>
      <c r="H1286">
        <f t="shared" ca="1" si="41"/>
        <v>3.3048669702742436E-2</v>
      </c>
    </row>
    <row r="1287" spans="2:8" x14ac:dyDescent="0.45">
      <c r="B1287" s="191">
        <v>36161</v>
      </c>
      <c r="C1287" s="101">
        <v>8.2494983673095703</v>
      </c>
      <c r="D1287" s="56">
        <f t="shared" si="40"/>
        <v>-0.77965112730594799</v>
      </c>
      <c r="E1287">
        <v>1.5312865473738474E-2</v>
      </c>
      <c r="G1287">
        <v>1285</v>
      </c>
      <c r="H1287">
        <f t="shared" ca="1" si="41"/>
        <v>-3.4383749638148171E-3</v>
      </c>
    </row>
    <row r="1288" spans="2:8" x14ac:dyDescent="0.45">
      <c r="B1288" s="191">
        <v>39492</v>
      </c>
      <c r="C1288" s="101">
        <v>37.438350677490234</v>
      </c>
      <c r="D1288" s="56">
        <f t="shared" si="40"/>
        <v>-0.87339077060545345</v>
      </c>
      <c r="E1288">
        <v>1.5286444187036988E-2</v>
      </c>
      <c r="G1288">
        <v>1286</v>
      </c>
      <c r="H1288">
        <f t="shared" ca="1" si="41"/>
        <v>2.7897600189416127E-3</v>
      </c>
    </row>
    <row r="1289" spans="2:8" x14ac:dyDescent="0.45">
      <c r="B1289" s="191">
        <v>46106</v>
      </c>
      <c r="C1289" s="101">
        <v>295.70001220703125</v>
      </c>
      <c r="D1289" s="56">
        <f t="shared" si="40"/>
        <v>-0.25446245419977132</v>
      </c>
      <c r="E1289">
        <v>1.5279011869635192E-2</v>
      </c>
      <c r="G1289">
        <v>1287</v>
      </c>
      <c r="H1289">
        <f t="shared" ca="1" si="41"/>
        <v>-1.283770563451782E-2</v>
      </c>
    </row>
    <row r="1290" spans="2:8" x14ac:dyDescent="0.45">
      <c r="B1290" s="191">
        <v>45728</v>
      </c>
      <c r="C1290" s="101">
        <v>396.6265869140625</v>
      </c>
      <c r="D1290" s="56">
        <f t="shared" si="40"/>
        <v>12.786699033071985</v>
      </c>
      <c r="E1290">
        <v>1.5263250031969482E-2</v>
      </c>
      <c r="G1290">
        <v>1288</v>
      </c>
      <c r="H1290">
        <f t="shared" ca="1" si="41"/>
        <v>-6.9242398662238734E-3</v>
      </c>
    </row>
    <row r="1291" spans="2:8" x14ac:dyDescent="0.45">
      <c r="B1291" s="191">
        <v>39266</v>
      </c>
      <c r="C1291" s="101">
        <v>28.76878547668457</v>
      </c>
      <c r="D1291" s="56">
        <f t="shared" si="40"/>
        <v>-0.90709256888827217</v>
      </c>
      <c r="E1291">
        <v>1.5259387030355679E-2</v>
      </c>
      <c r="G1291">
        <v>1289</v>
      </c>
      <c r="H1291">
        <f t="shared" ca="1" si="41"/>
        <v>4.4920676201934025E-2</v>
      </c>
    </row>
    <row r="1292" spans="2:8" x14ac:dyDescent="0.45">
      <c r="B1292" s="191">
        <v>46133</v>
      </c>
      <c r="C1292" s="101">
        <v>309.64999389648438</v>
      </c>
      <c r="D1292" s="56">
        <f t="shared" si="40"/>
        <v>37.681371927076988</v>
      </c>
      <c r="E1292">
        <v>1.5245881627817624E-2</v>
      </c>
      <c r="G1292">
        <v>1290</v>
      </c>
      <c r="H1292">
        <f t="shared" ca="1" si="41"/>
        <v>-2.8131044140161932E-2</v>
      </c>
    </row>
    <row r="1293" spans="2:8" x14ac:dyDescent="0.45">
      <c r="B1293" s="191">
        <v>36699</v>
      </c>
      <c r="C1293" s="101">
        <v>8.0051450729370117</v>
      </c>
      <c r="D1293" s="56">
        <f t="shared" si="40"/>
        <v>-0.41060054965656995</v>
      </c>
      <c r="E1293">
        <v>1.5242848748160901E-2</v>
      </c>
      <c r="G1293">
        <v>1291</v>
      </c>
      <c r="H1293">
        <f t="shared" ca="1" si="41"/>
        <v>1.2910693729793383E-2</v>
      </c>
    </row>
    <row r="1294" spans="2:8" x14ac:dyDescent="0.45">
      <c r="B1294" s="191">
        <v>38264</v>
      </c>
      <c r="C1294" s="101">
        <v>13.581867218017578</v>
      </c>
      <c r="D1294" s="56">
        <f t="shared" si="40"/>
        <v>-0.93443142192713002</v>
      </c>
      <c r="E1294">
        <v>1.5241069871079763E-2</v>
      </c>
      <c r="G1294">
        <v>1292</v>
      </c>
      <c r="H1294">
        <f t="shared" ca="1" si="41"/>
        <v>5.282697689946882E-3</v>
      </c>
    </row>
    <row r="1295" spans="2:8" x14ac:dyDescent="0.45">
      <c r="B1295" s="191">
        <v>43531</v>
      </c>
      <c r="C1295" s="101">
        <v>207.13987731933594</v>
      </c>
      <c r="D1295" s="56">
        <f t="shared" si="40"/>
        <v>29.304114047389387</v>
      </c>
      <c r="E1295">
        <v>1.5222976160455128E-2</v>
      </c>
      <c r="G1295">
        <v>1293</v>
      </c>
      <c r="H1295">
        <f t="shared" ca="1" si="41"/>
        <v>-1.7252509541842501E-2</v>
      </c>
    </row>
    <row r="1296" spans="2:8" x14ac:dyDescent="0.45">
      <c r="B1296" s="191">
        <v>36668</v>
      </c>
      <c r="C1296" s="101">
        <v>6.8353714942932129</v>
      </c>
      <c r="D1296" s="56">
        <f t="shared" si="40"/>
        <v>-0.96784901146184343</v>
      </c>
      <c r="E1296">
        <v>1.5184914077480547E-2</v>
      </c>
      <c r="G1296">
        <v>1294</v>
      </c>
      <c r="H1296">
        <f t="shared" ca="1" si="41"/>
        <v>2.1112914225440735E-3</v>
      </c>
    </row>
    <row r="1297" spans="2:8" x14ac:dyDescent="0.45">
      <c r="B1297" s="191">
        <v>43371</v>
      </c>
      <c r="C1297" s="101">
        <v>212.60221862792969</v>
      </c>
      <c r="D1297" s="56">
        <f t="shared" si="40"/>
        <v>0.50759869572485794</v>
      </c>
      <c r="E1297">
        <v>1.517224726922573E-2</v>
      </c>
      <c r="G1297">
        <v>1295</v>
      </c>
      <c r="H1297">
        <f t="shared" ca="1" si="41"/>
        <v>-1.3186645230974483E-2</v>
      </c>
    </row>
    <row r="1298" spans="2:8" x14ac:dyDescent="0.45">
      <c r="B1298" s="191">
        <v>42198</v>
      </c>
      <c r="C1298" s="101">
        <v>141.02043151855469</v>
      </c>
      <c r="D1298" s="56">
        <f t="shared" si="40"/>
        <v>3.0548368864120801</v>
      </c>
      <c r="E1298">
        <v>1.5166007860853533E-2</v>
      </c>
      <c r="G1298">
        <v>1296</v>
      </c>
      <c r="H1298">
        <f t="shared" ca="1" si="41"/>
        <v>-2.5973198952671077E-2</v>
      </c>
    </row>
    <row r="1299" spans="2:8" x14ac:dyDescent="0.45">
      <c r="B1299" s="191">
        <v>39847</v>
      </c>
      <c r="C1299" s="101">
        <v>34.778324127197266</v>
      </c>
      <c r="D1299" s="56">
        <f t="shared" si="40"/>
        <v>-0.91218321753795617</v>
      </c>
      <c r="E1299">
        <v>1.5151790147327876E-2</v>
      </c>
      <c r="G1299">
        <v>1297</v>
      </c>
      <c r="H1299">
        <f t="shared" ca="1" si="41"/>
        <v>1.0255505707195214E-2</v>
      </c>
    </row>
    <row r="1300" spans="2:8" x14ac:dyDescent="0.45">
      <c r="B1300" s="191">
        <v>45196</v>
      </c>
      <c r="C1300" s="101">
        <v>396.03277587890625</v>
      </c>
      <c r="D1300" s="56">
        <f t="shared" si="40"/>
        <v>1.032891697606545</v>
      </c>
      <c r="E1300">
        <v>1.5142972022009414E-2</v>
      </c>
      <c r="G1300">
        <v>1298</v>
      </c>
      <c r="H1300">
        <f t="shared" ca="1" si="41"/>
        <v>1.8001317974299562E-3</v>
      </c>
    </row>
    <row r="1301" spans="2:8" x14ac:dyDescent="0.45">
      <c r="B1301" s="191">
        <v>43216</v>
      </c>
      <c r="C1301" s="101">
        <v>194.81253051757813</v>
      </c>
      <c r="D1301" s="56">
        <f t="shared" si="40"/>
        <v>0.33606555318399922</v>
      </c>
      <c r="E1301">
        <v>1.5140398014887075E-2</v>
      </c>
      <c r="G1301">
        <v>1299</v>
      </c>
      <c r="H1301">
        <f t="shared" ca="1" si="41"/>
        <v>-3.7178975241791389E-2</v>
      </c>
    </row>
    <row r="1302" spans="2:8" x14ac:dyDescent="0.45">
      <c r="B1302" s="191">
        <v>42156</v>
      </c>
      <c r="C1302" s="101">
        <v>145.81060791015625</v>
      </c>
      <c r="D1302" s="56">
        <f t="shared" si="40"/>
        <v>-0.65768947802094868</v>
      </c>
      <c r="E1302">
        <v>1.5132800680902199E-2</v>
      </c>
      <c r="G1302">
        <v>1300</v>
      </c>
      <c r="H1302">
        <f t="shared" ca="1" si="41"/>
        <v>2.069769821646741E-2</v>
      </c>
    </row>
    <row r="1303" spans="2:8" x14ac:dyDescent="0.45">
      <c r="B1303" s="191">
        <v>45803</v>
      </c>
      <c r="C1303" s="101">
        <v>425.96005249023438</v>
      </c>
      <c r="D1303" s="56">
        <f t="shared" si="40"/>
        <v>1.0934608160560078</v>
      </c>
      <c r="E1303">
        <v>1.5127206367598452E-2</v>
      </c>
      <c r="G1303">
        <v>1301</v>
      </c>
      <c r="H1303">
        <f t="shared" ca="1" si="41"/>
        <v>-2.2800735555420441E-2</v>
      </c>
    </row>
    <row r="1304" spans="2:8" x14ac:dyDescent="0.45">
      <c r="B1304" s="191">
        <v>43626</v>
      </c>
      <c r="C1304" s="101">
        <v>203.47171020507813</v>
      </c>
      <c r="D1304" s="56">
        <f t="shared" si="40"/>
        <v>28.292028917557612</v>
      </c>
      <c r="E1304">
        <v>1.5076889395494838E-2</v>
      </c>
      <c r="G1304">
        <v>1302</v>
      </c>
      <c r="H1304">
        <f t="shared" ca="1" si="41"/>
        <v>1.8121455324629131E-2</v>
      </c>
    </row>
    <row r="1305" spans="2:8" x14ac:dyDescent="0.45">
      <c r="B1305" s="191">
        <v>35851</v>
      </c>
      <c r="C1305" s="101">
        <v>6.9463167190551758</v>
      </c>
      <c r="D1305" s="56">
        <f t="shared" si="40"/>
        <v>-0.96616744470066362</v>
      </c>
      <c r="E1305">
        <v>1.5064007468594818E-2</v>
      </c>
      <c r="G1305">
        <v>1303</v>
      </c>
      <c r="H1305">
        <f t="shared" ca="1" si="41"/>
        <v>2.163058764659612E-2</v>
      </c>
    </row>
    <row r="1306" spans="2:8" x14ac:dyDescent="0.45">
      <c r="B1306" s="191">
        <v>42940</v>
      </c>
      <c r="C1306" s="101">
        <v>205.3145751953125</v>
      </c>
      <c r="D1306" s="56">
        <f t="shared" si="40"/>
        <v>0.54779306418716023</v>
      </c>
      <c r="E1306">
        <v>1.5057067791921499E-2</v>
      </c>
      <c r="G1306">
        <v>1304</v>
      </c>
      <c r="H1306">
        <f t="shared" ca="1" si="41"/>
        <v>-1.1293931238561098E-2</v>
      </c>
    </row>
    <row r="1307" spans="2:8" x14ac:dyDescent="0.45">
      <c r="B1307" s="191">
        <v>43950</v>
      </c>
      <c r="C1307" s="101">
        <v>132.64988708496094</v>
      </c>
      <c r="D1307" s="56">
        <f t="shared" si="40"/>
        <v>0.41037469498585583</v>
      </c>
      <c r="E1307">
        <v>1.5045858576635623E-2</v>
      </c>
      <c r="G1307">
        <v>1305</v>
      </c>
      <c r="H1307">
        <f t="shared" ca="1" si="41"/>
        <v>1.2835325576502432E-2</v>
      </c>
    </row>
    <row r="1308" spans="2:8" x14ac:dyDescent="0.45">
      <c r="B1308" s="191">
        <v>40995</v>
      </c>
      <c r="C1308" s="101">
        <v>94.052940368652344</v>
      </c>
      <c r="D1308" s="56">
        <f t="shared" si="40"/>
        <v>-0.74725947973742901</v>
      </c>
      <c r="E1308">
        <v>1.5042550379723697E-2</v>
      </c>
      <c r="G1308">
        <v>1306</v>
      </c>
      <c r="H1308">
        <f t="shared" ca="1" si="41"/>
        <v>-5.2152765807771751E-3</v>
      </c>
    </row>
    <row r="1309" spans="2:8" x14ac:dyDescent="0.45">
      <c r="B1309" s="191">
        <v>45371</v>
      </c>
      <c r="C1309" s="101">
        <v>372.13241577148438</v>
      </c>
      <c r="D1309" s="56">
        <f t="shared" si="40"/>
        <v>43.215013195640744</v>
      </c>
      <c r="E1309">
        <v>1.5016440072707398E-2</v>
      </c>
      <c r="G1309">
        <v>1307</v>
      </c>
      <c r="H1309">
        <f t="shared" ca="1" si="41"/>
        <v>2.2379212969023506E-2</v>
      </c>
    </row>
    <row r="1310" spans="2:8" x14ac:dyDescent="0.45">
      <c r="B1310" s="191">
        <v>36844</v>
      </c>
      <c r="C1310" s="101">
        <v>8.4164266586303711</v>
      </c>
      <c r="D1310" s="56">
        <f t="shared" si="40"/>
        <v>-0.65716552044879717</v>
      </c>
      <c r="E1310">
        <v>1.4982886115873433E-2</v>
      </c>
      <c r="G1310">
        <v>1308</v>
      </c>
      <c r="H1310">
        <f t="shared" ca="1" si="41"/>
        <v>1.3078185237032613E-2</v>
      </c>
    </row>
    <row r="1311" spans="2:8" x14ac:dyDescent="0.45">
      <c r="B1311" s="191">
        <v>38693</v>
      </c>
      <c r="C1311" s="101">
        <v>24.549533843994141</v>
      </c>
      <c r="D1311" s="56">
        <f t="shared" si="40"/>
        <v>-0.84727252611182435</v>
      </c>
      <c r="E1311">
        <v>1.4975571162134825E-2</v>
      </c>
      <c r="G1311">
        <v>1309</v>
      </c>
      <c r="H1311">
        <f t="shared" ca="1" si="41"/>
        <v>1.0604907053803408E-2</v>
      </c>
    </row>
    <row r="1312" spans="2:8" x14ac:dyDescent="0.45">
      <c r="B1312" s="191">
        <v>42038</v>
      </c>
      <c r="C1312" s="101">
        <v>160.74078369140625</v>
      </c>
      <c r="D1312" s="56">
        <f t="shared" si="40"/>
        <v>-1.1717568509780464E-2</v>
      </c>
      <c r="E1312">
        <v>1.4972771217624361E-2</v>
      </c>
      <c r="G1312">
        <v>1310</v>
      </c>
      <c r="H1312">
        <f t="shared" ca="1" si="41"/>
        <v>6.9532404252779728E-3</v>
      </c>
    </row>
    <row r="1313" spans="2:8" x14ac:dyDescent="0.45">
      <c r="B1313" s="191">
        <v>44256</v>
      </c>
      <c r="C1313" s="101">
        <v>162.6466064453125</v>
      </c>
      <c r="D1313" s="56">
        <f t="shared" si="40"/>
        <v>9.052132531716732E-2</v>
      </c>
      <c r="E1313">
        <v>1.4962090824908411E-2</v>
      </c>
      <c r="G1313">
        <v>1311</v>
      </c>
      <c r="H1313">
        <f t="shared" ca="1" si="41"/>
        <v>-2.9170028810070338E-2</v>
      </c>
    </row>
    <row r="1314" spans="2:8" x14ac:dyDescent="0.45">
      <c r="B1314" s="191">
        <v>41745</v>
      </c>
      <c r="C1314" s="101">
        <v>149.14573669433594</v>
      </c>
      <c r="D1314" s="56">
        <f t="shared" si="40"/>
        <v>17.084214345918763</v>
      </c>
      <c r="E1314">
        <v>1.4957896196042413E-2</v>
      </c>
      <c r="G1314">
        <v>1312</v>
      </c>
      <c r="H1314">
        <f t="shared" ca="1" si="41"/>
        <v>6.5379292627875361E-3</v>
      </c>
    </row>
    <row r="1315" spans="2:8" x14ac:dyDescent="0.45">
      <c r="B1315" s="191">
        <v>37277</v>
      </c>
      <c r="C1315" s="101">
        <v>8.247288703918457</v>
      </c>
      <c r="D1315" s="56">
        <f t="shared" si="40"/>
        <v>7.9738827307391694E-2</v>
      </c>
      <c r="E1315">
        <v>1.495299220632775E-2</v>
      </c>
      <c r="G1315">
        <v>1313</v>
      </c>
      <c r="H1315">
        <f t="shared" ca="1" si="41"/>
        <v>-6.4427443397395154E-3</v>
      </c>
    </row>
    <row r="1316" spans="2:8" x14ac:dyDescent="0.45">
      <c r="B1316" s="191">
        <v>36145</v>
      </c>
      <c r="C1316" s="101">
        <v>7.6382255554199219</v>
      </c>
      <c r="D1316" s="56">
        <f t="shared" si="40"/>
        <v>-0.29733767263753802</v>
      </c>
      <c r="E1316">
        <v>1.4951322821723992E-2</v>
      </c>
      <c r="G1316">
        <v>1314</v>
      </c>
      <c r="H1316">
        <f t="shared" ca="1" si="41"/>
        <v>-3.4845040507776398E-2</v>
      </c>
    </row>
    <row r="1317" spans="2:8" x14ac:dyDescent="0.45">
      <c r="B1317" s="191">
        <v>36236</v>
      </c>
      <c r="C1317" s="101">
        <v>10.870407104492188</v>
      </c>
      <c r="D1317" s="56">
        <f t="shared" si="40"/>
        <v>0.49717514198502277</v>
      </c>
      <c r="E1317">
        <v>1.4950565622594451E-2</v>
      </c>
      <c r="G1317">
        <v>1315</v>
      </c>
      <c r="H1317">
        <f t="shared" ca="1" si="41"/>
        <v>3.8876270546220927E-3</v>
      </c>
    </row>
    <row r="1318" spans="2:8" x14ac:dyDescent="0.45">
      <c r="B1318" s="191">
        <v>37469</v>
      </c>
      <c r="C1318" s="101">
        <v>7.2606115341186523</v>
      </c>
      <c r="D1318" s="56">
        <f t="shared" si="40"/>
        <v>-0.94539147496511444</v>
      </c>
      <c r="E1318">
        <v>1.4946637434842799E-2</v>
      </c>
      <c r="G1318">
        <v>1316</v>
      </c>
      <c r="H1318">
        <f t="shared" ca="1" si="41"/>
        <v>-1.2524231353663123E-2</v>
      </c>
    </row>
    <row r="1319" spans="2:8" x14ac:dyDescent="0.45">
      <c r="B1319" s="191">
        <v>44102</v>
      </c>
      <c r="C1319" s="101">
        <v>132.95747375488281</v>
      </c>
      <c r="D1319" s="56">
        <f t="shared" si="40"/>
        <v>1.3781520626580974</v>
      </c>
      <c r="E1319">
        <v>1.493415421056978E-2</v>
      </c>
      <c r="G1319">
        <v>1317</v>
      </c>
      <c r="H1319">
        <f t="shared" ca="1" si="41"/>
        <v>2.0114708758280104E-2</v>
      </c>
    </row>
    <row r="1320" spans="2:8" x14ac:dyDescent="0.45">
      <c r="B1320" s="191">
        <v>40332</v>
      </c>
      <c r="C1320" s="101">
        <v>55.907894134521484</v>
      </c>
      <c r="D1320" s="56">
        <f t="shared" si="40"/>
        <v>0.10402120250690131</v>
      </c>
      <c r="E1320">
        <v>1.4930558657403436E-2</v>
      </c>
      <c r="G1320">
        <v>1318</v>
      </c>
      <c r="H1320">
        <f t="shared" ca="1" si="41"/>
        <v>3.4318644270711796E-2</v>
      </c>
    </row>
    <row r="1321" spans="2:8" x14ac:dyDescent="0.45">
      <c r="B1321" s="191">
        <v>40155</v>
      </c>
      <c r="C1321" s="101">
        <v>50.640235900878906</v>
      </c>
      <c r="D1321" s="56">
        <f t="shared" si="40"/>
        <v>0.55114518623334419</v>
      </c>
      <c r="E1321">
        <v>1.4914037574582612E-2</v>
      </c>
      <c r="G1321">
        <v>1319</v>
      </c>
      <c r="H1321">
        <f t="shared" ca="1" si="41"/>
        <v>-4.6968801020815217E-3</v>
      </c>
    </row>
    <row r="1322" spans="2:8" x14ac:dyDescent="0.45">
      <c r="B1322" s="191">
        <v>39392</v>
      </c>
      <c r="C1322" s="101">
        <v>32.646999359130859</v>
      </c>
      <c r="D1322" s="56">
        <f t="shared" si="40"/>
        <v>3.2159377334743784</v>
      </c>
      <c r="E1322">
        <v>1.4895151086081295E-2</v>
      </c>
      <c r="G1322">
        <v>1320</v>
      </c>
      <c r="H1322">
        <f t="shared" ca="1" si="41"/>
        <v>-1.2558193478227115E-2</v>
      </c>
    </row>
    <row r="1323" spans="2:8" x14ac:dyDescent="0.45">
      <c r="B1323" s="191">
        <v>36108</v>
      </c>
      <c r="C1323" s="101">
        <v>7.7437100410461426</v>
      </c>
      <c r="D1323" s="56">
        <f t="shared" si="40"/>
        <v>-0.22359687005029014</v>
      </c>
      <c r="E1323">
        <v>1.488841671093335E-2</v>
      </c>
      <c r="G1323">
        <v>1321</v>
      </c>
      <c r="H1323">
        <f t="shared" ca="1" si="41"/>
        <v>5.5801682309138297E-2</v>
      </c>
    </row>
    <row r="1324" spans="2:8" x14ac:dyDescent="0.45">
      <c r="B1324" s="191">
        <v>36893</v>
      </c>
      <c r="C1324" s="101">
        <v>9.9738264083862305</v>
      </c>
      <c r="D1324" s="56">
        <f t="shared" si="40"/>
        <v>-0.95008621775842417</v>
      </c>
      <c r="E1324">
        <v>1.4879895910500731E-2</v>
      </c>
      <c r="G1324">
        <v>1322</v>
      </c>
      <c r="H1324">
        <f t="shared" ca="1" si="41"/>
        <v>-1.6392531046696007E-2</v>
      </c>
    </row>
    <row r="1325" spans="2:8" x14ac:dyDescent="0.45">
      <c r="B1325" s="191">
        <v>43451</v>
      </c>
      <c r="C1325" s="101">
        <v>199.82109069824219</v>
      </c>
      <c r="D1325" s="56">
        <f t="shared" si="40"/>
        <v>24.104419730864549</v>
      </c>
      <c r="E1325">
        <v>1.4868622872844324E-2</v>
      </c>
      <c r="G1325">
        <v>1323</v>
      </c>
      <c r="H1325">
        <f t="shared" ca="1" si="41"/>
        <v>-2.5777438037124512E-2</v>
      </c>
    </row>
    <row r="1326" spans="2:8" x14ac:dyDescent="0.45">
      <c r="B1326" s="191">
        <v>36803</v>
      </c>
      <c r="C1326" s="101">
        <v>7.9595980644226074</v>
      </c>
      <c r="D1326" s="56">
        <f t="shared" si="40"/>
        <v>-5.5562822759570349E-2</v>
      </c>
      <c r="E1326">
        <v>1.4859179325589451E-2</v>
      </c>
      <c r="G1326">
        <v>1324</v>
      </c>
      <c r="H1326">
        <f t="shared" ca="1" si="41"/>
        <v>6.0737439047111918E-3</v>
      </c>
    </row>
    <row r="1327" spans="2:8" x14ac:dyDescent="0.45">
      <c r="B1327" s="191">
        <v>37112</v>
      </c>
      <c r="C1327" s="101">
        <v>8.4278745651245117</v>
      </c>
      <c r="D1327" s="56">
        <f t="shared" si="40"/>
        <v>-0.94805808953209991</v>
      </c>
      <c r="E1327">
        <v>1.4832272367837507E-2</v>
      </c>
      <c r="G1327">
        <v>1325</v>
      </c>
      <c r="H1327">
        <f t="shared" ca="1" si="41"/>
        <v>2.5893928167354103E-2</v>
      </c>
    </row>
    <row r="1328" spans="2:8" x14ac:dyDescent="0.45">
      <c r="B1328" s="191">
        <v>41955</v>
      </c>
      <c r="C1328" s="101">
        <v>162.25576782226563</v>
      </c>
      <c r="D1328" s="56">
        <f t="shared" si="40"/>
        <v>1.3825669385937926</v>
      </c>
      <c r="E1328">
        <v>1.4831090595695384E-2</v>
      </c>
      <c r="G1328">
        <v>1326</v>
      </c>
      <c r="H1328">
        <f t="shared" ca="1" si="41"/>
        <v>-1.1786451133402417E-2</v>
      </c>
    </row>
    <row r="1329" spans="2:8" x14ac:dyDescent="0.45">
      <c r="B1329" s="191">
        <v>40436</v>
      </c>
      <c r="C1329" s="101">
        <v>68.101242065429688</v>
      </c>
      <c r="D1329" s="56">
        <f t="shared" si="40"/>
        <v>-0.66028140020831827</v>
      </c>
      <c r="E1329">
        <v>1.4830391410733536E-2</v>
      </c>
      <c r="G1329">
        <v>1327</v>
      </c>
      <c r="H1329">
        <f t="shared" ca="1" si="41"/>
        <v>8.2027553818571439E-3</v>
      </c>
    </row>
    <row r="1330" spans="2:8" x14ac:dyDescent="0.45">
      <c r="B1330" s="191">
        <v>43461</v>
      </c>
      <c r="C1330" s="101">
        <v>200.46368408203125</v>
      </c>
      <c r="D1330" s="56">
        <f t="shared" si="40"/>
        <v>11.064548922049532</v>
      </c>
      <c r="E1330">
        <v>1.4820019447336002E-2</v>
      </c>
      <c r="G1330">
        <v>1328</v>
      </c>
      <c r="H1330">
        <f t="shared" ca="1" si="41"/>
        <v>3.7570902123568541E-2</v>
      </c>
    </row>
    <row r="1331" spans="2:8" x14ac:dyDescent="0.45">
      <c r="B1331" s="191">
        <v>38469</v>
      </c>
      <c r="C1331" s="101">
        <v>16.615928649902344</v>
      </c>
      <c r="D1331" s="56">
        <f t="shared" si="40"/>
        <v>-0.91452379227365033</v>
      </c>
      <c r="E1331">
        <v>1.4805280765646018E-2</v>
      </c>
      <c r="G1331">
        <v>1329</v>
      </c>
      <c r="H1331">
        <f t="shared" ca="1" si="41"/>
        <v>1.589384470479031E-2</v>
      </c>
    </row>
    <row r="1332" spans="2:8" x14ac:dyDescent="0.45">
      <c r="B1332" s="191">
        <v>42990</v>
      </c>
      <c r="C1332" s="101">
        <v>194.39244079589844</v>
      </c>
      <c r="D1332" s="56">
        <f t="shared" si="40"/>
        <v>10.964626985957787</v>
      </c>
      <c r="E1332">
        <v>1.4802683984670228E-2</v>
      </c>
      <c r="G1332">
        <v>1330</v>
      </c>
      <c r="H1332">
        <f t="shared" ca="1" si="41"/>
        <v>-3.8547669924412905E-3</v>
      </c>
    </row>
    <row r="1333" spans="2:8" x14ac:dyDescent="0.45">
      <c r="B1333" s="191">
        <v>38448</v>
      </c>
      <c r="C1333" s="101">
        <v>16.247262954711914</v>
      </c>
      <c r="D1333" s="56">
        <f t="shared" si="40"/>
        <v>-0.87758491321568943</v>
      </c>
      <c r="E1333">
        <v>1.4770453803063952E-2</v>
      </c>
      <c r="G1333">
        <v>1331</v>
      </c>
      <c r="H1333">
        <f t="shared" ca="1" si="41"/>
        <v>3.9204175310069899E-3</v>
      </c>
    </row>
    <row r="1334" spans="2:8" x14ac:dyDescent="0.45">
      <c r="B1334" s="191">
        <v>43943</v>
      </c>
      <c r="C1334" s="101">
        <v>132.72271728515625</v>
      </c>
      <c r="D1334" s="56">
        <f t="shared" si="40"/>
        <v>-7.501193705741166E-2</v>
      </c>
      <c r="E1334">
        <v>1.4754932602178205E-2</v>
      </c>
      <c r="G1334">
        <v>1332</v>
      </c>
      <c r="H1334">
        <f t="shared" ca="1" si="41"/>
        <v>1.0844418591287345E-3</v>
      </c>
    </row>
    <row r="1335" spans="2:8" x14ac:dyDescent="0.45">
      <c r="B1335" s="191">
        <v>42249</v>
      </c>
      <c r="C1335" s="101">
        <v>143.48587036132813</v>
      </c>
      <c r="D1335" s="56">
        <f t="shared" si="40"/>
        <v>2.6971368046261537</v>
      </c>
      <c r="E1335">
        <v>1.4740980439278045E-2</v>
      </c>
      <c r="G1335">
        <v>1333</v>
      </c>
      <c r="H1335">
        <f t="shared" ca="1" si="41"/>
        <v>-1.1094528931138641E-2</v>
      </c>
    </row>
    <row r="1336" spans="2:8" x14ac:dyDescent="0.45">
      <c r="B1336" s="191">
        <v>39444</v>
      </c>
      <c r="C1336" s="101">
        <v>38.80999755859375</v>
      </c>
      <c r="D1336" s="56">
        <f t="shared" si="40"/>
        <v>-0.8710235220821938</v>
      </c>
      <c r="E1336">
        <v>1.4738319941041534E-2</v>
      </c>
      <c r="G1336">
        <v>1334</v>
      </c>
      <c r="H1336">
        <f t="shared" ca="1" si="41"/>
        <v>-1.7970177651966717E-2</v>
      </c>
    </row>
    <row r="1337" spans="2:8" x14ac:dyDescent="0.45">
      <c r="B1337" s="191">
        <v>44867</v>
      </c>
      <c r="C1337" s="101">
        <v>300.90756225585938</v>
      </c>
      <c r="D1337" s="56">
        <f t="shared" si="40"/>
        <v>4.0182001855844203E-2</v>
      </c>
      <c r="E1337">
        <v>1.4735375975768543E-2</v>
      </c>
      <c r="G1337">
        <v>1335</v>
      </c>
      <c r="H1337">
        <f t="shared" ca="1" si="41"/>
        <v>-5.7789668434174608E-3</v>
      </c>
    </row>
    <row r="1338" spans="2:8" x14ac:dyDescent="0.45">
      <c r="B1338" s="191">
        <v>44825</v>
      </c>
      <c r="C1338" s="101">
        <v>289.2835693359375</v>
      </c>
      <c r="D1338" s="56">
        <f t="shared" si="40"/>
        <v>1.1522678379449198</v>
      </c>
      <c r="E1338">
        <v>1.4732022476179996E-2</v>
      </c>
      <c r="G1338">
        <v>1336</v>
      </c>
      <c r="H1338">
        <f t="shared" ca="1" si="41"/>
        <v>2.2160954619199674E-2</v>
      </c>
    </row>
    <row r="1339" spans="2:8" x14ac:dyDescent="0.45">
      <c r="B1339" s="191">
        <v>42417</v>
      </c>
      <c r="C1339" s="101">
        <v>134.40872192382813</v>
      </c>
      <c r="D1339" s="56">
        <f t="shared" si="40"/>
        <v>39.831558597288804</v>
      </c>
      <c r="E1339">
        <v>1.4720842648408486E-2</v>
      </c>
      <c r="G1339">
        <v>1337</v>
      </c>
      <c r="H1339">
        <f t="shared" ca="1" si="41"/>
        <v>-4.7133337934046712E-2</v>
      </c>
    </row>
    <row r="1340" spans="2:8" x14ac:dyDescent="0.45">
      <c r="B1340" s="191">
        <v>35360</v>
      </c>
      <c r="C1340" s="101">
        <v>3.2917852401733398</v>
      </c>
      <c r="D1340" s="56">
        <f t="shared" si="40"/>
        <v>-0.96115106681280837</v>
      </c>
      <c r="E1340">
        <v>1.470097560645787E-2</v>
      </c>
      <c r="G1340">
        <v>1338</v>
      </c>
      <c r="H1340">
        <f t="shared" ca="1" si="41"/>
        <v>-9.4040204271064031E-3</v>
      </c>
    </row>
    <row r="1341" spans="2:8" x14ac:dyDescent="0.45">
      <c r="B1341" s="191">
        <v>40878</v>
      </c>
      <c r="C1341" s="101">
        <v>84.732963562011719</v>
      </c>
      <c r="D1341" s="56">
        <f t="shared" si="40"/>
        <v>-0.67523130383438179</v>
      </c>
      <c r="E1341">
        <v>1.4698628325978081E-2</v>
      </c>
      <c r="G1341">
        <v>1339</v>
      </c>
      <c r="H1341">
        <f t="shared" ca="1" si="41"/>
        <v>2.6219251939553705E-2</v>
      </c>
    </row>
    <row r="1342" spans="2:8" x14ac:dyDescent="0.45">
      <c r="B1342" s="191">
        <v>44774</v>
      </c>
      <c r="C1342" s="101">
        <v>260.90249633789063</v>
      </c>
      <c r="D1342" s="56">
        <f t="shared" si="40"/>
        <v>7.6781341396413483</v>
      </c>
      <c r="E1342">
        <v>1.4684057932484264E-2</v>
      </c>
      <c r="G1342">
        <v>1340</v>
      </c>
      <c r="H1342">
        <f t="shared" ca="1" si="41"/>
        <v>1.7731685751789083E-3</v>
      </c>
    </row>
    <row r="1343" spans="2:8" x14ac:dyDescent="0.45">
      <c r="B1343" s="191">
        <v>38771</v>
      </c>
      <c r="C1343" s="101">
        <v>30.064353942871094</v>
      </c>
      <c r="D1343" s="56">
        <f t="shared" si="40"/>
        <v>-0.92855592200470971</v>
      </c>
      <c r="E1343">
        <v>1.4670068302218908E-2</v>
      </c>
      <c r="G1343">
        <v>1341</v>
      </c>
      <c r="H1343">
        <f t="shared" ca="1" si="41"/>
        <v>2.6302196009852719E-2</v>
      </c>
    </row>
    <row r="1344" spans="2:8" x14ac:dyDescent="0.45">
      <c r="B1344" s="191">
        <v>45294</v>
      </c>
      <c r="C1344" s="101">
        <v>420.80960083007813</v>
      </c>
      <c r="D1344" s="56">
        <f t="shared" si="40"/>
        <v>2.2496404891892237</v>
      </c>
      <c r="E1344">
        <v>1.4669902541838767E-2</v>
      </c>
      <c r="G1344">
        <v>1342</v>
      </c>
      <c r="H1344">
        <f t="shared" ca="1" si="41"/>
        <v>1.2925969203798508E-2</v>
      </c>
    </row>
    <row r="1345" spans="2:8" x14ac:dyDescent="0.45">
      <c r="B1345" s="191">
        <v>41303</v>
      </c>
      <c r="C1345" s="101">
        <v>129.49420166015625</v>
      </c>
      <c r="D1345" s="56">
        <f t="shared" si="40"/>
        <v>2.756408671731776</v>
      </c>
      <c r="E1345">
        <v>1.4630458131452643E-2</v>
      </c>
      <c r="G1345">
        <v>1343</v>
      </c>
      <c r="H1345">
        <f t="shared" ca="1" si="41"/>
        <v>3.3788803160958399E-2</v>
      </c>
    </row>
    <row r="1346" spans="2:8" x14ac:dyDescent="0.45">
      <c r="B1346" s="191">
        <v>38959</v>
      </c>
      <c r="C1346" s="101">
        <v>34.472873687744141</v>
      </c>
      <c r="D1346" s="56">
        <f t="shared" si="40"/>
        <v>-0.45651938973083844</v>
      </c>
      <c r="E1346">
        <v>1.462226644400088E-2</v>
      </c>
      <c r="G1346">
        <v>1344</v>
      </c>
      <c r="H1346">
        <f t="shared" ca="1" si="41"/>
        <v>6.0339486183401167E-2</v>
      </c>
    </row>
    <row r="1347" spans="2:8" x14ac:dyDescent="0.45">
      <c r="B1347" s="191">
        <v>40584</v>
      </c>
      <c r="C1347" s="101">
        <v>63.429813385009766</v>
      </c>
      <c r="D1347" s="56">
        <f t="shared" ref="D1347:D1410" si="42">(C1347-C1348)/C1348</f>
        <v>5.0945034546464658</v>
      </c>
      <c r="E1347">
        <v>1.4619829336472512E-2</v>
      </c>
      <c r="G1347">
        <v>1345</v>
      </c>
      <c r="H1347">
        <f t="shared" ca="1" si="41"/>
        <v>-1.2293696582503077E-3</v>
      </c>
    </row>
    <row r="1348" spans="2:8" x14ac:dyDescent="0.45">
      <c r="B1348" s="191">
        <v>37910</v>
      </c>
      <c r="C1348" s="101">
        <v>10.407708168029785</v>
      </c>
      <c r="D1348" s="56">
        <f t="shared" si="42"/>
        <v>-0.95111605003985866</v>
      </c>
      <c r="E1348">
        <v>1.4605094858043443E-2</v>
      </c>
      <c r="G1348">
        <v>1346</v>
      </c>
      <c r="H1348">
        <f t="shared" ref="H1348:H1411" ca="1" si="43">_xlfn.NORM.INV(RAND(),N$5,N$6)</f>
        <v>-9.8510484981570723E-3</v>
      </c>
    </row>
    <row r="1349" spans="2:8" x14ac:dyDescent="0.45">
      <c r="B1349" s="191">
        <v>44648</v>
      </c>
      <c r="C1349" s="101">
        <v>212.90644836425781</v>
      </c>
      <c r="D1349" s="56">
        <f t="shared" si="42"/>
        <v>15.793104711479101</v>
      </c>
      <c r="E1349">
        <v>1.4604285744618532E-2</v>
      </c>
      <c r="G1349">
        <v>1347</v>
      </c>
      <c r="H1349">
        <f t="shared" ca="1" si="43"/>
        <v>-2.1396446381892947E-2</v>
      </c>
    </row>
    <row r="1350" spans="2:8" x14ac:dyDescent="0.45">
      <c r="B1350" s="191">
        <v>38043</v>
      </c>
      <c r="C1350" s="101">
        <v>12.678206443786621</v>
      </c>
      <c r="D1350" s="56">
        <f t="shared" si="42"/>
        <v>-0.91954682698643475</v>
      </c>
      <c r="E1350">
        <v>1.4591920989505579E-2</v>
      </c>
      <c r="G1350">
        <v>1348</v>
      </c>
      <c r="H1350">
        <f t="shared" ca="1" si="43"/>
        <v>3.9591229886416423E-3</v>
      </c>
    </row>
    <row r="1351" spans="2:8" x14ac:dyDescent="0.45">
      <c r="B1351" s="191">
        <v>44174</v>
      </c>
      <c r="C1351" s="101">
        <v>157.58491516113281</v>
      </c>
      <c r="D1351" s="56">
        <f t="shared" si="42"/>
        <v>9.255322468967582E-2</v>
      </c>
      <c r="E1351">
        <v>1.4571637457636476E-2</v>
      </c>
      <c r="G1351">
        <v>1349</v>
      </c>
      <c r="H1351">
        <f t="shared" ca="1" si="43"/>
        <v>2.8820483416660634E-3</v>
      </c>
    </row>
    <row r="1352" spans="2:8" x14ac:dyDescent="0.45">
      <c r="B1352" s="191">
        <v>44147</v>
      </c>
      <c r="C1352" s="101">
        <v>144.23545837402344</v>
      </c>
      <c r="D1352" s="56">
        <f t="shared" si="42"/>
        <v>1.7820761717449425</v>
      </c>
      <c r="E1352">
        <v>1.4571005099465389E-2</v>
      </c>
      <c r="G1352">
        <v>1350</v>
      </c>
      <c r="H1352">
        <f t="shared" ca="1" si="43"/>
        <v>2.2619818935055328E-2</v>
      </c>
    </row>
    <row r="1353" spans="2:8" x14ac:dyDescent="0.45">
      <c r="B1353" s="191">
        <v>40262</v>
      </c>
      <c r="C1353" s="101">
        <v>51.844539642333984</v>
      </c>
      <c r="D1353" s="56">
        <f t="shared" si="42"/>
        <v>-0.65416058702492907</v>
      </c>
      <c r="E1353">
        <v>1.4562325134634993E-2</v>
      </c>
      <c r="G1353">
        <v>1351</v>
      </c>
      <c r="H1353">
        <f t="shared" ca="1" si="43"/>
        <v>3.407285428574696E-2</v>
      </c>
    </row>
    <row r="1354" spans="2:8" x14ac:dyDescent="0.45">
      <c r="B1354" s="191">
        <v>44014</v>
      </c>
      <c r="C1354" s="101">
        <v>149.90928649902344</v>
      </c>
      <c r="D1354" s="56">
        <f t="shared" si="42"/>
        <v>4.8445008436581991E-2</v>
      </c>
      <c r="E1354">
        <v>1.4539231129711054E-2</v>
      </c>
      <c r="G1354">
        <v>1352</v>
      </c>
      <c r="H1354">
        <f t="shared" ca="1" si="43"/>
        <v>-5.2504816975733901E-3</v>
      </c>
    </row>
    <row r="1355" spans="2:8" x14ac:dyDescent="0.45">
      <c r="B1355" s="191">
        <v>41439</v>
      </c>
      <c r="C1355" s="101">
        <v>142.98249816894531</v>
      </c>
      <c r="D1355" s="56">
        <f t="shared" si="42"/>
        <v>0.28552078196641101</v>
      </c>
      <c r="E1355">
        <v>1.4526001333429475E-2</v>
      </c>
      <c r="G1355">
        <v>1353</v>
      </c>
      <c r="H1355">
        <f t="shared" ca="1" si="43"/>
        <v>1.9512446131932183E-2</v>
      </c>
    </row>
    <row r="1356" spans="2:8" x14ac:dyDescent="0.45">
      <c r="B1356" s="191">
        <v>41138</v>
      </c>
      <c r="C1356" s="101">
        <v>111.22534942626953</v>
      </c>
      <c r="D1356" s="56">
        <f t="shared" si="42"/>
        <v>2.2025294627291645</v>
      </c>
      <c r="E1356">
        <v>1.4514942640719E-2</v>
      </c>
      <c r="G1356">
        <v>1354</v>
      </c>
      <c r="H1356">
        <f t="shared" ca="1" si="43"/>
        <v>3.822451961074088E-2</v>
      </c>
    </row>
    <row r="1357" spans="2:8" x14ac:dyDescent="0.45">
      <c r="B1357" s="191">
        <v>39003</v>
      </c>
      <c r="C1357" s="101">
        <v>34.73046875</v>
      </c>
      <c r="D1357" s="56">
        <f t="shared" si="42"/>
        <v>-0.78951857827091076</v>
      </c>
      <c r="E1357">
        <v>1.4512013448403086E-2</v>
      </c>
      <c r="G1357">
        <v>1355</v>
      </c>
      <c r="H1357">
        <f t="shared" ca="1" si="43"/>
        <v>3.0822672496772462E-2</v>
      </c>
    </row>
    <row r="1358" spans="2:8" x14ac:dyDescent="0.45">
      <c r="B1358" s="191">
        <v>44257</v>
      </c>
      <c r="C1358" s="101">
        <v>165.00491333007813</v>
      </c>
      <c r="D1358" s="56">
        <f t="shared" si="42"/>
        <v>-0.23067512482595723</v>
      </c>
      <c r="E1358">
        <v>1.4499576328747876E-2</v>
      </c>
      <c r="G1358">
        <v>1356</v>
      </c>
      <c r="H1358">
        <f t="shared" ca="1" si="43"/>
        <v>1.3068784569014655E-2</v>
      </c>
    </row>
    <row r="1359" spans="2:8" x14ac:dyDescent="0.45">
      <c r="B1359" s="191">
        <v>44677</v>
      </c>
      <c r="C1359" s="101">
        <v>214.48014831542969</v>
      </c>
      <c r="D1359" s="56">
        <f t="shared" si="42"/>
        <v>1.4908854125133217</v>
      </c>
      <c r="E1359">
        <v>1.4495503571874247E-2</v>
      </c>
      <c r="G1359">
        <v>1357</v>
      </c>
      <c r="H1359">
        <f t="shared" ca="1" si="43"/>
        <v>-4.1038433260631252E-2</v>
      </c>
    </row>
    <row r="1360" spans="2:8" x14ac:dyDescent="0.45">
      <c r="B1360" s="191">
        <v>40840</v>
      </c>
      <c r="C1360" s="101">
        <v>86.105987548828125</v>
      </c>
      <c r="D1360" s="56">
        <f t="shared" si="42"/>
        <v>20.157024855359065</v>
      </c>
      <c r="E1360">
        <v>1.4460858425607296E-2</v>
      </c>
      <c r="G1360">
        <v>1358</v>
      </c>
      <c r="H1360">
        <f t="shared" ca="1" si="43"/>
        <v>3.5797413127950165E-3</v>
      </c>
    </row>
    <row r="1361" spans="2:8" x14ac:dyDescent="0.45">
      <c r="B1361" s="191">
        <v>35523</v>
      </c>
      <c r="C1361" s="101">
        <v>4.0698533058166504</v>
      </c>
      <c r="D1361" s="56">
        <f t="shared" si="42"/>
        <v>-0.97494504649204972</v>
      </c>
      <c r="E1361">
        <v>1.4425349993403639E-2</v>
      </c>
      <c r="G1361">
        <v>1359</v>
      </c>
      <c r="H1361">
        <f t="shared" ca="1" si="43"/>
        <v>1.2167515842097246E-2</v>
      </c>
    </row>
    <row r="1362" spans="2:8" x14ac:dyDescent="0.45">
      <c r="B1362" s="191">
        <v>42717</v>
      </c>
      <c r="C1362" s="101">
        <v>162.43707275390625</v>
      </c>
      <c r="D1362" s="56">
        <f t="shared" si="42"/>
        <v>16.938503552100904</v>
      </c>
      <c r="E1362">
        <v>1.4421000672756415E-2</v>
      </c>
      <c r="G1362">
        <v>1360</v>
      </c>
      <c r="H1362">
        <f t="shared" ca="1" si="43"/>
        <v>-2.4457770902734554E-2</v>
      </c>
    </row>
    <row r="1363" spans="2:8" x14ac:dyDescent="0.45">
      <c r="B1363" s="191">
        <v>36997</v>
      </c>
      <c r="C1363" s="101">
        <v>9.0552186965942383</v>
      </c>
      <c r="D1363" s="56">
        <f t="shared" si="42"/>
        <v>-0.97739188479409544</v>
      </c>
      <c r="E1363">
        <v>1.4410482681993974E-2</v>
      </c>
      <c r="G1363">
        <v>1361</v>
      </c>
      <c r="H1363">
        <f t="shared" ca="1" si="43"/>
        <v>-1.2288611505678539E-4</v>
      </c>
    </row>
    <row r="1364" spans="2:8" x14ac:dyDescent="0.45">
      <c r="B1364" s="191">
        <v>45160</v>
      </c>
      <c r="C1364" s="101">
        <v>400.52957153320313</v>
      </c>
      <c r="D1364" s="56">
        <f t="shared" si="42"/>
        <v>1.4381543184109491</v>
      </c>
      <c r="E1364">
        <v>1.4403630923507419E-2</v>
      </c>
      <c r="G1364">
        <v>1362</v>
      </c>
      <c r="H1364">
        <f t="shared" ca="1" si="43"/>
        <v>-2.3294276402201695E-2</v>
      </c>
    </row>
    <row r="1365" spans="2:8" x14ac:dyDescent="0.45">
      <c r="B1365" s="191">
        <v>41995</v>
      </c>
      <c r="C1365" s="101">
        <v>164.27572631835938</v>
      </c>
      <c r="D1365" s="56">
        <f t="shared" si="42"/>
        <v>-0.14771370046014545</v>
      </c>
      <c r="E1365">
        <v>1.4371013076994394E-2</v>
      </c>
      <c r="G1365">
        <v>1363</v>
      </c>
      <c r="H1365">
        <f t="shared" ca="1" si="43"/>
        <v>-3.2134857322387057E-2</v>
      </c>
    </row>
    <row r="1366" spans="2:8" x14ac:dyDescent="0.45">
      <c r="B1366" s="191">
        <v>43132</v>
      </c>
      <c r="C1366" s="101">
        <v>192.74711608886719</v>
      </c>
      <c r="D1366" s="56">
        <f t="shared" si="42"/>
        <v>0.37646821914610834</v>
      </c>
      <c r="E1366">
        <v>1.4369873494811822E-2</v>
      </c>
      <c r="G1366">
        <v>1364</v>
      </c>
      <c r="H1366">
        <f t="shared" ca="1" si="43"/>
        <v>2.1118279483022175E-2</v>
      </c>
    </row>
    <row r="1367" spans="2:8" x14ac:dyDescent="0.45">
      <c r="B1367" s="191">
        <v>41674</v>
      </c>
      <c r="C1367" s="101">
        <v>140.03019714355469</v>
      </c>
      <c r="D1367" s="56">
        <f t="shared" si="42"/>
        <v>10.045965254240157</v>
      </c>
      <c r="E1367">
        <v>1.4361413448965358E-2</v>
      </c>
      <c r="G1367">
        <v>1365</v>
      </c>
      <c r="H1367">
        <f t="shared" ca="1" si="43"/>
        <v>4.4554751338180751E-3</v>
      </c>
    </row>
    <row r="1368" spans="2:8" x14ac:dyDescent="0.45">
      <c r="B1368" s="191">
        <v>38063</v>
      </c>
      <c r="C1368" s="101">
        <v>12.677044868469238</v>
      </c>
      <c r="D1368" s="56">
        <f t="shared" si="42"/>
        <v>-0.94158829983436954</v>
      </c>
      <c r="E1368">
        <v>1.4357604561968754E-2</v>
      </c>
      <c r="G1368">
        <v>1366</v>
      </c>
      <c r="H1368">
        <f t="shared" ca="1" si="43"/>
        <v>2.3489228652670599E-2</v>
      </c>
    </row>
    <row r="1369" spans="2:8" x14ac:dyDescent="0.45">
      <c r="B1369" s="191">
        <v>43364</v>
      </c>
      <c r="C1369" s="101">
        <v>217.02920532226563</v>
      </c>
      <c r="D1369" s="56">
        <f t="shared" si="42"/>
        <v>0.16762897588260159</v>
      </c>
      <c r="E1369">
        <v>1.4350155840732653E-2</v>
      </c>
      <c r="G1369">
        <v>1367</v>
      </c>
      <c r="H1369">
        <f t="shared" ca="1" si="43"/>
        <v>1.8902445428215772E-2</v>
      </c>
    </row>
    <row r="1370" spans="2:8" x14ac:dyDescent="0.45">
      <c r="B1370" s="191">
        <v>44508</v>
      </c>
      <c r="C1370" s="101">
        <v>185.87171936035156</v>
      </c>
      <c r="D1370" s="56">
        <f t="shared" si="42"/>
        <v>3.0825006860861558E-2</v>
      </c>
      <c r="E1370">
        <v>1.4345474157994986E-2</v>
      </c>
      <c r="G1370">
        <v>1368</v>
      </c>
      <c r="H1370">
        <f t="shared" ca="1" si="43"/>
        <v>1.0161981884346065E-3</v>
      </c>
    </row>
    <row r="1371" spans="2:8" x14ac:dyDescent="0.45">
      <c r="B1371" s="191">
        <v>43753</v>
      </c>
      <c r="C1371" s="101">
        <v>180.31355285644531</v>
      </c>
      <c r="D1371" s="56">
        <f t="shared" si="42"/>
        <v>25.452434261688772</v>
      </c>
      <c r="E1371">
        <v>1.4338385098627148E-2</v>
      </c>
      <c r="G1371">
        <v>1369</v>
      </c>
      <c r="H1371">
        <f t="shared" ca="1" si="43"/>
        <v>2.9315668342011953E-2</v>
      </c>
    </row>
    <row r="1372" spans="2:8" x14ac:dyDescent="0.45">
      <c r="B1372" s="191">
        <v>36041</v>
      </c>
      <c r="C1372" s="101">
        <v>6.8165202140808105</v>
      </c>
      <c r="D1372" s="56">
        <f t="shared" si="42"/>
        <v>-0.95396366612282479</v>
      </c>
      <c r="E1372">
        <v>1.432803516041503E-2</v>
      </c>
      <c r="G1372">
        <v>1370</v>
      </c>
      <c r="H1372">
        <f t="shared" ca="1" si="43"/>
        <v>-1.1463953065194106E-2</v>
      </c>
    </row>
    <row r="1373" spans="2:8" x14ac:dyDescent="0.45">
      <c r="B1373" s="191">
        <v>41535</v>
      </c>
      <c r="C1373" s="101">
        <v>148.06826782226563</v>
      </c>
      <c r="D1373" s="56">
        <f t="shared" si="42"/>
        <v>3.2860615793823156</v>
      </c>
      <c r="E1373">
        <v>1.4319612736075321E-2</v>
      </c>
      <c r="G1373">
        <v>1371</v>
      </c>
      <c r="H1373">
        <f t="shared" ca="1" si="43"/>
        <v>-1.8867655291376219E-2</v>
      </c>
    </row>
    <row r="1374" spans="2:8" x14ac:dyDescent="0.45">
      <c r="B1374" s="191">
        <v>39052</v>
      </c>
      <c r="C1374" s="101">
        <v>34.546463012695313</v>
      </c>
      <c r="D1374" s="56">
        <f t="shared" si="42"/>
        <v>2.9768463149232276</v>
      </c>
      <c r="E1374">
        <v>1.4316457530784607E-2</v>
      </c>
      <c r="G1374">
        <v>1372</v>
      </c>
      <c r="H1374">
        <f t="shared" ca="1" si="43"/>
        <v>-3.1679563231164276E-2</v>
      </c>
    </row>
    <row r="1375" spans="2:8" x14ac:dyDescent="0.45">
      <c r="B1375" s="191">
        <v>36943</v>
      </c>
      <c r="C1375" s="101">
        <v>8.6868991851806641</v>
      </c>
      <c r="D1375" s="56">
        <f t="shared" si="42"/>
        <v>9.6860015654163412E-2</v>
      </c>
      <c r="E1375">
        <v>1.4314402394746026E-2</v>
      </c>
      <c r="G1375">
        <v>1373</v>
      </c>
      <c r="H1375">
        <f t="shared" ca="1" si="43"/>
        <v>-1.3351005076904897E-2</v>
      </c>
    </row>
    <row r="1376" spans="2:8" x14ac:dyDescent="0.45">
      <c r="B1376" s="191">
        <v>37449</v>
      </c>
      <c r="C1376" s="101">
        <v>7.9197883605957031</v>
      </c>
      <c r="D1376" s="56">
        <f t="shared" si="42"/>
        <v>-0.94804808695846265</v>
      </c>
      <c r="E1376">
        <v>1.4305871633420857E-2</v>
      </c>
      <c r="G1376">
        <v>1374</v>
      </c>
      <c r="H1376">
        <f t="shared" ca="1" si="43"/>
        <v>2.8209309274839331E-3</v>
      </c>
    </row>
    <row r="1377" spans="2:8" x14ac:dyDescent="0.45">
      <c r="B1377" s="191">
        <v>44027</v>
      </c>
      <c r="C1377" s="101">
        <v>152.44459533691406</v>
      </c>
      <c r="D1377" s="56">
        <f t="shared" si="42"/>
        <v>0.81157208488628996</v>
      </c>
      <c r="E1377">
        <v>1.4292839864091014E-2</v>
      </c>
      <c r="G1377">
        <v>1375</v>
      </c>
      <c r="H1377">
        <f t="shared" ca="1" si="43"/>
        <v>1.0504258246888212E-2</v>
      </c>
    </row>
    <row r="1378" spans="2:8" x14ac:dyDescent="0.45">
      <c r="B1378" s="191">
        <v>40898</v>
      </c>
      <c r="C1378" s="101">
        <v>84.150444030761719</v>
      </c>
      <c r="D1378" s="56">
        <f t="shared" si="42"/>
        <v>-0.40549082593136709</v>
      </c>
      <c r="E1378">
        <v>1.4292818820669793E-2</v>
      </c>
      <c r="G1378">
        <v>1376</v>
      </c>
      <c r="H1378">
        <f t="shared" ca="1" si="43"/>
        <v>-1.0646402406052202E-2</v>
      </c>
    </row>
    <row r="1379" spans="2:8" x14ac:dyDescent="0.45">
      <c r="B1379" s="191">
        <v>41396</v>
      </c>
      <c r="C1379" s="101">
        <v>141.54608154296875</v>
      </c>
      <c r="D1379" s="56">
        <f t="shared" si="42"/>
        <v>-7.2191955511769684E-2</v>
      </c>
      <c r="E1379">
        <v>1.4292145131681686E-2</v>
      </c>
      <c r="G1379">
        <v>1377</v>
      </c>
      <c r="H1379">
        <f t="shared" ca="1" si="43"/>
        <v>2.6228533731048928E-2</v>
      </c>
    </row>
    <row r="1380" spans="2:8" x14ac:dyDescent="0.45">
      <c r="B1380" s="191">
        <v>44053</v>
      </c>
      <c r="C1380" s="101">
        <v>152.55966186523438</v>
      </c>
      <c r="D1380" s="56">
        <f t="shared" si="42"/>
        <v>25.002299841348496</v>
      </c>
      <c r="E1380">
        <v>1.4282008572877524E-2</v>
      </c>
      <c r="G1380">
        <v>1378</v>
      </c>
      <c r="H1380">
        <f t="shared" ca="1" si="43"/>
        <v>-5.83078071136333E-3</v>
      </c>
    </row>
    <row r="1381" spans="2:8" x14ac:dyDescent="0.45">
      <c r="B1381" s="191">
        <v>35646</v>
      </c>
      <c r="C1381" s="101">
        <v>5.8671603202819824</v>
      </c>
      <c r="D1381" s="56">
        <f t="shared" si="42"/>
        <v>-0.95257820703397578</v>
      </c>
      <c r="E1381">
        <v>1.4271886884652391E-2</v>
      </c>
      <c r="G1381">
        <v>1379</v>
      </c>
      <c r="H1381">
        <f t="shared" ca="1" si="43"/>
        <v>8.7385797537402627E-3</v>
      </c>
    </row>
    <row r="1382" spans="2:8" x14ac:dyDescent="0.45">
      <c r="B1382" s="191">
        <v>41295</v>
      </c>
      <c r="C1382" s="101">
        <v>123.72286987304688</v>
      </c>
      <c r="D1382" s="56">
        <f t="shared" si="42"/>
        <v>17.411831738577281</v>
      </c>
      <c r="E1382">
        <v>1.4263709249895612E-2</v>
      </c>
      <c r="G1382">
        <v>1380</v>
      </c>
      <c r="H1382">
        <f t="shared" ca="1" si="43"/>
        <v>-2.8044098106938854E-2</v>
      </c>
    </row>
    <row r="1383" spans="2:8" x14ac:dyDescent="0.45">
      <c r="B1383" s="191">
        <v>35845</v>
      </c>
      <c r="C1383" s="101">
        <v>6.7197480201721191</v>
      </c>
      <c r="D1383" s="56">
        <f t="shared" si="42"/>
        <v>-0.79944311913172938</v>
      </c>
      <c r="E1383">
        <v>1.4262677893921657E-2</v>
      </c>
      <c r="G1383">
        <v>1381</v>
      </c>
      <c r="H1383">
        <f t="shared" ca="1" si="43"/>
        <v>-6.9181869468479271E-3</v>
      </c>
    </row>
    <row r="1384" spans="2:8" x14ac:dyDescent="0.45">
      <c r="B1384" s="191">
        <v>38901</v>
      </c>
      <c r="C1384" s="101">
        <v>33.505447387695313</v>
      </c>
      <c r="D1384" s="56">
        <f t="shared" si="42"/>
        <v>-0.82714482458940453</v>
      </c>
      <c r="E1384">
        <v>1.4254702384313558E-2</v>
      </c>
      <c r="G1384">
        <v>1382</v>
      </c>
      <c r="H1384">
        <f t="shared" ca="1" si="43"/>
        <v>-7.4899945941769045E-3</v>
      </c>
    </row>
    <row r="1385" spans="2:8" x14ac:dyDescent="0.45">
      <c r="B1385" s="191">
        <v>42859</v>
      </c>
      <c r="C1385" s="101">
        <v>193.83537292480469</v>
      </c>
      <c r="D1385" s="56">
        <f t="shared" si="42"/>
        <v>2.1907676381052386</v>
      </c>
      <c r="E1385">
        <v>1.4246985270370558E-2</v>
      </c>
      <c r="G1385">
        <v>1383</v>
      </c>
      <c r="H1385">
        <f t="shared" ca="1" si="43"/>
        <v>-6.8722694430771404E-3</v>
      </c>
    </row>
    <row r="1386" spans="2:8" x14ac:dyDescent="0.45">
      <c r="B1386" s="191">
        <v>40350</v>
      </c>
      <c r="C1386" s="101">
        <v>60.748821258544922</v>
      </c>
      <c r="D1386" s="56">
        <f t="shared" si="42"/>
        <v>0.930787343540458</v>
      </c>
      <c r="E1386">
        <v>1.4242115582773652E-2</v>
      </c>
      <c r="G1386">
        <v>1384</v>
      </c>
      <c r="H1386">
        <f t="shared" ca="1" si="43"/>
        <v>-5.6555910126478339E-3</v>
      </c>
    </row>
    <row r="1387" spans="2:8" x14ac:dyDescent="0.45">
      <c r="B1387" s="191">
        <v>39322</v>
      </c>
      <c r="C1387" s="101">
        <v>31.463237762451172</v>
      </c>
      <c r="D1387" s="56">
        <f t="shared" si="42"/>
        <v>-0.78446577641510351</v>
      </c>
      <c r="E1387">
        <v>1.4233692363094451E-2</v>
      </c>
      <c r="G1387">
        <v>1385</v>
      </c>
      <c r="H1387">
        <f t="shared" ca="1" si="43"/>
        <v>-1.6313887534859645E-2</v>
      </c>
    </row>
    <row r="1388" spans="2:8" x14ac:dyDescent="0.45">
      <c r="B1388" s="191">
        <v>41534</v>
      </c>
      <c r="C1388" s="101">
        <v>145.97792053222656</v>
      </c>
      <c r="D1388" s="56">
        <f t="shared" si="42"/>
        <v>2.8008124452507726E-3</v>
      </c>
      <c r="E1388">
        <v>1.4223800100099219E-2</v>
      </c>
      <c r="G1388">
        <v>1386</v>
      </c>
      <c r="H1388">
        <f t="shared" ca="1" si="43"/>
        <v>-1.2307818101320077E-3</v>
      </c>
    </row>
    <row r="1389" spans="2:8" x14ac:dyDescent="0.45">
      <c r="B1389" s="191">
        <v>42401</v>
      </c>
      <c r="C1389" s="101">
        <v>145.57020568847656</v>
      </c>
      <c r="D1389" s="56">
        <f t="shared" si="42"/>
        <v>16.226368783276044</v>
      </c>
      <c r="E1389">
        <v>1.4209754055365981E-2</v>
      </c>
      <c r="G1389">
        <v>1387</v>
      </c>
      <c r="H1389">
        <f t="shared" ca="1" si="43"/>
        <v>5.4888565080484968E-3</v>
      </c>
    </row>
    <row r="1390" spans="2:8" x14ac:dyDescent="0.45">
      <c r="B1390" s="191">
        <v>37797</v>
      </c>
      <c r="C1390" s="101">
        <v>8.4504289627075195</v>
      </c>
      <c r="D1390" s="56">
        <f t="shared" si="42"/>
        <v>-7.6710344723388224E-2</v>
      </c>
      <c r="E1390">
        <v>1.4198105271109677E-2</v>
      </c>
      <c r="G1390">
        <v>1388</v>
      </c>
      <c r="H1390">
        <f t="shared" ca="1" si="43"/>
        <v>1.6872777804503997E-3</v>
      </c>
    </row>
    <row r="1391" spans="2:8" x14ac:dyDescent="0.45">
      <c r="B1391" s="191">
        <v>36999</v>
      </c>
      <c r="C1391" s="101">
        <v>9.152522087097168</v>
      </c>
      <c r="D1391" s="56">
        <f t="shared" si="42"/>
        <v>-0.95426792948251649</v>
      </c>
      <c r="E1391">
        <v>1.4193358714106577E-2</v>
      </c>
      <c r="G1391">
        <v>1389</v>
      </c>
      <c r="H1391">
        <f t="shared" ca="1" si="43"/>
        <v>2.310489154229918E-2</v>
      </c>
    </row>
    <row r="1392" spans="2:8" x14ac:dyDescent="0.45">
      <c r="B1392" s="191">
        <v>43236</v>
      </c>
      <c r="C1392" s="101">
        <v>200.13356018066406</v>
      </c>
      <c r="D1392" s="56">
        <f t="shared" si="42"/>
        <v>8.0922717045295897E-2</v>
      </c>
      <c r="E1392">
        <v>1.4192011763308574E-2</v>
      </c>
      <c r="G1392">
        <v>1390</v>
      </c>
      <c r="H1392">
        <f t="shared" ca="1" si="43"/>
        <v>3.0411551518432941E-2</v>
      </c>
    </row>
    <row r="1393" spans="2:8" x14ac:dyDescent="0.45">
      <c r="B1393" s="191">
        <v>43206</v>
      </c>
      <c r="C1393" s="101">
        <v>185.15066528320313</v>
      </c>
      <c r="D1393" s="56">
        <f t="shared" si="42"/>
        <v>22.342759552419615</v>
      </c>
      <c r="E1393">
        <v>1.4189672328387911E-2</v>
      </c>
      <c r="G1393">
        <v>1391</v>
      </c>
      <c r="H1393">
        <f t="shared" ca="1" si="43"/>
        <v>1.6269765718720779E-2</v>
      </c>
    </row>
    <row r="1394" spans="2:8" x14ac:dyDescent="0.45">
      <c r="B1394" s="191">
        <v>37230</v>
      </c>
      <c r="C1394" s="101">
        <v>7.9318242073059082</v>
      </c>
      <c r="D1394" s="56">
        <f t="shared" si="42"/>
        <v>-0.9583172901244571</v>
      </c>
      <c r="E1394">
        <v>1.4182187989852229E-2</v>
      </c>
      <c r="G1394">
        <v>1392</v>
      </c>
      <c r="H1394">
        <f t="shared" ca="1" si="43"/>
        <v>-2.8180097162773376E-3</v>
      </c>
    </row>
    <row r="1395" spans="2:8" x14ac:dyDescent="0.45">
      <c r="B1395" s="191">
        <v>43770</v>
      </c>
      <c r="C1395" s="101">
        <v>190.29051208496094</v>
      </c>
      <c r="D1395" s="56">
        <f t="shared" si="42"/>
        <v>0.24138769597761001</v>
      </c>
      <c r="E1395">
        <v>1.4166509036017695E-2</v>
      </c>
      <c r="G1395">
        <v>1393</v>
      </c>
      <c r="H1395">
        <f t="shared" ca="1" si="43"/>
        <v>-2.5043751282065707E-2</v>
      </c>
    </row>
    <row r="1396" spans="2:8" x14ac:dyDescent="0.45">
      <c r="B1396" s="191">
        <v>44018</v>
      </c>
      <c r="C1396" s="101">
        <v>153.28854370117188</v>
      </c>
      <c r="D1396" s="56">
        <f t="shared" si="42"/>
        <v>-9.9683892007070674E-2</v>
      </c>
      <c r="E1396">
        <v>1.4166443980980034E-2</v>
      </c>
      <c r="G1396">
        <v>1394</v>
      </c>
      <c r="H1396">
        <f t="shared" ca="1" si="43"/>
        <v>3.5388464722925297E-2</v>
      </c>
    </row>
    <row r="1397" spans="2:8" x14ac:dyDescent="0.45">
      <c r="B1397" s="191">
        <v>42558</v>
      </c>
      <c r="C1397" s="101">
        <v>170.26080322265625</v>
      </c>
      <c r="D1397" s="56">
        <f t="shared" si="42"/>
        <v>-0.12915702940643009</v>
      </c>
      <c r="E1397">
        <v>1.416550888455002E-2</v>
      </c>
      <c r="G1397">
        <v>1395</v>
      </c>
      <c r="H1397">
        <f t="shared" ca="1" si="43"/>
        <v>1.0136696908681825E-2</v>
      </c>
    </row>
    <row r="1398" spans="2:8" x14ac:dyDescent="0.45">
      <c r="B1398" s="191">
        <v>43136</v>
      </c>
      <c r="C1398" s="101">
        <v>195.51263427734375</v>
      </c>
      <c r="D1398" s="56">
        <f t="shared" si="42"/>
        <v>0.25595142875066657</v>
      </c>
      <c r="E1398">
        <v>1.4163653014008834E-2</v>
      </c>
      <c r="G1398">
        <v>1396</v>
      </c>
      <c r="H1398">
        <f t="shared" ca="1" si="43"/>
        <v>5.4134839447826026E-4</v>
      </c>
    </row>
    <row r="1399" spans="2:8" x14ac:dyDescent="0.45">
      <c r="B1399" s="191">
        <v>41855</v>
      </c>
      <c r="C1399" s="101">
        <v>155.6689453125</v>
      </c>
      <c r="D1399" s="56">
        <f t="shared" si="42"/>
        <v>0.86417491660072476</v>
      </c>
      <c r="E1399">
        <v>1.4161189073058153E-2</v>
      </c>
      <c r="G1399">
        <v>1397</v>
      </c>
      <c r="H1399">
        <f t="shared" ca="1" si="43"/>
        <v>1.4278661207857172E-3</v>
      </c>
    </row>
    <row r="1400" spans="2:8" x14ac:dyDescent="0.45">
      <c r="B1400" s="191">
        <v>40877</v>
      </c>
      <c r="C1400" s="101">
        <v>83.505546569824219</v>
      </c>
      <c r="D1400" s="56">
        <f t="shared" si="42"/>
        <v>-0.56383203664033754</v>
      </c>
      <c r="E1400">
        <v>1.4148569289527766E-2</v>
      </c>
      <c r="G1400">
        <v>1398</v>
      </c>
      <c r="H1400">
        <f t="shared" ca="1" si="43"/>
        <v>5.6239102246956928E-3</v>
      </c>
    </row>
    <row r="1401" spans="2:8" x14ac:dyDescent="0.45">
      <c r="B1401" s="191">
        <v>44495</v>
      </c>
      <c r="C1401" s="101">
        <v>191.45272827148438</v>
      </c>
      <c r="D1401" s="56">
        <f t="shared" si="42"/>
        <v>64.218627973082206</v>
      </c>
      <c r="E1401">
        <v>1.4138642840625305E-2</v>
      </c>
      <c r="G1401">
        <v>1399</v>
      </c>
      <c r="H1401">
        <f t="shared" ca="1" si="43"/>
        <v>3.3430125289767028E-2</v>
      </c>
    </row>
    <row r="1402" spans="2:8" x14ac:dyDescent="0.45">
      <c r="B1402" s="191">
        <v>35186</v>
      </c>
      <c r="C1402" s="101">
        <v>2.9355528354644775</v>
      </c>
      <c r="D1402" s="56">
        <f t="shared" si="42"/>
        <v>-0.58784984273650598</v>
      </c>
      <c r="E1402">
        <v>1.4133340493639408E-2</v>
      </c>
      <c r="G1402">
        <v>1400</v>
      </c>
      <c r="H1402">
        <f t="shared" ca="1" si="43"/>
        <v>1.3488262429835826E-2</v>
      </c>
    </row>
    <row r="1403" spans="2:8" x14ac:dyDescent="0.45">
      <c r="B1403" s="191">
        <v>37383</v>
      </c>
      <c r="C1403" s="101">
        <v>7.1225323677062988</v>
      </c>
      <c r="D1403" s="56">
        <f t="shared" si="42"/>
        <v>-0.93321098022115756</v>
      </c>
      <c r="E1403">
        <v>1.4125968872776729E-2</v>
      </c>
      <c r="G1403">
        <v>1401</v>
      </c>
      <c r="H1403">
        <f t="shared" ca="1" si="43"/>
        <v>5.9200962978546521E-3</v>
      </c>
    </row>
    <row r="1404" spans="2:8" x14ac:dyDescent="0.45">
      <c r="B1404" s="191">
        <v>41088</v>
      </c>
      <c r="C1404" s="101">
        <v>106.64226531982422</v>
      </c>
      <c r="D1404" s="56">
        <f t="shared" si="42"/>
        <v>9.5151726045209717</v>
      </c>
      <c r="E1404">
        <v>1.4124507958457927E-2</v>
      </c>
      <c r="G1404">
        <v>1402</v>
      </c>
      <c r="H1404">
        <f t="shared" ca="1" si="43"/>
        <v>-4.8754938207522962E-2</v>
      </c>
    </row>
    <row r="1405" spans="2:8" x14ac:dyDescent="0.45">
      <c r="B1405" s="191">
        <v>37946</v>
      </c>
      <c r="C1405" s="101">
        <v>10.141751289367676</v>
      </c>
      <c r="D1405" s="56">
        <f t="shared" si="42"/>
        <v>-0.84909808751950133</v>
      </c>
      <c r="E1405">
        <v>1.4109750920141028E-2</v>
      </c>
      <c r="G1405">
        <v>1403</v>
      </c>
      <c r="H1405">
        <f t="shared" ca="1" si="43"/>
        <v>-4.2686574398662698E-2</v>
      </c>
    </row>
    <row r="1406" spans="2:8" x14ac:dyDescent="0.45">
      <c r="B1406" s="191">
        <v>40423</v>
      </c>
      <c r="C1406" s="101">
        <v>67.207572937011719</v>
      </c>
      <c r="D1406" s="56">
        <f t="shared" si="42"/>
        <v>-0.8232467844230742</v>
      </c>
      <c r="E1406">
        <v>1.4097272411424803E-2</v>
      </c>
      <c r="G1406">
        <v>1404</v>
      </c>
      <c r="H1406">
        <f t="shared" ca="1" si="43"/>
        <v>2.5611809983729979E-2</v>
      </c>
    </row>
    <row r="1407" spans="2:8" x14ac:dyDescent="0.45">
      <c r="B1407" s="191">
        <v>45401</v>
      </c>
      <c r="C1407" s="101">
        <v>380.23394775390625</v>
      </c>
      <c r="D1407" s="56">
        <f t="shared" si="42"/>
        <v>3.0870618043354749</v>
      </c>
      <c r="E1407">
        <v>1.4086265537052405E-2</v>
      </c>
      <c r="G1407">
        <v>1405</v>
      </c>
      <c r="H1407">
        <f t="shared" ca="1" si="43"/>
        <v>1.2252893012255439E-2</v>
      </c>
    </row>
    <row r="1408" spans="2:8" x14ac:dyDescent="0.45">
      <c r="B1408" s="191">
        <v>40988</v>
      </c>
      <c r="C1408" s="101">
        <v>93.0335693359375</v>
      </c>
      <c r="D1408" s="56">
        <f t="shared" si="42"/>
        <v>0.10693051601128709</v>
      </c>
      <c r="E1408">
        <v>1.4059254556723463E-2</v>
      </c>
      <c r="G1408">
        <v>1406</v>
      </c>
      <c r="H1408">
        <f t="shared" ca="1" si="43"/>
        <v>-9.839018209733129E-4</v>
      </c>
    </row>
    <row r="1409" spans="2:8" x14ac:dyDescent="0.45">
      <c r="B1409" s="191">
        <v>40777</v>
      </c>
      <c r="C1409" s="101">
        <v>84.046440124511719</v>
      </c>
      <c r="D1409" s="56">
        <f t="shared" si="42"/>
        <v>1.1009961013992833</v>
      </c>
      <c r="E1409">
        <v>1.4056327487576443E-2</v>
      </c>
      <c r="G1409">
        <v>1407</v>
      </c>
      <c r="H1409">
        <f t="shared" ca="1" si="43"/>
        <v>1.9231414751036409E-2</v>
      </c>
    </row>
    <row r="1410" spans="2:8" x14ac:dyDescent="0.45">
      <c r="B1410" s="191">
        <v>39563</v>
      </c>
      <c r="C1410" s="101">
        <v>40.003139495849609</v>
      </c>
      <c r="D1410" s="56">
        <f t="shared" si="42"/>
        <v>2.3299442465399887</v>
      </c>
      <c r="E1410">
        <v>1.4051069321516094E-2</v>
      </c>
      <c r="G1410">
        <v>1408</v>
      </c>
      <c r="H1410">
        <f t="shared" ca="1" si="43"/>
        <v>-1.3402556962496223E-2</v>
      </c>
    </row>
    <row r="1411" spans="2:8" x14ac:dyDescent="0.45">
      <c r="B1411" s="191">
        <v>36346</v>
      </c>
      <c r="C1411" s="101">
        <v>12.013155937194824</v>
      </c>
      <c r="D1411" s="56">
        <f t="shared" ref="D1411:D1474" si="44">(C1411-C1412)/C1412</f>
        <v>-0.69474815519105959</v>
      </c>
      <c r="E1411">
        <v>1.4047260032414525E-2</v>
      </c>
      <c r="G1411">
        <v>1409</v>
      </c>
      <c r="H1411">
        <f t="shared" ca="1" si="43"/>
        <v>9.7983975332999549E-3</v>
      </c>
    </row>
    <row r="1412" spans="2:8" x14ac:dyDescent="0.45">
      <c r="B1412" s="191">
        <v>39447</v>
      </c>
      <c r="C1412" s="101">
        <v>39.354900360107422</v>
      </c>
      <c r="D1412" s="56">
        <f t="shared" si="44"/>
        <v>5.1484028034375484</v>
      </c>
      <c r="E1412">
        <v>1.4040268894400208E-2</v>
      </c>
      <c r="G1412">
        <v>1410</v>
      </c>
      <c r="H1412">
        <f t="shared" ref="H1412:H1475" ca="1" si="45">_xlfn.NORM.INV(RAND(),N$5,N$6)</f>
        <v>-3.7645334302193042E-3</v>
      </c>
    </row>
    <row r="1413" spans="2:8" x14ac:dyDescent="0.45">
      <c r="B1413" s="191">
        <v>35766</v>
      </c>
      <c r="C1413" s="101">
        <v>6.4008331298828125</v>
      </c>
      <c r="D1413" s="56">
        <f t="shared" si="44"/>
        <v>1.7783666287690862</v>
      </c>
      <c r="E1413">
        <v>1.4034041004428172E-2</v>
      </c>
      <c r="G1413">
        <v>1411</v>
      </c>
      <c r="H1413">
        <f t="shared" ca="1" si="45"/>
        <v>-5.3090091669172844E-4</v>
      </c>
    </row>
    <row r="1414" spans="2:8" x14ac:dyDescent="0.45">
      <c r="B1414" s="191">
        <v>35151</v>
      </c>
      <c r="C1414" s="101">
        <v>2.3038115501403809</v>
      </c>
      <c r="D1414" s="56">
        <f t="shared" si="44"/>
        <v>-0.92130392857899102</v>
      </c>
      <c r="E1414">
        <v>1.4031962689731838E-2</v>
      </c>
      <c r="G1414">
        <v>1412</v>
      </c>
      <c r="H1414">
        <f t="shared" ca="1" si="45"/>
        <v>9.072085614117046E-3</v>
      </c>
    </row>
    <row r="1415" spans="2:8" x14ac:dyDescent="0.45">
      <c r="B1415" s="191">
        <v>39191</v>
      </c>
      <c r="C1415" s="101">
        <v>29.274797439575195</v>
      </c>
      <c r="D1415" s="56">
        <f t="shared" si="44"/>
        <v>0.52934526843261898</v>
      </c>
      <c r="E1415">
        <v>1.4021759374172719E-2</v>
      </c>
      <c r="G1415">
        <v>1413</v>
      </c>
      <c r="H1415">
        <f t="shared" ca="1" si="45"/>
        <v>-2.5711220623932133E-3</v>
      </c>
    </row>
    <row r="1416" spans="2:8" x14ac:dyDescent="0.45">
      <c r="B1416" s="191">
        <v>38532</v>
      </c>
      <c r="C1416" s="101">
        <v>19.142045974731445</v>
      </c>
      <c r="D1416" s="56">
        <f t="shared" si="44"/>
        <v>-0.45911574964833707</v>
      </c>
      <c r="E1416">
        <v>1.4003448196425952E-2</v>
      </c>
      <c r="G1416">
        <v>1414</v>
      </c>
      <c r="H1416">
        <f t="shared" ca="1" si="45"/>
        <v>1.5128842421907148E-2</v>
      </c>
    </row>
    <row r="1417" spans="2:8" x14ac:dyDescent="0.45">
      <c r="B1417" s="191">
        <v>39416</v>
      </c>
      <c r="C1417" s="101">
        <v>35.390281677246094</v>
      </c>
      <c r="D1417" s="56">
        <f t="shared" si="44"/>
        <v>-0.5880959651799047</v>
      </c>
      <c r="E1417">
        <v>1.3997268639024799E-2</v>
      </c>
      <c r="G1417">
        <v>1415</v>
      </c>
      <c r="H1417">
        <f t="shared" ca="1" si="45"/>
        <v>-3.8849944389904613E-2</v>
      </c>
    </row>
    <row r="1418" spans="2:8" x14ac:dyDescent="0.45">
      <c r="B1418" s="191">
        <v>40879</v>
      </c>
      <c r="C1418" s="101">
        <v>85.918754577636719</v>
      </c>
      <c r="D1418" s="56">
        <f t="shared" si="44"/>
        <v>-0.44335664522318141</v>
      </c>
      <c r="E1418">
        <v>1.3994447565346634E-2</v>
      </c>
      <c r="G1418">
        <v>1416</v>
      </c>
      <c r="H1418">
        <f t="shared" ca="1" si="45"/>
        <v>-1.0293387858182094E-2</v>
      </c>
    </row>
    <row r="1419" spans="2:8" x14ac:dyDescent="0.45">
      <c r="B1419" s="191">
        <v>42107</v>
      </c>
      <c r="C1419" s="101">
        <v>154.35153198242188</v>
      </c>
      <c r="D1419" s="56">
        <f t="shared" si="44"/>
        <v>-0.60408529159916147</v>
      </c>
      <c r="E1419">
        <v>1.39909671283343E-2</v>
      </c>
      <c r="G1419">
        <v>1417</v>
      </c>
      <c r="H1419">
        <f t="shared" ca="1" si="45"/>
        <v>-1.8009300461395077E-2</v>
      </c>
    </row>
    <row r="1420" spans="2:8" x14ac:dyDescent="0.45">
      <c r="B1420" s="191">
        <v>45205</v>
      </c>
      <c r="C1420" s="101">
        <v>389.86056518554688</v>
      </c>
      <c r="D1420" s="56">
        <f t="shared" si="44"/>
        <v>1.5899485485234044</v>
      </c>
      <c r="E1420">
        <v>1.3989135074665605E-2</v>
      </c>
      <c r="G1420">
        <v>1418</v>
      </c>
      <c r="H1420">
        <f t="shared" ca="1" si="45"/>
        <v>2.1863909653655703E-3</v>
      </c>
    </row>
    <row r="1421" spans="2:8" x14ac:dyDescent="0.45">
      <c r="B1421" s="191">
        <v>43880</v>
      </c>
      <c r="C1421" s="101">
        <v>150.52830505371094</v>
      </c>
      <c r="D1421" s="56">
        <f t="shared" si="44"/>
        <v>-0.30395066521064634</v>
      </c>
      <c r="E1421">
        <v>1.3980877588381872E-2</v>
      </c>
      <c r="G1421">
        <v>1419</v>
      </c>
      <c r="H1421">
        <f t="shared" ca="1" si="45"/>
        <v>1.9876689207210196E-2</v>
      </c>
    </row>
    <row r="1422" spans="2:8" x14ac:dyDescent="0.45">
      <c r="B1422" s="191">
        <v>44679</v>
      </c>
      <c r="C1422" s="101">
        <v>216.26097106933594</v>
      </c>
      <c r="D1422" s="56">
        <f t="shared" si="44"/>
        <v>0.22872867240685146</v>
      </c>
      <c r="E1422">
        <v>1.3980719249214306E-2</v>
      </c>
      <c r="G1422">
        <v>1420</v>
      </c>
      <c r="H1422">
        <f t="shared" ca="1" si="45"/>
        <v>2.2544140617815605E-2</v>
      </c>
    </row>
    <row r="1423" spans="2:8" x14ac:dyDescent="0.45">
      <c r="B1423" s="191">
        <v>44589</v>
      </c>
      <c r="C1423" s="101">
        <v>176.00384521484375</v>
      </c>
      <c r="D1423" s="56">
        <f t="shared" si="44"/>
        <v>-0.52458085163367441</v>
      </c>
      <c r="E1423">
        <v>1.3979438733763002E-2</v>
      </c>
      <c r="G1423">
        <v>1421</v>
      </c>
      <c r="H1423">
        <f t="shared" ca="1" si="45"/>
        <v>-2.1169021617555728E-3</v>
      </c>
    </row>
    <row r="1424" spans="2:8" x14ac:dyDescent="0.45">
      <c r="B1424" s="191">
        <v>45358</v>
      </c>
      <c r="C1424" s="101">
        <v>370.20773315429688</v>
      </c>
      <c r="D1424" s="56">
        <f t="shared" si="44"/>
        <v>55.224547135251214</v>
      </c>
      <c r="E1424">
        <v>1.397570079318676E-2</v>
      </c>
      <c r="G1424">
        <v>1422</v>
      </c>
      <c r="H1424">
        <f t="shared" ca="1" si="45"/>
        <v>-1.0362114264643721E-2</v>
      </c>
    </row>
    <row r="1425" spans="2:8" x14ac:dyDescent="0.45">
      <c r="B1425" s="191">
        <v>35962</v>
      </c>
      <c r="C1425" s="101">
        <v>6.5844502449035645</v>
      </c>
      <c r="D1425" s="56">
        <f t="shared" si="44"/>
        <v>-0.96210623626849134</v>
      </c>
      <c r="E1425">
        <v>1.3972585438281256E-2</v>
      </c>
      <c r="G1425">
        <v>1423</v>
      </c>
      <c r="H1425">
        <f t="shared" ca="1" si="45"/>
        <v>-3.3985917119405185E-2</v>
      </c>
    </row>
    <row r="1426" spans="2:8" x14ac:dyDescent="0.45">
      <c r="B1426" s="191">
        <v>42059</v>
      </c>
      <c r="C1426" s="101">
        <v>173.76078796386719</v>
      </c>
      <c r="D1426" s="56">
        <f t="shared" si="44"/>
        <v>0.44584478176544329</v>
      </c>
      <c r="E1426">
        <v>1.3965503977296607E-2</v>
      </c>
      <c r="G1426">
        <v>1424</v>
      </c>
      <c r="H1426">
        <f t="shared" ca="1" si="45"/>
        <v>2.6212756115413762E-2</v>
      </c>
    </row>
    <row r="1427" spans="2:8" x14ac:dyDescent="0.45">
      <c r="B1427" s="191">
        <v>41215</v>
      </c>
      <c r="C1427" s="101">
        <v>120.17942047119141</v>
      </c>
      <c r="D1427" s="56">
        <f t="shared" si="44"/>
        <v>0.39470416133357605</v>
      </c>
      <c r="E1427">
        <v>1.3963813593699892E-2</v>
      </c>
      <c r="G1427">
        <v>1425</v>
      </c>
      <c r="H1427">
        <f t="shared" ca="1" si="45"/>
        <v>3.7996167620532963E-2</v>
      </c>
    </row>
    <row r="1428" spans="2:8" x14ac:dyDescent="0.45">
      <c r="B1428" s="191">
        <v>40835</v>
      </c>
      <c r="C1428" s="101">
        <v>86.16839599609375</v>
      </c>
      <c r="D1428" s="56">
        <f t="shared" si="44"/>
        <v>-0.4789252473132567</v>
      </c>
      <c r="E1428">
        <v>1.3953611135525189E-2</v>
      </c>
      <c r="G1428">
        <v>1426</v>
      </c>
      <c r="H1428">
        <f t="shared" ca="1" si="45"/>
        <v>8.1673492845002315E-3</v>
      </c>
    </row>
    <row r="1429" spans="2:8" x14ac:dyDescent="0.45">
      <c r="B1429" s="191">
        <v>42538</v>
      </c>
      <c r="C1429" s="101">
        <v>165.36666870117188</v>
      </c>
      <c r="D1429" s="56">
        <f t="shared" si="44"/>
        <v>-0.62496908906218929</v>
      </c>
      <c r="E1429">
        <v>1.3947749478850465E-2</v>
      </c>
      <c r="G1429">
        <v>1427</v>
      </c>
      <c r="H1429">
        <f t="shared" ca="1" si="45"/>
        <v>1.2844514142762704E-2</v>
      </c>
    </row>
    <row r="1430" spans="2:8" x14ac:dyDescent="0.45">
      <c r="B1430" s="191">
        <v>45657</v>
      </c>
      <c r="C1430" s="101">
        <v>440.94143676757813</v>
      </c>
      <c r="D1430" s="56">
        <f t="shared" si="44"/>
        <v>14.21378765626309</v>
      </c>
      <c r="E1430">
        <v>1.3941230608476218E-2</v>
      </c>
      <c r="G1430">
        <v>1428</v>
      </c>
      <c r="H1430">
        <f t="shared" ca="1" si="45"/>
        <v>-2.5919639403614449E-2</v>
      </c>
    </row>
    <row r="1431" spans="2:8" x14ac:dyDescent="0.45">
      <c r="B1431" s="191">
        <v>39279</v>
      </c>
      <c r="C1431" s="101">
        <v>28.983015060424805</v>
      </c>
      <c r="D1431" s="56">
        <f t="shared" si="44"/>
        <v>-0.92833247174472311</v>
      </c>
      <c r="E1431">
        <v>1.3931252478870547E-2</v>
      </c>
      <c r="G1431">
        <v>1429</v>
      </c>
      <c r="H1431">
        <f t="shared" ca="1" si="45"/>
        <v>-1.8059929703282976E-2</v>
      </c>
    </row>
    <row r="1432" spans="2:8" x14ac:dyDescent="0.45">
      <c r="B1432" s="191">
        <v>45147</v>
      </c>
      <c r="C1432" s="101">
        <v>404.4093017578125</v>
      </c>
      <c r="D1432" s="56">
        <f t="shared" si="44"/>
        <v>2.4229653036636638E-2</v>
      </c>
      <c r="E1432">
        <v>1.3927372850919282E-2</v>
      </c>
      <c r="G1432">
        <v>1430</v>
      </c>
      <c r="H1432">
        <f t="shared" ca="1" si="45"/>
        <v>1.6151083361545009E-2</v>
      </c>
    </row>
    <row r="1433" spans="2:8" x14ac:dyDescent="0.45">
      <c r="B1433" s="191">
        <v>45159</v>
      </c>
      <c r="C1433" s="101">
        <v>394.8424072265625</v>
      </c>
      <c r="D1433" s="56">
        <f t="shared" si="44"/>
        <v>0.35359064348042241</v>
      </c>
      <c r="E1433">
        <v>1.3924996391208939E-2</v>
      </c>
      <c r="G1433">
        <v>1431</v>
      </c>
      <c r="H1433">
        <f t="shared" ca="1" si="45"/>
        <v>8.2814656223224557E-3</v>
      </c>
    </row>
    <row r="1434" spans="2:8" x14ac:dyDescent="0.45">
      <c r="B1434" s="191">
        <v>46113</v>
      </c>
      <c r="C1434" s="101">
        <v>291.70001220703125</v>
      </c>
      <c r="D1434" s="56">
        <f t="shared" si="44"/>
        <v>14.549248071681474</v>
      </c>
      <c r="E1434">
        <v>1.3903370977688968E-2</v>
      </c>
      <c r="G1434">
        <v>1432</v>
      </c>
      <c r="H1434">
        <f t="shared" ca="1" si="45"/>
        <v>2.2212677100857194E-2</v>
      </c>
    </row>
    <row r="1435" spans="2:8" x14ac:dyDescent="0.45">
      <c r="B1435" s="191">
        <v>38506</v>
      </c>
      <c r="C1435" s="101">
        <v>18.759750366210938</v>
      </c>
      <c r="D1435" s="56">
        <f t="shared" si="44"/>
        <v>-0.91392986942033805</v>
      </c>
      <c r="E1435">
        <v>1.3870176533080548E-2</v>
      </c>
      <c r="G1435">
        <v>1433</v>
      </c>
      <c r="H1435">
        <f t="shared" ca="1" si="45"/>
        <v>-9.317118375924931E-3</v>
      </c>
    </row>
    <row r="1436" spans="2:8" x14ac:dyDescent="0.45">
      <c r="B1436" s="191">
        <v>44683</v>
      </c>
      <c r="C1436" s="101">
        <v>217.95889282226563</v>
      </c>
      <c r="D1436" s="56">
        <f t="shared" si="44"/>
        <v>0.18381250813220038</v>
      </c>
      <c r="E1436">
        <v>1.3870153479292437E-2</v>
      </c>
      <c r="G1436">
        <v>1434</v>
      </c>
      <c r="H1436">
        <f t="shared" ca="1" si="45"/>
        <v>2.561079983902656E-2</v>
      </c>
    </row>
    <row r="1437" spans="2:8" x14ac:dyDescent="0.45">
      <c r="B1437" s="191">
        <v>42808</v>
      </c>
      <c r="C1437" s="101">
        <v>184.11605834960938</v>
      </c>
      <c r="D1437" s="56">
        <f t="shared" si="44"/>
        <v>1.0843647209425515</v>
      </c>
      <c r="E1437">
        <v>1.3854657218879789E-2</v>
      </c>
      <c r="G1437">
        <v>1435</v>
      </c>
      <c r="H1437">
        <f t="shared" ca="1" si="45"/>
        <v>-5.8137598986978773E-3</v>
      </c>
    </row>
    <row r="1438" spans="2:8" x14ac:dyDescent="0.45">
      <c r="B1438" s="191">
        <v>40966</v>
      </c>
      <c r="C1438" s="101">
        <v>88.331977844238281</v>
      </c>
      <c r="D1438" s="56">
        <f t="shared" si="44"/>
        <v>35.618816412104643</v>
      </c>
      <c r="E1438">
        <v>1.3849231525010081E-2</v>
      </c>
      <c r="G1438">
        <v>1436</v>
      </c>
      <c r="H1438">
        <f t="shared" ca="1" si="45"/>
        <v>3.9489796622767998E-2</v>
      </c>
    </row>
    <row r="1439" spans="2:8" x14ac:dyDescent="0.45">
      <c r="B1439" s="191">
        <v>35156</v>
      </c>
      <c r="C1439" s="101">
        <v>2.4122018814086914</v>
      </c>
      <c r="D1439" s="56">
        <f t="shared" si="44"/>
        <v>-0.9873123215763322</v>
      </c>
      <c r="E1439">
        <v>1.3845607794825668E-2</v>
      </c>
      <c r="G1439">
        <v>1437</v>
      </c>
      <c r="H1439">
        <f t="shared" ca="1" si="45"/>
        <v>4.0324932606944426E-2</v>
      </c>
    </row>
    <row r="1440" spans="2:8" x14ac:dyDescent="0.45">
      <c r="B1440" s="191">
        <v>42998</v>
      </c>
      <c r="C1440" s="101">
        <v>190.12161254882813</v>
      </c>
      <c r="D1440" s="56">
        <f t="shared" si="44"/>
        <v>0.94403163046983718</v>
      </c>
      <c r="E1440">
        <v>1.3813624691213373E-2</v>
      </c>
      <c r="G1440">
        <v>1438</v>
      </c>
      <c r="H1440">
        <f t="shared" ca="1" si="45"/>
        <v>2.9168858490679055E-2</v>
      </c>
    </row>
    <row r="1441" spans="2:8" x14ac:dyDescent="0.45">
      <c r="B1441" s="191">
        <v>41057</v>
      </c>
      <c r="C1441" s="101">
        <v>97.797592163085938</v>
      </c>
      <c r="D1441" s="56">
        <f t="shared" si="44"/>
        <v>11.421423192928422</v>
      </c>
      <c r="E1441">
        <v>1.3801785761738992E-2</v>
      </c>
      <c r="G1441">
        <v>1439</v>
      </c>
      <c r="H1441">
        <f t="shared" ca="1" si="45"/>
        <v>1.9163835346299573E-2</v>
      </c>
    </row>
    <row r="1442" spans="2:8" x14ac:dyDescent="0.45">
      <c r="B1442" s="191">
        <v>37347</v>
      </c>
      <c r="C1442" s="101">
        <v>7.8733000755310059</v>
      </c>
      <c r="D1442" s="56">
        <f t="shared" si="44"/>
        <v>-0.115269631130579</v>
      </c>
      <c r="E1442">
        <v>1.3779511967738352E-2</v>
      </c>
      <c r="G1442">
        <v>1440</v>
      </c>
      <c r="H1442">
        <f t="shared" ca="1" si="45"/>
        <v>-2.7831533484034186E-2</v>
      </c>
    </row>
    <row r="1443" spans="2:8" x14ac:dyDescent="0.45">
      <c r="B1443" s="191">
        <v>36713</v>
      </c>
      <c r="C1443" s="101">
        <v>8.8990955352783203</v>
      </c>
      <c r="D1443" s="56">
        <f t="shared" si="44"/>
        <v>-0.17539614684971405</v>
      </c>
      <c r="E1443">
        <v>1.3777515975230543E-2</v>
      </c>
      <c r="G1443">
        <v>1441</v>
      </c>
      <c r="H1443">
        <f t="shared" ca="1" si="45"/>
        <v>1.9918414823630388E-2</v>
      </c>
    </row>
    <row r="1444" spans="2:8" x14ac:dyDescent="0.45">
      <c r="B1444" s="191">
        <v>36231</v>
      </c>
      <c r="C1444" s="101">
        <v>10.791964530944824</v>
      </c>
      <c r="D1444" s="56">
        <f t="shared" si="44"/>
        <v>-0.89536713519487121</v>
      </c>
      <c r="E1444">
        <v>1.3770867006412018E-2</v>
      </c>
      <c r="G1444">
        <v>1442</v>
      </c>
      <c r="H1444">
        <f t="shared" ca="1" si="45"/>
        <v>8.6719852656500888E-3</v>
      </c>
    </row>
    <row r="1445" spans="2:8" x14ac:dyDescent="0.45">
      <c r="B1445" s="191">
        <v>41072</v>
      </c>
      <c r="C1445" s="101">
        <v>103.14125061035156</v>
      </c>
      <c r="D1445" s="56">
        <f t="shared" si="44"/>
        <v>2.1678021785284511</v>
      </c>
      <c r="E1445">
        <v>1.3764137204939042E-2</v>
      </c>
      <c r="G1445">
        <v>1443</v>
      </c>
      <c r="H1445">
        <f t="shared" ca="1" si="45"/>
        <v>-1.8683669659594521E-2</v>
      </c>
    </row>
    <row r="1446" spans="2:8" x14ac:dyDescent="0.45">
      <c r="B1446" s="191">
        <v>39078</v>
      </c>
      <c r="C1446" s="101">
        <v>32.559246063232422</v>
      </c>
      <c r="D1446" s="56">
        <f t="shared" si="44"/>
        <v>10.231617768611693</v>
      </c>
      <c r="E1446">
        <v>1.3749957835695563E-2</v>
      </c>
      <c r="G1446">
        <v>1444</v>
      </c>
      <c r="H1446">
        <f t="shared" ca="1" si="45"/>
        <v>1.9644383129439214E-2</v>
      </c>
    </row>
    <row r="1447" spans="2:8" x14ac:dyDescent="0.45">
      <c r="B1447" s="191">
        <v>35209</v>
      </c>
      <c r="C1447" s="101">
        <v>2.8988919258117676</v>
      </c>
      <c r="D1447" s="56">
        <f t="shared" si="44"/>
        <v>-0.97964186812880649</v>
      </c>
      <c r="E1447">
        <v>1.3749377288919182E-2</v>
      </c>
      <c r="G1447">
        <v>1445</v>
      </c>
      <c r="H1447">
        <f t="shared" ca="1" si="45"/>
        <v>2.9949371281817853E-2</v>
      </c>
    </row>
    <row r="1448" spans="2:8" x14ac:dyDescent="0.45">
      <c r="B1448" s="191">
        <v>41416</v>
      </c>
      <c r="C1448" s="101">
        <v>142.39479064941406</v>
      </c>
      <c r="D1448" s="56">
        <f t="shared" si="44"/>
        <v>-0.25370532861009831</v>
      </c>
      <c r="E1448">
        <v>1.3746432409608099E-2</v>
      </c>
      <c r="G1448">
        <v>1446</v>
      </c>
      <c r="H1448">
        <f t="shared" ca="1" si="45"/>
        <v>1.8677973223277182E-2</v>
      </c>
    </row>
    <row r="1449" spans="2:8" x14ac:dyDescent="0.45">
      <c r="B1449" s="191">
        <v>42772</v>
      </c>
      <c r="C1449" s="101">
        <v>190.8023681640625</v>
      </c>
      <c r="D1449" s="56">
        <f t="shared" si="44"/>
        <v>0.16131884346818379</v>
      </c>
      <c r="E1449">
        <v>1.3733745666200082E-2</v>
      </c>
      <c r="G1449">
        <v>1447</v>
      </c>
      <c r="H1449">
        <f t="shared" ca="1" si="45"/>
        <v>-1.5613617871030043E-2</v>
      </c>
    </row>
    <row r="1450" spans="2:8" x14ac:dyDescent="0.45">
      <c r="B1450" s="191">
        <v>44210</v>
      </c>
      <c r="C1450" s="101">
        <v>164.29800415039063</v>
      </c>
      <c r="D1450" s="56">
        <f t="shared" si="44"/>
        <v>1.6615378456572485E-2</v>
      </c>
      <c r="E1450">
        <v>1.3727942279243441E-2</v>
      </c>
      <c r="G1450">
        <v>1448</v>
      </c>
      <c r="H1450">
        <f t="shared" ca="1" si="45"/>
        <v>-7.4143025272144286E-3</v>
      </c>
    </row>
    <row r="1451" spans="2:8" x14ac:dyDescent="0.45">
      <c r="B1451" s="191">
        <v>44223</v>
      </c>
      <c r="C1451" s="101">
        <v>161.61274719238281</v>
      </c>
      <c r="D1451" s="56">
        <f t="shared" si="44"/>
        <v>8.2457759789482166E-2</v>
      </c>
      <c r="E1451">
        <v>1.3715245774516722E-2</v>
      </c>
      <c r="G1451">
        <v>1449</v>
      </c>
      <c r="H1451">
        <f t="shared" ca="1" si="45"/>
        <v>1.3458024075661485E-2</v>
      </c>
    </row>
    <row r="1452" spans="2:8" x14ac:dyDescent="0.45">
      <c r="B1452" s="191">
        <v>42080</v>
      </c>
      <c r="C1452" s="101">
        <v>149.30166625976563</v>
      </c>
      <c r="D1452" s="56">
        <f t="shared" si="44"/>
        <v>8.755178847169649</v>
      </c>
      <c r="E1452">
        <v>1.3715141295523573E-2</v>
      </c>
      <c r="G1452">
        <v>1450</v>
      </c>
      <c r="H1452">
        <f t="shared" ca="1" si="45"/>
        <v>-3.4670667841967884E-4</v>
      </c>
    </row>
    <row r="1453" spans="2:8" x14ac:dyDescent="0.45">
      <c r="B1453" s="191">
        <v>38320</v>
      </c>
      <c r="C1453" s="101">
        <v>15.304862022399902</v>
      </c>
      <c r="D1453" s="56">
        <f t="shared" si="44"/>
        <v>1.279233338595295</v>
      </c>
      <c r="E1453">
        <v>1.3700674797759644E-2</v>
      </c>
      <c r="G1453">
        <v>1451</v>
      </c>
      <c r="H1453">
        <f t="shared" ca="1" si="45"/>
        <v>1.8720060680093156E-2</v>
      </c>
    </row>
    <row r="1454" spans="2:8" x14ac:dyDescent="0.45">
      <c r="B1454" s="191">
        <v>35769</v>
      </c>
      <c r="C1454" s="101">
        <v>6.7149167060852051</v>
      </c>
      <c r="D1454" s="56">
        <f t="shared" si="44"/>
        <v>-0.95929195150523627</v>
      </c>
      <c r="E1454">
        <v>1.369775350594263E-2</v>
      </c>
      <c r="G1454">
        <v>1452</v>
      </c>
      <c r="H1454">
        <f t="shared" ca="1" si="45"/>
        <v>8.3099949087601706E-3</v>
      </c>
    </row>
    <row r="1455" spans="2:8" x14ac:dyDescent="0.45">
      <c r="B1455" s="191">
        <v>42548</v>
      </c>
      <c r="C1455" s="101">
        <v>164.95304870605469</v>
      </c>
      <c r="D1455" s="56">
        <f t="shared" si="44"/>
        <v>0.52136239127057216</v>
      </c>
      <c r="E1455">
        <v>1.3696540203908387E-2</v>
      </c>
      <c r="G1455">
        <v>1453</v>
      </c>
      <c r="H1455">
        <f t="shared" ca="1" si="45"/>
        <v>-4.0004727536023868E-3</v>
      </c>
    </row>
    <row r="1456" spans="2:8" x14ac:dyDescent="0.45">
      <c r="B1456" s="191">
        <v>41107</v>
      </c>
      <c r="C1456" s="101">
        <v>108.424560546875</v>
      </c>
      <c r="D1456" s="56">
        <f t="shared" si="44"/>
        <v>-0.24951159771261805</v>
      </c>
      <c r="E1456">
        <v>1.3687475444972057E-2</v>
      </c>
      <c r="G1456">
        <v>1454</v>
      </c>
      <c r="H1456">
        <f t="shared" ca="1" si="45"/>
        <v>-3.1335185722287301E-2</v>
      </c>
    </row>
    <row r="1457" spans="2:8" x14ac:dyDescent="0.45">
      <c r="B1457" s="191">
        <v>42202</v>
      </c>
      <c r="C1457" s="101">
        <v>144.47200012207031</v>
      </c>
      <c r="D1457" s="56">
        <f t="shared" si="44"/>
        <v>-0.18681235153904682</v>
      </c>
      <c r="E1457">
        <v>1.3681316793016606E-2</v>
      </c>
      <c r="G1457">
        <v>1455</v>
      </c>
      <c r="H1457">
        <f t="shared" ca="1" si="45"/>
        <v>9.5897260282156605E-3</v>
      </c>
    </row>
    <row r="1458" spans="2:8" x14ac:dyDescent="0.45">
      <c r="B1458" s="191">
        <v>44277</v>
      </c>
      <c r="C1458" s="101">
        <v>177.66133117675781</v>
      </c>
      <c r="D1458" s="56">
        <f t="shared" si="44"/>
        <v>14.631954295864197</v>
      </c>
      <c r="E1458">
        <v>1.3680209986330412E-2</v>
      </c>
      <c r="G1458">
        <v>1456</v>
      </c>
      <c r="H1458">
        <f t="shared" ca="1" si="45"/>
        <v>-1.2309949268783774E-2</v>
      </c>
    </row>
    <row r="1459" spans="2:8" x14ac:dyDescent="0.45">
      <c r="B1459" s="191">
        <v>38176</v>
      </c>
      <c r="C1459" s="101">
        <v>11.365266799926758</v>
      </c>
      <c r="D1459" s="56">
        <f t="shared" si="44"/>
        <v>-0.94176836213978643</v>
      </c>
      <c r="E1459">
        <v>1.3673003023493701E-2</v>
      </c>
      <c r="G1459">
        <v>1457</v>
      </c>
      <c r="H1459">
        <f t="shared" ca="1" si="45"/>
        <v>-2.813611307628943E-2</v>
      </c>
    </row>
    <row r="1460" spans="2:8" x14ac:dyDescent="0.45">
      <c r="B1460" s="191">
        <v>44481</v>
      </c>
      <c r="C1460" s="101">
        <v>195.17340087890625</v>
      </c>
      <c r="D1460" s="56">
        <f t="shared" si="44"/>
        <v>-0.49914990585922003</v>
      </c>
      <c r="E1460">
        <v>1.3652536000801357E-2</v>
      </c>
      <c r="G1460">
        <v>1458</v>
      </c>
      <c r="H1460">
        <f t="shared" ca="1" si="45"/>
        <v>-2.271486747125788E-2</v>
      </c>
    </row>
    <row r="1461" spans="2:8" x14ac:dyDescent="0.45">
      <c r="B1461" s="191">
        <v>45245</v>
      </c>
      <c r="C1461" s="101">
        <v>389.68426513671875</v>
      </c>
      <c r="D1461" s="56">
        <f t="shared" si="44"/>
        <v>48.805403731246727</v>
      </c>
      <c r="E1461">
        <v>1.3646855455324772E-2</v>
      </c>
      <c r="G1461">
        <v>1459</v>
      </c>
      <c r="H1461">
        <f t="shared" ca="1" si="45"/>
        <v>-5.5558890424288734E-3</v>
      </c>
    </row>
    <row r="1462" spans="2:8" x14ac:dyDescent="0.45">
      <c r="B1462" s="191">
        <v>35873</v>
      </c>
      <c r="C1462" s="101">
        <v>7.8241362571716309</v>
      </c>
      <c r="D1462" s="56">
        <f t="shared" si="44"/>
        <v>-0.94262431517326084</v>
      </c>
      <c r="E1462">
        <v>1.3632866596761816E-2</v>
      </c>
      <c r="G1462">
        <v>1460</v>
      </c>
      <c r="H1462">
        <f t="shared" ca="1" si="45"/>
        <v>3.6362032538670244E-3</v>
      </c>
    </row>
    <row r="1463" spans="2:8" x14ac:dyDescent="0.45">
      <c r="B1463" s="191">
        <v>41523</v>
      </c>
      <c r="C1463" s="101">
        <v>136.36676025390625</v>
      </c>
      <c r="D1463" s="56">
        <f t="shared" si="44"/>
        <v>4.958749166555541</v>
      </c>
      <c r="E1463">
        <v>1.3615349726042763E-2</v>
      </c>
      <c r="G1463">
        <v>1461</v>
      </c>
      <c r="H1463">
        <f t="shared" ca="1" si="45"/>
        <v>-1.1077972651139153E-2</v>
      </c>
    </row>
    <row r="1464" spans="2:8" x14ac:dyDescent="0.45">
      <c r="B1464" s="191">
        <v>38608</v>
      </c>
      <c r="C1464" s="101">
        <v>22.8851318359375</v>
      </c>
      <c r="D1464" s="56">
        <f t="shared" si="44"/>
        <v>3.4096367454047987</v>
      </c>
      <c r="E1464">
        <v>1.3610293098311091E-2</v>
      </c>
      <c r="G1464">
        <v>1462</v>
      </c>
      <c r="H1464">
        <f t="shared" ca="1" si="45"/>
        <v>-5.2839736589575026E-2</v>
      </c>
    </row>
    <row r="1465" spans="2:8" x14ac:dyDescent="0.45">
      <c r="B1465" s="191">
        <v>35640</v>
      </c>
      <c r="C1465" s="101">
        <v>5.1897997856140137</v>
      </c>
      <c r="D1465" s="56">
        <f t="shared" si="44"/>
        <v>-0.85155237024668295</v>
      </c>
      <c r="E1465">
        <v>1.3605417468979414E-2</v>
      </c>
      <c r="G1465">
        <v>1463</v>
      </c>
      <c r="H1465">
        <f t="shared" ca="1" si="45"/>
        <v>-1.7021176820670638E-2</v>
      </c>
    </row>
    <row r="1466" spans="2:8" x14ac:dyDescent="0.45">
      <c r="B1466" s="191">
        <v>39021</v>
      </c>
      <c r="C1466" s="101">
        <v>34.960475921630859</v>
      </c>
      <c r="D1466" s="56">
        <f t="shared" si="44"/>
        <v>0.15999109439911621</v>
      </c>
      <c r="E1466">
        <v>1.3603443872881602E-2</v>
      </c>
      <c r="G1466">
        <v>1464</v>
      </c>
      <c r="H1466">
        <f t="shared" ca="1" si="45"/>
        <v>-3.39949650012212E-3</v>
      </c>
    </row>
    <row r="1467" spans="2:8" x14ac:dyDescent="0.45">
      <c r="B1467" s="191">
        <v>39317</v>
      </c>
      <c r="C1467" s="101">
        <v>30.138572692871094</v>
      </c>
      <c r="D1467" s="56">
        <f t="shared" si="44"/>
        <v>-0.75908804166911625</v>
      </c>
      <c r="E1467">
        <v>1.3585944482867757E-2</v>
      </c>
      <c r="G1467">
        <v>1465</v>
      </c>
      <c r="H1467">
        <f t="shared" ca="1" si="45"/>
        <v>5.4534624669286755E-3</v>
      </c>
    </row>
    <row r="1468" spans="2:8" x14ac:dyDescent="0.45">
      <c r="B1468" s="191">
        <v>41332</v>
      </c>
      <c r="C1468" s="101">
        <v>125.10202026367188</v>
      </c>
      <c r="D1468" s="56">
        <f t="shared" si="44"/>
        <v>-5.0314303678467363E-2</v>
      </c>
      <c r="E1468">
        <v>1.3580884509600119E-2</v>
      </c>
      <c r="G1468">
        <v>1466</v>
      </c>
      <c r="H1468">
        <f t="shared" ca="1" si="45"/>
        <v>2.6484077326092623E-2</v>
      </c>
    </row>
    <row r="1469" spans="2:8" x14ac:dyDescent="0.45">
      <c r="B1469" s="191">
        <v>44104</v>
      </c>
      <c r="C1469" s="101">
        <v>131.72991943359375</v>
      </c>
      <c r="D1469" s="56">
        <f t="shared" si="44"/>
        <v>14.426821878060847</v>
      </c>
      <c r="E1469">
        <v>1.3577251016124739E-2</v>
      </c>
      <c r="G1469">
        <v>1467</v>
      </c>
      <c r="H1469">
        <f t="shared" ca="1" si="45"/>
        <v>-2.3115335918947408E-2</v>
      </c>
    </row>
    <row r="1470" spans="2:8" x14ac:dyDescent="0.45">
      <c r="B1470" s="191">
        <v>36761</v>
      </c>
      <c r="C1470" s="101">
        <v>8.5390186309814453</v>
      </c>
      <c r="D1470" s="56">
        <f t="shared" si="44"/>
        <v>-0.93975262930111025</v>
      </c>
      <c r="E1470">
        <v>1.3572584102330214E-2</v>
      </c>
      <c r="G1470">
        <v>1468</v>
      </c>
      <c r="H1470">
        <f t="shared" ca="1" si="45"/>
        <v>1.5753669642475886E-2</v>
      </c>
    </row>
    <row r="1471" spans="2:8" x14ac:dyDescent="0.45">
      <c r="B1471" s="191">
        <v>41654</v>
      </c>
      <c r="C1471" s="101">
        <v>141.73263549804688</v>
      </c>
      <c r="D1471" s="56">
        <f t="shared" si="44"/>
        <v>3.2824553581925571</v>
      </c>
      <c r="E1471">
        <v>1.3561747065189662E-2</v>
      </c>
      <c r="G1471">
        <v>1469</v>
      </c>
      <c r="H1471">
        <f t="shared" ca="1" si="45"/>
        <v>-1.3423906759750229E-2</v>
      </c>
    </row>
    <row r="1472" spans="2:8" x14ac:dyDescent="0.45">
      <c r="B1472" s="191">
        <v>39776</v>
      </c>
      <c r="C1472" s="101">
        <v>33.096115112304688</v>
      </c>
      <c r="D1472" s="56">
        <f t="shared" si="44"/>
        <v>3.3373754421889781</v>
      </c>
      <c r="E1472">
        <v>1.3541419758545323E-2</v>
      </c>
      <c r="G1472">
        <v>1470</v>
      </c>
      <c r="H1472">
        <f t="shared" ca="1" si="45"/>
        <v>1.5060515112029835E-2</v>
      </c>
    </row>
    <row r="1473" spans="2:8" x14ac:dyDescent="0.45">
      <c r="B1473" s="191">
        <v>36557</v>
      </c>
      <c r="C1473" s="101">
        <v>7.6304473876953125</v>
      </c>
      <c r="D1473" s="56">
        <f t="shared" si="44"/>
        <v>-4.0187156873018146E-2</v>
      </c>
      <c r="E1473">
        <v>1.3507686648422668E-2</v>
      </c>
      <c r="G1473">
        <v>1471</v>
      </c>
      <c r="H1473">
        <f t="shared" ca="1" si="45"/>
        <v>3.0515517991126187E-2</v>
      </c>
    </row>
    <row r="1474" spans="2:8" x14ac:dyDescent="0.45">
      <c r="B1474" s="191">
        <v>37484</v>
      </c>
      <c r="C1474" s="101">
        <v>7.9499325752258301</v>
      </c>
      <c r="D1474" s="56">
        <f t="shared" si="44"/>
        <v>-0.92446035619450728</v>
      </c>
      <c r="E1474">
        <v>1.3486082923626137E-2</v>
      </c>
      <c r="G1474">
        <v>1472</v>
      </c>
      <c r="H1474">
        <f t="shared" ca="1" si="45"/>
        <v>-5.2374932798297226E-2</v>
      </c>
    </row>
    <row r="1475" spans="2:8" x14ac:dyDescent="0.45">
      <c r="B1475" s="191">
        <v>41075</v>
      </c>
      <c r="C1475" s="101">
        <v>105.24185943603516</v>
      </c>
      <c r="D1475" s="56">
        <f t="shared" ref="D1475:D1538" si="46">(C1475-C1476)/C1476</f>
        <v>-0.47067148008566717</v>
      </c>
      <c r="E1475">
        <v>1.3485851471807971E-2</v>
      </c>
      <c r="G1475">
        <v>1473</v>
      </c>
      <c r="H1475">
        <f t="shared" ca="1" si="45"/>
        <v>-1.6300514714853297E-2</v>
      </c>
    </row>
    <row r="1476" spans="2:8" x14ac:dyDescent="0.45">
      <c r="B1476" s="191">
        <v>43494</v>
      </c>
      <c r="C1476" s="101">
        <v>198.82144165039063</v>
      </c>
      <c r="D1476" s="56">
        <f t="shared" si="46"/>
        <v>21.581757508824545</v>
      </c>
      <c r="E1476">
        <v>1.3466622861135844E-2</v>
      </c>
      <c r="G1476">
        <v>1474</v>
      </c>
      <c r="H1476">
        <f t="shared" ref="H1476:H1539" ca="1" si="47">_xlfn.NORM.INV(RAND(),N$5,N$6)</f>
        <v>-2.1672591847462418E-2</v>
      </c>
    </row>
    <row r="1477" spans="2:8" x14ac:dyDescent="0.45">
      <c r="B1477" s="191">
        <v>36214</v>
      </c>
      <c r="C1477" s="101">
        <v>8.8045158386230469</v>
      </c>
      <c r="D1477" s="56">
        <f t="shared" si="46"/>
        <v>-0.95695322156985374</v>
      </c>
      <c r="E1477">
        <v>1.3449534961864205E-2</v>
      </c>
      <c r="G1477">
        <v>1475</v>
      </c>
      <c r="H1477">
        <f t="shared" ca="1" si="47"/>
        <v>-9.2033545993282645E-3</v>
      </c>
    </row>
    <row r="1478" spans="2:8" x14ac:dyDescent="0.45">
      <c r="B1478" s="191">
        <v>43390</v>
      </c>
      <c r="C1478" s="101">
        <v>204.53367614746094</v>
      </c>
      <c r="D1478" s="56">
        <f t="shared" si="46"/>
        <v>-0.51557600740192655</v>
      </c>
      <c r="E1478">
        <v>1.3443992977130311E-2</v>
      </c>
      <c r="G1478">
        <v>1476</v>
      </c>
      <c r="H1478">
        <f t="shared" ca="1" si="47"/>
        <v>-8.9422421425044384E-3</v>
      </c>
    </row>
    <row r="1479" spans="2:8" x14ac:dyDescent="0.45">
      <c r="B1479" s="191">
        <v>45126</v>
      </c>
      <c r="C1479" s="101">
        <v>422.22036743164063</v>
      </c>
      <c r="D1479" s="56">
        <f t="shared" si="46"/>
        <v>1.4584456245068451</v>
      </c>
      <c r="E1479">
        <v>1.3439132929109671E-2</v>
      </c>
      <c r="G1479">
        <v>1477</v>
      </c>
      <c r="H1479">
        <f t="shared" ca="1" si="47"/>
        <v>3.5347947984199386E-3</v>
      </c>
    </row>
    <row r="1480" spans="2:8" x14ac:dyDescent="0.45">
      <c r="B1480" s="191">
        <v>42562</v>
      </c>
      <c r="C1480" s="101">
        <v>171.74281311035156</v>
      </c>
      <c r="D1480" s="56">
        <f t="shared" si="46"/>
        <v>1.448593872652342E-2</v>
      </c>
      <c r="E1480">
        <v>1.3422790390284399E-2</v>
      </c>
      <c r="G1480">
        <v>1478</v>
      </c>
      <c r="H1480">
        <f t="shared" ca="1" si="47"/>
        <v>3.5461270111623276E-2</v>
      </c>
    </row>
    <row r="1481" spans="2:8" x14ac:dyDescent="0.45">
      <c r="B1481" s="191">
        <v>44357</v>
      </c>
      <c r="C1481" s="101">
        <v>169.29048156738281</v>
      </c>
      <c r="D1481" s="56">
        <f t="shared" si="46"/>
        <v>-0.44026954956278486</v>
      </c>
      <c r="E1481">
        <v>1.3419150960492933E-2</v>
      </c>
      <c r="G1481">
        <v>1479</v>
      </c>
      <c r="H1481">
        <f t="shared" ca="1" si="47"/>
        <v>3.4211265519129917E-2</v>
      </c>
    </row>
    <row r="1482" spans="2:8" x14ac:dyDescent="0.45">
      <c r="B1482" s="191">
        <v>46120</v>
      </c>
      <c r="C1482" s="101">
        <v>302.45001220703125</v>
      </c>
      <c r="D1482" s="56">
        <f t="shared" si="46"/>
        <v>9.1398573522047712</v>
      </c>
      <c r="E1482">
        <v>1.3402579448464715E-2</v>
      </c>
      <c r="G1482">
        <v>1480</v>
      </c>
      <c r="H1482">
        <f t="shared" ca="1" si="47"/>
        <v>-2.4333427876258172E-3</v>
      </c>
    </row>
    <row r="1483" spans="2:8" x14ac:dyDescent="0.45">
      <c r="B1483" s="191">
        <v>39752</v>
      </c>
      <c r="C1483" s="101">
        <v>29.827836990356445</v>
      </c>
      <c r="D1483" s="56">
        <f t="shared" si="46"/>
        <v>-0.9061870236037789</v>
      </c>
      <c r="E1483">
        <v>1.3390060553748135E-2</v>
      </c>
      <c r="G1483">
        <v>1481</v>
      </c>
      <c r="H1483">
        <f t="shared" ca="1" si="47"/>
        <v>-4.9088093241305461E-2</v>
      </c>
    </row>
    <row r="1484" spans="2:8" x14ac:dyDescent="0.45">
      <c r="B1484" s="191">
        <v>46069</v>
      </c>
      <c r="C1484" s="101">
        <v>317.95001220703125</v>
      </c>
      <c r="D1484" s="56">
        <f t="shared" si="46"/>
        <v>1.2549963497432917</v>
      </c>
      <c r="E1484">
        <v>1.3386493090139442E-2</v>
      </c>
      <c r="G1484">
        <v>1482</v>
      </c>
      <c r="H1484">
        <f t="shared" ca="1" si="47"/>
        <v>-1.0033149710979929E-2</v>
      </c>
    </row>
    <row r="1485" spans="2:8" x14ac:dyDescent="0.45">
      <c r="B1485" s="191">
        <v>42178</v>
      </c>
      <c r="C1485" s="101">
        <v>140.99801635742188</v>
      </c>
      <c r="D1485" s="56">
        <f t="shared" si="46"/>
        <v>-0.35224531501089212</v>
      </c>
      <c r="E1485">
        <v>1.3369692979156519E-2</v>
      </c>
      <c r="G1485">
        <v>1483</v>
      </c>
      <c r="H1485">
        <f t="shared" ca="1" si="47"/>
        <v>-5.2999700791787299E-2</v>
      </c>
    </row>
    <row r="1486" spans="2:8" x14ac:dyDescent="0.45">
      <c r="B1486" s="191">
        <v>42905</v>
      </c>
      <c r="C1486" s="101">
        <v>217.67193603515625</v>
      </c>
      <c r="D1486" s="56">
        <f t="shared" si="46"/>
        <v>-0.42277505341982363</v>
      </c>
      <c r="E1486">
        <v>1.336364233717938E-2</v>
      </c>
      <c r="G1486">
        <v>1484</v>
      </c>
      <c r="H1486">
        <f t="shared" ca="1" si="47"/>
        <v>-6.4913654294095936E-3</v>
      </c>
    </row>
    <row r="1487" spans="2:8" x14ac:dyDescent="0.45">
      <c r="B1487" s="191">
        <v>45372</v>
      </c>
      <c r="C1487" s="101">
        <v>377.1007080078125</v>
      </c>
      <c r="D1487" s="56">
        <f t="shared" si="46"/>
        <v>6.7916554184984594</v>
      </c>
      <c r="E1487">
        <v>1.3350871963218082E-2</v>
      </c>
      <c r="G1487">
        <v>1485</v>
      </c>
      <c r="H1487">
        <f t="shared" ca="1" si="47"/>
        <v>-1.8830994733482577E-2</v>
      </c>
    </row>
    <row r="1488" spans="2:8" x14ac:dyDescent="0.45">
      <c r="B1488" s="191">
        <v>40220</v>
      </c>
      <c r="C1488" s="101">
        <v>48.398021697998047</v>
      </c>
      <c r="D1488" s="56">
        <f t="shared" si="46"/>
        <v>-0.69289276367322716</v>
      </c>
      <c r="E1488">
        <v>1.3324955550601869E-2</v>
      </c>
      <c r="G1488">
        <v>1486</v>
      </c>
      <c r="H1488">
        <f t="shared" ca="1" si="47"/>
        <v>-1.2295585978275386E-2</v>
      </c>
    </row>
    <row r="1489" spans="2:8" x14ac:dyDescent="0.45">
      <c r="B1489" s="191">
        <v>41773</v>
      </c>
      <c r="C1489" s="101">
        <v>157.59323120117188</v>
      </c>
      <c r="D1489" s="56">
        <f t="shared" si="46"/>
        <v>17.627825142801488</v>
      </c>
      <c r="E1489">
        <v>1.3301804119362054E-2</v>
      </c>
      <c r="G1489">
        <v>1487</v>
      </c>
      <c r="H1489">
        <f t="shared" ca="1" si="47"/>
        <v>3.1540837989538863E-2</v>
      </c>
    </row>
    <row r="1490" spans="2:8" x14ac:dyDescent="0.45">
      <c r="B1490" s="191">
        <v>37792</v>
      </c>
      <c r="C1490" s="101">
        <v>8.4600982666015625</v>
      </c>
      <c r="D1490" s="56">
        <f t="shared" si="46"/>
        <v>-0.78137725495948396</v>
      </c>
      <c r="E1490">
        <v>1.3283745071252667E-2</v>
      </c>
      <c r="G1490">
        <v>1488</v>
      </c>
      <c r="H1490">
        <f t="shared" ca="1" si="47"/>
        <v>-4.1964903489307724E-2</v>
      </c>
    </row>
    <row r="1491" spans="2:8" x14ac:dyDescent="0.45">
      <c r="B1491" s="191">
        <v>39617</v>
      </c>
      <c r="C1491" s="101">
        <v>38.697246551513672</v>
      </c>
      <c r="D1491" s="56">
        <f t="shared" si="46"/>
        <v>4.4366421633484574</v>
      </c>
      <c r="E1491">
        <v>1.3283635984063952E-2</v>
      </c>
      <c r="G1491">
        <v>1489</v>
      </c>
      <c r="H1491">
        <f t="shared" ca="1" si="47"/>
        <v>-8.9927907827854134E-3</v>
      </c>
    </row>
    <row r="1492" spans="2:8" x14ac:dyDescent="0.45">
      <c r="B1492" s="191">
        <v>37578</v>
      </c>
      <c r="C1492" s="101">
        <v>7.1178579330444336</v>
      </c>
      <c r="D1492" s="56">
        <f t="shared" si="46"/>
        <v>-0.88382182466675818</v>
      </c>
      <c r="E1492">
        <v>1.3278653649219971E-2</v>
      </c>
      <c r="G1492">
        <v>1490</v>
      </c>
      <c r="H1492">
        <f t="shared" ca="1" si="47"/>
        <v>6.044539723372531E-3</v>
      </c>
    </row>
    <row r="1493" spans="2:8" x14ac:dyDescent="0.45">
      <c r="B1493" s="191">
        <v>40382</v>
      </c>
      <c r="C1493" s="101">
        <v>61.266738891601563</v>
      </c>
      <c r="D1493" s="56">
        <f t="shared" si="46"/>
        <v>-0.66330492361509541</v>
      </c>
      <c r="E1493">
        <v>1.3268244759233536E-2</v>
      </c>
      <c r="G1493">
        <v>1491</v>
      </c>
      <c r="H1493">
        <f t="shared" ca="1" si="47"/>
        <v>1.1742244719243565E-2</v>
      </c>
    </row>
    <row r="1494" spans="2:8" x14ac:dyDescent="0.45">
      <c r="B1494" s="191">
        <v>43166</v>
      </c>
      <c r="C1494" s="101">
        <v>181.96505737304688</v>
      </c>
      <c r="D1494" s="56">
        <f t="shared" si="46"/>
        <v>-0.6050855387455395</v>
      </c>
      <c r="E1494">
        <v>1.3255297254533571E-2</v>
      </c>
      <c r="G1494">
        <v>1492</v>
      </c>
      <c r="H1494">
        <f t="shared" ca="1" si="47"/>
        <v>3.5279917008361104E-2</v>
      </c>
    </row>
    <row r="1495" spans="2:8" x14ac:dyDescent="0.45">
      <c r="B1495" s="191">
        <v>45525</v>
      </c>
      <c r="C1495" s="101">
        <v>460.77081298828125</v>
      </c>
      <c r="D1495" s="56">
        <f t="shared" si="46"/>
        <v>1.7831852787316589</v>
      </c>
      <c r="E1495">
        <v>1.323173907467684E-2</v>
      </c>
      <c r="G1495">
        <v>1493</v>
      </c>
      <c r="H1495">
        <f t="shared" ca="1" si="47"/>
        <v>-3.3692963775101073E-2</v>
      </c>
    </row>
    <row r="1496" spans="2:8" x14ac:dyDescent="0.45">
      <c r="B1496" s="191">
        <v>44272</v>
      </c>
      <c r="C1496" s="101">
        <v>165.55520629882813</v>
      </c>
      <c r="D1496" s="56">
        <f t="shared" si="46"/>
        <v>0.10462616713007411</v>
      </c>
      <c r="E1496">
        <v>1.3230670097075592E-2</v>
      </c>
      <c r="G1496">
        <v>1494</v>
      </c>
      <c r="H1496">
        <f t="shared" ca="1" si="47"/>
        <v>-2.6877562525327678E-2</v>
      </c>
    </row>
    <row r="1497" spans="2:8" x14ac:dyDescent="0.45">
      <c r="B1497" s="191">
        <v>44049</v>
      </c>
      <c r="C1497" s="101">
        <v>149.87442016601563</v>
      </c>
      <c r="D1497" s="56">
        <f t="shared" si="46"/>
        <v>6.1682800704080485</v>
      </c>
      <c r="E1497">
        <v>1.3226074759770442E-2</v>
      </c>
      <c r="G1497">
        <v>1495</v>
      </c>
      <c r="H1497">
        <f t="shared" ca="1" si="47"/>
        <v>-1.6771069650517192E-2</v>
      </c>
    </row>
    <row r="1498" spans="2:8" x14ac:dyDescent="0.45">
      <c r="B1498" s="191">
        <v>38595</v>
      </c>
      <c r="C1498" s="101">
        <v>20.908002853393555</v>
      </c>
      <c r="D1498" s="56">
        <f t="shared" si="46"/>
        <v>-0.95505076011997425</v>
      </c>
      <c r="E1498">
        <v>1.3224082234292011E-2</v>
      </c>
      <c r="G1498">
        <v>1496</v>
      </c>
      <c r="H1498">
        <f t="shared" ca="1" si="47"/>
        <v>2.6450275488069667E-2</v>
      </c>
    </row>
    <row r="1499" spans="2:8" x14ac:dyDescent="0.45">
      <c r="B1499" s="191">
        <v>45572</v>
      </c>
      <c r="C1499" s="101">
        <v>465.14697265625</v>
      </c>
      <c r="D1499" s="56">
        <f t="shared" si="46"/>
        <v>22.126769600468091</v>
      </c>
      <c r="E1499">
        <v>1.3206236861650634E-2</v>
      </c>
      <c r="G1499">
        <v>1497</v>
      </c>
      <c r="H1499">
        <f t="shared" ca="1" si="47"/>
        <v>3.7545126099662214E-2</v>
      </c>
    </row>
    <row r="1500" spans="2:8" x14ac:dyDescent="0.45">
      <c r="B1500" s="191">
        <v>38558</v>
      </c>
      <c r="C1500" s="101">
        <v>20.112924575805664</v>
      </c>
      <c r="D1500" s="56">
        <f t="shared" si="46"/>
        <v>-0.8664005370044755</v>
      </c>
      <c r="E1500">
        <v>1.3198722702394923E-2</v>
      </c>
      <c r="G1500">
        <v>1498</v>
      </c>
      <c r="H1500">
        <f t="shared" ca="1" si="47"/>
        <v>1.1885342861606932E-2</v>
      </c>
    </row>
    <row r="1501" spans="2:8" x14ac:dyDescent="0.45">
      <c r="B1501" s="191">
        <v>41543</v>
      </c>
      <c r="C1501" s="101">
        <v>150.54644775390625</v>
      </c>
      <c r="D1501" s="56">
        <f t="shared" si="46"/>
        <v>6.2888670244529168E-2</v>
      </c>
      <c r="E1501">
        <v>1.3197991228724172E-2</v>
      </c>
      <c r="G1501">
        <v>1499</v>
      </c>
      <c r="H1501">
        <f t="shared" ca="1" si="47"/>
        <v>-6.9593813812723849E-3</v>
      </c>
    </row>
    <row r="1502" spans="2:8" x14ac:dyDescent="0.45">
      <c r="B1502" s="191">
        <v>42131</v>
      </c>
      <c r="C1502" s="101">
        <v>141.63896179199219</v>
      </c>
      <c r="D1502" s="56">
        <f t="shared" si="46"/>
        <v>-0.64158727037910979</v>
      </c>
      <c r="E1502">
        <v>1.3192805960192037E-2</v>
      </c>
      <c r="G1502">
        <v>1500</v>
      </c>
      <c r="H1502">
        <f t="shared" ca="1" si="47"/>
        <v>-1.7747574768080882E-2</v>
      </c>
    </row>
    <row r="1503" spans="2:8" x14ac:dyDescent="0.45">
      <c r="B1503" s="191">
        <v>45740</v>
      </c>
      <c r="C1503" s="101">
        <v>395.1839599609375</v>
      </c>
      <c r="D1503" s="56">
        <f t="shared" si="46"/>
        <v>10.872358776717938</v>
      </c>
      <c r="E1503">
        <v>1.3191912703327691E-2</v>
      </c>
      <c r="G1503">
        <v>1501</v>
      </c>
      <c r="H1503">
        <f t="shared" ca="1" si="47"/>
        <v>-3.0794914796158186E-3</v>
      </c>
    </row>
    <row r="1504" spans="2:8" x14ac:dyDescent="0.45">
      <c r="B1504" s="191">
        <v>38945</v>
      </c>
      <c r="C1504" s="101">
        <v>33.286052703857422</v>
      </c>
      <c r="D1504" s="56">
        <f t="shared" si="46"/>
        <v>-0.80999962721708929</v>
      </c>
      <c r="E1504">
        <v>1.3161625593650819E-2</v>
      </c>
      <c r="G1504">
        <v>1502</v>
      </c>
      <c r="H1504">
        <f t="shared" ca="1" si="47"/>
        <v>-1.6481210208641166E-3</v>
      </c>
    </row>
    <row r="1505" spans="2:8" x14ac:dyDescent="0.45">
      <c r="B1505" s="191">
        <v>42754</v>
      </c>
      <c r="C1505" s="101">
        <v>175.18940734863281</v>
      </c>
      <c r="D1505" s="56">
        <f t="shared" si="46"/>
        <v>4.3745599985394721</v>
      </c>
      <c r="E1505">
        <v>1.3155421564905604E-2</v>
      </c>
      <c r="G1505">
        <v>1503</v>
      </c>
      <c r="H1505">
        <f t="shared" ca="1" si="47"/>
        <v>-3.3516279476130242E-2</v>
      </c>
    </row>
    <row r="1506" spans="2:8" x14ac:dyDescent="0.45">
      <c r="B1506" s="191">
        <v>39115</v>
      </c>
      <c r="C1506" s="101">
        <v>32.596046447753906</v>
      </c>
      <c r="D1506" s="56">
        <f t="shared" si="46"/>
        <v>2.9440066373034455</v>
      </c>
      <c r="E1506">
        <v>1.3154148896651461E-2</v>
      </c>
      <c r="G1506">
        <v>1504</v>
      </c>
      <c r="H1506">
        <f t="shared" ca="1" si="47"/>
        <v>-3.0418037763774282E-2</v>
      </c>
    </row>
    <row r="1507" spans="2:8" x14ac:dyDescent="0.45">
      <c r="B1507" s="191">
        <v>36739</v>
      </c>
      <c r="C1507" s="101">
        <v>8.2647037506103516</v>
      </c>
      <c r="D1507" s="56">
        <f t="shared" si="46"/>
        <v>-0.97917336201344973</v>
      </c>
      <c r="E1507">
        <v>1.3141233863973084E-2</v>
      </c>
      <c r="G1507">
        <v>1505</v>
      </c>
      <c r="H1507">
        <f t="shared" ca="1" si="47"/>
        <v>-1.7477644944035906E-2</v>
      </c>
    </row>
    <row r="1508" spans="2:8" x14ac:dyDescent="0.45">
      <c r="B1508" s="191">
        <v>45946</v>
      </c>
      <c r="C1508" s="101">
        <v>396.83331298828125</v>
      </c>
      <c r="D1508" s="56">
        <f t="shared" si="46"/>
        <v>46.153420734501616</v>
      </c>
      <c r="E1508">
        <v>1.3128311616429942E-2</v>
      </c>
      <c r="G1508">
        <v>1506</v>
      </c>
      <c r="H1508">
        <f t="shared" ca="1" si="47"/>
        <v>8.5928312059399929E-3</v>
      </c>
    </row>
    <row r="1509" spans="2:8" x14ac:dyDescent="0.45">
      <c r="B1509" s="191">
        <v>35906</v>
      </c>
      <c r="C1509" s="101">
        <v>8.4157905578613281</v>
      </c>
      <c r="D1509" s="56">
        <f t="shared" si="46"/>
        <v>-0.86753331018024826</v>
      </c>
      <c r="E1509">
        <v>1.3120191405247686E-2</v>
      </c>
      <c r="G1509">
        <v>1507</v>
      </c>
      <c r="H1509">
        <f t="shared" ca="1" si="47"/>
        <v>-2.5874093255503515E-2</v>
      </c>
    </row>
    <row r="1510" spans="2:8" x14ac:dyDescent="0.45">
      <c r="B1510" s="191">
        <v>40392</v>
      </c>
      <c r="C1510" s="101">
        <v>63.5313720703125</v>
      </c>
      <c r="D1510" s="56">
        <f t="shared" si="46"/>
        <v>-0.70498714116714101</v>
      </c>
      <c r="E1510">
        <v>1.3117556755594045E-2</v>
      </c>
      <c r="G1510">
        <v>1508</v>
      </c>
      <c r="H1510">
        <f t="shared" ca="1" si="47"/>
        <v>-1.0802140102965933E-2</v>
      </c>
    </row>
    <row r="1511" spans="2:8" x14ac:dyDescent="0.45">
      <c r="B1511" s="191">
        <v>43313</v>
      </c>
      <c r="C1511" s="101">
        <v>215.3511962890625</v>
      </c>
      <c r="D1511" s="56">
        <f t="shared" si="46"/>
        <v>0.5317171928093406</v>
      </c>
      <c r="E1511">
        <v>1.3100145785287681E-2</v>
      </c>
      <c r="G1511">
        <v>1509</v>
      </c>
      <c r="H1511">
        <f t="shared" ca="1" si="47"/>
        <v>6.5150577977684358E-3</v>
      </c>
    </row>
    <row r="1512" spans="2:8" x14ac:dyDescent="0.45">
      <c r="B1512" s="191">
        <v>42377</v>
      </c>
      <c r="C1512" s="101">
        <v>140.59461975097656</v>
      </c>
      <c r="D1512" s="56">
        <f t="shared" si="46"/>
        <v>-5.3642031563790819E-2</v>
      </c>
      <c r="E1512">
        <v>1.3081648649685746E-2</v>
      </c>
      <c r="G1512">
        <v>1510</v>
      </c>
      <c r="H1512">
        <f t="shared" ca="1" si="47"/>
        <v>3.8862971635424404E-2</v>
      </c>
    </row>
    <row r="1513" spans="2:8" x14ac:dyDescent="0.45">
      <c r="B1513" s="191">
        <v>41764</v>
      </c>
      <c r="C1513" s="101">
        <v>148.56388854980469</v>
      </c>
      <c r="D1513" s="56">
        <f t="shared" si="46"/>
        <v>4.2073613883183549</v>
      </c>
      <c r="E1513">
        <v>1.3078488097141997E-2</v>
      </c>
      <c r="G1513">
        <v>1511</v>
      </c>
      <c r="H1513">
        <f t="shared" ca="1" si="47"/>
        <v>-2.289574273981566E-2</v>
      </c>
    </row>
    <row r="1514" spans="2:8" x14ac:dyDescent="0.45">
      <c r="B1514" s="191">
        <v>39253</v>
      </c>
      <c r="C1514" s="101">
        <v>28.529590606689453</v>
      </c>
      <c r="D1514" s="56">
        <f t="shared" si="46"/>
        <v>-0.78054732906552216</v>
      </c>
      <c r="E1514">
        <v>1.3067582034059154E-2</v>
      </c>
      <c r="G1514">
        <v>1512</v>
      </c>
      <c r="H1514">
        <f t="shared" ca="1" si="47"/>
        <v>4.8917445763769244E-3</v>
      </c>
    </row>
    <row r="1515" spans="2:8" x14ac:dyDescent="0.45">
      <c r="B1515" s="191">
        <v>41359</v>
      </c>
      <c r="C1515" s="101">
        <v>130.00338745117188</v>
      </c>
      <c r="D1515" s="56">
        <f t="shared" si="46"/>
        <v>-0.71055470993375436</v>
      </c>
      <c r="E1515">
        <v>1.3061991308018384E-2</v>
      </c>
      <c r="G1515">
        <v>1513</v>
      </c>
      <c r="H1515">
        <f t="shared" ca="1" si="47"/>
        <v>-8.8854816418218845E-3</v>
      </c>
    </row>
    <row r="1516" spans="2:8" x14ac:dyDescent="0.45">
      <c r="B1516" s="191">
        <v>45511</v>
      </c>
      <c r="C1516" s="101">
        <v>449.14666748046875</v>
      </c>
      <c r="D1516" s="56">
        <f t="shared" si="46"/>
        <v>2.4285721607210102</v>
      </c>
      <c r="E1516">
        <v>1.3057669509442394E-2</v>
      </c>
      <c r="G1516">
        <v>1514</v>
      </c>
      <c r="H1516">
        <f t="shared" ca="1" si="47"/>
        <v>-1.0756444458074117E-2</v>
      </c>
    </row>
    <row r="1517" spans="2:8" x14ac:dyDescent="0.45">
      <c r="B1517" s="191">
        <v>44127</v>
      </c>
      <c r="C1517" s="101">
        <v>131.00108337402344</v>
      </c>
      <c r="D1517" s="56">
        <f t="shared" si="46"/>
        <v>2.8181738331749524</v>
      </c>
      <c r="E1517">
        <v>1.3052661637562288E-2</v>
      </c>
      <c r="G1517">
        <v>1515</v>
      </c>
      <c r="H1517">
        <f t="shared" ca="1" si="47"/>
        <v>-1.7432352634829489E-2</v>
      </c>
    </row>
    <row r="1518" spans="2:8" x14ac:dyDescent="0.45">
      <c r="B1518" s="191">
        <v>39384</v>
      </c>
      <c r="C1518" s="101">
        <v>34.309879302978516</v>
      </c>
      <c r="D1518" s="56">
        <f t="shared" si="46"/>
        <v>3.1699540205877517</v>
      </c>
      <c r="E1518">
        <v>1.3037175700972474E-2</v>
      </c>
      <c r="G1518">
        <v>1516</v>
      </c>
      <c r="H1518">
        <f t="shared" ca="1" si="47"/>
        <v>1.2791357718278926E-2</v>
      </c>
    </row>
    <row r="1519" spans="2:8" x14ac:dyDescent="0.45">
      <c r="B1519" s="191">
        <v>35887</v>
      </c>
      <c r="C1519" s="101">
        <v>8.227879524230957</v>
      </c>
      <c r="D1519" s="56">
        <f t="shared" si="46"/>
        <v>-0.94809169671903426</v>
      </c>
      <c r="E1519">
        <v>1.3022254874598007E-2</v>
      </c>
      <c r="G1519">
        <v>1517</v>
      </c>
      <c r="H1519">
        <f t="shared" ca="1" si="47"/>
        <v>1.3943968122520902E-2</v>
      </c>
    </row>
    <row r="1520" spans="2:8" x14ac:dyDescent="0.45">
      <c r="B1520" s="191">
        <v>42724</v>
      </c>
      <c r="C1520" s="101">
        <v>158.50796508789063</v>
      </c>
      <c r="D1520" s="56">
        <f t="shared" si="46"/>
        <v>12.666855707915072</v>
      </c>
      <c r="E1520">
        <v>1.2995488025847237E-2</v>
      </c>
      <c r="G1520">
        <v>1518</v>
      </c>
      <c r="H1520">
        <f t="shared" ca="1" si="47"/>
        <v>3.1302422879284759E-3</v>
      </c>
    </row>
    <row r="1521" spans="2:8" x14ac:dyDescent="0.45">
      <c r="B1521" s="191">
        <v>36318</v>
      </c>
      <c r="C1521" s="101">
        <v>11.597983360290527</v>
      </c>
      <c r="D1521" s="56">
        <f t="shared" si="46"/>
        <v>-0.95926878553599948</v>
      </c>
      <c r="E1521">
        <v>1.2993260187226092E-2</v>
      </c>
      <c r="G1521">
        <v>1519</v>
      </c>
      <c r="H1521">
        <f t="shared" ca="1" si="47"/>
        <v>6.0058709737531276E-3</v>
      </c>
    </row>
    <row r="1522" spans="2:8" x14ac:dyDescent="0.45">
      <c r="B1522" s="191">
        <v>44823</v>
      </c>
      <c r="C1522" s="101">
        <v>284.74435424804688</v>
      </c>
      <c r="D1522" s="56">
        <f t="shared" si="46"/>
        <v>0.68022412585334757</v>
      </c>
      <c r="E1522">
        <v>1.2979332970070083E-2</v>
      </c>
      <c r="G1522">
        <v>1520</v>
      </c>
      <c r="H1522">
        <f t="shared" ca="1" si="47"/>
        <v>-2.3956098866676424E-2</v>
      </c>
    </row>
    <row r="1523" spans="2:8" x14ac:dyDescent="0.45">
      <c r="B1523" s="191">
        <v>42744</v>
      </c>
      <c r="C1523" s="101">
        <v>169.46807861328125</v>
      </c>
      <c r="D1523" s="56">
        <f t="shared" si="46"/>
        <v>19.611018127704686</v>
      </c>
      <c r="E1523">
        <v>1.2978979582101684E-2</v>
      </c>
      <c r="G1523">
        <v>1521</v>
      </c>
      <c r="H1523">
        <f t="shared" ca="1" si="47"/>
        <v>1.3154112893875277E-2</v>
      </c>
    </row>
    <row r="1524" spans="2:8" x14ac:dyDescent="0.45">
      <c r="B1524" s="191">
        <v>37308</v>
      </c>
      <c r="C1524" s="101">
        <v>8.2222080230712891</v>
      </c>
      <c r="D1524" s="56">
        <f t="shared" si="46"/>
        <v>-0.14854241782820696</v>
      </c>
      <c r="E1524">
        <v>1.2978150663758639E-2</v>
      </c>
      <c r="G1524">
        <v>1522</v>
      </c>
      <c r="H1524">
        <f t="shared" ca="1" si="47"/>
        <v>1.1743978190949628E-2</v>
      </c>
    </row>
    <row r="1525" spans="2:8" x14ac:dyDescent="0.45">
      <c r="B1525" s="191">
        <v>37004</v>
      </c>
      <c r="C1525" s="101">
        <v>9.6566267013549805</v>
      </c>
      <c r="D1525" s="56">
        <f t="shared" si="46"/>
        <v>-0.60995629427264764</v>
      </c>
      <c r="E1525">
        <v>1.2974978313845056E-2</v>
      </c>
      <c r="G1525">
        <v>1523</v>
      </c>
      <c r="H1525">
        <f t="shared" ca="1" si="47"/>
        <v>-1.8760372561008154E-2</v>
      </c>
    </row>
    <row r="1526" spans="2:8" x14ac:dyDescent="0.45">
      <c r="B1526" s="191">
        <v>38681</v>
      </c>
      <c r="C1526" s="101">
        <v>24.757806777954102</v>
      </c>
      <c r="D1526" s="56">
        <f t="shared" si="46"/>
        <v>-0.36624910126571275</v>
      </c>
      <c r="E1526">
        <v>1.2967637951864255E-2</v>
      </c>
      <c r="G1526">
        <v>1524</v>
      </c>
      <c r="H1526">
        <f t="shared" ca="1" si="47"/>
        <v>-1.266358847788746E-2</v>
      </c>
    </row>
    <row r="1527" spans="2:8" x14ac:dyDescent="0.45">
      <c r="B1527" s="191">
        <v>39986</v>
      </c>
      <c r="C1527" s="101">
        <v>39.065517425537109</v>
      </c>
      <c r="D1527" s="56">
        <f t="shared" si="46"/>
        <v>-0.46512486541669457</v>
      </c>
      <c r="E1527">
        <v>1.2961042193097006E-2</v>
      </c>
      <c r="G1527">
        <v>1525</v>
      </c>
      <c r="H1527">
        <f t="shared" ca="1" si="47"/>
        <v>2.7706738558587935E-3</v>
      </c>
    </row>
    <row r="1528" spans="2:8" x14ac:dyDescent="0.45">
      <c r="B1528" s="191">
        <v>40548</v>
      </c>
      <c r="C1528" s="101">
        <v>73.036705017089844</v>
      </c>
      <c r="D1528" s="56">
        <f t="shared" si="46"/>
        <v>-0.63165967762501918</v>
      </c>
      <c r="E1528">
        <v>1.2957683467806149E-2</v>
      </c>
      <c r="G1528">
        <v>1526</v>
      </c>
      <c r="H1528">
        <f t="shared" ca="1" si="47"/>
        <v>2.3963741045845647E-3</v>
      </c>
    </row>
    <row r="1529" spans="2:8" x14ac:dyDescent="0.45">
      <c r="B1529" s="191">
        <v>43502</v>
      </c>
      <c r="C1529" s="101">
        <v>198.28593444824219</v>
      </c>
      <c r="D1529" s="56">
        <f t="shared" si="46"/>
        <v>0.42087907774327321</v>
      </c>
      <c r="E1529">
        <v>1.2949359107123746E-2</v>
      </c>
      <c r="G1529">
        <v>1527</v>
      </c>
      <c r="H1529">
        <f t="shared" ca="1" si="47"/>
        <v>2.6408564099669629E-2</v>
      </c>
    </row>
    <row r="1530" spans="2:8" x14ac:dyDescent="0.45">
      <c r="B1530" s="191">
        <v>41394</v>
      </c>
      <c r="C1530" s="101">
        <v>139.55158996582031</v>
      </c>
      <c r="D1530" s="56">
        <f t="shared" si="46"/>
        <v>-0.16045763312589381</v>
      </c>
      <c r="E1530">
        <v>1.293720293127194E-2</v>
      </c>
      <c r="G1530">
        <v>1528</v>
      </c>
      <c r="H1530">
        <f t="shared" ca="1" si="47"/>
        <v>7.7214153654000389E-3</v>
      </c>
    </row>
    <row r="1531" spans="2:8" x14ac:dyDescent="0.45">
      <c r="B1531" s="191">
        <v>44354</v>
      </c>
      <c r="C1531" s="101">
        <v>166.22340393066406</v>
      </c>
      <c r="D1531" s="56">
        <f t="shared" si="46"/>
        <v>0.53035155282269109</v>
      </c>
      <c r="E1531">
        <v>1.2934100155311485E-2</v>
      </c>
      <c r="G1531">
        <v>1529</v>
      </c>
      <c r="H1531">
        <f t="shared" ca="1" si="47"/>
        <v>1.0624730625955295E-2</v>
      </c>
    </row>
    <row r="1532" spans="2:8" x14ac:dyDescent="0.45">
      <c r="B1532" s="191">
        <v>43907</v>
      </c>
      <c r="C1532" s="101">
        <v>108.61779022216797</v>
      </c>
      <c r="D1532" s="56">
        <f t="shared" si="46"/>
        <v>-0.73873601661783239</v>
      </c>
      <c r="E1532">
        <v>1.2903162003592643E-2</v>
      </c>
      <c r="G1532">
        <v>1530</v>
      </c>
      <c r="H1532">
        <f t="shared" ca="1" si="47"/>
        <v>-1.4638652057765718E-2</v>
      </c>
    </row>
    <row r="1533" spans="2:8" x14ac:dyDescent="0.45">
      <c r="B1533" s="191">
        <v>45310</v>
      </c>
      <c r="C1533" s="101">
        <v>415.7396240234375</v>
      </c>
      <c r="D1533" s="56">
        <f t="shared" si="46"/>
        <v>5.4644184756173421E-2</v>
      </c>
      <c r="E1533">
        <v>1.2889380568149282E-2</v>
      </c>
      <c r="G1533">
        <v>1531</v>
      </c>
      <c r="H1533">
        <f t="shared" ca="1" si="47"/>
        <v>3.001734894674148E-2</v>
      </c>
    </row>
    <row r="1534" spans="2:8" x14ac:dyDescent="0.45">
      <c r="B1534" s="191">
        <v>45419</v>
      </c>
      <c r="C1534" s="101">
        <v>394.19894409179688</v>
      </c>
      <c r="D1534" s="56">
        <f t="shared" si="46"/>
        <v>4.24982150374169</v>
      </c>
      <c r="E1534">
        <v>1.2880892519417044E-2</v>
      </c>
      <c r="G1534">
        <v>1532</v>
      </c>
      <c r="H1534">
        <f t="shared" ca="1" si="47"/>
        <v>-3.7481303457318836E-2</v>
      </c>
    </row>
    <row r="1535" spans="2:8" x14ac:dyDescent="0.45">
      <c r="B1535" s="191">
        <v>40637</v>
      </c>
      <c r="C1535" s="101">
        <v>75.088066101074219</v>
      </c>
      <c r="D1535" s="56">
        <f t="shared" si="46"/>
        <v>-0.8180554821224888</v>
      </c>
      <c r="E1535">
        <v>1.287653249662647E-2</v>
      </c>
      <c r="G1535">
        <v>1533</v>
      </c>
      <c r="H1535">
        <f t="shared" ca="1" si="47"/>
        <v>3.0106143165318591E-2</v>
      </c>
    </row>
    <row r="1536" spans="2:8" x14ac:dyDescent="0.45">
      <c r="B1536" s="191">
        <v>45292</v>
      </c>
      <c r="C1536" s="101">
        <v>412.69760131835938</v>
      </c>
      <c r="D1536" s="56">
        <f t="shared" si="46"/>
        <v>47.191185723433279</v>
      </c>
      <c r="E1536">
        <v>1.2875912902981299E-2</v>
      </c>
      <c r="G1536">
        <v>1534</v>
      </c>
      <c r="H1536">
        <f t="shared" ca="1" si="47"/>
        <v>1.3852152659850483E-2</v>
      </c>
    </row>
    <row r="1537" spans="2:8" x14ac:dyDescent="0.45">
      <c r="B1537" s="191">
        <v>36851</v>
      </c>
      <c r="C1537" s="101">
        <v>8.5637569427490234</v>
      </c>
      <c r="D1537" s="56">
        <f t="shared" si="46"/>
        <v>0.65062470899576907</v>
      </c>
      <c r="E1537">
        <v>1.2873895381200288E-2</v>
      </c>
      <c r="G1537">
        <v>1535</v>
      </c>
      <c r="H1537">
        <f t="shared" ca="1" si="47"/>
        <v>4.498741828006335E-3</v>
      </c>
    </row>
    <row r="1538" spans="2:8" x14ac:dyDescent="0.45">
      <c r="B1538" s="191">
        <v>35586</v>
      </c>
      <c r="C1538" s="101">
        <v>5.1881914138793945</v>
      </c>
      <c r="D1538" s="56">
        <f t="shared" si="46"/>
        <v>-0.96423894595475224</v>
      </c>
      <c r="E1538">
        <v>1.286728616094855E-2</v>
      </c>
      <c r="G1538">
        <v>1536</v>
      </c>
      <c r="H1538">
        <f t="shared" ca="1" si="47"/>
        <v>7.6905409683613304E-3</v>
      </c>
    </row>
    <row r="1539" spans="2:8" x14ac:dyDescent="0.45">
      <c r="B1539" s="191">
        <v>44081</v>
      </c>
      <c r="C1539" s="101">
        <v>145.07937622070313</v>
      </c>
      <c r="D1539" s="56">
        <f t="shared" ref="D1539:D1602" si="48">(C1539-C1540)/C1540</f>
        <v>10.889760581862745</v>
      </c>
      <c r="E1539">
        <v>1.2854882952941489E-2</v>
      </c>
      <c r="G1539">
        <v>1537</v>
      </c>
      <c r="H1539">
        <f t="shared" ca="1" si="47"/>
        <v>2.8669219570861279E-3</v>
      </c>
    </row>
    <row r="1540" spans="2:8" x14ac:dyDescent="0.45">
      <c r="B1540" s="191">
        <v>38223</v>
      </c>
      <c r="C1540" s="101">
        <v>12.202043533325195</v>
      </c>
      <c r="D1540" s="56">
        <f t="shared" si="48"/>
        <v>-0.92160886666158226</v>
      </c>
      <c r="E1540">
        <v>1.2840627711247759E-2</v>
      </c>
      <c r="G1540">
        <v>1538</v>
      </c>
      <c r="H1540">
        <f t="shared" ref="H1540:H1603" ca="1" si="49">_xlfn.NORM.INV(RAND(),N$5,N$6)</f>
        <v>-1.8453580380560233E-2</v>
      </c>
    </row>
    <row r="1541" spans="2:8" x14ac:dyDescent="0.45">
      <c r="B1541" s="191">
        <v>42284</v>
      </c>
      <c r="C1541" s="101">
        <v>155.65591430664063</v>
      </c>
      <c r="D1541" s="56">
        <f t="shared" si="48"/>
        <v>13.240573890995959</v>
      </c>
      <c r="E1541">
        <v>1.2833644167958722E-2</v>
      </c>
      <c r="G1541">
        <v>1539</v>
      </c>
      <c r="H1541">
        <f t="shared" ca="1" si="49"/>
        <v>4.6945369956312285E-3</v>
      </c>
    </row>
    <row r="1542" spans="2:8" x14ac:dyDescent="0.45">
      <c r="B1542" s="191">
        <v>36234</v>
      </c>
      <c r="C1542" s="101">
        <v>10.930452346801758</v>
      </c>
      <c r="D1542" s="56">
        <f t="shared" si="48"/>
        <v>-0.92900115853872478</v>
      </c>
      <c r="E1542">
        <v>1.2832493607612806E-2</v>
      </c>
      <c r="G1542">
        <v>1540</v>
      </c>
      <c r="H1542">
        <f t="shared" ca="1" si="49"/>
        <v>1.0121218036857669E-2</v>
      </c>
    </row>
    <row r="1543" spans="2:8" x14ac:dyDescent="0.45">
      <c r="B1543" s="191">
        <v>42286</v>
      </c>
      <c r="C1543" s="101">
        <v>153.95254516601563</v>
      </c>
      <c r="D1543" s="56">
        <f t="shared" si="48"/>
        <v>-4.6309065752029852E-2</v>
      </c>
      <c r="E1543">
        <v>1.2828000513168205E-2</v>
      </c>
      <c r="G1543">
        <v>1541</v>
      </c>
      <c r="H1543">
        <f t="shared" ca="1" si="49"/>
        <v>-1.2807944298208283E-2</v>
      </c>
    </row>
    <row r="1544" spans="2:8" x14ac:dyDescent="0.45">
      <c r="B1544" s="191">
        <v>44323</v>
      </c>
      <c r="C1544" s="101">
        <v>161.42813110351563</v>
      </c>
      <c r="D1544" s="56">
        <f t="shared" si="48"/>
        <v>1.3369593021740349</v>
      </c>
      <c r="E1544">
        <v>1.2823821845473857E-2</v>
      </c>
      <c r="G1544">
        <v>1542</v>
      </c>
      <c r="H1544">
        <f t="shared" ca="1" si="49"/>
        <v>1.5135843336468922E-2</v>
      </c>
    </row>
    <row r="1545" spans="2:8" x14ac:dyDescent="0.45">
      <c r="B1545" s="191">
        <v>40624</v>
      </c>
      <c r="C1545" s="101">
        <v>69.076141357421875</v>
      </c>
      <c r="D1545" s="56">
        <f t="shared" si="48"/>
        <v>-0.82319822845716428</v>
      </c>
      <c r="E1545">
        <v>1.2804998233677626E-2</v>
      </c>
      <c r="G1545">
        <v>1543</v>
      </c>
      <c r="H1545">
        <f t="shared" ca="1" si="49"/>
        <v>4.679589613788282E-3</v>
      </c>
    </row>
    <row r="1546" spans="2:8" x14ac:dyDescent="0.45">
      <c r="B1546" s="191">
        <v>45174</v>
      </c>
      <c r="C1546" s="101">
        <v>390.6982421875</v>
      </c>
      <c r="D1546" s="56">
        <f t="shared" si="48"/>
        <v>5.0777988060788433</v>
      </c>
      <c r="E1546">
        <v>1.2800025315254022E-2</v>
      </c>
      <c r="G1546">
        <v>1544</v>
      </c>
      <c r="H1546">
        <f t="shared" ca="1" si="49"/>
        <v>1.3180250318284851E-2</v>
      </c>
    </row>
    <row r="1547" spans="2:8" x14ac:dyDescent="0.45">
      <c r="B1547" s="191">
        <v>40406</v>
      </c>
      <c r="C1547" s="101">
        <v>64.282852172851563</v>
      </c>
      <c r="D1547" s="56">
        <f t="shared" si="48"/>
        <v>-0.63205311281888699</v>
      </c>
      <c r="E1547">
        <v>1.2799730647129047E-2</v>
      </c>
      <c r="G1547">
        <v>1545</v>
      </c>
      <c r="H1547">
        <f t="shared" ca="1" si="49"/>
        <v>-1.8175630470624281E-2</v>
      </c>
    </row>
    <row r="1548" spans="2:8" x14ac:dyDescent="0.45">
      <c r="B1548" s="191">
        <v>42607</v>
      </c>
      <c r="C1548" s="101">
        <v>174.70687866210938</v>
      </c>
      <c r="D1548" s="56">
        <f t="shared" si="48"/>
        <v>-7.0316815935240534E-3</v>
      </c>
      <c r="E1548">
        <v>1.2787138752649153E-2</v>
      </c>
      <c r="G1548">
        <v>1546</v>
      </c>
      <c r="H1548">
        <f t="shared" ca="1" si="49"/>
        <v>-2.3240392773918848E-4</v>
      </c>
    </row>
    <row r="1549" spans="2:8" x14ac:dyDescent="0.45">
      <c r="B1549" s="191">
        <v>43812</v>
      </c>
      <c r="C1549" s="101">
        <v>175.94406127929688</v>
      </c>
      <c r="D1549" s="56">
        <f t="shared" si="48"/>
        <v>1.1786179654496558</v>
      </c>
      <c r="E1549">
        <v>1.2785564999180947E-2</v>
      </c>
      <c r="G1549">
        <v>1547</v>
      </c>
      <c r="H1549">
        <f t="shared" ca="1" si="49"/>
        <v>-2.6658611615295834E-2</v>
      </c>
    </row>
    <row r="1550" spans="2:8" x14ac:dyDescent="0.45">
      <c r="B1550" s="191">
        <v>40821</v>
      </c>
      <c r="C1550" s="101">
        <v>80.759483337402344</v>
      </c>
      <c r="D1550" s="56">
        <f t="shared" si="48"/>
        <v>1.1608633975871296</v>
      </c>
      <c r="E1550">
        <v>1.2784054486106172E-2</v>
      </c>
      <c r="G1550">
        <v>1548</v>
      </c>
      <c r="H1550">
        <f t="shared" ca="1" si="49"/>
        <v>1.5114174213200616E-2</v>
      </c>
    </row>
    <row r="1551" spans="2:8" x14ac:dyDescent="0.45">
      <c r="B1551" s="191">
        <v>39693</v>
      </c>
      <c r="C1551" s="101">
        <v>37.373710632324219</v>
      </c>
      <c r="D1551" s="56">
        <f t="shared" si="48"/>
        <v>-0.7415819489554073</v>
      </c>
      <c r="E1551">
        <v>1.276393663804715E-2</v>
      </c>
      <c r="G1551">
        <v>1549</v>
      </c>
      <c r="H1551">
        <f t="shared" ca="1" si="49"/>
        <v>3.5399599665274166E-2</v>
      </c>
    </row>
    <row r="1552" spans="2:8" x14ac:dyDescent="0.45">
      <c r="B1552" s="191">
        <v>41822</v>
      </c>
      <c r="C1552" s="101">
        <v>144.625</v>
      </c>
      <c r="D1552" s="56">
        <f t="shared" si="48"/>
        <v>0.31992796349823782</v>
      </c>
      <c r="E1552">
        <v>1.2761368709418837E-2</v>
      </c>
      <c r="G1552">
        <v>1550</v>
      </c>
      <c r="H1552">
        <f t="shared" ca="1" si="49"/>
        <v>1.8739888909655902E-2</v>
      </c>
    </row>
    <row r="1553" spans="2:8" x14ac:dyDescent="0.45">
      <c r="B1553" s="191">
        <v>41120</v>
      </c>
      <c r="C1553" s="101">
        <v>109.57037353515625</v>
      </c>
      <c r="D1553" s="56">
        <f t="shared" si="48"/>
        <v>1.2007219889111966</v>
      </c>
      <c r="E1553">
        <v>1.2747697861233136E-2</v>
      </c>
      <c r="G1553">
        <v>1551</v>
      </c>
      <c r="H1553">
        <f t="shared" ca="1" si="49"/>
        <v>2.1952082664408439E-2</v>
      </c>
    </row>
    <row r="1554" spans="2:8" x14ac:dyDescent="0.45">
      <c r="B1554" s="191">
        <v>40247</v>
      </c>
      <c r="C1554" s="101">
        <v>49.788375854492188</v>
      </c>
      <c r="D1554" s="56">
        <f t="shared" si="48"/>
        <v>-0.60629143423835929</v>
      </c>
      <c r="E1554">
        <v>1.27463480767655E-2</v>
      </c>
      <c r="G1554">
        <v>1552</v>
      </c>
      <c r="H1554">
        <f t="shared" ca="1" si="49"/>
        <v>2.556455749914768E-2</v>
      </c>
    </row>
    <row r="1555" spans="2:8" x14ac:dyDescent="0.45">
      <c r="B1555" s="191">
        <v>41242</v>
      </c>
      <c r="C1555" s="101">
        <v>126.45997619628906</v>
      </c>
      <c r="D1555" s="56">
        <f t="shared" si="48"/>
        <v>4.570384216211548</v>
      </c>
      <c r="E1555">
        <v>1.2744415103841153E-2</v>
      </c>
      <c r="G1555">
        <v>1553</v>
      </c>
      <c r="H1555">
        <f t="shared" ca="1" si="49"/>
        <v>1.1360794309134319E-2</v>
      </c>
    </row>
    <row r="1556" spans="2:8" x14ac:dyDescent="0.45">
      <c r="B1556" s="191">
        <v>38610</v>
      </c>
      <c r="C1556" s="101">
        <v>22.702199935913086</v>
      </c>
      <c r="D1556" s="56">
        <f t="shared" si="48"/>
        <v>1.1972361784694321</v>
      </c>
      <c r="E1556">
        <v>1.2738261693126078E-2</v>
      </c>
      <c r="G1556">
        <v>1554</v>
      </c>
      <c r="H1556">
        <f t="shared" ca="1" si="49"/>
        <v>-2.0266760521263659E-2</v>
      </c>
    </row>
    <row r="1557" spans="2:8" x14ac:dyDescent="0.45">
      <c r="B1557" s="191">
        <v>36271</v>
      </c>
      <c r="C1557" s="101">
        <v>10.332161903381348</v>
      </c>
      <c r="D1557" s="56">
        <f t="shared" si="48"/>
        <v>-0.33503044733114701</v>
      </c>
      <c r="E1557">
        <v>1.2725557865454219E-2</v>
      </c>
      <c r="G1557">
        <v>1555</v>
      </c>
      <c r="H1557">
        <f t="shared" ca="1" si="49"/>
        <v>-4.3491986365209727E-2</v>
      </c>
    </row>
    <row r="1558" spans="2:8" x14ac:dyDescent="0.45">
      <c r="B1558" s="191">
        <v>38352</v>
      </c>
      <c r="C1558" s="101">
        <v>15.537796974182129</v>
      </c>
      <c r="D1558" s="56">
        <f t="shared" si="48"/>
        <v>4.4722420574276782</v>
      </c>
      <c r="E1558">
        <v>1.270977869647009E-2</v>
      </c>
      <c r="G1558">
        <v>1556</v>
      </c>
      <c r="H1558">
        <f t="shared" ca="1" si="49"/>
        <v>-7.440882426101309E-3</v>
      </c>
    </row>
    <row r="1559" spans="2:8" x14ac:dyDescent="0.45">
      <c r="B1559" s="191">
        <v>35193</v>
      </c>
      <c r="C1559" s="101">
        <v>2.8393840789794922</v>
      </c>
      <c r="D1559" s="56">
        <f t="shared" si="48"/>
        <v>-0.97936096899984004</v>
      </c>
      <c r="E1559">
        <v>1.2696762488406604E-2</v>
      </c>
      <c r="G1559">
        <v>1557</v>
      </c>
      <c r="H1559">
        <f t="shared" ca="1" si="49"/>
        <v>1.7349240872027256E-3</v>
      </c>
    </row>
    <row r="1560" spans="2:8" x14ac:dyDescent="0.45">
      <c r="B1560" s="191">
        <v>41631</v>
      </c>
      <c r="C1560" s="101">
        <v>137.57351684570313</v>
      </c>
      <c r="D1560" s="56">
        <f t="shared" si="48"/>
        <v>-0.11910056986732016</v>
      </c>
      <c r="E1560">
        <v>1.2690277788385895E-2</v>
      </c>
      <c r="G1560">
        <v>1558</v>
      </c>
      <c r="H1560">
        <f t="shared" ca="1" si="49"/>
        <v>1.207636666319822E-2</v>
      </c>
    </row>
    <row r="1561" spans="2:8" x14ac:dyDescent="0.45">
      <c r="B1561" s="191">
        <v>41894</v>
      </c>
      <c r="C1561" s="101">
        <v>156.17391967773438</v>
      </c>
      <c r="D1561" s="56">
        <f t="shared" si="48"/>
        <v>0.87817669021678646</v>
      </c>
      <c r="E1561">
        <v>1.2670784690654977E-2</v>
      </c>
      <c r="G1561">
        <v>1559</v>
      </c>
      <c r="H1561">
        <f t="shared" ca="1" si="49"/>
        <v>3.4720009351043774E-2</v>
      </c>
    </row>
    <row r="1562" spans="2:8" x14ac:dyDescent="0.45">
      <c r="B1562" s="191">
        <v>40891</v>
      </c>
      <c r="C1562" s="101">
        <v>83.151878356933594</v>
      </c>
      <c r="D1562" s="56">
        <f t="shared" si="48"/>
        <v>0.63379939864023982</v>
      </c>
      <c r="E1562">
        <v>1.2667821597958475E-2</v>
      </c>
      <c r="G1562">
        <v>1560</v>
      </c>
      <c r="H1562">
        <f t="shared" ca="1" si="49"/>
        <v>2.8705231965945382E-3</v>
      </c>
    </row>
    <row r="1563" spans="2:8" x14ac:dyDescent="0.45">
      <c r="B1563" s="191">
        <v>40137</v>
      </c>
      <c r="C1563" s="101">
        <v>50.894790649414063</v>
      </c>
      <c r="D1563" s="56">
        <f t="shared" si="48"/>
        <v>-0.70695029892828276</v>
      </c>
      <c r="E1563">
        <v>1.2663220069454655E-2</v>
      </c>
      <c r="G1563">
        <v>1561</v>
      </c>
      <c r="H1563">
        <f t="shared" ca="1" si="49"/>
        <v>-3.9837698608570895E-3</v>
      </c>
    </row>
    <row r="1564" spans="2:8" x14ac:dyDescent="0.45">
      <c r="B1564" s="191">
        <v>42752</v>
      </c>
      <c r="C1564" s="101">
        <v>173.67289733886719</v>
      </c>
      <c r="D1564" s="56">
        <f t="shared" si="48"/>
        <v>0.22569974551967195</v>
      </c>
      <c r="E1564">
        <v>1.2660765231558697E-2</v>
      </c>
      <c r="G1564">
        <v>1562</v>
      </c>
      <c r="H1564">
        <f t="shared" ca="1" si="49"/>
        <v>1.9147346852766869E-3</v>
      </c>
    </row>
    <row r="1565" spans="2:8" x14ac:dyDescent="0.45">
      <c r="B1565" s="191">
        <v>42270</v>
      </c>
      <c r="C1565" s="101">
        <v>141.69285583496094</v>
      </c>
      <c r="D1565" s="56">
        <f t="shared" si="48"/>
        <v>-0.14458588475691814</v>
      </c>
      <c r="E1565">
        <v>1.2654386183207463E-2</v>
      </c>
      <c r="G1565">
        <v>1563</v>
      </c>
      <c r="H1565">
        <f t="shared" ca="1" si="49"/>
        <v>6.5901602659752213E-3</v>
      </c>
    </row>
    <row r="1566" spans="2:8" x14ac:dyDescent="0.45">
      <c r="B1566" s="191">
        <v>42677</v>
      </c>
      <c r="C1566" s="101">
        <v>165.64241027832031</v>
      </c>
      <c r="D1566" s="56">
        <f t="shared" si="48"/>
        <v>0.98558814698619479</v>
      </c>
      <c r="E1566">
        <v>1.2642427519217792E-2</v>
      </c>
      <c r="G1566">
        <v>1564</v>
      </c>
      <c r="H1566">
        <f t="shared" ca="1" si="49"/>
        <v>-8.3804918127754538E-4</v>
      </c>
    </row>
    <row r="1567" spans="2:8" x14ac:dyDescent="0.45">
      <c r="B1567" s="191">
        <v>40771</v>
      </c>
      <c r="C1567" s="101">
        <v>83.422340393066406</v>
      </c>
      <c r="D1567" s="56">
        <f t="shared" si="48"/>
        <v>10.149106602310255</v>
      </c>
      <c r="E1567">
        <v>1.2626514263022236E-2</v>
      </c>
      <c r="G1567">
        <v>1565</v>
      </c>
      <c r="H1567">
        <f t="shared" ca="1" si="49"/>
        <v>-3.1068018536399889E-2</v>
      </c>
    </row>
    <row r="1568" spans="2:8" x14ac:dyDescent="0.45">
      <c r="B1568" s="191">
        <v>37596</v>
      </c>
      <c r="C1568" s="101">
        <v>7.4824237823486328</v>
      </c>
      <c r="D1568" s="56">
        <f t="shared" si="48"/>
        <v>-0.95807480704949888</v>
      </c>
      <c r="E1568">
        <v>1.2623315172068035E-2</v>
      </c>
      <c r="G1568">
        <v>1566</v>
      </c>
      <c r="H1568">
        <f t="shared" ca="1" si="49"/>
        <v>-7.0892102713576788E-3</v>
      </c>
    </row>
    <row r="1569" spans="2:8" x14ac:dyDescent="0.45">
      <c r="B1569" s="191">
        <v>44537</v>
      </c>
      <c r="C1569" s="101">
        <v>178.4708251953125</v>
      </c>
      <c r="D1569" s="56">
        <f t="shared" si="48"/>
        <v>-0.55979501724498726</v>
      </c>
      <c r="E1569">
        <v>1.2620414784062879E-2</v>
      </c>
      <c r="G1569">
        <v>1567</v>
      </c>
      <c r="H1569">
        <f t="shared" ca="1" si="49"/>
        <v>-2.2396710125875276E-2</v>
      </c>
    </row>
    <row r="1570" spans="2:8" x14ac:dyDescent="0.45">
      <c r="B1570" s="191">
        <v>45758</v>
      </c>
      <c r="C1570" s="101">
        <v>405.4266357421875</v>
      </c>
      <c r="D1570" s="56">
        <f t="shared" si="48"/>
        <v>1.362557932376349</v>
      </c>
      <c r="E1570">
        <v>1.2611085974782096E-2</v>
      </c>
      <c r="G1570">
        <v>1568</v>
      </c>
      <c r="H1570">
        <f t="shared" ca="1" si="49"/>
        <v>6.6498144965122337E-3</v>
      </c>
    </row>
    <row r="1571" spans="2:8" x14ac:dyDescent="0.45">
      <c r="B1571" s="191">
        <v>42745</v>
      </c>
      <c r="C1571" s="101">
        <v>171.60494995117188</v>
      </c>
      <c r="D1571" s="56">
        <f t="shared" si="48"/>
        <v>-8.9044888485110829E-2</v>
      </c>
      <c r="E1571">
        <v>1.2609285213924399E-2</v>
      </c>
      <c r="G1571">
        <v>1569</v>
      </c>
      <c r="H1571">
        <f t="shared" ca="1" si="49"/>
        <v>-3.6777416568648538E-2</v>
      </c>
    </row>
    <row r="1572" spans="2:8" x14ac:dyDescent="0.45">
      <c r="B1572" s="191">
        <v>44512</v>
      </c>
      <c r="C1572" s="101">
        <v>188.379150390625</v>
      </c>
      <c r="D1572" s="56">
        <f t="shared" si="48"/>
        <v>0.81793531580245915</v>
      </c>
      <c r="E1572">
        <v>1.260879054775014E-2</v>
      </c>
      <c r="G1572">
        <v>1570</v>
      </c>
      <c r="H1572">
        <f t="shared" ca="1" si="49"/>
        <v>-4.9635357933173384E-2</v>
      </c>
    </row>
    <row r="1573" spans="2:8" x14ac:dyDescent="0.45">
      <c r="B1573" s="191">
        <v>41025</v>
      </c>
      <c r="C1573" s="101">
        <v>103.62258148193359</v>
      </c>
      <c r="D1573" s="56">
        <f t="shared" si="48"/>
        <v>6.6481711066132698</v>
      </c>
      <c r="E1573">
        <v>1.2604002009399564E-2</v>
      </c>
      <c r="G1573">
        <v>1571</v>
      </c>
      <c r="H1573">
        <f t="shared" ca="1" si="49"/>
        <v>4.1309388350027829E-2</v>
      </c>
    </row>
    <row r="1574" spans="2:8" x14ac:dyDescent="0.45">
      <c r="B1574" s="191">
        <v>38301</v>
      </c>
      <c r="C1574" s="101">
        <v>13.548674583435059</v>
      </c>
      <c r="D1574" s="56">
        <f t="shared" si="48"/>
        <v>-0.90493633173949228</v>
      </c>
      <c r="E1574">
        <v>1.2580191558120129E-2</v>
      </c>
      <c r="G1574">
        <v>1572</v>
      </c>
      <c r="H1574">
        <f t="shared" ca="1" si="49"/>
        <v>1.5104919704079277E-2</v>
      </c>
    </row>
    <row r="1575" spans="2:8" x14ac:dyDescent="0.45">
      <c r="B1575" s="191">
        <v>42201</v>
      </c>
      <c r="C1575" s="101">
        <v>142.52210998535156</v>
      </c>
      <c r="D1575" s="56">
        <f t="shared" si="48"/>
        <v>15.826802855681695</v>
      </c>
      <c r="E1575">
        <v>1.2579941129331609E-2</v>
      </c>
      <c r="G1575">
        <v>1573</v>
      </c>
      <c r="H1575">
        <f t="shared" ca="1" si="49"/>
        <v>-2.3615890940811957E-2</v>
      </c>
    </row>
    <row r="1576" spans="2:8" x14ac:dyDescent="0.45">
      <c r="B1576" s="191">
        <v>37837</v>
      </c>
      <c r="C1576" s="101">
        <v>8.4699459075927734</v>
      </c>
      <c r="D1576" s="56">
        <f t="shared" si="48"/>
        <v>-0.95164312648668803</v>
      </c>
      <c r="E1576">
        <v>1.2565256402509585E-2</v>
      </c>
      <c r="G1576">
        <v>1574</v>
      </c>
      <c r="H1576">
        <f t="shared" ca="1" si="49"/>
        <v>2.1236042924433428E-3</v>
      </c>
    </row>
    <row r="1577" spans="2:8" x14ac:dyDescent="0.45">
      <c r="B1577" s="191">
        <v>42604</v>
      </c>
      <c r="C1577" s="101">
        <v>175.15495300292969</v>
      </c>
      <c r="D1577" s="56">
        <f t="shared" si="48"/>
        <v>28.092059930854131</v>
      </c>
      <c r="E1577">
        <v>1.2552471399845387E-2</v>
      </c>
      <c r="G1577">
        <v>1575</v>
      </c>
      <c r="H1577">
        <f t="shared" ca="1" si="49"/>
        <v>2.7758323071724704E-2</v>
      </c>
    </row>
    <row r="1578" spans="2:8" x14ac:dyDescent="0.45">
      <c r="B1578" s="191">
        <v>35825</v>
      </c>
      <c r="C1578" s="101">
        <v>6.0207133293151855</v>
      </c>
      <c r="D1578" s="56">
        <f t="shared" si="48"/>
        <v>-0.96453726432794007</v>
      </c>
      <c r="E1578">
        <v>1.2550757447265784E-2</v>
      </c>
      <c r="G1578">
        <v>1576</v>
      </c>
      <c r="H1578">
        <f t="shared" ca="1" si="49"/>
        <v>-4.4637249685000352E-2</v>
      </c>
    </row>
    <row r="1579" spans="2:8" x14ac:dyDescent="0.45">
      <c r="B1579" s="191">
        <v>44411</v>
      </c>
      <c r="C1579" s="101">
        <v>169.77577209472656</v>
      </c>
      <c r="D1579" s="56">
        <f t="shared" si="48"/>
        <v>0.12924774938031269</v>
      </c>
      <c r="E1579">
        <v>1.2542175512012263E-2</v>
      </c>
      <c r="G1579">
        <v>1577</v>
      </c>
      <c r="H1579">
        <f t="shared" ca="1" si="49"/>
        <v>-6.4326546110727249E-3</v>
      </c>
    </row>
    <row r="1580" spans="2:8" x14ac:dyDescent="0.45">
      <c r="B1580" s="191">
        <v>42478</v>
      </c>
      <c r="C1580" s="101">
        <v>150.34413146972656</v>
      </c>
      <c r="D1580" s="56">
        <f t="shared" si="48"/>
        <v>32.701659747533498</v>
      </c>
      <c r="E1580">
        <v>1.2528468186024965E-2</v>
      </c>
      <c r="G1580">
        <v>1578</v>
      </c>
      <c r="H1580">
        <f t="shared" ca="1" si="49"/>
        <v>-3.9495260761425975E-2</v>
      </c>
    </row>
    <row r="1581" spans="2:8" x14ac:dyDescent="0.45">
      <c r="B1581" s="191">
        <v>35545</v>
      </c>
      <c r="C1581" s="101">
        <v>4.4610304832458496</v>
      </c>
      <c r="D1581" s="56">
        <f t="shared" si="48"/>
        <v>-0.38601761291553427</v>
      </c>
      <c r="E1581">
        <v>1.2527450810409721E-2</v>
      </c>
      <c r="G1581">
        <v>1579</v>
      </c>
      <c r="H1581">
        <f t="shared" ca="1" si="49"/>
        <v>-3.169294084213553E-4</v>
      </c>
    </row>
    <row r="1582" spans="2:8" x14ac:dyDescent="0.45">
      <c r="B1582" s="191">
        <v>37678</v>
      </c>
      <c r="C1582" s="101">
        <v>7.2657303810119629</v>
      </c>
      <c r="D1582" s="56">
        <f t="shared" si="48"/>
        <v>-0.70823519657541623</v>
      </c>
      <c r="E1582">
        <v>1.2522853851108979E-2</v>
      </c>
      <c r="G1582">
        <v>1580</v>
      </c>
      <c r="H1582">
        <f t="shared" ca="1" si="49"/>
        <v>-1.8553795913048336E-2</v>
      </c>
    </row>
    <row r="1583" spans="2:8" x14ac:dyDescent="0.45">
      <c r="B1583" s="191">
        <v>38688</v>
      </c>
      <c r="C1583" s="101">
        <v>24.90269660949707</v>
      </c>
      <c r="D1583" s="56">
        <f t="shared" si="48"/>
        <v>-0.73094190595448283</v>
      </c>
      <c r="E1583">
        <v>1.2518415421826676E-2</v>
      </c>
      <c r="G1583">
        <v>1581</v>
      </c>
      <c r="H1583">
        <f t="shared" ca="1" si="49"/>
        <v>-1.8959378962973159E-2</v>
      </c>
    </row>
    <row r="1584" spans="2:8" x14ac:dyDescent="0.45">
      <c r="B1584" s="191">
        <v>40991</v>
      </c>
      <c r="C1584" s="101">
        <v>92.555091857910156</v>
      </c>
      <c r="D1584" s="56">
        <f t="shared" si="48"/>
        <v>1.531827321484492</v>
      </c>
      <c r="E1584">
        <v>1.251714322724007E-2</v>
      </c>
      <c r="G1584">
        <v>1582</v>
      </c>
      <c r="H1584">
        <f t="shared" ca="1" si="49"/>
        <v>-2.4301475840876857E-2</v>
      </c>
    </row>
    <row r="1585" spans="2:8" x14ac:dyDescent="0.45">
      <c r="B1585" s="191">
        <v>39665</v>
      </c>
      <c r="C1585" s="101">
        <v>36.556636810302734</v>
      </c>
      <c r="D1585" s="56">
        <f t="shared" si="48"/>
        <v>-0.90786774114626489</v>
      </c>
      <c r="E1585">
        <v>1.2513274368073516E-2</v>
      </c>
      <c r="G1585">
        <v>1583</v>
      </c>
      <c r="H1585">
        <f t="shared" ca="1" si="49"/>
        <v>3.8481935374364558E-3</v>
      </c>
    </row>
    <row r="1586" spans="2:8" x14ac:dyDescent="0.45">
      <c r="B1586" s="191">
        <v>45926</v>
      </c>
      <c r="C1586" s="101">
        <v>396.78433227539063</v>
      </c>
      <c r="D1586" s="56">
        <f t="shared" si="48"/>
        <v>42.246710853875577</v>
      </c>
      <c r="E1586">
        <v>1.2496814003944911E-2</v>
      </c>
      <c r="G1586">
        <v>1584</v>
      </c>
      <c r="H1586">
        <f t="shared" ca="1" si="49"/>
        <v>-2.3139564261573153E-2</v>
      </c>
    </row>
    <row r="1587" spans="2:8" x14ac:dyDescent="0.45">
      <c r="B1587" s="191">
        <v>37887</v>
      </c>
      <c r="C1587" s="101">
        <v>9.1749019622802734</v>
      </c>
      <c r="D1587" s="56">
        <f t="shared" si="48"/>
        <v>-0.95380054097542311</v>
      </c>
      <c r="E1587">
        <v>1.2495991568797098E-2</v>
      </c>
      <c r="G1587">
        <v>1585</v>
      </c>
      <c r="H1587">
        <f t="shared" ca="1" si="49"/>
        <v>-7.6652057851548164E-4</v>
      </c>
    </row>
    <row r="1588" spans="2:8" x14ac:dyDescent="0.45">
      <c r="B1588" s="191">
        <v>43231</v>
      </c>
      <c r="C1588" s="101">
        <v>198.59327697753906</v>
      </c>
      <c r="D1588" s="56">
        <f t="shared" si="48"/>
        <v>0.21084403818579869</v>
      </c>
      <c r="E1588">
        <v>1.2493452637627248E-2</v>
      </c>
      <c r="G1588">
        <v>1586</v>
      </c>
      <c r="H1588">
        <f t="shared" ca="1" si="49"/>
        <v>-8.0476365269940234E-3</v>
      </c>
    </row>
    <row r="1589" spans="2:8" x14ac:dyDescent="0.45">
      <c r="B1589" s="191">
        <v>42041</v>
      </c>
      <c r="C1589" s="101">
        <v>164.01226806640625</v>
      </c>
      <c r="D1589" s="56">
        <f t="shared" si="48"/>
        <v>0.32020892023161829</v>
      </c>
      <c r="E1589">
        <v>1.2469471553629466E-2</v>
      </c>
      <c r="G1589">
        <v>1587</v>
      </c>
      <c r="H1589">
        <f t="shared" ca="1" si="49"/>
        <v>-4.5025418677179061E-4</v>
      </c>
    </row>
    <row r="1590" spans="2:8" x14ac:dyDescent="0.45">
      <c r="B1590" s="191">
        <v>41297</v>
      </c>
      <c r="C1590" s="101">
        <v>124.2320556640625</v>
      </c>
      <c r="D1590" s="56">
        <f t="shared" si="48"/>
        <v>3.0149031298409574</v>
      </c>
      <c r="E1590">
        <v>1.2449955263627495E-2</v>
      </c>
      <c r="G1590">
        <v>1588</v>
      </c>
      <c r="H1590">
        <f t="shared" ca="1" si="49"/>
        <v>-1.9354351852967945E-2</v>
      </c>
    </row>
    <row r="1591" spans="2:8" x14ac:dyDescent="0.45">
      <c r="B1591" s="191">
        <v>38890</v>
      </c>
      <c r="C1591" s="101">
        <v>30.942728042602539</v>
      </c>
      <c r="D1591" s="56">
        <f t="shared" si="48"/>
        <v>8.9868721047886169</v>
      </c>
      <c r="E1591">
        <v>1.2444348141439021E-2</v>
      </c>
      <c r="G1591">
        <v>1589</v>
      </c>
      <c r="H1591">
        <f t="shared" ca="1" si="49"/>
        <v>-1.192951840852079E-2</v>
      </c>
    </row>
    <row r="1592" spans="2:8" x14ac:dyDescent="0.45">
      <c r="B1592" s="191">
        <v>35298</v>
      </c>
      <c r="C1592" s="101">
        <v>3.0983402729034424</v>
      </c>
      <c r="D1592" s="56">
        <f t="shared" si="48"/>
        <v>-0.95655130012619316</v>
      </c>
      <c r="E1592">
        <v>1.2432099116494837E-2</v>
      </c>
      <c r="G1592">
        <v>1590</v>
      </c>
      <c r="H1592">
        <f t="shared" ca="1" si="49"/>
        <v>3.9098650265450195E-2</v>
      </c>
    </row>
    <row r="1593" spans="2:8" x14ac:dyDescent="0.45">
      <c r="B1593" s="191">
        <v>40485</v>
      </c>
      <c r="C1593" s="101">
        <v>71.310310363769531</v>
      </c>
      <c r="D1593" s="56">
        <f t="shared" si="48"/>
        <v>-0.81587337990653475</v>
      </c>
      <c r="E1593">
        <v>1.2399059693925022E-2</v>
      </c>
      <c r="G1593">
        <v>1591</v>
      </c>
      <c r="H1593">
        <f t="shared" ca="1" si="49"/>
        <v>-3.7978082246383001E-2</v>
      </c>
    </row>
    <row r="1594" spans="2:8" x14ac:dyDescent="0.45">
      <c r="B1594" s="191">
        <v>45075</v>
      </c>
      <c r="C1594" s="101">
        <v>387.28952026367188</v>
      </c>
      <c r="D1594" s="56">
        <f t="shared" si="48"/>
        <v>47.449187660887361</v>
      </c>
      <c r="E1594">
        <v>1.2398603206644796E-2</v>
      </c>
      <c r="G1594">
        <v>1592</v>
      </c>
      <c r="H1594">
        <f t="shared" ca="1" si="49"/>
        <v>1.6340160977065588E-2</v>
      </c>
    </row>
    <row r="1595" spans="2:8" x14ac:dyDescent="0.45">
      <c r="B1595" s="191">
        <v>37774</v>
      </c>
      <c r="C1595" s="101">
        <v>7.9937257766723633</v>
      </c>
      <c r="D1595" s="56">
        <f t="shared" si="48"/>
        <v>-0.10145966739543731</v>
      </c>
      <c r="E1595">
        <v>1.2389163125319805E-2</v>
      </c>
      <c r="G1595">
        <v>1593</v>
      </c>
      <c r="H1595">
        <f t="shared" ca="1" si="49"/>
        <v>5.7144127723350022E-2</v>
      </c>
    </row>
    <row r="1596" spans="2:8" x14ac:dyDescent="0.45">
      <c r="B1596" s="191">
        <v>36972</v>
      </c>
      <c r="C1596" s="101">
        <v>8.8963460922241211</v>
      </c>
      <c r="D1596" s="56">
        <f t="shared" si="48"/>
        <v>-0.65673590239335256</v>
      </c>
      <c r="E1596">
        <v>1.2386644324727924E-2</v>
      </c>
      <c r="G1596">
        <v>1594</v>
      </c>
      <c r="H1596">
        <f t="shared" ca="1" si="49"/>
        <v>1.5893233235841915E-2</v>
      </c>
    </row>
    <row r="1597" spans="2:8" x14ac:dyDescent="0.45">
      <c r="B1597" s="191">
        <v>38736</v>
      </c>
      <c r="C1597" s="101">
        <v>25.916913986206055</v>
      </c>
      <c r="D1597" s="56">
        <f t="shared" si="48"/>
        <v>1.1515719995499853</v>
      </c>
      <c r="E1597">
        <v>1.2380719780630791E-2</v>
      </c>
      <c r="G1597">
        <v>1595</v>
      </c>
      <c r="H1597">
        <f t="shared" ca="1" si="49"/>
        <v>-1.5543202030015385E-2</v>
      </c>
    </row>
    <row r="1598" spans="2:8" x14ac:dyDescent="0.45">
      <c r="B1598" s="191">
        <v>38187</v>
      </c>
      <c r="C1598" s="101">
        <v>12.045571327209473</v>
      </c>
      <c r="D1598" s="56">
        <f t="shared" si="48"/>
        <v>-0.93262508872940852</v>
      </c>
      <c r="E1598">
        <v>1.2374087410752887E-2</v>
      </c>
      <c r="G1598">
        <v>1596</v>
      </c>
      <c r="H1598">
        <f t="shared" ca="1" si="49"/>
        <v>1.4969330293948596E-2</v>
      </c>
    </row>
    <row r="1599" spans="2:8" x14ac:dyDescent="0.45">
      <c r="B1599" s="191">
        <v>43704</v>
      </c>
      <c r="C1599" s="101">
        <v>178.78422546386719</v>
      </c>
      <c r="D1599" s="56">
        <f t="shared" si="48"/>
        <v>28.238574006004029</v>
      </c>
      <c r="E1599">
        <v>1.2371234141633955E-2</v>
      </c>
      <c r="G1599">
        <v>1597</v>
      </c>
      <c r="H1599">
        <f t="shared" ca="1" si="49"/>
        <v>4.4174694919132125E-2</v>
      </c>
    </row>
    <row r="1600" spans="2:8" x14ac:dyDescent="0.45">
      <c r="B1600" s="191">
        <v>35737</v>
      </c>
      <c r="C1600" s="101">
        <v>6.1146697998046875</v>
      </c>
      <c r="D1600" s="56">
        <f t="shared" si="48"/>
        <v>-0.88100130236627106</v>
      </c>
      <c r="E1600">
        <v>1.2355682739338262E-2</v>
      </c>
      <c r="G1600">
        <v>1598</v>
      </c>
      <c r="H1600">
        <f t="shared" ca="1" si="49"/>
        <v>-3.6205067163159743E-2</v>
      </c>
    </row>
    <row r="1601" spans="2:8" x14ac:dyDescent="0.45">
      <c r="B1601" s="191">
        <v>40318</v>
      </c>
      <c r="C1601" s="101">
        <v>51.384342193603516</v>
      </c>
      <c r="D1601" s="56">
        <f t="shared" si="48"/>
        <v>-0.87258958637448225</v>
      </c>
      <c r="E1601">
        <v>1.234549066086069E-2</v>
      </c>
      <c r="G1601">
        <v>1599</v>
      </c>
      <c r="H1601">
        <f t="shared" ca="1" si="49"/>
        <v>3.6820517263842369E-2</v>
      </c>
    </row>
    <row r="1602" spans="2:8" x14ac:dyDescent="0.45">
      <c r="B1602" s="191">
        <v>45903</v>
      </c>
      <c r="C1602" s="101">
        <v>403.29782104492188</v>
      </c>
      <c r="D1602" s="56">
        <f t="shared" si="48"/>
        <v>54.152842180494545</v>
      </c>
      <c r="E1602">
        <v>1.2292502359479323E-2</v>
      </c>
      <c r="G1602">
        <v>1600</v>
      </c>
      <c r="H1602">
        <f t="shared" ca="1" si="49"/>
        <v>-2.4495884061263538E-2</v>
      </c>
    </row>
    <row r="1603" spans="2:8" x14ac:dyDescent="0.45">
      <c r="B1603" s="191">
        <v>37536</v>
      </c>
      <c r="C1603" s="101">
        <v>7.3123669624328613</v>
      </c>
      <c r="D1603" s="56">
        <f t="shared" ref="D1603:D1666" si="50">(C1603-C1604)/C1604</f>
        <v>-0.95301953621300173</v>
      </c>
      <c r="E1603">
        <v>1.2282531291017354E-2</v>
      </c>
      <c r="G1603">
        <v>1601</v>
      </c>
      <c r="H1603">
        <f t="shared" ca="1" si="49"/>
        <v>-1.2472604672260797E-2</v>
      </c>
    </row>
    <row r="1604" spans="2:8" x14ac:dyDescent="0.45">
      <c r="B1604" s="191">
        <v>41941</v>
      </c>
      <c r="C1604" s="101">
        <v>155.64697265625</v>
      </c>
      <c r="D1604" s="56">
        <f t="shared" si="50"/>
        <v>1.2090977191706225</v>
      </c>
      <c r="E1604">
        <v>1.2280468282726158E-2</v>
      </c>
      <c r="G1604">
        <v>1602</v>
      </c>
      <c r="H1604">
        <f t="shared" ref="H1604:H1667" ca="1" si="51">_xlfn.NORM.INV(RAND(),N$5,N$6)</f>
        <v>-1.3332639600105702E-2</v>
      </c>
    </row>
    <row r="1605" spans="2:8" x14ac:dyDescent="0.45">
      <c r="B1605" s="191">
        <v>40616</v>
      </c>
      <c r="C1605" s="101">
        <v>70.457260131835938</v>
      </c>
      <c r="D1605" s="56">
        <f t="shared" si="50"/>
        <v>4.9939277298668601E-2</v>
      </c>
      <c r="E1605">
        <v>1.225583849108456E-2</v>
      </c>
      <c r="G1605">
        <v>1603</v>
      </c>
      <c r="H1605">
        <f t="shared" ca="1" si="51"/>
        <v>7.763512768027927E-5</v>
      </c>
    </row>
    <row r="1606" spans="2:8" x14ac:dyDescent="0.45">
      <c r="B1606" s="191">
        <v>40435</v>
      </c>
      <c r="C1606" s="101">
        <v>67.106033325195313</v>
      </c>
      <c r="D1606" s="56">
        <f t="shared" si="50"/>
        <v>1.5624159253531482</v>
      </c>
      <c r="E1606">
        <v>1.2255281910382654E-2</v>
      </c>
      <c r="G1606">
        <v>1604</v>
      </c>
      <c r="H1606">
        <f t="shared" ca="1" si="51"/>
        <v>3.981024499734232E-3</v>
      </c>
    </row>
    <row r="1607" spans="2:8" x14ac:dyDescent="0.45">
      <c r="B1607" s="191">
        <v>38729</v>
      </c>
      <c r="C1607" s="101">
        <v>26.188579559326172</v>
      </c>
      <c r="D1607" s="56">
        <f t="shared" si="50"/>
        <v>-0.86479651943913427</v>
      </c>
      <c r="E1607">
        <v>1.2250417293593108E-2</v>
      </c>
      <c r="G1607">
        <v>1605</v>
      </c>
      <c r="H1607">
        <f t="shared" ca="1" si="51"/>
        <v>-5.6211157861243083E-3</v>
      </c>
    </row>
    <row r="1608" spans="2:8" x14ac:dyDescent="0.45">
      <c r="B1608" s="191">
        <v>42818</v>
      </c>
      <c r="C1608" s="101">
        <v>193.69752502441406</v>
      </c>
      <c r="D1608" s="56">
        <f t="shared" si="50"/>
        <v>1.6818901191116791</v>
      </c>
      <c r="E1608">
        <v>1.2247933007803077E-2</v>
      </c>
      <c r="G1608">
        <v>1606</v>
      </c>
      <c r="H1608">
        <f t="shared" ca="1" si="51"/>
        <v>1.2579635869184586E-2</v>
      </c>
    </row>
    <row r="1609" spans="2:8" x14ac:dyDescent="0.45">
      <c r="B1609" s="191">
        <v>40491</v>
      </c>
      <c r="C1609" s="101">
        <v>72.224258422851563</v>
      </c>
      <c r="D1609" s="56">
        <f t="shared" si="50"/>
        <v>6.8174675792269221</v>
      </c>
      <c r="E1609">
        <v>1.2239696470668493E-2</v>
      </c>
      <c r="G1609">
        <v>1607</v>
      </c>
      <c r="H1609">
        <f t="shared" ca="1" si="51"/>
        <v>-9.170883260796998E-3</v>
      </c>
    </row>
    <row r="1610" spans="2:8" x14ac:dyDescent="0.45">
      <c r="B1610" s="191">
        <v>36782</v>
      </c>
      <c r="C1610" s="101">
        <v>9.23883056640625</v>
      </c>
      <c r="D1610" s="56">
        <f t="shared" si="50"/>
        <v>-0.96348458991629349</v>
      </c>
      <c r="E1610">
        <v>1.2226610661818486E-2</v>
      </c>
      <c r="G1610">
        <v>1608</v>
      </c>
      <c r="H1610">
        <f t="shared" ca="1" si="51"/>
        <v>-4.0952072679233554E-3</v>
      </c>
    </row>
    <row r="1611" spans="2:8" x14ac:dyDescent="0.45">
      <c r="B1611" s="191">
        <v>44762</v>
      </c>
      <c r="C1611" s="101">
        <v>253.01182556152344</v>
      </c>
      <c r="D1611" s="56">
        <f t="shared" si="50"/>
        <v>0.55430089711676855</v>
      </c>
      <c r="E1611">
        <v>1.2220041945634766E-2</v>
      </c>
      <c r="G1611">
        <v>1609</v>
      </c>
      <c r="H1611">
        <f t="shared" ca="1" si="51"/>
        <v>-2.0444358676751516E-3</v>
      </c>
    </row>
    <row r="1612" spans="2:8" x14ac:dyDescent="0.45">
      <c r="B1612" s="191">
        <v>42713</v>
      </c>
      <c r="C1612" s="101">
        <v>162.78175354003906</v>
      </c>
      <c r="D1612" s="56">
        <f t="shared" si="50"/>
        <v>-0.4545761538548061</v>
      </c>
      <c r="E1612">
        <v>1.2216163953729441E-2</v>
      </c>
      <c r="G1612">
        <v>1610</v>
      </c>
      <c r="H1612">
        <f t="shared" ca="1" si="51"/>
        <v>-7.146373157294013E-3</v>
      </c>
    </row>
    <row r="1613" spans="2:8" x14ac:dyDescent="0.45">
      <c r="B1613" s="191">
        <v>46119</v>
      </c>
      <c r="C1613" s="101">
        <v>298.45001220703125</v>
      </c>
      <c r="D1613" s="56">
        <f t="shared" si="50"/>
        <v>35.285743537822519</v>
      </c>
      <c r="E1613">
        <v>1.2209618548394191E-2</v>
      </c>
      <c r="G1613">
        <v>1611</v>
      </c>
      <c r="H1613">
        <f t="shared" ca="1" si="51"/>
        <v>2.9167029239690997E-2</v>
      </c>
    </row>
    <row r="1614" spans="2:8" x14ac:dyDescent="0.45">
      <c r="B1614" s="191">
        <v>37266</v>
      </c>
      <c r="C1614" s="101">
        <v>8.2249937057495117</v>
      </c>
      <c r="D1614" s="56">
        <f t="shared" si="50"/>
        <v>-0.95190891667987831</v>
      </c>
      <c r="E1614">
        <v>1.2209257154097259E-2</v>
      </c>
      <c r="G1614">
        <v>1612</v>
      </c>
      <c r="H1614">
        <f t="shared" ca="1" si="51"/>
        <v>-8.5358796183781296E-3</v>
      </c>
    </row>
    <row r="1615" spans="2:8" x14ac:dyDescent="0.45">
      <c r="B1615" s="191">
        <v>44421</v>
      </c>
      <c r="C1615" s="101">
        <v>171.02949523925781</v>
      </c>
      <c r="D1615" s="56">
        <f t="shared" si="50"/>
        <v>38.262944215780713</v>
      </c>
      <c r="E1615">
        <v>1.2206800104538635E-2</v>
      </c>
      <c r="G1615">
        <v>1613</v>
      </c>
      <c r="H1615">
        <f t="shared" ca="1" si="51"/>
        <v>-5.9006490510021799E-3</v>
      </c>
    </row>
    <row r="1616" spans="2:8" x14ac:dyDescent="0.45">
      <c r="B1616" s="191">
        <v>35472</v>
      </c>
      <c r="C1616" s="101">
        <v>4.3560028076171875</v>
      </c>
      <c r="D1616" s="56">
        <f t="shared" si="50"/>
        <v>-0.94750883716927792</v>
      </c>
      <c r="E1616">
        <v>1.2203011900077861E-2</v>
      </c>
      <c r="G1616">
        <v>1614</v>
      </c>
      <c r="H1616">
        <f t="shared" ca="1" si="51"/>
        <v>-6.2135527710283957E-4</v>
      </c>
    </row>
    <row r="1617" spans="2:8" x14ac:dyDescent="0.45">
      <c r="B1617" s="191">
        <v>40800</v>
      </c>
      <c r="C1617" s="101">
        <v>82.985450744628906</v>
      </c>
      <c r="D1617" s="56">
        <f t="shared" si="50"/>
        <v>9.3366876433794115</v>
      </c>
      <c r="E1617">
        <v>1.2179578147965999E-2</v>
      </c>
      <c r="G1617">
        <v>1615</v>
      </c>
      <c r="H1617">
        <f t="shared" ca="1" si="51"/>
        <v>-2.9311187371748655E-2</v>
      </c>
    </row>
    <row r="1618" spans="2:8" x14ac:dyDescent="0.45">
      <c r="B1618" s="191">
        <v>37231</v>
      </c>
      <c r="C1618" s="101">
        <v>8.0282440185546875</v>
      </c>
      <c r="D1618" s="56">
        <f t="shared" si="50"/>
        <v>-0.97540066913074996</v>
      </c>
      <c r="E1618">
        <v>1.2156070120662554E-2</v>
      </c>
      <c r="G1618">
        <v>1616</v>
      </c>
      <c r="H1618">
        <f t="shared" ca="1" si="51"/>
        <v>-5.0062091993200428E-2</v>
      </c>
    </row>
    <row r="1619" spans="2:8" x14ac:dyDescent="0.45">
      <c r="B1619" s="191">
        <v>46041</v>
      </c>
      <c r="C1619" s="101">
        <v>326.36026000976563</v>
      </c>
      <c r="D1619" s="56">
        <f t="shared" si="50"/>
        <v>2.8431410036009548</v>
      </c>
      <c r="E1619">
        <v>1.2150627231730476E-2</v>
      </c>
      <c r="G1619">
        <v>1617</v>
      </c>
      <c r="H1619">
        <f t="shared" ca="1" si="51"/>
        <v>-1.344798241959563E-3</v>
      </c>
    </row>
    <row r="1620" spans="2:8" x14ac:dyDescent="0.45">
      <c r="B1620" s="191">
        <v>40743</v>
      </c>
      <c r="C1620" s="101">
        <v>84.920188903808594</v>
      </c>
      <c r="D1620" s="56">
        <f t="shared" si="50"/>
        <v>-0.43021102341760592</v>
      </c>
      <c r="E1620">
        <v>1.214980712549469E-2</v>
      </c>
      <c r="G1620">
        <v>1618</v>
      </c>
      <c r="H1620">
        <f t="shared" ca="1" si="51"/>
        <v>1.1195930144376847E-2</v>
      </c>
    </row>
    <row r="1621" spans="2:8" x14ac:dyDescent="0.45">
      <c r="B1621" s="191">
        <v>41781</v>
      </c>
      <c r="C1621" s="101">
        <v>149.0379638671875</v>
      </c>
      <c r="D1621" s="56">
        <f t="shared" si="50"/>
        <v>18.039933478620412</v>
      </c>
      <c r="E1621">
        <v>1.2146879219177601E-2</v>
      </c>
      <c r="G1621">
        <v>1619</v>
      </c>
      <c r="H1621">
        <f t="shared" ca="1" si="51"/>
        <v>3.1521127527131605E-2</v>
      </c>
    </row>
    <row r="1622" spans="2:8" x14ac:dyDescent="0.45">
      <c r="B1622" s="191">
        <v>37767</v>
      </c>
      <c r="C1622" s="101">
        <v>7.8276515007019043</v>
      </c>
      <c r="D1622" s="56">
        <f t="shared" si="50"/>
        <v>-0.94564181014299575</v>
      </c>
      <c r="E1622">
        <v>1.213381090558301E-2</v>
      </c>
      <c r="G1622">
        <v>1620</v>
      </c>
      <c r="H1622">
        <f t="shared" ca="1" si="51"/>
        <v>3.6872601112665914E-3</v>
      </c>
    </row>
    <row r="1623" spans="2:8" x14ac:dyDescent="0.45">
      <c r="B1623" s="191">
        <v>42348</v>
      </c>
      <c r="C1623" s="101">
        <v>144.00132751464844</v>
      </c>
      <c r="D1623" s="56">
        <f t="shared" si="50"/>
        <v>-0.31935788810686172</v>
      </c>
      <c r="E1623">
        <v>1.2129873221959703E-2</v>
      </c>
      <c r="G1623">
        <v>1621</v>
      </c>
      <c r="H1623">
        <f t="shared" ca="1" si="51"/>
        <v>2.5895185127196352E-2</v>
      </c>
    </row>
    <row r="1624" spans="2:8" x14ac:dyDescent="0.45">
      <c r="B1624" s="191">
        <v>43564</v>
      </c>
      <c r="C1624" s="101">
        <v>211.56687927246094</v>
      </c>
      <c r="D1624" s="56">
        <f t="shared" si="50"/>
        <v>0.49311874589305432</v>
      </c>
      <c r="E1624">
        <v>1.212646793134598E-2</v>
      </c>
      <c r="G1624">
        <v>1622</v>
      </c>
      <c r="H1624">
        <f t="shared" ca="1" si="51"/>
        <v>-1.640141436819997E-2</v>
      </c>
    </row>
    <row r="1625" spans="2:8" x14ac:dyDescent="0.45">
      <c r="B1625" s="191">
        <v>41421</v>
      </c>
      <c r="C1625" s="101">
        <v>141.69461059570313</v>
      </c>
      <c r="D1625" s="56">
        <f t="shared" si="50"/>
        <v>3.6084310420658814</v>
      </c>
      <c r="E1625">
        <v>1.2125100219600272E-2</v>
      </c>
      <c r="G1625">
        <v>1623</v>
      </c>
      <c r="H1625">
        <f t="shared" ca="1" si="51"/>
        <v>-6.7747169960462358E-2</v>
      </c>
    </row>
    <row r="1626" spans="2:8" x14ac:dyDescent="0.45">
      <c r="B1626" s="191">
        <v>39220</v>
      </c>
      <c r="C1626" s="101">
        <v>30.746822357177734</v>
      </c>
      <c r="D1626" s="56">
        <f t="shared" si="50"/>
        <v>-0.85881638870872323</v>
      </c>
      <c r="E1626">
        <v>1.2114084255369698E-2</v>
      </c>
      <c r="G1626">
        <v>1624</v>
      </c>
      <c r="H1626">
        <f t="shared" ca="1" si="51"/>
        <v>3.5386358990357743E-3</v>
      </c>
    </row>
    <row r="1627" spans="2:8" x14ac:dyDescent="0.45">
      <c r="B1627" s="191">
        <v>43587</v>
      </c>
      <c r="C1627" s="101">
        <v>217.77897644042969</v>
      </c>
      <c r="D1627" s="56">
        <f t="shared" si="50"/>
        <v>-0.53562881261433293</v>
      </c>
      <c r="E1627">
        <v>1.2112419626794456E-2</v>
      </c>
      <c r="G1627">
        <v>1625</v>
      </c>
      <c r="H1627">
        <f t="shared" ca="1" si="51"/>
        <v>-2.3209238854823181E-2</v>
      </c>
    </row>
    <row r="1628" spans="2:8" x14ac:dyDescent="0.45">
      <c r="B1628" s="191">
        <v>45555</v>
      </c>
      <c r="C1628" s="101">
        <v>468.97607421875</v>
      </c>
      <c r="D1628" s="56">
        <f t="shared" si="50"/>
        <v>1.9718232532468827</v>
      </c>
      <c r="E1628">
        <v>1.210036038694177E-2</v>
      </c>
      <c r="G1628">
        <v>1626</v>
      </c>
      <c r="H1628">
        <f t="shared" ca="1" si="51"/>
        <v>2.7441242604105544E-2</v>
      </c>
    </row>
    <row r="1629" spans="2:8" x14ac:dyDescent="0.45">
      <c r="B1629" s="191">
        <v>42327</v>
      </c>
      <c r="C1629" s="101">
        <v>157.80752563476563</v>
      </c>
      <c r="D1629" s="56">
        <f t="shared" si="50"/>
        <v>33.088925535558403</v>
      </c>
      <c r="E1629">
        <v>1.2074247083114657E-2</v>
      </c>
      <c r="G1629">
        <v>1627</v>
      </c>
      <c r="H1629">
        <f t="shared" ca="1" si="51"/>
        <v>1.5328819708476497E-4</v>
      </c>
    </row>
    <row r="1630" spans="2:8" x14ac:dyDescent="0.45">
      <c r="B1630" s="191">
        <v>35577</v>
      </c>
      <c r="C1630" s="101">
        <v>4.6292901039123535</v>
      </c>
      <c r="D1630" s="56">
        <f t="shared" si="50"/>
        <v>-0.9534858273166541</v>
      </c>
      <c r="E1630">
        <v>1.2066307930985809E-2</v>
      </c>
      <c r="G1630">
        <v>1628</v>
      </c>
      <c r="H1630">
        <f t="shared" ca="1" si="51"/>
        <v>2.595922891679216E-2</v>
      </c>
    </row>
    <row r="1631" spans="2:8" x14ac:dyDescent="0.45">
      <c r="B1631" s="191">
        <v>41068</v>
      </c>
      <c r="C1631" s="101">
        <v>99.5242919921875</v>
      </c>
      <c r="D1631" s="56">
        <f t="shared" si="50"/>
        <v>8.4097770309499253</v>
      </c>
      <c r="E1631">
        <v>1.205825799508186E-2</v>
      </c>
      <c r="G1631">
        <v>1629</v>
      </c>
      <c r="H1631">
        <f t="shared" ca="1" si="51"/>
        <v>-2.4449232297866729E-2</v>
      </c>
    </row>
    <row r="1632" spans="2:8" x14ac:dyDescent="0.45">
      <c r="B1632" s="191">
        <v>37960</v>
      </c>
      <c r="C1632" s="101">
        <v>10.576689720153809</v>
      </c>
      <c r="D1632" s="56">
        <f t="shared" si="50"/>
        <v>0.82998876559210333</v>
      </c>
      <c r="E1632">
        <v>1.205776792631724E-2</v>
      </c>
      <c r="G1632">
        <v>1630</v>
      </c>
      <c r="H1632">
        <f t="shared" ca="1" si="51"/>
        <v>-2.956019154796501E-2</v>
      </c>
    </row>
    <row r="1633" spans="2:8" x14ac:dyDescent="0.45">
      <c r="B1633" s="191">
        <v>35677</v>
      </c>
      <c r="C1633" s="101">
        <v>5.7796473503112793</v>
      </c>
      <c r="D1633" s="56">
        <f t="shared" si="50"/>
        <v>-0.98025822526238537</v>
      </c>
      <c r="E1633">
        <v>1.2033047881454323E-2</v>
      </c>
      <c r="G1633">
        <v>1631</v>
      </c>
      <c r="H1633">
        <f t="shared" ca="1" si="51"/>
        <v>2.1475972001454985E-2</v>
      </c>
    </row>
    <row r="1634" spans="2:8" x14ac:dyDescent="0.45">
      <c r="B1634" s="191">
        <v>44826</v>
      </c>
      <c r="C1634" s="101">
        <v>292.76229858398438</v>
      </c>
      <c r="D1634" s="56">
        <f t="shared" si="50"/>
        <v>34.73460081958855</v>
      </c>
      <c r="E1634">
        <v>1.2025326070306873E-2</v>
      </c>
      <c r="G1634">
        <v>1632</v>
      </c>
      <c r="H1634">
        <f t="shared" ca="1" si="51"/>
        <v>-2.8760377506728291E-2</v>
      </c>
    </row>
    <row r="1635" spans="2:8" x14ac:dyDescent="0.45">
      <c r="B1635" s="191">
        <v>36957</v>
      </c>
      <c r="C1635" s="101">
        <v>8.1926841735839844</v>
      </c>
      <c r="D1635" s="56">
        <f t="shared" si="50"/>
        <v>-0.93354262439768199</v>
      </c>
      <c r="E1635">
        <v>1.2019261069961271E-2</v>
      </c>
      <c r="G1635">
        <v>1633</v>
      </c>
      <c r="H1635">
        <f t="shared" ca="1" si="51"/>
        <v>2.511314343145755E-3</v>
      </c>
    </row>
    <row r="1636" spans="2:8" x14ac:dyDescent="0.45">
      <c r="B1636" s="191">
        <v>41269</v>
      </c>
      <c r="C1636" s="101">
        <v>123.27727508544922</v>
      </c>
      <c r="D1636" s="56">
        <f t="shared" si="50"/>
        <v>1.3363495024763221</v>
      </c>
      <c r="E1636">
        <v>1.2018939139378621E-2</v>
      </c>
      <c r="G1636">
        <v>1634</v>
      </c>
      <c r="H1636">
        <f t="shared" ca="1" si="51"/>
        <v>-2.4915955187389576E-2</v>
      </c>
    </row>
    <row r="1637" spans="2:8" x14ac:dyDescent="0.45">
      <c r="B1637" s="191">
        <v>40275</v>
      </c>
      <c r="C1637" s="101">
        <v>52.764911651611328</v>
      </c>
      <c r="D1637" s="56">
        <f t="shared" si="50"/>
        <v>4.9846548089174005</v>
      </c>
      <c r="E1637">
        <v>1.2018816577874828E-2</v>
      </c>
      <c r="G1637">
        <v>1635</v>
      </c>
      <c r="H1637">
        <f t="shared" ca="1" si="51"/>
        <v>2.1522850585070932E-2</v>
      </c>
    </row>
    <row r="1638" spans="2:8" x14ac:dyDescent="0.45">
      <c r="B1638" s="191">
        <v>37810</v>
      </c>
      <c r="C1638" s="101">
        <v>8.8167009353637695</v>
      </c>
      <c r="D1638" s="56">
        <f t="shared" si="50"/>
        <v>-0.95539192364895875</v>
      </c>
      <c r="E1638">
        <v>1.2011933117531881E-2</v>
      </c>
      <c r="G1638">
        <v>1636</v>
      </c>
      <c r="H1638">
        <f t="shared" ca="1" si="51"/>
        <v>-3.7044934466597219E-3</v>
      </c>
    </row>
    <row r="1639" spans="2:8" x14ac:dyDescent="0.45">
      <c r="B1639" s="191">
        <v>43238</v>
      </c>
      <c r="C1639" s="101">
        <v>197.64808654785156</v>
      </c>
      <c r="D1639" s="56">
        <f t="shared" si="50"/>
        <v>0.25655448532793501</v>
      </c>
      <c r="E1639">
        <v>1.2009198901038373E-2</v>
      </c>
      <c r="G1639">
        <v>1637</v>
      </c>
      <c r="H1639">
        <f t="shared" ca="1" si="51"/>
        <v>-1.5633500016519565E-2</v>
      </c>
    </row>
    <row r="1640" spans="2:8" x14ac:dyDescent="0.45">
      <c r="B1640" s="191">
        <v>41891</v>
      </c>
      <c r="C1640" s="101">
        <v>157.29368591308594</v>
      </c>
      <c r="D1640" s="56">
        <f t="shared" si="50"/>
        <v>-0.1405433960011469</v>
      </c>
      <c r="E1640">
        <v>1.200745330151216E-2</v>
      </c>
      <c r="G1640">
        <v>1638</v>
      </c>
      <c r="H1640">
        <f t="shared" ca="1" si="51"/>
        <v>-2.0714624581959315E-2</v>
      </c>
    </row>
    <row r="1641" spans="2:8" x14ac:dyDescent="0.45">
      <c r="B1641" s="191">
        <v>43011</v>
      </c>
      <c r="C1641" s="101">
        <v>183.01527404785156</v>
      </c>
      <c r="D1641" s="56">
        <f t="shared" si="50"/>
        <v>60.350078863313314</v>
      </c>
      <c r="E1641">
        <v>1.200158827551619E-2</v>
      </c>
      <c r="G1641">
        <v>1639</v>
      </c>
      <c r="H1641">
        <f t="shared" ca="1" si="51"/>
        <v>-3.074356775482549E-2</v>
      </c>
    </row>
    <row r="1642" spans="2:8" x14ac:dyDescent="0.45">
      <c r="B1642" s="191">
        <v>35401</v>
      </c>
      <c r="C1642" s="101">
        <v>2.9831302165985107</v>
      </c>
      <c r="D1642" s="56">
        <f t="shared" si="50"/>
        <v>-0.97808688650627362</v>
      </c>
      <c r="E1642">
        <v>1.1998160437897309E-2</v>
      </c>
      <c r="G1642">
        <v>1640</v>
      </c>
      <c r="H1642">
        <f t="shared" ca="1" si="51"/>
        <v>-1.9520518236661556E-2</v>
      </c>
    </row>
    <row r="1643" spans="2:8" x14ac:dyDescent="0.45">
      <c r="B1643" s="191">
        <v>42415</v>
      </c>
      <c r="C1643" s="101">
        <v>136.13447570800781</v>
      </c>
      <c r="D1643" s="56">
        <f t="shared" si="50"/>
        <v>-0.29155046720125832</v>
      </c>
      <c r="E1643">
        <v>1.1995750885752025E-2</v>
      </c>
      <c r="G1643">
        <v>1641</v>
      </c>
      <c r="H1643">
        <f t="shared" ca="1" si="51"/>
        <v>-2.6644568992940616E-2</v>
      </c>
    </row>
    <row r="1644" spans="2:8" x14ac:dyDescent="0.45">
      <c r="B1644" s="191">
        <v>44630</v>
      </c>
      <c r="C1644" s="101">
        <v>192.1583251953125</v>
      </c>
      <c r="D1644" s="56">
        <f t="shared" si="50"/>
        <v>19.414167283166741</v>
      </c>
      <c r="E1644">
        <v>1.1995565739835576E-2</v>
      </c>
      <c r="G1644">
        <v>1642</v>
      </c>
      <c r="H1644">
        <f t="shared" ca="1" si="51"/>
        <v>-1.1482380260150974E-3</v>
      </c>
    </row>
    <row r="1645" spans="2:8" x14ac:dyDescent="0.45">
      <c r="B1645" s="191">
        <v>37895</v>
      </c>
      <c r="C1645" s="101">
        <v>9.4129886627197266</v>
      </c>
      <c r="D1645" s="56">
        <f t="shared" si="50"/>
        <v>-0.93700563680876969</v>
      </c>
      <c r="E1645">
        <v>1.1986786452166097E-2</v>
      </c>
      <c r="G1645">
        <v>1643</v>
      </c>
      <c r="H1645">
        <f t="shared" ca="1" si="51"/>
        <v>1.7803504359551717E-3</v>
      </c>
    </row>
    <row r="1646" spans="2:8" x14ac:dyDescent="0.45">
      <c r="B1646" s="191">
        <v>41463</v>
      </c>
      <c r="C1646" s="101">
        <v>149.42588806152344</v>
      </c>
      <c r="D1646" s="56">
        <f t="shared" si="50"/>
        <v>18.358429644005412</v>
      </c>
      <c r="E1646">
        <v>1.1967281487341903E-2</v>
      </c>
      <c r="G1646">
        <v>1644</v>
      </c>
      <c r="H1646">
        <f t="shared" ca="1" si="51"/>
        <v>4.6590724133064039E-2</v>
      </c>
    </row>
    <row r="1647" spans="2:8" x14ac:dyDescent="0.45">
      <c r="B1647" s="191">
        <v>35872</v>
      </c>
      <c r="C1647" s="101">
        <v>7.7189054489135742</v>
      </c>
      <c r="D1647" s="56">
        <f t="shared" si="50"/>
        <v>-0.94937856382619967</v>
      </c>
      <c r="E1647">
        <v>1.196594939069374E-2</v>
      </c>
      <c r="G1647">
        <v>1645</v>
      </c>
      <c r="H1647">
        <f t="shared" ca="1" si="51"/>
        <v>2.4036617422003293E-2</v>
      </c>
    </row>
    <row r="1648" spans="2:8" x14ac:dyDescent="0.45">
      <c r="B1648" s="191">
        <v>44060</v>
      </c>
      <c r="C1648" s="101">
        <v>152.48294067382813</v>
      </c>
      <c r="D1648" s="56">
        <f t="shared" si="50"/>
        <v>-0.14386829388818695</v>
      </c>
      <c r="E1648">
        <v>1.1965513187239284E-2</v>
      </c>
      <c r="G1648">
        <v>1646</v>
      </c>
      <c r="H1648">
        <f t="shared" ca="1" si="51"/>
        <v>-4.2131630334154631E-2</v>
      </c>
    </row>
    <row r="1649" spans="2:8" x14ac:dyDescent="0.45">
      <c r="B1649" s="191">
        <v>44592</v>
      </c>
      <c r="C1649" s="101">
        <v>178.10687255859375</v>
      </c>
      <c r="D1649" s="56">
        <f t="shared" si="50"/>
        <v>0.57222232286975405</v>
      </c>
      <c r="E1649">
        <v>1.1948757944366978E-2</v>
      </c>
      <c r="G1649">
        <v>1647</v>
      </c>
      <c r="H1649">
        <f t="shared" ca="1" si="51"/>
        <v>-3.2558527973454945E-2</v>
      </c>
    </row>
    <row r="1650" spans="2:8" x14ac:dyDescent="0.45">
      <c r="B1650" s="191">
        <v>41179</v>
      </c>
      <c r="C1650" s="101">
        <v>113.28351593017578</v>
      </c>
      <c r="D1650" s="56">
        <f t="shared" si="50"/>
        <v>13.976742221523732</v>
      </c>
      <c r="E1650">
        <v>1.1940702333319021E-2</v>
      </c>
      <c r="G1650">
        <v>1648</v>
      </c>
      <c r="H1650">
        <f t="shared" ca="1" si="51"/>
        <v>-4.9362339062778799E-3</v>
      </c>
    </row>
    <row r="1651" spans="2:8" x14ac:dyDescent="0.45">
      <c r="B1651" s="191">
        <v>37245</v>
      </c>
      <c r="C1651" s="101">
        <v>7.563962459564209</v>
      </c>
      <c r="D1651" s="56">
        <f t="shared" si="50"/>
        <v>-0.97589943504073273</v>
      </c>
      <c r="E1651">
        <v>1.1930393682322663E-2</v>
      </c>
      <c r="G1651">
        <v>1649</v>
      </c>
      <c r="H1651">
        <f t="shared" ca="1" si="51"/>
        <v>-3.3267309860809453E-2</v>
      </c>
    </row>
    <row r="1652" spans="2:8" x14ac:dyDescent="0.45">
      <c r="B1652" s="191">
        <v>46057</v>
      </c>
      <c r="C1652" s="101">
        <v>313.85000610351563</v>
      </c>
      <c r="D1652" s="56">
        <f t="shared" si="50"/>
        <v>36.569914713665121</v>
      </c>
      <c r="E1652">
        <v>1.1929751023197394E-2</v>
      </c>
      <c r="G1652">
        <v>1650</v>
      </c>
      <c r="H1652">
        <f t="shared" ca="1" si="51"/>
        <v>-1.3791401970082129E-2</v>
      </c>
    </row>
    <row r="1653" spans="2:8" x14ac:dyDescent="0.45">
      <c r="B1653" s="191">
        <v>36830</v>
      </c>
      <c r="C1653" s="101">
        <v>8.3537588119506836</v>
      </c>
      <c r="D1653" s="56">
        <f t="shared" si="50"/>
        <v>-0.95541239519950538</v>
      </c>
      <c r="E1653">
        <v>1.1920129070328127E-2</v>
      </c>
      <c r="G1653">
        <v>1651</v>
      </c>
      <c r="H1653">
        <f t="shared" ca="1" si="51"/>
        <v>1.7361325561893053E-2</v>
      </c>
    </row>
    <row r="1654" spans="2:8" x14ac:dyDescent="0.45">
      <c r="B1654" s="191">
        <v>43207</v>
      </c>
      <c r="C1654" s="101">
        <v>187.3560791015625</v>
      </c>
      <c r="D1654" s="56">
        <f t="shared" si="50"/>
        <v>4.9755022069475503</v>
      </c>
      <c r="E1654">
        <v>1.1911455003340192E-2</v>
      </c>
      <c r="G1654">
        <v>1652</v>
      </c>
      <c r="H1654">
        <f t="shared" ca="1" si="51"/>
        <v>2.5571726833910423E-2</v>
      </c>
    </row>
    <row r="1655" spans="2:8" x14ac:dyDescent="0.45">
      <c r="B1655" s="191">
        <v>39071</v>
      </c>
      <c r="C1655" s="101">
        <v>31.354030609130859</v>
      </c>
      <c r="D1655" s="56">
        <f t="shared" si="50"/>
        <v>-0.55817625428598983</v>
      </c>
      <c r="E1655">
        <v>1.1876507369595005E-2</v>
      </c>
      <c r="G1655">
        <v>1653</v>
      </c>
      <c r="H1655">
        <f t="shared" ca="1" si="51"/>
        <v>-3.549372974672547E-3</v>
      </c>
    </row>
    <row r="1656" spans="2:8" x14ac:dyDescent="0.45">
      <c r="B1656" s="191">
        <v>40443</v>
      </c>
      <c r="C1656" s="101">
        <v>70.965019226074219</v>
      </c>
      <c r="D1656" s="56">
        <f t="shared" si="50"/>
        <v>1.1624244191094855</v>
      </c>
      <c r="E1656">
        <v>1.1873418663410637E-2</v>
      </c>
      <c r="G1656">
        <v>1654</v>
      </c>
      <c r="H1656">
        <f t="shared" ca="1" si="51"/>
        <v>5.3288010934670936E-3</v>
      </c>
    </row>
    <row r="1657" spans="2:8" x14ac:dyDescent="0.45">
      <c r="B1657" s="191">
        <v>39827</v>
      </c>
      <c r="C1657" s="101">
        <v>32.817340850830078</v>
      </c>
      <c r="D1657" s="56">
        <f t="shared" si="50"/>
        <v>-0.91732670806794447</v>
      </c>
      <c r="E1657">
        <v>1.1855342590525559E-2</v>
      </c>
      <c r="G1657">
        <v>1655</v>
      </c>
      <c r="H1657">
        <f t="shared" ca="1" si="51"/>
        <v>9.7130875236418439E-3</v>
      </c>
    </row>
    <row r="1658" spans="2:8" x14ac:dyDescent="0.45">
      <c r="B1658" s="191">
        <v>45449</v>
      </c>
      <c r="C1658" s="101">
        <v>396.9521484375</v>
      </c>
      <c r="D1658" s="56">
        <f t="shared" si="50"/>
        <v>1.5485390697234258</v>
      </c>
      <c r="E1658">
        <v>1.1852227092280588E-2</v>
      </c>
      <c r="G1658">
        <v>1656</v>
      </c>
      <c r="H1658">
        <f t="shared" ca="1" si="51"/>
        <v>-6.3181369163545012E-3</v>
      </c>
    </row>
    <row r="1659" spans="2:8" x14ac:dyDescent="0.45">
      <c r="B1659" s="191">
        <v>41884</v>
      </c>
      <c r="C1659" s="101">
        <v>155.75674438476563</v>
      </c>
      <c r="D1659" s="56">
        <f t="shared" si="50"/>
        <v>14.083335949999391</v>
      </c>
      <c r="E1659">
        <v>1.1838431758943205E-2</v>
      </c>
      <c r="G1659">
        <v>1657</v>
      </c>
      <c r="H1659">
        <f t="shared" ca="1" si="51"/>
        <v>-1.591721224095107E-3</v>
      </c>
    </row>
    <row r="1660" spans="2:8" x14ac:dyDescent="0.45">
      <c r="B1660" s="191">
        <v>37904</v>
      </c>
      <c r="C1660" s="101">
        <v>10.326412200927734</v>
      </c>
      <c r="D1660" s="56">
        <f t="shared" si="50"/>
        <v>-0.70816074037930166</v>
      </c>
      <c r="E1660">
        <v>1.183520809241803E-2</v>
      </c>
      <c r="G1660">
        <v>1658</v>
      </c>
      <c r="H1660">
        <f t="shared" ca="1" si="51"/>
        <v>1.197072668598333E-2</v>
      </c>
    </row>
    <row r="1661" spans="2:8" x14ac:dyDescent="0.45">
      <c r="B1661" s="191">
        <v>39870</v>
      </c>
      <c r="C1661" s="101">
        <v>35.383903503417969</v>
      </c>
      <c r="D1661" s="56">
        <f t="shared" si="50"/>
        <v>-0.74932759847610964</v>
      </c>
      <c r="E1661">
        <v>1.1819809536525498E-2</v>
      </c>
      <c r="G1661">
        <v>1659</v>
      </c>
      <c r="H1661">
        <f t="shared" ca="1" si="51"/>
        <v>1.3819501361711235E-2</v>
      </c>
    </row>
    <row r="1662" spans="2:8" x14ac:dyDescent="0.45">
      <c r="B1662" s="191">
        <v>42152</v>
      </c>
      <c r="C1662" s="101">
        <v>141.15596008300781</v>
      </c>
      <c r="D1662" s="56">
        <f t="shared" si="50"/>
        <v>-0.18564504824175226</v>
      </c>
      <c r="E1662">
        <v>1.1803724363786147E-2</v>
      </c>
      <c r="G1662">
        <v>1660</v>
      </c>
      <c r="H1662">
        <f t="shared" ca="1" si="51"/>
        <v>2.696357948487511E-2</v>
      </c>
    </row>
    <row r="1663" spans="2:8" x14ac:dyDescent="0.45">
      <c r="B1663" s="191">
        <v>44586</v>
      </c>
      <c r="C1663" s="101">
        <v>173.33468627929688</v>
      </c>
      <c r="D1663" s="56">
        <f t="shared" si="50"/>
        <v>-0.52951545856916593</v>
      </c>
      <c r="E1663">
        <v>1.1803538246866389E-2</v>
      </c>
      <c r="G1663">
        <v>1661</v>
      </c>
      <c r="H1663">
        <f t="shared" ca="1" si="51"/>
        <v>-1.2871572748765495E-2</v>
      </c>
    </row>
    <row r="1664" spans="2:8" x14ac:dyDescent="0.45">
      <c r="B1664" s="191">
        <v>45336</v>
      </c>
      <c r="C1664" s="101">
        <v>368.41738891601563</v>
      </c>
      <c r="D1664" s="56">
        <f t="shared" si="50"/>
        <v>1.0118877067343479</v>
      </c>
      <c r="E1664">
        <v>1.1800949050990914E-2</v>
      </c>
      <c r="G1664">
        <v>1662</v>
      </c>
      <c r="H1664">
        <f t="shared" ca="1" si="51"/>
        <v>6.1359178172166714E-3</v>
      </c>
    </row>
    <row r="1665" spans="2:8" x14ac:dyDescent="0.45">
      <c r="B1665" s="191">
        <v>43006</v>
      </c>
      <c r="C1665" s="101">
        <v>183.12025451660156</v>
      </c>
      <c r="D1665" s="56">
        <f t="shared" si="50"/>
        <v>30.314198749848945</v>
      </c>
      <c r="E1665">
        <v>1.179872833913834E-2</v>
      </c>
      <c r="G1665">
        <v>1663</v>
      </c>
      <c r="H1665">
        <f t="shared" ca="1" si="51"/>
        <v>-2.8427247291241031E-2</v>
      </c>
    </row>
    <row r="1666" spans="2:8" x14ac:dyDescent="0.45">
      <c r="B1666" s="191">
        <v>35678</v>
      </c>
      <c r="C1666" s="101">
        <v>5.847834587097168</v>
      </c>
      <c r="D1666" s="56">
        <f t="shared" si="50"/>
        <v>-0.95808281271857865</v>
      </c>
      <c r="E1666">
        <v>1.179781959918649E-2</v>
      </c>
      <c r="G1666">
        <v>1664</v>
      </c>
      <c r="H1666">
        <f t="shared" ca="1" si="51"/>
        <v>-1.6496240713066549E-2</v>
      </c>
    </row>
    <row r="1667" spans="2:8" x14ac:dyDescent="0.45">
      <c r="B1667" s="191">
        <v>42151</v>
      </c>
      <c r="C1667" s="101">
        <v>139.50923156738281</v>
      </c>
      <c r="D1667" s="56">
        <f t="shared" ref="D1667:D1730" si="52">(C1667-C1668)/C1668</f>
        <v>12.550613920875385</v>
      </c>
      <c r="E1667">
        <v>1.1783457499709231E-2</v>
      </c>
      <c r="G1667">
        <v>1665</v>
      </c>
      <c r="H1667">
        <f t="shared" ca="1" si="51"/>
        <v>2.701310437095911E-2</v>
      </c>
    </row>
    <row r="1668" spans="2:8" x14ac:dyDescent="0.45">
      <c r="B1668" s="191">
        <v>36896</v>
      </c>
      <c r="C1668" s="101">
        <v>10.295417785644531</v>
      </c>
      <c r="D1668" s="56">
        <f t="shared" si="52"/>
        <v>-0.72898891979137159</v>
      </c>
      <c r="E1668">
        <v>1.1777374877751498E-2</v>
      </c>
      <c r="G1668">
        <v>1666</v>
      </c>
      <c r="H1668">
        <f t="shared" ref="H1668:H1731" ca="1" si="53">_xlfn.NORM.INV(RAND(),N$5,N$6)</f>
        <v>6.3525985523794936E-4</v>
      </c>
    </row>
    <row r="1669" spans="2:8" x14ac:dyDescent="0.45">
      <c r="B1669" s="191">
        <v>39975</v>
      </c>
      <c r="C1669" s="101">
        <v>37.988918304443359</v>
      </c>
      <c r="D1669" s="56">
        <f t="shared" si="52"/>
        <v>1.8046206296293636</v>
      </c>
      <c r="E1669">
        <v>1.177690847719786E-2</v>
      </c>
      <c r="G1669">
        <v>1667</v>
      </c>
      <c r="H1669">
        <f t="shared" ca="1" si="53"/>
        <v>1.4869343820908319E-2</v>
      </c>
    </row>
    <row r="1670" spans="2:8" x14ac:dyDescent="0.45">
      <c r="B1670" s="191">
        <v>38310</v>
      </c>
      <c r="C1670" s="101">
        <v>13.54511833190918</v>
      </c>
      <c r="D1670" s="56">
        <f t="shared" si="52"/>
        <v>0.79907074119163046</v>
      </c>
      <c r="E1670">
        <v>1.1776730586851884E-2</v>
      </c>
      <c r="G1670">
        <v>1668</v>
      </c>
      <c r="H1670">
        <f t="shared" ca="1" si="53"/>
        <v>2.378415402246636E-2</v>
      </c>
    </row>
    <row r="1671" spans="2:8" x14ac:dyDescent="0.45">
      <c r="B1671" s="191">
        <v>36147</v>
      </c>
      <c r="C1671" s="101">
        <v>7.5289525985717773</v>
      </c>
      <c r="D1671" s="56">
        <f t="shared" si="52"/>
        <v>-0.89220940357795775</v>
      </c>
      <c r="E1671">
        <v>1.1776623190542714E-2</v>
      </c>
      <c r="G1671">
        <v>1669</v>
      </c>
      <c r="H1671">
        <f t="shared" ca="1" si="53"/>
        <v>1.3466577127048626E-3</v>
      </c>
    </row>
    <row r="1672" spans="2:8" x14ac:dyDescent="0.45">
      <c r="B1672" s="191">
        <v>40500</v>
      </c>
      <c r="C1672" s="101">
        <v>69.847953796386719</v>
      </c>
      <c r="D1672" s="56">
        <f t="shared" si="52"/>
        <v>0.35699626478522517</v>
      </c>
      <c r="E1672">
        <v>1.1768196825484535E-2</v>
      </c>
      <c r="G1672">
        <v>1670</v>
      </c>
      <c r="H1672">
        <f t="shared" ca="1" si="53"/>
        <v>4.1309301294902519E-2</v>
      </c>
    </row>
    <row r="1673" spans="2:8" x14ac:dyDescent="0.45">
      <c r="B1673" s="191">
        <v>40254</v>
      </c>
      <c r="C1673" s="101">
        <v>51.47247314453125</v>
      </c>
      <c r="D1673" s="56">
        <f t="shared" si="52"/>
        <v>-0.86929157607398444</v>
      </c>
      <c r="E1673">
        <v>1.1739923184486875E-2</v>
      </c>
      <c r="G1673">
        <v>1671</v>
      </c>
      <c r="H1673">
        <f t="shared" ca="1" si="53"/>
        <v>-1.7239144467792799E-2</v>
      </c>
    </row>
    <row r="1674" spans="2:8" x14ac:dyDescent="0.45">
      <c r="B1674" s="191">
        <v>45434</v>
      </c>
      <c r="C1674" s="101">
        <v>393.796142578125</v>
      </c>
      <c r="D1674" s="56">
        <f t="shared" si="52"/>
        <v>1.3685173006280908</v>
      </c>
      <c r="E1674">
        <v>1.1729604481120851E-2</v>
      </c>
      <c r="G1674">
        <v>1672</v>
      </c>
      <c r="H1674">
        <f t="shared" ca="1" si="53"/>
        <v>-6.9835989142837483E-3</v>
      </c>
    </row>
    <row r="1675" spans="2:8" x14ac:dyDescent="0.45">
      <c r="B1675" s="191">
        <v>44340</v>
      </c>
      <c r="C1675" s="101">
        <v>166.26272583007813</v>
      </c>
      <c r="D1675" s="56">
        <f t="shared" si="52"/>
        <v>-2.9248275044275948E-2</v>
      </c>
      <c r="E1675">
        <v>1.1719713689161523E-2</v>
      </c>
      <c r="G1675">
        <v>1673</v>
      </c>
      <c r="H1675">
        <f t="shared" ca="1" si="53"/>
        <v>2.00561369968008E-2</v>
      </c>
    </row>
    <row r="1676" spans="2:8" x14ac:dyDescent="0.45">
      <c r="B1676" s="191">
        <v>44446</v>
      </c>
      <c r="C1676" s="101">
        <v>171.27214050292969</v>
      </c>
      <c r="D1676" s="56">
        <f t="shared" si="52"/>
        <v>15.488553386086243</v>
      </c>
      <c r="E1676">
        <v>1.1705672505622319E-2</v>
      </c>
      <c r="G1676">
        <v>1674</v>
      </c>
      <c r="H1676">
        <f t="shared" ca="1" si="53"/>
        <v>1.8766312542540114E-2</v>
      </c>
    </row>
    <row r="1677" spans="2:8" x14ac:dyDescent="0.45">
      <c r="B1677" s="191">
        <v>36243</v>
      </c>
      <c r="C1677" s="101">
        <v>10.387335777282715</v>
      </c>
      <c r="D1677" s="56">
        <f t="shared" si="52"/>
        <v>-0.58574523717229787</v>
      </c>
      <c r="E1677">
        <v>1.1696277973161593E-2</v>
      </c>
      <c r="G1677">
        <v>1675</v>
      </c>
      <c r="H1677">
        <f t="shared" ca="1" si="53"/>
        <v>7.8659782936937143E-3</v>
      </c>
    </row>
    <row r="1678" spans="2:8" x14ac:dyDescent="0.45">
      <c r="B1678" s="191">
        <v>38698</v>
      </c>
      <c r="C1678" s="101">
        <v>25.074752807617188</v>
      </c>
      <c r="D1678" s="56">
        <f t="shared" si="52"/>
        <v>-0.85510320849640808</v>
      </c>
      <c r="E1678">
        <v>1.1691592405567108E-2</v>
      </c>
      <c r="G1678">
        <v>1676</v>
      </c>
      <c r="H1678">
        <f t="shared" ca="1" si="53"/>
        <v>-1.8420238527498859E-2</v>
      </c>
    </row>
    <row r="1679" spans="2:8" x14ac:dyDescent="0.45">
      <c r="B1679" s="191">
        <v>42684</v>
      </c>
      <c r="C1679" s="101">
        <v>173.05250549316406</v>
      </c>
      <c r="D1679" s="56">
        <f t="shared" si="52"/>
        <v>5.9115626882327944E-2</v>
      </c>
      <c r="E1679">
        <v>1.168635995747787E-2</v>
      </c>
      <c r="G1679">
        <v>1677</v>
      </c>
      <c r="H1679">
        <f t="shared" ca="1" si="53"/>
        <v>3.9304558627536379E-3</v>
      </c>
    </row>
    <row r="1680" spans="2:8" x14ac:dyDescent="0.45">
      <c r="B1680" s="191">
        <v>44271</v>
      </c>
      <c r="C1680" s="101">
        <v>163.39340209960938</v>
      </c>
      <c r="D1680" s="56">
        <f t="shared" si="52"/>
        <v>0.12140130052662605</v>
      </c>
      <c r="E1680">
        <v>1.1681794442139187E-2</v>
      </c>
      <c r="G1680">
        <v>1678</v>
      </c>
      <c r="H1680">
        <f t="shared" ca="1" si="53"/>
        <v>-2.8383924112944455E-3</v>
      </c>
    </row>
    <row r="1681" spans="2:8" x14ac:dyDescent="0.45">
      <c r="B1681" s="191">
        <v>42443</v>
      </c>
      <c r="C1681" s="101">
        <v>145.70466613769531</v>
      </c>
      <c r="D1681" s="56">
        <f t="shared" si="52"/>
        <v>-0.60221600765366168</v>
      </c>
      <c r="E1681">
        <v>1.1671369625897021E-2</v>
      </c>
      <c r="G1681">
        <v>1679</v>
      </c>
      <c r="H1681">
        <f t="shared" ca="1" si="53"/>
        <v>2.3876640980837791E-2</v>
      </c>
    </row>
    <row r="1682" spans="2:8" x14ac:dyDescent="0.45">
      <c r="B1682" s="191">
        <v>45068</v>
      </c>
      <c r="C1682" s="101">
        <v>366.29092407226563</v>
      </c>
      <c r="D1682" s="56">
        <f t="shared" si="52"/>
        <v>3.3154699904828711</v>
      </c>
      <c r="E1682">
        <v>1.167095338858941E-2</v>
      </c>
      <c r="G1682">
        <v>1680</v>
      </c>
      <c r="H1682">
        <f t="shared" ca="1" si="53"/>
        <v>1.3297002806534539E-2</v>
      </c>
    </row>
    <row r="1683" spans="2:8" x14ac:dyDescent="0.45">
      <c r="B1683" s="191">
        <v>40737</v>
      </c>
      <c r="C1683" s="101">
        <v>84.878570556640625</v>
      </c>
      <c r="D1683" s="56">
        <f t="shared" si="52"/>
        <v>-0.69676270068080903</v>
      </c>
      <c r="E1683">
        <v>1.1653764869787317E-2</v>
      </c>
      <c r="G1683">
        <v>1681</v>
      </c>
      <c r="H1683">
        <f t="shared" ca="1" si="53"/>
        <v>1.8761204527708551E-2</v>
      </c>
    </row>
    <row r="1684" spans="2:8" x14ac:dyDescent="0.45">
      <c r="B1684" s="191">
        <v>44812</v>
      </c>
      <c r="C1684" s="101">
        <v>279.9080810546875</v>
      </c>
      <c r="D1684" s="56">
        <f t="shared" si="52"/>
        <v>-6.0593256028353419E-4</v>
      </c>
      <c r="E1684">
        <v>1.1652832955692674E-2</v>
      </c>
      <c r="G1684">
        <v>1682</v>
      </c>
      <c r="H1684">
        <f t="shared" ca="1" si="53"/>
        <v>3.5833391460981572E-2</v>
      </c>
    </row>
    <row r="1685" spans="2:8" x14ac:dyDescent="0.45">
      <c r="B1685" s="191">
        <v>44846</v>
      </c>
      <c r="C1685" s="101">
        <v>280.07778930664063</v>
      </c>
      <c r="D1685" s="56">
        <f t="shared" si="52"/>
        <v>83.711524620310044</v>
      </c>
      <c r="E1685">
        <v>1.1645689896538117E-2</v>
      </c>
      <c r="G1685">
        <v>1683</v>
      </c>
      <c r="H1685">
        <f t="shared" ca="1" si="53"/>
        <v>6.8656467013552928E-3</v>
      </c>
    </row>
    <row r="1686" spans="2:8" x14ac:dyDescent="0.45">
      <c r="B1686" s="191">
        <v>35290</v>
      </c>
      <c r="C1686" s="101">
        <v>3.3062536716461182</v>
      </c>
      <c r="D1686" s="56">
        <f t="shared" si="52"/>
        <v>-0.97328151870820245</v>
      </c>
      <c r="E1686">
        <v>1.1641354537234309E-2</v>
      </c>
      <c r="G1686">
        <v>1684</v>
      </c>
      <c r="H1686">
        <f t="shared" ca="1" si="53"/>
        <v>-1.5475306221979034E-2</v>
      </c>
    </row>
    <row r="1687" spans="2:8" x14ac:dyDescent="0.45">
      <c r="B1687" s="191">
        <v>41200</v>
      </c>
      <c r="C1687" s="101">
        <v>123.74407196044922</v>
      </c>
      <c r="D1687" s="56">
        <f t="shared" si="52"/>
        <v>2.8796819879270803</v>
      </c>
      <c r="E1687">
        <v>1.1621995494680456E-2</v>
      </c>
      <c r="G1687">
        <v>1685</v>
      </c>
      <c r="H1687">
        <f t="shared" ca="1" si="53"/>
        <v>2.2817753149391097E-3</v>
      </c>
    </row>
    <row r="1688" spans="2:8" x14ac:dyDescent="0.45">
      <c r="B1688" s="191">
        <v>39297</v>
      </c>
      <c r="C1688" s="101">
        <v>31.895416259765625</v>
      </c>
      <c r="D1688" s="56">
        <f t="shared" si="52"/>
        <v>-7.4026354591587559E-2</v>
      </c>
      <c r="E1688">
        <v>1.1621400945501284E-2</v>
      </c>
      <c r="G1688">
        <v>1686</v>
      </c>
      <c r="H1688">
        <f t="shared" ca="1" si="53"/>
        <v>9.57487636289878E-3</v>
      </c>
    </row>
    <row r="1689" spans="2:8" x14ac:dyDescent="0.45">
      <c r="B1689" s="191">
        <v>38995</v>
      </c>
      <c r="C1689" s="101">
        <v>34.445274353027344</v>
      </c>
      <c r="D1689" s="56">
        <f t="shared" si="52"/>
        <v>3.5767994579078701</v>
      </c>
      <c r="E1689">
        <v>1.1618640778004272E-2</v>
      </c>
      <c r="G1689">
        <v>1687</v>
      </c>
      <c r="H1689">
        <f t="shared" ca="1" si="53"/>
        <v>-2.9394019690733115E-3</v>
      </c>
    </row>
    <row r="1690" spans="2:8" x14ac:dyDescent="0.45">
      <c r="B1690" s="191">
        <v>37188</v>
      </c>
      <c r="C1690" s="101">
        <v>7.5260615348815918</v>
      </c>
      <c r="D1690" s="56">
        <f t="shared" si="52"/>
        <v>-0.96023878201898472</v>
      </c>
      <c r="E1690">
        <v>1.1612074306302693E-2</v>
      </c>
      <c r="G1690">
        <v>1688</v>
      </c>
      <c r="H1690">
        <f t="shared" ca="1" si="53"/>
        <v>4.0953336411407304E-2</v>
      </c>
    </row>
    <row r="1691" spans="2:8" x14ac:dyDescent="0.45">
      <c r="B1691" s="191">
        <v>43026</v>
      </c>
      <c r="C1691" s="101">
        <v>189.28146362304688</v>
      </c>
      <c r="D1691" s="56">
        <f t="shared" si="52"/>
        <v>22.863547486176255</v>
      </c>
      <c r="E1691">
        <v>1.1599582793408527E-2</v>
      </c>
      <c r="G1691">
        <v>1689</v>
      </c>
      <c r="H1691">
        <f t="shared" ca="1" si="53"/>
        <v>-8.5145491374210916E-3</v>
      </c>
    </row>
    <row r="1692" spans="2:8" x14ac:dyDescent="0.45">
      <c r="B1692" s="191">
        <v>37217</v>
      </c>
      <c r="C1692" s="101">
        <v>7.9318242073059082</v>
      </c>
      <c r="D1692" s="56">
        <f t="shared" si="52"/>
        <v>-0.9379752428080812</v>
      </c>
      <c r="E1692">
        <v>1.1586985125252771E-2</v>
      </c>
      <c r="G1692">
        <v>1690</v>
      </c>
      <c r="H1692">
        <f t="shared" ca="1" si="53"/>
        <v>8.3584711465693202E-3</v>
      </c>
    </row>
    <row r="1693" spans="2:8" x14ac:dyDescent="0.45">
      <c r="B1693" s="191">
        <v>41249</v>
      </c>
      <c r="C1693" s="101">
        <v>127.88158416748047</v>
      </c>
      <c r="D1693" s="56">
        <f t="shared" si="52"/>
        <v>-0.67948526484995764</v>
      </c>
      <c r="E1693">
        <v>1.1581008823280909E-2</v>
      </c>
      <c r="G1693">
        <v>1691</v>
      </c>
      <c r="H1693">
        <f t="shared" ca="1" si="53"/>
        <v>3.4010764474485554E-2</v>
      </c>
    </row>
    <row r="1694" spans="2:8" x14ac:dyDescent="0.45">
      <c r="B1694" s="191">
        <v>46014</v>
      </c>
      <c r="C1694" s="101">
        <v>398.9881591796875</v>
      </c>
      <c r="D1694" s="56">
        <f t="shared" si="52"/>
        <v>1.4650129227028548</v>
      </c>
      <c r="E1694">
        <v>1.1547024979340107E-2</v>
      </c>
      <c r="G1694">
        <v>1692</v>
      </c>
      <c r="H1694">
        <f t="shared" ca="1" si="53"/>
        <v>5.3737327050938722E-3</v>
      </c>
    </row>
    <row r="1695" spans="2:8" x14ac:dyDescent="0.45">
      <c r="B1695" s="191">
        <v>44308</v>
      </c>
      <c r="C1695" s="101">
        <v>161.8604736328125</v>
      </c>
      <c r="D1695" s="56">
        <f t="shared" si="52"/>
        <v>20.326448140625402</v>
      </c>
      <c r="E1695">
        <v>1.1544997339466864E-2</v>
      </c>
      <c r="G1695">
        <v>1693</v>
      </c>
      <c r="H1695">
        <f t="shared" ca="1" si="53"/>
        <v>-2.02538079752882E-2</v>
      </c>
    </row>
    <row r="1696" spans="2:8" x14ac:dyDescent="0.45">
      <c r="B1696" s="191">
        <v>36691</v>
      </c>
      <c r="C1696" s="101">
        <v>7.5896592140197754</v>
      </c>
      <c r="D1696" s="56">
        <f t="shared" si="52"/>
        <v>1.3720526536000117</v>
      </c>
      <c r="E1696">
        <v>1.1524064249287622E-2</v>
      </c>
      <c r="G1696">
        <v>1694</v>
      </c>
      <c r="H1696">
        <f t="shared" ca="1" si="53"/>
        <v>-7.3909640083580546E-3</v>
      </c>
    </row>
    <row r="1697" spans="2:8" x14ac:dyDescent="0.45">
      <c r="B1697" s="191">
        <v>35313</v>
      </c>
      <c r="C1697" s="101">
        <v>3.1996166706085205</v>
      </c>
      <c r="D1697" s="56">
        <f t="shared" si="52"/>
        <v>-0.98245368661763788</v>
      </c>
      <c r="E1697">
        <v>1.1519497665393464E-2</v>
      </c>
      <c r="G1697">
        <v>1695</v>
      </c>
      <c r="H1697">
        <f t="shared" ca="1" si="53"/>
        <v>-1.7157471631041837E-2</v>
      </c>
    </row>
    <row r="1698" spans="2:8" x14ac:dyDescent="0.45">
      <c r="B1698" s="191">
        <v>43734</v>
      </c>
      <c r="C1698" s="101">
        <v>182.35264587402344</v>
      </c>
      <c r="D1698" s="56">
        <f t="shared" si="52"/>
        <v>1.168592054846548</v>
      </c>
      <c r="E1698">
        <v>1.1512832000086673E-2</v>
      </c>
      <c r="G1698">
        <v>1696</v>
      </c>
      <c r="H1698">
        <f t="shared" ca="1" si="53"/>
        <v>9.7327162767207528E-3</v>
      </c>
    </row>
    <row r="1699" spans="2:8" x14ac:dyDescent="0.45">
      <c r="B1699" s="191">
        <v>40914</v>
      </c>
      <c r="C1699" s="101">
        <v>84.088035583496094</v>
      </c>
      <c r="D1699" s="56">
        <f t="shared" si="52"/>
        <v>-0.24885712552707032</v>
      </c>
      <c r="E1699">
        <v>1.1511212345561404E-2</v>
      </c>
      <c r="G1699">
        <v>1697</v>
      </c>
      <c r="H1699">
        <f t="shared" ca="1" si="53"/>
        <v>4.5039314223370513E-2</v>
      </c>
    </row>
    <row r="1700" spans="2:8" x14ac:dyDescent="0.45">
      <c r="B1700" s="191">
        <v>41178</v>
      </c>
      <c r="C1700" s="101">
        <v>111.94679260253906</v>
      </c>
      <c r="D1700" s="56">
        <f t="shared" si="52"/>
        <v>-0.67558859978504482</v>
      </c>
      <c r="E1700">
        <v>1.1503062409625E-2</v>
      </c>
      <c r="G1700">
        <v>1698</v>
      </c>
      <c r="H1700">
        <f t="shared" ca="1" si="53"/>
        <v>3.7244147360056698E-2</v>
      </c>
    </row>
    <row r="1701" spans="2:8" x14ac:dyDescent="0.45">
      <c r="B1701" s="191">
        <v>45033</v>
      </c>
      <c r="C1701" s="101">
        <v>345.07662963867188</v>
      </c>
      <c r="D1701" s="56">
        <f t="shared" si="52"/>
        <v>3.4923389681558596</v>
      </c>
      <c r="E1701">
        <v>1.150158298279186E-2</v>
      </c>
      <c r="G1701">
        <v>1699</v>
      </c>
      <c r="H1701">
        <f t="shared" ca="1" si="53"/>
        <v>1.3188976796731101E-2</v>
      </c>
    </row>
    <row r="1702" spans="2:8" x14ac:dyDescent="0.45">
      <c r="B1702" s="191">
        <v>40688</v>
      </c>
      <c r="C1702" s="101">
        <v>76.814468383789063</v>
      </c>
      <c r="D1702" s="56">
        <f t="shared" si="52"/>
        <v>6.7096037851865296</v>
      </c>
      <c r="E1702">
        <v>1.1500283059006374E-2</v>
      </c>
      <c r="G1702">
        <v>1700</v>
      </c>
      <c r="H1702">
        <f t="shared" ca="1" si="53"/>
        <v>1.2498145135010593E-2</v>
      </c>
    </row>
    <row r="1703" spans="2:8" x14ac:dyDescent="0.45">
      <c r="B1703" s="191">
        <v>37918</v>
      </c>
      <c r="C1703" s="101">
        <v>9.9634780883789063</v>
      </c>
      <c r="D1703" s="56">
        <f t="shared" si="52"/>
        <v>-0.97280401341726397</v>
      </c>
      <c r="E1703">
        <v>1.1495410229969199E-2</v>
      </c>
      <c r="G1703">
        <v>1701</v>
      </c>
      <c r="H1703">
        <f t="shared" ca="1" si="53"/>
        <v>1.8318467729753967E-2</v>
      </c>
    </row>
    <row r="1704" spans="2:8" x14ac:dyDescent="0.45">
      <c r="B1704" s="191">
        <v>45341</v>
      </c>
      <c r="C1704" s="101">
        <v>366.3583984375</v>
      </c>
      <c r="D1704" s="56">
        <f t="shared" si="52"/>
        <v>1.0583605241905756</v>
      </c>
      <c r="E1704">
        <v>1.1492757551524712E-2</v>
      </c>
      <c r="G1704">
        <v>1702</v>
      </c>
      <c r="H1704">
        <f t="shared" ca="1" si="53"/>
        <v>3.8790590806945004E-2</v>
      </c>
    </row>
    <row r="1705" spans="2:8" x14ac:dyDescent="0.45">
      <c r="B1705" s="191">
        <v>44558</v>
      </c>
      <c r="C1705" s="101">
        <v>177.98553466796875</v>
      </c>
      <c r="D1705" s="56">
        <f t="shared" si="52"/>
        <v>14.405452745977385</v>
      </c>
      <c r="E1705">
        <v>1.1491473985168673E-2</v>
      </c>
      <c r="G1705">
        <v>1703</v>
      </c>
      <c r="H1705">
        <f t="shared" ca="1" si="53"/>
        <v>-5.2643581453546981E-3</v>
      </c>
    </row>
    <row r="1706" spans="2:8" x14ac:dyDescent="0.45">
      <c r="B1706" s="191">
        <v>37987</v>
      </c>
      <c r="C1706" s="101">
        <v>11.553411483764648</v>
      </c>
      <c r="D1706" s="56">
        <f t="shared" si="52"/>
        <v>-0.9176408345990904</v>
      </c>
      <c r="E1706">
        <v>1.1489924659858904E-2</v>
      </c>
      <c r="G1706">
        <v>1704</v>
      </c>
      <c r="H1706">
        <f t="shared" ca="1" si="53"/>
        <v>-1.2127561959051158E-2</v>
      </c>
    </row>
    <row r="1707" spans="2:8" x14ac:dyDescent="0.45">
      <c r="B1707" s="191">
        <v>42396</v>
      </c>
      <c r="C1707" s="101">
        <v>140.28082275390625</v>
      </c>
      <c r="D1707" s="56">
        <f t="shared" si="52"/>
        <v>-0.16336561040874709</v>
      </c>
      <c r="E1707">
        <v>1.1473670058326635E-2</v>
      </c>
      <c r="G1707">
        <v>1705</v>
      </c>
      <c r="H1707">
        <f t="shared" ca="1" si="53"/>
        <v>-4.5241480104636026E-3</v>
      </c>
    </row>
    <row r="1708" spans="2:8" x14ac:dyDescent="0.45">
      <c r="B1708" s="191">
        <v>44410</v>
      </c>
      <c r="C1708" s="101">
        <v>167.67279052734375</v>
      </c>
      <c r="D1708" s="56">
        <f t="shared" si="52"/>
        <v>0.37791446653546601</v>
      </c>
      <c r="E1708">
        <v>1.1466088661709147E-2</v>
      </c>
      <c r="G1708">
        <v>1706</v>
      </c>
      <c r="H1708">
        <f t="shared" ca="1" si="53"/>
        <v>-1.5407793937386841E-2</v>
      </c>
    </row>
    <row r="1709" spans="2:8" x14ac:dyDescent="0.45">
      <c r="B1709" s="191">
        <v>41197</v>
      </c>
      <c r="C1709" s="101">
        <v>121.68592071533203</v>
      </c>
      <c r="D1709" s="56">
        <f t="shared" si="52"/>
        <v>10.813844157950815</v>
      </c>
      <c r="E1709">
        <v>1.1463998975701642E-2</v>
      </c>
      <c r="G1709">
        <v>1707</v>
      </c>
      <c r="H1709">
        <f t="shared" ca="1" si="53"/>
        <v>3.2924060648173046E-3</v>
      </c>
    </row>
    <row r="1710" spans="2:8" x14ac:dyDescent="0.45">
      <c r="B1710" s="191">
        <v>38168</v>
      </c>
      <c r="C1710" s="101">
        <v>10.300281524658203</v>
      </c>
      <c r="D1710" s="56">
        <f t="shared" si="52"/>
        <v>0.49542098949160929</v>
      </c>
      <c r="E1710">
        <v>1.146172350360832E-2</v>
      </c>
      <c r="G1710">
        <v>1708</v>
      </c>
      <c r="H1710">
        <f t="shared" ca="1" si="53"/>
        <v>1.8731611830407245E-2</v>
      </c>
    </row>
    <row r="1711" spans="2:8" x14ac:dyDescent="0.45">
      <c r="B1711" s="191">
        <v>37398</v>
      </c>
      <c r="C1711" s="101">
        <v>6.887880802154541</v>
      </c>
      <c r="D1711" s="56">
        <f t="shared" si="52"/>
        <v>-0.72209452469997615</v>
      </c>
      <c r="E1711">
        <v>1.1458487891605878E-2</v>
      </c>
      <c r="G1711">
        <v>1709</v>
      </c>
      <c r="H1711">
        <f t="shared" ca="1" si="53"/>
        <v>3.0763942046711092E-2</v>
      </c>
    </row>
    <row r="1712" spans="2:8" x14ac:dyDescent="0.45">
      <c r="B1712" s="191">
        <v>38695</v>
      </c>
      <c r="C1712" s="101">
        <v>24.784976959228516</v>
      </c>
      <c r="D1712" s="56">
        <f t="shared" si="52"/>
        <v>0.95591344949332691</v>
      </c>
      <c r="E1712">
        <v>1.145603737193697E-2</v>
      </c>
      <c r="G1712">
        <v>1710</v>
      </c>
      <c r="H1712">
        <f t="shared" ca="1" si="53"/>
        <v>-2.3666310392628245E-2</v>
      </c>
    </row>
    <row r="1713" spans="2:8" x14ac:dyDescent="0.45">
      <c r="B1713" s="191">
        <v>38037</v>
      </c>
      <c r="C1713" s="101">
        <v>12.671816825866699</v>
      </c>
      <c r="D1713" s="56">
        <f t="shared" si="52"/>
        <v>-0.93631109136656032</v>
      </c>
      <c r="E1713">
        <v>1.1448381612618927E-2</v>
      </c>
      <c r="G1713">
        <v>1711</v>
      </c>
      <c r="H1713">
        <f t="shared" ca="1" si="53"/>
        <v>-2.1350537703915595E-2</v>
      </c>
    </row>
    <row r="1714" spans="2:8" x14ac:dyDescent="0.45">
      <c r="B1714" s="191">
        <v>43496</v>
      </c>
      <c r="C1714" s="101">
        <v>198.96426391601563</v>
      </c>
      <c r="D1714" s="56">
        <f t="shared" si="52"/>
        <v>-0.30343224896027582</v>
      </c>
      <c r="E1714">
        <v>1.143390854905442E-2</v>
      </c>
      <c r="G1714">
        <v>1712</v>
      </c>
      <c r="H1714">
        <f t="shared" ca="1" si="53"/>
        <v>-3.2563117244787353E-2</v>
      </c>
    </row>
    <row r="1715" spans="2:8" x14ac:dyDescent="0.45">
      <c r="B1715" s="191">
        <v>44840</v>
      </c>
      <c r="C1715" s="101">
        <v>285.63519287109375</v>
      </c>
      <c r="D1715" s="56">
        <f t="shared" si="52"/>
        <v>45.873614262865154</v>
      </c>
      <c r="E1715">
        <v>1.141652109969208E-2</v>
      </c>
      <c r="G1715">
        <v>1713</v>
      </c>
      <c r="H1715">
        <f t="shared" ca="1" si="53"/>
        <v>1.2200694897226056E-3</v>
      </c>
    </row>
    <row r="1716" spans="2:8" x14ac:dyDescent="0.45">
      <c r="B1716" s="191">
        <v>35740</v>
      </c>
      <c r="C1716" s="101">
        <v>6.0937309265136719</v>
      </c>
      <c r="D1716" s="56">
        <f t="shared" si="52"/>
        <v>-0.97982542237117909</v>
      </c>
      <c r="E1716">
        <v>1.1406325915445048E-2</v>
      </c>
      <c r="G1716">
        <v>1714</v>
      </c>
      <c r="H1716">
        <f t="shared" ca="1" si="53"/>
        <v>2.8233238059385945E-2</v>
      </c>
    </row>
    <row r="1717" spans="2:8" x14ac:dyDescent="0.45">
      <c r="B1717" s="191">
        <v>46127</v>
      </c>
      <c r="C1717" s="101">
        <v>302.04998779296875</v>
      </c>
      <c r="D1717" s="56">
        <f t="shared" si="52"/>
        <v>0.63776513374264887</v>
      </c>
      <c r="E1717">
        <v>1.1384543666399179E-2</v>
      </c>
      <c r="G1717">
        <v>1715</v>
      </c>
      <c r="H1717">
        <f t="shared" ca="1" si="53"/>
        <v>2.3606114924063439E-3</v>
      </c>
    </row>
    <row r="1718" spans="2:8" x14ac:dyDescent="0.45">
      <c r="B1718" s="191">
        <v>43767</v>
      </c>
      <c r="C1718" s="101">
        <v>184.42814636230469</v>
      </c>
      <c r="D1718" s="56">
        <f t="shared" si="52"/>
        <v>2.1000107956677443E-2</v>
      </c>
      <c r="E1718">
        <v>1.1381795302904951E-2</v>
      </c>
      <c r="G1718">
        <v>1716</v>
      </c>
      <c r="H1718">
        <f t="shared" ca="1" si="53"/>
        <v>-4.2696021954129401E-3</v>
      </c>
    </row>
    <row r="1719" spans="2:8" x14ac:dyDescent="0.45">
      <c r="B1719" s="191">
        <v>43056</v>
      </c>
      <c r="C1719" s="101">
        <v>180.63479614257813</v>
      </c>
      <c r="D1719" s="56">
        <f t="shared" si="52"/>
        <v>22.053644983653591</v>
      </c>
      <c r="E1719">
        <v>1.1368115794439616E-2</v>
      </c>
      <c r="G1719">
        <v>1717</v>
      </c>
      <c r="H1719">
        <f t="shared" ca="1" si="53"/>
        <v>2.9557834082197986E-2</v>
      </c>
    </row>
    <row r="1720" spans="2:8" x14ac:dyDescent="0.45">
      <c r="B1720" s="191">
        <v>35866</v>
      </c>
      <c r="C1720" s="101">
        <v>7.835411548614502</v>
      </c>
      <c r="D1720" s="56">
        <f t="shared" si="52"/>
        <v>-0.84225341590607672</v>
      </c>
      <c r="E1720">
        <v>1.1365393988487136E-2</v>
      </c>
      <c r="G1720">
        <v>1718</v>
      </c>
      <c r="H1720">
        <f t="shared" ca="1" si="53"/>
        <v>1.226887384449884E-2</v>
      </c>
    </row>
    <row r="1721" spans="2:8" x14ac:dyDescent="0.45">
      <c r="B1721" s="191">
        <v>40182</v>
      </c>
      <c r="C1721" s="101">
        <v>49.670879364013672</v>
      </c>
      <c r="D1721" s="56">
        <f t="shared" si="52"/>
        <v>8.129698347787226</v>
      </c>
      <c r="E1721">
        <v>1.136336098048378E-2</v>
      </c>
      <c r="G1721">
        <v>1719</v>
      </c>
      <c r="H1721">
        <f t="shared" ca="1" si="53"/>
        <v>-2.9068465621895849E-2</v>
      </c>
    </row>
    <row r="1722" spans="2:8" x14ac:dyDescent="0.45">
      <c r="B1722" s="191">
        <v>35600</v>
      </c>
      <c r="C1722" s="101">
        <v>5.4405827522277832</v>
      </c>
      <c r="D1722" s="56">
        <f t="shared" si="52"/>
        <v>-0.98578519112133656</v>
      </c>
      <c r="E1722">
        <v>1.1355729293440002E-2</v>
      </c>
      <c r="G1722">
        <v>1720</v>
      </c>
      <c r="H1722">
        <f t="shared" ca="1" si="53"/>
        <v>1.7028280141701338E-2</v>
      </c>
    </row>
    <row r="1723" spans="2:8" x14ac:dyDescent="0.45">
      <c r="B1723" s="191">
        <v>45387</v>
      </c>
      <c r="C1723" s="101">
        <v>382.740478515625</v>
      </c>
      <c r="D1723" s="56">
        <f t="shared" si="52"/>
        <v>9.5348841555775401</v>
      </c>
      <c r="E1723">
        <v>1.1354232673630605E-2</v>
      </c>
      <c r="G1723">
        <v>1721</v>
      </c>
      <c r="H1723">
        <f t="shared" ca="1" si="53"/>
        <v>2.1086441303455574E-2</v>
      </c>
    </row>
    <row r="1724" spans="2:8" x14ac:dyDescent="0.45">
      <c r="B1724" s="191">
        <v>38827</v>
      </c>
      <c r="C1724" s="101">
        <v>36.330772399902344</v>
      </c>
      <c r="D1724" s="56">
        <f t="shared" si="52"/>
        <v>-0.72172070616172845</v>
      </c>
      <c r="E1724">
        <v>1.1343763117802365E-2</v>
      </c>
      <c r="G1724">
        <v>1722</v>
      </c>
      <c r="H1724">
        <f t="shared" ca="1" si="53"/>
        <v>1.7301926327372357E-2</v>
      </c>
    </row>
    <row r="1725" spans="2:8" x14ac:dyDescent="0.45">
      <c r="B1725" s="191">
        <v>41305</v>
      </c>
      <c r="C1725" s="101">
        <v>130.55506896972656</v>
      </c>
      <c r="D1725" s="56">
        <f t="shared" si="52"/>
        <v>-0.36013042303802306</v>
      </c>
      <c r="E1725">
        <v>1.1341105493900197E-2</v>
      </c>
      <c r="G1725">
        <v>1723</v>
      </c>
      <c r="H1725">
        <f t="shared" ca="1" si="53"/>
        <v>6.2376149338350933E-3</v>
      </c>
    </row>
    <row r="1726" spans="2:8" x14ac:dyDescent="0.45">
      <c r="B1726" s="191">
        <v>43530</v>
      </c>
      <c r="C1726" s="101">
        <v>204.03387451171875</v>
      </c>
      <c r="D1726" s="56">
        <f t="shared" si="52"/>
        <v>-3.3400806643641597E-2</v>
      </c>
      <c r="E1726">
        <v>1.1325597483977053E-2</v>
      </c>
      <c r="G1726">
        <v>1724</v>
      </c>
      <c r="H1726">
        <f t="shared" ca="1" si="53"/>
        <v>1.6106902713610993E-2</v>
      </c>
    </row>
    <row r="1727" spans="2:8" x14ac:dyDescent="0.45">
      <c r="B1727" s="191">
        <v>44644</v>
      </c>
      <c r="C1727" s="101">
        <v>211.08425903320313</v>
      </c>
      <c r="D1727" s="56">
        <f t="shared" si="52"/>
        <v>5.5148101939297423</v>
      </c>
      <c r="E1727">
        <v>1.1309447962876008E-2</v>
      </c>
      <c r="G1727">
        <v>1725</v>
      </c>
      <c r="H1727">
        <f t="shared" ca="1" si="53"/>
        <v>6.2712566456631059E-4</v>
      </c>
    </row>
    <row r="1728" spans="2:8" x14ac:dyDescent="0.45">
      <c r="B1728" s="191">
        <v>38799</v>
      </c>
      <c r="C1728" s="101">
        <v>32.400676727294922</v>
      </c>
      <c r="D1728" s="56">
        <f t="shared" si="52"/>
        <v>2.3993448561986472</v>
      </c>
      <c r="E1728">
        <v>1.130605295803975E-2</v>
      </c>
      <c r="G1728">
        <v>1726</v>
      </c>
      <c r="H1728">
        <f t="shared" ca="1" si="53"/>
        <v>2.8955198119291085E-2</v>
      </c>
    </row>
    <row r="1729" spans="2:8" x14ac:dyDescent="0.45">
      <c r="B1729" s="191">
        <v>37890</v>
      </c>
      <c r="C1729" s="101">
        <v>9.5314474105834961</v>
      </c>
      <c r="D1729" s="56">
        <f t="shared" si="52"/>
        <v>-0.94958683939821831</v>
      </c>
      <c r="E1729">
        <v>1.1274999453608089E-2</v>
      </c>
      <c r="G1729">
        <v>1727</v>
      </c>
      <c r="H1729">
        <f t="shared" ca="1" si="53"/>
        <v>-2.8739183221471655E-2</v>
      </c>
    </row>
    <row r="1730" spans="2:8" x14ac:dyDescent="0.45">
      <c r="B1730" s="191">
        <v>44459</v>
      </c>
      <c r="C1730" s="101">
        <v>189.066650390625</v>
      </c>
      <c r="D1730" s="56">
        <f t="shared" si="52"/>
        <v>-0.51592549985697334</v>
      </c>
      <c r="E1730">
        <v>1.1247993528363845E-2</v>
      </c>
      <c r="G1730">
        <v>1728</v>
      </c>
      <c r="H1730">
        <f t="shared" ca="1" si="53"/>
        <v>3.7955209236825494E-3</v>
      </c>
    </row>
    <row r="1731" spans="2:8" x14ac:dyDescent="0.45">
      <c r="B1731" s="191">
        <v>45429</v>
      </c>
      <c r="C1731" s="101">
        <v>390.57345581054688</v>
      </c>
      <c r="D1731" s="56">
        <f t="shared" ref="D1731:D1794" si="54">(C1731-C1732)/C1732</f>
        <v>11.284519420830851</v>
      </c>
      <c r="E1731">
        <v>1.1241272053401218E-2</v>
      </c>
      <c r="G1731">
        <v>1729</v>
      </c>
      <c r="H1731">
        <f t="shared" ca="1" si="53"/>
        <v>2.4122642254162854E-2</v>
      </c>
    </row>
    <row r="1732" spans="2:8" x14ac:dyDescent="0.45">
      <c r="B1732" s="191">
        <v>38793</v>
      </c>
      <c r="C1732" s="101">
        <v>31.793954849243164</v>
      </c>
      <c r="D1732" s="56">
        <f t="shared" si="54"/>
        <v>9.8824868527138017E-3</v>
      </c>
      <c r="E1732">
        <v>1.1232813438124069E-2</v>
      </c>
      <c r="G1732">
        <v>1730</v>
      </c>
      <c r="H1732">
        <f t="shared" ref="H1732:H1795" ca="1" si="55">_xlfn.NORM.INV(RAND(),N$5,N$6)</f>
        <v>-8.5350332637092515E-3</v>
      </c>
    </row>
    <row r="1733" spans="2:8" x14ac:dyDescent="0.45">
      <c r="B1733" s="191">
        <v>39094</v>
      </c>
      <c r="C1733" s="101">
        <v>31.482826232910156</v>
      </c>
      <c r="D1733" s="56">
        <f t="shared" si="54"/>
        <v>-0.71607905168798613</v>
      </c>
      <c r="E1733">
        <v>1.1229217383121597E-2</v>
      </c>
      <c r="G1733">
        <v>1731</v>
      </c>
      <c r="H1733">
        <f t="shared" ca="1" si="55"/>
        <v>7.331747669669042E-3</v>
      </c>
    </row>
    <row r="1734" spans="2:8" x14ac:dyDescent="0.45">
      <c r="B1734" s="191">
        <v>41128</v>
      </c>
      <c r="C1734" s="101">
        <v>110.88588714599609</v>
      </c>
      <c r="D1734" s="56">
        <f t="shared" si="54"/>
        <v>2.4471023799274483</v>
      </c>
      <c r="E1734">
        <v>1.1223060004818848E-2</v>
      </c>
      <c r="G1734">
        <v>1732</v>
      </c>
      <c r="H1734">
        <f t="shared" ca="1" si="55"/>
        <v>-3.93510404119903E-2</v>
      </c>
    </row>
    <row r="1735" spans="2:8" x14ac:dyDescent="0.45">
      <c r="B1735" s="191">
        <v>39633</v>
      </c>
      <c r="C1735" s="101">
        <v>32.167854309082031</v>
      </c>
      <c r="D1735" s="56">
        <f t="shared" si="54"/>
        <v>-0.83750014838215658</v>
      </c>
      <c r="E1735">
        <v>1.1222474376652284E-2</v>
      </c>
      <c r="G1735">
        <v>1733</v>
      </c>
      <c r="H1735">
        <f t="shared" ca="1" si="55"/>
        <v>1.8387801379143247E-2</v>
      </c>
    </row>
    <row r="1736" spans="2:8" x14ac:dyDescent="0.45">
      <c r="B1736" s="191">
        <v>44634</v>
      </c>
      <c r="C1736" s="101">
        <v>197.95620727539063</v>
      </c>
      <c r="D1736" s="56">
        <f t="shared" si="54"/>
        <v>-0.35477113705436925</v>
      </c>
      <c r="E1736">
        <v>1.1212126384893837E-2</v>
      </c>
      <c r="G1736">
        <v>1734</v>
      </c>
      <c r="H1736">
        <f t="shared" ca="1" si="55"/>
        <v>1.4178969480037879E-2</v>
      </c>
    </row>
    <row r="1737" spans="2:8" x14ac:dyDescent="0.45">
      <c r="B1737" s="191">
        <v>46129</v>
      </c>
      <c r="C1737" s="101">
        <v>306.79998779296875</v>
      </c>
      <c r="D1737" s="56">
        <f t="shared" si="54"/>
        <v>7.6118925957177064</v>
      </c>
      <c r="E1737">
        <v>1.1206308387878224E-2</v>
      </c>
      <c r="G1737">
        <v>1735</v>
      </c>
      <c r="H1737">
        <f t="shared" ca="1" si="55"/>
        <v>-2.4247135322147929E-2</v>
      </c>
    </row>
    <row r="1738" spans="2:8" x14ac:dyDescent="0.45">
      <c r="B1738" s="191">
        <v>39428</v>
      </c>
      <c r="C1738" s="101">
        <v>35.625152587890625</v>
      </c>
      <c r="D1738" s="56">
        <f t="shared" si="54"/>
        <v>-0.78085342260654644</v>
      </c>
      <c r="E1738">
        <v>1.1200174630861133E-2</v>
      </c>
      <c r="G1738">
        <v>1736</v>
      </c>
      <c r="H1738">
        <f t="shared" ca="1" si="55"/>
        <v>6.1795939798684248E-3</v>
      </c>
    </row>
    <row r="1739" spans="2:8" x14ac:dyDescent="0.45">
      <c r="B1739" s="191">
        <v>41912</v>
      </c>
      <c r="C1739" s="101">
        <v>162.56312561035156</v>
      </c>
      <c r="D1739" s="56">
        <f t="shared" si="54"/>
        <v>1.3273856537621445</v>
      </c>
      <c r="E1739">
        <v>1.1198920095659084E-2</v>
      </c>
      <c r="G1739">
        <v>1737</v>
      </c>
      <c r="H1739">
        <f t="shared" ca="1" si="55"/>
        <v>-7.1086497176097311E-3</v>
      </c>
    </row>
    <row r="1740" spans="2:8" x14ac:dyDescent="0.45">
      <c r="B1740" s="191">
        <v>40625</v>
      </c>
      <c r="C1740" s="101">
        <v>69.847953796386719</v>
      </c>
      <c r="D1740" s="56">
        <f t="shared" si="54"/>
        <v>-0.82516840537491687</v>
      </c>
      <c r="E1740">
        <v>1.1173357744047128E-2</v>
      </c>
      <c r="G1740">
        <v>1738</v>
      </c>
      <c r="H1740">
        <f t="shared" ca="1" si="55"/>
        <v>-4.9879139601119908E-3</v>
      </c>
    </row>
    <row r="1741" spans="2:8" x14ac:dyDescent="0.45">
      <c r="B1741" s="191">
        <v>45093</v>
      </c>
      <c r="C1741" s="101">
        <v>399.515625</v>
      </c>
      <c r="D1741" s="56">
        <f t="shared" si="54"/>
        <v>1.4200674037788041</v>
      </c>
      <c r="E1741">
        <v>1.1158145234386857E-2</v>
      </c>
      <c r="G1741">
        <v>1739</v>
      </c>
      <c r="H1741">
        <f t="shared" ca="1" si="55"/>
        <v>3.3294807464736703E-2</v>
      </c>
    </row>
    <row r="1742" spans="2:8" x14ac:dyDescent="0.45">
      <c r="B1742" s="191">
        <v>44391</v>
      </c>
      <c r="C1742" s="101">
        <v>165.08450317382813</v>
      </c>
      <c r="D1742" s="56">
        <f t="shared" si="54"/>
        <v>-0.47681425025670926</v>
      </c>
      <c r="E1742">
        <v>1.1146844166804521E-2</v>
      </c>
      <c r="G1742">
        <v>1740</v>
      </c>
      <c r="H1742">
        <f t="shared" ca="1" si="55"/>
        <v>2.2935883613653011E-2</v>
      </c>
    </row>
    <row r="1743" spans="2:8" x14ac:dyDescent="0.45">
      <c r="B1743" s="191">
        <v>46052</v>
      </c>
      <c r="C1743" s="101">
        <v>315.53707885742188</v>
      </c>
      <c r="D1743" s="56">
        <f t="shared" si="54"/>
        <v>1.0032413720749305</v>
      </c>
      <c r="E1743">
        <v>1.1142447553835816E-2</v>
      </c>
      <c r="G1743">
        <v>1741</v>
      </c>
      <c r="H1743">
        <f t="shared" ca="1" si="55"/>
        <v>1.0338731810337911E-3</v>
      </c>
    </row>
    <row r="1744" spans="2:8" x14ac:dyDescent="0.45">
      <c r="B1744" s="191">
        <v>41900</v>
      </c>
      <c r="C1744" s="101">
        <v>157.51325988769531</v>
      </c>
      <c r="D1744" s="56">
        <f t="shared" si="54"/>
        <v>-0.65121706547373681</v>
      </c>
      <c r="E1744">
        <v>1.113475774046188E-2</v>
      </c>
      <c r="G1744">
        <v>1742</v>
      </c>
      <c r="H1744">
        <f t="shared" ca="1" si="55"/>
        <v>-7.5935162436956008E-3</v>
      </c>
    </row>
    <row r="1745" spans="2:8" x14ac:dyDescent="0.45">
      <c r="B1745" s="191">
        <v>45504</v>
      </c>
      <c r="C1745" s="101">
        <v>451.6082763671875</v>
      </c>
      <c r="D1745" s="56">
        <f t="shared" si="54"/>
        <v>47.543581634189678</v>
      </c>
      <c r="E1745">
        <v>1.1124674037109122E-2</v>
      </c>
      <c r="G1745">
        <v>1743</v>
      </c>
      <c r="H1745">
        <f t="shared" ca="1" si="55"/>
        <v>1.6446542992660206E-2</v>
      </c>
    </row>
    <row r="1746" spans="2:8" x14ac:dyDescent="0.45">
      <c r="B1746" s="191">
        <v>36864</v>
      </c>
      <c r="C1746" s="101">
        <v>9.3031511306762695</v>
      </c>
      <c r="D1746" s="56">
        <f t="shared" si="54"/>
        <v>-0.93537966471774814</v>
      </c>
      <c r="E1746">
        <v>1.1113472031045291E-2</v>
      </c>
      <c r="G1746">
        <v>1744</v>
      </c>
      <c r="H1746">
        <f t="shared" ca="1" si="55"/>
        <v>-1.4613241162175465E-2</v>
      </c>
    </row>
    <row r="1747" spans="2:8" x14ac:dyDescent="0.45">
      <c r="B1747" s="191">
        <v>42137</v>
      </c>
      <c r="C1747" s="101">
        <v>143.96630859375</v>
      </c>
      <c r="D1747" s="56">
        <f t="shared" si="54"/>
        <v>10.577604120091413</v>
      </c>
      <c r="E1747">
        <v>1.1102436671980282E-2</v>
      </c>
      <c r="G1747">
        <v>1745</v>
      </c>
      <c r="H1747">
        <f t="shared" ca="1" si="55"/>
        <v>-1.3865304159962569E-2</v>
      </c>
    </row>
    <row r="1748" spans="2:8" x14ac:dyDescent="0.45">
      <c r="B1748" s="191">
        <v>38033</v>
      </c>
      <c r="C1748" s="101">
        <v>12.434896469116211</v>
      </c>
      <c r="D1748" s="56">
        <f t="shared" si="54"/>
        <v>1.2732671306382048</v>
      </c>
      <c r="E1748">
        <v>1.1095979618856992E-2</v>
      </c>
      <c r="G1748">
        <v>1746</v>
      </c>
      <c r="H1748">
        <f t="shared" ca="1" si="55"/>
        <v>-1.9460216083458465E-2</v>
      </c>
    </row>
    <row r="1749" spans="2:8" x14ac:dyDescent="0.45">
      <c r="B1749" s="191">
        <v>35628</v>
      </c>
      <c r="C1749" s="101">
        <v>5.470055103302002</v>
      </c>
      <c r="D1749" s="56">
        <f t="shared" si="54"/>
        <v>-0.13511357445478367</v>
      </c>
      <c r="E1749">
        <v>1.1093746681002825E-2</v>
      </c>
      <c r="G1749">
        <v>1747</v>
      </c>
      <c r="H1749">
        <f t="shared" ca="1" si="55"/>
        <v>-6.7640438588013789E-3</v>
      </c>
    </row>
    <row r="1750" spans="2:8" x14ac:dyDescent="0.45">
      <c r="B1750" s="191">
        <v>35810</v>
      </c>
      <c r="C1750" s="101">
        <v>6.3245935440063477</v>
      </c>
      <c r="D1750" s="56">
        <f t="shared" si="54"/>
        <v>-0.95495605105266645</v>
      </c>
      <c r="E1750">
        <v>1.1072016704492709E-2</v>
      </c>
      <c r="G1750">
        <v>1748</v>
      </c>
      <c r="H1750">
        <f t="shared" ca="1" si="55"/>
        <v>-4.5772345513771439E-3</v>
      </c>
    </row>
    <row r="1751" spans="2:8" x14ac:dyDescent="0.45">
      <c r="B1751" s="191">
        <v>41817</v>
      </c>
      <c r="C1751" s="101">
        <v>140.40939331054688</v>
      </c>
      <c r="D1751" s="56">
        <f t="shared" si="54"/>
        <v>-4.9095749825771876E-2</v>
      </c>
      <c r="E1751">
        <v>1.1067066601605269E-2</v>
      </c>
      <c r="G1751">
        <v>1749</v>
      </c>
      <c r="H1751">
        <f t="shared" ca="1" si="55"/>
        <v>-4.0849535166559876E-2</v>
      </c>
    </row>
    <row r="1752" spans="2:8" x14ac:dyDescent="0.45">
      <c r="B1752" s="191">
        <v>41460</v>
      </c>
      <c r="C1752" s="101">
        <v>147.6588134765625</v>
      </c>
      <c r="D1752" s="56">
        <f t="shared" si="54"/>
        <v>-1.324883770586785E-2</v>
      </c>
      <c r="E1752">
        <v>1.106702559647353E-2</v>
      </c>
      <c r="G1752">
        <v>1750</v>
      </c>
      <c r="H1752">
        <f t="shared" ca="1" si="55"/>
        <v>1.4980021992109605E-3</v>
      </c>
    </row>
    <row r="1753" spans="2:8" x14ac:dyDescent="0.45">
      <c r="B1753" s="191">
        <v>41712</v>
      </c>
      <c r="C1753" s="101">
        <v>149.64138793945313</v>
      </c>
      <c r="D1753" s="56">
        <f t="shared" si="54"/>
        <v>4.0844477118710412</v>
      </c>
      <c r="E1753">
        <v>1.106596245624674E-2</v>
      </c>
      <c r="G1753">
        <v>1751</v>
      </c>
      <c r="H1753">
        <f t="shared" ca="1" si="55"/>
        <v>1.3812453723317209E-2</v>
      </c>
    </row>
    <row r="1754" spans="2:8" x14ac:dyDescent="0.45">
      <c r="B1754" s="191">
        <v>39149</v>
      </c>
      <c r="C1754" s="101">
        <v>29.431198120117188</v>
      </c>
      <c r="D1754" s="56">
        <f t="shared" si="54"/>
        <v>-5.4948199355251075E-2</v>
      </c>
      <c r="E1754">
        <v>1.1061879349232145E-2</v>
      </c>
      <c r="G1754">
        <v>1752</v>
      </c>
      <c r="H1754">
        <f t="shared" ca="1" si="55"/>
        <v>-5.3991776220189969E-3</v>
      </c>
    </row>
    <row r="1755" spans="2:8" x14ac:dyDescent="0.45">
      <c r="B1755" s="191">
        <v>38930</v>
      </c>
      <c r="C1755" s="101">
        <v>31.142417907714844</v>
      </c>
      <c r="D1755" s="56">
        <f t="shared" si="54"/>
        <v>2.9378851263377785</v>
      </c>
      <c r="E1755">
        <v>1.1050933817933137E-2</v>
      </c>
      <c r="G1755">
        <v>1753</v>
      </c>
      <c r="H1755">
        <f t="shared" ca="1" si="55"/>
        <v>2.6349645037768436E-2</v>
      </c>
    </row>
    <row r="1756" spans="2:8" x14ac:dyDescent="0.45">
      <c r="B1756" s="191">
        <v>37301</v>
      </c>
      <c r="C1756" s="101">
        <v>7.908411979675293</v>
      </c>
      <c r="D1756" s="56">
        <f t="shared" si="54"/>
        <v>1.6857809721860897</v>
      </c>
      <c r="E1756">
        <v>1.1044337983772344E-2</v>
      </c>
      <c r="G1756">
        <v>1754</v>
      </c>
      <c r="H1756">
        <f t="shared" ca="1" si="55"/>
        <v>4.2827943629294915E-3</v>
      </c>
    </row>
    <row r="1757" spans="2:8" x14ac:dyDescent="0.45">
      <c r="B1757" s="191">
        <v>35390</v>
      </c>
      <c r="C1757" s="101">
        <v>2.9445483684539795</v>
      </c>
      <c r="D1757" s="56">
        <f t="shared" si="54"/>
        <v>-0.6483412974064513</v>
      </c>
      <c r="E1757">
        <v>1.1039601646337674E-2</v>
      </c>
      <c r="G1757">
        <v>1755</v>
      </c>
      <c r="H1757">
        <f t="shared" ca="1" si="55"/>
        <v>-1.3114155891630721E-2</v>
      </c>
    </row>
    <row r="1758" spans="2:8" x14ac:dyDescent="0.45">
      <c r="B1758" s="191">
        <v>36483</v>
      </c>
      <c r="C1758" s="101">
        <v>8.3733129501342773</v>
      </c>
      <c r="D1758" s="56">
        <f t="shared" si="54"/>
        <v>-0.95740338585653784</v>
      </c>
      <c r="E1758">
        <v>1.1031109393571679E-2</v>
      </c>
      <c r="G1758">
        <v>1756</v>
      </c>
      <c r="H1758">
        <f t="shared" ca="1" si="55"/>
        <v>1.4298030328100684E-2</v>
      </c>
    </row>
    <row r="1759" spans="2:8" x14ac:dyDescent="0.45">
      <c r="B1759" s="191">
        <v>43248</v>
      </c>
      <c r="C1759" s="101">
        <v>196.572265625</v>
      </c>
      <c r="D1759" s="56">
        <f t="shared" si="54"/>
        <v>-0.14461766994872113</v>
      </c>
      <c r="E1759">
        <v>1.1017270519572167E-2</v>
      </c>
      <c r="G1759">
        <v>1757</v>
      </c>
      <c r="H1759">
        <f t="shared" ca="1" si="55"/>
        <v>3.2168532738751435E-2</v>
      </c>
    </row>
    <row r="1760" spans="2:8" x14ac:dyDescent="0.45">
      <c r="B1760" s="191">
        <v>44721</v>
      </c>
      <c r="C1760" s="101">
        <v>229.80632019042969</v>
      </c>
      <c r="D1760" s="56">
        <f t="shared" si="54"/>
        <v>76.846339105704928</v>
      </c>
      <c r="E1760">
        <v>1.1011540723548596E-2</v>
      </c>
      <c r="G1760">
        <v>1758</v>
      </c>
      <c r="H1760">
        <f t="shared" ca="1" si="55"/>
        <v>-1.3021031391704097E-2</v>
      </c>
    </row>
    <row r="1761" spans="2:8" x14ac:dyDescent="0.45">
      <c r="B1761" s="191">
        <v>35408</v>
      </c>
      <c r="C1761" s="101">
        <v>2.9520504474639893</v>
      </c>
      <c r="D1761" s="56">
        <f t="shared" si="54"/>
        <v>-0.76209068724446238</v>
      </c>
      <c r="E1761">
        <v>1.1011072557278571E-2</v>
      </c>
      <c r="G1761">
        <v>1759</v>
      </c>
      <c r="H1761">
        <f t="shared" ca="1" si="55"/>
        <v>3.8408038576850812E-3</v>
      </c>
    </row>
    <row r="1762" spans="2:8" x14ac:dyDescent="0.45">
      <c r="B1762" s="191">
        <v>38197</v>
      </c>
      <c r="C1762" s="101">
        <v>12.40830135345459</v>
      </c>
      <c r="D1762" s="56">
        <f t="shared" si="54"/>
        <v>-0.81576324857255622</v>
      </c>
      <c r="E1762">
        <v>1.1010266872799811E-2</v>
      </c>
      <c r="G1762">
        <v>1760</v>
      </c>
      <c r="H1762">
        <f t="shared" ca="1" si="55"/>
        <v>-3.5306933042281656E-2</v>
      </c>
    </row>
    <row r="1763" spans="2:8" x14ac:dyDescent="0.45">
      <c r="B1763" s="191">
        <v>40427</v>
      </c>
      <c r="C1763" s="101">
        <v>67.349761962890625</v>
      </c>
      <c r="D1763" s="56">
        <f t="shared" si="54"/>
        <v>7.5107079588427972</v>
      </c>
      <c r="E1763">
        <v>1.0975821903979109E-2</v>
      </c>
      <c r="G1763">
        <v>1761</v>
      </c>
      <c r="H1763">
        <f t="shared" ca="1" si="55"/>
        <v>2.9161261501380733E-2</v>
      </c>
    </row>
    <row r="1764" spans="2:8" x14ac:dyDescent="0.45">
      <c r="B1764" s="191">
        <v>37768</v>
      </c>
      <c r="C1764" s="101">
        <v>7.9135322570800781</v>
      </c>
      <c r="D1764" s="56">
        <f t="shared" si="54"/>
        <v>-0.94790043121526357</v>
      </c>
      <c r="E1764">
        <v>1.0971458855887097E-2</v>
      </c>
      <c r="G1764">
        <v>1762</v>
      </c>
      <c r="H1764">
        <f t="shared" ca="1" si="55"/>
        <v>-2.070158121382679E-3</v>
      </c>
    </row>
    <row r="1765" spans="2:8" x14ac:dyDescent="0.45">
      <c r="B1765" s="191">
        <v>41831</v>
      </c>
      <c r="C1765" s="101">
        <v>151.89247131347656</v>
      </c>
      <c r="D1765" s="56">
        <f t="shared" si="54"/>
        <v>-0.23162072244483309</v>
      </c>
      <c r="E1765">
        <v>1.0960028769593115E-2</v>
      </c>
      <c r="G1765">
        <v>1763</v>
      </c>
      <c r="H1765">
        <f t="shared" ca="1" si="55"/>
        <v>7.1757403454039501E-3</v>
      </c>
    </row>
    <row r="1766" spans="2:8" x14ac:dyDescent="0.45">
      <c r="B1766" s="191">
        <v>43417</v>
      </c>
      <c r="C1766" s="101">
        <v>197.67903137207031</v>
      </c>
      <c r="D1766" s="56">
        <f t="shared" si="54"/>
        <v>2.9058628978098833</v>
      </c>
      <c r="E1766">
        <v>1.0954990156623155E-2</v>
      </c>
      <c r="G1766">
        <v>1764</v>
      </c>
      <c r="H1766">
        <f t="shared" ca="1" si="55"/>
        <v>-2.1617674667737719E-2</v>
      </c>
    </row>
    <row r="1767" spans="2:8" x14ac:dyDescent="0.45">
      <c r="B1767" s="191">
        <v>40249</v>
      </c>
      <c r="C1767" s="101">
        <v>50.610847473144531</v>
      </c>
      <c r="D1767" s="56">
        <f t="shared" si="54"/>
        <v>-0.85043777455320702</v>
      </c>
      <c r="E1767">
        <v>1.0952410524707598E-2</v>
      </c>
      <c r="G1767">
        <v>1765</v>
      </c>
      <c r="H1767">
        <f t="shared" ca="1" si="55"/>
        <v>-1.0547929924632203E-2</v>
      </c>
    </row>
    <row r="1768" spans="2:8" x14ac:dyDescent="0.45">
      <c r="B1768" s="191">
        <v>44993</v>
      </c>
      <c r="C1768" s="101">
        <v>338.39324951171875</v>
      </c>
      <c r="D1768" s="56">
        <f t="shared" si="54"/>
        <v>1.4992671899323109</v>
      </c>
      <c r="E1768">
        <v>1.0949298410138093E-2</v>
      </c>
      <c r="G1768">
        <v>1766</v>
      </c>
      <c r="H1768">
        <f t="shared" ca="1" si="55"/>
        <v>2.0169305057006721E-2</v>
      </c>
    </row>
    <row r="1769" spans="2:8" x14ac:dyDescent="0.45">
      <c r="B1769" s="191">
        <v>41605</v>
      </c>
      <c r="C1769" s="101">
        <v>135.39698791503906</v>
      </c>
      <c r="D1769" s="56">
        <f t="shared" si="54"/>
        <v>3.5478551339300015</v>
      </c>
      <c r="E1769">
        <v>1.0941009034167967E-2</v>
      </c>
      <c r="G1769">
        <v>1767</v>
      </c>
      <c r="H1769">
        <f t="shared" ca="1" si="55"/>
        <v>1.2314827823909542E-2</v>
      </c>
    </row>
    <row r="1770" spans="2:8" x14ac:dyDescent="0.45">
      <c r="B1770" s="191">
        <v>39205</v>
      </c>
      <c r="C1770" s="101">
        <v>29.771614074707031</v>
      </c>
      <c r="D1770" s="56">
        <f t="shared" si="54"/>
        <v>-0.9270127131958793</v>
      </c>
      <c r="E1770">
        <v>1.0934274019671149E-2</v>
      </c>
      <c r="G1770">
        <v>1768</v>
      </c>
      <c r="H1770">
        <f t="shared" ca="1" si="55"/>
        <v>-1.127976960819236E-3</v>
      </c>
    </row>
    <row r="1771" spans="2:8" x14ac:dyDescent="0.45">
      <c r="B1771" s="191">
        <v>45870</v>
      </c>
      <c r="C1771" s="101">
        <v>407.9013671875</v>
      </c>
      <c r="D1771" s="56">
        <f t="shared" si="54"/>
        <v>48.479687922606729</v>
      </c>
      <c r="E1771">
        <v>1.0923647163526761E-2</v>
      </c>
      <c r="G1771">
        <v>1769</v>
      </c>
      <c r="H1771">
        <f t="shared" ca="1" si="55"/>
        <v>3.03002063928378E-2</v>
      </c>
    </row>
    <row r="1772" spans="2:8" x14ac:dyDescent="0.45">
      <c r="B1772" s="191">
        <v>37048</v>
      </c>
      <c r="C1772" s="101">
        <v>8.2438144683837891</v>
      </c>
      <c r="D1772" s="56">
        <f t="shared" si="54"/>
        <v>-0.95697272301918346</v>
      </c>
      <c r="E1772">
        <v>1.0920978677989008E-2</v>
      </c>
      <c r="G1772">
        <v>1770</v>
      </c>
      <c r="H1772">
        <f t="shared" ca="1" si="55"/>
        <v>2.3259423803090613E-2</v>
      </c>
    </row>
    <row r="1773" spans="2:8" x14ac:dyDescent="0.45">
      <c r="B1773" s="191">
        <v>42870</v>
      </c>
      <c r="C1773" s="101">
        <v>191.59507751464844</v>
      </c>
      <c r="D1773" s="56">
        <f t="shared" si="54"/>
        <v>15.036931352160083</v>
      </c>
      <c r="E1773">
        <v>1.0911007627416189E-2</v>
      </c>
      <c r="G1773">
        <v>1771</v>
      </c>
      <c r="H1773">
        <f t="shared" ca="1" si="55"/>
        <v>-5.3425787101385345E-3</v>
      </c>
    </row>
    <row r="1774" spans="2:8" x14ac:dyDescent="0.45">
      <c r="B1774" s="191">
        <v>38015</v>
      </c>
      <c r="C1774" s="101">
        <v>11.947115898132324</v>
      </c>
      <c r="D1774" s="56">
        <f t="shared" si="54"/>
        <v>-0.93448345188045212</v>
      </c>
      <c r="E1774">
        <v>1.090816041791173E-2</v>
      </c>
      <c r="G1774">
        <v>1772</v>
      </c>
      <c r="H1774">
        <f t="shared" ca="1" si="55"/>
        <v>-2.9451431689720888E-2</v>
      </c>
    </row>
    <row r="1775" spans="2:8" x14ac:dyDescent="0.45">
      <c r="B1775" s="191">
        <v>43765</v>
      </c>
      <c r="C1775" s="101">
        <v>182.35264587402344</v>
      </c>
      <c r="D1775" s="56">
        <f t="shared" si="54"/>
        <v>4.3633377857039077</v>
      </c>
      <c r="E1775">
        <v>1.0900455091441236E-2</v>
      </c>
      <c r="G1775">
        <v>1773</v>
      </c>
      <c r="H1775">
        <f t="shared" ca="1" si="55"/>
        <v>5.5144972229518509E-2</v>
      </c>
    </row>
    <row r="1776" spans="2:8" x14ac:dyDescent="0.45">
      <c r="B1776" s="191">
        <v>39339</v>
      </c>
      <c r="C1776" s="101">
        <v>33.999843597412109</v>
      </c>
      <c r="D1776" s="56">
        <f t="shared" si="54"/>
        <v>9.359048780822663</v>
      </c>
      <c r="E1776">
        <v>1.0893624994442434E-2</v>
      </c>
      <c r="G1776">
        <v>1774</v>
      </c>
      <c r="H1776">
        <f t="shared" ca="1" si="55"/>
        <v>1.7700879921814232E-2</v>
      </c>
    </row>
    <row r="1777" spans="2:8" x14ac:dyDescent="0.45">
      <c r="B1777" s="191">
        <v>35339</v>
      </c>
      <c r="C1777" s="101">
        <v>3.2821395397186279</v>
      </c>
      <c r="D1777" s="56">
        <f t="shared" si="54"/>
        <v>-0.46048764991177754</v>
      </c>
      <c r="E1777">
        <v>1.0892603853324244E-2</v>
      </c>
      <c r="G1777">
        <v>1775</v>
      </c>
      <c r="H1777">
        <f t="shared" ca="1" si="55"/>
        <v>2.0951432963655904E-2</v>
      </c>
    </row>
    <row r="1778" spans="2:8" x14ac:dyDescent="0.45">
      <c r="B1778" s="191">
        <v>35745</v>
      </c>
      <c r="C1778" s="101">
        <v>6.0835299491882324</v>
      </c>
      <c r="D1778" s="56">
        <f t="shared" si="54"/>
        <v>-0.83787153952516991</v>
      </c>
      <c r="E1778">
        <v>1.0884244322035511E-2</v>
      </c>
      <c r="G1778">
        <v>1776</v>
      </c>
      <c r="H1778">
        <f t="shared" ca="1" si="55"/>
        <v>-2.4970547488233297E-2</v>
      </c>
    </row>
    <row r="1779" spans="2:8" x14ac:dyDescent="0.45">
      <c r="B1779" s="191">
        <v>39435</v>
      </c>
      <c r="C1779" s="101">
        <v>37.522899627685547</v>
      </c>
      <c r="D1779" s="56">
        <f t="shared" si="54"/>
        <v>-0.56860178585227961</v>
      </c>
      <c r="E1779">
        <v>1.0883301716262766E-2</v>
      </c>
      <c r="G1779">
        <v>1777</v>
      </c>
      <c r="H1779">
        <f t="shared" ca="1" si="55"/>
        <v>3.0992593478276133E-2</v>
      </c>
    </row>
    <row r="1780" spans="2:8" x14ac:dyDescent="0.45">
      <c r="B1780" s="191">
        <v>40981</v>
      </c>
      <c r="C1780" s="101">
        <v>86.979728698730469</v>
      </c>
      <c r="D1780" s="56">
        <f t="shared" si="54"/>
        <v>1.0285420239038494</v>
      </c>
      <c r="E1780">
        <v>1.0879678294917665E-2</v>
      </c>
      <c r="G1780">
        <v>1778</v>
      </c>
      <c r="H1780">
        <f t="shared" ca="1" si="55"/>
        <v>-1.2489196938248914E-2</v>
      </c>
    </row>
    <row r="1781" spans="2:8" x14ac:dyDescent="0.45">
      <c r="B1781" s="191">
        <v>39589</v>
      </c>
      <c r="C1781" s="101">
        <v>42.877952575683594</v>
      </c>
      <c r="D1781" s="56">
        <f t="shared" si="54"/>
        <v>0.36076320522368904</v>
      </c>
      <c r="E1781">
        <v>1.0852624780093965E-2</v>
      </c>
      <c r="G1781">
        <v>1779</v>
      </c>
      <c r="H1781">
        <f t="shared" ca="1" si="55"/>
        <v>2.8185161277048364E-2</v>
      </c>
    </row>
    <row r="1782" spans="2:8" x14ac:dyDescent="0.45">
      <c r="B1782" s="191">
        <v>39289</v>
      </c>
      <c r="C1782" s="101">
        <v>31.510223388671875</v>
      </c>
      <c r="D1782" s="56">
        <f t="shared" si="54"/>
        <v>-0.83679677351311721</v>
      </c>
      <c r="E1782">
        <v>1.0849830803337823E-2</v>
      </c>
      <c r="G1782">
        <v>1780</v>
      </c>
      <c r="H1782">
        <f t="shared" ca="1" si="55"/>
        <v>3.007591276667524E-3</v>
      </c>
    </row>
    <row r="1783" spans="2:8" x14ac:dyDescent="0.45">
      <c r="B1783" s="191">
        <v>43257</v>
      </c>
      <c r="C1783" s="101">
        <v>193.07353210449219</v>
      </c>
      <c r="D1783" s="56">
        <f t="shared" si="54"/>
        <v>0.35853744874992605</v>
      </c>
      <c r="E1783">
        <v>1.0841168591775299E-2</v>
      </c>
      <c r="G1783">
        <v>1781</v>
      </c>
      <c r="H1783">
        <f t="shared" ca="1" si="55"/>
        <v>2.5480425165540093E-2</v>
      </c>
    </row>
    <row r="1784" spans="2:8" x14ac:dyDescent="0.45">
      <c r="B1784" s="191">
        <v>42262</v>
      </c>
      <c r="C1784" s="101">
        <v>142.11866760253906</v>
      </c>
      <c r="D1784" s="56">
        <f t="shared" si="54"/>
        <v>-3.735149646909261E-2</v>
      </c>
      <c r="E1784">
        <v>1.0840015459068902E-2</v>
      </c>
      <c r="G1784">
        <v>1782</v>
      </c>
      <c r="H1784">
        <f t="shared" ca="1" si="55"/>
        <v>-8.1067008844393641E-4</v>
      </c>
    </row>
    <row r="1785" spans="2:8" x14ac:dyDescent="0.45">
      <c r="B1785" s="191">
        <v>41806</v>
      </c>
      <c r="C1785" s="101">
        <v>147.63298034667969</v>
      </c>
      <c r="D1785" s="56">
        <f t="shared" si="54"/>
        <v>42.940492979584576</v>
      </c>
      <c r="E1785">
        <v>1.0823496323945775E-2</v>
      </c>
      <c r="G1785">
        <v>1783</v>
      </c>
      <c r="H1785">
        <f t="shared" ca="1" si="55"/>
        <v>1.5913513612346667E-2</v>
      </c>
    </row>
    <row r="1786" spans="2:8" x14ac:dyDescent="0.45">
      <c r="B1786" s="191">
        <v>35263</v>
      </c>
      <c r="C1786" s="101">
        <v>3.3598389625549316</v>
      </c>
      <c r="D1786" s="56">
        <f t="shared" si="54"/>
        <v>-0.90895408358933361</v>
      </c>
      <c r="E1786">
        <v>1.0801126785940869E-2</v>
      </c>
      <c r="G1786">
        <v>1784</v>
      </c>
      <c r="H1786">
        <f t="shared" ca="1" si="55"/>
        <v>8.5026535872556857E-3</v>
      </c>
    </row>
    <row r="1787" spans="2:8" x14ac:dyDescent="0.45">
      <c r="B1787" s="191">
        <v>39667</v>
      </c>
      <c r="C1787" s="101">
        <v>36.902687072753906</v>
      </c>
      <c r="D1787" s="56">
        <f t="shared" si="54"/>
        <v>-0.80944334900652204</v>
      </c>
      <c r="E1787">
        <v>1.0795042768907468E-2</v>
      </c>
      <c r="G1787">
        <v>1785</v>
      </c>
      <c r="H1787">
        <f t="shared" ca="1" si="55"/>
        <v>-7.9372986243796877E-4</v>
      </c>
    </row>
    <row r="1788" spans="2:8" x14ac:dyDescent="0.45">
      <c r="B1788" s="191">
        <v>43123</v>
      </c>
      <c r="C1788" s="101">
        <v>193.65730285644531</v>
      </c>
      <c r="D1788" s="56">
        <f t="shared" si="54"/>
        <v>7.1055169760412054E-2</v>
      </c>
      <c r="E1788">
        <v>1.0780120176792793E-2</v>
      </c>
      <c r="G1788">
        <v>1786</v>
      </c>
      <c r="H1788">
        <f t="shared" ca="1" si="55"/>
        <v>3.1291856814573436E-2</v>
      </c>
    </row>
    <row r="1789" spans="2:8" x14ac:dyDescent="0.45">
      <c r="B1789" s="191">
        <v>43192</v>
      </c>
      <c r="C1789" s="101">
        <v>180.80982971191406</v>
      </c>
      <c r="D1789" s="56">
        <f t="shared" si="54"/>
        <v>9.9003805618185279</v>
      </c>
      <c r="E1789">
        <v>1.0763200212362109E-2</v>
      </c>
      <c r="G1789">
        <v>1787</v>
      </c>
      <c r="H1789">
        <f t="shared" ca="1" si="55"/>
        <v>-4.5758411592428036E-2</v>
      </c>
    </row>
    <row r="1790" spans="2:8" x14ac:dyDescent="0.45">
      <c r="B1790" s="191">
        <v>38380</v>
      </c>
      <c r="C1790" s="101">
        <v>16.587478637695313</v>
      </c>
      <c r="D1790" s="56">
        <f t="shared" si="54"/>
        <v>-0.88618513090504991</v>
      </c>
      <c r="E1790">
        <v>1.0762651013817504E-2</v>
      </c>
      <c r="G1790">
        <v>1788</v>
      </c>
      <c r="H1790">
        <f t="shared" ca="1" si="55"/>
        <v>8.3636046109942684E-4</v>
      </c>
    </row>
    <row r="1791" spans="2:8" x14ac:dyDescent="0.45">
      <c r="B1791" s="191">
        <v>41705</v>
      </c>
      <c r="C1791" s="101">
        <v>145.74087524414063</v>
      </c>
      <c r="D1791" s="56">
        <f t="shared" si="54"/>
        <v>3.2142020402841625</v>
      </c>
      <c r="E1791">
        <v>1.0760678505628287E-2</v>
      </c>
      <c r="G1791">
        <v>1789</v>
      </c>
      <c r="H1791">
        <f t="shared" ca="1" si="55"/>
        <v>-1.7376815734598813E-2</v>
      </c>
    </row>
    <row r="1792" spans="2:8" x14ac:dyDescent="0.45">
      <c r="B1792" s="191">
        <v>38968</v>
      </c>
      <c r="C1792" s="101">
        <v>34.583267211914063</v>
      </c>
      <c r="D1792" s="56">
        <f t="shared" si="54"/>
        <v>-0.83916998918976604</v>
      </c>
      <c r="E1792">
        <v>1.0755658870650801E-2</v>
      </c>
      <c r="G1792">
        <v>1790</v>
      </c>
      <c r="H1792">
        <f t="shared" ca="1" si="55"/>
        <v>1.9436434252768815E-2</v>
      </c>
    </row>
    <row r="1793" spans="2:8" x14ac:dyDescent="0.45">
      <c r="B1793" s="191">
        <v>43368</v>
      </c>
      <c r="C1793" s="101">
        <v>215.02993774414063</v>
      </c>
      <c r="D1793" s="56">
        <f t="shared" si="54"/>
        <v>30.511821969814228</v>
      </c>
      <c r="E1793">
        <v>1.0740071030511906E-2</v>
      </c>
      <c r="G1793">
        <v>1791</v>
      </c>
      <c r="H1793">
        <f t="shared" ca="1" si="55"/>
        <v>1.6907579972941737E-2</v>
      </c>
    </row>
    <row r="1794" spans="2:8" x14ac:dyDescent="0.45">
      <c r="B1794" s="191">
        <v>37158</v>
      </c>
      <c r="C1794" s="101">
        <v>6.8237862586975098</v>
      </c>
      <c r="D1794" s="56">
        <f t="shared" si="54"/>
        <v>-0.98274017623208931</v>
      </c>
      <c r="E1794">
        <v>1.0732161062932578E-2</v>
      </c>
      <c r="G1794">
        <v>1792</v>
      </c>
      <c r="H1794">
        <f t="shared" ca="1" si="55"/>
        <v>-1.9799963441373757E-2</v>
      </c>
    </row>
    <row r="1795" spans="2:8" x14ac:dyDescent="0.45">
      <c r="B1795" s="191">
        <v>45478</v>
      </c>
      <c r="C1795" s="101">
        <v>395.35665893554688</v>
      </c>
      <c r="D1795" s="56">
        <f t="shared" ref="D1795:D1858" si="56">(C1795-C1796)/C1796</f>
        <v>36.938225964254407</v>
      </c>
      <c r="E1795">
        <v>1.0721330979803202E-2</v>
      </c>
      <c r="G1795">
        <v>1793</v>
      </c>
      <c r="H1795">
        <f t="shared" ca="1" si="55"/>
        <v>-2.2522505134974748E-2</v>
      </c>
    </row>
    <row r="1796" spans="2:8" x14ac:dyDescent="0.45">
      <c r="B1796" s="191">
        <v>38128</v>
      </c>
      <c r="C1796" s="101">
        <v>10.421063423156738</v>
      </c>
      <c r="D1796" s="56">
        <f t="shared" si="56"/>
        <v>-0.94186502920347692</v>
      </c>
      <c r="E1796">
        <v>1.0700743692992285E-2</v>
      </c>
      <c r="G1796">
        <v>1794</v>
      </c>
      <c r="H1796">
        <f t="shared" ref="H1796:H1859" ca="1" si="57">_xlfn.NORM.INV(RAND(),N$5,N$6)</f>
        <v>1.5085395322239003E-2</v>
      </c>
    </row>
    <row r="1797" spans="2:8" x14ac:dyDescent="0.45">
      <c r="B1797" s="191">
        <v>42613</v>
      </c>
      <c r="C1797" s="101">
        <v>179.25636291503906</v>
      </c>
      <c r="D1797" s="56">
        <f t="shared" si="56"/>
        <v>0.15627775599293225</v>
      </c>
      <c r="E1797">
        <v>1.0687903847321902E-2</v>
      </c>
      <c r="G1797">
        <v>1795</v>
      </c>
      <c r="H1797">
        <f t="shared" ca="1" si="57"/>
        <v>-3.0666634828144395E-2</v>
      </c>
    </row>
    <row r="1798" spans="2:8" x14ac:dyDescent="0.45">
      <c r="B1798" s="191">
        <v>41717</v>
      </c>
      <c r="C1798" s="101">
        <v>155.02880859375</v>
      </c>
      <c r="D1798" s="56">
        <f t="shared" si="56"/>
        <v>43.284195592052356</v>
      </c>
      <c r="E1798">
        <v>1.0677201617009035E-2</v>
      </c>
      <c r="G1798">
        <v>1796</v>
      </c>
      <c r="H1798">
        <f t="shared" ca="1" si="57"/>
        <v>6.1992859595031025E-3</v>
      </c>
    </row>
    <row r="1799" spans="2:8" x14ac:dyDescent="0.45">
      <c r="B1799" s="191">
        <v>35439</v>
      </c>
      <c r="C1799" s="101">
        <v>3.5007705688476563</v>
      </c>
      <c r="D1799" s="56">
        <f t="shared" si="56"/>
        <v>-0.99132385415684221</v>
      </c>
      <c r="E1799">
        <v>1.0674470332384261E-2</v>
      </c>
      <c r="G1799">
        <v>1797</v>
      </c>
      <c r="H1799">
        <f t="shared" ca="1" si="57"/>
        <v>-3.9847889145645425E-3</v>
      </c>
    </row>
    <row r="1800" spans="2:8" x14ac:dyDescent="0.45">
      <c r="B1800" s="191">
        <v>45869</v>
      </c>
      <c r="C1800" s="101">
        <v>403.49374389648438</v>
      </c>
      <c r="D1800" s="56">
        <f t="shared" si="56"/>
        <v>7.8737571735647371</v>
      </c>
      <c r="E1800">
        <v>1.0672242339666786E-2</v>
      </c>
      <c r="G1800">
        <v>1798</v>
      </c>
      <c r="H1800">
        <f t="shared" ca="1" si="57"/>
        <v>-3.4837892225880684E-2</v>
      </c>
    </row>
    <row r="1801" spans="2:8" x14ac:dyDescent="0.45">
      <c r="B1801" s="191">
        <v>40018</v>
      </c>
      <c r="C1801" s="101">
        <v>45.470451354980469</v>
      </c>
      <c r="D1801" s="56">
        <f t="shared" si="56"/>
        <v>5.3537010211195373</v>
      </c>
      <c r="E1801">
        <v>1.0663864346352681E-2</v>
      </c>
      <c r="G1801">
        <v>1799</v>
      </c>
      <c r="H1801">
        <f t="shared" ca="1" si="57"/>
        <v>-1.5792214563826349E-2</v>
      </c>
    </row>
    <row r="1802" spans="2:8" x14ac:dyDescent="0.45">
      <c r="B1802" s="191">
        <v>37368</v>
      </c>
      <c r="C1802" s="101">
        <v>7.1565299034118652</v>
      </c>
      <c r="D1802" s="56">
        <f t="shared" si="56"/>
        <v>0.68989424319280279</v>
      </c>
      <c r="E1802">
        <v>1.062554240466472E-2</v>
      </c>
      <c r="G1802">
        <v>1800</v>
      </c>
      <c r="H1802">
        <f t="shared" ca="1" si="57"/>
        <v>-3.3221774613251829E-3</v>
      </c>
    </row>
    <row r="1803" spans="2:8" x14ac:dyDescent="0.45">
      <c r="B1803" s="191">
        <v>35447</v>
      </c>
      <c r="C1803" s="101">
        <v>4.2348980903625488</v>
      </c>
      <c r="D1803" s="56">
        <f t="shared" si="56"/>
        <v>0.29578624810373322</v>
      </c>
      <c r="E1803">
        <v>1.0613735714532805E-2</v>
      </c>
      <c r="G1803">
        <v>1801</v>
      </c>
      <c r="H1803">
        <f t="shared" ca="1" si="57"/>
        <v>-2.7029739593314849E-2</v>
      </c>
    </row>
    <row r="1804" spans="2:8" x14ac:dyDescent="0.45">
      <c r="B1804" s="191">
        <v>35289</v>
      </c>
      <c r="C1804" s="101">
        <v>3.268207311630249</v>
      </c>
      <c r="D1804" s="56">
        <f t="shared" si="56"/>
        <v>-0.50555705927563555</v>
      </c>
      <c r="E1804">
        <v>1.0604753224930794E-2</v>
      </c>
      <c r="G1804">
        <v>1802</v>
      </c>
      <c r="H1804">
        <f t="shared" ca="1" si="57"/>
        <v>3.2975795303739661E-2</v>
      </c>
    </row>
    <row r="1805" spans="2:8" x14ac:dyDescent="0.45">
      <c r="B1805" s="191">
        <v>36031</v>
      </c>
      <c r="C1805" s="101">
        <v>6.6098775863647461</v>
      </c>
      <c r="D1805" s="56">
        <f t="shared" si="56"/>
        <v>-0.97670332037092267</v>
      </c>
      <c r="E1805">
        <v>1.0586433026527431E-2</v>
      </c>
      <c r="G1805">
        <v>1803</v>
      </c>
      <c r="H1805">
        <f t="shared" ca="1" si="57"/>
        <v>3.4185838373130225E-3</v>
      </c>
    </row>
    <row r="1806" spans="2:8" x14ac:dyDescent="0.45">
      <c r="B1806" s="191">
        <v>44817</v>
      </c>
      <c r="C1806" s="101">
        <v>283.72616577148438</v>
      </c>
      <c r="D1806" s="56">
        <f t="shared" si="56"/>
        <v>0.35236207444033163</v>
      </c>
      <c r="E1806">
        <v>1.057726066677319E-2</v>
      </c>
      <c r="G1806">
        <v>1804</v>
      </c>
      <c r="H1806">
        <f t="shared" ca="1" si="57"/>
        <v>-3.6463456429225759E-3</v>
      </c>
    </row>
    <row r="1807" spans="2:8" x14ac:dyDescent="0.45">
      <c r="B1807" s="191">
        <v>44652</v>
      </c>
      <c r="C1807" s="101">
        <v>209.80044555664063</v>
      </c>
      <c r="D1807" s="56">
        <f t="shared" si="56"/>
        <v>31.934503230921635</v>
      </c>
      <c r="E1807">
        <v>1.0572604659760459E-2</v>
      </c>
      <c r="G1807">
        <v>1805</v>
      </c>
      <c r="H1807">
        <f t="shared" ca="1" si="57"/>
        <v>2.0942831269424343E-2</v>
      </c>
    </row>
    <row r="1808" spans="2:8" x14ac:dyDescent="0.45">
      <c r="B1808" s="191">
        <v>35837</v>
      </c>
      <c r="C1808" s="101">
        <v>6.3702325820922852</v>
      </c>
      <c r="D1808" s="56">
        <f t="shared" si="56"/>
        <v>-0.95770190628350449</v>
      </c>
      <c r="E1808">
        <v>1.0561489701072473E-2</v>
      </c>
      <c r="G1808">
        <v>1806</v>
      </c>
      <c r="H1808">
        <f t="shared" ca="1" si="57"/>
        <v>-3.2455505452470612E-2</v>
      </c>
    </row>
    <row r="1809" spans="2:8" x14ac:dyDescent="0.45">
      <c r="B1809" s="191">
        <v>44020</v>
      </c>
      <c r="C1809" s="101">
        <v>150.60330200195313</v>
      </c>
      <c r="D1809" s="56">
        <f t="shared" si="56"/>
        <v>0.32348743678028213</v>
      </c>
      <c r="E1809">
        <v>1.0553542114801856E-2</v>
      </c>
      <c r="G1809">
        <v>1807</v>
      </c>
      <c r="H1809">
        <f t="shared" ca="1" si="57"/>
        <v>2.4667214814450456E-3</v>
      </c>
    </row>
    <row r="1810" spans="2:8" x14ac:dyDescent="0.45">
      <c r="B1810" s="191">
        <v>41149</v>
      </c>
      <c r="C1810" s="101">
        <v>113.79277038574219</v>
      </c>
      <c r="D1810" s="56">
        <f t="shared" si="56"/>
        <v>-0.47840250304477011</v>
      </c>
      <c r="E1810">
        <v>1.055219206489629E-2</v>
      </c>
      <c r="G1810">
        <v>1808</v>
      </c>
      <c r="H1810">
        <f t="shared" ca="1" si="57"/>
        <v>3.4879244398797728E-2</v>
      </c>
    </row>
    <row r="1811" spans="2:8" x14ac:dyDescent="0.45">
      <c r="B1811" s="191">
        <v>42915</v>
      </c>
      <c r="C1811" s="101">
        <v>218.16203308105469</v>
      </c>
      <c r="D1811" s="56">
        <f t="shared" si="56"/>
        <v>-0.5106989401572557</v>
      </c>
      <c r="E1811">
        <v>1.0539961425874293E-2</v>
      </c>
      <c r="G1811">
        <v>1809</v>
      </c>
      <c r="H1811">
        <f t="shared" ca="1" si="57"/>
        <v>7.1350868082888349E-3</v>
      </c>
    </row>
    <row r="1812" spans="2:8" x14ac:dyDescent="0.45">
      <c r="B1812" s="191">
        <v>45659</v>
      </c>
      <c r="C1812" s="101">
        <v>445.8646240234375</v>
      </c>
      <c r="D1812" s="56">
        <f t="shared" si="56"/>
        <v>8.6887569431302225</v>
      </c>
      <c r="E1812">
        <v>1.0538375627544876E-2</v>
      </c>
      <c r="G1812">
        <v>1810</v>
      </c>
      <c r="H1812">
        <f t="shared" ca="1" si="57"/>
        <v>-3.6321234890529512E-2</v>
      </c>
    </row>
    <row r="1813" spans="2:8" x14ac:dyDescent="0.45">
      <c r="B1813" s="191">
        <v>40081</v>
      </c>
      <c r="C1813" s="101">
        <v>46.018764495849609</v>
      </c>
      <c r="D1813" s="56">
        <f t="shared" si="56"/>
        <v>-0.72414704379340722</v>
      </c>
      <c r="E1813">
        <v>1.0535381219312747E-2</v>
      </c>
      <c r="G1813">
        <v>1811</v>
      </c>
      <c r="H1813">
        <f t="shared" ca="1" si="57"/>
        <v>2.6950319644549421E-2</v>
      </c>
    </row>
    <row r="1814" spans="2:8" x14ac:dyDescent="0.45">
      <c r="B1814" s="191">
        <v>44392</v>
      </c>
      <c r="C1814" s="101">
        <v>166.82353210449219</v>
      </c>
      <c r="D1814" s="56">
        <f t="shared" si="56"/>
        <v>48.104022824071862</v>
      </c>
      <c r="E1814">
        <v>1.0534174300012441E-2</v>
      </c>
      <c r="G1814">
        <v>1812</v>
      </c>
      <c r="H1814">
        <f t="shared" ca="1" si="57"/>
        <v>-5.7318276474942137E-3</v>
      </c>
    </row>
    <row r="1815" spans="2:8" x14ac:dyDescent="0.45">
      <c r="B1815" s="191">
        <v>35366</v>
      </c>
      <c r="C1815" s="101">
        <v>3.3973495960235596</v>
      </c>
      <c r="D1815" s="56">
        <f t="shared" si="56"/>
        <v>-0.97634921245817929</v>
      </c>
      <c r="E1815">
        <v>1.0519474256764328E-2</v>
      </c>
      <c r="G1815">
        <v>1813</v>
      </c>
      <c r="H1815">
        <f t="shared" ca="1" si="57"/>
        <v>-1.2905437878869806E-2</v>
      </c>
    </row>
    <row r="1816" spans="2:8" x14ac:dyDescent="0.45">
      <c r="B1816" s="191">
        <v>44011</v>
      </c>
      <c r="C1816" s="101">
        <v>143.6463623046875</v>
      </c>
      <c r="D1816" s="56">
        <f t="shared" si="56"/>
        <v>14.771403633207957</v>
      </c>
      <c r="E1816">
        <v>1.0501846735101792E-2</v>
      </c>
      <c r="G1816">
        <v>1814</v>
      </c>
      <c r="H1816">
        <f t="shared" ca="1" si="57"/>
        <v>1.2355521786291034E-2</v>
      </c>
    </row>
    <row r="1817" spans="2:8" x14ac:dyDescent="0.45">
      <c r="B1817" s="191">
        <v>36595</v>
      </c>
      <c r="C1817" s="101">
        <v>9.1080265045166016</v>
      </c>
      <c r="D1817" s="56">
        <f t="shared" si="56"/>
        <v>-0.96767621123307923</v>
      </c>
      <c r="E1817">
        <v>1.0498416344530635E-2</v>
      </c>
      <c r="G1817">
        <v>1815</v>
      </c>
      <c r="H1817">
        <f t="shared" ca="1" si="57"/>
        <v>-1.9581674271445165E-2</v>
      </c>
    </row>
    <row r="1818" spans="2:8" x14ac:dyDescent="0.45">
      <c r="B1818" s="191">
        <v>44848</v>
      </c>
      <c r="C1818" s="101">
        <v>281.77471923828125</v>
      </c>
      <c r="D1818" s="56">
        <f t="shared" si="56"/>
        <v>0.36336583188781152</v>
      </c>
      <c r="E1818">
        <v>1.049754987126906E-2</v>
      </c>
      <c r="G1818">
        <v>1816</v>
      </c>
      <c r="H1818">
        <f t="shared" ca="1" si="57"/>
        <v>-1.3263190410099643E-2</v>
      </c>
    </row>
    <row r="1819" spans="2:8" x14ac:dyDescent="0.45">
      <c r="B1819" s="191">
        <v>43392</v>
      </c>
      <c r="C1819" s="101">
        <v>206.67579650878906</v>
      </c>
      <c r="D1819" s="56">
        <f t="shared" si="56"/>
        <v>1.1892088161173242</v>
      </c>
      <c r="E1819">
        <v>1.0473191513869521E-2</v>
      </c>
      <c r="G1819">
        <v>1817</v>
      </c>
      <c r="H1819">
        <f t="shared" ca="1" si="57"/>
        <v>-1.2235017945550365E-3</v>
      </c>
    </row>
    <row r="1820" spans="2:8" x14ac:dyDescent="0.45">
      <c r="B1820" s="191">
        <v>40998</v>
      </c>
      <c r="C1820" s="101">
        <v>94.4066162109375</v>
      </c>
      <c r="D1820" s="56">
        <f t="shared" si="56"/>
        <v>6.1237801492724735</v>
      </c>
      <c r="E1820">
        <v>1.0465540151221175E-2</v>
      </c>
      <c r="G1820">
        <v>1818</v>
      </c>
      <c r="H1820">
        <f t="shared" ca="1" si="57"/>
        <v>2.6938471642076454E-3</v>
      </c>
    </row>
    <row r="1821" spans="2:8" x14ac:dyDescent="0.45">
      <c r="B1821" s="191">
        <v>38274</v>
      </c>
      <c r="C1821" s="101">
        <v>13.252320289611816</v>
      </c>
      <c r="D1821" s="56">
        <f t="shared" si="56"/>
        <v>-0.83152986509552751</v>
      </c>
      <c r="E1821">
        <v>1.04394867666204E-2</v>
      </c>
      <c r="G1821">
        <v>1819</v>
      </c>
      <c r="H1821">
        <f t="shared" ca="1" si="57"/>
        <v>8.9653459885265033E-3</v>
      </c>
    </row>
    <row r="1822" spans="2:8" x14ac:dyDescent="0.45">
      <c r="B1822" s="191">
        <v>40660</v>
      </c>
      <c r="C1822" s="101">
        <v>78.662727355957031</v>
      </c>
      <c r="D1822" s="56">
        <f t="shared" si="56"/>
        <v>2.487425747298275E-2</v>
      </c>
      <c r="E1822">
        <v>1.0435815622784568E-2</v>
      </c>
      <c r="G1822">
        <v>1820</v>
      </c>
      <c r="H1822">
        <f t="shared" ca="1" si="57"/>
        <v>-9.4760825322791099E-3</v>
      </c>
    </row>
    <row r="1823" spans="2:8" x14ac:dyDescent="0.45">
      <c r="B1823" s="191">
        <v>40690</v>
      </c>
      <c r="C1823" s="101">
        <v>76.7535400390625</v>
      </c>
      <c r="D1823" s="56">
        <f t="shared" si="56"/>
        <v>-0.54151036918381501</v>
      </c>
      <c r="E1823">
        <v>1.0427848735930681E-2</v>
      </c>
      <c r="G1823">
        <v>1821</v>
      </c>
      <c r="H1823">
        <f t="shared" ca="1" si="57"/>
        <v>-2.067786950213087E-2</v>
      </c>
    </row>
    <row r="1824" spans="2:8" x14ac:dyDescent="0.45">
      <c r="B1824" s="191">
        <v>44229</v>
      </c>
      <c r="C1824" s="101">
        <v>167.40518188476563</v>
      </c>
      <c r="D1824" s="56">
        <f t="shared" si="56"/>
        <v>6.146905039582079E-2</v>
      </c>
      <c r="E1824">
        <v>1.0419014219736216E-2</v>
      </c>
      <c r="G1824">
        <v>1822</v>
      </c>
      <c r="H1824">
        <f t="shared" ca="1" si="57"/>
        <v>1.6724714299667934E-2</v>
      </c>
    </row>
    <row r="1825" spans="2:8" x14ac:dyDescent="0.45">
      <c r="B1825" s="191">
        <v>41948</v>
      </c>
      <c r="C1825" s="101">
        <v>157.71084594726563</v>
      </c>
      <c r="D1825" s="56">
        <f t="shared" si="56"/>
        <v>-0.21733717819123219</v>
      </c>
      <c r="E1825">
        <v>1.0409455936046969E-2</v>
      </c>
      <c r="G1825">
        <v>1823</v>
      </c>
      <c r="H1825">
        <f t="shared" ca="1" si="57"/>
        <v>3.7698869393471383E-3</v>
      </c>
    </row>
    <row r="1826" spans="2:8" x14ac:dyDescent="0.45">
      <c r="B1826" s="191">
        <v>43649</v>
      </c>
      <c r="C1826" s="101">
        <v>201.50547790527344</v>
      </c>
      <c r="D1826" s="56">
        <f t="shared" si="56"/>
        <v>0.19977419735536353</v>
      </c>
      <c r="E1826">
        <v>1.0407086725748218E-2</v>
      </c>
      <c r="G1826">
        <v>1824</v>
      </c>
      <c r="H1826">
        <f t="shared" ca="1" si="57"/>
        <v>-1.4183650508777499E-3</v>
      </c>
    </row>
    <row r="1827" spans="2:8" x14ac:dyDescent="0.45">
      <c r="B1827" s="191">
        <v>44355</v>
      </c>
      <c r="C1827" s="101">
        <v>167.95283508300781</v>
      </c>
      <c r="D1827" s="56">
        <f t="shared" si="56"/>
        <v>4.5286178162878876</v>
      </c>
      <c r="E1827">
        <v>1.0404257832820816E-2</v>
      </c>
      <c r="G1827">
        <v>1825</v>
      </c>
      <c r="H1827">
        <f t="shared" ca="1" si="57"/>
        <v>7.8699157835088289E-3</v>
      </c>
    </row>
    <row r="1828" spans="2:8" x14ac:dyDescent="0.45">
      <c r="B1828" s="191">
        <v>39219</v>
      </c>
      <c r="C1828" s="101">
        <v>30.378810882568359</v>
      </c>
      <c r="D1828" s="56">
        <f t="shared" si="56"/>
        <v>-0.85117497351708571</v>
      </c>
      <c r="E1828">
        <v>1.0403820329414344E-2</v>
      </c>
      <c r="G1828">
        <v>1826</v>
      </c>
      <c r="H1828">
        <f t="shared" ca="1" si="57"/>
        <v>-1.8827091626956078E-2</v>
      </c>
    </row>
    <row r="1829" spans="2:8" x14ac:dyDescent="0.45">
      <c r="B1829" s="191">
        <v>42944</v>
      </c>
      <c r="C1829" s="101">
        <v>204.12434387207031</v>
      </c>
      <c r="D1829" s="56">
        <f t="shared" si="56"/>
        <v>24.122668854200768</v>
      </c>
      <c r="E1829">
        <v>1.0396954222781711E-2</v>
      </c>
      <c r="G1829">
        <v>1827</v>
      </c>
      <c r="H1829">
        <f t="shared" ca="1" si="57"/>
        <v>-5.9053842180289225E-4</v>
      </c>
    </row>
    <row r="1830" spans="2:8" x14ac:dyDescent="0.45">
      <c r="B1830" s="191">
        <v>37789</v>
      </c>
      <c r="C1830" s="101">
        <v>8.1251058578491211</v>
      </c>
      <c r="D1830" s="56">
        <f t="shared" si="56"/>
        <v>-0.92596482366925803</v>
      </c>
      <c r="E1830">
        <v>1.0396907160865656E-2</v>
      </c>
      <c r="G1830">
        <v>1828</v>
      </c>
      <c r="H1830">
        <f t="shared" ca="1" si="57"/>
        <v>-7.3672367686985233E-3</v>
      </c>
    </row>
    <row r="1831" spans="2:8" x14ac:dyDescent="0.45">
      <c r="B1831" s="191">
        <v>43908</v>
      </c>
      <c r="C1831" s="101">
        <v>109.74655914306641</v>
      </c>
      <c r="D1831" s="56">
        <f t="shared" si="56"/>
        <v>14.623217931178484</v>
      </c>
      <c r="E1831">
        <v>1.0392118257880608E-2</v>
      </c>
      <c r="G1831">
        <v>1829</v>
      </c>
      <c r="H1831">
        <f t="shared" ca="1" si="57"/>
        <v>2.0330484380017524E-2</v>
      </c>
    </row>
    <row r="1832" spans="2:8" x14ac:dyDescent="0.45">
      <c r="B1832" s="191">
        <v>37575</v>
      </c>
      <c r="C1832" s="101">
        <v>7.0245809555053711</v>
      </c>
      <c r="D1832" s="56">
        <f t="shared" si="56"/>
        <v>-0.98285079093125693</v>
      </c>
      <c r="E1832">
        <v>1.0389340675560228E-2</v>
      </c>
      <c r="G1832">
        <v>1830</v>
      </c>
      <c r="H1832">
        <f t="shared" ca="1" si="57"/>
        <v>8.9360136438460715E-3</v>
      </c>
    </row>
    <row r="1833" spans="2:8" x14ac:dyDescent="0.45">
      <c r="B1833" s="191">
        <v>45824</v>
      </c>
      <c r="C1833" s="101">
        <v>409.61544799804688</v>
      </c>
      <c r="D1833" s="56">
        <f t="shared" si="56"/>
        <v>1.106748329327738</v>
      </c>
      <c r="E1833">
        <v>1.0389055686018981E-2</v>
      </c>
      <c r="G1833">
        <v>1831</v>
      </c>
      <c r="H1833">
        <f t="shared" ca="1" si="57"/>
        <v>2.3419550355823972E-2</v>
      </c>
    </row>
    <row r="1834" spans="2:8" x14ac:dyDescent="0.45">
      <c r="B1834" s="191">
        <v>43245</v>
      </c>
      <c r="C1834" s="101">
        <v>194.43017578125</v>
      </c>
      <c r="D1834" s="56">
        <f t="shared" si="56"/>
        <v>27.621047027984986</v>
      </c>
      <c r="E1834">
        <v>1.0383365491182501E-2</v>
      </c>
      <c r="G1834">
        <v>1832</v>
      </c>
      <c r="H1834">
        <f t="shared" ca="1" si="57"/>
        <v>-2.5798386225530573E-2</v>
      </c>
    </row>
    <row r="1835" spans="2:8" x14ac:dyDescent="0.45">
      <c r="B1835" s="191">
        <v>36038</v>
      </c>
      <c r="C1835" s="101">
        <v>6.7932586669921875</v>
      </c>
      <c r="D1835" s="56">
        <f t="shared" si="56"/>
        <v>-0.96450535896105682</v>
      </c>
      <c r="E1835">
        <v>1.0379038520866799E-2</v>
      </c>
      <c r="G1835">
        <v>1833</v>
      </c>
      <c r="H1835">
        <f t="shared" ca="1" si="57"/>
        <v>3.3349907208705856E-2</v>
      </c>
    </row>
    <row r="1836" spans="2:8" x14ac:dyDescent="0.45">
      <c r="B1836" s="191">
        <v>42775</v>
      </c>
      <c r="C1836" s="101">
        <v>191.38829040527344</v>
      </c>
      <c r="D1836" s="56">
        <f t="shared" si="56"/>
        <v>61.125807867389518</v>
      </c>
      <c r="E1836">
        <v>1.0371212544729475E-2</v>
      </c>
      <c r="G1836">
        <v>1834</v>
      </c>
      <c r="H1836">
        <f t="shared" ca="1" si="57"/>
        <v>-3.1929536737814769E-3</v>
      </c>
    </row>
    <row r="1837" spans="2:8" x14ac:dyDescent="0.45">
      <c r="B1837" s="191">
        <v>35305</v>
      </c>
      <c r="C1837" s="101">
        <v>3.0806567668914795</v>
      </c>
      <c r="D1837" s="56">
        <f t="shared" si="56"/>
        <v>-0.99167582030168988</v>
      </c>
      <c r="E1837">
        <v>1.0369153662119806E-2</v>
      </c>
      <c r="G1837">
        <v>1835</v>
      </c>
      <c r="H1837">
        <f t="shared" ca="1" si="57"/>
        <v>2.4806510346292724E-2</v>
      </c>
    </row>
    <row r="1838" spans="2:8" x14ac:dyDescent="0.45">
      <c r="B1838" s="191">
        <v>45069</v>
      </c>
      <c r="C1838" s="101">
        <v>370.0853271484375</v>
      </c>
      <c r="D1838" s="56">
        <f t="shared" si="56"/>
        <v>0.94904233079114741</v>
      </c>
      <c r="E1838">
        <v>1.03589874244967E-2</v>
      </c>
      <c r="G1838">
        <v>1836</v>
      </c>
      <c r="H1838">
        <f t="shared" ca="1" si="57"/>
        <v>-4.9054877331667825E-3</v>
      </c>
    </row>
    <row r="1839" spans="2:8" x14ac:dyDescent="0.45">
      <c r="B1839" s="191">
        <v>44629</v>
      </c>
      <c r="C1839" s="101">
        <v>189.88059997558594</v>
      </c>
      <c r="D1839" s="56">
        <f t="shared" si="56"/>
        <v>4.7809015854256787</v>
      </c>
      <c r="E1839">
        <v>1.0357122327111737E-2</v>
      </c>
      <c r="G1839">
        <v>1837</v>
      </c>
      <c r="H1839">
        <f t="shared" ca="1" si="57"/>
        <v>8.5119210949786955E-3</v>
      </c>
    </row>
    <row r="1840" spans="2:8" x14ac:dyDescent="0.45">
      <c r="B1840" s="191">
        <v>39743</v>
      </c>
      <c r="C1840" s="101">
        <v>32.84619140625</v>
      </c>
      <c r="D1840" s="56">
        <f t="shared" si="56"/>
        <v>-3.8462367405755336E-2</v>
      </c>
      <c r="E1840">
        <v>1.0349164315366135E-2</v>
      </c>
      <c r="G1840">
        <v>1838</v>
      </c>
      <c r="H1840">
        <f t="shared" ca="1" si="57"/>
        <v>-2.7720460996154932E-2</v>
      </c>
    </row>
    <row r="1841" spans="2:8" x14ac:dyDescent="0.45">
      <c r="B1841" s="191">
        <v>38987</v>
      </c>
      <c r="C1841" s="101">
        <v>34.160068511962891</v>
      </c>
      <c r="D1841" s="56">
        <f t="shared" si="56"/>
        <v>3.2086800771627169</v>
      </c>
      <c r="E1841">
        <v>1.0340386911826959E-2</v>
      </c>
      <c r="G1841">
        <v>1839</v>
      </c>
      <c r="H1841">
        <f t="shared" ca="1" si="57"/>
        <v>4.1727328019140454E-2</v>
      </c>
    </row>
    <row r="1842" spans="2:8" x14ac:dyDescent="0.45">
      <c r="B1842" s="191">
        <v>37781</v>
      </c>
      <c r="C1842" s="101">
        <v>8.1165752410888672</v>
      </c>
      <c r="D1842" s="56">
        <f t="shared" si="56"/>
        <v>-1.2866716617682196E-2</v>
      </c>
      <c r="E1842">
        <v>1.0336459643860341E-2</v>
      </c>
      <c r="G1842">
        <v>1840</v>
      </c>
      <c r="H1842">
        <f t="shared" ca="1" si="57"/>
        <v>-1.2904174799090819E-2</v>
      </c>
    </row>
    <row r="1843" spans="2:8" x14ac:dyDescent="0.45">
      <c r="B1843" s="191">
        <v>36818</v>
      </c>
      <c r="C1843" s="101">
        <v>8.2223701477050781</v>
      </c>
      <c r="D1843" s="56">
        <f t="shared" si="56"/>
        <v>-0.54713584212401756</v>
      </c>
      <c r="E1843">
        <v>1.0334691574048337E-2</v>
      </c>
      <c r="G1843">
        <v>1841</v>
      </c>
      <c r="H1843">
        <f t="shared" ca="1" si="57"/>
        <v>4.9073496950382739E-2</v>
      </c>
    </row>
    <row r="1844" spans="2:8" x14ac:dyDescent="0.45">
      <c r="B1844" s="191">
        <v>38498</v>
      </c>
      <c r="C1844" s="101">
        <v>18.1563720703125</v>
      </c>
      <c r="D1844" s="56">
        <f t="shared" si="56"/>
        <v>-0.58819647167738087</v>
      </c>
      <c r="E1844">
        <v>1.0322964376846893E-2</v>
      </c>
      <c r="G1844">
        <v>1842</v>
      </c>
      <c r="H1844">
        <f t="shared" ca="1" si="57"/>
        <v>3.6930050007962256E-3</v>
      </c>
    </row>
    <row r="1845" spans="2:8" x14ac:dyDescent="0.45">
      <c r="B1845" s="191">
        <v>40045</v>
      </c>
      <c r="C1845" s="101">
        <v>44.089889526367188</v>
      </c>
      <c r="D1845" s="56">
        <f t="shared" si="56"/>
        <v>0.26599138509396708</v>
      </c>
      <c r="E1845">
        <v>1.0320692618502386E-2</v>
      </c>
      <c r="G1845">
        <v>1843</v>
      </c>
      <c r="H1845">
        <f t="shared" ca="1" si="57"/>
        <v>1.731326639689517E-2</v>
      </c>
    </row>
    <row r="1846" spans="2:8" x14ac:dyDescent="0.45">
      <c r="B1846" s="191">
        <v>39860</v>
      </c>
      <c r="C1846" s="101">
        <v>34.826374053955078</v>
      </c>
      <c r="D1846" s="56">
        <f t="shared" si="56"/>
        <v>2.4965954295626291</v>
      </c>
      <c r="E1846">
        <v>1.0317728811522339E-2</v>
      </c>
      <c r="G1846">
        <v>1844</v>
      </c>
      <c r="H1846">
        <f t="shared" ca="1" si="57"/>
        <v>-7.4472176272853173E-3</v>
      </c>
    </row>
    <row r="1847" spans="2:8" x14ac:dyDescent="0.45">
      <c r="B1847" s="191">
        <v>36881</v>
      </c>
      <c r="C1847" s="101">
        <v>9.9600811004638672</v>
      </c>
      <c r="D1847" s="56">
        <f t="shared" si="56"/>
        <v>-0.83314402362104634</v>
      </c>
      <c r="E1847">
        <v>1.0316273364508584E-2</v>
      </c>
      <c r="G1847">
        <v>1845</v>
      </c>
      <c r="H1847">
        <f t="shared" ca="1" si="57"/>
        <v>-1.6270723389112056E-2</v>
      </c>
    </row>
    <row r="1848" spans="2:8" x14ac:dyDescent="0.45">
      <c r="B1848" s="191">
        <v>40346</v>
      </c>
      <c r="C1848" s="101">
        <v>59.692684173583984</v>
      </c>
      <c r="D1848" s="56">
        <f t="shared" si="56"/>
        <v>-0.55134491481502768</v>
      </c>
      <c r="E1848">
        <v>1.031297850487347E-2</v>
      </c>
      <c r="G1848">
        <v>1846</v>
      </c>
      <c r="H1848">
        <f t="shared" ca="1" si="57"/>
        <v>-3.5175936731113517E-3</v>
      </c>
    </row>
    <row r="1849" spans="2:8" x14ac:dyDescent="0.45">
      <c r="B1849" s="191">
        <v>41516</v>
      </c>
      <c r="C1849" s="101">
        <v>133.04804992675781</v>
      </c>
      <c r="D1849" s="56">
        <f t="shared" si="56"/>
        <v>0.85571975290091984</v>
      </c>
      <c r="E1849">
        <v>1.0309179205196847E-2</v>
      </c>
      <c r="G1849">
        <v>1847</v>
      </c>
      <c r="H1849">
        <f t="shared" ca="1" si="57"/>
        <v>2.8507312549649884E-3</v>
      </c>
    </row>
    <row r="1850" spans="2:8" x14ac:dyDescent="0.45">
      <c r="B1850" s="191">
        <v>40444</v>
      </c>
      <c r="C1850" s="101">
        <v>71.696197509765625</v>
      </c>
      <c r="D1850" s="56">
        <f t="shared" si="56"/>
        <v>-0.81817456423179258</v>
      </c>
      <c r="E1850">
        <v>1.030336201787083E-2</v>
      </c>
      <c r="G1850">
        <v>1848</v>
      </c>
      <c r="H1850">
        <f t="shared" ca="1" si="57"/>
        <v>-1.0119507087812561E-3</v>
      </c>
    </row>
    <row r="1851" spans="2:8" x14ac:dyDescent="0.45">
      <c r="B1851" s="191">
        <v>45180</v>
      </c>
      <c r="C1851" s="101">
        <v>394.3133544921875</v>
      </c>
      <c r="D1851" s="56">
        <f t="shared" si="56"/>
        <v>1.1204678733984414</v>
      </c>
      <c r="E1851">
        <v>1.0278982638588618E-2</v>
      </c>
      <c r="G1851">
        <v>1849</v>
      </c>
      <c r="H1851">
        <f t="shared" ca="1" si="57"/>
        <v>-1.6048483363103608E-2</v>
      </c>
    </row>
    <row r="1852" spans="2:8" x14ac:dyDescent="0.45">
      <c r="B1852" s="191">
        <v>43108</v>
      </c>
      <c r="C1852" s="101">
        <v>185.95582580566406</v>
      </c>
      <c r="D1852" s="56">
        <f t="shared" si="56"/>
        <v>0.36014937221948595</v>
      </c>
      <c r="E1852">
        <v>1.0270072388810864E-2</v>
      </c>
      <c r="G1852">
        <v>1850</v>
      </c>
      <c r="H1852">
        <f t="shared" ca="1" si="57"/>
        <v>-1.6336012093927925E-2</v>
      </c>
    </row>
    <row r="1853" spans="2:8" x14ac:dyDescent="0.45">
      <c r="B1853" s="191">
        <v>42174</v>
      </c>
      <c r="C1853" s="101">
        <v>136.71720886230469</v>
      </c>
      <c r="D1853" s="56">
        <f t="shared" si="56"/>
        <v>-8.3990433156322444E-3</v>
      </c>
      <c r="E1853">
        <v>1.0268092769364356E-2</v>
      </c>
      <c r="G1853">
        <v>1851</v>
      </c>
      <c r="H1853">
        <f t="shared" ca="1" si="57"/>
        <v>-1.4903086252952703E-2</v>
      </c>
    </row>
    <row r="1854" spans="2:8" x14ac:dyDescent="0.45">
      <c r="B1854" s="191">
        <v>41590</v>
      </c>
      <c r="C1854" s="101">
        <v>137.87522888183594</v>
      </c>
      <c r="D1854" s="56">
        <f t="shared" si="56"/>
        <v>0.6020012713830053</v>
      </c>
      <c r="E1854">
        <v>1.0263648462157786E-2</v>
      </c>
      <c r="G1854">
        <v>1852</v>
      </c>
      <c r="H1854">
        <f t="shared" ca="1" si="57"/>
        <v>2.0236634018939013E-2</v>
      </c>
    </row>
    <row r="1855" spans="2:8" x14ac:dyDescent="0.45">
      <c r="B1855" s="191">
        <v>40758</v>
      </c>
      <c r="C1855" s="101">
        <v>86.064369201660156</v>
      </c>
      <c r="D1855" s="56">
        <f t="shared" si="56"/>
        <v>-9.660332335624459E-4</v>
      </c>
      <c r="E1855">
        <v>1.0256306003184995E-2</v>
      </c>
      <c r="G1855">
        <v>1853</v>
      </c>
      <c r="H1855">
        <f t="shared" ca="1" si="57"/>
        <v>2.5995788879889514E-3</v>
      </c>
    </row>
    <row r="1856" spans="2:8" x14ac:dyDescent="0.45">
      <c r="B1856" s="191">
        <v>40921</v>
      </c>
      <c r="C1856" s="101">
        <v>86.147590637207031</v>
      </c>
      <c r="D1856" s="56">
        <f t="shared" si="56"/>
        <v>1.9641471673310917</v>
      </c>
      <c r="E1856">
        <v>1.0246386937189749E-2</v>
      </c>
      <c r="G1856">
        <v>1854</v>
      </c>
      <c r="H1856">
        <f t="shared" ca="1" si="57"/>
        <v>-2.9663976365691846E-2</v>
      </c>
    </row>
    <row r="1857" spans="2:8" x14ac:dyDescent="0.45">
      <c r="B1857" s="191">
        <v>39267</v>
      </c>
      <c r="C1857" s="101">
        <v>29.063196182250977</v>
      </c>
      <c r="D1857" s="56">
        <f t="shared" si="56"/>
        <v>-0.43309975221923763</v>
      </c>
      <c r="E1857">
        <v>1.0233685596668967E-2</v>
      </c>
      <c r="G1857">
        <v>1855</v>
      </c>
      <c r="H1857">
        <f t="shared" ca="1" si="57"/>
        <v>-7.7831037790071509E-3</v>
      </c>
    </row>
    <row r="1858" spans="2:8" x14ac:dyDescent="0.45">
      <c r="B1858" s="191">
        <v>40308</v>
      </c>
      <c r="C1858" s="101">
        <v>51.266860961914063</v>
      </c>
      <c r="D1858" s="56">
        <f t="shared" si="56"/>
        <v>4.7283998188043457</v>
      </c>
      <c r="E1858">
        <v>1.0225913012913675E-2</v>
      </c>
      <c r="G1858">
        <v>1856</v>
      </c>
      <c r="H1858">
        <f t="shared" ca="1" si="57"/>
        <v>-3.0752378957448239E-2</v>
      </c>
    </row>
    <row r="1859" spans="2:8" x14ac:dyDescent="0.45">
      <c r="B1859" s="191">
        <v>37851</v>
      </c>
      <c r="C1859" s="101">
        <v>8.9495954513549805</v>
      </c>
      <c r="D1859" s="56">
        <f t="shared" ref="D1859:D1922" si="58">(C1859-C1860)/C1860</f>
        <v>-0.89383141793141296</v>
      </c>
      <c r="E1859">
        <v>1.0225372211428493E-2</v>
      </c>
      <c r="G1859">
        <v>1857</v>
      </c>
      <c r="H1859">
        <f t="shared" ca="1" si="57"/>
        <v>-5.5540030137490905E-3</v>
      </c>
    </row>
    <row r="1860" spans="2:8" x14ac:dyDescent="0.45">
      <c r="B1860" s="191">
        <v>40735</v>
      </c>
      <c r="C1860" s="101">
        <v>84.29608154296875</v>
      </c>
      <c r="D1860" s="56">
        <f t="shared" si="58"/>
        <v>6.92014307194842</v>
      </c>
      <c r="E1860">
        <v>1.0221852145078489E-2</v>
      </c>
      <c r="G1860">
        <v>1858</v>
      </c>
      <c r="H1860">
        <f t="shared" ref="H1860:H1923" ca="1" si="59">_xlfn.NORM.INV(RAND(),N$5,N$6)</f>
        <v>2.3588854798458517E-2</v>
      </c>
    </row>
    <row r="1861" spans="2:8" x14ac:dyDescent="0.45">
      <c r="B1861" s="191">
        <v>36411</v>
      </c>
      <c r="C1861" s="101">
        <v>10.643252372741699</v>
      </c>
      <c r="D1861" s="56">
        <f t="shared" si="58"/>
        <v>-0.7964001350879294</v>
      </c>
      <c r="E1861">
        <v>1.0220277221183864E-2</v>
      </c>
      <c r="G1861">
        <v>1859</v>
      </c>
      <c r="H1861">
        <f t="shared" ca="1" si="59"/>
        <v>7.9284592773787022E-3</v>
      </c>
    </row>
    <row r="1862" spans="2:8" x14ac:dyDescent="0.45">
      <c r="B1862" s="191">
        <v>40291</v>
      </c>
      <c r="C1862" s="101">
        <v>52.275341033935547</v>
      </c>
      <c r="D1862" s="56">
        <f t="shared" si="58"/>
        <v>14.4016660255706</v>
      </c>
      <c r="E1862">
        <v>1.0217495440125393E-2</v>
      </c>
      <c r="G1862">
        <v>1860</v>
      </c>
      <c r="H1862">
        <f t="shared" ca="1" si="59"/>
        <v>-1.6615616620048457E-3</v>
      </c>
    </row>
    <row r="1863" spans="2:8" x14ac:dyDescent="0.45">
      <c r="B1863" s="191">
        <v>35264</v>
      </c>
      <c r="C1863" s="101">
        <v>3.3941354751586914</v>
      </c>
      <c r="D1863" s="56">
        <f t="shared" si="58"/>
        <v>-0.97982551489645298</v>
      </c>
      <c r="E1863">
        <v>1.0207784654559626E-2</v>
      </c>
      <c r="G1863">
        <v>1861</v>
      </c>
      <c r="H1863">
        <f t="shared" ca="1" si="59"/>
        <v>6.0418631358787056E-3</v>
      </c>
    </row>
    <row r="1864" spans="2:8" x14ac:dyDescent="0.45">
      <c r="B1864" s="191">
        <v>44438</v>
      </c>
      <c r="C1864" s="101">
        <v>168.239013671875</v>
      </c>
      <c r="D1864" s="56">
        <f t="shared" si="58"/>
        <v>0.10639168111405495</v>
      </c>
      <c r="E1864">
        <v>1.0199284559388689E-2</v>
      </c>
      <c r="G1864">
        <v>1862</v>
      </c>
      <c r="H1864">
        <f t="shared" ca="1" si="59"/>
        <v>-8.7374034174292712E-3</v>
      </c>
    </row>
    <row r="1865" spans="2:8" x14ac:dyDescent="0.45">
      <c r="B1865" s="191">
        <v>44169</v>
      </c>
      <c r="C1865" s="101">
        <v>152.06098937988281</v>
      </c>
      <c r="D1865" s="56">
        <f t="shared" si="58"/>
        <v>1.4359206714318269</v>
      </c>
      <c r="E1865">
        <v>1.0193707818288034E-2</v>
      </c>
      <c r="G1865">
        <v>1863</v>
      </c>
      <c r="H1865">
        <f t="shared" ca="1" si="59"/>
        <v>3.9546687396124231E-3</v>
      </c>
    </row>
    <row r="1866" spans="2:8" x14ac:dyDescent="0.45">
      <c r="B1866" s="191">
        <v>40387</v>
      </c>
      <c r="C1866" s="101">
        <v>62.424442291259766</v>
      </c>
      <c r="D1866" s="56">
        <f t="shared" si="58"/>
        <v>17.945207560975117</v>
      </c>
      <c r="E1866">
        <v>1.0188997687531561E-2</v>
      </c>
      <c r="G1866">
        <v>1864</v>
      </c>
      <c r="H1866">
        <f t="shared" ca="1" si="59"/>
        <v>3.6014711502708255E-2</v>
      </c>
    </row>
    <row r="1867" spans="2:8" x14ac:dyDescent="0.45">
      <c r="B1867" s="191">
        <v>35282</v>
      </c>
      <c r="C1867" s="101">
        <v>3.2949991226196289</v>
      </c>
      <c r="D1867" s="56">
        <f t="shared" si="58"/>
        <v>-0.98211277885484738</v>
      </c>
      <c r="E1867">
        <v>1.01852328997722E-2</v>
      </c>
      <c r="G1867">
        <v>1865</v>
      </c>
      <c r="H1867">
        <f t="shared" ca="1" si="59"/>
        <v>-8.9655978094082042E-3</v>
      </c>
    </row>
    <row r="1868" spans="2:8" x14ac:dyDescent="0.45">
      <c r="B1868" s="191">
        <v>43735</v>
      </c>
      <c r="C1868" s="101">
        <v>184.20967102050781</v>
      </c>
      <c r="D1868" s="56">
        <f t="shared" si="58"/>
        <v>7.7881570933859958</v>
      </c>
      <c r="E1868">
        <v>1.0183702778665919E-2</v>
      </c>
      <c r="G1868">
        <v>1866</v>
      </c>
      <c r="H1868">
        <f t="shared" ca="1" si="59"/>
        <v>-5.1338760215935257E-4</v>
      </c>
    </row>
    <row r="1869" spans="2:8" x14ac:dyDescent="0.45">
      <c r="B1869" s="191">
        <v>38568</v>
      </c>
      <c r="C1869" s="101">
        <v>20.961126327514648</v>
      </c>
      <c r="D1869" s="56">
        <f t="shared" si="58"/>
        <v>-0.75820174180989741</v>
      </c>
      <c r="E1869">
        <v>1.0183026995316709E-2</v>
      </c>
      <c r="G1869">
        <v>1867</v>
      </c>
      <c r="H1869">
        <f t="shared" ca="1" si="59"/>
        <v>5.6368488307248655E-3</v>
      </c>
    </row>
    <row r="1870" spans="2:8" x14ac:dyDescent="0.45">
      <c r="B1870" s="191">
        <v>40753</v>
      </c>
      <c r="C1870" s="101">
        <v>86.688491821289063</v>
      </c>
      <c r="D1870" s="56">
        <f t="shared" si="58"/>
        <v>-0.37719202274954672</v>
      </c>
      <c r="E1870">
        <v>1.0181892474414578E-2</v>
      </c>
      <c r="G1870">
        <v>1868</v>
      </c>
      <c r="H1870">
        <f t="shared" ca="1" si="59"/>
        <v>-2.0918322141230349E-3</v>
      </c>
    </row>
    <row r="1871" spans="2:8" x14ac:dyDescent="0.45">
      <c r="B1871" s="191">
        <v>41451</v>
      </c>
      <c r="C1871" s="101">
        <v>139.18975830078125</v>
      </c>
      <c r="D1871" s="56">
        <f t="shared" si="58"/>
        <v>16.690327538413616</v>
      </c>
      <c r="E1871">
        <v>1.0165619747106995E-2</v>
      </c>
      <c r="G1871">
        <v>1869</v>
      </c>
      <c r="H1871">
        <f t="shared" ca="1" si="59"/>
        <v>1.843522695672186E-2</v>
      </c>
    </row>
    <row r="1872" spans="2:8" x14ac:dyDescent="0.45">
      <c r="B1872" s="191">
        <v>36117</v>
      </c>
      <c r="C1872" s="101">
        <v>7.8681278228759766</v>
      </c>
      <c r="D1872" s="56">
        <f t="shared" si="58"/>
        <v>-0.9789530319034172</v>
      </c>
      <c r="E1872">
        <v>1.0139806327825863E-2</v>
      </c>
      <c r="G1872">
        <v>1870</v>
      </c>
      <c r="H1872">
        <f t="shared" ca="1" si="59"/>
        <v>-1.6963706689774125E-2</v>
      </c>
    </row>
    <row r="1873" spans="2:8" x14ac:dyDescent="0.45">
      <c r="B1873" s="191">
        <v>45070</v>
      </c>
      <c r="C1873" s="101">
        <v>373.83663940429688</v>
      </c>
      <c r="D1873" s="56">
        <f t="shared" si="58"/>
        <v>2.0482261512517383</v>
      </c>
      <c r="E1873">
        <v>1.0136344190578411E-2</v>
      </c>
      <c r="G1873">
        <v>1871</v>
      </c>
      <c r="H1873">
        <f t="shared" ca="1" si="59"/>
        <v>-6.4247453665014593E-3</v>
      </c>
    </row>
    <row r="1874" spans="2:8" x14ac:dyDescent="0.45">
      <c r="B1874" s="191">
        <v>41235</v>
      </c>
      <c r="C1874" s="101">
        <v>122.64071655273438</v>
      </c>
      <c r="D1874" s="56">
        <f t="shared" si="58"/>
        <v>-0.44820514890681573</v>
      </c>
      <c r="E1874">
        <v>1.0136261370169569E-2</v>
      </c>
      <c r="G1874">
        <v>1872</v>
      </c>
      <c r="H1874">
        <f t="shared" ca="1" si="59"/>
        <v>2.6051693333426162E-2</v>
      </c>
    </row>
    <row r="1875" spans="2:8" x14ac:dyDescent="0.45">
      <c r="B1875" s="191">
        <v>42891</v>
      </c>
      <c r="C1875" s="101">
        <v>222.2578125</v>
      </c>
      <c r="D1875" s="56">
        <f t="shared" si="58"/>
        <v>0.69250386759744642</v>
      </c>
      <c r="E1875">
        <v>1.012805756623009E-2</v>
      </c>
      <c r="G1875">
        <v>1873</v>
      </c>
      <c r="H1875">
        <f t="shared" ca="1" si="59"/>
        <v>1.6204408666039498E-2</v>
      </c>
    </row>
    <row r="1876" spans="2:8" x14ac:dyDescent="0.45">
      <c r="B1876" s="191">
        <v>41361</v>
      </c>
      <c r="C1876" s="101">
        <v>131.31893920898438</v>
      </c>
      <c r="D1876" s="56">
        <f t="shared" si="58"/>
        <v>42.068934811023937</v>
      </c>
      <c r="E1876">
        <v>1.011936522274552E-2</v>
      </c>
      <c r="G1876">
        <v>1874</v>
      </c>
      <c r="H1876">
        <f t="shared" ca="1" si="59"/>
        <v>8.1452795627903404E-3</v>
      </c>
    </row>
    <row r="1877" spans="2:8" x14ac:dyDescent="0.45">
      <c r="B1877" s="191">
        <v>35304</v>
      </c>
      <c r="C1877" s="101">
        <v>3.0490407943725586</v>
      </c>
      <c r="D1877" s="56">
        <f t="shared" si="58"/>
        <v>-0.9826282594409782</v>
      </c>
      <c r="E1877">
        <v>1.0118798672563751E-2</v>
      </c>
      <c r="G1877">
        <v>1875</v>
      </c>
      <c r="H1877">
        <f t="shared" ca="1" si="59"/>
        <v>5.0571072435437433E-3</v>
      </c>
    </row>
    <row r="1878" spans="2:8" x14ac:dyDescent="0.45">
      <c r="B1878" s="191">
        <v>42060</v>
      </c>
      <c r="C1878" s="101">
        <v>175.51728820800781</v>
      </c>
      <c r="D1878" s="56">
        <f t="shared" si="58"/>
        <v>3.2469536877839311</v>
      </c>
      <c r="E1878">
        <v>1.0108726282398546E-2</v>
      </c>
      <c r="G1878">
        <v>1876</v>
      </c>
      <c r="H1878">
        <f t="shared" ca="1" si="59"/>
        <v>-1.2642430289804157E-3</v>
      </c>
    </row>
    <row r="1879" spans="2:8" x14ac:dyDescent="0.45">
      <c r="B1879" s="191">
        <v>39601</v>
      </c>
      <c r="C1879" s="101">
        <v>41.327808380126953</v>
      </c>
      <c r="D1879" s="56">
        <f t="shared" si="58"/>
        <v>4.7381125915880125E-2</v>
      </c>
      <c r="E1879">
        <v>1.0103047165175032E-2</v>
      </c>
      <c r="G1879">
        <v>1877</v>
      </c>
      <c r="H1879">
        <f t="shared" ca="1" si="59"/>
        <v>-2.507782050609645E-2</v>
      </c>
    </row>
    <row r="1880" spans="2:8" x14ac:dyDescent="0.45">
      <c r="B1880" s="191">
        <v>39554</v>
      </c>
      <c r="C1880" s="101">
        <v>39.458232879638672</v>
      </c>
      <c r="D1880" s="56">
        <f t="shared" si="58"/>
        <v>-0.90796370539356974</v>
      </c>
      <c r="E1880">
        <v>1.0100971631500711E-2</v>
      </c>
      <c r="G1880">
        <v>1878</v>
      </c>
      <c r="H1880">
        <f t="shared" ca="1" si="59"/>
        <v>1.0913368224636481E-2</v>
      </c>
    </row>
    <row r="1881" spans="2:8" x14ac:dyDescent="0.45">
      <c r="B1881" s="191">
        <v>45491</v>
      </c>
      <c r="C1881" s="101">
        <v>428.72470092773438</v>
      </c>
      <c r="D1881" s="56">
        <f t="shared" si="58"/>
        <v>2.0574247681759461</v>
      </c>
      <c r="E1881">
        <v>1.0095526027315707E-2</v>
      </c>
      <c r="G1881">
        <v>1879</v>
      </c>
      <c r="H1881">
        <f t="shared" ca="1" si="59"/>
        <v>-1.394127836049565E-2</v>
      </c>
    </row>
    <row r="1882" spans="2:8" x14ac:dyDescent="0.45">
      <c r="B1882" s="191">
        <v>41494</v>
      </c>
      <c r="C1882" s="101">
        <v>140.22412109375</v>
      </c>
      <c r="D1882" s="56">
        <f t="shared" si="58"/>
        <v>-0.64703430520967431</v>
      </c>
      <c r="E1882">
        <v>1.0089765454391175E-2</v>
      </c>
      <c r="G1882">
        <v>1880</v>
      </c>
      <c r="H1882">
        <f t="shared" ca="1" si="59"/>
        <v>-2.5064877554715363E-2</v>
      </c>
    </row>
    <row r="1883" spans="2:8" x14ac:dyDescent="0.45">
      <c r="B1883" s="191">
        <v>45931</v>
      </c>
      <c r="C1883" s="101">
        <v>397.27407836914063</v>
      </c>
      <c r="D1883" s="56">
        <f t="shared" si="58"/>
        <v>-2.4765555334889219E-2</v>
      </c>
      <c r="E1883">
        <v>1.0085979939307365E-2</v>
      </c>
      <c r="G1883">
        <v>1881</v>
      </c>
      <c r="H1883">
        <f t="shared" ca="1" si="59"/>
        <v>2.9662582985754047E-3</v>
      </c>
    </row>
    <row r="1884" spans="2:8" x14ac:dyDescent="0.45">
      <c r="B1884" s="191">
        <v>45904</v>
      </c>
      <c r="C1884" s="101">
        <v>407.36264038085938</v>
      </c>
      <c r="D1884" s="56">
        <f t="shared" si="58"/>
        <v>1.231388054343497</v>
      </c>
      <c r="E1884">
        <v>1.0078951890703954E-2</v>
      </c>
      <c r="G1884">
        <v>1882</v>
      </c>
      <c r="H1884">
        <f t="shared" ca="1" si="59"/>
        <v>7.9701205983420519E-3</v>
      </c>
    </row>
    <row r="1885" spans="2:8" x14ac:dyDescent="0.45">
      <c r="B1885" s="191">
        <v>43063</v>
      </c>
      <c r="C1885" s="101">
        <v>182.56019592285156</v>
      </c>
      <c r="D1885" s="56">
        <f t="shared" si="58"/>
        <v>8.0711593335377909</v>
      </c>
      <c r="E1885">
        <v>1.0071619448158868E-2</v>
      </c>
      <c r="G1885">
        <v>1883</v>
      </c>
      <c r="H1885">
        <f t="shared" ca="1" si="59"/>
        <v>2.4592265735668032E-2</v>
      </c>
    </row>
    <row r="1886" spans="2:8" x14ac:dyDescent="0.45">
      <c r="B1886" s="191">
        <v>38541</v>
      </c>
      <c r="C1886" s="101">
        <v>20.125343322753906</v>
      </c>
      <c r="D1886" s="56">
        <f t="shared" si="58"/>
        <v>-0.90802545959394043</v>
      </c>
      <c r="E1886">
        <v>1.0054233760863146E-2</v>
      </c>
      <c r="G1886">
        <v>1884</v>
      </c>
      <c r="H1886">
        <f t="shared" ca="1" si="59"/>
        <v>2.2149491624684327E-3</v>
      </c>
    </row>
    <row r="1887" spans="2:8" x14ac:dyDescent="0.45">
      <c r="B1887" s="191">
        <v>43579</v>
      </c>
      <c r="C1887" s="101">
        <v>218.81428527832031</v>
      </c>
      <c r="D1887" s="56">
        <f t="shared" si="58"/>
        <v>-0.47456619378326509</v>
      </c>
      <c r="E1887">
        <v>1.0052905841716918E-2</v>
      </c>
      <c r="G1887">
        <v>1885</v>
      </c>
      <c r="H1887">
        <f t="shared" ca="1" si="59"/>
        <v>4.6163757415255142E-2</v>
      </c>
    </row>
    <row r="1888" spans="2:8" x14ac:dyDescent="0.45">
      <c r="B1888" s="191">
        <v>45307</v>
      </c>
      <c r="C1888" s="101">
        <v>416.44500732421875</v>
      </c>
      <c r="D1888" s="56">
        <f t="shared" si="58"/>
        <v>-0.12619624727353945</v>
      </c>
      <c r="E1888">
        <v>1.0051388302812238E-2</v>
      </c>
      <c r="G1888">
        <v>1886</v>
      </c>
      <c r="H1888">
        <f t="shared" ca="1" si="59"/>
        <v>-7.8459687155208614E-3</v>
      </c>
    </row>
    <row r="1889" spans="2:8" x14ac:dyDescent="0.45">
      <c r="B1889" s="191">
        <v>45561</v>
      </c>
      <c r="C1889" s="101">
        <v>476.58871459960938</v>
      </c>
      <c r="D1889" s="56">
        <f t="shared" si="58"/>
        <v>56.092139683613212</v>
      </c>
      <c r="E1889">
        <v>1.0047335603400237E-2</v>
      </c>
      <c r="G1889">
        <v>1887</v>
      </c>
      <c r="H1889">
        <f t="shared" ca="1" si="59"/>
        <v>4.8749630742383364E-3</v>
      </c>
    </row>
    <row r="1890" spans="2:8" x14ac:dyDescent="0.45">
      <c r="B1890" s="191">
        <v>36740</v>
      </c>
      <c r="C1890" s="101">
        <v>8.3477115631103516</v>
      </c>
      <c r="D1890" s="56">
        <f t="shared" si="58"/>
        <v>0.51627093949292147</v>
      </c>
      <c r="E1890">
        <v>1.0043652501624131E-2</v>
      </c>
      <c r="G1890">
        <v>1888</v>
      </c>
      <c r="H1890">
        <f t="shared" ca="1" si="59"/>
        <v>6.4689987221379121E-3</v>
      </c>
    </row>
    <row r="1891" spans="2:8" x14ac:dyDescent="0.45">
      <c r="B1891" s="191">
        <v>35634</v>
      </c>
      <c r="C1891" s="101">
        <v>5.5054221153259277</v>
      </c>
      <c r="D1891" s="56">
        <f t="shared" si="58"/>
        <v>-0.98623039361512932</v>
      </c>
      <c r="E1891">
        <v>1.0027573070298426E-2</v>
      </c>
      <c r="G1891">
        <v>1889</v>
      </c>
      <c r="H1891">
        <f t="shared" ca="1" si="59"/>
        <v>3.0424864039797439E-2</v>
      </c>
    </row>
    <row r="1892" spans="2:8" x14ac:dyDescent="0.45">
      <c r="B1892" s="191">
        <v>45216</v>
      </c>
      <c r="C1892" s="101">
        <v>399.82421875</v>
      </c>
      <c r="D1892" s="56">
        <f t="shared" si="58"/>
        <v>1.2033141910151686E-2</v>
      </c>
      <c r="E1892">
        <v>1.0023263444321919E-2</v>
      </c>
      <c r="G1892">
        <v>1890</v>
      </c>
      <c r="H1892">
        <f t="shared" ca="1" si="59"/>
        <v>-8.6714963842810071E-3</v>
      </c>
    </row>
    <row r="1893" spans="2:8" x14ac:dyDescent="0.45">
      <c r="B1893" s="191">
        <v>45895</v>
      </c>
      <c r="C1893" s="101">
        <v>395.07028198242188</v>
      </c>
      <c r="D1893" s="56">
        <f t="shared" si="58"/>
        <v>2.4828807154269659</v>
      </c>
      <c r="E1893">
        <v>1.0016320934213738E-2</v>
      </c>
      <c r="G1893">
        <v>1891</v>
      </c>
      <c r="H1893">
        <f t="shared" ca="1" si="59"/>
        <v>1.7730036984026556E-2</v>
      </c>
    </row>
    <row r="1894" spans="2:8" x14ac:dyDescent="0.45">
      <c r="B1894" s="191">
        <v>41163</v>
      </c>
      <c r="C1894" s="101">
        <v>113.43204498291016</v>
      </c>
      <c r="D1894" s="56">
        <f t="shared" si="58"/>
        <v>-0.76050278264468907</v>
      </c>
      <c r="E1894">
        <v>1.00130642105507E-2</v>
      </c>
      <c r="G1894">
        <v>1892</v>
      </c>
      <c r="H1894">
        <f t="shared" ca="1" si="59"/>
        <v>1.0363743238438613E-2</v>
      </c>
    </row>
    <row r="1895" spans="2:8" x14ac:dyDescent="0.45">
      <c r="B1895" s="191">
        <v>45547</v>
      </c>
      <c r="C1895" s="101">
        <v>473.625732421875</v>
      </c>
      <c r="D1895" s="56">
        <f t="shared" si="58"/>
        <v>152.71509788093834</v>
      </c>
      <c r="E1895">
        <v>1.0012681315280041E-2</v>
      </c>
      <c r="G1895">
        <v>1893</v>
      </c>
      <c r="H1895">
        <f t="shared" ca="1" si="59"/>
        <v>1.133189052616531E-2</v>
      </c>
    </row>
    <row r="1896" spans="2:8" x14ac:dyDescent="0.45">
      <c r="B1896" s="191">
        <v>35300</v>
      </c>
      <c r="C1896" s="101">
        <v>3.0811920166015625</v>
      </c>
      <c r="D1896" s="56">
        <f t="shared" si="58"/>
        <v>-0.48339746898875235</v>
      </c>
      <c r="E1896">
        <v>1.0012392007592762E-2</v>
      </c>
      <c r="G1896">
        <v>1894</v>
      </c>
      <c r="H1896">
        <f t="shared" ca="1" si="59"/>
        <v>-1.2676200259230922E-2</v>
      </c>
    </row>
    <row r="1897" spans="2:8" x14ac:dyDescent="0.45">
      <c r="B1897" s="191">
        <v>35684</v>
      </c>
      <c r="C1897" s="101">
        <v>5.9643378257751465</v>
      </c>
      <c r="D1897" s="56">
        <f t="shared" si="58"/>
        <v>-0.20130855634812336</v>
      </c>
      <c r="E1897">
        <v>1.0000750145083228E-2</v>
      </c>
      <c r="G1897">
        <v>1895</v>
      </c>
      <c r="H1897">
        <f t="shared" ca="1" si="59"/>
        <v>2.8758050438597787E-2</v>
      </c>
    </row>
    <row r="1898" spans="2:8" x14ac:dyDescent="0.45">
      <c r="B1898" s="191">
        <v>37602</v>
      </c>
      <c r="C1898" s="101">
        <v>7.4676370620727539</v>
      </c>
      <c r="D1898" s="56">
        <f t="shared" si="58"/>
        <v>-0.96657286269281861</v>
      </c>
      <c r="E1898">
        <v>1.0000252165186383E-2</v>
      </c>
      <c r="G1898">
        <v>1896</v>
      </c>
      <c r="H1898">
        <f t="shared" ca="1" si="59"/>
        <v>-5.0015283388547748E-3</v>
      </c>
    </row>
    <row r="1899" spans="2:8" x14ac:dyDescent="0.45">
      <c r="B1899" s="191">
        <v>44729</v>
      </c>
      <c r="C1899" s="101">
        <v>223.40043640136719</v>
      </c>
      <c r="D1899" s="56">
        <f t="shared" si="58"/>
        <v>-0.2771381807948099</v>
      </c>
      <c r="E1899">
        <v>9.9733061004417985E-3</v>
      </c>
      <c r="G1899">
        <v>1897</v>
      </c>
      <c r="H1899">
        <f t="shared" ca="1" si="59"/>
        <v>2.909057559951707E-3</v>
      </c>
    </row>
    <row r="1900" spans="2:8" x14ac:dyDescent="0.45">
      <c r="B1900" s="191">
        <v>46091</v>
      </c>
      <c r="C1900" s="101">
        <v>309.04998779296875</v>
      </c>
      <c r="D1900" s="56">
        <f t="shared" si="58"/>
        <v>0.84238196221470074</v>
      </c>
      <c r="E1900">
        <v>9.967280369178922E-3</v>
      </c>
      <c r="G1900">
        <v>1898</v>
      </c>
      <c r="H1900">
        <f t="shared" ca="1" si="59"/>
        <v>-5.9459797084985275E-4</v>
      </c>
    </row>
    <row r="1901" spans="2:8" x14ac:dyDescent="0.45">
      <c r="B1901" s="191">
        <v>42738</v>
      </c>
      <c r="C1901" s="101">
        <v>167.74479675292969</v>
      </c>
      <c r="D1901" s="56">
        <f t="shared" si="58"/>
        <v>-7.4005842697310642E-2</v>
      </c>
      <c r="E1901">
        <v>9.9606776432162644E-3</v>
      </c>
      <c r="G1901">
        <v>1899</v>
      </c>
      <c r="H1901">
        <f t="shared" ca="1" si="59"/>
        <v>-1.3406425726594112E-3</v>
      </c>
    </row>
    <row r="1902" spans="2:8" x14ac:dyDescent="0.45">
      <c r="B1902" s="191">
        <v>43691</v>
      </c>
      <c r="C1902" s="101">
        <v>181.15103149414063</v>
      </c>
      <c r="D1902" s="56">
        <f t="shared" si="58"/>
        <v>0.21634824040100439</v>
      </c>
      <c r="E1902">
        <v>9.9472700260587344E-3</v>
      </c>
      <c r="G1902">
        <v>1900</v>
      </c>
      <c r="H1902">
        <f t="shared" ca="1" si="59"/>
        <v>-1.1666228473677378E-2</v>
      </c>
    </row>
    <row r="1903" spans="2:8" x14ac:dyDescent="0.45">
      <c r="B1903" s="191">
        <v>41768</v>
      </c>
      <c r="C1903" s="101">
        <v>148.93023681640625</v>
      </c>
      <c r="D1903" s="56">
        <f t="shared" si="58"/>
        <v>0.32810064633431718</v>
      </c>
      <c r="E1903">
        <v>9.9371322596243043E-3</v>
      </c>
      <c r="G1903">
        <v>1901</v>
      </c>
      <c r="H1903">
        <f t="shared" ca="1" si="59"/>
        <v>1.3932627674386765E-2</v>
      </c>
    </row>
    <row r="1904" spans="2:8" x14ac:dyDescent="0.45">
      <c r="B1904" s="191">
        <v>41144</v>
      </c>
      <c r="C1904" s="101">
        <v>112.13776397705078</v>
      </c>
      <c r="D1904" s="56">
        <f t="shared" si="58"/>
        <v>45.081726749414059</v>
      </c>
      <c r="E1904">
        <v>9.9370584482003019E-3</v>
      </c>
      <c r="G1904">
        <v>1902</v>
      </c>
      <c r="H1904">
        <f t="shared" ca="1" si="59"/>
        <v>-3.6068509592748045E-3</v>
      </c>
    </row>
    <row r="1905" spans="2:8" x14ac:dyDescent="0.45">
      <c r="B1905" s="191">
        <v>35076</v>
      </c>
      <c r="C1905" s="101">
        <v>2.4334540367126465</v>
      </c>
      <c r="D1905" s="56">
        <f t="shared" si="58"/>
        <v>-0.92665778836079449</v>
      </c>
      <c r="E1905">
        <v>9.9228584925020492E-3</v>
      </c>
      <c r="G1905">
        <v>1903</v>
      </c>
      <c r="H1905">
        <f t="shared" ca="1" si="59"/>
        <v>2.5565228057436832E-2</v>
      </c>
    </row>
    <row r="1906" spans="2:8" x14ac:dyDescent="0.45">
      <c r="B1906" s="191">
        <v>38863</v>
      </c>
      <c r="C1906" s="101">
        <v>33.179447174072266</v>
      </c>
      <c r="D1906" s="56">
        <f t="shared" si="58"/>
        <v>-0.87611171656101872</v>
      </c>
      <c r="E1906">
        <v>9.9226272639618331E-3</v>
      </c>
      <c r="G1906">
        <v>1904</v>
      </c>
      <c r="H1906">
        <f t="shared" ca="1" si="59"/>
        <v>9.0786667021981772E-3</v>
      </c>
    </row>
    <row r="1907" spans="2:8" x14ac:dyDescent="0.45">
      <c r="B1907" s="191">
        <v>44791</v>
      </c>
      <c r="C1907" s="101">
        <v>267.81747436523438</v>
      </c>
      <c r="D1907" s="56">
        <f t="shared" si="58"/>
        <v>0.33932903390237268</v>
      </c>
      <c r="E1907">
        <v>9.9185767350460675E-3</v>
      </c>
      <c r="G1907">
        <v>1905</v>
      </c>
      <c r="H1907">
        <f t="shared" ca="1" si="59"/>
        <v>5.5727014832415616E-3</v>
      </c>
    </row>
    <row r="1908" spans="2:8" x14ac:dyDescent="0.45">
      <c r="B1908" s="191">
        <v>43411</v>
      </c>
      <c r="C1908" s="101">
        <v>199.96391296386719</v>
      </c>
      <c r="D1908" s="56">
        <f t="shared" si="58"/>
        <v>0.35426513114525565</v>
      </c>
      <c r="E1908">
        <v>9.9172735943882269E-3</v>
      </c>
      <c r="G1908">
        <v>1906</v>
      </c>
      <c r="H1908">
        <f t="shared" ca="1" si="59"/>
        <v>7.4824013233238673E-3</v>
      </c>
    </row>
    <row r="1909" spans="2:8" x14ac:dyDescent="0.45">
      <c r="B1909" s="191">
        <v>41809</v>
      </c>
      <c r="C1909" s="101">
        <v>147.65492248535156</v>
      </c>
      <c r="D1909" s="56">
        <f t="shared" si="58"/>
        <v>-0.22136418915754691</v>
      </c>
      <c r="E1909">
        <v>9.9113470458669067E-3</v>
      </c>
      <c r="G1909">
        <v>1907</v>
      </c>
      <c r="H1909">
        <f t="shared" ca="1" si="59"/>
        <v>1.0561811391571833E-2</v>
      </c>
    </row>
    <row r="1910" spans="2:8" x14ac:dyDescent="0.45">
      <c r="B1910" s="191">
        <v>44595</v>
      </c>
      <c r="C1910" s="101">
        <v>189.63284301757813</v>
      </c>
      <c r="D1910" s="56">
        <f t="shared" si="58"/>
        <v>0.15392842674721655</v>
      </c>
      <c r="E1910">
        <v>9.9073124511411641E-3</v>
      </c>
      <c r="G1910">
        <v>1908</v>
      </c>
      <c r="H1910">
        <f t="shared" ca="1" si="59"/>
        <v>2.2759480903856211E-2</v>
      </c>
    </row>
    <row r="1911" spans="2:8" x14ac:dyDescent="0.45">
      <c r="B1911" s="191">
        <v>44337</v>
      </c>
      <c r="C1911" s="101">
        <v>164.33674621582031</v>
      </c>
      <c r="D1911" s="56">
        <f t="shared" si="58"/>
        <v>21.850591670957019</v>
      </c>
      <c r="E1911">
        <v>9.9034550506036049E-3</v>
      </c>
      <c r="G1911">
        <v>1909</v>
      </c>
      <c r="H1911">
        <f t="shared" ca="1" si="59"/>
        <v>1.636491283734437E-2</v>
      </c>
    </row>
    <row r="1912" spans="2:8" x14ac:dyDescent="0.45">
      <c r="B1912" s="191">
        <v>37714</v>
      </c>
      <c r="C1912" s="101">
        <v>7.1917939186096191</v>
      </c>
      <c r="D1912" s="56">
        <f t="shared" si="58"/>
        <v>-0.91733622402251414</v>
      </c>
      <c r="E1912">
        <v>9.9033204246442019E-3</v>
      </c>
      <c r="G1912">
        <v>1910</v>
      </c>
      <c r="H1912">
        <f t="shared" ca="1" si="59"/>
        <v>-4.2437665962164715E-3</v>
      </c>
    </row>
    <row r="1913" spans="2:8" x14ac:dyDescent="0.45">
      <c r="B1913" s="191">
        <v>40924</v>
      </c>
      <c r="C1913" s="101">
        <v>87.00054931640625</v>
      </c>
      <c r="D1913" s="56">
        <f t="shared" si="58"/>
        <v>27.134643791853748</v>
      </c>
      <c r="E1913">
        <v>9.9011321487942703E-3</v>
      </c>
      <c r="G1913">
        <v>1911</v>
      </c>
      <c r="H1913">
        <f t="shared" ca="1" si="59"/>
        <v>-5.2189252800129374E-3</v>
      </c>
    </row>
    <row r="1914" spans="2:8" x14ac:dyDescent="0.45">
      <c r="B1914" s="191">
        <v>35110</v>
      </c>
      <c r="C1914" s="101">
        <v>3.0922925472259521</v>
      </c>
      <c r="D1914" s="56">
        <f t="shared" si="58"/>
        <v>-0.95195626242468145</v>
      </c>
      <c r="E1914">
        <v>9.8902164175879541E-3</v>
      </c>
      <c r="G1914">
        <v>1912</v>
      </c>
      <c r="H1914">
        <f t="shared" ca="1" si="59"/>
        <v>2.1567390202985606E-2</v>
      </c>
    </row>
    <row r="1915" spans="2:8" x14ac:dyDescent="0.45">
      <c r="B1915" s="191">
        <v>40591</v>
      </c>
      <c r="C1915" s="101">
        <v>64.364112854003906</v>
      </c>
      <c r="D1915" s="56">
        <f t="shared" si="58"/>
        <v>0.28316458240504921</v>
      </c>
      <c r="E1915">
        <v>9.8790910249880147E-3</v>
      </c>
      <c r="G1915">
        <v>1913</v>
      </c>
      <c r="H1915">
        <f t="shared" ca="1" si="59"/>
        <v>-4.3578938483889371E-3</v>
      </c>
    </row>
    <row r="1916" spans="2:8" x14ac:dyDescent="0.45">
      <c r="B1916" s="191">
        <v>40183</v>
      </c>
      <c r="C1916" s="101">
        <v>50.160449981689453</v>
      </c>
      <c r="D1916" s="56">
        <f t="shared" si="58"/>
        <v>-0.73696530843521046</v>
      </c>
      <c r="E1916">
        <v>9.8562905256409251E-3</v>
      </c>
      <c r="G1916">
        <v>1914</v>
      </c>
      <c r="H1916">
        <f t="shared" ca="1" si="59"/>
        <v>1.1881729911184165E-2</v>
      </c>
    </row>
    <row r="1917" spans="2:8" x14ac:dyDescent="0.45">
      <c r="B1917" s="191">
        <v>42866</v>
      </c>
      <c r="C1917" s="101">
        <v>190.69898986816406</v>
      </c>
      <c r="D1917" s="56">
        <f t="shared" si="58"/>
        <v>-0.52581411026827585</v>
      </c>
      <c r="E1917">
        <v>9.8558656512985638E-3</v>
      </c>
      <c r="G1917">
        <v>1915</v>
      </c>
      <c r="H1917">
        <f t="shared" ca="1" si="59"/>
        <v>5.8014958359547527E-3</v>
      </c>
    </row>
    <row r="1918" spans="2:8" x14ac:dyDescent="0.45">
      <c r="B1918" s="191">
        <v>45279</v>
      </c>
      <c r="C1918" s="101">
        <v>402.16082763671875</v>
      </c>
      <c r="D1918" s="56">
        <f t="shared" si="58"/>
        <v>56.005885434303742</v>
      </c>
      <c r="E1918">
        <v>9.8527652504135626E-3</v>
      </c>
      <c r="G1918">
        <v>1916</v>
      </c>
      <c r="H1918">
        <f t="shared" ca="1" si="59"/>
        <v>2.4977628192984608E-3</v>
      </c>
    </row>
    <row r="1919" spans="2:8" x14ac:dyDescent="0.45">
      <c r="B1919" s="191">
        <v>37561</v>
      </c>
      <c r="C1919" s="101">
        <v>7.0547246932983398</v>
      </c>
      <c r="D1919" s="56">
        <f t="shared" si="58"/>
        <v>-0.98168914477553504</v>
      </c>
      <c r="E1919">
        <v>9.8510583968186224E-3</v>
      </c>
      <c r="G1919">
        <v>1917</v>
      </c>
      <c r="H1919">
        <f t="shared" ca="1" si="59"/>
        <v>3.6206648823541312E-3</v>
      </c>
    </row>
    <row r="1920" spans="2:8" x14ac:dyDescent="0.45">
      <c r="B1920" s="191">
        <v>45238</v>
      </c>
      <c r="C1920" s="101">
        <v>385.27554321289063</v>
      </c>
      <c r="D1920" s="56">
        <f t="shared" si="58"/>
        <v>40.047199983011758</v>
      </c>
      <c r="E1920">
        <v>9.8220960406542549E-3</v>
      </c>
      <c r="G1920">
        <v>1918</v>
      </c>
      <c r="H1920">
        <f t="shared" ca="1" si="59"/>
        <v>2.5663872379745475E-2</v>
      </c>
    </row>
    <row r="1921" spans="2:8" x14ac:dyDescent="0.45">
      <c r="B1921" s="191">
        <v>36991</v>
      </c>
      <c r="C1921" s="101">
        <v>9.3861589431762695</v>
      </c>
      <c r="D1921" s="56">
        <f t="shared" si="58"/>
        <v>-0.9762094924475655</v>
      </c>
      <c r="E1921">
        <v>9.8178693861905291E-3</v>
      </c>
      <c r="G1921">
        <v>1919</v>
      </c>
      <c r="H1921">
        <f t="shared" ca="1" si="59"/>
        <v>-1.3207191930871628E-2</v>
      </c>
    </row>
    <row r="1922" spans="2:8" x14ac:dyDescent="0.45">
      <c r="B1922" s="191">
        <v>45175</v>
      </c>
      <c r="C1922" s="101">
        <v>394.53378295898438</v>
      </c>
      <c r="D1922" s="56">
        <f t="shared" si="58"/>
        <v>1.5312281017771152</v>
      </c>
      <c r="E1922">
        <v>9.8171436605636441E-3</v>
      </c>
      <c r="G1922">
        <v>1920</v>
      </c>
      <c r="H1922">
        <f t="shared" ca="1" si="59"/>
        <v>-2.5906227329902467E-2</v>
      </c>
    </row>
    <row r="1923" spans="2:8" x14ac:dyDescent="0.45">
      <c r="B1923" s="191">
        <v>42109</v>
      </c>
      <c r="C1923" s="101">
        <v>155.86654663085938</v>
      </c>
      <c r="D1923" s="56">
        <f t="shared" ref="D1923:D1986" si="60">(C1923-C1924)/C1924</f>
        <v>24.215229705041775</v>
      </c>
      <c r="E1923">
        <v>9.8153521962453562E-3</v>
      </c>
      <c r="G1923">
        <v>1921</v>
      </c>
      <c r="H1923">
        <f t="shared" ca="1" si="59"/>
        <v>-8.2974333412888564E-3</v>
      </c>
    </row>
    <row r="1924" spans="2:8" x14ac:dyDescent="0.45">
      <c r="B1924" s="191">
        <v>36025</v>
      </c>
      <c r="C1924" s="101">
        <v>6.1814446449279785</v>
      </c>
      <c r="D1924" s="56">
        <f t="shared" si="60"/>
        <v>-0.83121843213400959</v>
      </c>
      <c r="E1924">
        <v>9.8093071377905149E-3</v>
      </c>
      <c r="G1924">
        <v>1922</v>
      </c>
      <c r="H1924">
        <f t="shared" ref="H1924:H1987" ca="1" si="61">_xlfn.NORM.INV(RAND(),N$5,N$6)</f>
        <v>-2.1090604726107208E-2</v>
      </c>
    </row>
    <row r="1925" spans="2:8" x14ac:dyDescent="0.45">
      <c r="B1925" s="191">
        <v>39925</v>
      </c>
      <c r="C1925" s="101">
        <v>36.623931884765625</v>
      </c>
      <c r="D1925" s="56">
        <f t="shared" si="60"/>
        <v>-2.6570931929324793E-2</v>
      </c>
      <c r="E1925">
        <v>9.8067779289332021E-3</v>
      </c>
      <c r="G1925">
        <v>1923</v>
      </c>
      <c r="H1925">
        <f t="shared" ca="1" si="61"/>
        <v>1.127363567508783E-2</v>
      </c>
    </row>
    <row r="1926" spans="2:8" x14ac:dyDescent="0.45">
      <c r="B1926" s="191">
        <v>39672</v>
      </c>
      <c r="C1926" s="101">
        <v>37.623626708984375</v>
      </c>
      <c r="D1926" s="56">
        <f t="shared" si="60"/>
        <v>2.0090668858449829</v>
      </c>
      <c r="E1926">
        <v>9.8037750175231954E-3</v>
      </c>
      <c r="G1926">
        <v>1924</v>
      </c>
      <c r="H1926">
        <f t="shared" ca="1" si="61"/>
        <v>-1.2093921152195495E-2</v>
      </c>
    </row>
    <row r="1927" spans="2:8" x14ac:dyDescent="0.45">
      <c r="B1927" s="191">
        <v>38107</v>
      </c>
      <c r="C1927" s="101">
        <v>12.503419876098633</v>
      </c>
      <c r="D1927" s="56">
        <f t="shared" si="60"/>
        <v>0.69317547839994054</v>
      </c>
      <c r="E1927">
        <v>9.8019628264195188E-3</v>
      </c>
      <c r="G1927">
        <v>1925</v>
      </c>
      <c r="H1927">
        <f t="shared" ca="1" si="61"/>
        <v>-2.2320569055823216E-2</v>
      </c>
    </row>
    <row r="1928" spans="2:8" x14ac:dyDescent="0.45">
      <c r="B1928" s="191">
        <v>37538</v>
      </c>
      <c r="C1928" s="101">
        <v>7.3845977783203125</v>
      </c>
      <c r="D1928" s="56">
        <f t="shared" si="60"/>
        <v>0.1498355985478769</v>
      </c>
      <c r="E1928">
        <v>9.7992747812890683E-3</v>
      </c>
      <c r="G1928">
        <v>1926</v>
      </c>
      <c r="H1928">
        <f t="shared" ca="1" si="61"/>
        <v>1.8547989541563937E-2</v>
      </c>
    </row>
    <row r="1929" spans="2:8" x14ac:dyDescent="0.45">
      <c r="B1929" s="191">
        <v>35814</v>
      </c>
      <c r="C1929" s="101">
        <v>6.4223074913024902</v>
      </c>
      <c r="D1929" s="56">
        <f t="shared" si="60"/>
        <v>-0.96043019490058246</v>
      </c>
      <c r="E1929">
        <v>9.7919088171788907E-3</v>
      </c>
      <c r="G1929">
        <v>1927</v>
      </c>
      <c r="H1929">
        <f t="shared" ca="1" si="61"/>
        <v>-1.6298024939059626E-2</v>
      </c>
    </row>
    <row r="1930" spans="2:8" x14ac:dyDescent="0.45">
      <c r="B1930" s="191">
        <v>44194</v>
      </c>
      <c r="C1930" s="101">
        <v>162.30323791503906</v>
      </c>
      <c r="D1930" s="56">
        <f t="shared" si="60"/>
        <v>-0.56103452468216519</v>
      </c>
      <c r="E1930">
        <v>9.7851339405059905E-3</v>
      </c>
      <c r="G1930">
        <v>1928</v>
      </c>
      <c r="H1930">
        <f t="shared" ca="1" si="61"/>
        <v>1.3481234742440305E-2</v>
      </c>
    </row>
    <row r="1931" spans="2:8" x14ac:dyDescent="0.45">
      <c r="B1931" s="191">
        <v>45051</v>
      </c>
      <c r="C1931" s="101">
        <v>369.74032592773438</v>
      </c>
      <c r="D1931" s="56">
        <f t="shared" si="60"/>
        <v>50.140448954666802</v>
      </c>
      <c r="E1931">
        <v>9.7738186510330019E-3</v>
      </c>
      <c r="G1931">
        <v>1929</v>
      </c>
      <c r="H1931">
        <f t="shared" ca="1" si="61"/>
        <v>-1.0549604811218881E-2</v>
      </c>
    </row>
    <row r="1932" spans="2:8" x14ac:dyDescent="0.45">
      <c r="B1932" s="191">
        <v>37669</v>
      </c>
      <c r="C1932" s="101">
        <v>7.2298998832702637</v>
      </c>
      <c r="D1932" s="56">
        <f t="shared" si="60"/>
        <v>-0.97837003425187519</v>
      </c>
      <c r="E1932">
        <v>9.7705775682696717E-3</v>
      </c>
      <c r="G1932">
        <v>1930</v>
      </c>
      <c r="H1932">
        <f t="shared" ca="1" si="61"/>
        <v>-1.5511298217050218E-2</v>
      </c>
    </row>
    <row r="1933" spans="2:8" x14ac:dyDescent="0.45">
      <c r="B1933" s="191">
        <v>44980</v>
      </c>
      <c r="C1933" s="101">
        <v>334.25387573242188</v>
      </c>
      <c r="D1933" s="56">
        <f t="shared" si="60"/>
        <v>-0.14548670287982368</v>
      </c>
      <c r="E1933">
        <v>9.769367441133216E-3</v>
      </c>
      <c r="G1933">
        <v>1931</v>
      </c>
      <c r="H1933">
        <f t="shared" ca="1" si="61"/>
        <v>2.0181657907878209E-2</v>
      </c>
    </row>
    <row r="1934" spans="2:8" x14ac:dyDescent="0.45">
      <c r="B1934" s="191">
        <v>45474</v>
      </c>
      <c r="C1934" s="101">
        <v>391.16287231445313</v>
      </c>
      <c r="D1934" s="56">
        <f t="shared" si="60"/>
        <v>-3.5803155162827886E-2</v>
      </c>
      <c r="E1934">
        <v>9.7669330177528966E-3</v>
      </c>
      <c r="G1934">
        <v>1932</v>
      </c>
      <c r="H1934">
        <f t="shared" ca="1" si="61"/>
        <v>-3.0033817137201705E-3</v>
      </c>
    </row>
    <row r="1935" spans="2:8" x14ac:dyDescent="0.45">
      <c r="B1935" s="191">
        <v>45274</v>
      </c>
      <c r="C1935" s="101">
        <v>405.68777465820313</v>
      </c>
      <c r="D1935" s="56">
        <f t="shared" si="60"/>
        <v>13.215313948659258</v>
      </c>
      <c r="E1935">
        <v>9.7662712445814679E-3</v>
      </c>
      <c r="G1935">
        <v>1933</v>
      </c>
      <c r="H1935">
        <f t="shared" ca="1" si="61"/>
        <v>5.6464177709052267E-3</v>
      </c>
    </row>
    <row r="1936" spans="2:8" x14ac:dyDescent="0.45">
      <c r="B1936" s="191">
        <v>39261</v>
      </c>
      <c r="C1936" s="101">
        <v>28.538784027099609</v>
      </c>
      <c r="D1936" s="56">
        <f t="shared" si="60"/>
        <v>2.9846460069731444</v>
      </c>
      <c r="E1936">
        <v>9.7655953429640237E-3</v>
      </c>
      <c r="G1936">
        <v>1934</v>
      </c>
      <c r="H1936">
        <f t="shared" ca="1" si="61"/>
        <v>-8.3189953943188684E-3</v>
      </c>
    </row>
    <row r="1937" spans="2:8" x14ac:dyDescent="0.45">
      <c r="B1937" s="191">
        <v>36060</v>
      </c>
      <c r="C1937" s="101">
        <v>7.1621880531311035</v>
      </c>
      <c r="D1937" s="56">
        <f t="shared" si="60"/>
        <v>-2.6669678637370974E-2</v>
      </c>
      <c r="E1937">
        <v>9.7620253382406322E-3</v>
      </c>
      <c r="G1937">
        <v>1935</v>
      </c>
      <c r="H1937">
        <f t="shared" ca="1" si="61"/>
        <v>3.3221598782359744E-2</v>
      </c>
    </row>
    <row r="1938" spans="2:8" x14ac:dyDescent="0.45">
      <c r="B1938" s="191">
        <v>37543</v>
      </c>
      <c r="C1938" s="101">
        <v>7.3584351539611816</v>
      </c>
      <c r="D1938" s="56">
        <f t="shared" si="60"/>
        <v>-0.95957971238825679</v>
      </c>
      <c r="E1938">
        <v>9.7554962101837322E-3</v>
      </c>
      <c r="G1938">
        <v>1936</v>
      </c>
      <c r="H1938">
        <f t="shared" ca="1" si="61"/>
        <v>-1.670097294554141E-2</v>
      </c>
    </row>
    <row r="1939" spans="2:8" x14ac:dyDescent="0.45">
      <c r="B1939" s="191">
        <v>42800</v>
      </c>
      <c r="C1939" s="101">
        <v>182.04806518554688</v>
      </c>
      <c r="D1939" s="56">
        <f t="shared" si="60"/>
        <v>0.17583145265575917</v>
      </c>
      <c r="E1939">
        <v>9.7495612968246988E-3</v>
      </c>
      <c r="G1939">
        <v>1937</v>
      </c>
      <c r="H1939">
        <f t="shared" ca="1" si="61"/>
        <v>2.2348785353389702E-2</v>
      </c>
    </row>
    <row r="1940" spans="2:8" x14ac:dyDescent="0.45">
      <c r="B1940" s="191">
        <v>43872</v>
      </c>
      <c r="C1940" s="101">
        <v>154.82496643066406</v>
      </c>
      <c r="D1940" s="56">
        <f t="shared" si="60"/>
        <v>-0.14584153929208774</v>
      </c>
      <c r="E1940">
        <v>9.7365159851918182E-3</v>
      </c>
      <c r="G1940">
        <v>1938</v>
      </c>
      <c r="H1940">
        <f t="shared" ca="1" si="61"/>
        <v>6.5310804022372443E-4</v>
      </c>
    </row>
    <row r="1941" spans="2:8" x14ac:dyDescent="0.45">
      <c r="B1941" s="191">
        <v>43760</v>
      </c>
      <c r="C1941" s="101">
        <v>181.26023864746094</v>
      </c>
      <c r="D1941" s="56">
        <f t="shared" si="60"/>
        <v>3.4856483016093363E-2</v>
      </c>
      <c r="E1941">
        <v>9.7362163840133339E-3</v>
      </c>
      <c r="G1941">
        <v>1939</v>
      </c>
      <c r="H1941">
        <f t="shared" ca="1" si="61"/>
        <v>2.0892102631597031E-2</v>
      </c>
    </row>
    <row r="1942" spans="2:8" x14ac:dyDescent="0.45">
      <c r="B1942" s="191">
        <v>42594</v>
      </c>
      <c r="C1942" s="101">
        <v>175.15495300292969</v>
      </c>
      <c r="D1942" s="56">
        <f t="shared" si="60"/>
        <v>23.212723818844971</v>
      </c>
      <c r="E1942">
        <v>9.7358658195724514E-3</v>
      </c>
      <c r="G1942">
        <v>1940</v>
      </c>
      <c r="H1942">
        <f t="shared" ca="1" si="61"/>
        <v>-5.4117758496252276E-3</v>
      </c>
    </row>
    <row r="1943" spans="2:8" x14ac:dyDescent="0.45">
      <c r="B1943" s="191">
        <v>37179</v>
      </c>
      <c r="C1943" s="101">
        <v>7.2340044975280762</v>
      </c>
      <c r="D1943" s="56">
        <f t="shared" si="60"/>
        <v>-0.95544374622540207</v>
      </c>
      <c r="E1943">
        <v>9.7246553457949938E-3</v>
      </c>
      <c r="G1943">
        <v>1941</v>
      </c>
      <c r="H1943">
        <f t="shared" ca="1" si="61"/>
        <v>-6.2529833691897171E-3</v>
      </c>
    </row>
    <row r="1944" spans="2:8" x14ac:dyDescent="0.45">
      <c r="B1944" s="191">
        <v>42535</v>
      </c>
      <c r="C1944" s="101">
        <v>162.35665893554688</v>
      </c>
      <c r="D1944" s="56">
        <f t="shared" si="60"/>
        <v>56.13438418874118</v>
      </c>
      <c r="E1944">
        <v>9.7171053299599571E-3</v>
      </c>
      <c r="G1944">
        <v>1942</v>
      </c>
      <c r="H1944">
        <f t="shared" ca="1" si="61"/>
        <v>2.4179420239203483E-2</v>
      </c>
    </row>
    <row r="1945" spans="2:8" x14ac:dyDescent="0.45">
      <c r="B1945" s="191">
        <v>35384</v>
      </c>
      <c r="C1945" s="101">
        <v>2.8416628837585449</v>
      </c>
      <c r="D1945" s="56">
        <f t="shared" si="60"/>
        <v>-0.9815741416790128</v>
      </c>
      <c r="E1945">
        <v>9.7104634343749933E-3</v>
      </c>
      <c r="G1945">
        <v>1943</v>
      </c>
      <c r="H1945">
        <f t="shared" ca="1" si="61"/>
        <v>-6.2822602336399759E-3</v>
      </c>
    </row>
    <row r="1946" spans="2:8" x14ac:dyDescent="0.45">
      <c r="B1946" s="191">
        <v>42290</v>
      </c>
      <c r="C1946" s="101">
        <v>154.22146606445313</v>
      </c>
      <c r="D1946" s="56">
        <f t="shared" si="60"/>
        <v>-0.48022420531638055</v>
      </c>
      <c r="E1946">
        <v>9.6843023912707507E-3</v>
      </c>
      <c r="G1946">
        <v>1944</v>
      </c>
      <c r="H1946">
        <f t="shared" ca="1" si="61"/>
        <v>-1.1782216210824807E-3</v>
      </c>
    </row>
    <row r="1947" spans="2:8" x14ac:dyDescent="0.45">
      <c r="B1947" s="191">
        <v>44854</v>
      </c>
      <c r="C1947" s="101">
        <v>296.70767211914063</v>
      </c>
      <c r="D1947" s="56">
        <f t="shared" si="60"/>
        <v>11.063833356223762</v>
      </c>
      <c r="E1947">
        <v>9.6722748164757046E-3</v>
      </c>
      <c r="G1947">
        <v>1945</v>
      </c>
      <c r="H1947">
        <f t="shared" ca="1" si="61"/>
        <v>3.4356429268410224E-3</v>
      </c>
    </row>
    <row r="1948" spans="2:8" x14ac:dyDescent="0.45">
      <c r="B1948" s="191">
        <v>38687</v>
      </c>
      <c r="C1948" s="101">
        <v>24.594808578491211</v>
      </c>
      <c r="D1948" s="56">
        <f t="shared" si="60"/>
        <v>-0.89009222944343425</v>
      </c>
      <c r="E1948">
        <v>9.6655623956206256E-3</v>
      </c>
      <c r="G1948">
        <v>1946</v>
      </c>
      <c r="H1948">
        <f t="shared" ca="1" si="61"/>
        <v>2.2210829490610449E-2</v>
      </c>
    </row>
    <row r="1949" spans="2:8" x14ac:dyDescent="0.45">
      <c r="B1949" s="191">
        <v>43339</v>
      </c>
      <c r="C1949" s="101">
        <v>223.77679443359375</v>
      </c>
      <c r="D1949" s="56">
        <f t="shared" si="60"/>
        <v>4.0856329764624384</v>
      </c>
      <c r="E1949">
        <v>9.665095817226103E-3</v>
      </c>
      <c r="G1949">
        <v>1947</v>
      </c>
      <c r="H1949">
        <f t="shared" ca="1" si="61"/>
        <v>3.0029853269445277E-2</v>
      </c>
    </row>
    <row r="1950" spans="2:8" x14ac:dyDescent="0.45">
      <c r="B1950" s="191">
        <v>40043</v>
      </c>
      <c r="C1950" s="101">
        <v>44.001758575439453</v>
      </c>
      <c r="D1950" s="56">
        <f t="shared" si="60"/>
        <v>-0.77756871676006312</v>
      </c>
      <c r="E1950">
        <v>9.6605248874101473E-3</v>
      </c>
      <c r="G1950">
        <v>1948</v>
      </c>
      <c r="H1950">
        <f t="shared" ca="1" si="61"/>
        <v>8.4294232733902724E-3</v>
      </c>
    </row>
    <row r="1951" spans="2:8" x14ac:dyDescent="0.45">
      <c r="B1951" s="191">
        <v>43291</v>
      </c>
      <c r="C1951" s="101">
        <v>197.82180786132813</v>
      </c>
      <c r="D1951" s="56">
        <f t="shared" si="60"/>
        <v>3.1056675500111472</v>
      </c>
      <c r="E1951">
        <v>9.6573755816095151E-3</v>
      </c>
      <c r="G1951">
        <v>1949</v>
      </c>
      <c r="H1951">
        <f t="shared" ca="1" si="61"/>
        <v>-6.2108855962109211E-3</v>
      </c>
    </row>
    <row r="1952" spans="2:8" x14ac:dyDescent="0.45">
      <c r="B1952" s="191">
        <v>40241</v>
      </c>
      <c r="C1952" s="101">
        <v>48.1826171875</v>
      </c>
      <c r="D1952" s="56">
        <f t="shared" si="60"/>
        <v>-0.88196776804306443</v>
      </c>
      <c r="E1952">
        <v>9.6430513851634685E-3</v>
      </c>
      <c r="G1952">
        <v>1950</v>
      </c>
      <c r="H1952">
        <f t="shared" ca="1" si="61"/>
        <v>1.2549146041470985E-2</v>
      </c>
    </row>
    <row r="1953" spans="2:8" x14ac:dyDescent="0.45">
      <c r="B1953" s="191">
        <v>45763</v>
      </c>
      <c r="C1953" s="101">
        <v>408.21575927734375</v>
      </c>
      <c r="D1953" s="56">
        <f t="shared" si="60"/>
        <v>1.0911192323941488</v>
      </c>
      <c r="E1953">
        <v>9.6337941506756328E-3</v>
      </c>
      <c r="G1953">
        <v>1951</v>
      </c>
      <c r="H1953">
        <f t="shared" ca="1" si="61"/>
        <v>-2.7882805537075791E-3</v>
      </c>
    </row>
    <row r="1954" spans="2:8" x14ac:dyDescent="0.45">
      <c r="B1954" s="191">
        <v>42823</v>
      </c>
      <c r="C1954" s="101">
        <v>195.21400451660156</v>
      </c>
      <c r="D1954" s="56">
        <f t="shared" si="60"/>
        <v>1.3529782307747908</v>
      </c>
      <c r="E1954">
        <v>9.6256400053884392E-3</v>
      </c>
      <c r="G1954">
        <v>1952</v>
      </c>
      <c r="H1954">
        <f t="shared" ca="1" si="61"/>
        <v>1.410657674867114E-2</v>
      </c>
    </row>
    <row r="1955" spans="2:8" x14ac:dyDescent="0.45">
      <c r="B1955" s="191">
        <v>40897</v>
      </c>
      <c r="C1955" s="101">
        <v>82.964645385742188</v>
      </c>
      <c r="D1955" s="56">
        <f t="shared" si="60"/>
        <v>10.376767796777186</v>
      </c>
      <c r="E1955">
        <v>9.6202437626065097E-3</v>
      </c>
      <c r="G1955">
        <v>1953</v>
      </c>
      <c r="H1955">
        <f t="shared" ca="1" si="61"/>
        <v>-2.2383924875192435E-2</v>
      </c>
    </row>
    <row r="1956" spans="2:8" x14ac:dyDescent="0.45">
      <c r="B1956" s="191">
        <v>37687</v>
      </c>
      <c r="C1956" s="101">
        <v>7.2924618721008301</v>
      </c>
      <c r="D1956" s="56">
        <f t="shared" si="60"/>
        <v>-0.7937925179699048</v>
      </c>
      <c r="E1956">
        <v>9.6058910375120179E-3</v>
      </c>
      <c r="G1956">
        <v>1954</v>
      </c>
      <c r="H1956">
        <f t="shared" ca="1" si="61"/>
        <v>9.847026804218428E-3</v>
      </c>
    </row>
    <row r="1957" spans="2:8" x14ac:dyDescent="0.45">
      <c r="B1957" s="191">
        <v>39685</v>
      </c>
      <c r="C1957" s="101">
        <v>35.364681243896484</v>
      </c>
      <c r="D1957" s="56">
        <f t="shared" si="60"/>
        <v>-0.81234785435472756</v>
      </c>
      <c r="E1957">
        <v>9.6048513451158918E-3</v>
      </c>
      <c r="G1957">
        <v>1955</v>
      </c>
      <c r="H1957">
        <f t="shared" ca="1" si="61"/>
        <v>2.0883799873309534E-2</v>
      </c>
    </row>
    <row r="1958" spans="2:8" x14ac:dyDescent="0.45">
      <c r="B1958" s="191">
        <v>42781</v>
      </c>
      <c r="C1958" s="101">
        <v>188.45870971679688</v>
      </c>
      <c r="D1958" s="56">
        <f t="shared" si="60"/>
        <v>21.234592946391903</v>
      </c>
      <c r="E1958">
        <v>9.6013585133061831E-3</v>
      </c>
      <c r="G1958">
        <v>1956</v>
      </c>
      <c r="H1958">
        <f t="shared" ca="1" si="61"/>
        <v>-2.2908446704145668E-2</v>
      </c>
    </row>
    <row r="1959" spans="2:8" x14ac:dyDescent="0.45">
      <c r="B1959" s="191">
        <v>35892</v>
      </c>
      <c r="C1959" s="101">
        <v>8.4759235382080078</v>
      </c>
      <c r="D1959" s="56">
        <f t="shared" si="60"/>
        <v>-0.74618497104544157</v>
      </c>
      <c r="E1959">
        <v>9.5927584539400035E-3</v>
      </c>
      <c r="G1959">
        <v>1957</v>
      </c>
      <c r="H1959">
        <f t="shared" ca="1" si="61"/>
        <v>-4.8512650308271624E-3</v>
      </c>
    </row>
    <row r="1960" spans="2:8" x14ac:dyDescent="0.45">
      <c r="B1960" s="191">
        <v>39876</v>
      </c>
      <c r="C1960" s="101">
        <v>33.394096374511719</v>
      </c>
      <c r="D1960" s="56">
        <f t="shared" si="60"/>
        <v>-0.92834786773800881</v>
      </c>
      <c r="E1960">
        <v>9.5899991096664843E-3</v>
      </c>
      <c r="G1960">
        <v>1958</v>
      </c>
      <c r="H1960">
        <f t="shared" ca="1" si="61"/>
        <v>-2.2995572624870082E-2</v>
      </c>
    </row>
    <row r="1961" spans="2:8" x14ac:dyDescent="0.45">
      <c r="B1961" s="191">
        <v>45540</v>
      </c>
      <c r="C1961" s="101">
        <v>466.05865478515625</v>
      </c>
      <c r="D1961" s="56">
        <f t="shared" si="60"/>
        <v>6.5050340917663023</v>
      </c>
      <c r="E1961">
        <v>9.5784217247690505E-3</v>
      </c>
      <c r="G1961">
        <v>1959</v>
      </c>
      <c r="H1961">
        <f t="shared" ca="1" si="61"/>
        <v>1.4233241144912122E-3</v>
      </c>
    </row>
    <row r="1962" spans="2:8" x14ac:dyDescent="0.45">
      <c r="B1962" s="191">
        <v>40353</v>
      </c>
      <c r="C1962" s="101">
        <v>62.099472045898438</v>
      </c>
      <c r="D1962" s="56">
        <f t="shared" si="60"/>
        <v>0.66447422504168596</v>
      </c>
      <c r="E1962">
        <v>9.5756793966982126E-3</v>
      </c>
      <c r="G1962">
        <v>1960</v>
      </c>
      <c r="H1962">
        <f t="shared" ca="1" si="61"/>
        <v>2.7501812113856383E-2</v>
      </c>
    </row>
    <row r="1963" spans="2:8" x14ac:dyDescent="0.45">
      <c r="B1963" s="191">
        <v>38812</v>
      </c>
      <c r="C1963" s="101">
        <v>37.308761596679688</v>
      </c>
      <c r="D1963" s="56">
        <f t="shared" si="60"/>
        <v>2.1636624826921187</v>
      </c>
      <c r="E1963">
        <v>9.556355494070877E-3</v>
      </c>
      <c r="G1963">
        <v>1961</v>
      </c>
      <c r="H1963">
        <f t="shared" ca="1" si="61"/>
        <v>3.6549581957870052E-2</v>
      </c>
    </row>
    <row r="1964" spans="2:8" x14ac:dyDescent="0.45">
      <c r="B1964" s="191">
        <v>36335</v>
      </c>
      <c r="C1964" s="101">
        <v>11.792901992797852</v>
      </c>
      <c r="D1964" s="56">
        <f t="shared" si="60"/>
        <v>1.6031990765890678</v>
      </c>
      <c r="E1964">
        <v>9.554382190799451E-3</v>
      </c>
      <c r="G1964">
        <v>1962</v>
      </c>
      <c r="H1964">
        <f t="shared" ca="1" si="61"/>
        <v>2.7993648377811976E-2</v>
      </c>
    </row>
    <row r="1965" spans="2:8" x14ac:dyDescent="0.45">
      <c r="B1965" s="191">
        <v>35572</v>
      </c>
      <c r="C1965" s="101">
        <v>4.5301575660705566</v>
      </c>
      <c r="D1965" s="56">
        <f t="shared" si="60"/>
        <v>-0.98856624660199377</v>
      </c>
      <c r="E1965">
        <v>9.5534511035833703E-3</v>
      </c>
      <c r="G1965">
        <v>1963</v>
      </c>
      <c r="H1965">
        <f t="shared" ca="1" si="61"/>
        <v>6.7844803409113103E-3</v>
      </c>
    </row>
    <row r="1966" spans="2:8" x14ac:dyDescent="0.45">
      <c r="B1966" s="191">
        <v>45105</v>
      </c>
      <c r="C1966" s="101">
        <v>396.20913696289063</v>
      </c>
      <c r="D1966" s="56">
        <f t="shared" si="60"/>
        <v>30.415237277428826</v>
      </c>
      <c r="E1966">
        <v>9.5485407091733133E-3</v>
      </c>
      <c r="G1966">
        <v>1964</v>
      </c>
      <c r="H1966">
        <f t="shared" ca="1" si="61"/>
        <v>-3.4005327586830468E-2</v>
      </c>
    </row>
    <row r="1967" spans="2:8" x14ac:dyDescent="0.45">
      <c r="B1967" s="191">
        <v>38090</v>
      </c>
      <c r="C1967" s="101">
        <v>12.612005233764648</v>
      </c>
      <c r="D1967" s="56">
        <f t="shared" si="60"/>
        <v>-0.7173375368700039</v>
      </c>
      <c r="E1967">
        <v>9.5286790919754481E-3</v>
      </c>
      <c r="G1967">
        <v>1965</v>
      </c>
      <c r="H1967">
        <f t="shared" ca="1" si="61"/>
        <v>-1.3826694289354673E-2</v>
      </c>
    </row>
    <row r="1968" spans="2:8" x14ac:dyDescent="0.45">
      <c r="B1968" s="191">
        <v>40037</v>
      </c>
      <c r="C1968" s="101">
        <v>44.618606567382813</v>
      </c>
      <c r="D1968" s="56">
        <f t="shared" si="60"/>
        <v>-0.77341476931603015</v>
      </c>
      <c r="E1968">
        <v>9.525783969509068E-3</v>
      </c>
      <c r="G1968">
        <v>1966</v>
      </c>
      <c r="H1968">
        <f t="shared" ca="1" si="61"/>
        <v>-3.0722310309812544E-3</v>
      </c>
    </row>
    <row r="1969" spans="2:8" x14ac:dyDescent="0.45">
      <c r="B1969" s="191">
        <v>43672</v>
      </c>
      <c r="C1969" s="101">
        <v>196.91754150390625</v>
      </c>
      <c r="D1969" s="56">
        <f t="shared" si="60"/>
        <v>24.824332437661777</v>
      </c>
      <c r="E1969">
        <v>9.5204093031289443E-3</v>
      </c>
      <c r="G1969">
        <v>1967</v>
      </c>
      <c r="H1969">
        <f t="shared" ca="1" si="61"/>
        <v>6.9304834860465661E-3</v>
      </c>
    </row>
    <row r="1970" spans="2:8" x14ac:dyDescent="0.45">
      <c r="B1970" s="191">
        <v>37257</v>
      </c>
      <c r="C1970" s="101">
        <v>7.6252713203430176</v>
      </c>
      <c r="D1970" s="56">
        <f t="shared" si="60"/>
        <v>-0.9249054113644386</v>
      </c>
      <c r="E1970">
        <v>9.5185950659739393E-3</v>
      </c>
      <c r="G1970">
        <v>1968</v>
      </c>
      <c r="H1970">
        <f t="shared" ca="1" si="61"/>
        <v>1.8391211819649223E-3</v>
      </c>
    </row>
    <row r="1971" spans="2:8" x14ac:dyDescent="0.45">
      <c r="B1971" s="191">
        <v>41018</v>
      </c>
      <c r="C1971" s="101">
        <v>101.54222106933594</v>
      </c>
      <c r="D1971" s="56">
        <f t="shared" si="60"/>
        <v>12.036660686745684</v>
      </c>
      <c r="E1971">
        <v>9.5136383995194137E-3</v>
      </c>
      <c r="G1971">
        <v>1969</v>
      </c>
      <c r="H1971">
        <f t="shared" ca="1" si="61"/>
        <v>9.9324409953236801E-3</v>
      </c>
    </row>
    <row r="1972" spans="2:8" x14ac:dyDescent="0.45">
      <c r="B1972" s="191">
        <v>37504</v>
      </c>
      <c r="C1972" s="101">
        <v>7.7889747619628906</v>
      </c>
      <c r="D1972" s="56">
        <f t="shared" si="60"/>
        <v>-7.3663709021323021E-2</v>
      </c>
      <c r="E1972">
        <v>9.5088605923945805E-3</v>
      </c>
      <c r="G1972">
        <v>1970</v>
      </c>
      <c r="H1972">
        <f t="shared" ca="1" si="61"/>
        <v>-8.0931075839313533E-3</v>
      </c>
    </row>
    <row r="1973" spans="2:8" x14ac:dyDescent="0.45">
      <c r="B1973" s="191">
        <v>37082</v>
      </c>
      <c r="C1973" s="101">
        <v>8.4083662033081055</v>
      </c>
      <c r="D1973" s="56">
        <f t="shared" si="60"/>
        <v>-0.9025605410734524</v>
      </c>
      <c r="E1973">
        <v>9.5023723299051659E-3</v>
      </c>
      <c r="G1973">
        <v>1971</v>
      </c>
      <c r="H1973">
        <f t="shared" ca="1" si="61"/>
        <v>9.4144429206683717E-3</v>
      </c>
    </row>
    <row r="1974" spans="2:8" x14ac:dyDescent="0.45">
      <c r="B1974" s="191">
        <v>40960</v>
      </c>
      <c r="C1974" s="101">
        <v>86.293235778808594</v>
      </c>
      <c r="D1974" s="56">
        <f t="shared" si="60"/>
        <v>-0.5107201290000738</v>
      </c>
      <c r="E1974">
        <v>9.4915505957053371E-3</v>
      </c>
      <c r="G1974">
        <v>1972</v>
      </c>
      <c r="H1974">
        <f t="shared" ca="1" si="61"/>
        <v>9.8989571407919179E-3</v>
      </c>
    </row>
    <row r="1975" spans="2:8" x14ac:dyDescent="0.45">
      <c r="B1975" s="191">
        <v>44561</v>
      </c>
      <c r="C1975" s="101">
        <v>176.36784362792969</v>
      </c>
      <c r="D1975" s="56">
        <f t="shared" si="60"/>
        <v>-0.57158195325344308</v>
      </c>
      <c r="E1975">
        <v>9.4907533562228648E-3</v>
      </c>
      <c r="G1975">
        <v>1973</v>
      </c>
      <c r="H1975">
        <f t="shared" ca="1" si="61"/>
        <v>5.685167631662289E-3</v>
      </c>
    </row>
    <row r="1976" spans="2:8" x14ac:dyDescent="0.45">
      <c r="B1976" s="191">
        <v>45834</v>
      </c>
      <c r="C1976" s="101">
        <v>411.67230224609375</v>
      </c>
      <c r="D1976" s="56">
        <f t="shared" si="60"/>
        <v>51.300004288974115</v>
      </c>
      <c r="E1976">
        <v>9.4871607978566329E-3</v>
      </c>
      <c r="G1976">
        <v>1974</v>
      </c>
      <c r="H1976">
        <f t="shared" ca="1" si="61"/>
        <v>-3.8173386808912399E-2</v>
      </c>
    </row>
    <row r="1977" spans="2:8" x14ac:dyDescent="0.45">
      <c r="B1977" s="191">
        <v>36693</v>
      </c>
      <c r="C1977" s="101">
        <v>7.8713626861572266</v>
      </c>
      <c r="D1977" s="56">
        <f t="shared" si="60"/>
        <v>-0.96119480289605785</v>
      </c>
      <c r="E1977">
        <v>9.4852491429665894E-3</v>
      </c>
      <c r="G1977">
        <v>1975</v>
      </c>
      <c r="H1977">
        <f t="shared" ca="1" si="61"/>
        <v>1.2973996972704622E-2</v>
      </c>
    </row>
    <row r="1978" spans="2:8" x14ac:dyDescent="0.45">
      <c r="B1978" s="191">
        <v>44637</v>
      </c>
      <c r="C1978" s="101">
        <v>202.84300231933594</v>
      </c>
      <c r="D1978" s="56">
        <f t="shared" si="60"/>
        <v>20.124626737150848</v>
      </c>
      <c r="E1978">
        <v>9.4806833582523255E-3</v>
      </c>
      <c r="G1978">
        <v>1976</v>
      </c>
      <c r="H1978">
        <f t="shared" ca="1" si="61"/>
        <v>-1.232410680413791E-2</v>
      </c>
    </row>
    <row r="1979" spans="2:8" x14ac:dyDescent="0.45">
      <c r="B1979" s="191">
        <v>36908</v>
      </c>
      <c r="C1979" s="101">
        <v>9.6022052764892578</v>
      </c>
      <c r="D1979" s="56">
        <f t="shared" si="60"/>
        <v>-0.97727179191888824</v>
      </c>
      <c r="E1979">
        <v>9.4782439126117075E-3</v>
      </c>
      <c r="G1979">
        <v>1977</v>
      </c>
      <c r="H1979">
        <f t="shared" ca="1" si="61"/>
        <v>-4.2310037461235359E-3</v>
      </c>
    </row>
    <row r="1980" spans="2:8" x14ac:dyDescent="0.45">
      <c r="B1980" s="191">
        <v>45488</v>
      </c>
      <c r="C1980" s="101">
        <v>422.47964477539063</v>
      </c>
      <c r="D1980" s="56">
        <f t="shared" si="60"/>
        <v>26.876324323888944</v>
      </c>
      <c r="E1980">
        <v>9.4761809550602018E-3</v>
      </c>
      <c r="G1980">
        <v>1978</v>
      </c>
      <c r="H1980">
        <f t="shared" ca="1" si="61"/>
        <v>3.38852836066591E-2</v>
      </c>
    </row>
    <row r="1981" spans="2:8" x14ac:dyDescent="0.45">
      <c r="B1981" s="191">
        <v>38335</v>
      </c>
      <c r="C1981" s="101">
        <v>15.155500411987305</v>
      </c>
      <c r="D1981" s="56">
        <f t="shared" si="60"/>
        <v>1.1976460589129008</v>
      </c>
      <c r="E1981">
        <v>9.4749676259235013E-3</v>
      </c>
      <c r="G1981">
        <v>1979</v>
      </c>
      <c r="H1981">
        <f t="shared" ca="1" si="61"/>
        <v>1.4046272942416451E-2</v>
      </c>
    </row>
    <row r="1982" spans="2:8" x14ac:dyDescent="0.45">
      <c r="B1982" s="191">
        <v>37372</v>
      </c>
      <c r="C1982" s="101">
        <v>6.896242618560791</v>
      </c>
      <c r="D1982" s="56">
        <f t="shared" si="60"/>
        <v>-0.48795599099324605</v>
      </c>
      <c r="E1982">
        <v>9.4638881972984902E-3</v>
      </c>
      <c r="G1982">
        <v>1980</v>
      </c>
      <c r="H1982">
        <f t="shared" ca="1" si="61"/>
        <v>-2.74932037554028E-2</v>
      </c>
    </row>
    <row r="1983" spans="2:8" x14ac:dyDescent="0.45">
      <c r="B1983" s="191">
        <v>38294</v>
      </c>
      <c r="C1983" s="101">
        <v>13.468066215515137</v>
      </c>
      <c r="D1983" s="56">
        <f t="shared" si="60"/>
        <v>-0.93574495712499761</v>
      </c>
      <c r="E1983">
        <v>9.4624612363537388E-3</v>
      </c>
      <c r="G1983">
        <v>1981</v>
      </c>
      <c r="H1983">
        <f t="shared" ca="1" si="61"/>
        <v>-1.1147083098997743E-2</v>
      </c>
    </row>
    <row r="1984" spans="2:8" x14ac:dyDescent="0.45">
      <c r="B1984" s="191">
        <v>43542</v>
      </c>
      <c r="C1984" s="101">
        <v>209.60325622558594</v>
      </c>
      <c r="D1984" s="56">
        <f t="shared" si="60"/>
        <v>-0.47645424390202257</v>
      </c>
      <c r="E1984">
        <v>9.4566572265439852E-3</v>
      </c>
      <c r="G1984">
        <v>1982</v>
      </c>
      <c r="H1984">
        <f t="shared" ca="1" si="61"/>
        <v>8.859401534183518E-3</v>
      </c>
    </row>
    <row r="1985" spans="2:8" x14ac:dyDescent="0.45">
      <c r="B1985" s="191">
        <v>45264</v>
      </c>
      <c r="C1985" s="101">
        <v>400.353271484375</v>
      </c>
      <c r="D1985" s="56">
        <f t="shared" si="60"/>
        <v>1.0176171947782824</v>
      </c>
      <c r="E1985">
        <v>9.4486126558193141E-3</v>
      </c>
      <c r="G1985">
        <v>1983</v>
      </c>
      <c r="H1985">
        <f t="shared" ca="1" si="61"/>
        <v>-2.2361721118343222E-2</v>
      </c>
    </row>
    <row r="1986" spans="2:8" x14ac:dyDescent="0.45">
      <c r="B1986" s="191">
        <v>43510</v>
      </c>
      <c r="C1986" s="101">
        <v>198.42875671386719</v>
      </c>
      <c r="D1986" s="56">
        <f t="shared" si="60"/>
        <v>4.642821778204179</v>
      </c>
      <c r="E1986">
        <v>9.4443185205425016E-3</v>
      </c>
      <c r="G1986">
        <v>1984</v>
      </c>
      <c r="H1986">
        <f t="shared" ca="1" si="61"/>
        <v>1.7265807675933265E-2</v>
      </c>
    </row>
    <row r="1987" spans="2:8" x14ac:dyDescent="0.45">
      <c r="B1987" s="191">
        <v>39370</v>
      </c>
      <c r="C1987" s="101">
        <v>35.164810180664063</v>
      </c>
      <c r="D1987" s="56">
        <f t="shared" ref="D1987:D2050" si="62">(C1987-C1988)/C1988</f>
        <v>-0.75789351819994788</v>
      </c>
      <c r="E1987">
        <v>9.4391781906462361E-3</v>
      </c>
      <c r="G1987">
        <v>1985</v>
      </c>
      <c r="H1987">
        <f t="shared" ca="1" si="61"/>
        <v>4.0312194923755569E-3</v>
      </c>
    </row>
    <row r="1988" spans="2:8" x14ac:dyDescent="0.45">
      <c r="B1988" s="191">
        <v>41435</v>
      </c>
      <c r="C1988" s="101">
        <v>145.24522399902344</v>
      </c>
      <c r="D1988" s="56">
        <f t="shared" si="62"/>
        <v>-3.1470029601913127E-2</v>
      </c>
      <c r="E1988">
        <v>9.4351757971176328E-3</v>
      </c>
      <c r="G1988">
        <v>1986</v>
      </c>
      <c r="H1988">
        <f t="shared" ref="H1988:H2051" ca="1" si="63">_xlfn.NORM.INV(RAND(),N$5,N$6)</f>
        <v>3.238104918042032E-2</v>
      </c>
    </row>
    <row r="1989" spans="2:8" x14ac:dyDescent="0.45">
      <c r="B1989" s="191">
        <v>41765</v>
      </c>
      <c r="C1989" s="101">
        <v>149.96461486816406</v>
      </c>
      <c r="D1989" s="56">
        <f t="shared" si="62"/>
        <v>-0.47668832914903986</v>
      </c>
      <c r="E1989">
        <v>9.4284440992522499E-3</v>
      </c>
      <c r="G1989">
        <v>1987</v>
      </c>
      <c r="H1989">
        <f t="shared" ca="1" si="63"/>
        <v>3.4975936826551243E-2</v>
      </c>
    </row>
    <row r="1990" spans="2:8" x14ac:dyDescent="0.45">
      <c r="B1990" s="191">
        <v>44949</v>
      </c>
      <c r="C1990" s="101">
        <v>286.56845092773438</v>
      </c>
      <c r="D1990" s="56">
        <f t="shared" si="62"/>
        <v>2.7554824588811209</v>
      </c>
      <c r="E1990">
        <v>9.4139335891730361E-3</v>
      </c>
      <c r="G1990">
        <v>1988</v>
      </c>
      <c r="H1990">
        <f t="shared" ca="1" si="63"/>
        <v>3.0823931181448105E-2</v>
      </c>
    </row>
    <row r="1991" spans="2:8" x14ac:dyDescent="0.45">
      <c r="B1991" s="191">
        <v>40680</v>
      </c>
      <c r="C1991" s="101">
        <v>76.306694030761719</v>
      </c>
      <c r="D1991" s="56">
        <f t="shared" si="62"/>
        <v>1.6082885776894671</v>
      </c>
      <c r="E1991">
        <v>9.4035462092329648E-3</v>
      </c>
      <c r="G1991">
        <v>1989</v>
      </c>
      <c r="H1991">
        <f t="shared" ca="1" si="63"/>
        <v>2.4981900424836327E-2</v>
      </c>
    </row>
    <row r="1992" spans="2:8" x14ac:dyDescent="0.45">
      <c r="B1992" s="191">
        <v>39280</v>
      </c>
      <c r="C1992" s="101">
        <v>29.255464553833008</v>
      </c>
      <c r="D1992" s="56">
        <f t="shared" si="62"/>
        <v>0.74112398798649359</v>
      </c>
      <c r="E1992">
        <v>9.4003157656369039E-3</v>
      </c>
      <c r="G1992">
        <v>1990</v>
      </c>
      <c r="H1992">
        <f t="shared" ca="1" si="63"/>
        <v>-1.1831087456015882E-2</v>
      </c>
    </row>
    <row r="1993" spans="2:8" x14ac:dyDescent="0.45">
      <c r="B1993" s="191">
        <v>38455</v>
      </c>
      <c r="C1993" s="101">
        <v>16.802631378173828</v>
      </c>
      <c r="D1993" s="56">
        <f t="shared" si="62"/>
        <v>-0.47643579585233681</v>
      </c>
      <c r="E1993">
        <v>9.4000719574488557E-3</v>
      </c>
      <c r="G1993">
        <v>1991</v>
      </c>
      <c r="H1993">
        <f t="shared" ca="1" si="63"/>
        <v>-7.0734719879252264E-3</v>
      </c>
    </row>
    <row r="1994" spans="2:8" x14ac:dyDescent="0.45">
      <c r="B1994" s="191">
        <v>38796</v>
      </c>
      <c r="C1994" s="101">
        <v>32.092781066894531</v>
      </c>
      <c r="D1994" s="56">
        <f t="shared" si="62"/>
        <v>-0.38996684707255974</v>
      </c>
      <c r="E1994">
        <v>9.3988375799206551E-3</v>
      </c>
      <c r="G1994">
        <v>1992</v>
      </c>
      <c r="H1994">
        <f t="shared" ca="1" si="63"/>
        <v>-7.8411958796064819E-3</v>
      </c>
    </row>
    <row r="1995" spans="2:8" x14ac:dyDescent="0.45">
      <c r="B1995" s="191">
        <v>40316</v>
      </c>
      <c r="C1995" s="101">
        <v>52.608257293701172</v>
      </c>
      <c r="D1995" s="56">
        <f t="shared" si="62"/>
        <v>-0.61595034261357651</v>
      </c>
      <c r="E1995">
        <v>9.3931581417422329E-3</v>
      </c>
      <c r="G1995">
        <v>1993</v>
      </c>
      <c r="H1995">
        <f t="shared" ca="1" si="63"/>
        <v>1.4970320682256288E-3</v>
      </c>
    </row>
    <row r="1996" spans="2:8" x14ac:dyDescent="0.45">
      <c r="B1996" s="191">
        <v>43938</v>
      </c>
      <c r="C1996" s="101">
        <v>136.98295593261719</v>
      </c>
      <c r="D1996" s="56">
        <f t="shared" si="62"/>
        <v>21.790565869488159</v>
      </c>
      <c r="E1996">
        <v>9.3910438437233689E-3</v>
      </c>
      <c r="G1996">
        <v>1994</v>
      </c>
      <c r="H1996">
        <f t="shared" ca="1" si="63"/>
        <v>-1.6935212886697502E-2</v>
      </c>
    </row>
    <row r="1997" spans="2:8" x14ac:dyDescent="0.45">
      <c r="B1997" s="191">
        <v>35779</v>
      </c>
      <c r="C1997" s="101">
        <v>6.0105113983154297</v>
      </c>
      <c r="D1997" s="56">
        <f t="shared" si="62"/>
        <v>-0.97368500823610971</v>
      </c>
      <c r="E1997">
        <v>9.3767867352773007E-3</v>
      </c>
      <c r="G1997">
        <v>1995</v>
      </c>
      <c r="H1997">
        <f t="shared" ca="1" si="63"/>
        <v>-2.1791061008796787E-2</v>
      </c>
    </row>
    <row r="1998" spans="2:8" x14ac:dyDescent="0.45">
      <c r="B1998" s="191">
        <v>44708</v>
      </c>
      <c r="C1998" s="101">
        <v>228.40635681152344</v>
      </c>
      <c r="D1998" s="56">
        <f t="shared" si="62"/>
        <v>0.78430044276016098</v>
      </c>
      <c r="E1998">
        <v>9.3738113060927823E-3</v>
      </c>
      <c r="G1998">
        <v>1996</v>
      </c>
      <c r="H1998">
        <f t="shared" ca="1" si="63"/>
        <v>-1.1771160320100066E-2</v>
      </c>
    </row>
    <row r="1999" spans="2:8" x14ac:dyDescent="0.45">
      <c r="B1999" s="191">
        <v>41346</v>
      </c>
      <c r="C1999" s="101">
        <v>128.0089111328125</v>
      </c>
      <c r="D1999" s="56">
        <f t="shared" si="62"/>
        <v>-0.25871401975721825</v>
      </c>
      <c r="E1999">
        <v>9.3690865683529901E-3</v>
      </c>
      <c r="G1999">
        <v>1997</v>
      </c>
      <c r="H1999">
        <f t="shared" ca="1" si="63"/>
        <v>5.3346864760380079E-2</v>
      </c>
    </row>
    <row r="2000" spans="2:8" x14ac:dyDescent="0.45">
      <c r="B2000" s="191">
        <v>42053</v>
      </c>
      <c r="C2000" s="101">
        <v>172.68492126464844</v>
      </c>
      <c r="D2000" s="56">
        <f t="shared" si="62"/>
        <v>-0.13718969312925094</v>
      </c>
      <c r="E2000">
        <v>9.3685011263339342E-3</v>
      </c>
      <c r="G2000">
        <v>1998</v>
      </c>
      <c r="H2000">
        <f t="shared" ca="1" si="63"/>
        <v>-2.2194058632070704E-2</v>
      </c>
    </row>
    <row r="2001" spans="2:8" x14ac:dyDescent="0.45">
      <c r="B2001" s="191">
        <v>43503</v>
      </c>
      <c r="C2001" s="101">
        <v>200.14239501953125</v>
      </c>
      <c r="D2001" s="56">
        <f t="shared" si="62"/>
        <v>-0.51038361955468514</v>
      </c>
      <c r="E2001">
        <v>9.3625429179075084E-3</v>
      </c>
      <c r="G2001">
        <v>1999</v>
      </c>
      <c r="H2001">
        <f t="shared" ca="1" si="63"/>
        <v>-2.213465458425189E-2</v>
      </c>
    </row>
    <row r="2002" spans="2:8" x14ac:dyDescent="0.45">
      <c r="B2002" s="191">
        <v>45315</v>
      </c>
      <c r="C2002" s="101">
        <v>408.77389526367188</v>
      </c>
      <c r="D2002" s="56">
        <f t="shared" si="62"/>
        <v>132.43319752039238</v>
      </c>
      <c r="E2002">
        <v>9.3620690278802612E-3</v>
      </c>
      <c r="G2002">
        <v>2000</v>
      </c>
      <c r="H2002">
        <f t="shared" ca="1" si="63"/>
        <v>4.4042509661947074E-2</v>
      </c>
    </row>
    <row r="2003" spans="2:8" x14ac:dyDescent="0.45">
      <c r="B2003" s="191">
        <v>35388</v>
      </c>
      <c r="C2003" s="101">
        <v>3.0635097026824951</v>
      </c>
      <c r="D2003" s="56">
        <f t="shared" si="62"/>
        <v>-0.7530845382191651</v>
      </c>
      <c r="E2003">
        <v>9.3575355800489049E-3</v>
      </c>
      <c r="G2003">
        <v>2001</v>
      </c>
      <c r="H2003">
        <f t="shared" ca="1" si="63"/>
        <v>1.3069279951901049E-2</v>
      </c>
    </row>
    <row r="2004" spans="2:8" x14ac:dyDescent="0.45">
      <c r="B2004" s="191">
        <v>38204</v>
      </c>
      <c r="C2004" s="101">
        <v>12.407119750976563</v>
      </c>
      <c r="D2004" s="56">
        <f t="shared" si="62"/>
        <v>-0.97033455923719114</v>
      </c>
      <c r="E2004">
        <v>9.3542372827441558E-3</v>
      </c>
      <c r="G2004">
        <v>2002</v>
      </c>
      <c r="H2004">
        <f t="shared" ca="1" si="63"/>
        <v>5.2849129485609929E-3</v>
      </c>
    </row>
    <row r="2005" spans="2:8" x14ac:dyDescent="0.45">
      <c r="B2005" s="191">
        <v>45818</v>
      </c>
      <c r="C2005" s="101">
        <v>418.23480224609375</v>
      </c>
      <c r="D2005" s="56">
        <f t="shared" si="62"/>
        <v>1.4130454686633935</v>
      </c>
      <c r="E2005">
        <v>9.3369826838988323E-3</v>
      </c>
      <c r="G2005">
        <v>2003</v>
      </c>
      <c r="H2005">
        <f t="shared" ca="1" si="63"/>
        <v>3.0215887969456103E-2</v>
      </c>
    </row>
    <row r="2006" spans="2:8" x14ac:dyDescent="0.45">
      <c r="B2006" s="191">
        <v>43840</v>
      </c>
      <c r="C2006" s="101">
        <v>173.3223876953125</v>
      </c>
      <c r="D2006" s="56">
        <f t="shared" si="62"/>
        <v>0.37103115306159401</v>
      </c>
      <c r="E2006">
        <v>9.3299560026437155E-3</v>
      </c>
      <c r="G2006">
        <v>2004</v>
      </c>
      <c r="H2006">
        <f t="shared" ca="1" si="63"/>
        <v>1.1925722135575835E-2</v>
      </c>
    </row>
    <row r="2007" spans="2:8" x14ac:dyDescent="0.45">
      <c r="B2007" s="191">
        <v>41248</v>
      </c>
      <c r="C2007" s="101">
        <v>126.41754150390625</v>
      </c>
      <c r="D2007" s="56">
        <f t="shared" si="62"/>
        <v>16.243055085826079</v>
      </c>
      <c r="E2007">
        <v>9.3173235115481118E-3</v>
      </c>
      <c r="G2007">
        <v>2005</v>
      </c>
      <c r="H2007">
        <f t="shared" ca="1" si="63"/>
        <v>2.6277076154675425E-2</v>
      </c>
    </row>
    <row r="2008" spans="2:8" x14ac:dyDescent="0.45">
      <c r="B2008" s="191">
        <v>35998</v>
      </c>
      <c r="C2008" s="101">
        <v>7.3315048217773438</v>
      </c>
      <c r="D2008" s="56">
        <f t="shared" si="62"/>
        <v>-0.97056405585898908</v>
      </c>
      <c r="E2008">
        <v>9.3089743428156103E-3</v>
      </c>
      <c r="G2008">
        <v>2006</v>
      </c>
      <c r="H2008">
        <f t="shared" ca="1" si="63"/>
        <v>-9.7057046096569784E-3</v>
      </c>
    </row>
    <row r="2009" spans="2:8" x14ac:dyDescent="0.45">
      <c r="B2009" s="191">
        <v>44757</v>
      </c>
      <c r="C2009" s="101">
        <v>249.06640625</v>
      </c>
      <c r="D2009" s="56">
        <f t="shared" si="62"/>
        <v>0.80111367303774272</v>
      </c>
      <c r="E2009">
        <v>9.2829354381826247E-3</v>
      </c>
      <c r="G2009">
        <v>2007</v>
      </c>
      <c r="H2009">
        <f t="shared" ca="1" si="63"/>
        <v>-2.2065350685318851E-2</v>
      </c>
    </row>
    <row r="2010" spans="2:8" x14ac:dyDescent="0.45">
      <c r="B2010" s="191">
        <v>41619</v>
      </c>
      <c r="C2010" s="101">
        <v>138.28466796875</v>
      </c>
      <c r="D2010" s="56">
        <f t="shared" si="62"/>
        <v>13.573961591804601</v>
      </c>
      <c r="E2010">
        <v>9.279452821550363E-3</v>
      </c>
      <c r="G2010">
        <v>2008</v>
      </c>
      <c r="H2010">
        <f t="shared" ca="1" si="63"/>
        <v>-6.7105709840652346E-3</v>
      </c>
    </row>
    <row r="2011" spans="2:8" x14ac:dyDescent="0.45">
      <c r="B2011" s="191">
        <v>37861</v>
      </c>
      <c r="C2011" s="101">
        <v>9.4884748458862305</v>
      </c>
      <c r="D2011" s="56">
        <f t="shared" si="62"/>
        <v>-0.91447934914345141</v>
      </c>
      <c r="E2011">
        <v>9.265117415196979E-3</v>
      </c>
      <c r="G2011">
        <v>2009</v>
      </c>
      <c r="H2011">
        <f t="shared" ca="1" si="63"/>
        <v>9.2778306789528808E-3</v>
      </c>
    </row>
    <row r="2012" spans="2:8" x14ac:dyDescent="0.45">
      <c r="B2012" s="191">
        <v>41123</v>
      </c>
      <c r="C2012" s="101">
        <v>110.94951629638672</v>
      </c>
      <c r="D2012" s="56">
        <f t="shared" si="62"/>
        <v>14.74855911087154</v>
      </c>
      <c r="E2012">
        <v>9.2644926560585816E-3</v>
      </c>
      <c r="G2012">
        <v>2010</v>
      </c>
      <c r="H2012">
        <f t="shared" ca="1" si="63"/>
        <v>3.025068394811627E-2</v>
      </c>
    </row>
    <row r="2013" spans="2:8" x14ac:dyDescent="0.45">
      <c r="B2013" s="191">
        <v>37357</v>
      </c>
      <c r="C2013" s="101">
        <v>7.0450582504272461</v>
      </c>
      <c r="D2013" s="56">
        <f t="shared" si="62"/>
        <v>-0.92035594019393652</v>
      </c>
      <c r="E2013">
        <v>9.2619202180371524E-3</v>
      </c>
      <c r="G2013">
        <v>2011</v>
      </c>
      <c r="H2013">
        <f t="shared" ca="1" si="63"/>
        <v>2.1699421444575779E-2</v>
      </c>
    </row>
    <row r="2014" spans="2:8" x14ac:dyDescent="0.45">
      <c r="B2014" s="191">
        <v>40863</v>
      </c>
      <c r="C2014" s="101">
        <v>88.456794738769531</v>
      </c>
      <c r="D2014" s="56">
        <f t="shared" si="62"/>
        <v>-0.56301939037291104</v>
      </c>
      <c r="E2014">
        <v>9.2570725717964122E-3</v>
      </c>
      <c r="G2014">
        <v>2012</v>
      </c>
      <c r="H2014">
        <f t="shared" ca="1" si="63"/>
        <v>-7.5163910264962276E-4</v>
      </c>
    </row>
    <row r="2015" spans="2:8" x14ac:dyDescent="0.45">
      <c r="B2015" s="191">
        <v>43402</v>
      </c>
      <c r="C2015" s="101">
        <v>202.42727661132813</v>
      </c>
      <c r="D2015" s="56">
        <f t="shared" si="62"/>
        <v>23.846961210201446</v>
      </c>
      <c r="E2015">
        <v>9.2558858160025903E-3</v>
      </c>
      <c r="G2015">
        <v>2013</v>
      </c>
      <c r="H2015">
        <f t="shared" ca="1" si="63"/>
        <v>-1.0662139415470532E-2</v>
      </c>
    </row>
    <row r="2016" spans="2:8" x14ac:dyDescent="0.45">
      <c r="B2016" s="191">
        <v>37314</v>
      </c>
      <c r="C2016" s="101">
        <v>8.1469631195068359</v>
      </c>
      <c r="D2016" s="56">
        <f t="shared" si="62"/>
        <v>-0.72969246926069031</v>
      </c>
      <c r="E2016">
        <v>9.2522856034010694E-3</v>
      </c>
      <c r="G2016">
        <v>2014</v>
      </c>
      <c r="H2016">
        <f t="shared" ca="1" si="63"/>
        <v>2.7263336535689357E-2</v>
      </c>
    </row>
    <row r="2017" spans="2:8" x14ac:dyDescent="0.45">
      <c r="B2017" s="191">
        <v>39233</v>
      </c>
      <c r="C2017" s="101">
        <v>30.139608383178711</v>
      </c>
      <c r="D2017" s="56">
        <f t="shared" si="62"/>
        <v>2.6763680491850228</v>
      </c>
      <c r="E2017">
        <v>9.2423086304403105E-3</v>
      </c>
      <c r="G2017">
        <v>2015</v>
      </c>
      <c r="H2017">
        <f t="shared" ca="1" si="63"/>
        <v>-3.901908915613839E-3</v>
      </c>
    </row>
    <row r="2018" spans="2:8" x14ac:dyDescent="0.45">
      <c r="B2018" s="191">
        <v>36586</v>
      </c>
      <c r="C2018" s="101">
        <v>8.1982021331787109</v>
      </c>
      <c r="D2018" s="56">
        <f t="shared" si="62"/>
        <v>-0.98010218217110079</v>
      </c>
      <c r="E2018">
        <v>9.2385943417425224E-3</v>
      </c>
      <c r="G2018">
        <v>2016</v>
      </c>
      <c r="H2018">
        <f t="shared" ca="1" si="63"/>
        <v>1.1742656859105881E-2</v>
      </c>
    </row>
    <row r="2019" spans="2:8" x14ac:dyDescent="0.45">
      <c r="B2019" s="191">
        <v>45957</v>
      </c>
      <c r="C2019" s="101">
        <v>412.01513671875</v>
      </c>
      <c r="D2019" s="56">
        <f t="shared" si="62"/>
        <v>1.0300030726155973</v>
      </c>
      <c r="E2019">
        <v>9.2370347030744891E-3</v>
      </c>
      <c r="G2019">
        <v>2017</v>
      </c>
      <c r="H2019">
        <f t="shared" ca="1" si="63"/>
        <v>-7.3990930430802787E-3</v>
      </c>
    </row>
    <row r="2020" spans="2:8" x14ac:dyDescent="0.45">
      <c r="B2020" s="191">
        <v>43473</v>
      </c>
      <c r="C2020" s="101">
        <v>202.96281433105469</v>
      </c>
      <c r="D2020" s="56">
        <f t="shared" si="62"/>
        <v>44.535126151178581</v>
      </c>
      <c r="E2020">
        <v>9.2313909326036461E-3</v>
      </c>
      <c r="G2020">
        <v>2018</v>
      </c>
      <c r="H2020">
        <f t="shared" ca="1" si="63"/>
        <v>4.6476598903444841E-2</v>
      </c>
    </row>
    <row r="2021" spans="2:8" x14ac:dyDescent="0.45">
      <c r="B2021" s="191">
        <v>35537</v>
      </c>
      <c r="C2021" s="101">
        <v>4.457280158996582</v>
      </c>
      <c r="D2021" s="56">
        <f t="shared" si="62"/>
        <v>-0.86333848579950923</v>
      </c>
      <c r="E2021">
        <v>9.2212582668128526E-3</v>
      </c>
      <c r="G2021">
        <v>2019</v>
      </c>
      <c r="H2021">
        <f t="shared" ca="1" si="63"/>
        <v>4.0935404304001327E-3</v>
      </c>
    </row>
    <row r="2022" spans="2:8" x14ac:dyDescent="0.45">
      <c r="B2022" s="191">
        <v>39822</v>
      </c>
      <c r="C2022" s="101">
        <v>32.615474700927734</v>
      </c>
      <c r="D2022" s="56">
        <f t="shared" si="62"/>
        <v>-0.11456194591195568</v>
      </c>
      <c r="E2022">
        <v>9.2206706103223207E-3</v>
      </c>
      <c r="G2022">
        <v>2020</v>
      </c>
      <c r="H2022">
        <f t="shared" ca="1" si="63"/>
        <v>1.9340995495148481E-2</v>
      </c>
    </row>
    <row r="2023" spans="2:8" x14ac:dyDescent="0.45">
      <c r="B2023" s="191">
        <v>39652</v>
      </c>
      <c r="C2023" s="101">
        <v>36.835411071777344</v>
      </c>
      <c r="D2023" s="56">
        <f t="shared" si="62"/>
        <v>1.2862755613326964</v>
      </c>
      <c r="E2023">
        <v>9.2179283307822907E-3</v>
      </c>
      <c r="G2023">
        <v>2021</v>
      </c>
      <c r="H2023">
        <f t="shared" ca="1" si="63"/>
        <v>2.5796525199129276E-2</v>
      </c>
    </row>
    <row r="2024" spans="2:8" x14ac:dyDescent="0.45">
      <c r="B2024" s="191">
        <v>38377</v>
      </c>
      <c r="C2024" s="101">
        <v>16.111536026000977</v>
      </c>
      <c r="D2024" s="56">
        <f t="shared" si="62"/>
        <v>0.30255422654315733</v>
      </c>
      <c r="E2024">
        <v>9.2072056454342022E-3</v>
      </c>
      <c r="G2024">
        <v>2022</v>
      </c>
      <c r="H2024">
        <f t="shared" ca="1" si="63"/>
        <v>-1.0325231243048422E-2</v>
      </c>
    </row>
    <row r="2025" spans="2:8" x14ac:dyDescent="0.45">
      <c r="B2025" s="191">
        <v>38225</v>
      </c>
      <c r="C2025" s="101">
        <v>12.369186401367188</v>
      </c>
      <c r="D2025" s="56">
        <f t="shared" si="62"/>
        <v>-0.93156359152372481</v>
      </c>
      <c r="E2025">
        <v>9.187866432720326E-3</v>
      </c>
      <c r="G2025">
        <v>2023</v>
      </c>
      <c r="H2025">
        <f t="shared" ca="1" si="63"/>
        <v>-1.1860109593305135E-2</v>
      </c>
    </row>
    <row r="2026" spans="2:8" x14ac:dyDescent="0.45">
      <c r="B2026" s="191">
        <v>43061</v>
      </c>
      <c r="C2026" s="101">
        <v>180.73985290527344</v>
      </c>
      <c r="D2026" s="56">
        <f t="shared" si="62"/>
        <v>-3.2032499609583993E-2</v>
      </c>
      <c r="E2026">
        <v>9.1868206394402734E-3</v>
      </c>
      <c r="G2026">
        <v>2024</v>
      </c>
      <c r="H2026">
        <f t="shared" ca="1" si="63"/>
        <v>-3.8451608421042442E-3</v>
      </c>
    </row>
    <row r="2027" spans="2:8" x14ac:dyDescent="0.45">
      <c r="B2027" s="191">
        <v>44510</v>
      </c>
      <c r="C2027" s="101">
        <v>186.72099304199219</v>
      </c>
      <c r="D2027" s="56">
        <f t="shared" si="62"/>
        <v>10.739129407686191</v>
      </c>
      <c r="E2027">
        <v>9.1803065077855749E-3</v>
      </c>
      <c r="G2027">
        <v>2025</v>
      </c>
      <c r="H2027">
        <f t="shared" ca="1" si="63"/>
        <v>2.6696676630122578E-2</v>
      </c>
    </row>
    <row r="2028" spans="2:8" x14ac:dyDescent="0.45">
      <c r="B2028" s="191">
        <v>38387</v>
      </c>
      <c r="C2028" s="101">
        <v>15.905863761901855</v>
      </c>
      <c r="D2028" s="56">
        <f t="shared" si="62"/>
        <v>-0.9250085582426677</v>
      </c>
      <c r="E2028">
        <v>9.1752406339034934E-3</v>
      </c>
      <c r="G2028">
        <v>2026</v>
      </c>
      <c r="H2028">
        <f t="shared" ca="1" si="63"/>
        <v>6.5607397298380193E-2</v>
      </c>
    </row>
    <row r="2029" spans="2:8" x14ac:dyDescent="0.45">
      <c r="B2029" s="191">
        <v>43600</v>
      </c>
      <c r="C2029" s="101">
        <v>212.10238647460938</v>
      </c>
      <c r="D2029" s="56">
        <f t="shared" si="62"/>
        <v>-0.44796275468544977</v>
      </c>
      <c r="E2029">
        <v>9.1725721774772884E-3</v>
      </c>
      <c r="G2029">
        <v>2027</v>
      </c>
      <c r="H2029">
        <f t="shared" ca="1" si="63"/>
        <v>-8.6760638486296487E-3</v>
      </c>
    </row>
    <row r="2030" spans="2:8" x14ac:dyDescent="0.45">
      <c r="B2030" s="191">
        <v>45405</v>
      </c>
      <c r="C2030" s="101">
        <v>384.217529296875</v>
      </c>
      <c r="D2030" s="56">
        <f t="shared" si="62"/>
        <v>0.55108473330913699</v>
      </c>
      <c r="E2030">
        <v>9.1699511343667443E-3</v>
      </c>
      <c r="G2030">
        <v>2028</v>
      </c>
      <c r="H2030">
        <f t="shared" ca="1" si="63"/>
        <v>2.5709937117632697E-2</v>
      </c>
    </row>
    <row r="2031" spans="2:8" x14ac:dyDescent="0.45">
      <c r="B2031" s="191">
        <v>44749</v>
      </c>
      <c r="C2031" s="101">
        <v>247.70892333984375</v>
      </c>
      <c r="D2031" s="56">
        <f t="shared" si="62"/>
        <v>27.20707778834182</v>
      </c>
      <c r="E2031">
        <v>9.1601670643397387E-3</v>
      </c>
      <c r="G2031">
        <v>2029</v>
      </c>
      <c r="H2031">
        <f t="shared" ca="1" si="63"/>
        <v>-1.3414751427261172E-2</v>
      </c>
    </row>
    <row r="2032" spans="2:8" x14ac:dyDescent="0.45">
      <c r="B2032" s="191">
        <v>37091</v>
      </c>
      <c r="C2032" s="101">
        <v>8.7818002700805664</v>
      </c>
      <c r="D2032" s="56">
        <f t="shared" si="62"/>
        <v>-0.95625304382091147</v>
      </c>
      <c r="E2032">
        <v>9.1589842244403745E-3</v>
      </c>
      <c r="G2032">
        <v>2030</v>
      </c>
      <c r="H2032">
        <f t="shared" ca="1" si="63"/>
        <v>1.1981711479661657E-2</v>
      </c>
    </row>
    <row r="2033" spans="2:8" x14ac:dyDescent="0.45">
      <c r="B2033" s="191">
        <v>43657</v>
      </c>
      <c r="C2033" s="101">
        <v>200.74082946777344</v>
      </c>
      <c r="D2033" s="56">
        <f t="shared" si="62"/>
        <v>0.45641510077307923</v>
      </c>
      <c r="E2033">
        <v>9.1525021986455651E-3</v>
      </c>
      <c r="G2033">
        <v>2031</v>
      </c>
      <c r="H2033">
        <f t="shared" ca="1" si="63"/>
        <v>2.189725054539771E-2</v>
      </c>
    </row>
    <row r="2034" spans="2:8" x14ac:dyDescent="0.45">
      <c r="B2034" s="191">
        <v>41684</v>
      </c>
      <c r="C2034" s="101">
        <v>137.8321533203125</v>
      </c>
      <c r="D2034" s="56">
        <f t="shared" si="62"/>
        <v>-0.6422239498267317</v>
      </c>
      <c r="E2034">
        <v>9.1513245255810099E-3</v>
      </c>
      <c r="G2034">
        <v>2032</v>
      </c>
      <c r="H2034">
        <f t="shared" ca="1" si="63"/>
        <v>3.9028067291385179E-2</v>
      </c>
    </row>
    <row r="2035" spans="2:8" x14ac:dyDescent="0.45">
      <c r="B2035" s="191">
        <v>45446</v>
      </c>
      <c r="C2035" s="101">
        <v>385.24700927734375</v>
      </c>
      <c r="D2035" s="56">
        <f t="shared" si="62"/>
        <v>-0.10955397829611825</v>
      </c>
      <c r="E2035">
        <v>9.1452225463258627E-3</v>
      </c>
      <c r="G2035">
        <v>2033</v>
      </c>
      <c r="H2035">
        <f t="shared" ca="1" si="63"/>
        <v>-4.4565687056792201E-3</v>
      </c>
    </row>
    <row r="2036" spans="2:8" x14ac:dyDescent="0.45">
      <c r="B2036" s="191">
        <v>45492</v>
      </c>
      <c r="C2036" s="101">
        <v>432.64498901367188</v>
      </c>
      <c r="D2036" s="56">
        <f t="shared" si="62"/>
        <v>36.074693639719492</v>
      </c>
      <c r="E2036">
        <v>9.1440686236511064E-3</v>
      </c>
      <c r="G2036">
        <v>2034</v>
      </c>
      <c r="H2036">
        <f t="shared" ca="1" si="63"/>
        <v>9.8969732924330655E-3</v>
      </c>
    </row>
    <row r="2037" spans="2:8" x14ac:dyDescent="0.45">
      <c r="B2037" s="191">
        <v>38027</v>
      </c>
      <c r="C2037" s="101">
        <v>11.669549942016602</v>
      </c>
      <c r="D2037" s="56">
        <f t="shared" si="62"/>
        <v>-0.93787947787856529</v>
      </c>
      <c r="E2037">
        <v>9.1395155434936433E-3</v>
      </c>
      <c r="G2037">
        <v>2035</v>
      </c>
      <c r="H2037">
        <f t="shared" ca="1" si="63"/>
        <v>-7.2233678152806248E-3</v>
      </c>
    </row>
    <row r="2038" spans="2:8" x14ac:dyDescent="0.45">
      <c r="B2038" s="191">
        <v>44602</v>
      </c>
      <c r="C2038" s="101">
        <v>187.85337829589844</v>
      </c>
      <c r="D2038" s="56">
        <f t="shared" si="62"/>
        <v>-8.8935180895326864E-3</v>
      </c>
      <c r="E2038">
        <v>9.1243797153783036E-3</v>
      </c>
      <c r="G2038">
        <v>2036</v>
      </c>
      <c r="H2038">
        <f t="shared" ca="1" si="63"/>
        <v>3.4582501285334688E-2</v>
      </c>
    </row>
    <row r="2039" spans="2:8" x14ac:dyDescent="0.45">
      <c r="B2039" s="191">
        <v>43284</v>
      </c>
      <c r="C2039" s="101">
        <v>189.53904724121094</v>
      </c>
      <c r="D2039" s="56">
        <f t="shared" si="62"/>
        <v>-5.9517317108275847E-2</v>
      </c>
      <c r="E2039">
        <v>9.1235702100992376E-3</v>
      </c>
      <c r="G2039">
        <v>2037</v>
      </c>
      <c r="H2039">
        <f t="shared" ca="1" si="63"/>
        <v>-6.0065136602808229E-3</v>
      </c>
    </row>
    <row r="2040" spans="2:8" x14ac:dyDescent="0.45">
      <c r="B2040" s="191">
        <v>42948</v>
      </c>
      <c r="C2040" s="101">
        <v>201.53379821777344</v>
      </c>
      <c r="D2040" s="56">
        <f t="shared" si="62"/>
        <v>0.15300122792703813</v>
      </c>
      <c r="E2040">
        <v>9.1147740434082917E-3</v>
      </c>
      <c r="G2040">
        <v>2038</v>
      </c>
      <c r="H2040">
        <f t="shared" ca="1" si="63"/>
        <v>1.1206199544863604E-2</v>
      </c>
    </row>
    <row r="2041" spans="2:8" x14ac:dyDescent="0.45">
      <c r="B2041" s="191">
        <v>44453</v>
      </c>
      <c r="C2041" s="101">
        <v>174.79061889648438</v>
      </c>
      <c r="D2041" s="56">
        <f t="shared" si="62"/>
        <v>0.11601955023013423</v>
      </c>
      <c r="E2041">
        <v>9.1059408670587962E-3</v>
      </c>
      <c r="G2041">
        <v>2039</v>
      </c>
      <c r="H2041">
        <f t="shared" ca="1" si="63"/>
        <v>-9.4311746375836045E-3</v>
      </c>
    </row>
    <row r="2042" spans="2:8" x14ac:dyDescent="0.45">
      <c r="B2042" s="191">
        <v>42340</v>
      </c>
      <c r="C2042" s="101">
        <v>156.61967468261719</v>
      </c>
      <c r="D2042" s="56">
        <f t="shared" si="62"/>
        <v>-0.56342364757260155</v>
      </c>
      <c r="E2042">
        <v>9.0977033507122912E-3</v>
      </c>
      <c r="G2042">
        <v>2040</v>
      </c>
      <c r="H2042">
        <f t="shared" ca="1" si="63"/>
        <v>-2.7170985330862686E-2</v>
      </c>
    </row>
    <row r="2043" spans="2:8" x14ac:dyDescent="0.45">
      <c r="B2043" s="191">
        <v>45043</v>
      </c>
      <c r="C2043" s="101">
        <v>358.74520874023438</v>
      </c>
      <c r="D2043" s="56">
        <f t="shared" si="62"/>
        <v>-0.10398246344696715</v>
      </c>
      <c r="E2043">
        <v>9.09661129983339E-3</v>
      </c>
      <c r="G2043">
        <v>2041</v>
      </c>
      <c r="H2043">
        <f t="shared" ca="1" si="63"/>
        <v>-1.1309533310152557E-2</v>
      </c>
    </row>
    <row r="2044" spans="2:8" x14ac:dyDescent="0.45">
      <c r="B2044" s="191">
        <v>45756</v>
      </c>
      <c r="C2044" s="101">
        <v>400.37744140625</v>
      </c>
      <c r="D2044" s="56">
        <f t="shared" si="62"/>
        <v>9.6622044305274972</v>
      </c>
      <c r="E2044">
        <v>9.0898763339634456E-3</v>
      </c>
      <c r="G2044">
        <v>2042</v>
      </c>
      <c r="H2044">
        <f t="shared" ca="1" si="63"/>
        <v>-4.0004183436651748E-3</v>
      </c>
    </row>
    <row r="2045" spans="2:8" x14ac:dyDescent="0.45">
      <c r="B2045" s="191">
        <v>39442</v>
      </c>
      <c r="C2045" s="101">
        <v>37.551094055175781</v>
      </c>
      <c r="D2045" s="56">
        <f t="shared" si="62"/>
        <v>3.0964159355745631</v>
      </c>
      <c r="E2045">
        <v>9.0887545140342536E-3</v>
      </c>
      <c r="G2045">
        <v>2043</v>
      </c>
      <c r="H2045">
        <f t="shared" ca="1" si="63"/>
        <v>3.8990597031011375E-3</v>
      </c>
    </row>
    <row r="2046" spans="2:8" x14ac:dyDescent="0.45">
      <c r="B2046" s="191">
        <v>37020</v>
      </c>
      <c r="C2046" s="101">
        <v>9.1668167114257813</v>
      </c>
      <c r="D2046" s="56">
        <f t="shared" si="62"/>
        <v>-0.92834631464602779</v>
      </c>
      <c r="E2046">
        <v>9.0772932035936282E-3</v>
      </c>
      <c r="G2046">
        <v>2044</v>
      </c>
      <c r="H2046">
        <f t="shared" ca="1" si="63"/>
        <v>1.3084623832138646E-2</v>
      </c>
    </row>
    <row r="2047" spans="2:8" x14ac:dyDescent="0.45">
      <c r="B2047" s="191">
        <v>44137</v>
      </c>
      <c r="C2047" s="101">
        <v>127.93224334716797</v>
      </c>
      <c r="D2047" s="56">
        <f t="shared" si="62"/>
        <v>10.988183281919451</v>
      </c>
      <c r="E2047">
        <v>9.0771804053499036E-3</v>
      </c>
      <c r="G2047">
        <v>2045</v>
      </c>
      <c r="H2047">
        <f t="shared" ca="1" si="63"/>
        <v>-3.2679719344107364E-2</v>
      </c>
    </row>
    <row r="2048" spans="2:8" x14ac:dyDescent="0.45">
      <c r="B2048" s="191">
        <v>36395</v>
      </c>
      <c r="C2048" s="101">
        <v>10.671528816223145</v>
      </c>
      <c r="D2048" s="56">
        <f t="shared" si="62"/>
        <v>-0.96303460066155855</v>
      </c>
      <c r="E2048">
        <v>9.0499622662743098E-3</v>
      </c>
      <c r="G2048">
        <v>2046</v>
      </c>
      <c r="H2048">
        <f t="shared" ca="1" si="63"/>
        <v>2.5426238538103683E-2</v>
      </c>
    </row>
    <row r="2049" spans="2:8" x14ac:dyDescent="0.45">
      <c r="B2049" s="191">
        <v>44887</v>
      </c>
      <c r="C2049" s="101">
        <v>288.68966674804688</v>
      </c>
      <c r="D2049" s="56">
        <f t="shared" si="62"/>
        <v>0.31697275035951328</v>
      </c>
      <c r="E2049">
        <v>9.0450268405734158E-3</v>
      </c>
      <c r="G2049">
        <v>2047</v>
      </c>
      <c r="H2049">
        <f t="shared" ca="1" si="63"/>
        <v>9.0277210297081065E-3</v>
      </c>
    </row>
    <row r="2050" spans="2:8" x14ac:dyDescent="0.45">
      <c r="B2050" s="191">
        <v>43591</v>
      </c>
      <c r="C2050" s="101">
        <v>219.20701599121094</v>
      </c>
      <c r="D2050" s="56">
        <f t="shared" si="62"/>
        <v>3.8871670688999864</v>
      </c>
      <c r="E2050">
        <v>9.038886830908921E-3</v>
      </c>
      <c r="G2050">
        <v>2048</v>
      </c>
      <c r="H2050">
        <f t="shared" ca="1" si="63"/>
        <v>-1.3245747696999762E-2</v>
      </c>
    </row>
    <row r="2051" spans="2:8" x14ac:dyDescent="0.45">
      <c r="B2051" s="191">
        <v>40066</v>
      </c>
      <c r="C2051" s="101">
        <v>44.853595733642578</v>
      </c>
      <c r="D2051" s="56">
        <f t="shared" ref="D2051:D2114" si="64">(C2051-C2052)/C2052</f>
        <v>-0.74947600922077184</v>
      </c>
      <c r="E2051">
        <v>9.0308255496973876E-3</v>
      </c>
      <c r="G2051">
        <v>2049</v>
      </c>
      <c r="H2051">
        <f t="shared" ca="1" si="63"/>
        <v>-1.9886111659425894E-2</v>
      </c>
    </row>
    <row r="2052" spans="2:8" x14ac:dyDescent="0.45">
      <c r="B2052" s="191">
        <v>43755</v>
      </c>
      <c r="C2052" s="101">
        <v>179.03912353515625</v>
      </c>
      <c r="D2052" s="56">
        <f t="shared" si="64"/>
        <v>1.9208362071921574</v>
      </c>
      <c r="E2052">
        <v>9.0292729653865395E-3</v>
      </c>
      <c r="G2052">
        <v>2050</v>
      </c>
      <c r="H2052">
        <f t="shared" ref="H2052:H2115" ca="1" si="65">_xlfn.NORM.INV(RAND(),N$5,N$6)</f>
        <v>1.2390794426079314E-2</v>
      </c>
    </row>
    <row r="2053" spans="2:8" x14ac:dyDescent="0.45">
      <c r="B2053" s="191">
        <v>40351</v>
      </c>
      <c r="C2053" s="101">
        <v>61.297214508056641</v>
      </c>
      <c r="D2053" s="56">
        <f t="shared" si="64"/>
        <v>-0.67539759040233438</v>
      </c>
      <c r="E2053">
        <v>9.0272245312839183E-3</v>
      </c>
      <c r="G2053">
        <v>2051</v>
      </c>
      <c r="H2053">
        <f t="shared" ca="1" si="65"/>
        <v>-2.214556760276002E-2</v>
      </c>
    </row>
    <row r="2054" spans="2:8" x14ac:dyDescent="0.45">
      <c r="B2054" s="191">
        <v>42865</v>
      </c>
      <c r="C2054" s="101">
        <v>188.83782958984375</v>
      </c>
      <c r="D2054" s="56">
        <f t="shared" si="64"/>
        <v>0.28984528747022575</v>
      </c>
      <c r="E2054">
        <v>9.0239728554356753E-3</v>
      </c>
      <c r="G2054">
        <v>2052</v>
      </c>
      <c r="H2054">
        <f t="shared" ca="1" si="65"/>
        <v>2.9622305701968027E-2</v>
      </c>
    </row>
    <row r="2055" spans="2:8" x14ac:dyDescent="0.45">
      <c r="B2055" s="191">
        <v>41793</v>
      </c>
      <c r="C2055" s="101">
        <v>146.40347290039063</v>
      </c>
      <c r="D2055" s="56">
        <f t="shared" si="64"/>
        <v>1.0785036209235974</v>
      </c>
      <c r="E2055">
        <v>9.0222786932587194E-3</v>
      </c>
      <c r="G2055">
        <v>2053</v>
      </c>
      <c r="H2055">
        <f t="shared" ca="1" si="65"/>
        <v>-5.2787084988573001E-3</v>
      </c>
    </row>
    <row r="2056" spans="2:8" x14ac:dyDescent="0.45">
      <c r="B2056" s="191">
        <v>40484</v>
      </c>
      <c r="C2056" s="101">
        <v>70.436958312988281</v>
      </c>
      <c r="D2056" s="56">
        <f t="shared" si="64"/>
        <v>-0.55510587369483033</v>
      </c>
      <c r="E2056">
        <v>9.0196654894076755E-3</v>
      </c>
      <c r="G2056">
        <v>2054</v>
      </c>
      <c r="H2056">
        <f t="shared" ca="1" si="65"/>
        <v>3.3079343643965871E-2</v>
      </c>
    </row>
    <row r="2057" spans="2:8" x14ac:dyDescent="0.45">
      <c r="B2057" s="191">
        <v>44321</v>
      </c>
      <c r="C2057" s="101">
        <v>158.32296752929688</v>
      </c>
      <c r="D2057" s="56">
        <f t="shared" si="64"/>
        <v>2.2964778203997189E-2</v>
      </c>
      <c r="E2057">
        <v>9.01817823950107E-3</v>
      </c>
      <c r="G2057">
        <v>2055</v>
      </c>
      <c r="H2057">
        <f t="shared" ca="1" si="65"/>
        <v>-1.2418692954437172E-2</v>
      </c>
    </row>
    <row r="2058" spans="2:8" x14ac:dyDescent="0.45">
      <c r="B2058" s="191">
        <v>41877</v>
      </c>
      <c r="C2058" s="101">
        <v>154.76873779296875</v>
      </c>
      <c r="D2058" s="56">
        <f t="shared" si="64"/>
        <v>-0.2584994850103996</v>
      </c>
      <c r="E2058">
        <v>9.0180607926247918E-3</v>
      </c>
      <c r="G2058">
        <v>2056</v>
      </c>
      <c r="H2058">
        <f t="shared" ca="1" si="65"/>
        <v>-4.1769777182034472E-2</v>
      </c>
    </row>
    <row r="2059" spans="2:8" x14ac:dyDescent="0.45">
      <c r="B2059" s="191">
        <v>44643</v>
      </c>
      <c r="C2059" s="101">
        <v>208.72370910644531</v>
      </c>
      <c r="D2059" s="56">
        <f t="shared" si="64"/>
        <v>3.4227018316543734</v>
      </c>
      <c r="E2059">
        <v>9.0091439104058764E-3</v>
      </c>
      <c r="G2059">
        <v>2057</v>
      </c>
      <c r="H2059">
        <f t="shared" ca="1" si="65"/>
        <v>1.9220325847999507E-2</v>
      </c>
    </row>
    <row r="2060" spans="2:8" x14ac:dyDescent="0.45">
      <c r="B2060" s="191">
        <v>40022</v>
      </c>
      <c r="C2060" s="101">
        <v>47.193710327148438</v>
      </c>
      <c r="D2060" s="56">
        <f t="shared" si="64"/>
        <v>-0.74021682818104484</v>
      </c>
      <c r="E2060">
        <v>9.0015820665844664E-3</v>
      </c>
      <c r="G2060">
        <v>2058</v>
      </c>
      <c r="H2060">
        <f t="shared" ca="1" si="65"/>
        <v>-2.1166168671183386E-2</v>
      </c>
    </row>
    <row r="2061" spans="2:8" x14ac:dyDescent="0.45">
      <c r="B2061" s="191">
        <v>44578</v>
      </c>
      <c r="C2061" s="101">
        <v>181.665771484375</v>
      </c>
      <c r="D2061" s="56">
        <f t="shared" si="64"/>
        <v>9.743906684254851</v>
      </c>
      <c r="E2061">
        <v>8.9847724899193883E-3</v>
      </c>
      <c r="G2061">
        <v>2059</v>
      </c>
      <c r="H2061">
        <f t="shared" ca="1" si="65"/>
        <v>-7.2297928792572205E-3</v>
      </c>
    </row>
    <row r="2062" spans="2:8" x14ac:dyDescent="0.45">
      <c r="B2062" s="191">
        <v>38476</v>
      </c>
      <c r="C2062" s="101">
        <v>16.908725738525391</v>
      </c>
      <c r="D2062" s="56">
        <f t="shared" si="64"/>
        <v>-0.89121142165443268</v>
      </c>
      <c r="E2062">
        <v>8.9833809330701758E-3</v>
      </c>
      <c r="G2062">
        <v>2060</v>
      </c>
      <c r="H2062">
        <f t="shared" ca="1" si="65"/>
        <v>2.4340181712659986E-2</v>
      </c>
    </row>
    <row r="2063" spans="2:8" x14ac:dyDescent="0.45">
      <c r="B2063" s="191">
        <v>41890</v>
      </c>
      <c r="C2063" s="101">
        <v>155.42739868164063</v>
      </c>
      <c r="D2063" s="56">
        <f t="shared" si="64"/>
        <v>-0.60334420018877</v>
      </c>
      <c r="E2063">
        <v>8.9794014901184577E-3</v>
      </c>
      <c r="G2063">
        <v>2061</v>
      </c>
      <c r="H2063">
        <f t="shared" ca="1" si="65"/>
        <v>1.47251096027376E-2</v>
      </c>
    </row>
    <row r="2064" spans="2:8" x14ac:dyDescent="0.45">
      <c r="B2064" s="191">
        <v>45209</v>
      </c>
      <c r="C2064" s="101">
        <v>391.84451293945313</v>
      </c>
      <c r="D2064" s="56">
        <f t="shared" si="64"/>
        <v>10.464660345012321</v>
      </c>
      <c r="E2064">
        <v>8.968135212199059E-3</v>
      </c>
      <c r="G2064">
        <v>2062</v>
      </c>
      <c r="H2064">
        <f t="shared" ca="1" si="65"/>
        <v>5.7903791630919922E-3</v>
      </c>
    </row>
    <row r="2065" spans="2:8" x14ac:dyDescent="0.45">
      <c r="B2065" s="191">
        <v>39036</v>
      </c>
      <c r="C2065" s="101">
        <v>34.178466796875</v>
      </c>
      <c r="D2065" s="56">
        <f t="shared" si="64"/>
        <v>1.8629401528276697</v>
      </c>
      <c r="E2065">
        <v>8.9627469991858198E-3</v>
      </c>
      <c r="G2065">
        <v>2063</v>
      </c>
      <c r="H2065">
        <f t="shared" ca="1" si="65"/>
        <v>6.2013637556163851E-3</v>
      </c>
    </row>
    <row r="2066" spans="2:8" x14ac:dyDescent="0.45">
      <c r="B2066" s="191">
        <v>36333</v>
      </c>
      <c r="C2066" s="101">
        <v>11.938240051269531</v>
      </c>
      <c r="D2066" s="56">
        <f t="shared" si="64"/>
        <v>-0.95837768382543054</v>
      </c>
      <c r="E2066">
        <v>8.9601960444372335E-3</v>
      </c>
      <c r="G2066">
        <v>2064</v>
      </c>
      <c r="H2066">
        <f t="shared" ca="1" si="65"/>
        <v>4.5250679551808882E-3</v>
      </c>
    </row>
    <row r="2067" spans="2:8" x14ac:dyDescent="0.45">
      <c r="B2067" s="191">
        <v>44935</v>
      </c>
      <c r="C2067" s="101">
        <v>286.82305908203125</v>
      </c>
      <c r="D2067" s="56">
        <f t="shared" si="64"/>
        <v>1.1027552829427152</v>
      </c>
      <c r="E2067">
        <v>8.9538497839716132E-3</v>
      </c>
      <c r="G2067">
        <v>2065</v>
      </c>
      <c r="H2067">
        <f t="shared" ca="1" si="65"/>
        <v>8.0200546632243283E-3</v>
      </c>
    </row>
    <row r="2068" spans="2:8" x14ac:dyDescent="0.45">
      <c r="B2068" s="191">
        <v>42160</v>
      </c>
      <c r="C2068" s="101">
        <v>136.4034423828125</v>
      </c>
      <c r="D2068" s="56">
        <f t="shared" si="64"/>
        <v>6.590257003200839</v>
      </c>
      <c r="E2068">
        <v>8.9524658925598001E-3</v>
      </c>
      <c r="G2068">
        <v>2066</v>
      </c>
      <c r="H2068">
        <f t="shared" ca="1" si="65"/>
        <v>2.4260647447502004E-2</v>
      </c>
    </row>
    <row r="2069" spans="2:8" x14ac:dyDescent="0.45">
      <c r="B2069" s="191">
        <v>38497</v>
      </c>
      <c r="C2069" s="101">
        <v>17.970859527587891</v>
      </c>
      <c r="D2069" s="56">
        <f t="shared" si="64"/>
        <v>-0.71467118933393803</v>
      </c>
      <c r="E2069">
        <v>8.951724894177877E-3</v>
      </c>
      <c r="G2069">
        <v>2067</v>
      </c>
      <c r="H2069">
        <f t="shared" ca="1" si="65"/>
        <v>3.9534930428420635E-2</v>
      </c>
    </row>
    <row r="2070" spans="2:8" x14ac:dyDescent="0.45">
      <c r="B2070" s="191">
        <v>40388</v>
      </c>
      <c r="C2070" s="101">
        <v>62.982982635498047</v>
      </c>
      <c r="D2070" s="56">
        <f t="shared" si="64"/>
        <v>2.5450674445056976</v>
      </c>
      <c r="E2070">
        <v>8.9474623038239658E-3</v>
      </c>
      <c r="G2070">
        <v>2068</v>
      </c>
      <c r="H2070">
        <f t="shared" ca="1" si="65"/>
        <v>-9.4807482141816626E-3</v>
      </c>
    </row>
    <row r="2071" spans="2:8" x14ac:dyDescent="0.45">
      <c r="B2071" s="191">
        <v>38491</v>
      </c>
      <c r="C2071" s="101">
        <v>17.76637077331543</v>
      </c>
      <c r="D2071" s="56">
        <f t="shared" si="64"/>
        <v>0.41612000212234918</v>
      </c>
      <c r="E2071">
        <v>8.9195087662974539E-3</v>
      </c>
      <c r="G2071">
        <v>2069</v>
      </c>
      <c r="H2071">
        <f t="shared" ca="1" si="65"/>
        <v>-3.9448753162222724E-2</v>
      </c>
    </row>
    <row r="2072" spans="2:8" x14ac:dyDescent="0.45">
      <c r="B2072" s="191">
        <v>38034</v>
      </c>
      <c r="C2072" s="101">
        <v>12.545808792114258</v>
      </c>
      <c r="D2072" s="56">
        <f t="shared" si="64"/>
        <v>0.59109779985506816</v>
      </c>
      <c r="E2072">
        <v>8.9194408070475701E-3</v>
      </c>
      <c r="G2072">
        <v>2070</v>
      </c>
      <c r="H2072">
        <f t="shared" ca="1" si="65"/>
        <v>7.6004622656248013E-3</v>
      </c>
    </row>
    <row r="2073" spans="2:8" x14ac:dyDescent="0.45">
      <c r="B2073" s="191">
        <v>37446</v>
      </c>
      <c r="C2073" s="101">
        <v>7.8850016593933105</v>
      </c>
      <c r="D2073" s="56">
        <f t="shared" si="64"/>
        <v>-0.94553178860660014</v>
      </c>
      <c r="E2073">
        <v>8.914616328299492E-3</v>
      </c>
      <c r="G2073">
        <v>2071</v>
      </c>
      <c r="H2073">
        <f t="shared" ca="1" si="65"/>
        <v>6.1490318031198242E-3</v>
      </c>
    </row>
    <row r="2074" spans="2:8" x14ac:dyDescent="0.45">
      <c r="B2074" s="191">
        <v>42353</v>
      </c>
      <c r="C2074" s="101">
        <v>144.76336669921875</v>
      </c>
      <c r="D2074" s="56">
        <f t="shared" si="64"/>
        <v>1.9647102058188521</v>
      </c>
      <c r="E2074">
        <v>8.9032901614187927E-3</v>
      </c>
      <c r="G2074">
        <v>2072</v>
      </c>
      <c r="H2074">
        <f t="shared" ca="1" si="65"/>
        <v>-5.503671763936153E-3</v>
      </c>
    </row>
    <row r="2075" spans="2:8" x14ac:dyDescent="0.45">
      <c r="B2075" s="191">
        <v>40224</v>
      </c>
      <c r="C2075" s="101">
        <v>48.828842163085938</v>
      </c>
      <c r="D2075" s="56">
        <f t="shared" si="64"/>
        <v>-0.59413040005534967</v>
      </c>
      <c r="E2075">
        <v>8.9016131232841529E-3</v>
      </c>
      <c r="G2075">
        <v>2073</v>
      </c>
      <c r="H2075">
        <f t="shared" ca="1" si="65"/>
        <v>1.9491013945520521E-2</v>
      </c>
    </row>
    <row r="2076" spans="2:8" x14ac:dyDescent="0.45">
      <c r="B2076" s="191">
        <v>41193</v>
      </c>
      <c r="C2076" s="101">
        <v>120.30672454833984</v>
      </c>
      <c r="D2076" s="56">
        <f t="shared" si="64"/>
        <v>5.857153852751928</v>
      </c>
      <c r="E2076">
        <v>8.8967291880907677E-3</v>
      </c>
      <c r="G2076">
        <v>2074</v>
      </c>
      <c r="H2076">
        <f t="shared" ca="1" si="65"/>
        <v>2.764591665076005E-2</v>
      </c>
    </row>
    <row r="2077" spans="2:8" x14ac:dyDescent="0.45">
      <c r="B2077" s="191">
        <v>38485</v>
      </c>
      <c r="C2077" s="101">
        <v>17.544702529907227</v>
      </c>
      <c r="D2077" s="56">
        <f t="shared" si="64"/>
        <v>-0.61473231944246898</v>
      </c>
      <c r="E2077">
        <v>8.8957661150346964E-3</v>
      </c>
      <c r="G2077">
        <v>2075</v>
      </c>
      <c r="H2077">
        <f t="shared" ca="1" si="65"/>
        <v>-1.6404290912483473E-2</v>
      </c>
    </row>
    <row r="2078" spans="2:8" x14ac:dyDescent="0.45">
      <c r="B2078" s="191">
        <v>40080</v>
      </c>
      <c r="C2078" s="101">
        <v>45.538993835449219</v>
      </c>
      <c r="D2078" s="56">
        <f t="shared" si="64"/>
        <v>-0.74528166858729661</v>
      </c>
      <c r="E2078">
        <v>8.8938661252443152E-3</v>
      </c>
      <c r="G2078">
        <v>2076</v>
      </c>
      <c r="H2078">
        <f t="shared" ca="1" si="65"/>
        <v>-5.8290739585495517E-4</v>
      </c>
    </row>
    <row r="2079" spans="2:8" x14ac:dyDescent="0.45">
      <c r="B2079" s="191">
        <v>44620</v>
      </c>
      <c r="C2079" s="101">
        <v>178.78176879882813</v>
      </c>
      <c r="D2079" s="56">
        <f t="shared" si="64"/>
        <v>2.5683764936485174</v>
      </c>
      <c r="E2079">
        <v>8.8803471129744582E-3</v>
      </c>
      <c r="G2079">
        <v>2077</v>
      </c>
      <c r="H2079">
        <f t="shared" ca="1" si="65"/>
        <v>9.5560901591991709E-3</v>
      </c>
    </row>
    <row r="2080" spans="2:8" x14ac:dyDescent="0.45">
      <c r="B2080" s="191">
        <v>40171</v>
      </c>
      <c r="C2080" s="101">
        <v>50.101711273193359</v>
      </c>
      <c r="D2080" s="56">
        <f t="shared" si="64"/>
        <v>-0.64896036230961363</v>
      </c>
      <c r="E2080">
        <v>8.8725482025112691E-3</v>
      </c>
      <c r="G2080">
        <v>2078</v>
      </c>
      <c r="H2080">
        <f t="shared" ca="1" si="65"/>
        <v>-1.2510858963043728E-2</v>
      </c>
    </row>
    <row r="2081" spans="2:8" x14ac:dyDescent="0.45">
      <c r="B2081" s="191">
        <v>42191</v>
      </c>
      <c r="C2081" s="101">
        <v>142.72380065917969</v>
      </c>
      <c r="D2081" s="56">
        <f t="shared" si="64"/>
        <v>13.784691357683192</v>
      </c>
      <c r="E2081">
        <v>8.8720105029590265E-3</v>
      </c>
      <c r="G2081">
        <v>2079</v>
      </c>
      <c r="H2081">
        <f t="shared" ca="1" si="65"/>
        <v>1.8498350438806505E-2</v>
      </c>
    </row>
    <row r="2082" spans="2:8" x14ac:dyDescent="0.45">
      <c r="B2082" s="191">
        <v>36539</v>
      </c>
      <c r="C2082" s="101">
        <v>9.6534852981567383</v>
      </c>
      <c r="D2082" s="56">
        <f t="shared" si="64"/>
        <v>-0.96667366857618342</v>
      </c>
      <c r="E2082">
        <v>8.8661383342029249E-3</v>
      </c>
      <c r="G2082">
        <v>2080</v>
      </c>
      <c r="H2082">
        <f t="shared" ca="1" si="65"/>
        <v>-1.9852155552014441E-2</v>
      </c>
    </row>
    <row r="2083" spans="2:8" x14ac:dyDescent="0.45">
      <c r="B2083" s="191">
        <v>44904</v>
      </c>
      <c r="C2083" s="101">
        <v>289.6654052734375</v>
      </c>
      <c r="D2083" s="56">
        <f t="shared" si="64"/>
        <v>-0.33593536943077734</v>
      </c>
      <c r="E2083">
        <v>8.8651038704980149E-3</v>
      </c>
      <c r="G2083">
        <v>2081</v>
      </c>
      <c r="H2083">
        <f t="shared" ca="1" si="65"/>
        <v>1.4786229288805096E-2</v>
      </c>
    </row>
    <row r="2084" spans="2:8" x14ac:dyDescent="0.45">
      <c r="B2084" s="191">
        <v>45650</v>
      </c>
      <c r="C2084" s="101">
        <v>436.20062255859375</v>
      </c>
      <c r="D2084" s="56">
        <f t="shared" si="64"/>
        <v>1.6300453523605629</v>
      </c>
      <c r="E2084">
        <v>8.8561160122753117E-3</v>
      </c>
      <c r="G2084">
        <v>2082</v>
      </c>
      <c r="H2084">
        <f t="shared" ca="1" si="65"/>
        <v>3.4711128107591735E-2</v>
      </c>
    </row>
    <row r="2085" spans="2:8" x14ac:dyDescent="0.45">
      <c r="B2085" s="191">
        <v>44372</v>
      </c>
      <c r="C2085" s="101">
        <v>165.85289001464844</v>
      </c>
      <c r="D2085" s="56">
        <f t="shared" si="64"/>
        <v>-0.23586920064286523</v>
      </c>
      <c r="E2085">
        <v>8.8560144445091072E-3</v>
      </c>
      <c r="G2085">
        <v>2083</v>
      </c>
      <c r="H2085">
        <f t="shared" ca="1" si="65"/>
        <v>-4.416783721437622E-3</v>
      </c>
    </row>
    <row r="2086" spans="2:8" x14ac:dyDescent="0.45">
      <c r="B2086" s="191">
        <v>44686</v>
      </c>
      <c r="C2086" s="101">
        <v>217.04777526855469</v>
      </c>
      <c r="D2086" s="56">
        <f t="shared" si="64"/>
        <v>-0.47439142120000416</v>
      </c>
      <c r="E2086">
        <v>8.8545793188273391E-3</v>
      </c>
      <c r="G2086">
        <v>2084</v>
      </c>
      <c r="H2086">
        <f t="shared" ca="1" si="65"/>
        <v>-5.0383077973926984E-3</v>
      </c>
    </row>
    <row r="2087" spans="2:8" x14ac:dyDescent="0.45">
      <c r="B2087" s="191">
        <v>45959</v>
      </c>
      <c r="C2087" s="101">
        <v>412.94564819335938</v>
      </c>
      <c r="D2087" s="56">
        <f t="shared" si="64"/>
        <v>2.7944900771263015</v>
      </c>
      <c r="E2087">
        <v>8.8538059220213752E-3</v>
      </c>
      <c r="G2087">
        <v>2085</v>
      </c>
      <c r="H2087">
        <f t="shared" ca="1" si="65"/>
        <v>-2.0011014292432627E-2</v>
      </c>
    </row>
    <row r="2088" spans="2:8" x14ac:dyDescent="0.45">
      <c r="B2088" s="191">
        <v>41172</v>
      </c>
      <c r="C2088" s="101">
        <v>108.82770538330078</v>
      </c>
      <c r="D2088" s="56">
        <f t="shared" si="64"/>
        <v>-0.26394429156676641</v>
      </c>
      <c r="E2088">
        <v>8.8514032774613741E-3</v>
      </c>
      <c r="G2088">
        <v>2086</v>
      </c>
      <c r="H2088">
        <f t="shared" ca="1" si="65"/>
        <v>2.8062102570800404E-3</v>
      </c>
    </row>
    <row r="2089" spans="2:8" x14ac:dyDescent="0.45">
      <c r="B2089" s="191">
        <v>41796</v>
      </c>
      <c r="C2089" s="101">
        <v>147.8525390625</v>
      </c>
      <c r="D2089" s="56">
        <f t="shared" si="64"/>
        <v>5.4077348462968133E-2</v>
      </c>
      <c r="E2089">
        <v>8.8389433248153414E-3</v>
      </c>
      <c r="G2089">
        <v>2087</v>
      </c>
      <c r="H2089">
        <f t="shared" ca="1" si="65"/>
        <v>2.7830303971910698E-2</v>
      </c>
    </row>
    <row r="2090" spans="2:8" x14ac:dyDescent="0.45">
      <c r="B2090" s="191">
        <v>41652</v>
      </c>
      <c r="C2090" s="101">
        <v>140.26725769042969</v>
      </c>
      <c r="D2090" s="56">
        <f t="shared" si="64"/>
        <v>16.454832863973454</v>
      </c>
      <c r="E2090">
        <v>8.8345613403959192E-3</v>
      </c>
      <c r="G2090">
        <v>2088</v>
      </c>
      <c r="H2090">
        <f t="shared" ca="1" si="65"/>
        <v>1.2283046562434756E-2</v>
      </c>
    </row>
    <row r="2091" spans="2:8" x14ac:dyDescent="0.45">
      <c r="B2091" s="191">
        <v>36794</v>
      </c>
      <c r="C2091" s="101">
        <v>8.0360126495361328</v>
      </c>
      <c r="D2091" s="56">
        <f t="shared" si="64"/>
        <v>-0.9797986693273012</v>
      </c>
      <c r="E2091">
        <v>8.833611001813629E-3</v>
      </c>
      <c r="G2091">
        <v>2089</v>
      </c>
      <c r="H2091">
        <f t="shared" ca="1" si="65"/>
        <v>-2.3154298798814244E-2</v>
      </c>
    </row>
    <row r="2092" spans="2:8" x14ac:dyDescent="0.45">
      <c r="B2092" s="191">
        <v>45181</v>
      </c>
      <c r="C2092" s="101">
        <v>397.79620361328125</v>
      </c>
      <c r="D2092" s="56">
        <f t="shared" si="64"/>
        <v>2.5676408740688474</v>
      </c>
      <c r="E2092">
        <v>8.8326937990195701E-3</v>
      </c>
      <c r="G2092">
        <v>2090</v>
      </c>
      <c r="H2092">
        <f t="shared" ca="1" si="65"/>
        <v>-2.8576777245866111E-3</v>
      </c>
    </row>
    <row r="2093" spans="2:8" x14ac:dyDescent="0.45">
      <c r="B2093" s="191">
        <v>41159</v>
      </c>
      <c r="C2093" s="101">
        <v>111.50119018554688</v>
      </c>
      <c r="D2093" s="56">
        <f t="shared" si="64"/>
        <v>11.683166204163687</v>
      </c>
      <c r="E2093">
        <v>8.8306168178288631E-3</v>
      </c>
      <c r="G2093">
        <v>2091</v>
      </c>
      <c r="H2093">
        <f t="shared" ca="1" si="65"/>
        <v>4.5650902841148466E-4</v>
      </c>
    </row>
    <row r="2094" spans="2:8" x14ac:dyDescent="0.45">
      <c r="B2094" s="191">
        <v>37088</v>
      </c>
      <c r="C2094" s="101">
        <v>8.7912740707397461</v>
      </c>
      <c r="D2094" s="56">
        <f t="shared" si="64"/>
        <v>-0.84544083683999582</v>
      </c>
      <c r="E2094">
        <v>8.8262125522616929E-3</v>
      </c>
      <c r="G2094">
        <v>2092</v>
      </c>
      <c r="H2094">
        <f t="shared" ca="1" si="65"/>
        <v>2.3209517295433066E-2</v>
      </c>
    </row>
    <row r="2095" spans="2:8" x14ac:dyDescent="0.45">
      <c r="B2095" s="191">
        <v>40339</v>
      </c>
      <c r="C2095" s="101">
        <v>56.879669189453125</v>
      </c>
      <c r="D2095" s="56">
        <f t="shared" si="64"/>
        <v>-0.85261303572627445</v>
      </c>
      <c r="E2095">
        <v>8.8257155611642536E-3</v>
      </c>
      <c r="G2095">
        <v>2093</v>
      </c>
      <c r="H2095">
        <f t="shared" ca="1" si="65"/>
        <v>3.8987258374367311E-3</v>
      </c>
    </row>
    <row r="2096" spans="2:8" x14ac:dyDescent="0.45">
      <c r="B2096" s="191">
        <v>45467</v>
      </c>
      <c r="C2096" s="101">
        <v>385.92062377929688</v>
      </c>
      <c r="D2096" s="56">
        <f t="shared" si="64"/>
        <v>44.005051274006732</v>
      </c>
      <c r="E2096">
        <v>8.8178898139910679E-3</v>
      </c>
      <c r="G2096">
        <v>2094</v>
      </c>
      <c r="H2096">
        <f t="shared" ca="1" si="65"/>
        <v>-2.466720087612223E-3</v>
      </c>
    </row>
    <row r="2097" spans="2:8" x14ac:dyDescent="0.45">
      <c r="B2097" s="191">
        <v>37840</v>
      </c>
      <c r="C2097" s="101">
        <v>8.5750513076782227</v>
      </c>
      <c r="D2097" s="56">
        <f t="shared" si="64"/>
        <v>0.85944948952781863</v>
      </c>
      <c r="E2097">
        <v>8.8128141182742953E-3</v>
      </c>
      <c r="G2097">
        <v>2095</v>
      </c>
      <c r="H2097">
        <f t="shared" ca="1" si="65"/>
        <v>2.5021459348076206E-2</v>
      </c>
    </row>
    <row r="2098" spans="2:8" x14ac:dyDescent="0.45">
      <c r="B2098" s="191">
        <v>35579</v>
      </c>
      <c r="C2098" s="101">
        <v>4.611607551574707</v>
      </c>
      <c r="D2098" s="56">
        <f t="shared" si="64"/>
        <v>-0.32007884666435699</v>
      </c>
      <c r="E2098">
        <v>8.7913165382978546E-3</v>
      </c>
      <c r="G2098">
        <v>2096</v>
      </c>
      <c r="H2098">
        <f t="shared" ca="1" si="65"/>
        <v>5.2053672156473869E-3</v>
      </c>
    </row>
    <row r="2099" spans="2:8" x14ac:dyDescent="0.45">
      <c r="B2099" s="191">
        <v>35725</v>
      </c>
      <c r="C2099" s="101">
        <v>6.782562255859375</v>
      </c>
      <c r="D2099" s="56">
        <f t="shared" si="64"/>
        <v>-0.54821046538559415</v>
      </c>
      <c r="E2099">
        <v>8.7836977202895954E-3</v>
      </c>
      <c r="G2099">
        <v>2097</v>
      </c>
      <c r="H2099">
        <f t="shared" ca="1" si="65"/>
        <v>-2.9136825207734262E-2</v>
      </c>
    </row>
    <row r="2100" spans="2:8" x14ac:dyDescent="0.45">
      <c r="B2100" s="191">
        <v>38341</v>
      </c>
      <c r="C2100" s="101">
        <v>15.012659072875977</v>
      </c>
      <c r="D2100" s="56">
        <f t="shared" si="64"/>
        <v>-0.96351787582865067</v>
      </c>
      <c r="E2100">
        <v>8.7620905366038709E-3</v>
      </c>
      <c r="G2100">
        <v>2098</v>
      </c>
      <c r="H2100">
        <f t="shared" ca="1" si="65"/>
        <v>-1.7089583505285048E-2</v>
      </c>
    </row>
    <row r="2101" spans="2:8" x14ac:dyDescent="0.45">
      <c r="B2101" s="191">
        <v>45303</v>
      </c>
      <c r="C2101" s="101">
        <v>411.50726318359375</v>
      </c>
      <c r="D2101" s="56">
        <f t="shared" si="64"/>
        <v>1.0828225109000766</v>
      </c>
      <c r="E2101">
        <v>8.7539295654889184E-3</v>
      </c>
      <c r="G2101">
        <v>2099</v>
      </c>
      <c r="H2101">
        <f t="shared" ca="1" si="65"/>
        <v>1.4703587208424346E-2</v>
      </c>
    </row>
    <row r="2102" spans="2:8" x14ac:dyDescent="0.45">
      <c r="B2102" s="191">
        <v>43521</v>
      </c>
      <c r="C2102" s="101">
        <v>197.57192993164063</v>
      </c>
      <c r="D2102" s="56">
        <f t="shared" si="64"/>
        <v>3.5666376876904618E-2</v>
      </c>
      <c r="E2102">
        <v>8.7496141640475526E-3</v>
      </c>
      <c r="G2102">
        <v>2100</v>
      </c>
      <c r="H2102">
        <f t="shared" ca="1" si="65"/>
        <v>1.7716358756288332E-2</v>
      </c>
    </row>
    <row r="2103" spans="2:8" x14ac:dyDescent="0.45">
      <c r="B2103" s="191">
        <v>42849</v>
      </c>
      <c r="C2103" s="101">
        <v>190.76792907714844</v>
      </c>
      <c r="D2103" s="56">
        <f t="shared" si="64"/>
        <v>0.46932579507891731</v>
      </c>
      <c r="E2103">
        <v>8.7481225408462086E-3</v>
      </c>
      <c r="G2103">
        <v>2101</v>
      </c>
      <c r="H2103">
        <f t="shared" ca="1" si="65"/>
        <v>3.4446837544351125E-3</v>
      </c>
    </row>
    <row r="2104" spans="2:8" x14ac:dyDescent="0.45">
      <c r="B2104" s="191">
        <v>41255</v>
      </c>
      <c r="C2104" s="101">
        <v>129.83364868164063</v>
      </c>
      <c r="D2104" s="56">
        <f t="shared" si="64"/>
        <v>1.8695528419229372</v>
      </c>
      <c r="E2104">
        <v>8.7370837028220242E-3</v>
      </c>
      <c r="G2104">
        <v>2102</v>
      </c>
      <c r="H2104">
        <f t="shared" ca="1" si="65"/>
        <v>-7.2318878758551057E-3</v>
      </c>
    </row>
    <row r="2105" spans="2:8" x14ac:dyDescent="0.45">
      <c r="B2105" s="191">
        <v>40072</v>
      </c>
      <c r="C2105" s="101">
        <v>45.245254516601563</v>
      </c>
      <c r="D2105" s="56">
        <f t="shared" si="64"/>
        <v>4.070369020608255</v>
      </c>
      <c r="E2105">
        <v>8.7319372405459013E-3</v>
      </c>
      <c r="G2105">
        <v>2103</v>
      </c>
      <c r="H2105">
        <f t="shared" ca="1" si="65"/>
        <v>-3.8427186306145326E-2</v>
      </c>
    </row>
    <row r="2106" spans="2:8" x14ac:dyDescent="0.45">
      <c r="B2106" s="191">
        <v>37844</v>
      </c>
      <c r="C2106" s="101">
        <v>8.9234638214111328</v>
      </c>
      <c r="D2106" s="56">
        <f t="shared" si="64"/>
        <v>-0.97810770526193158</v>
      </c>
      <c r="E2106">
        <v>8.7303206098179945E-3</v>
      </c>
      <c r="G2106">
        <v>2104</v>
      </c>
      <c r="H2106">
        <f t="shared" ca="1" si="65"/>
        <v>2.1547523782023684E-2</v>
      </c>
    </row>
    <row r="2107" spans="2:8" x14ac:dyDescent="0.45">
      <c r="B2107" s="191">
        <v>45845</v>
      </c>
      <c r="C2107" s="101">
        <v>407.60751342773438</v>
      </c>
      <c r="D2107" s="56">
        <f t="shared" si="64"/>
        <v>46.505325471935613</v>
      </c>
      <c r="E2107">
        <v>8.7262693378468096E-3</v>
      </c>
      <c r="G2107">
        <v>2105</v>
      </c>
      <c r="H2107">
        <f t="shared" ca="1" si="65"/>
        <v>3.1524301217518889E-2</v>
      </c>
    </row>
    <row r="2108" spans="2:8" x14ac:dyDescent="0.45">
      <c r="B2108" s="191">
        <v>36966</v>
      </c>
      <c r="C2108" s="101">
        <v>8.5802488327026367</v>
      </c>
      <c r="D2108" s="56">
        <f t="shared" si="64"/>
        <v>-0.94910715126126322</v>
      </c>
      <c r="E2108">
        <v>8.7247490673236748E-3</v>
      </c>
      <c r="G2108">
        <v>2106</v>
      </c>
      <c r="H2108">
        <f t="shared" ca="1" si="65"/>
        <v>-3.5514649848748048E-3</v>
      </c>
    </row>
    <row r="2109" spans="2:8" x14ac:dyDescent="0.45">
      <c r="B2109" s="191">
        <v>44214</v>
      </c>
      <c r="C2109" s="101">
        <v>168.59439086914063</v>
      </c>
      <c r="D2109" s="56">
        <f t="shared" si="64"/>
        <v>1.0020027271370795</v>
      </c>
      <c r="E2109">
        <v>8.7217118156814061E-3</v>
      </c>
      <c r="G2109">
        <v>2107</v>
      </c>
      <c r="H2109">
        <f t="shared" ca="1" si="65"/>
        <v>2.3602271635726397E-3</v>
      </c>
    </row>
    <row r="2110" spans="2:8" x14ac:dyDescent="0.45">
      <c r="B2110" s="191">
        <v>40945</v>
      </c>
      <c r="C2110" s="101">
        <v>84.212867736816406</v>
      </c>
      <c r="D2110" s="56">
        <f t="shared" si="64"/>
        <v>-0.45657321501101578</v>
      </c>
      <c r="E2110">
        <v>8.7215797687423356E-3</v>
      </c>
      <c r="G2110">
        <v>2108</v>
      </c>
      <c r="H2110">
        <f t="shared" ca="1" si="65"/>
        <v>-1.4128114289811202E-2</v>
      </c>
    </row>
    <row r="2111" spans="2:8" x14ac:dyDescent="0.45">
      <c r="B2111" s="191">
        <v>41842</v>
      </c>
      <c r="C2111" s="101">
        <v>154.96635437011719</v>
      </c>
      <c r="D2111" s="56">
        <f t="shared" si="64"/>
        <v>-0.62484472384670842</v>
      </c>
      <c r="E2111">
        <v>8.7183299169316785E-3</v>
      </c>
      <c r="G2111">
        <v>2109</v>
      </c>
      <c r="H2111">
        <f t="shared" ca="1" si="65"/>
        <v>2.0165850027135068E-2</v>
      </c>
    </row>
    <row r="2112" spans="2:8" x14ac:dyDescent="0.45">
      <c r="B2112" s="191">
        <v>45779</v>
      </c>
      <c r="C2112" s="101">
        <v>413.07257080078125</v>
      </c>
      <c r="D2112" s="56">
        <f t="shared" si="64"/>
        <v>26.280159930477279</v>
      </c>
      <c r="E2112">
        <v>8.6894973514336955E-3</v>
      </c>
      <c r="G2112">
        <v>2110</v>
      </c>
      <c r="H2112">
        <f t="shared" ca="1" si="65"/>
        <v>-1.6405992678654235E-2</v>
      </c>
    </row>
    <row r="2113" spans="2:8" x14ac:dyDescent="0.45">
      <c r="B2113" s="191">
        <v>38330</v>
      </c>
      <c r="C2113" s="101">
        <v>15.141867637634277</v>
      </c>
      <c r="D2113" s="56">
        <f t="shared" si="64"/>
        <v>-0.60351166910475351</v>
      </c>
      <c r="E2113">
        <v>8.6862238156032983E-3</v>
      </c>
      <c r="G2113">
        <v>2111</v>
      </c>
      <c r="H2113">
        <f t="shared" ca="1" si="65"/>
        <v>-1.6239591060645445E-2</v>
      </c>
    </row>
    <row r="2114" spans="2:8" x14ac:dyDescent="0.45">
      <c r="B2114" s="191">
        <v>39616</v>
      </c>
      <c r="C2114" s="101">
        <v>38.189945220947266</v>
      </c>
      <c r="D2114" s="56">
        <f t="shared" si="64"/>
        <v>-0.53525575112167467</v>
      </c>
      <c r="E2114">
        <v>8.6849800293519464E-3</v>
      </c>
      <c r="G2114">
        <v>2112</v>
      </c>
      <c r="H2114">
        <f t="shared" ca="1" si="65"/>
        <v>7.0388132093668811E-3</v>
      </c>
    </row>
    <row r="2115" spans="2:8" x14ac:dyDescent="0.45">
      <c r="B2115" s="191">
        <v>40896</v>
      </c>
      <c r="C2115" s="101">
        <v>82.174110412597656</v>
      </c>
      <c r="D2115" s="56">
        <f t="shared" ref="D2115:D2178" si="66">(C2115-C2116)/C2116</f>
        <v>-0.56275049827661405</v>
      </c>
      <c r="E2115">
        <v>8.6824197833042741E-3</v>
      </c>
      <c r="G2115">
        <v>2113</v>
      </c>
      <c r="H2115">
        <f t="shared" ca="1" si="65"/>
        <v>7.4078554883113008E-3</v>
      </c>
    </row>
    <row r="2116" spans="2:8" x14ac:dyDescent="0.45">
      <c r="B2116" s="191">
        <v>44628</v>
      </c>
      <c r="C2116" s="101">
        <v>187.93414306640625</v>
      </c>
      <c r="D2116" s="56">
        <f t="shared" si="66"/>
        <v>-0.52450530059072531</v>
      </c>
      <c r="E2116">
        <v>8.6684484511619208E-3</v>
      </c>
      <c r="G2116">
        <v>2114</v>
      </c>
      <c r="H2116">
        <f t="shared" ref="H2116:H2179" ca="1" si="67">_xlfn.NORM.INV(RAND(),N$5,N$6)</f>
        <v>9.542238959797297E-3</v>
      </c>
    </row>
    <row r="2117" spans="2:8" x14ac:dyDescent="0.45">
      <c r="B2117" s="191">
        <v>45210</v>
      </c>
      <c r="C2117" s="101">
        <v>395.23919677734375</v>
      </c>
      <c r="D2117" s="56">
        <f t="shared" si="66"/>
        <v>49.177950707266284</v>
      </c>
      <c r="E2117">
        <v>8.6633440709048878E-3</v>
      </c>
      <c r="G2117">
        <v>2115</v>
      </c>
      <c r="H2117">
        <f t="shared" ca="1" si="67"/>
        <v>1.8978115691832435E-2</v>
      </c>
    </row>
    <row r="2118" spans="2:8" x14ac:dyDescent="0.45">
      <c r="B2118" s="191">
        <v>35877</v>
      </c>
      <c r="C2118" s="101">
        <v>7.8767504692077637</v>
      </c>
      <c r="D2118" s="56">
        <f t="shared" si="66"/>
        <v>-0.97588737842343543</v>
      </c>
      <c r="E2118">
        <v>8.6626411532944383E-3</v>
      </c>
      <c r="G2118">
        <v>2116</v>
      </c>
      <c r="H2118">
        <f t="shared" ca="1" si="67"/>
        <v>6.1480204630998108E-3</v>
      </c>
    </row>
    <row r="2119" spans="2:8" x14ac:dyDescent="0.45">
      <c r="B2119" s="191">
        <v>45005</v>
      </c>
      <c r="C2119" s="101">
        <v>326.6650390625</v>
      </c>
      <c r="D2119" s="56">
        <f t="shared" si="66"/>
        <v>0.87487810365500307</v>
      </c>
      <c r="E2119">
        <v>8.6539025106852196E-3</v>
      </c>
      <c r="G2119">
        <v>2117</v>
      </c>
      <c r="H2119">
        <f t="shared" ca="1" si="67"/>
        <v>-2.6005862822403782E-2</v>
      </c>
    </row>
    <row r="2120" spans="2:8" x14ac:dyDescent="0.45">
      <c r="B2120" s="191">
        <v>43726</v>
      </c>
      <c r="C2120" s="101">
        <v>174.23268127441406</v>
      </c>
      <c r="D2120" s="56">
        <f t="shared" si="66"/>
        <v>4.7950051918234111</v>
      </c>
      <c r="E2120">
        <v>8.6423284263236581E-3</v>
      </c>
      <c r="G2120">
        <v>2118</v>
      </c>
      <c r="H2120">
        <f t="shared" ca="1" si="67"/>
        <v>1.0841173711675265E-2</v>
      </c>
    </row>
    <row r="2121" spans="2:8" x14ac:dyDescent="0.45">
      <c r="B2121" s="191">
        <v>39218</v>
      </c>
      <c r="C2121" s="101">
        <v>30.066009521484375</v>
      </c>
      <c r="D2121" s="56">
        <f t="shared" si="66"/>
        <v>-0.83554847845665758</v>
      </c>
      <c r="E2121">
        <v>8.6418185801658953E-3</v>
      </c>
      <c r="G2121">
        <v>2119</v>
      </c>
      <c r="H2121">
        <f t="shared" ca="1" si="67"/>
        <v>-6.5668570697347201E-4</v>
      </c>
    </row>
    <row r="2122" spans="2:8" x14ac:dyDescent="0.45">
      <c r="B2122" s="191">
        <v>43761</v>
      </c>
      <c r="C2122" s="101">
        <v>182.82597351074219</v>
      </c>
      <c r="D2122" s="56">
        <f t="shared" si="66"/>
        <v>8.058059971916065E-2</v>
      </c>
      <c r="E2122">
        <v>8.6380492211890984E-3</v>
      </c>
      <c r="G2122">
        <v>2120</v>
      </c>
      <c r="H2122">
        <f t="shared" ca="1" si="67"/>
        <v>-5.7264329189404255E-3</v>
      </c>
    </row>
    <row r="2123" spans="2:8" x14ac:dyDescent="0.45">
      <c r="B2123" s="191">
        <v>42739</v>
      </c>
      <c r="C2123" s="101">
        <v>169.19235229492188</v>
      </c>
      <c r="D2123" s="56">
        <f t="shared" si="66"/>
        <v>20.938281093012399</v>
      </c>
      <c r="E2123">
        <v>8.629510840352822E-3</v>
      </c>
      <c r="G2123">
        <v>2121</v>
      </c>
      <c r="H2123">
        <f t="shared" ca="1" si="67"/>
        <v>-2.6438662680855748E-2</v>
      </c>
    </row>
    <row r="2124" spans="2:8" x14ac:dyDescent="0.45">
      <c r="B2124" s="191">
        <v>37628</v>
      </c>
      <c r="C2124" s="101">
        <v>7.7121973037719727</v>
      </c>
      <c r="D2124" s="56">
        <f t="shared" si="66"/>
        <v>-0.77592327593239219</v>
      </c>
      <c r="E2124">
        <v>8.6286575350974382E-3</v>
      </c>
      <c r="G2124">
        <v>2122</v>
      </c>
      <c r="H2124">
        <f t="shared" ca="1" si="67"/>
        <v>7.6257399948812107E-3</v>
      </c>
    </row>
    <row r="2125" spans="2:8" x14ac:dyDescent="0.45">
      <c r="B2125" s="191">
        <v>39030</v>
      </c>
      <c r="C2125" s="101">
        <v>34.41766357421875</v>
      </c>
      <c r="D2125" s="56">
        <f t="shared" si="66"/>
        <v>2.424839372588691</v>
      </c>
      <c r="E2125">
        <v>8.6274106477097802E-3</v>
      </c>
      <c r="G2125">
        <v>2123</v>
      </c>
      <c r="H2125">
        <f t="shared" ca="1" si="67"/>
        <v>-1.673562506234896E-2</v>
      </c>
    </row>
    <row r="2126" spans="2:8" x14ac:dyDescent="0.45">
      <c r="B2126" s="191">
        <v>37921</v>
      </c>
      <c r="C2126" s="101">
        <v>10.049424171447754</v>
      </c>
      <c r="D2126" s="56">
        <f t="shared" si="66"/>
        <v>-0.9748997202187577</v>
      </c>
      <c r="E2126">
        <v>8.6261125187892494E-3</v>
      </c>
      <c r="G2126">
        <v>2124</v>
      </c>
      <c r="H2126">
        <f t="shared" ca="1" si="67"/>
        <v>-2.8992838784547087E-2</v>
      </c>
    </row>
    <row r="2127" spans="2:8" x14ac:dyDescent="0.45">
      <c r="B2127" s="191">
        <v>45450</v>
      </c>
      <c r="C2127" s="101">
        <v>400.37100219726563</v>
      </c>
      <c r="D2127" s="56">
        <f t="shared" si="66"/>
        <v>8.575582405788687E-2</v>
      </c>
      <c r="E2127">
        <v>8.6127604378085955E-3</v>
      </c>
      <c r="G2127">
        <v>2125</v>
      </c>
      <c r="H2127">
        <f t="shared" ca="1" si="67"/>
        <v>-1.9681088873169002E-2</v>
      </c>
    </row>
    <row r="2128" spans="2:8" x14ac:dyDescent="0.45">
      <c r="B2128" s="191">
        <v>45063</v>
      </c>
      <c r="C2128" s="101">
        <v>368.7486572265625</v>
      </c>
      <c r="D2128" s="56">
        <f t="shared" si="66"/>
        <v>11.395992898017717</v>
      </c>
      <c r="E2128">
        <v>8.6096741806268636E-3</v>
      </c>
      <c r="G2128">
        <v>2126</v>
      </c>
      <c r="H2128">
        <f t="shared" ca="1" si="67"/>
        <v>-2.0377876883899367E-2</v>
      </c>
    </row>
    <row r="2129" spans="2:8" x14ac:dyDescent="0.45">
      <c r="B2129" s="191">
        <v>38769</v>
      </c>
      <c r="C2129" s="101">
        <v>29.747407913208008</v>
      </c>
      <c r="D2129" s="56">
        <f t="shared" si="66"/>
        <v>2.8720581962846019</v>
      </c>
      <c r="E2129">
        <v>8.5970819884797975E-3</v>
      </c>
      <c r="G2129">
        <v>2127</v>
      </c>
      <c r="H2129">
        <f t="shared" ca="1" si="67"/>
        <v>-3.0404063306634027E-3</v>
      </c>
    </row>
    <row r="2130" spans="2:8" x14ac:dyDescent="0.45">
      <c r="B2130" s="191">
        <v>36138</v>
      </c>
      <c r="C2130" s="101">
        <v>7.6825828552246094</v>
      </c>
      <c r="D2130" s="56">
        <f t="shared" si="66"/>
        <v>-0.92837259567490538</v>
      </c>
      <c r="E2130">
        <v>8.593254916827827E-3</v>
      </c>
      <c r="G2130">
        <v>2128</v>
      </c>
      <c r="H2130">
        <f t="shared" ca="1" si="67"/>
        <v>7.0843301140597528E-3</v>
      </c>
    </row>
    <row r="2131" spans="2:8" x14ac:dyDescent="0.45">
      <c r="B2131" s="191">
        <v>41096</v>
      </c>
      <c r="C2131" s="101">
        <v>107.25759124755859</v>
      </c>
      <c r="D2131" s="56">
        <f t="shared" si="66"/>
        <v>2.4637972161683344</v>
      </c>
      <c r="E2131">
        <v>8.5794560667324833E-3</v>
      </c>
      <c r="G2131">
        <v>2129</v>
      </c>
      <c r="H2131">
        <f t="shared" ca="1" si="67"/>
        <v>-3.1057684179685355E-2</v>
      </c>
    </row>
    <row r="2132" spans="2:8" x14ac:dyDescent="0.45">
      <c r="B2132" s="191">
        <v>39307</v>
      </c>
      <c r="C2132" s="101">
        <v>30.965320587158203</v>
      </c>
      <c r="D2132" s="56">
        <f t="shared" si="66"/>
        <v>-0.62853465049128465</v>
      </c>
      <c r="E2132">
        <v>8.5679608076845437E-3</v>
      </c>
      <c r="G2132">
        <v>2130</v>
      </c>
      <c r="H2132">
        <f t="shared" ca="1" si="67"/>
        <v>1.5025870335136032E-2</v>
      </c>
    </row>
    <row r="2133" spans="2:8" x14ac:dyDescent="0.45">
      <c r="B2133" s="191">
        <v>40911</v>
      </c>
      <c r="C2133" s="101">
        <v>83.359916687011719</v>
      </c>
      <c r="D2133" s="56">
        <f t="shared" si="66"/>
        <v>-0.34249109146715556</v>
      </c>
      <c r="E2133">
        <v>8.5578541995894198E-3</v>
      </c>
      <c r="G2133">
        <v>2131</v>
      </c>
      <c r="H2133">
        <f t="shared" ca="1" si="67"/>
        <v>4.4019576198690447E-3</v>
      </c>
    </row>
    <row r="2134" spans="2:8" x14ac:dyDescent="0.45">
      <c r="B2134" s="191">
        <v>44134</v>
      </c>
      <c r="C2134" s="101">
        <v>126.78142547607422</v>
      </c>
      <c r="D2134" s="56">
        <f t="shared" si="66"/>
        <v>0.82305745175163314</v>
      </c>
      <c r="E2134">
        <v>8.544362491739857E-3</v>
      </c>
      <c r="G2134">
        <v>2132</v>
      </c>
      <c r="H2134">
        <f t="shared" ca="1" si="67"/>
        <v>-5.6058255068443495E-3</v>
      </c>
    </row>
    <row r="2135" spans="2:8" x14ac:dyDescent="0.45">
      <c r="B2135" s="191">
        <v>40540</v>
      </c>
      <c r="C2135" s="101">
        <v>69.543296813964844</v>
      </c>
      <c r="D2135" s="56">
        <f t="shared" si="66"/>
        <v>2.2499588192131368</v>
      </c>
      <c r="E2135">
        <v>8.5418442045333588E-3</v>
      </c>
      <c r="G2135">
        <v>2133</v>
      </c>
      <c r="H2135">
        <f t="shared" ca="1" si="67"/>
        <v>-6.7989166880643853E-3</v>
      </c>
    </row>
    <row r="2136" spans="2:8" x14ac:dyDescent="0.45">
      <c r="B2136" s="191">
        <v>38650</v>
      </c>
      <c r="C2136" s="101">
        <v>21.398208618164063</v>
      </c>
      <c r="D2136" s="56">
        <f t="shared" si="66"/>
        <v>-0.9445974851061244</v>
      </c>
      <c r="E2136">
        <v>8.5358767163088538E-3</v>
      </c>
      <c r="G2136">
        <v>2134</v>
      </c>
      <c r="H2136">
        <f t="shared" ca="1" si="67"/>
        <v>9.6979978839946347E-4</v>
      </c>
    </row>
    <row r="2137" spans="2:8" x14ac:dyDescent="0.45">
      <c r="B2137" s="191">
        <v>45428</v>
      </c>
      <c r="C2137" s="101">
        <v>386.23171997070313</v>
      </c>
      <c r="D2137" s="56">
        <f t="shared" si="66"/>
        <v>3.4844537256083767</v>
      </c>
      <c r="E2137">
        <v>8.5319325707424367E-3</v>
      </c>
      <c r="G2137">
        <v>2135</v>
      </c>
      <c r="H2137">
        <f t="shared" ca="1" si="67"/>
        <v>2.3858268952895827E-2</v>
      </c>
    </row>
    <row r="2138" spans="2:8" x14ac:dyDescent="0.45">
      <c r="B2138" s="191">
        <v>40973</v>
      </c>
      <c r="C2138" s="101">
        <v>86.126815795898438</v>
      </c>
      <c r="D2138" s="56">
        <f t="shared" si="66"/>
        <v>1.472004238542157</v>
      </c>
      <c r="E2138">
        <v>8.5263827933934142E-3</v>
      </c>
      <c r="G2138">
        <v>2136</v>
      </c>
      <c r="H2138">
        <f t="shared" ca="1" si="67"/>
        <v>2.8987319112015943E-2</v>
      </c>
    </row>
    <row r="2139" spans="2:8" x14ac:dyDescent="0.45">
      <c r="B2139" s="191">
        <v>39055</v>
      </c>
      <c r="C2139" s="101">
        <v>34.840885162353516</v>
      </c>
      <c r="D2139" s="56">
        <f t="shared" si="66"/>
        <v>1.5834010651443073</v>
      </c>
      <c r="E2139">
        <v>8.5224976446939688E-3</v>
      </c>
      <c r="G2139">
        <v>2137</v>
      </c>
      <c r="H2139">
        <f t="shared" ca="1" si="67"/>
        <v>2.0524069078444611E-2</v>
      </c>
    </row>
    <row r="2140" spans="2:8" x14ac:dyDescent="0.45">
      <c r="B2140" s="191">
        <v>38259</v>
      </c>
      <c r="C2140" s="101">
        <v>13.486440658569336</v>
      </c>
      <c r="D2140" s="56">
        <f t="shared" si="66"/>
        <v>-0.64440943467429679</v>
      </c>
      <c r="E2140">
        <v>8.5097721960384048E-3</v>
      </c>
      <c r="G2140">
        <v>2138</v>
      </c>
      <c r="H2140">
        <f t="shared" ca="1" si="67"/>
        <v>-6.8666231503542363E-4</v>
      </c>
    </row>
    <row r="2141" spans="2:8" x14ac:dyDescent="0.45">
      <c r="B2141" s="191">
        <v>39503</v>
      </c>
      <c r="C2141" s="101">
        <v>37.9268798828125</v>
      </c>
      <c r="D2141" s="56">
        <f t="shared" si="66"/>
        <v>-0.7808088615593004</v>
      </c>
      <c r="E2141">
        <v>8.4936262047767778E-3</v>
      </c>
      <c r="G2141">
        <v>2139</v>
      </c>
      <c r="H2141">
        <f t="shared" ca="1" si="67"/>
        <v>-2.7047341843102177E-2</v>
      </c>
    </row>
    <row r="2142" spans="2:8" x14ac:dyDescent="0.45">
      <c r="B2142" s="191">
        <v>43810</v>
      </c>
      <c r="C2142" s="101">
        <v>173.03108215332031</v>
      </c>
      <c r="D2142" s="56">
        <f t="shared" si="66"/>
        <v>-0.18220013780285366</v>
      </c>
      <c r="E2142">
        <v>8.4889134622986757E-3</v>
      </c>
      <c r="G2142">
        <v>2140</v>
      </c>
      <c r="H2142">
        <f t="shared" ca="1" si="67"/>
        <v>-1.7842991351951609E-2</v>
      </c>
    </row>
    <row r="2143" spans="2:8" x14ac:dyDescent="0.45">
      <c r="B2143" s="191">
        <v>44655</v>
      </c>
      <c r="C2143" s="101">
        <v>211.58120727539063</v>
      </c>
      <c r="D2143" s="56">
        <f t="shared" si="66"/>
        <v>0.35755949596506931</v>
      </c>
      <c r="E2143">
        <v>8.487883398080015E-3</v>
      </c>
      <c r="G2143">
        <v>2141</v>
      </c>
      <c r="H2143">
        <f t="shared" ca="1" si="67"/>
        <v>1.9995238373285294E-3</v>
      </c>
    </row>
    <row r="2144" spans="2:8" x14ac:dyDescent="0.45">
      <c r="B2144" s="191">
        <v>42696</v>
      </c>
      <c r="C2144" s="101">
        <v>155.85409545898438</v>
      </c>
      <c r="D2144" s="56">
        <f t="shared" si="66"/>
        <v>6.343578522667076E-2</v>
      </c>
      <c r="E2144">
        <v>8.4745377816560497E-3</v>
      </c>
      <c r="G2144">
        <v>2142</v>
      </c>
      <c r="H2144">
        <f t="shared" ca="1" si="67"/>
        <v>7.9193866468319201E-3</v>
      </c>
    </row>
    <row r="2145" spans="2:8" x14ac:dyDescent="0.45">
      <c r="B2145" s="191">
        <v>41795</v>
      </c>
      <c r="C2145" s="101">
        <v>146.55712890625</v>
      </c>
      <c r="D2145" s="56">
        <f t="shared" si="66"/>
        <v>18.447899176253753</v>
      </c>
      <c r="E2145">
        <v>8.4603520089372424E-3</v>
      </c>
      <c r="G2145">
        <v>2143</v>
      </c>
      <c r="H2145">
        <f t="shared" ca="1" si="67"/>
        <v>2.1611303025012654E-2</v>
      </c>
    </row>
    <row r="2146" spans="2:8" x14ac:dyDescent="0.45">
      <c r="B2146" s="191">
        <v>37510</v>
      </c>
      <c r="C2146" s="101">
        <v>7.5358848571777344</v>
      </c>
      <c r="D2146" s="56">
        <f t="shared" si="66"/>
        <v>-0.51464471845584514</v>
      </c>
      <c r="E2146">
        <v>8.4482664995862867E-3</v>
      </c>
      <c r="G2146">
        <v>2144</v>
      </c>
      <c r="H2146">
        <f t="shared" ca="1" si="67"/>
        <v>-1.0439617238739823E-2</v>
      </c>
    </row>
    <row r="2147" spans="2:8" x14ac:dyDescent="0.45">
      <c r="B2147" s="191">
        <v>38348</v>
      </c>
      <c r="C2147" s="101">
        <v>15.526533126831055</v>
      </c>
      <c r="D2147" s="56">
        <f t="shared" si="66"/>
        <v>-0.91763607775087486</v>
      </c>
      <c r="E2147">
        <v>8.4305368926731235E-3</v>
      </c>
      <c r="G2147">
        <v>2145</v>
      </c>
      <c r="H2147">
        <f t="shared" ca="1" si="67"/>
        <v>2.251402780864336E-2</v>
      </c>
    </row>
    <row r="2148" spans="2:8" x14ac:dyDescent="0.45">
      <c r="B2148" s="191">
        <v>43033</v>
      </c>
      <c r="C2148" s="101">
        <v>188.51133728027344</v>
      </c>
      <c r="D2148" s="56">
        <f t="shared" si="66"/>
        <v>0.32497359014260785</v>
      </c>
      <c r="E2148">
        <v>8.4270403514346819E-3</v>
      </c>
      <c r="G2148">
        <v>2146</v>
      </c>
      <c r="H2148">
        <f t="shared" ca="1" si="67"/>
        <v>1.8046833434656608E-2</v>
      </c>
    </row>
    <row r="2149" spans="2:8" x14ac:dyDescent="0.45">
      <c r="B2149" s="191">
        <v>42347</v>
      </c>
      <c r="C2149" s="101">
        <v>142.27554321289063</v>
      </c>
      <c r="D2149" s="56">
        <f t="shared" si="66"/>
        <v>10.932437515691712</v>
      </c>
      <c r="E2149">
        <v>8.419347714691312E-3</v>
      </c>
      <c r="G2149">
        <v>2147</v>
      </c>
      <c r="H2149">
        <f t="shared" ca="1" si="67"/>
        <v>-7.0027839896846565E-3</v>
      </c>
    </row>
    <row r="2150" spans="2:8" x14ac:dyDescent="0.45">
      <c r="B2150" s="191">
        <v>36341</v>
      </c>
      <c r="C2150" s="101">
        <v>11.923426628112793</v>
      </c>
      <c r="D2150" s="56">
        <f t="shared" si="66"/>
        <v>-0.96950239396549831</v>
      </c>
      <c r="E2150">
        <v>8.417392185256993E-3</v>
      </c>
      <c r="G2150">
        <v>2148</v>
      </c>
      <c r="H2150">
        <f t="shared" ca="1" si="67"/>
        <v>2.427236954547481E-2</v>
      </c>
    </row>
    <row r="2151" spans="2:8" x14ac:dyDescent="0.45">
      <c r="B2151" s="191">
        <v>45079</v>
      </c>
      <c r="C2151" s="101">
        <v>390.96270751953125</v>
      </c>
      <c r="D2151" s="56">
        <f t="shared" si="66"/>
        <v>36.927153765658154</v>
      </c>
      <c r="E2151">
        <v>8.4146419697792019E-3</v>
      </c>
      <c r="G2151">
        <v>2149</v>
      </c>
      <c r="H2151">
        <f t="shared" ca="1" si="67"/>
        <v>-2.0337573146340986E-2</v>
      </c>
    </row>
    <row r="2152" spans="2:8" x14ac:dyDescent="0.45">
      <c r="B2152" s="191">
        <v>36388</v>
      </c>
      <c r="C2152" s="101">
        <v>10.308253288269043</v>
      </c>
      <c r="D2152" s="56">
        <f t="shared" si="66"/>
        <v>-0.96515824204904266</v>
      </c>
      <c r="E2152">
        <v>8.405441235053256E-3</v>
      </c>
      <c r="G2152">
        <v>2150</v>
      </c>
      <c r="H2152">
        <f t="shared" ca="1" si="67"/>
        <v>-1.0343896079731159E-2</v>
      </c>
    </row>
    <row r="2153" spans="2:8" x14ac:dyDescent="0.45">
      <c r="B2153" s="191">
        <v>44865</v>
      </c>
      <c r="C2153" s="101">
        <v>295.85916137695313</v>
      </c>
      <c r="D2153" s="56">
        <f t="shared" si="66"/>
        <v>7.8240636015828722</v>
      </c>
      <c r="E2153">
        <v>8.3862357392854876E-3</v>
      </c>
      <c r="G2153">
        <v>2151</v>
      </c>
      <c r="H2153">
        <f t="shared" ca="1" si="67"/>
        <v>-2.1877178017372836E-2</v>
      </c>
    </row>
    <row r="2154" spans="2:8" x14ac:dyDescent="0.45">
      <c r="B2154" s="191">
        <v>39819</v>
      </c>
      <c r="C2154" s="101">
        <v>33.528675079345703</v>
      </c>
      <c r="D2154" s="56">
        <f t="shared" si="66"/>
        <v>-0.82266992601856026</v>
      </c>
      <c r="E2154">
        <v>8.3838662546400315E-3</v>
      </c>
      <c r="G2154">
        <v>2152</v>
      </c>
      <c r="H2154">
        <f t="shared" ca="1" si="67"/>
        <v>1.7932280746339235E-2</v>
      </c>
    </row>
    <row r="2155" spans="2:8" x14ac:dyDescent="0.45">
      <c r="B2155" s="191">
        <v>43277</v>
      </c>
      <c r="C2155" s="101">
        <v>189.074951171875</v>
      </c>
      <c r="D2155" s="56">
        <f t="shared" si="66"/>
        <v>0.21186185817600317</v>
      </c>
      <c r="E2155">
        <v>8.3776649095165471E-3</v>
      </c>
      <c r="G2155">
        <v>2153</v>
      </c>
      <c r="H2155">
        <f t="shared" ca="1" si="67"/>
        <v>-1.6619998824909887E-2</v>
      </c>
    </row>
    <row r="2156" spans="2:8" x14ac:dyDescent="0.45">
      <c r="B2156" s="191">
        <v>41879</v>
      </c>
      <c r="C2156" s="101">
        <v>156.02021789550781</v>
      </c>
      <c r="D2156" s="56">
        <f t="shared" si="66"/>
        <v>0.88671298012509392</v>
      </c>
      <c r="E2156">
        <v>8.3721505432864367E-3</v>
      </c>
      <c r="G2156">
        <v>2154</v>
      </c>
      <c r="H2156">
        <f t="shared" ca="1" si="67"/>
        <v>3.2065476782896202E-2</v>
      </c>
    </row>
    <row r="2157" spans="2:8" x14ac:dyDescent="0.45">
      <c r="B2157" s="191">
        <v>40766</v>
      </c>
      <c r="C2157" s="101">
        <v>82.694198608398438</v>
      </c>
      <c r="D2157" s="56">
        <f t="shared" si="66"/>
        <v>-0.66310583342041463</v>
      </c>
      <c r="E2157">
        <v>8.371265854627892E-3</v>
      </c>
      <c r="G2157">
        <v>2155</v>
      </c>
      <c r="H2157">
        <f t="shared" ca="1" si="67"/>
        <v>2.5054838086163714E-2</v>
      </c>
    </row>
    <row r="2158" spans="2:8" x14ac:dyDescent="0.45">
      <c r="B2158" s="191">
        <v>44748</v>
      </c>
      <c r="C2158" s="101">
        <v>245.46046447753906</v>
      </c>
      <c r="D2158" s="56">
        <f t="shared" si="66"/>
        <v>18.466920433115313</v>
      </c>
      <c r="E2158">
        <v>8.3651731233538012E-3</v>
      </c>
      <c r="G2158">
        <v>2156</v>
      </c>
      <c r="H2158">
        <f t="shared" ca="1" si="67"/>
        <v>3.0456522747527581E-2</v>
      </c>
    </row>
    <row r="2159" spans="2:8" x14ac:dyDescent="0.45">
      <c r="B2159" s="191">
        <v>37995</v>
      </c>
      <c r="C2159" s="101">
        <v>12.609106063842773</v>
      </c>
      <c r="D2159" s="56">
        <f t="shared" si="66"/>
        <v>-0.93114162320539995</v>
      </c>
      <c r="E2159">
        <v>8.3591360311824261E-3</v>
      </c>
      <c r="G2159">
        <v>2157</v>
      </c>
      <c r="H2159">
        <f t="shared" ca="1" si="67"/>
        <v>1.0954583619089544E-2</v>
      </c>
    </row>
    <row r="2160" spans="2:8" x14ac:dyDescent="0.45">
      <c r="B2160" s="191">
        <v>42789</v>
      </c>
      <c r="C2160" s="101">
        <v>183.11651611328125</v>
      </c>
      <c r="D2160" s="56">
        <f t="shared" si="66"/>
        <v>3.4755954443797696</v>
      </c>
      <c r="E2160">
        <v>8.3505715868489108E-3</v>
      </c>
      <c r="G2160">
        <v>2158</v>
      </c>
      <c r="H2160">
        <f t="shared" ca="1" si="67"/>
        <v>1.4691068185299963E-2</v>
      </c>
    </row>
    <row r="2161" spans="2:8" x14ac:dyDescent="0.45">
      <c r="B2161" s="191">
        <v>39598</v>
      </c>
      <c r="C2161" s="101">
        <v>40.914447784423828</v>
      </c>
      <c r="D2161" s="56">
        <f t="shared" si="66"/>
        <v>4.2447377998337652</v>
      </c>
      <c r="E2161">
        <v>8.3354846667432567E-3</v>
      </c>
      <c r="G2161">
        <v>2159</v>
      </c>
      <c r="H2161">
        <f t="shared" ca="1" si="67"/>
        <v>6.4558758320741996E-2</v>
      </c>
    </row>
    <row r="2162" spans="2:8" x14ac:dyDescent="0.45">
      <c r="B2162" s="191">
        <v>35879</v>
      </c>
      <c r="C2162" s="101">
        <v>7.8010473251342773</v>
      </c>
      <c r="D2162" s="56">
        <f t="shared" si="66"/>
        <v>-0.24725999576330221</v>
      </c>
      <c r="E2162">
        <v>8.3273384221459502E-3</v>
      </c>
      <c r="G2162">
        <v>2160</v>
      </c>
      <c r="H2162">
        <f t="shared" ca="1" si="67"/>
        <v>3.3455927220221185E-2</v>
      </c>
    </row>
    <row r="2163" spans="2:8" x14ac:dyDescent="0.45">
      <c r="B2163" s="191">
        <v>36280</v>
      </c>
      <c r="C2163" s="101">
        <v>10.363534927368164</v>
      </c>
      <c r="D2163" s="56">
        <f t="shared" si="66"/>
        <v>-0.67971117471132325</v>
      </c>
      <c r="E2163">
        <v>8.3157872467879805E-3</v>
      </c>
      <c r="G2163">
        <v>2161</v>
      </c>
      <c r="H2163">
        <f t="shared" ca="1" si="67"/>
        <v>4.4589844467646182E-2</v>
      </c>
    </row>
    <row r="2164" spans="2:8" x14ac:dyDescent="0.45">
      <c r="B2164" s="191">
        <v>39133</v>
      </c>
      <c r="C2164" s="101">
        <v>32.356842041015625</v>
      </c>
      <c r="D2164" s="56">
        <f t="shared" si="66"/>
        <v>-0.90333398551143496</v>
      </c>
      <c r="E2164">
        <v>8.3142232167024814E-3</v>
      </c>
      <c r="G2164">
        <v>2162</v>
      </c>
      <c r="H2164">
        <f t="shared" ca="1" si="67"/>
        <v>-2.6914429738839609E-3</v>
      </c>
    </row>
    <row r="2165" spans="2:8" x14ac:dyDescent="0.45">
      <c r="B2165" s="191">
        <v>44991</v>
      </c>
      <c r="C2165" s="101">
        <v>334.72821044921875</v>
      </c>
      <c r="D2165" s="56">
        <f t="shared" si="66"/>
        <v>-0.16603014765127411</v>
      </c>
      <c r="E2165">
        <v>8.312781050249551E-3</v>
      </c>
      <c r="G2165">
        <v>2163</v>
      </c>
      <c r="H2165">
        <f t="shared" ca="1" si="67"/>
        <v>3.3302671311520253E-2</v>
      </c>
    </row>
    <row r="2166" spans="2:8" x14ac:dyDescent="0.45">
      <c r="B2166" s="191">
        <v>45282</v>
      </c>
      <c r="C2166" s="101">
        <v>401.36727905273438</v>
      </c>
      <c r="D2166" s="56">
        <f t="shared" si="66"/>
        <v>0.39091989257176818</v>
      </c>
      <c r="E2166">
        <v>8.3065674460111073E-3</v>
      </c>
      <c r="G2166">
        <v>2164</v>
      </c>
      <c r="H2166">
        <f t="shared" ca="1" si="67"/>
        <v>-1.3712293210084475E-2</v>
      </c>
    </row>
    <row r="2167" spans="2:8" x14ac:dyDescent="0.45">
      <c r="B2167" s="191">
        <v>44902</v>
      </c>
      <c r="C2167" s="101">
        <v>288.56246948242188</v>
      </c>
      <c r="D2167" s="56">
        <f t="shared" si="66"/>
        <v>0.7241684892643987</v>
      </c>
      <c r="E2167">
        <v>8.3013365548536243E-3</v>
      </c>
      <c r="G2167">
        <v>2165</v>
      </c>
      <c r="H2167">
        <f t="shared" ca="1" si="67"/>
        <v>-9.9062546402946781E-3</v>
      </c>
    </row>
    <row r="2168" spans="2:8" x14ac:dyDescent="0.45">
      <c r="B2168" s="191">
        <v>44344</v>
      </c>
      <c r="C2168" s="101">
        <v>167.36326599121094</v>
      </c>
      <c r="D2168" s="56">
        <f t="shared" si="66"/>
        <v>17.156526374140945</v>
      </c>
      <c r="E2168">
        <v>8.2878890753787272E-3</v>
      </c>
      <c r="G2168">
        <v>2166</v>
      </c>
      <c r="H2168">
        <f t="shared" ca="1" si="67"/>
        <v>-2.537458933261454E-2</v>
      </c>
    </row>
    <row r="2169" spans="2:8" x14ac:dyDescent="0.45">
      <c r="B2169" s="191">
        <v>36203</v>
      </c>
      <c r="C2169" s="101">
        <v>9.2178020477294922</v>
      </c>
      <c r="D2169" s="56">
        <f t="shared" si="66"/>
        <v>-0.95319793238103978</v>
      </c>
      <c r="E2169">
        <v>8.2839261413987144E-3</v>
      </c>
      <c r="G2169">
        <v>2167</v>
      </c>
      <c r="H2169">
        <f t="shared" ca="1" si="67"/>
        <v>9.0515208896196197E-3</v>
      </c>
    </row>
    <row r="2170" spans="2:8" x14ac:dyDescent="0.45">
      <c r="B2170" s="191">
        <v>44461</v>
      </c>
      <c r="C2170" s="101">
        <v>196.952880859375</v>
      </c>
      <c r="D2170" s="56">
        <f t="shared" si="66"/>
        <v>-0.49736981288338805</v>
      </c>
      <c r="E2170">
        <v>8.2816947969946621E-3</v>
      </c>
      <c r="G2170">
        <v>2168</v>
      </c>
      <c r="H2170">
        <f t="shared" ca="1" si="67"/>
        <v>6.849292810882905E-3</v>
      </c>
    </row>
    <row r="2171" spans="2:8" x14ac:dyDescent="0.45">
      <c r="B2171" s="191">
        <v>45198</v>
      </c>
      <c r="C2171" s="101">
        <v>391.84451293945313</v>
      </c>
      <c r="D2171" s="56">
        <f t="shared" si="66"/>
        <v>2.2971701065683794</v>
      </c>
      <c r="E2171">
        <v>8.2812811776007272E-3</v>
      </c>
      <c r="G2171">
        <v>2169</v>
      </c>
      <c r="H2171">
        <f t="shared" ca="1" si="67"/>
        <v>-3.3474373752843352E-2</v>
      </c>
    </row>
    <row r="2172" spans="2:8" x14ac:dyDescent="0.45">
      <c r="B2172" s="191">
        <v>41191</v>
      </c>
      <c r="C2172" s="101">
        <v>118.84267425537109</v>
      </c>
      <c r="D2172" s="56">
        <f t="shared" si="66"/>
        <v>-0.71439057962792796</v>
      </c>
      <c r="E2172">
        <v>8.2807857613206078E-3</v>
      </c>
      <c r="G2172">
        <v>2170</v>
      </c>
      <c r="H2172">
        <f t="shared" ca="1" si="67"/>
        <v>2.2804514021814052E-2</v>
      </c>
    </row>
    <row r="2173" spans="2:8" x14ac:dyDescent="0.45">
      <c r="B2173" s="191">
        <v>45792</v>
      </c>
      <c r="C2173" s="101">
        <v>416.10208129882813</v>
      </c>
      <c r="D2173" s="56">
        <f t="shared" si="66"/>
        <v>12.96233885608541</v>
      </c>
      <c r="E2173">
        <v>8.2731172089889216E-3</v>
      </c>
      <c r="G2173">
        <v>2171</v>
      </c>
      <c r="H2173">
        <f t="shared" ca="1" si="67"/>
        <v>2.1955011415760528E-3</v>
      </c>
    </row>
    <row r="2174" spans="2:8" x14ac:dyDescent="0.45">
      <c r="B2174" s="191">
        <v>38887</v>
      </c>
      <c r="C2174" s="101">
        <v>29.801746368408203</v>
      </c>
      <c r="D2174" s="56">
        <f t="shared" si="66"/>
        <v>8.1201766284025307</v>
      </c>
      <c r="E2174">
        <v>8.2726416756918227E-3</v>
      </c>
      <c r="G2174">
        <v>2172</v>
      </c>
      <c r="H2174">
        <f t="shared" ca="1" si="67"/>
        <v>2.2921967020071082E-2</v>
      </c>
    </row>
    <row r="2175" spans="2:8" x14ac:dyDescent="0.45">
      <c r="B2175" s="191">
        <v>35278</v>
      </c>
      <c r="C2175" s="101">
        <v>3.267672061920166</v>
      </c>
      <c r="D2175" s="56">
        <f t="shared" si="66"/>
        <v>-0.9545521112773182</v>
      </c>
      <c r="E2175">
        <v>8.2673507326809E-3</v>
      </c>
      <c r="G2175">
        <v>2173</v>
      </c>
      <c r="H2175">
        <f t="shared" ca="1" si="67"/>
        <v>7.2996993453297359E-5</v>
      </c>
    </row>
    <row r="2176" spans="2:8" x14ac:dyDescent="0.45">
      <c r="B2176" s="191">
        <v>40486</v>
      </c>
      <c r="C2176" s="101">
        <v>71.899314880371094</v>
      </c>
      <c r="D2176" s="56">
        <f t="shared" si="66"/>
        <v>-0.52430970549864209</v>
      </c>
      <c r="E2176">
        <v>8.2597385090167376E-3</v>
      </c>
      <c r="G2176">
        <v>2174</v>
      </c>
      <c r="H2176">
        <f t="shared" ca="1" si="67"/>
        <v>-2.9495389156502811E-2</v>
      </c>
    </row>
    <row r="2177" spans="2:8" x14ac:dyDescent="0.45">
      <c r="B2177" s="191">
        <v>44015</v>
      </c>
      <c r="C2177" s="101">
        <v>151.14732360839844</v>
      </c>
      <c r="D2177" s="56">
        <f t="shared" si="66"/>
        <v>-0.62079478661265342</v>
      </c>
      <c r="E2177">
        <v>8.258575157604163E-3</v>
      </c>
      <c r="G2177">
        <v>2175</v>
      </c>
      <c r="H2177">
        <f t="shared" ca="1" si="67"/>
        <v>-2.2052940475922229E-2</v>
      </c>
    </row>
    <row r="2178" spans="2:8" x14ac:dyDescent="0.45">
      <c r="B2178" s="191">
        <v>45187</v>
      </c>
      <c r="C2178" s="101">
        <v>398.58978271484375</v>
      </c>
      <c r="D2178" s="56">
        <f t="shared" si="66"/>
        <v>1.5642964298314623</v>
      </c>
      <c r="E2178">
        <v>8.2524534534930936E-3</v>
      </c>
      <c r="G2178">
        <v>2176</v>
      </c>
      <c r="H2178">
        <f t="shared" ca="1" si="67"/>
        <v>-1.306200090761891E-3</v>
      </c>
    </row>
    <row r="2179" spans="2:8" x14ac:dyDescent="0.45">
      <c r="B2179" s="191">
        <v>41722</v>
      </c>
      <c r="C2179" s="101">
        <v>155.43826293945313</v>
      </c>
      <c r="D2179" s="56">
        <f t="shared" ref="D2179:D2242" si="68">(C2179-C2180)/C2180</f>
        <v>-0.18812401676576018</v>
      </c>
      <c r="E2179">
        <v>8.2472606457421188E-3</v>
      </c>
      <c r="G2179">
        <v>2177</v>
      </c>
      <c r="H2179">
        <f t="shared" ca="1" si="67"/>
        <v>9.7827980490399809E-3</v>
      </c>
    </row>
    <row r="2180" spans="2:8" x14ac:dyDescent="0.45">
      <c r="B2180" s="191">
        <v>43774</v>
      </c>
      <c r="C2180" s="101">
        <v>191.45567321777344</v>
      </c>
      <c r="D2180" s="56">
        <f t="shared" si="68"/>
        <v>17.973070551407119</v>
      </c>
      <c r="E2180">
        <v>8.2453241474695627E-3</v>
      </c>
      <c r="G2180">
        <v>2178</v>
      </c>
      <c r="H2180">
        <f t="shared" ref="H2180:H2243" ca="1" si="69">_xlfn.NORM.INV(RAND(),N$5,N$6)</f>
        <v>-3.5053977315389799E-3</v>
      </c>
    </row>
    <row r="2181" spans="2:8" x14ac:dyDescent="0.45">
      <c r="B2181" s="191">
        <v>36900</v>
      </c>
      <c r="C2181" s="101">
        <v>10.090916633605957</v>
      </c>
      <c r="D2181" s="56">
        <f t="shared" si="68"/>
        <v>-0.92781536433566492</v>
      </c>
      <c r="E2181">
        <v>8.2392653382088454E-3</v>
      </c>
      <c r="G2181">
        <v>2179</v>
      </c>
      <c r="H2181">
        <f t="shared" ca="1" si="69"/>
        <v>2.4556526550083418E-2</v>
      </c>
    </row>
    <row r="2182" spans="2:8" x14ac:dyDescent="0.45">
      <c r="B2182" s="191">
        <v>41453</v>
      </c>
      <c r="C2182" s="101">
        <v>139.79313659667969</v>
      </c>
      <c r="D2182" s="56">
        <f t="shared" si="68"/>
        <v>14.039763145658116</v>
      </c>
      <c r="E2182">
        <v>8.2373746138971384E-3</v>
      </c>
      <c r="G2182">
        <v>2180</v>
      </c>
      <c r="H2182">
        <f t="shared" ca="1" si="69"/>
        <v>3.976442132938824E-2</v>
      </c>
    </row>
    <row r="2183" spans="2:8" x14ac:dyDescent="0.45">
      <c r="B2183" s="191">
        <v>36990</v>
      </c>
      <c r="C2183" s="101">
        <v>9.2949028015136719</v>
      </c>
      <c r="D2183" s="56">
        <f t="shared" si="68"/>
        <v>-0.85658434549957574</v>
      </c>
      <c r="E2183">
        <v>8.2289354644898283E-3</v>
      </c>
      <c r="G2183">
        <v>2181</v>
      </c>
      <c r="H2183">
        <f t="shared" ca="1" si="69"/>
        <v>6.7433292799771007E-3</v>
      </c>
    </row>
    <row r="2184" spans="2:8" x14ac:dyDescent="0.45">
      <c r="B2184" s="191">
        <v>40407</v>
      </c>
      <c r="C2184" s="101">
        <v>64.810935974121094</v>
      </c>
      <c r="D2184" s="56">
        <f t="shared" si="68"/>
        <v>18.730442829737985</v>
      </c>
      <c r="E2184">
        <v>8.2150026549779598E-3</v>
      </c>
      <c r="G2184">
        <v>2182</v>
      </c>
      <c r="H2184">
        <f t="shared" ca="1" si="69"/>
        <v>6.7053071890081227E-4</v>
      </c>
    </row>
    <row r="2185" spans="2:8" x14ac:dyDescent="0.45">
      <c r="B2185" s="191">
        <v>35254</v>
      </c>
      <c r="C2185" s="101">
        <v>3.2848191261291504</v>
      </c>
      <c r="D2185" s="56">
        <f t="shared" si="68"/>
        <v>-0.95297186320296934</v>
      </c>
      <c r="E2185">
        <v>8.2117395912014897E-3</v>
      </c>
      <c r="G2185">
        <v>2183</v>
      </c>
      <c r="H2185">
        <f t="shared" ca="1" si="69"/>
        <v>-1.0128371289957106E-2</v>
      </c>
    </row>
    <row r="2186" spans="2:8" x14ac:dyDescent="0.45">
      <c r="B2186" s="191">
        <v>40560</v>
      </c>
      <c r="C2186" s="101">
        <v>69.847953796386719</v>
      </c>
      <c r="D2186" s="56">
        <f t="shared" si="68"/>
        <v>7.8461017384782705</v>
      </c>
      <c r="E2186">
        <v>8.2087348912309593E-3</v>
      </c>
      <c r="G2186">
        <v>2184</v>
      </c>
      <c r="H2186">
        <f t="shared" ca="1" si="69"/>
        <v>-2.4475735378054472E-2</v>
      </c>
    </row>
    <row r="2187" spans="2:8" x14ac:dyDescent="0.45">
      <c r="B2187" s="191">
        <v>37771</v>
      </c>
      <c r="C2187" s="101">
        <v>7.895902156829834</v>
      </c>
      <c r="D2187" s="56">
        <f t="shared" si="68"/>
        <v>-0.95203123415419877</v>
      </c>
      <c r="E2187">
        <v>8.2064041893497638E-3</v>
      </c>
      <c r="G2187">
        <v>2185</v>
      </c>
      <c r="H2187">
        <f t="shared" ca="1" si="69"/>
        <v>4.0439959448666164E-2</v>
      </c>
    </row>
    <row r="2188" spans="2:8" x14ac:dyDescent="0.45">
      <c r="B2188" s="191">
        <v>41991</v>
      </c>
      <c r="C2188" s="101">
        <v>164.60507202148438</v>
      </c>
      <c r="D2188" s="56">
        <f t="shared" si="68"/>
        <v>-8.9094251702656294E-2</v>
      </c>
      <c r="E2188">
        <v>8.2033431702920358E-3</v>
      </c>
      <c r="G2188">
        <v>2186</v>
      </c>
      <c r="H2188">
        <f t="shared" ca="1" si="69"/>
        <v>-2.0987320842852604E-2</v>
      </c>
    </row>
    <row r="2189" spans="2:8" x14ac:dyDescent="0.45">
      <c r="B2189" s="191">
        <v>43185</v>
      </c>
      <c r="C2189" s="101">
        <v>180.704833984375</v>
      </c>
      <c r="D2189" s="56">
        <f t="shared" si="68"/>
        <v>24.063103528505163</v>
      </c>
      <c r="E2189">
        <v>8.2033400608344086E-3</v>
      </c>
      <c r="G2189">
        <v>2187</v>
      </c>
      <c r="H2189">
        <f t="shared" ca="1" si="69"/>
        <v>8.0174629755767127E-3</v>
      </c>
    </row>
    <row r="2190" spans="2:8" x14ac:dyDescent="0.45">
      <c r="B2190" s="191">
        <v>37582</v>
      </c>
      <c r="C2190" s="101">
        <v>7.2099943161010742</v>
      </c>
      <c r="D2190" s="56">
        <f t="shared" si="68"/>
        <v>-0.47216537930551056</v>
      </c>
      <c r="E2190">
        <v>8.1915773190377131E-3</v>
      </c>
      <c r="G2190">
        <v>2188</v>
      </c>
      <c r="H2190">
        <f t="shared" ca="1" si="69"/>
        <v>7.0519922233895456E-3</v>
      </c>
    </row>
    <row r="2191" spans="2:8" x14ac:dyDescent="0.45">
      <c r="B2191" s="191">
        <v>38054</v>
      </c>
      <c r="C2191" s="101">
        <v>13.659570693969727</v>
      </c>
      <c r="D2191" s="56">
        <f t="shared" si="68"/>
        <v>-0.53718331622380622</v>
      </c>
      <c r="E2191">
        <v>8.1861508704388648E-3</v>
      </c>
      <c r="G2191">
        <v>2189</v>
      </c>
      <c r="H2191">
        <f t="shared" ca="1" si="69"/>
        <v>-3.0976098904294019E-2</v>
      </c>
    </row>
    <row r="2192" spans="2:8" x14ac:dyDescent="0.45">
      <c r="B2192" s="191">
        <v>39192</v>
      </c>
      <c r="C2192" s="101">
        <v>29.513998031616211</v>
      </c>
      <c r="D2192" s="56">
        <f t="shared" si="68"/>
        <v>-0.85447918302233761</v>
      </c>
      <c r="E2192">
        <v>8.1708709525570213E-3</v>
      </c>
      <c r="G2192">
        <v>2190</v>
      </c>
      <c r="H2192">
        <f t="shared" ca="1" si="69"/>
        <v>5.7093281039465307E-3</v>
      </c>
    </row>
    <row r="2193" spans="2:8" x14ac:dyDescent="0.45">
      <c r="B2193" s="191">
        <v>43641</v>
      </c>
      <c r="C2193" s="101">
        <v>202.81632995605469</v>
      </c>
      <c r="D2193" s="56">
        <f t="shared" si="68"/>
        <v>0.38059945971638021</v>
      </c>
      <c r="E2193">
        <v>8.1448616568113221E-3</v>
      </c>
      <c r="G2193">
        <v>2191</v>
      </c>
      <c r="H2193">
        <f t="shared" ca="1" si="69"/>
        <v>-3.7566326270500147E-2</v>
      </c>
    </row>
    <row r="2194" spans="2:8" x14ac:dyDescent="0.45">
      <c r="B2194" s="191">
        <v>41779</v>
      </c>
      <c r="C2194" s="101">
        <v>146.904541015625</v>
      </c>
      <c r="D2194" s="56">
        <f t="shared" si="68"/>
        <v>-8.5203508320507382E-2</v>
      </c>
      <c r="E2194">
        <v>8.1335206728641741E-3</v>
      </c>
      <c r="G2194">
        <v>2192</v>
      </c>
      <c r="H2194">
        <f t="shared" ca="1" si="69"/>
        <v>-2.2494610854829931E-2</v>
      </c>
    </row>
    <row r="2195" spans="2:8" x14ac:dyDescent="0.45">
      <c r="B2195" s="191">
        <v>41920</v>
      </c>
      <c r="C2195" s="101">
        <v>160.58712768554688</v>
      </c>
      <c r="D2195" s="56">
        <f t="shared" si="68"/>
        <v>-8.8415069083218709E-2</v>
      </c>
      <c r="E2195">
        <v>8.1326030316670427E-3</v>
      </c>
      <c r="G2195">
        <v>2193</v>
      </c>
      <c r="H2195">
        <f t="shared" ca="1" si="69"/>
        <v>-3.2952592807368834E-2</v>
      </c>
    </row>
    <row r="2196" spans="2:8" x14ac:dyDescent="0.45">
      <c r="B2196" s="191">
        <v>43850</v>
      </c>
      <c r="C2196" s="101">
        <v>176.16255187988281</v>
      </c>
      <c r="D2196" s="56">
        <f t="shared" si="68"/>
        <v>4.5949370738596613</v>
      </c>
      <c r="E2196">
        <v>8.1267581109965639E-3</v>
      </c>
      <c r="G2196">
        <v>2194</v>
      </c>
      <c r="H2196">
        <f t="shared" ca="1" si="69"/>
        <v>-2.6200728207814893E-2</v>
      </c>
    </row>
    <row r="2197" spans="2:8" x14ac:dyDescent="0.45">
      <c r="B2197" s="191">
        <v>38777</v>
      </c>
      <c r="C2197" s="101">
        <v>31.486064910888672</v>
      </c>
      <c r="D2197" s="56">
        <f t="shared" si="68"/>
        <v>-0.6307652590186662</v>
      </c>
      <c r="E2197">
        <v>8.1181285940442882E-3</v>
      </c>
      <c r="G2197">
        <v>2195</v>
      </c>
      <c r="H2197">
        <f t="shared" ca="1" si="69"/>
        <v>-1.0320244637241575E-2</v>
      </c>
    </row>
    <row r="2198" spans="2:8" x14ac:dyDescent="0.45">
      <c r="B2198" s="191">
        <v>40920</v>
      </c>
      <c r="C2198" s="101">
        <v>85.273841857910156</v>
      </c>
      <c r="D2198" s="56">
        <f t="shared" si="68"/>
        <v>5.6719279346662796</v>
      </c>
      <c r="E2198">
        <v>8.1160599367008125E-3</v>
      </c>
      <c r="G2198">
        <v>2196</v>
      </c>
      <c r="H2198">
        <f t="shared" ca="1" si="69"/>
        <v>3.7954410159126054E-2</v>
      </c>
    </row>
    <row r="2199" spans="2:8" x14ac:dyDescent="0.45">
      <c r="B2199" s="191">
        <v>38044</v>
      </c>
      <c r="C2199" s="101">
        <v>12.780989646911621</v>
      </c>
      <c r="D2199" s="56">
        <f t="shared" si="68"/>
        <v>3.8351909584234245</v>
      </c>
      <c r="E2199">
        <v>8.1070775728985193E-3</v>
      </c>
      <c r="G2199">
        <v>2197</v>
      </c>
      <c r="H2199">
        <f t="shared" ca="1" si="69"/>
        <v>-1.3966075552731027E-2</v>
      </c>
    </row>
    <row r="2200" spans="2:8" x14ac:dyDescent="0.45">
      <c r="B2200" s="191">
        <v>35167</v>
      </c>
      <c r="C2200" s="101">
        <v>2.6433267593383789</v>
      </c>
      <c r="D2200" s="56">
        <f t="shared" si="68"/>
        <v>-0.79518904340458652</v>
      </c>
      <c r="E2200">
        <v>8.1056417608948439E-3</v>
      </c>
      <c r="G2200">
        <v>2198</v>
      </c>
      <c r="H2200">
        <f t="shared" ca="1" si="69"/>
        <v>2.9884752750920381E-3</v>
      </c>
    </row>
    <row r="2201" spans="2:8" x14ac:dyDescent="0.45">
      <c r="B2201" s="191">
        <v>38286</v>
      </c>
      <c r="C2201" s="101">
        <v>12.90617847442627</v>
      </c>
      <c r="D2201" s="56">
        <f t="shared" si="68"/>
        <v>0.67625728812417263</v>
      </c>
      <c r="E2201">
        <v>8.1016213075493417E-3</v>
      </c>
      <c r="G2201">
        <v>2199</v>
      </c>
      <c r="H2201">
        <f t="shared" ca="1" si="69"/>
        <v>1.2672302891559264E-2</v>
      </c>
    </row>
    <row r="2202" spans="2:8" x14ac:dyDescent="0.45">
      <c r="B2202" s="191">
        <v>37238</v>
      </c>
      <c r="C2202" s="101">
        <v>7.69940185546875</v>
      </c>
      <c r="D2202" s="56">
        <f t="shared" si="68"/>
        <v>-0.98051312035770821</v>
      </c>
      <c r="E2202">
        <v>8.1004198582874491E-3</v>
      </c>
      <c r="G2202">
        <v>2200</v>
      </c>
      <c r="H2202">
        <f t="shared" ca="1" si="69"/>
        <v>-1.4648086796697551E-2</v>
      </c>
    </row>
    <row r="2203" spans="2:8" x14ac:dyDescent="0.45">
      <c r="B2203" s="191">
        <v>45092</v>
      </c>
      <c r="C2203" s="101">
        <v>395.10696411132813</v>
      </c>
      <c r="D2203" s="56">
        <f t="shared" si="68"/>
        <v>2.4773497199585623</v>
      </c>
      <c r="E2203">
        <v>8.0990590094877687E-3</v>
      </c>
      <c r="G2203">
        <v>2201</v>
      </c>
      <c r="H2203">
        <f t="shared" ca="1" si="69"/>
        <v>1.7483517721295022E-3</v>
      </c>
    </row>
    <row r="2204" spans="2:8" x14ac:dyDescent="0.45">
      <c r="B2204" s="191">
        <v>41131</v>
      </c>
      <c r="C2204" s="101">
        <v>113.62301635742188</v>
      </c>
      <c r="D2204" s="56">
        <f t="shared" si="68"/>
        <v>-0.51134384874439598</v>
      </c>
      <c r="E2204">
        <v>8.0951289852134317E-3</v>
      </c>
      <c r="G2204">
        <v>2202</v>
      </c>
      <c r="H2204">
        <f t="shared" ca="1" si="69"/>
        <v>-3.6040961342635583E-2</v>
      </c>
    </row>
    <row r="2205" spans="2:8" x14ac:dyDescent="0.45">
      <c r="B2205" s="191">
        <v>44741</v>
      </c>
      <c r="C2205" s="101">
        <v>232.52140808105469</v>
      </c>
      <c r="D2205" s="56">
        <f t="shared" si="68"/>
        <v>28.974782917168135</v>
      </c>
      <c r="E2205">
        <v>8.092712767871697E-3</v>
      </c>
      <c r="G2205">
        <v>2203</v>
      </c>
      <c r="H2205">
        <f t="shared" ca="1" si="69"/>
        <v>1.9718843652459329E-2</v>
      </c>
    </row>
    <row r="2206" spans="2:8" x14ac:dyDescent="0.45">
      <c r="B2206" s="191">
        <v>36140</v>
      </c>
      <c r="C2206" s="101">
        <v>7.7572340965270996</v>
      </c>
      <c r="D2206" s="56">
        <f t="shared" si="68"/>
        <v>-0.90938520385018973</v>
      </c>
      <c r="E2206">
        <v>8.084268589988201E-3</v>
      </c>
      <c r="G2206">
        <v>2204</v>
      </c>
      <c r="H2206">
        <f t="shared" ca="1" si="69"/>
        <v>2.8145935932788992E-2</v>
      </c>
    </row>
    <row r="2207" spans="2:8" x14ac:dyDescent="0.45">
      <c r="B2207" s="191">
        <v>40744</v>
      </c>
      <c r="C2207" s="101">
        <v>85.606704711914063</v>
      </c>
      <c r="D2207" s="56">
        <f t="shared" si="68"/>
        <v>28.067660532076786</v>
      </c>
      <c r="E2207">
        <v>8.0842473028775747E-3</v>
      </c>
      <c r="G2207">
        <v>2205</v>
      </c>
      <c r="H2207">
        <f t="shared" ca="1" si="69"/>
        <v>1.6459982452469334E-2</v>
      </c>
    </row>
    <row r="2208" spans="2:8" x14ac:dyDescent="0.45">
      <c r="B2208" s="191">
        <v>35397</v>
      </c>
      <c r="C2208" s="101">
        <v>2.9450840950012207</v>
      </c>
      <c r="D2208" s="56">
        <f t="shared" si="68"/>
        <v>-0.91636083012108582</v>
      </c>
      <c r="E2208">
        <v>8.070470229975717E-3</v>
      </c>
      <c r="G2208">
        <v>2206</v>
      </c>
      <c r="H2208">
        <f t="shared" ca="1" si="69"/>
        <v>1.8108060739870899E-2</v>
      </c>
    </row>
    <row r="2209" spans="2:8" x14ac:dyDescent="0.45">
      <c r="B2209" s="191">
        <v>39358</v>
      </c>
      <c r="C2209" s="101">
        <v>35.211780548095703</v>
      </c>
      <c r="D2209" s="56">
        <f t="shared" si="68"/>
        <v>3.5449468675210083</v>
      </c>
      <c r="E2209">
        <v>8.0689796467537551E-3</v>
      </c>
      <c r="G2209">
        <v>2207</v>
      </c>
      <c r="H2209">
        <f t="shared" ca="1" si="69"/>
        <v>-1.3886253864877856E-2</v>
      </c>
    </row>
    <row r="2210" spans="2:8" x14ac:dyDescent="0.45">
      <c r="B2210" s="191">
        <v>37496</v>
      </c>
      <c r="C2210" s="101">
        <v>7.7474570274353027</v>
      </c>
      <c r="D2210" s="56">
        <f t="shared" si="68"/>
        <v>-0.85322478285073489</v>
      </c>
      <c r="E2210">
        <v>8.0661572935106663E-3</v>
      </c>
      <c r="G2210">
        <v>2208</v>
      </c>
      <c r="H2210">
        <f t="shared" ca="1" si="69"/>
        <v>-2.419738933290427E-3</v>
      </c>
    </row>
    <row r="2211" spans="2:8" x14ac:dyDescent="0.45">
      <c r="B2211" s="191">
        <v>40295</v>
      </c>
      <c r="C2211" s="101">
        <v>52.784503936767578</v>
      </c>
      <c r="D2211" s="56">
        <f t="shared" si="68"/>
        <v>-0.36773476988329828</v>
      </c>
      <c r="E2211">
        <v>8.0404925528370797E-3</v>
      </c>
      <c r="G2211">
        <v>2209</v>
      </c>
      <c r="H2211">
        <f t="shared" ca="1" si="69"/>
        <v>-4.4571393149054313E-3</v>
      </c>
    </row>
    <row r="2212" spans="2:8" x14ac:dyDescent="0.45">
      <c r="B2212" s="191">
        <v>40942</v>
      </c>
      <c r="C2212" s="101">
        <v>83.484748840332031</v>
      </c>
      <c r="D2212" s="56">
        <f t="shared" si="68"/>
        <v>18.399325013321231</v>
      </c>
      <c r="E2212">
        <v>8.0383187681910741E-3</v>
      </c>
      <c r="G2212">
        <v>2210</v>
      </c>
      <c r="H2212">
        <f t="shared" ca="1" si="69"/>
        <v>2.4907424566693842E-2</v>
      </c>
    </row>
    <row r="2213" spans="2:8" x14ac:dyDescent="0.45">
      <c r="B2213" s="191">
        <v>35471</v>
      </c>
      <c r="C2213" s="101">
        <v>4.3034873008728027</v>
      </c>
      <c r="D2213" s="56">
        <f t="shared" si="68"/>
        <v>-0.97025837839482354</v>
      </c>
      <c r="E2213">
        <v>8.0328170605467493E-3</v>
      </c>
      <c r="G2213">
        <v>2211</v>
      </c>
      <c r="H2213">
        <f t="shared" ca="1" si="69"/>
        <v>2.8989476134981752E-3</v>
      </c>
    </row>
    <row r="2214" spans="2:8" x14ac:dyDescent="0.45">
      <c r="B2214" s="191">
        <v>44149</v>
      </c>
      <c r="C2214" s="101">
        <v>144.69578552246094</v>
      </c>
      <c r="D2214" s="56">
        <f t="shared" si="68"/>
        <v>15.57622898548793</v>
      </c>
      <c r="E2214">
        <v>8.0172316107321052E-3</v>
      </c>
      <c r="G2214">
        <v>2212</v>
      </c>
      <c r="H2214">
        <f t="shared" ca="1" si="69"/>
        <v>-8.0659649245809085E-3</v>
      </c>
    </row>
    <row r="2215" spans="2:8" x14ac:dyDescent="0.45">
      <c r="B2215" s="191">
        <v>37802</v>
      </c>
      <c r="C2215" s="101">
        <v>8.7291135787963867</v>
      </c>
      <c r="D2215" s="56">
        <f t="shared" si="68"/>
        <v>9.162022759572358E-2</v>
      </c>
      <c r="E2215">
        <v>8.0125483707623752E-3</v>
      </c>
      <c r="G2215">
        <v>2213</v>
      </c>
      <c r="H2215">
        <f t="shared" ca="1" si="69"/>
        <v>-1.2571502568876639E-2</v>
      </c>
    </row>
    <row r="2216" spans="2:8" x14ac:dyDescent="0.45">
      <c r="B2216" s="191">
        <v>37264</v>
      </c>
      <c r="C2216" s="101">
        <v>7.9964747428894043</v>
      </c>
      <c r="D2216" s="56">
        <f t="shared" si="68"/>
        <v>-0.81223075487123575</v>
      </c>
      <c r="E2216">
        <v>8.0092802749796594E-3</v>
      </c>
      <c r="G2216">
        <v>2214</v>
      </c>
      <c r="H2216">
        <f t="shared" ca="1" si="69"/>
        <v>-2.9956687423451287E-2</v>
      </c>
    </row>
    <row r="2217" spans="2:8" x14ac:dyDescent="0.45">
      <c r="B2217" s="191">
        <v>39575</v>
      </c>
      <c r="C2217" s="101">
        <v>42.586711883544922</v>
      </c>
      <c r="D2217" s="56">
        <f t="shared" si="68"/>
        <v>-0.74674599191373026</v>
      </c>
      <c r="E2217">
        <v>8.0052795477748417E-3</v>
      </c>
      <c r="G2217">
        <v>2215</v>
      </c>
      <c r="H2217">
        <f t="shared" ca="1" si="69"/>
        <v>-5.6046290685663018E-2</v>
      </c>
    </row>
    <row r="2218" spans="2:8" x14ac:dyDescent="0.45">
      <c r="B2218" s="191">
        <v>44393</v>
      </c>
      <c r="C2218" s="101">
        <v>168.15809631347656</v>
      </c>
      <c r="D2218" s="56">
        <f t="shared" si="68"/>
        <v>0.23743330375356184</v>
      </c>
      <c r="E2218">
        <v>7.9998558485648921E-3</v>
      </c>
      <c r="G2218">
        <v>2216</v>
      </c>
      <c r="H2218">
        <f t="shared" ca="1" si="69"/>
        <v>-1.5678697858931855E-2</v>
      </c>
    </row>
    <row r="2219" spans="2:8" x14ac:dyDescent="0.45">
      <c r="B2219" s="191">
        <v>41625</v>
      </c>
      <c r="C2219" s="101">
        <v>135.89265441894531</v>
      </c>
      <c r="D2219" s="56">
        <f t="shared" si="68"/>
        <v>-0.25578866073628104</v>
      </c>
      <c r="E2219">
        <v>7.9924203581881025E-3</v>
      </c>
      <c r="G2219">
        <v>2217</v>
      </c>
      <c r="H2219">
        <f t="shared" ca="1" si="69"/>
        <v>2.6457010469127018E-2</v>
      </c>
    </row>
    <row r="2220" spans="2:8" x14ac:dyDescent="0.45">
      <c r="B2220" s="191">
        <v>42621</v>
      </c>
      <c r="C2220" s="101">
        <v>182.59954833984375</v>
      </c>
      <c r="D2220" s="56">
        <f t="shared" si="68"/>
        <v>64.88556744638224</v>
      </c>
      <c r="E2220">
        <v>7.9909191191087307E-3</v>
      </c>
      <c r="G2220">
        <v>2218</v>
      </c>
      <c r="H2220">
        <f t="shared" ca="1" si="69"/>
        <v>1.1738462270831128E-2</v>
      </c>
    </row>
    <row r="2221" spans="2:8" x14ac:dyDescent="0.45">
      <c r="B2221" s="191">
        <v>35380</v>
      </c>
      <c r="C2221" s="101">
        <v>2.7714650630950928</v>
      </c>
      <c r="D2221" s="56">
        <f t="shared" si="68"/>
        <v>-0.99288147823327655</v>
      </c>
      <c r="E2221">
        <v>7.9903956046624147E-3</v>
      </c>
      <c r="G2221">
        <v>2219</v>
      </c>
      <c r="H2221">
        <f t="shared" ca="1" si="69"/>
        <v>1.1234913434228451E-2</v>
      </c>
    </row>
    <row r="2222" spans="2:8" x14ac:dyDescent="0.45">
      <c r="B2222" s="191">
        <v>45322</v>
      </c>
      <c r="C2222" s="101">
        <v>389.33154296875</v>
      </c>
      <c r="D2222" s="56">
        <f t="shared" si="68"/>
        <v>6.3255922686778296</v>
      </c>
      <c r="E2222">
        <v>7.9899713119536853E-3</v>
      </c>
      <c r="G2222">
        <v>2220</v>
      </c>
      <c r="H2222">
        <f t="shared" ca="1" si="69"/>
        <v>-3.5171350562053019E-2</v>
      </c>
    </row>
    <row r="2223" spans="2:8" x14ac:dyDescent="0.45">
      <c r="B2223" s="191">
        <v>40280</v>
      </c>
      <c r="C2223" s="101">
        <v>53.146766662597656</v>
      </c>
      <c r="D2223" s="56">
        <f t="shared" si="68"/>
        <v>-0.64647716105557884</v>
      </c>
      <c r="E2223">
        <v>7.9848841039634588E-3</v>
      </c>
      <c r="G2223">
        <v>2221</v>
      </c>
      <c r="H2223">
        <f t="shared" ca="1" si="69"/>
        <v>-3.0409230613634198E-2</v>
      </c>
    </row>
    <row r="2224" spans="2:8" x14ac:dyDescent="0.45">
      <c r="B2224" s="191">
        <v>44167</v>
      </c>
      <c r="C2224" s="101">
        <v>150.33474731445313</v>
      </c>
      <c r="D2224" s="56">
        <f t="shared" si="68"/>
        <v>-0.42834419647110389</v>
      </c>
      <c r="E2224">
        <v>7.9731707454315636E-3</v>
      </c>
      <c r="G2224">
        <v>2222</v>
      </c>
      <c r="H2224">
        <f t="shared" ca="1" si="69"/>
        <v>3.1989715291005319E-2</v>
      </c>
    </row>
    <row r="2225" spans="2:8" x14ac:dyDescent="0.45">
      <c r="B2225" s="191">
        <v>44775</v>
      </c>
      <c r="C2225" s="101">
        <v>262.98123168945313</v>
      </c>
      <c r="D2225" s="56">
        <f t="shared" si="68"/>
        <v>29.434268606810885</v>
      </c>
      <c r="E2225">
        <v>7.9674797318549356E-3</v>
      </c>
      <c r="G2225">
        <v>2223</v>
      </c>
      <c r="H2225">
        <f t="shared" ca="1" si="69"/>
        <v>1.9837805206572331E-3</v>
      </c>
    </row>
    <row r="2226" spans="2:8" x14ac:dyDescent="0.45">
      <c r="B2226" s="191">
        <v>37804</v>
      </c>
      <c r="C2226" s="101">
        <v>8.6409578323364258</v>
      </c>
      <c r="D2226" s="56">
        <f t="shared" si="68"/>
        <v>-0.75519561167236449</v>
      </c>
      <c r="E2226">
        <v>7.9612768123655045E-3</v>
      </c>
      <c r="G2226">
        <v>2224</v>
      </c>
      <c r="H2226">
        <f t="shared" ca="1" si="69"/>
        <v>-2.1083398962735714E-2</v>
      </c>
    </row>
    <row r="2227" spans="2:8" x14ac:dyDescent="0.45">
      <c r="B2227" s="191">
        <v>39955</v>
      </c>
      <c r="C2227" s="101">
        <v>35.297397613525391</v>
      </c>
      <c r="D2227" s="56">
        <f t="shared" si="68"/>
        <v>4.2406429287788319</v>
      </c>
      <c r="E2227">
        <v>7.9605234204553326E-3</v>
      </c>
      <c r="G2227">
        <v>2225</v>
      </c>
      <c r="H2227">
        <f t="shared" ca="1" si="69"/>
        <v>1.7551339072351914E-3</v>
      </c>
    </row>
    <row r="2228" spans="2:8" x14ac:dyDescent="0.45">
      <c r="B2228" s="191">
        <v>35849</v>
      </c>
      <c r="C2228" s="101">
        <v>6.7353181838989258</v>
      </c>
      <c r="D2228" s="56">
        <f t="shared" si="68"/>
        <v>-0.96265416797771597</v>
      </c>
      <c r="E2228">
        <v>7.9545353182267266E-3</v>
      </c>
      <c r="G2228">
        <v>2226</v>
      </c>
      <c r="H2228">
        <f t="shared" ca="1" si="69"/>
        <v>-6.4899418328787737E-3</v>
      </c>
    </row>
    <row r="2229" spans="2:8" x14ac:dyDescent="0.45">
      <c r="B2229" s="191">
        <v>43791</v>
      </c>
      <c r="C2229" s="101">
        <v>180.34992980957031</v>
      </c>
      <c r="D2229" s="56">
        <f t="shared" si="68"/>
        <v>0.39409675677122952</v>
      </c>
      <c r="E2229">
        <v>7.9364010005502136E-3</v>
      </c>
      <c r="G2229">
        <v>2227</v>
      </c>
      <c r="H2229">
        <f t="shared" ca="1" si="69"/>
        <v>-6.8569261551662975E-3</v>
      </c>
    </row>
    <row r="2230" spans="2:8" x14ac:dyDescent="0.45">
      <c r="B2230" s="191">
        <v>41311</v>
      </c>
      <c r="C2230" s="101">
        <v>129.36686706542969</v>
      </c>
      <c r="D2230" s="56">
        <f t="shared" si="68"/>
        <v>-0.41458214840850716</v>
      </c>
      <c r="E2230">
        <v>7.9353841833721909E-3</v>
      </c>
      <c r="G2230">
        <v>2228</v>
      </c>
      <c r="H2230">
        <f t="shared" ca="1" si="69"/>
        <v>-4.6653742480050487E-3</v>
      </c>
    </row>
    <row r="2231" spans="2:8" x14ac:dyDescent="0.45">
      <c r="B2231" s="191">
        <v>44699</v>
      </c>
      <c r="C2231" s="101">
        <v>220.98210144042969</v>
      </c>
      <c r="D2231" s="56">
        <f t="shared" si="68"/>
        <v>5.0290706932400751</v>
      </c>
      <c r="E2231">
        <v>7.9336511164515757E-3</v>
      </c>
      <c r="G2231">
        <v>2229</v>
      </c>
      <c r="H2231">
        <f t="shared" ca="1" si="69"/>
        <v>-3.5947498922486347E-3</v>
      </c>
    </row>
    <row r="2232" spans="2:8" x14ac:dyDescent="0.45">
      <c r="B2232" s="191">
        <v>39657</v>
      </c>
      <c r="C2232" s="101">
        <v>36.652763366699219</v>
      </c>
      <c r="D2232" s="56">
        <f t="shared" si="68"/>
        <v>-0.76583473345528652</v>
      </c>
      <c r="E2232">
        <v>7.9301721882537868E-3</v>
      </c>
      <c r="G2232">
        <v>2230</v>
      </c>
      <c r="H2232">
        <f t="shared" ca="1" si="69"/>
        <v>1.5881374574067554E-2</v>
      </c>
    </row>
    <row r="2233" spans="2:8" x14ac:dyDescent="0.45">
      <c r="B2233" s="191">
        <v>41844</v>
      </c>
      <c r="C2233" s="101">
        <v>156.52519226074219</v>
      </c>
      <c r="D2233" s="56">
        <f t="shared" si="68"/>
        <v>-0.21737248624302996</v>
      </c>
      <c r="E2233">
        <v>7.9172029007636285E-3</v>
      </c>
      <c r="G2233">
        <v>2231</v>
      </c>
      <c r="H2233">
        <f t="shared" ca="1" si="69"/>
        <v>4.1850464053367682E-2</v>
      </c>
    </row>
    <row r="2234" spans="2:8" x14ac:dyDescent="0.45">
      <c r="B2234" s="191">
        <v>43511</v>
      </c>
      <c r="C2234" s="101">
        <v>199.99960327148438</v>
      </c>
      <c r="D2234" s="56">
        <f t="shared" si="68"/>
        <v>-0.48413870569218836</v>
      </c>
      <c r="E2234">
        <v>7.916425943656628E-3</v>
      </c>
      <c r="G2234">
        <v>2232</v>
      </c>
      <c r="H2234">
        <f t="shared" ca="1" si="69"/>
        <v>1.3979959209681665E-2</v>
      </c>
    </row>
    <row r="2235" spans="2:8" x14ac:dyDescent="0.45">
      <c r="B2235" s="191">
        <v>45252</v>
      </c>
      <c r="C2235" s="101">
        <v>387.70034790039063</v>
      </c>
      <c r="D2235" s="56">
        <f t="shared" si="68"/>
        <v>52.485735245970496</v>
      </c>
      <c r="E2235">
        <v>7.9083760985376311E-3</v>
      </c>
      <c r="G2235">
        <v>2233</v>
      </c>
      <c r="H2235">
        <f t="shared" ca="1" si="69"/>
        <v>1.4515345566590709E-2</v>
      </c>
    </row>
    <row r="2236" spans="2:8" x14ac:dyDescent="0.45">
      <c r="B2236" s="191">
        <v>37715</v>
      </c>
      <c r="C2236" s="101">
        <v>7.2486681938171387</v>
      </c>
      <c r="D2236" s="56">
        <f t="shared" si="68"/>
        <v>-0.95204889514320268</v>
      </c>
      <c r="E2236">
        <v>7.9082181512947144E-3</v>
      </c>
      <c r="G2236">
        <v>2234</v>
      </c>
      <c r="H2236">
        <f t="shared" ca="1" si="69"/>
        <v>-1.9219139640853661E-3</v>
      </c>
    </row>
    <row r="2237" spans="2:8" x14ac:dyDescent="0.45">
      <c r="B2237" s="191">
        <v>42067</v>
      </c>
      <c r="C2237" s="101">
        <v>151.16790771484375</v>
      </c>
      <c r="D2237" s="56">
        <f t="shared" si="68"/>
        <v>-0.54201449567340454</v>
      </c>
      <c r="E2237">
        <v>7.9050880744684308E-3</v>
      </c>
      <c r="G2237">
        <v>2235</v>
      </c>
      <c r="H2237">
        <f t="shared" ca="1" si="69"/>
        <v>-2.3168895709155982E-2</v>
      </c>
    </row>
    <row r="2238" spans="2:8" x14ac:dyDescent="0.45">
      <c r="B2238" s="191">
        <v>45014</v>
      </c>
      <c r="C2238" s="101">
        <v>330.07138061523438</v>
      </c>
      <c r="D2238" s="56">
        <f t="shared" si="68"/>
        <v>19.585094153607223</v>
      </c>
      <c r="E2238">
        <v>7.8998185258679389E-3</v>
      </c>
      <c r="G2238">
        <v>2236</v>
      </c>
      <c r="H2238">
        <f t="shared" ca="1" si="69"/>
        <v>-1.5509783457101637E-2</v>
      </c>
    </row>
    <row r="2239" spans="2:8" x14ac:dyDescent="0.45">
      <c r="B2239" s="191">
        <v>38443</v>
      </c>
      <c r="C2239" s="101">
        <v>16.03448486328125</v>
      </c>
      <c r="D2239" s="56">
        <f t="shared" si="68"/>
        <v>-0.92004152706624853</v>
      </c>
      <c r="E2239">
        <v>7.8983945082545352E-3</v>
      </c>
      <c r="G2239">
        <v>2237</v>
      </c>
      <c r="H2239">
        <f t="shared" ca="1" si="69"/>
        <v>1.6291886894146766E-2</v>
      </c>
    </row>
    <row r="2240" spans="2:8" x14ac:dyDescent="0.45">
      <c r="B2240" s="191">
        <v>43497</v>
      </c>
      <c r="C2240" s="101">
        <v>200.53515625</v>
      </c>
      <c r="D2240" s="56">
        <f t="shared" si="68"/>
        <v>4.388864855954794</v>
      </c>
      <c r="E2240">
        <v>7.8953491600253448E-3</v>
      </c>
      <c r="G2240">
        <v>2238</v>
      </c>
      <c r="H2240">
        <f t="shared" ca="1" si="69"/>
        <v>3.2472032139731564E-2</v>
      </c>
    </row>
    <row r="2241" spans="2:8" x14ac:dyDescent="0.45">
      <c r="B2241" s="191">
        <v>39440</v>
      </c>
      <c r="C2241" s="101">
        <v>37.212875366210938</v>
      </c>
      <c r="D2241" s="56">
        <f t="shared" si="68"/>
        <v>-0.89848695897142949</v>
      </c>
      <c r="E2241">
        <v>7.8879727271581376E-3</v>
      </c>
      <c r="G2241">
        <v>2239</v>
      </c>
      <c r="H2241">
        <f t="shared" ca="1" si="69"/>
        <v>-1.2126532430202147E-2</v>
      </c>
    </row>
    <row r="2242" spans="2:8" x14ac:dyDescent="0.45">
      <c r="B2242" s="191">
        <v>45352</v>
      </c>
      <c r="C2242" s="101">
        <v>366.58221435546875</v>
      </c>
      <c r="D2242" s="56">
        <f t="shared" si="68"/>
        <v>112.35563902479591</v>
      </c>
      <c r="E2242">
        <v>7.875956785104719E-3</v>
      </c>
      <c r="G2242">
        <v>2240</v>
      </c>
      <c r="H2242">
        <f t="shared" ca="1" si="69"/>
        <v>1.8929917966177216E-2</v>
      </c>
    </row>
    <row r="2243" spans="2:8" x14ac:dyDescent="0.45">
      <c r="B2243" s="191">
        <v>35286</v>
      </c>
      <c r="C2243" s="101">
        <v>3.233912467956543</v>
      </c>
      <c r="D2243" s="56">
        <f t="shared" ref="D2243:D2306" si="70">(C2243-C2244)/C2244</f>
        <v>-0.99273052212117951</v>
      </c>
      <c r="E2243">
        <v>7.8493143264791367E-3</v>
      </c>
      <c r="G2243">
        <v>2241</v>
      </c>
      <c r="H2243">
        <f t="shared" ca="1" si="69"/>
        <v>2.4685455733029792E-2</v>
      </c>
    </row>
    <row r="2244" spans="2:8" x14ac:dyDescent="0.45">
      <c r="B2244" s="191">
        <v>45594</v>
      </c>
      <c r="C2244" s="101">
        <v>444.86172485351563</v>
      </c>
      <c r="D2244" s="56">
        <f t="shared" si="70"/>
        <v>54.363803851729827</v>
      </c>
      <c r="E2244">
        <v>7.84881827658831E-3</v>
      </c>
      <c r="G2244">
        <v>2242</v>
      </c>
      <c r="H2244">
        <f t="shared" ref="H2244:H2307" ca="1" si="71">_xlfn.NORM.INV(RAND(),N$5,N$6)</f>
        <v>3.4216874684970928E-2</v>
      </c>
    </row>
    <row r="2245" spans="2:8" x14ac:dyDescent="0.45">
      <c r="B2245" s="191">
        <v>37762</v>
      </c>
      <c r="C2245" s="101">
        <v>8.0352449417114258</v>
      </c>
      <c r="D2245" s="56">
        <f t="shared" si="70"/>
        <v>-0.94417281305415945</v>
      </c>
      <c r="E2245">
        <v>7.8472844733026292E-3</v>
      </c>
      <c r="G2245">
        <v>2243</v>
      </c>
      <c r="H2245">
        <f t="shared" ca="1" si="71"/>
        <v>-6.0229040457289761E-3</v>
      </c>
    </row>
    <row r="2246" spans="2:8" x14ac:dyDescent="0.45">
      <c r="B2246" s="191">
        <v>41533</v>
      </c>
      <c r="C2246" s="101">
        <v>143.93067932128906</v>
      </c>
      <c r="D2246" s="56">
        <f t="shared" si="70"/>
        <v>-0.54243460829786372</v>
      </c>
      <c r="E2246">
        <v>7.8466083062841991E-3</v>
      </c>
      <c r="G2246">
        <v>2244</v>
      </c>
      <c r="H2246">
        <f t="shared" ca="1" si="71"/>
        <v>-1.1216039926049109E-2</v>
      </c>
    </row>
    <row r="2247" spans="2:8" x14ac:dyDescent="0.45">
      <c r="B2247" s="191">
        <v>46050</v>
      </c>
      <c r="C2247" s="101">
        <v>314.5576171875</v>
      </c>
      <c r="D2247" s="56">
        <f t="shared" si="70"/>
        <v>-0.19692420677225195</v>
      </c>
      <c r="E2247">
        <v>7.8456584094254676E-3</v>
      </c>
      <c r="G2247">
        <v>2245</v>
      </c>
      <c r="H2247">
        <f t="shared" ca="1" si="71"/>
        <v>4.2107342884331184E-2</v>
      </c>
    </row>
    <row r="2248" spans="2:8" x14ac:dyDescent="0.45">
      <c r="B2248" s="191">
        <v>45945</v>
      </c>
      <c r="C2248" s="101">
        <v>391.69107055664063</v>
      </c>
      <c r="D2248" s="56">
        <f t="shared" si="70"/>
        <v>1.2015975774238241</v>
      </c>
      <c r="E2248">
        <v>7.8125312857344423E-3</v>
      </c>
      <c r="G2248">
        <v>2246</v>
      </c>
      <c r="H2248">
        <f t="shared" ca="1" si="71"/>
        <v>1.1261217692848042E-2</v>
      </c>
    </row>
    <row r="2249" spans="2:8" x14ac:dyDescent="0.45">
      <c r="B2249" s="191">
        <v>42766</v>
      </c>
      <c r="C2249" s="101">
        <v>177.91220092773438</v>
      </c>
      <c r="D2249" s="56">
        <f t="shared" si="70"/>
        <v>-0.585812675630761</v>
      </c>
      <c r="E2249">
        <v>7.8095456571584303E-3</v>
      </c>
      <c r="G2249">
        <v>2247</v>
      </c>
      <c r="H2249">
        <f t="shared" ca="1" si="71"/>
        <v>-8.9744170154128951E-3</v>
      </c>
    </row>
    <row r="2250" spans="2:8" x14ac:dyDescent="0.45">
      <c r="B2250" s="191">
        <v>45632</v>
      </c>
      <c r="C2250" s="101">
        <v>429.54525756835938</v>
      </c>
      <c r="D2250" s="56">
        <f t="shared" si="70"/>
        <v>1.0307656104943976</v>
      </c>
      <c r="E2250">
        <v>7.8075097500790655E-3</v>
      </c>
      <c r="G2250">
        <v>2248</v>
      </c>
      <c r="H2250">
        <f t="shared" ca="1" si="71"/>
        <v>-1.0549633281759027E-2</v>
      </c>
    </row>
    <row r="2251" spans="2:8" x14ac:dyDescent="0.45">
      <c r="B2251" s="191">
        <v>43609</v>
      </c>
      <c r="C2251" s="101">
        <v>211.51887512207031</v>
      </c>
      <c r="D2251" s="56">
        <f t="shared" si="70"/>
        <v>0.45466015170036694</v>
      </c>
      <c r="E2251">
        <v>7.807213744523242E-3</v>
      </c>
      <c r="G2251">
        <v>2249</v>
      </c>
      <c r="H2251">
        <f t="shared" ca="1" si="71"/>
        <v>1.1462560360783797E-2</v>
      </c>
    </row>
    <row r="2252" spans="2:8" x14ac:dyDescent="0.45">
      <c r="B2252" s="191">
        <v>41423</v>
      </c>
      <c r="C2252" s="101">
        <v>145.40776062011719</v>
      </c>
      <c r="D2252" s="56">
        <f t="shared" si="70"/>
        <v>3.7873317687355024</v>
      </c>
      <c r="E2252">
        <v>7.7940984865918538E-3</v>
      </c>
      <c r="G2252">
        <v>2250</v>
      </c>
      <c r="H2252">
        <f t="shared" ca="1" si="71"/>
        <v>-2.3132451588467034E-2</v>
      </c>
    </row>
    <row r="2253" spans="2:8" x14ac:dyDescent="0.45">
      <c r="B2253" s="191">
        <v>39318</v>
      </c>
      <c r="C2253" s="101">
        <v>30.373445510864258</v>
      </c>
      <c r="D2253" s="56">
        <f t="shared" si="70"/>
        <v>-0.84709525955958953</v>
      </c>
      <c r="E2253">
        <v>7.7930969189101756E-3</v>
      </c>
      <c r="G2253">
        <v>2251</v>
      </c>
      <c r="H2253">
        <f t="shared" ca="1" si="71"/>
        <v>-2.0804237178513288E-3</v>
      </c>
    </row>
    <row r="2254" spans="2:8" x14ac:dyDescent="0.45">
      <c r="B2254" s="191">
        <v>43525</v>
      </c>
      <c r="C2254" s="101">
        <v>198.64292907714844</v>
      </c>
      <c r="D2254" s="56">
        <f t="shared" si="70"/>
        <v>0.53852916604965617</v>
      </c>
      <c r="E2254">
        <v>7.7884885289542516E-3</v>
      </c>
      <c r="G2254">
        <v>2252</v>
      </c>
      <c r="H2254">
        <f t="shared" ca="1" si="71"/>
        <v>-2.0136829667229732E-2</v>
      </c>
    </row>
    <row r="2255" spans="2:8" x14ac:dyDescent="0.45">
      <c r="B2255" s="191">
        <v>41351</v>
      </c>
      <c r="C2255" s="101">
        <v>129.11222839355469</v>
      </c>
      <c r="D2255" s="56">
        <f t="shared" si="70"/>
        <v>13.987114317055262</v>
      </c>
      <c r="E2255">
        <v>7.7839303375454253E-3</v>
      </c>
      <c r="G2255">
        <v>2253</v>
      </c>
      <c r="H2255">
        <f t="shared" ca="1" si="71"/>
        <v>3.3975808083724107E-2</v>
      </c>
    </row>
    <row r="2256" spans="2:8" x14ac:dyDescent="0.45">
      <c r="B2256" s="191">
        <v>37063</v>
      </c>
      <c r="C2256" s="101">
        <v>8.6148824691772461</v>
      </c>
      <c r="D2256" s="56">
        <f t="shared" si="70"/>
        <v>0.10984402230903006</v>
      </c>
      <c r="E2256">
        <v>7.781351486733582E-3</v>
      </c>
      <c r="G2256">
        <v>2254</v>
      </c>
      <c r="H2256">
        <f t="shared" ca="1" si="71"/>
        <v>-1.2885296688995452E-3</v>
      </c>
    </row>
    <row r="2257" spans="2:8" x14ac:dyDescent="0.45">
      <c r="B2257" s="191">
        <v>37631</v>
      </c>
      <c r="C2257" s="101">
        <v>7.7622461318969727</v>
      </c>
      <c r="D2257" s="56">
        <f t="shared" si="70"/>
        <v>-0.37310500186313084</v>
      </c>
      <c r="E2257">
        <v>7.7530561420859987E-3</v>
      </c>
      <c r="G2257">
        <v>2255</v>
      </c>
      <c r="H2257">
        <f t="shared" ca="1" si="71"/>
        <v>-1.0473381559918496E-2</v>
      </c>
    </row>
    <row r="2258" spans="2:8" x14ac:dyDescent="0.45">
      <c r="B2258" s="191">
        <v>38106</v>
      </c>
      <c r="C2258" s="101">
        <v>12.382051467895508</v>
      </c>
      <c r="D2258" s="56">
        <f t="shared" si="70"/>
        <v>-0.53056966658300198</v>
      </c>
      <c r="E2258">
        <v>7.7506672208567983E-3</v>
      </c>
      <c r="G2258">
        <v>2256</v>
      </c>
      <c r="H2258">
        <f t="shared" ca="1" si="71"/>
        <v>2.4227670187134856E-2</v>
      </c>
    </row>
    <row r="2259" spans="2:8" x14ac:dyDescent="0.45">
      <c r="B2259" s="191">
        <v>39169</v>
      </c>
      <c r="C2259" s="101">
        <v>26.376760482788086</v>
      </c>
      <c r="D2259" s="56">
        <f t="shared" si="70"/>
        <v>-0.79263979183696753</v>
      </c>
      <c r="E2259">
        <v>7.7329864678748663E-3</v>
      </c>
      <c r="G2259">
        <v>2257</v>
      </c>
      <c r="H2259">
        <f t="shared" ca="1" si="71"/>
        <v>1.138884043772425E-2</v>
      </c>
    </row>
    <row r="2260" spans="2:8" x14ac:dyDescent="0.45">
      <c r="B2260" s="191">
        <v>41299</v>
      </c>
      <c r="C2260" s="101">
        <v>127.20261383056641</v>
      </c>
      <c r="D2260" s="56">
        <f t="shared" si="70"/>
        <v>-0.13006118535032871</v>
      </c>
      <c r="E2260">
        <v>7.7325351434362815E-3</v>
      </c>
      <c r="G2260">
        <v>2258</v>
      </c>
      <c r="H2260">
        <f t="shared" ca="1" si="71"/>
        <v>3.9801613671201054E-3</v>
      </c>
    </row>
    <row r="2261" spans="2:8" x14ac:dyDescent="0.45">
      <c r="B2261" s="191">
        <v>42366</v>
      </c>
      <c r="C2261" s="101">
        <v>146.22018432617188</v>
      </c>
      <c r="D2261" s="56">
        <f t="shared" si="70"/>
        <v>-0.28879377460785149</v>
      </c>
      <c r="E2261">
        <v>7.7231157678659028E-3</v>
      </c>
      <c r="G2261">
        <v>2259</v>
      </c>
      <c r="H2261">
        <f t="shared" ca="1" si="71"/>
        <v>-2.4699305817031765E-3</v>
      </c>
    </row>
    <row r="2262" spans="2:8" x14ac:dyDescent="0.45">
      <c r="B2262" s="191">
        <v>42942</v>
      </c>
      <c r="C2262" s="101">
        <v>205.59463500976563</v>
      </c>
      <c r="D2262" s="56">
        <f t="shared" si="70"/>
        <v>0.4904656811312621</v>
      </c>
      <c r="E2262">
        <v>7.7214882283970759E-3</v>
      </c>
      <c r="G2262">
        <v>2260</v>
      </c>
      <c r="H2262">
        <f t="shared" ca="1" si="71"/>
        <v>9.0250568389001456E-3</v>
      </c>
    </row>
    <row r="2263" spans="2:8" x14ac:dyDescent="0.45">
      <c r="B2263" s="191">
        <v>41694</v>
      </c>
      <c r="C2263" s="101">
        <v>137.93986511230469</v>
      </c>
      <c r="D2263" s="56">
        <f t="shared" si="70"/>
        <v>8.1234017773549692</v>
      </c>
      <c r="E2263">
        <v>7.7142300417442147E-3</v>
      </c>
      <c r="G2263">
        <v>2261</v>
      </c>
      <c r="H2263">
        <f t="shared" ca="1" si="71"/>
        <v>-1.036448162558414E-2</v>
      </c>
    </row>
    <row r="2264" spans="2:8" x14ac:dyDescent="0.45">
      <c r="B2264" s="191">
        <v>38328</v>
      </c>
      <c r="C2264" s="101">
        <v>15.119345664978027</v>
      </c>
      <c r="D2264" s="56">
        <f t="shared" si="70"/>
        <v>-0.93515400639362267</v>
      </c>
      <c r="E2264">
        <v>7.7032448119956848E-3</v>
      </c>
      <c r="G2264">
        <v>2262</v>
      </c>
      <c r="H2264">
        <f t="shared" ca="1" si="71"/>
        <v>-3.123175479758063E-2</v>
      </c>
    </row>
    <row r="2265" spans="2:8" x14ac:dyDescent="0.45">
      <c r="B2265" s="191">
        <v>44718</v>
      </c>
      <c r="C2265" s="101">
        <v>233.15774536132813</v>
      </c>
      <c r="D2265" s="56">
        <f t="shared" si="70"/>
        <v>7.6529626988705829E-2</v>
      </c>
      <c r="E2265">
        <v>7.7007510688856156E-3</v>
      </c>
      <c r="G2265">
        <v>2263</v>
      </c>
      <c r="H2265">
        <f t="shared" ca="1" si="71"/>
        <v>5.7972221479799871E-2</v>
      </c>
    </row>
    <row r="2266" spans="2:8" x14ac:dyDescent="0.45">
      <c r="B2266" s="191">
        <v>42887</v>
      </c>
      <c r="C2266" s="101">
        <v>216.58274841308594</v>
      </c>
      <c r="D2266" s="56">
        <f t="shared" si="70"/>
        <v>-0.18808950736241048</v>
      </c>
      <c r="E2266">
        <v>7.697180116811927E-3</v>
      </c>
      <c r="G2266">
        <v>2264</v>
      </c>
      <c r="H2266">
        <f t="shared" ca="1" si="71"/>
        <v>4.7756308584318966E-2</v>
      </c>
    </row>
    <row r="2267" spans="2:8" x14ac:dyDescent="0.45">
      <c r="B2267" s="191">
        <v>44795</v>
      </c>
      <c r="C2267" s="101">
        <v>266.75692749023438</v>
      </c>
      <c r="D2267" s="56">
        <f t="shared" si="70"/>
        <v>-0.32121269397479063</v>
      </c>
      <c r="E2267">
        <v>7.6923209941015857E-3</v>
      </c>
      <c r="G2267">
        <v>2265</v>
      </c>
      <c r="H2267">
        <f t="shared" ca="1" si="71"/>
        <v>-5.2068313229005356E-3</v>
      </c>
    </row>
    <row r="2268" spans="2:8" x14ac:dyDescent="0.45">
      <c r="B2268" s="191">
        <v>45414</v>
      </c>
      <c r="C2268" s="101">
        <v>392.99044799804688</v>
      </c>
      <c r="D2268" s="56">
        <f t="shared" si="70"/>
        <v>0.1971910217862084</v>
      </c>
      <c r="E2268">
        <v>7.689657360768553E-3</v>
      </c>
      <c r="G2268">
        <v>2266</v>
      </c>
      <c r="H2268">
        <f t="shared" ca="1" si="71"/>
        <v>3.1965434302730605E-2</v>
      </c>
    </row>
    <row r="2269" spans="2:8" x14ac:dyDescent="0.45">
      <c r="B2269" s="191">
        <v>45008</v>
      </c>
      <c r="C2269" s="101">
        <v>328.26043701171875</v>
      </c>
      <c r="D2269" s="56">
        <f t="shared" si="70"/>
        <v>3.3907438101686366E-2</v>
      </c>
      <c r="E2269">
        <v>7.6769000039439818E-3</v>
      </c>
      <c r="G2269">
        <v>2267</v>
      </c>
      <c r="H2269">
        <f t="shared" ca="1" si="71"/>
        <v>-3.3267329441756248E-2</v>
      </c>
    </row>
    <row r="2270" spans="2:8" x14ac:dyDescent="0.45">
      <c r="B2270" s="191">
        <v>44970</v>
      </c>
      <c r="C2270" s="101">
        <v>317.4949951171875</v>
      </c>
      <c r="D2270" s="56">
        <f t="shared" si="70"/>
        <v>2.2285929922081857</v>
      </c>
      <c r="E2270">
        <v>7.6746051117542449E-3</v>
      </c>
      <c r="G2270">
        <v>2268</v>
      </c>
      <c r="H2270">
        <f t="shared" ca="1" si="71"/>
        <v>4.6737875037731981E-3</v>
      </c>
    </row>
    <row r="2271" spans="2:8" x14ac:dyDescent="0.45">
      <c r="B2271" s="191">
        <v>41067</v>
      </c>
      <c r="C2271" s="101">
        <v>98.3385009765625</v>
      </c>
      <c r="D2271" s="56">
        <f t="shared" si="70"/>
        <v>-0.28945226614768454</v>
      </c>
      <c r="E2271">
        <v>7.67438138810261E-3</v>
      </c>
      <c r="G2271">
        <v>2269</v>
      </c>
      <c r="H2271">
        <f t="shared" ca="1" si="71"/>
        <v>6.1214408349644887E-3</v>
      </c>
    </row>
    <row r="2272" spans="2:8" x14ac:dyDescent="0.45">
      <c r="B2272" s="191">
        <v>42391</v>
      </c>
      <c r="C2272" s="101">
        <v>138.39816284179688</v>
      </c>
      <c r="D2272" s="56">
        <f t="shared" si="70"/>
        <v>12.889385278309335</v>
      </c>
      <c r="E2272">
        <v>7.6697923103432875E-3</v>
      </c>
      <c r="G2272">
        <v>2270</v>
      </c>
      <c r="H2272">
        <f t="shared" ca="1" si="71"/>
        <v>4.769139615678718E-4</v>
      </c>
    </row>
    <row r="2273" spans="2:8" x14ac:dyDescent="0.45">
      <c r="B2273" s="191">
        <v>36245</v>
      </c>
      <c r="C2273" s="101">
        <v>9.9643115997314453</v>
      </c>
      <c r="D2273" s="56">
        <f t="shared" si="70"/>
        <v>-0.92966554138763569</v>
      </c>
      <c r="E2273">
        <v>7.6584580392495731E-3</v>
      </c>
      <c r="G2273">
        <v>2271</v>
      </c>
      <c r="H2273">
        <f t="shared" ca="1" si="71"/>
        <v>2.4760399921704025E-2</v>
      </c>
    </row>
    <row r="2274" spans="2:8" x14ac:dyDescent="0.45">
      <c r="B2274" s="191">
        <v>42380</v>
      </c>
      <c r="C2274" s="101">
        <v>141.67041015625</v>
      </c>
      <c r="D2274" s="56">
        <f t="shared" si="70"/>
        <v>41.162808623196</v>
      </c>
      <c r="E2274">
        <v>7.6517181609004293E-3</v>
      </c>
      <c r="G2274">
        <v>2272</v>
      </c>
      <c r="H2274">
        <f t="shared" ca="1" si="71"/>
        <v>3.303655310363935E-2</v>
      </c>
    </row>
    <row r="2275" spans="2:8" x14ac:dyDescent="0.45">
      <c r="B2275" s="191">
        <v>35243</v>
      </c>
      <c r="C2275" s="101">
        <v>3.3600800037384033</v>
      </c>
      <c r="D2275" s="56">
        <f t="shared" si="70"/>
        <v>-0.98413150710585073</v>
      </c>
      <c r="E2275">
        <v>7.6486707881993285E-3</v>
      </c>
      <c r="G2275">
        <v>2273</v>
      </c>
      <c r="H2275">
        <f t="shared" ca="1" si="71"/>
        <v>-1.9059250812140632E-2</v>
      </c>
    </row>
    <row r="2276" spans="2:8" x14ac:dyDescent="0.45">
      <c r="B2276" s="191">
        <v>43480</v>
      </c>
      <c r="C2276" s="101">
        <v>211.74537658691406</v>
      </c>
      <c r="D2276" s="56">
        <f t="shared" si="70"/>
        <v>60.131011621179887</v>
      </c>
      <c r="E2276">
        <v>7.6454868819678451E-3</v>
      </c>
      <c r="G2276">
        <v>2274</v>
      </c>
      <c r="H2276">
        <f t="shared" ca="1" si="71"/>
        <v>1.2327403167337197E-2</v>
      </c>
    </row>
    <row r="2277" spans="2:8" x14ac:dyDescent="0.45">
      <c r="B2277" s="191">
        <v>35438</v>
      </c>
      <c r="C2277" s="101">
        <v>3.4637963771820068</v>
      </c>
      <c r="D2277" s="56">
        <f t="shared" si="70"/>
        <v>-0.97656924785353749</v>
      </c>
      <c r="E2277">
        <v>7.6382537876386646E-3</v>
      </c>
      <c r="G2277">
        <v>2275</v>
      </c>
      <c r="H2277">
        <f t="shared" ca="1" si="71"/>
        <v>-7.3872896243555705E-4</v>
      </c>
    </row>
    <row r="2278" spans="2:8" x14ac:dyDescent="0.45">
      <c r="B2278" s="191">
        <v>41548</v>
      </c>
      <c r="C2278" s="101">
        <v>147.83120727539063</v>
      </c>
      <c r="D2278" s="56">
        <f t="shared" si="70"/>
        <v>20.61643661972715</v>
      </c>
      <c r="E2278">
        <v>7.6380989486342296E-3</v>
      </c>
      <c r="G2278">
        <v>2276</v>
      </c>
      <c r="H2278">
        <f t="shared" ca="1" si="71"/>
        <v>-4.1585343287910352E-2</v>
      </c>
    </row>
    <row r="2279" spans="2:8" x14ac:dyDescent="0.45">
      <c r="B2279" s="191">
        <v>37421</v>
      </c>
      <c r="C2279" s="101">
        <v>6.8388333320617676</v>
      </c>
      <c r="D2279" s="56">
        <f t="shared" si="70"/>
        <v>-0.96612251719140041</v>
      </c>
      <c r="E2279">
        <v>7.637051852505506E-3</v>
      </c>
      <c r="G2279">
        <v>2277</v>
      </c>
      <c r="H2279">
        <f t="shared" ca="1" si="71"/>
        <v>-3.4803442343464717E-3</v>
      </c>
    </row>
    <row r="2280" spans="2:8" x14ac:dyDescent="0.45">
      <c r="B2280" s="191">
        <v>43635</v>
      </c>
      <c r="C2280" s="101">
        <v>201.86958312988281</v>
      </c>
      <c r="D2280" s="56">
        <f t="shared" si="70"/>
        <v>18.49405215522517</v>
      </c>
      <c r="E2280">
        <v>7.6334965053127301E-3</v>
      </c>
      <c r="G2280">
        <v>2278</v>
      </c>
      <c r="H2280">
        <f t="shared" ca="1" si="71"/>
        <v>-2.2921928492230126E-2</v>
      </c>
    </row>
    <row r="2281" spans="2:8" x14ac:dyDescent="0.45">
      <c r="B2281" s="191">
        <v>38155</v>
      </c>
      <c r="C2281" s="101">
        <v>10.35544490814209</v>
      </c>
      <c r="D2281" s="56">
        <f t="shared" si="70"/>
        <v>0.30180651687869159</v>
      </c>
      <c r="E2281">
        <v>7.6280575401375004E-3</v>
      </c>
      <c r="G2281">
        <v>2279</v>
      </c>
      <c r="H2281">
        <f t="shared" ca="1" si="71"/>
        <v>-1.4077391749001741E-2</v>
      </c>
    </row>
    <row r="2282" spans="2:8" x14ac:dyDescent="0.45">
      <c r="B2282" s="191">
        <v>37235</v>
      </c>
      <c r="C2282" s="101">
        <v>7.9546728134155273</v>
      </c>
      <c r="D2282" s="56">
        <f t="shared" si="70"/>
        <v>-0.94737266463284753</v>
      </c>
      <c r="E2282">
        <v>7.6250679666328381E-3</v>
      </c>
      <c r="G2282">
        <v>2280</v>
      </c>
      <c r="H2282">
        <f t="shared" ca="1" si="71"/>
        <v>-5.4190737827574066E-3</v>
      </c>
    </row>
    <row r="2283" spans="2:8" x14ac:dyDescent="0.45">
      <c r="B2283" s="191">
        <v>42310</v>
      </c>
      <c r="C2283" s="101">
        <v>151.15097045898438</v>
      </c>
      <c r="D2283" s="56">
        <f t="shared" si="70"/>
        <v>3.6742005981814847</v>
      </c>
      <c r="E2283">
        <v>7.6199386852846612E-3</v>
      </c>
      <c r="G2283">
        <v>2281</v>
      </c>
      <c r="H2283">
        <f t="shared" ca="1" si="71"/>
        <v>-2.2453609858759747E-2</v>
      </c>
    </row>
    <row r="2284" spans="2:8" x14ac:dyDescent="0.45">
      <c r="B2284" s="191">
        <v>38797</v>
      </c>
      <c r="C2284" s="101">
        <v>32.337287902832031</v>
      </c>
      <c r="D2284" s="56">
        <f t="shared" si="70"/>
        <v>-0.72564513327935365</v>
      </c>
      <c r="E2284">
        <v>7.6187487593501911E-3</v>
      </c>
      <c r="G2284">
        <v>2282</v>
      </c>
      <c r="H2284">
        <f t="shared" ca="1" si="71"/>
        <v>-2.6231567135335532E-2</v>
      </c>
    </row>
    <row r="2285" spans="2:8" x14ac:dyDescent="0.45">
      <c r="B2285" s="191">
        <v>41190</v>
      </c>
      <c r="C2285" s="101">
        <v>117.86664581298828</v>
      </c>
      <c r="D2285" s="56">
        <f t="shared" si="70"/>
        <v>-0.45920815334962228</v>
      </c>
      <c r="E2285">
        <v>7.6182745190322178E-3</v>
      </c>
      <c r="G2285">
        <v>2283</v>
      </c>
      <c r="H2285">
        <f t="shared" ca="1" si="71"/>
        <v>6.7939215224593072E-3</v>
      </c>
    </row>
    <row r="2286" spans="2:8" x14ac:dyDescent="0.45">
      <c r="B2286" s="191">
        <v>42908</v>
      </c>
      <c r="C2286" s="101">
        <v>217.95196533203125</v>
      </c>
      <c r="D2286" s="56">
        <f t="shared" si="70"/>
        <v>0.25595379357626463</v>
      </c>
      <c r="E2286">
        <v>7.60623241951555E-3</v>
      </c>
      <c r="G2286">
        <v>2284</v>
      </c>
      <c r="H2286">
        <f t="shared" ca="1" si="71"/>
        <v>-9.1415243611168654E-3</v>
      </c>
    </row>
    <row r="2287" spans="2:8" x14ac:dyDescent="0.45">
      <c r="B2287" s="191">
        <v>42576</v>
      </c>
      <c r="C2287" s="101">
        <v>173.53501892089844</v>
      </c>
      <c r="D2287" s="56">
        <f t="shared" si="70"/>
        <v>-0.20263682254785109</v>
      </c>
      <c r="E2287">
        <v>7.6043498334051121E-3</v>
      </c>
      <c r="G2287">
        <v>2285</v>
      </c>
      <c r="H2287">
        <f t="shared" ca="1" si="71"/>
        <v>-2.8505163695587074E-2</v>
      </c>
    </row>
    <row r="2288" spans="2:8" x14ac:dyDescent="0.45">
      <c r="B2288" s="191">
        <v>43322</v>
      </c>
      <c r="C2288" s="101">
        <v>217.6361083984375</v>
      </c>
      <c r="D2288" s="56">
        <f t="shared" si="70"/>
        <v>12.911365882431255</v>
      </c>
      <c r="E2288">
        <v>7.6032613199242434E-3</v>
      </c>
      <c r="G2288">
        <v>2286</v>
      </c>
      <c r="H2288">
        <f t="shared" ca="1" si="71"/>
        <v>1.9963670294149802E-3</v>
      </c>
    </row>
    <row r="2289" spans="2:8" x14ac:dyDescent="0.45">
      <c r="B2289" s="191">
        <v>38349</v>
      </c>
      <c r="C2289" s="101">
        <v>15.644481658935547</v>
      </c>
      <c r="D2289" s="56">
        <f t="shared" si="70"/>
        <v>-0.31525293155429523</v>
      </c>
      <c r="E2289">
        <v>7.5965787816900327E-3</v>
      </c>
      <c r="G2289">
        <v>2287</v>
      </c>
      <c r="H2289">
        <f t="shared" ca="1" si="71"/>
        <v>-6.8544122373046402E-3</v>
      </c>
    </row>
    <row r="2290" spans="2:8" x14ac:dyDescent="0.45">
      <c r="B2290" s="191">
        <v>38663</v>
      </c>
      <c r="C2290" s="101">
        <v>22.847095489501953</v>
      </c>
      <c r="D2290" s="56">
        <f t="shared" si="70"/>
        <v>-0.83771574391358405</v>
      </c>
      <c r="E2290">
        <v>7.5881660611386978E-3</v>
      </c>
      <c r="G2290">
        <v>2288</v>
      </c>
      <c r="H2290">
        <f t="shared" ca="1" si="71"/>
        <v>2.7981902969219308E-2</v>
      </c>
    </row>
    <row r="2291" spans="2:8" x14ac:dyDescent="0.45">
      <c r="B2291" s="191">
        <v>41667</v>
      </c>
      <c r="C2291" s="101">
        <v>140.784423828125</v>
      </c>
      <c r="D2291" s="56">
        <f t="shared" si="70"/>
        <v>17.030591377148163</v>
      </c>
      <c r="E2291">
        <v>7.5570755661691297E-3</v>
      </c>
      <c r="G2291">
        <v>2289</v>
      </c>
      <c r="H2291">
        <f t="shared" ca="1" si="71"/>
        <v>4.6617679458821441E-3</v>
      </c>
    </row>
    <row r="2292" spans="2:8" x14ac:dyDescent="0.45">
      <c r="B2292" s="191">
        <v>37448</v>
      </c>
      <c r="C2292" s="101">
        <v>7.8080868721008301</v>
      </c>
      <c r="D2292" s="56">
        <f t="shared" si="70"/>
        <v>-9.4599709433033884E-3</v>
      </c>
      <c r="E2292">
        <v>7.5519889539816922E-3</v>
      </c>
      <c r="G2292">
        <v>2290</v>
      </c>
      <c r="H2292">
        <f t="shared" ca="1" si="71"/>
        <v>-9.6684014589308743E-3</v>
      </c>
    </row>
    <row r="2293" spans="2:8" x14ac:dyDescent="0.45">
      <c r="B2293" s="191">
        <v>35864</v>
      </c>
      <c r="C2293" s="101">
        <v>7.8826565742492676</v>
      </c>
      <c r="D2293" s="56">
        <f t="shared" si="70"/>
        <v>-0.60492437100751117</v>
      </c>
      <c r="E2293">
        <v>7.5487245749217956E-3</v>
      </c>
      <c r="G2293">
        <v>2291</v>
      </c>
      <c r="H2293">
        <f t="shared" ca="1" si="71"/>
        <v>1.8111109206599973E-2</v>
      </c>
    </row>
    <row r="2294" spans="2:8" x14ac:dyDescent="0.45">
      <c r="B2294" s="191">
        <v>38537</v>
      </c>
      <c r="C2294" s="101">
        <v>19.952272415161133</v>
      </c>
      <c r="D2294" s="56">
        <f t="shared" si="70"/>
        <v>-0.83643391194747641</v>
      </c>
      <c r="E2294">
        <v>7.5423583440830657E-3</v>
      </c>
      <c r="G2294">
        <v>2292</v>
      </c>
      <c r="H2294">
        <f t="shared" ca="1" si="71"/>
        <v>-2.0908814378138667E-2</v>
      </c>
    </row>
    <row r="2295" spans="2:8" x14ac:dyDescent="0.45">
      <c r="B2295" s="191">
        <v>41292</v>
      </c>
      <c r="C2295" s="101">
        <v>121.98294067382813</v>
      </c>
      <c r="D2295" s="56">
        <f t="shared" si="70"/>
        <v>-0.39192924410511432</v>
      </c>
      <c r="E2295">
        <v>7.5357791180179828E-3</v>
      </c>
      <c r="G2295">
        <v>2293</v>
      </c>
      <c r="H2295">
        <f t="shared" ca="1" si="71"/>
        <v>8.8675359820790389E-3</v>
      </c>
    </row>
    <row r="2296" spans="2:8" x14ac:dyDescent="0.45">
      <c r="B2296" s="191">
        <v>43469</v>
      </c>
      <c r="C2296" s="101">
        <v>200.60649108886719</v>
      </c>
      <c r="D2296" s="56">
        <f t="shared" si="70"/>
        <v>6.5171136957309175</v>
      </c>
      <c r="E2296">
        <v>7.530877263514567E-3</v>
      </c>
      <c r="G2296">
        <v>2294</v>
      </c>
      <c r="H2296">
        <f t="shared" ca="1" si="71"/>
        <v>1.0401836815054919E-2</v>
      </c>
    </row>
    <row r="2297" spans="2:8" x14ac:dyDescent="0.45">
      <c r="B2297" s="191">
        <v>38882</v>
      </c>
      <c r="C2297" s="101">
        <v>26.686637878417969</v>
      </c>
      <c r="D2297" s="56">
        <f t="shared" si="70"/>
        <v>-0.89806220707832252</v>
      </c>
      <c r="E2297">
        <v>7.5213319473883371E-3</v>
      </c>
      <c r="G2297">
        <v>2295</v>
      </c>
      <c r="H2297">
        <f t="shared" ca="1" si="71"/>
        <v>-1.1068145144899131E-2</v>
      </c>
    </row>
    <row r="2298" spans="2:8" x14ac:dyDescent="0.45">
      <c r="B2298" s="191">
        <v>44785</v>
      </c>
      <c r="C2298" s="101">
        <v>261.79336547851563</v>
      </c>
      <c r="D2298" s="56">
        <f t="shared" si="70"/>
        <v>-0.3574229307065494</v>
      </c>
      <c r="E2298">
        <v>7.5102481073754312E-3</v>
      </c>
      <c r="G2298">
        <v>2296</v>
      </c>
      <c r="H2298">
        <f t="shared" ca="1" si="71"/>
        <v>-8.0705825507424479E-3</v>
      </c>
    </row>
    <row r="2299" spans="2:8" x14ac:dyDescent="0.45">
      <c r="B2299" s="191">
        <v>45953</v>
      </c>
      <c r="C2299" s="101">
        <v>407.41162109375</v>
      </c>
      <c r="D2299" s="56">
        <f t="shared" si="70"/>
        <v>47.444691101936805</v>
      </c>
      <c r="E2299">
        <v>7.5087341532276844E-3</v>
      </c>
      <c r="G2299">
        <v>2297</v>
      </c>
      <c r="H2299">
        <f t="shared" ca="1" si="71"/>
        <v>2.9128871771387319E-2</v>
      </c>
    </row>
    <row r="2300" spans="2:8" x14ac:dyDescent="0.45">
      <c r="B2300" s="191">
        <v>36824</v>
      </c>
      <c r="C2300" s="101">
        <v>8.4098300933837891</v>
      </c>
      <c r="D2300" s="56">
        <f t="shared" si="70"/>
        <v>-0.92641080752332761</v>
      </c>
      <c r="E2300">
        <v>7.5076828301057713E-3</v>
      </c>
      <c r="G2300">
        <v>2298</v>
      </c>
      <c r="H2300">
        <f t="shared" ca="1" si="71"/>
        <v>-2.257240080303848E-3</v>
      </c>
    </row>
    <row r="2301" spans="2:8" x14ac:dyDescent="0.45">
      <c r="B2301" s="191">
        <v>41164</v>
      </c>
      <c r="C2301" s="101">
        <v>114.28077697753906</v>
      </c>
      <c r="D2301" s="56">
        <f t="shared" si="70"/>
        <v>0.44052073746457365</v>
      </c>
      <c r="E2301">
        <v>7.4822947497488693E-3</v>
      </c>
      <c r="G2301">
        <v>2299</v>
      </c>
      <c r="H2301">
        <f t="shared" ca="1" si="71"/>
        <v>2.7620909571932754E-2</v>
      </c>
    </row>
    <row r="2302" spans="2:8" x14ac:dyDescent="0.45">
      <c r="B2302" s="191">
        <v>40696</v>
      </c>
      <c r="C2302" s="101">
        <v>79.332962036132813</v>
      </c>
      <c r="D2302" s="56">
        <f t="shared" si="70"/>
        <v>0.15973873581782574</v>
      </c>
      <c r="E2302">
        <v>7.4798987591376872E-3</v>
      </c>
      <c r="G2302">
        <v>2300</v>
      </c>
      <c r="H2302">
        <f t="shared" ca="1" si="71"/>
        <v>-1.5618825822870726E-2</v>
      </c>
    </row>
    <row r="2303" spans="2:8" x14ac:dyDescent="0.45">
      <c r="B2303" s="191">
        <v>40526</v>
      </c>
      <c r="C2303" s="101">
        <v>68.405891418457031</v>
      </c>
      <c r="D2303" s="56">
        <f t="shared" si="70"/>
        <v>-3.85385729947859E-2</v>
      </c>
      <c r="E2303">
        <v>7.4781351181436801E-3</v>
      </c>
      <c r="G2303">
        <v>2301</v>
      </c>
      <c r="H2303">
        <f t="shared" ca="1" si="71"/>
        <v>1.1574743235487057E-2</v>
      </c>
    </row>
    <row r="2304" spans="2:8" x14ac:dyDescent="0.45">
      <c r="B2304" s="191">
        <v>40497</v>
      </c>
      <c r="C2304" s="101">
        <v>71.1478271484375</v>
      </c>
      <c r="D2304" s="56">
        <f t="shared" si="70"/>
        <v>-0.63969358905288376</v>
      </c>
      <c r="E2304">
        <v>7.4778493412736083E-3</v>
      </c>
      <c r="G2304">
        <v>2302</v>
      </c>
      <c r="H2304">
        <f t="shared" ca="1" si="71"/>
        <v>-1.5514861877788624E-2</v>
      </c>
    </row>
    <row r="2305" spans="2:8" x14ac:dyDescent="0.45">
      <c r="B2305" s="191">
        <v>43420</v>
      </c>
      <c r="C2305" s="101">
        <v>197.46478271484375</v>
      </c>
      <c r="D2305" s="56">
        <f t="shared" si="70"/>
        <v>26.66700817803363</v>
      </c>
      <c r="E2305">
        <v>7.4682046616606681E-3</v>
      </c>
      <c r="G2305">
        <v>2303</v>
      </c>
      <c r="H2305">
        <f t="shared" ca="1" si="71"/>
        <v>-7.428264592215148E-3</v>
      </c>
    </row>
    <row r="2306" spans="2:8" x14ac:dyDescent="0.45">
      <c r="B2306" s="191">
        <v>37565</v>
      </c>
      <c r="C2306" s="101">
        <v>7.1371932029724121</v>
      </c>
      <c r="D2306" s="56">
        <f t="shared" si="70"/>
        <v>-0.79487803943486801</v>
      </c>
      <c r="E2306">
        <v>7.466183118836389E-3</v>
      </c>
      <c r="G2306">
        <v>2304</v>
      </c>
      <c r="H2306">
        <f t="shared" ca="1" si="71"/>
        <v>1.1529310819195407E-2</v>
      </c>
    </row>
    <row r="2307" spans="2:8" x14ac:dyDescent="0.45">
      <c r="B2307" s="191">
        <v>38966</v>
      </c>
      <c r="C2307" s="101">
        <v>34.794876098632813</v>
      </c>
      <c r="D2307" s="56">
        <f t="shared" ref="D2307:D2370" si="72">(C2307-C2308)/C2308</f>
        <v>-0.74045475793543158</v>
      </c>
      <c r="E2307">
        <v>7.458686405693824E-3</v>
      </c>
      <c r="G2307">
        <v>2305</v>
      </c>
      <c r="H2307">
        <f t="shared" ca="1" si="71"/>
        <v>2.5746261228972459E-2</v>
      </c>
    </row>
    <row r="2308" spans="2:8" x14ac:dyDescent="0.45">
      <c r="B2308" s="191">
        <v>41614</v>
      </c>
      <c r="C2308" s="101">
        <v>134.06092834472656</v>
      </c>
      <c r="D2308" s="56">
        <f t="shared" si="72"/>
        <v>-6.2113785068852165E-2</v>
      </c>
      <c r="E2308">
        <v>7.4495023478786645E-3</v>
      </c>
      <c r="G2308">
        <v>2306</v>
      </c>
      <c r="H2308">
        <f t="shared" ref="H2308:H2371" ca="1" si="73">_xlfn.NORM.INV(RAND(),N$5,N$6)</f>
        <v>-1.6074684217985382E-2</v>
      </c>
    </row>
    <row r="2309" spans="2:8" x14ac:dyDescent="0.45">
      <c r="B2309" s="191">
        <v>41702</v>
      </c>
      <c r="C2309" s="101">
        <v>142.93943786621094</v>
      </c>
      <c r="D2309" s="56">
        <f t="shared" si="72"/>
        <v>12.107900411245083</v>
      </c>
      <c r="E2309">
        <v>7.4424023893807974E-3</v>
      </c>
      <c r="G2309">
        <v>2307</v>
      </c>
      <c r="H2309">
        <f t="shared" ca="1" si="73"/>
        <v>2.2804991513456347E-2</v>
      </c>
    </row>
    <row r="2310" spans="2:8" x14ac:dyDescent="0.45">
      <c r="B2310" s="191">
        <v>36362</v>
      </c>
      <c r="C2310" s="101">
        <v>10.904830932617188</v>
      </c>
      <c r="D2310" s="56">
        <f t="shared" si="72"/>
        <v>2.5282952617037106E-2</v>
      </c>
      <c r="E2310">
        <v>7.4356739665421105E-3</v>
      </c>
      <c r="G2310">
        <v>2308</v>
      </c>
      <c r="H2310">
        <f t="shared" ca="1" si="73"/>
        <v>1.0861792530535258E-2</v>
      </c>
    </row>
    <row r="2311" spans="2:8" x14ac:dyDescent="0.45">
      <c r="B2311" s="191">
        <v>38173</v>
      </c>
      <c r="C2311" s="101">
        <v>10.635923385620117</v>
      </c>
      <c r="D2311" s="56">
        <f t="shared" si="72"/>
        <v>0.36401733308709228</v>
      </c>
      <c r="E2311">
        <v>7.4256784033124822E-3</v>
      </c>
      <c r="G2311">
        <v>2309</v>
      </c>
      <c r="H2311">
        <f t="shared" ca="1" si="73"/>
        <v>-3.1330607539809083E-2</v>
      </c>
    </row>
    <row r="2312" spans="2:8" x14ac:dyDescent="0.45">
      <c r="B2312" s="191">
        <v>37288</v>
      </c>
      <c r="C2312" s="101">
        <v>7.7974987030029297</v>
      </c>
      <c r="D2312" s="56">
        <f t="shared" si="72"/>
        <v>-0.90802075296477036</v>
      </c>
      <c r="E2312">
        <v>7.4172589175230232E-3</v>
      </c>
      <c r="G2312">
        <v>2310</v>
      </c>
      <c r="H2312">
        <f t="shared" ca="1" si="73"/>
        <v>7.6144544316406764E-4</v>
      </c>
    </row>
    <row r="2313" spans="2:8" x14ac:dyDescent="0.45">
      <c r="B2313" s="191">
        <v>40899</v>
      </c>
      <c r="C2313" s="101">
        <v>84.774543762207031</v>
      </c>
      <c r="D2313" s="56">
        <f t="shared" si="72"/>
        <v>-0.68093440799895621</v>
      </c>
      <c r="E2313">
        <v>7.4164757968142028E-3</v>
      </c>
      <c r="G2313">
        <v>2311</v>
      </c>
      <c r="H2313">
        <f t="shared" ca="1" si="73"/>
        <v>1.0676104146065736E-3</v>
      </c>
    </row>
    <row r="2314" spans="2:8" x14ac:dyDescent="0.45">
      <c r="B2314" s="191">
        <v>44781</v>
      </c>
      <c r="C2314" s="101">
        <v>265.6962890625</v>
      </c>
      <c r="D2314" s="56">
        <f t="shared" si="72"/>
        <v>0.37760540881505267</v>
      </c>
      <c r="E2314">
        <v>7.3989940978139036E-3</v>
      </c>
      <c r="G2314">
        <v>2312</v>
      </c>
      <c r="H2314">
        <f t="shared" ca="1" si="73"/>
        <v>9.8635175930479341E-3</v>
      </c>
    </row>
    <row r="2315" spans="2:8" x14ac:dyDescent="0.45">
      <c r="B2315" s="191">
        <v>44496</v>
      </c>
      <c r="C2315" s="101">
        <v>192.86820983886719</v>
      </c>
      <c r="D2315" s="56">
        <f t="shared" si="72"/>
        <v>29.284145120486997</v>
      </c>
      <c r="E2315">
        <v>7.3933737072455138E-3</v>
      </c>
      <c r="G2315">
        <v>2313</v>
      </c>
      <c r="H2315">
        <f t="shared" ca="1" si="73"/>
        <v>-1.2304305293130769E-2</v>
      </c>
    </row>
    <row r="2316" spans="2:8" x14ac:dyDescent="0.45">
      <c r="B2316" s="191">
        <v>35703</v>
      </c>
      <c r="C2316" s="101">
        <v>6.3686199188232422</v>
      </c>
      <c r="D2316" s="56">
        <f t="shared" si="72"/>
        <v>-0.92265511640447939</v>
      </c>
      <c r="E2316">
        <v>7.3885922211831857E-3</v>
      </c>
      <c r="G2316">
        <v>2314</v>
      </c>
      <c r="H2316">
        <f t="shared" ca="1" si="73"/>
        <v>-2.6117730203220793E-2</v>
      </c>
    </row>
    <row r="2317" spans="2:8" x14ac:dyDescent="0.45">
      <c r="B2317" s="191">
        <v>40876</v>
      </c>
      <c r="C2317" s="101">
        <v>82.340545654296875</v>
      </c>
      <c r="D2317" s="56">
        <f t="shared" si="72"/>
        <v>7.1798530227779738</v>
      </c>
      <c r="E2317">
        <v>7.3808046807634434E-3</v>
      </c>
      <c r="G2317">
        <v>2315</v>
      </c>
      <c r="H2317">
        <f t="shared" ca="1" si="73"/>
        <v>2.2436751695959465E-2</v>
      </c>
    </row>
    <row r="2318" spans="2:8" x14ac:dyDescent="0.45">
      <c r="B2318" s="191">
        <v>37925</v>
      </c>
      <c r="C2318" s="101">
        <v>10.066262245178223</v>
      </c>
      <c r="D2318" s="56">
        <f t="shared" si="72"/>
        <v>-0.97753787604333386</v>
      </c>
      <c r="E2318">
        <v>7.3803840651427621E-3</v>
      </c>
      <c r="G2318">
        <v>2316</v>
      </c>
      <c r="H2318">
        <f t="shared" ca="1" si="73"/>
        <v>-1.8205545235663853E-2</v>
      </c>
    </row>
    <row r="2319" spans="2:8" x14ac:dyDescent="0.45">
      <c r="B2319" s="191">
        <v>45595</v>
      </c>
      <c r="C2319" s="101">
        <v>448.14382934570313</v>
      </c>
      <c r="D2319" s="56">
        <f t="shared" si="72"/>
        <v>0.57854999086286774</v>
      </c>
      <c r="E2319">
        <v>7.3778082240458735E-3</v>
      </c>
      <c r="G2319">
        <v>2317</v>
      </c>
      <c r="H2319">
        <f t="shared" ca="1" si="73"/>
        <v>-3.2005574875692555E-2</v>
      </c>
    </row>
    <row r="2320" spans="2:8" x14ac:dyDescent="0.45">
      <c r="B2320" s="191">
        <v>44946</v>
      </c>
      <c r="C2320" s="101">
        <v>283.8958740234375</v>
      </c>
      <c r="D2320" s="56">
        <f t="shared" si="72"/>
        <v>47.971171820006191</v>
      </c>
      <c r="E2320">
        <v>7.3761850019448631E-3</v>
      </c>
      <c r="G2320">
        <v>2318</v>
      </c>
      <c r="H2320">
        <f t="shared" ca="1" si="73"/>
        <v>9.4188272065581259E-3</v>
      </c>
    </row>
    <row r="2321" spans="2:8" x14ac:dyDescent="0.45">
      <c r="B2321" s="191">
        <v>36656</v>
      </c>
      <c r="C2321" s="101">
        <v>5.7972040176391602</v>
      </c>
      <c r="D2321" s="56">
        <f t="shared" si="72"/>
        <v>-0.47311177792094766</v>
      </c>
      <c r="E2321">
        <v>7.3710757756930579E-3</v>
      </c>
      <c r="G2321">
        <v>2319</v>
      </c>
      <c r="H2321">
        <f t="shared" ca="1" si="73"/>
        <v>-5.4086911182340443E-3</v>
      </c>
    </row>
    <row r="2322" spans="2:8" x14ac:dyDescent="0.45">
      <c r="B2322" s="191">
        <v>36364</v>
      </c>
      <c r="C2322" s="101">
        <v>11.002720832824707</v>
      </c>
      <c r="D2322" s="56">
        <f t="shared" si="72"/>
        <v>-0.8585574954545927</v>
      </c>
      <c r="E2322">
        <v>7.3689442069769179E-3</v>
      </c>
      <c r="G2322">
        <v>2320</v>
      </c>
      <c r="H2322">
        <f t="shared" ca="1" si="73"/>
        <v>7.6480114167120717E-3</v>
      </c>
    </row>
    <row r="2323" spans="2:8" x14ac:dyDescent="0.45">
      <c r="B2323" s="191">
        <v>40648</v>
      </c>
      <c r="C2323" s="101">
        <v>77.789352416992188</v>
      </c>
      <c r="D2323" s="56">
        <f t="shared" si="72"/>
        <v>4.5442872864621737</v>
      </c>
      <c r="E2323">
        <v>7.3644462803662747E-3</v>
      </c>
      <c r="G2323">
        <v>2321</v>
      </c>
      <c r="H2323">
        <f t="shared" ca="1" si="73"/>
        <v>-1.3108145691076234E-2</v>
      </c>
    </row>
    <row r="2324" spans="2:8" x14ac:dyDescent="0.45">
      <c r="B2324" s="191">
        <v>38250</v>
      </c>
      <c r="C2324" s="101">
        <v>14.03054141998291</v>
      </c>
      <c r="D2324" s="56">
        <f t="shared" si="72"/>
        <v>-0.90294020651496865</v>
      </c>
      <c r="E2324">
        <v>7.3616657793876238E-3</v>
      </c>
      <c r="G2324">
        <v>2322</v>
      </c>
      <c r="H2324">
        <f t="shared" ca="1" si="73"/>
        <v>-1.4019177989646579E-2</v>
      </c>
    </row>
    <row r="2325" spans="2:8" x14ac:dyDescent="0.45">
      <c r="B2325" s="191">
        <v>41491</v>
      </c>
      <c r="C2325" s="101">
        <v>144.55564880371094</v>
      </c>
      <c r="D2325" s="56">
        <f t="shared" si="72"/>
        <v>0.85684135055351851</v>
      </c>
      <c r="E2325">
        <v>7.3587941976909939E-3</v>
      </c>
      <c r="G2325">
        <v>2323</v>
      </c>
      <c r="H2325">
        <f t="shared" ca="1" si="73"/>
        <v>-1.2712313624624662E-2</v>
      </c>
    </row>
    <row r="2326" spans="2:8" x14ac:dyDescent="0.45">
      <c r="B2326" s="191">
        <v>40659</v>
      </c>
      <c r="C2326" s="101">
        <v>77.850296020507813</v>
      </c>
      <c r="D2326" s="56">
        <f t="shared" si="72"/>
        <v>-8.9277214664644708E-2</v>
      </c>
      <c r="E2326">
        <v>7.3586387421633245E-3</v>
      </c>
      <c r="G2326">
        <v>2324</v>
      </c>
      <c r="H2326">
        <f t="shared" ca="1" si="73"/>
        <v>1.4819336035158731E-2</v>
      </c>
    </row>
    <row r="2327" spans="2:8" x14ac:dyDescent="0.45">
      <c r="B2327" s="191">
        <v>40956</v>
      </c>
      <c r="C2327" s="101">
        <v>85.481880187988281</v>
      </c>
      <c r="D2327" s="56">
        <f t="shared" si="72"/>
        <v>1.055192192519941</v>
      </c>
      <c r="E2327">
        <v>7.3548365170815816E-3</v>
      </c>
      <c r="G2327">
        <v>2325</v>
      </c>
      <c r="H2327">
        <f t="shared" ca="1" si="73"/>
        <v>-9.7950437557345633E-3</v>
      </c>
    </row>
    <row r="2328" spans="2:8" x14ac:dyDescent="0.45">
      <c r="B2328" s="191">
        <v>40008</v>
      </c>
      <c r="C2328" s="101">
        <v>41.593132019042969</v>
      </c>
      <c r="D2328" s="56">
        <f t="shared" si="72"/>
        <v>-0.7792525913559516</v>
      </c>
      <c r="E2328">
        <v>7.35137871841919E-3</v>
      </c>
      <c r="G2328">
        <v>2326</v>
      </c>
      <c r="H2328">
        <f t="shared" ca="1" si="73"/>
        <v>1.7058238072369596E-2</v>
      </c>
    </row>
    <row r="2329" spans="2:8" x14ac:dyDescent="0.45">
      <c r="B2329" s="191">
        <v>44476</v>
      </c>
      <c r="C2329" s="101">
        <v>188.41957092285156</v>
      </c>
      <c r="D2329" s="56">
        <f t="shared" si="72"/>
        <v>0.75115920692115645</v>
      </c>
      <c r="E2329">
        <v>7.3512712193485605E-3</v>
      </c>
      <c r="G2329">
        <v>2327</v>
      </c>
      <c r="H2329">
        <f t="shared" ca="1" si="73"/>
        <v>3.1247763870620161E-2</v>
      </c>
    </row>
    <row r="2330" spans="2:8" x14ac:dyDescent="0.45">
      <c r="B2330" s="191">
        <v>41103</v>
      </c>
      <c r="C2330" s="101">
        <v>107.59705352783203</v>
      </c>
      <c r="D2330" s="56">
        <f t="shared" si="72"/>
        <v>-0.38399668493817718</v>
      </c>
      <c r="E2330">
        <v>7.3497521154189012E-3</v>
      </c>
      <c r="G2330">
        <v>2328</v>
      </c>
      <c r="H2330">
        <f t="shared" ca="1" si="73"/>
        <v>-4.2698591094511962E-2</v>
      </c>
    </row>
    <row r="2331" spans="2:8" x14ac:dyDescent="0.45">
      <c r="B2331" s="191">
        <v>43832</v>
      </c>
      <c r="C2331" s="101">
        <v>174.66960144042969</v>
      </c>
      <c r="D2331" s="56">
        <f t="shared" si="72"/>
        <v>-0.56216845118246661</v>
      </c>
      <c r="E2331">
        <v>7.3495887625335179E-3</v>
      </c>
      <c r="G2331">
        <v>2329</v>
      </c>
      <c r="H2331">
        <f t="shared" ca="1" si="73"/>
        <v>1.404380880057856E-2</v>
      </c>
    </row>
    <row r="2332" spans="2:8" x14ac:dyDescent="0.45">
      <c r="B2332" s="191">
        <v>45271</v>
      </c>
      <c r="C2332" s="101">
        <v>398.94247436523438</v>
      </c>
      <c r="D2332" s="56">
        <f t="shared" si="72"/>
        <v>2.459665836515796E-2</v>
      </c>
      <c r="E2332">
        <v>7.3471153489018661E-3</v>
      </c>
      <c r="G2332">
        <v>2330</v>
      </c>
      <c r="H2332">
        <f t="shared" ca="1" si="73"/>
        <v>-7.9565855440947072E-3</v>
      </c>
    </row>
    <row r="2333" spans="2:8" x14ac:dyDescent="0.45">
      <c r="B2333" s="191">
        <v>45713</v>
      </c>
      <c r="C2333" s="101">
        <v>389.36538696289063</v>
      </c>
      <c r="D2333" s="56">
        <f t="shared" si="72"/>
        <v>0.97594296821557769</v>
      </c>
      <c r="E2333">
        <v>7.3401856154500372E-3</v>
      </c>
      <c r="G2333">
        <v>2331</v>
      </c>
      <c r="H2333">
        <f t="shared" ca="1" si="73"/>
        <v>-1.1647136848163002E-2</v>
      </c>
    </row>
    <row r="2334" spans="2:8" x14ac:dyDescent="0.45">
      <c r="B2334" s="191">
        <v>43220</v>
      </c>
      <c r="C2334" s="101">
        <v>197.05294799804688</v>
      </c>
      <c r="D2334" s="56">
        <f t="shared" si="72"/>
        <v>-0.52720682131037111</v>
      </c>
      <c r="E2334">
        <v>7.3372080606246533E-3</v>
      </c>
      <c r="G2334">
        <v>2332</v>
      </c>
      <c r="H2334">
        <f t="shared" ca="1" si="73"/>
        <v>9.9006800006841891E-3</v>
      </c>
    </row>
    <row r="2335" spans="2:8" x14ac:dyDescent="0.45">
      <c r="B2335" s="191">
        <v>45680</v>
      </c>
      <c r="C2335" s="101">
        <v>416.78466796875</v>
      </c>
      <c r="D2335" s="56">
        <f t="shared" si="72"/>
        <v>3.0188835517452044E-2</v>
      </c>
      <c r="E2335">
        <v>7.3227314604844594E-3</v>
      </c>
      <c r="G2335">
        <v>2333</v>
      </c>
      <c r="H2335">
        <f t="shared" ca="1" si="73"/>
        <v>4.1461014278997843E-2</v>
      </c>
    </row>
    <row r="2336" spans="2:8" x14ac:dyDescent="0.45">
      <c r="B2336" s="191">
        <v>45910</v>
      </c>
      <c r="C2336" s="101">
        <v>404.57113647460938</v>
      </c>
      <c r="D2336" s="56">
        <f t="shared" si="72"/>
        <v>-2.0528217821379844E-2</v>
      </c>
      <c r="E2336">
        <v>7.3161756353252007E-3</v>
      </c>
      <c r="G2336">
        <v>2334</v>
      </c>
      <c r="H2336">
        <f t="shared" ca="1" si="73"/>
        <v>1.6853827131150294E-2</v>
      </c>
    </row>
    <row r="2337" spans="2:8" x14ac:dyDescent="0.45">
      <c r="B2337" s="191">
        <v>45135</v>
      </c>
      <c r="C2337" s="101">
        <v>413.05032348632813</v>
      </c>
      <c r="D2337" s="56">
        <f t="shared" si="72"/>
        <v>11.462230619484549</v>
      </c>
      <c r="E2337">
        <v>7.3110023831925311E-3</v>
      </c>
      <c r="G2337">
        <v>2335</v>
      </c>
      <c r="H2337">
        <f t="shared" ca="1" si="73"/>
        <v>6.4571190143875865E-3</v>
      </c>
    </row>
    <row r="2338" spans="2:8" x14ac:dyDescent="0.45">
      <c r="B2338" s="191">
        <v>39794</v>
      </c>
      <c r="C2338" s="101">
        <v>33.144172668457031</v>
      </c>
      <c r="D2338" s="56">
        <f t="shared" si="72"/>
        <v>-0.82404869138362591</v>
      </c>
      <c r="E2338">
        <v>7.3035351141127365E-3</v>
      </c>
      <c r="G2338">
        <v>2336</v>
      </c>
      <c r="H2338">
        <f t="shared" ca="1" si="73"/>
        <v>-1.6739047774546878E-2</v>
      </c>
    </row>
    <row r="2339" spans="2:8" x14ac:dyDescent="0.45">
      <c r="B2339" s="191">
        <v>43154</v>
      </c>
      <c r="C2339" s="101">
        <v>188.37127685546875</v>
      </c>
      <c r="D2339" s="56">
        <f t="shared" si="72"/>
        <v>-6.3657571918783323E-2</v>
      </c>
      <c r="E2339">
        <v>7.3004826843634614E-3</v>
      </c>
      <c r="G2339">
        <v>2337</v>
      </c>
      <c r="H2339">
        <f t="shared" ca="1" si="73"/>
        <v>-2.7888266423960226E-2</v>
      </c>
    </row>
    <row r="2340" spans="2:8" x14ac:dyDescent="0.45">
      <c r="B2340" s="191">
        <v>43640</v>
      </c>
      <c r="C2340" s="101">
        <v>201.17776489257813</v>
      </c>
      <c r="D2340" s="56">
        <f t="shared" si="72"/>
        <v>24.841733083969086</v>
      </c>
      <c r="E2340">
        <v>7.2926494466737666E-3</v>
      </c>
      <c r="G2340">
        <v>2338</v>
      </c>
      <c r="H2340">
        <f t="shared" ca="1" si="73"/>
        <v>-3.9227490338613988E-2</v>
      </c>
    </row>
    <row r="2341" spans="2:8" x14ac:dyDescent="0.45">
      <c r="B2341" s="191">
        <v>37491</v>
      </c>
      <c r="C2341" s="101">
        <v>7.7849950790405273</v>
      </c>
      <c r="D2341" s="56">
        <f t="shared" si="72"/>
        <v>-0.12562611095431075</v>
      </c>
      <c r="E2341">
        <v>7.285246384292135E-3</v>
      </c>
      <c r="G2341">
        <v>2339</v>
      </c>
      <c r="H2341">
        <f t="shared" ca="1" si="73"/>
        <v>1.4476934638687511E-2</v>
      </c>
    </row>
    <row r="2342" spans="2:8" x14ac:dyDescent="0.45">
      <c r="B2342" s="191">
        <v>36199</v>
      </c>
      <c r="C2342" s="101">
        <v>8.903508186340332</v>
      </c>
      <c r="D2342" s="56">
        <f t="shared" si="72"/>
        <v>-0.95086930859976926</v>
      </c>
      <c r="E2342">
        <v>7.2827279048778629E-3</v>
      </c>
      <c r="G2342">
        <v>2340</v>
      </c>
      <c r="H2342">
        <f t="shared" ca="1" si="73"/>
        <v>-1.1878970953125062E-2</v>
      </c>
    </row>
    <row r="2343" spans="2:8" x14ac:dyDescent="0.45">
      <c r="B2343" s="191">
        <v>42615</v>
      </c>
      <c r="C2343" s="101">
        <v>181.22090148925781</v>
      </c>
      <c r="D2343" s="56">
        <f t="shared" si="72"/>
        <v>17.311960148161752</v>
      </c>
      <c r="E2343">
        <v>7.2797451542152853E-3</v>
      </c>
      <c r="G2343">
        <v>2341</v>
      </c>
      <c r="H2343">
        <f t="shared" ca="1" si="73"/>
        <v>1.751569744717188E-2</v>
      </c>
    </row>
    <row r="2344" spans="2:8" x14ac:dyDescent="0.45">
      <c r="B2344" s="191">
        <v>36924</v>
      </c>
      <c r="C2344" s="101">
        <v>9.8963136672973633</v>
      </c>
      <c r="D2344" s="56">
        <f t="shared" si="72"/>
        <v>-0.94903599149233631</v>
      </c>
      <c r="E2344">
        <v>7.2739538540685881E-3</v>
      </c>
      <c r="G2344">
        <v>2342</v>
      </c>
      <c r="H2344">
        <f t="shared" ca="1" si="73"/>
        <v>-6.9717780030807436E-3</v>
      </c>
    </row>
    <row r="2345" spans="2:8" x14ac:dyDescent="0.45">
      <c r="B2345" s="191">
        <v>43209</v>
      </c>
      <c r="C2345" s="101">
        <v>194.18240356445313</v>
      </c>
      <c r="D2345" s="56">
        <f t="shared" si="72"/>
        <v>18.282628115617161</v>
      </c>
      <c r="E2345">
        <v>7.263476745999144E-3</v>
      </c>
      <c r="G2345">
        <v>2343</v>
      </c>
      <c r="H2345">
        <f t="shared" ca="1" si="73"/>
        <v>2.9060060453288183E-2</v>
      </c>
    </row>
    <row r="2346" spans="2:8" x14ac:dyDescent="0.45">
      <c r="B2346" s="191">
        <v>38163</v>
      </c>
      <c r="C2346" s="101">
        <v>10.070328712463379</v>
      </c>
      <c r="D2346" s="56">
        <f t="shared" si="72"/>
        <v>-0.97447522617556759</v>
      </c>
      <c r="E2346">
        <v>7.2604370093608071E-3</v>
      </c>
      <c r="G2346">
        <v>2344</v>
      </c>
      <c r="H2346">
        <f t="shared" ca="1" si="73"/>
        <v>-1.3226485235352235E-3</v>
      </c>
    </row>
    <row r="2347" spans="2:8" x14ac:dyDescent="0.45">
      <c r="B2347" s="191">
        <v>45940</v>
      </c>
      <c r="C2347" s="101">
        <v>394.53155517578125</v>
      </c>
      <c r="D2347" s="56">
        <f t="shared" si="72"/>
        <v>30.100356488282195</v>
      </c>
      <c r="E2347">
        <v>7.2518493084459418E-3</v>
      </c>
      <c r="G2347">
        <v>2345</v>
      </c>
      <c r="H2347">
        <f t="shared" ca="1" si="73"/>
        <v>-2.5281323912088545E-2</v>
      </c>
    </row>
    <row r="2348" spans="2:8" x14ac:dyDescent="0.45">
      <c r="B2348" s="191">
        <v>38084</v>
      </c>
      <c r="C2348" s="101">
        <v>12.685756683349609</v>
      </c>
      <c r="D2348" s="56">
        <f t="shared" si="72"/>
        <v>-0.61888672122785249</v>
      </c>
      <c r="E2348">
        <v>7.23892542846715E-3</v>
      </c>
      <c r="G2348">
        <v>2346</v>
      </c>
      <c r="H2348">
        <f t="shared" ca="1" si="73"/>
        <v>1.2870942853674047E-3</v>
      </c>
    </row>
    <row r="2349" spans="2:8" x14ac:dyDescent="0.45">
      <c r="B2349" s="191">
        <v>39048</v>
      </c>
      <c r="C2349" s="101">
        <v>33.286052703857422</v>
      </c>
      <c r="D2349" s="56">
        <f t="shared" si="72"/>
        <v>-0.77804062156182885</v>
      </c>
      <c r="E2349">
        <v>7.2382262380593218E-3</v>
      </c>
      <c r="G2349">
        <v>2347</v>
      </c>
      <c r="H2349">
        <f t="shared" ca="1" si="73"/>
        <v>-1.6789043069030678E-3</v>
      </c>
    </row>
    <row r="2350" spans="2:8" x14ac:dyDescent="0.45">
      <c r="B2350" s="191">
        <v>41738</v>
      </c>
      <c r="C2350" s="101">
        <v>149.96461486816406</v>
      </c>
      <c r="D2350" s="56">
        <f t="shared" si="72"/>
        <v>8.7727580276031158</v>
      </c>
      <c r="E2350">
        <v>7.2367127172015613E-3</v>
      </c>
      <c r="G2350">
        <v>2348</v>
      </c>
      <c r="H2350">
        <f t="shared" ca="1" si="73"/>
        <v>-1.5480183020608411E-3</v>
      </c>
    </row>
    <row r="2351" spans="2:8" x14ac:dyDescent="0.45">
      <c r="B2351" s="191">
        <v>38407</v>
      </c>
      <c r="C2351" s="101">
        <v>15.345168113708496</v>
      </c>
      <c r="D2351" s="56">
        <f t="shared" si="72"/>
        <v>-0.80622537681013229</v>
      </c>
      <c r="E2351">
        <v>7.2361919519508544E-3</v>
      </c>
      <c r="G2351">
        <v>2349</v>
      </c>
      <c r="H2351">
        <f t="shared" ca="1" si="73"/>
        <v>2.7014603581810605E-2</v>
      </c>
    </row>
    <row r="2352" spans="2:8" x14ac:dyDescent="0.45">
      <c r="B2352" s="191">
        <v>40702</v>
      </c>
      <c r="C2352" s="101">
        <v>79.190803527832031</v>
      </c>
      <c r="D2352" s="56">
        <f t="shared" si="72"/>
        <v>0.65940434917316726</v>
      </c>
      <c r="E2352">
        <v>7.2333693929524214E-3</v>
      </c>
      <c r="G2352">
        <v>2350</v>
      </c>
      <c r="H2352">
        <f t="shared" ca="1" si="73"/>
        <v>-1.9390182638603756E-2</v>
      </c>
    </row>
    <row r="2353" spans="2:8" x14ac:dyDescent="0.45">
      <c r="B2353" s="191">
        <v>40240</v>
      </c>
      <c r="C2353" s="101">
        <v>47.722427368164063</v>
      </c>
      <c r="D2353" s="56">
        <f t="shared" si="72"/>
        <v>-0.57507355963699003</v>
      </c>
      <c r="E2353">
        <v>7.2329095088022339E-3</v>
      </c>
      <c r="G2353">
        <v>2351</v>
      </c>
      <c r="H2353">
        <f t="shared" ca="1" si="73"/>
        <v>2.9281558542220695E-2</v>
      </c>
    </row>
    <row r="2354" spans="2:8" x14ac:dyDescent="0.45">
      <c r="B2354" s="191">
        <v>41162</v>
      </c>
      <c r="C2354" s="101">
        <v>112.30750274658203</v>
      </c>
      <c r="D2354" s="56">
        <f t="shared" si="72"/>
        <v>-0.65475809750212488</v>
      </c>
      <c r="E2354">
        <v>7.2314255990755597E-3</v>
      </c>
      <c r="G2354">
        <v>2352</v>
      </c>
      <c r="H2354">
        <f t="shared" ca="1" si="73"/>
        <v>-1.0300206096498836E-2</v>
      </c>
    </row>
    <row r="2355" spans="2:8" x14ac:dyDescent="0.45">
      <c r="B2355" s="191">
        <v>44963</v>
      </c>
      <c r="C2355" s="101">
        <v>325.3009033203125</v>
      </c>
      <c r="D2355" s="56">
        <f t="shared" si="72"/>
        <v>0.14567476729855014</v>
      </c>
      <c r="E2355">
        <v>7.2246041340632838E-3</v>
      </c>
      <c r="G2355">
        <v>2353</v>
      </c>
      <c r="H2355">
        <f t="shared" ca="1" si="73"/>
        <v>2.9793913200863491E-2</v>
      </c>
    </row>
    <row r="2356" spans="2:8" x14ac:dyDescent="0.45">
      <c r="B2356" s="191">
        <v>44944</v>
      </c>
      <c r="C2356" s="101">
        <v>283.93826293945313</v>
      </c>
      <c r="D2356" s="56">
        <f t="shared" si="72"/>
        <v>0.48906891591170309</v>
      </c>
      <c r="E2356">
        <v>7.2234900804482834E-3</v>
      </c>
      <c r="G2356">
        <v>2354</v>
      </c>
      <c r="H2356">
        <f t="shared" ca="1" si="73"/>
        <v>1.721312383636411E-2</v>
      </c>
    </row>
    <row r="2357" spans="2:8" x14ac:dyDescent="0.45">
      <c r="B2357" s="191">
        <v>42986</v>
      </c>
      <c r="C2357" s="101">
        <v>190.68174743652344</v>
      </c>
      <c r="D2357" s="56">
        <f t="shared" si="72"/>
        <v>4.4526366587755941</v>
      </c>
      <c r="E2357">
        <v>7.2115479552141547E-3</v>
      </c>
      <c r="G2357">
        <v>2355</v>
      </c>
      <c r="H2357">
        <f t="shared" ca="1" si="73"/>
        <v>-9.4232552088710196E-3</v>
      </c>
    </row>
    <row r="2358" spans="2:8" x14ac:dyDescent="0.45">
      <c r="B2358" s="191">
        <v>39869</v>
      </c>
      <c r="C2358" s="101">
        <v>34.970558166503906</v>
      </c>
      <c r="D2358" s="56">
        <f t="shared" si="72"/>
        <v>-3.7056932547403873E-2</v>
      </c>
      <c r="E2358">
        <v>7.1981318872320508E-3</v>
      </c>
      <c r="G2358">
        <v>2356</v>
      </c>
      <c r="H2358">
        <f t="shared" ca="1" si="73"/>
        <v>1.9142174053124728E-2</v>
      </c>
    </row>
    <row r="2359" spans="2:8" x14ac:dyDescent="0.45">
      <c r="B2359" s="191">
        <v>39932</v>
      </c>
      <c r="C2359" s="101">
        <v>36.316329956054688</v>
      </c>
      <c r="D2359" s="56">
        <f t="shared" si="72"/>
        <v>-0.73092844123074652</v>
      </c>
      <c r="E2359">
        <v>7.1981050502053995E-3</v>
      </c>
      <c r="G2359">
        <v>2357</v>
      </c>
      <c r="H2359">
        <f t="shared" ca="1" si="73"/>
        <v>2.8383522557587542E-3</v>
      </c>
    </row>
    <row r="2360" spans="2:8" x14ac:dyDescent="0.45">
      <c r="B2360" s="191">
        <v>42172</v>
      </c>
      <c r="C2360" s="101">
        <v>134.96903991699219</v>
      </c>
      <c r="D2360" s="56">
        <f t="shared" si="72"/>
        <v>12.475874925479353</v>
      </c>
      <c r="E2360">
        <v>7.1919582517760419E-3</v>
      </c>
      <c r="G2360">
        <v>2358</v>
      </c>
      <c r="H2360">
        <f t="shared" ca="1" si="73"/>
        <v>-8.4209380242248662E-3</v>
      </c>
    </row>
    <row r="2361" spans="2:8" x14ac:dyDescent="0.45">
      <c r="B2361" s="191">
        <v>36922</v>
      </c>
      <c r="C2361" s="101">
        <v>10.015604972839355</v>
      </c>
      <c r="D2361" s="56">
        <f t="shared" si="72"/>
        <v>-2.3619449213280033E-2</v>
      </c>
      <c r="E2361">
        <v>7.1868876582594108E-3</v>
      </c>
      <c r="G2361">
        <v>2359</v>
      </c>
      <c r="H2361">
        <f t="shared" ca="1" si="73"/>
        <v>-3.0749202385006492E-2</v>
      </c>
    </row>
    <row r="2362" spans="2:8" x14ac:dyDescent="0.45">
      <c r="B2362" s="191">
        <v>37909</v>
      </c>
      <c r="C2362" s="101">
        <v>10.257890701293945</v>
      </c>
      <c r="D2362" s="56">
        <f t="shared" si="72"/>
        <v>-0.42408338894652481</v>
      </c>
      <c r="E2362">
        <v>7.1839794850992889E-3</v>
      </c>
      <c r="G2362">
        <v>2360</v>
      </c>
      <c r="H2362">
        <f t="shared" ca="1" si="73"/>
        <v>-2.0341938213526579E-2</v>
      </c>
    </row>
    <row r="2363" spans="2:8" x14ac:dyDescent="0.45">
      <c r="B2363" s="191">
        <v>38496</v>
      </c>
      <c r="C2363" s="101">
        <v>17.811416625976563</v>
      </c>
      <c r="D2363" s="56">
        <f t="shared" si="72"/>
        <v>0.98736814147596419</v>
      </c>
      <c r="E2363">
        <v>7.1722765733386309E-3</v>
      </c>
      <c r="G2363">
        <v>2361</v>
      </c>
      <c r="H2363">
        <f t="shared" ca="1" si="73"/>
        <v>-1.018767718175975E-2</v>
      </c>
    </row>
    <row r="2364" spans="2:8" x14ac:dyDescent="0.45">
      <c r="B2364" s="191">
        <v>36976</v>
      </c>
      <c r="C2364" s="101">
        <v>8.9623136520385742</v>
      </c>
      <c r="D2364" s="56">
        <f t="shared" si="72"/>
        <v>0.48052671312683576</v>
      </c>
      <c r="E2364">
        <v>7.1661586181079205E-3</v>
      </c>
      <c r="G2364">
        <v>2362</v>
      </c>
      <c r="H2364">
        <f t="shared" ca="1" si="73"/>
        <v>-1.1384330834543053E-2</v>
      </c>
    </row>
    <row r="2365" spans="2:8" x14ac:dyDescent="0.45">
      <c r="B2365" s="191">
        <v>35780</v>
      </c>
      <c r="C2365" s="101">
        <v>6.0534629821777344</v>
      </c>
      <c r="D2365" s="56">
        <f t="shared" si="72"/>
        <v>-0.98407660038254396</v>
      </c>
      <c r="E2365">
        <v>7.146078098170275E-3</v>
      </c>
      <c r="G2365">
        <v>2363</v>
      </c>
      <c r="H2365">
        <f t="shared" ca="1" si="73"/>
        <v>-1.0957603346984479E-2</v>
      </c>
    </row>
    <row r="2366" spans="2:8" x14ac:dyDescent="0.45">
      <c r="B2366" s="191">
        <v>45232</v>
      </c>
      <c r="C2366" s="101">
        <v>380.16146850585938</v>
      </c>
      <c r="D2366" s="56">
        <f t="shared" si="72"/>
        <v>2.9155470919188353</v>
      </c>
      <c r="E2366">
        <v>7.1245002024414566E-3</v>
      </c>
      <c r="G2366">
        <v>2364</v>
      </c>
      <c r="H2366">
        <f t="shared" ca="1" si="73"/>
        <v>1.2493682002147311E-2</v>
      </c>
    </row>
    <row r="2367" spans="2:8" x14ac:dyDescent="0.45">
      <c r="B2367" s="191">
        <v>41053</v>
      </c>
      <c r="C2367" s="101">
        <v>97.090255737304688</v>
      </c>
      <c r="D2367" s="56">
        <f t="shared" si="72"/>
        <v>-0.45639494104152595</v>
      </c>
      <c r="E2367">
        <v>7.1209381888889811E-3</v>
      </c>
      <c r="G2367">
        <v>2365</v>
      </c>
      <c r="H2367">
        <f t="shared" ca="1" si="73"/>
        <v>2.4282635114288562E-2</v>
      </c>
    </row>
    <row r="2368" spans="2:8" x14ac:dyDescent="0.45">
      <c r="B2368" s="191">
        <v>43055</v>
      </c>
      <c r="C2368" s="101">
        <v>178.60440063476563</v>
      </c>
      <c r="D2368" s="56">
        <f t="shared" si="72"/>
        <v>3.2491090643228172E-2</v>
      </c>
      <c r="E2368">
        <v>7.1060883319733195E-3</v>
      </c>
      <c r="G2368">
        <v>2366</v>
      </c>
      <c r="H2368">
        <f t="shared" ca="1" si="73"/>
        <v>8.4618085538784669E-3</v>
      </c>
    </row>
    <row r="2369" spans="2:8" x14ac:dyDescent="0.45">
      <c r="B2369" s="191">
        <v>44287</v>
      </c>
      <c r="C2369" s="101">
        <v>172.98396301269531</v>
      </c>
      <c r="D2369" s="56">
        <f t="shared" si="72"/>
        <v>0.27444936698970801</v>
      </c>
      <c r="E2369">
        <v>7.0937415384659122E-3</v>
      </c>
      <c r="G2369">
        <v>2367</v>
      </c>
      <c r="H2369">
        <f t="shared" ca="1" si="73"/>
        <v>1.456497856949771E-2</v>
      </c>
    </row>
    <row r="2370" spans="2:8" x14ac:dyDescent="0.45">
      <c r="B2370" s="191">
        <v>41389</v>
      </c>
      <c r="C2370" s="101">
        <v>135.73231506347656</v>
      </c>
      <c r="D2370" s="56">
        <f t="shared" si="72"/>
        <v>-0.14883944390371234</v>
      </c>
      <c r="E2370">
        <v>7.0844076461561694E-3</v>
      </c>
      <c r="G2370">
        <v>2368</v>
      </c>
      <c r="H2370">
        <f t="shared" ca="1" si="73"/>
        <v>5.2278819732934113E-3</v>
      </c>
    </row>
    <row r="2371" spans="2:8" x14ac:dyDescent="0.45">
      <c r="B2371" s="191">
        <v>41971</v>
      </c>
      <c r="C2371" s="101">
        <v>159.46734619140625</v>
      </c>
      <c r="D2371" s="56">
        <f t="shared" ref="D2371:D2434" si="74">(C2371-C2372)/C2372</f>
        <v>0.2867011745331256</v>
      </c>
      <c r="E2371">
        <v>7.071765599787617E-3</v>
      </c>
      <c r="G2371">
        <v>2369</v>
      </c>
      <c r="H2371">
        <f t="shared" ca="1" si="73"/>
        <v>1.5664662022121689E-2</v>
      </c>
    </row>
    <row r="2372" spans="2:8" x14ac:dyDescent="0.45">
      <c r="B2372" s="191">
        <v>41207</v>
      </c>
      <c r="C2372" s="101">
        <v>123.93502807617188</v>
      </c>
      <c r="D2372" s="56">
        <f t="shared" si="74"/>
        <v>11.07850419653988</v>
      </c>
      <c r="E2372">
        <v>7.0688313840416373E-3</v>
      </c>
      <c r="G2372">
        <v>2370</v>
      </c>
      <c r="H2372">
        <f t="shared" ref="H2372:H2435" ca="1" si="75">_xlfn.NORM.INV(RAND(),N$5,N$6)</f>
        <v>6.3007858307173184E-3</v>
      </c>
    </row>
    <row r="2373" spans="2:8" x14ac:dyDescent="0.45">
      <c r="B2373" s="191">
        <v>38153</v>
      </c>
      <c r="C2373" s="101">
        <v>10.26079273223877</v>
      </c>
      <c r="D2373" s="56">
        <f t="shared" si="74"/>
        <v>2.0520058605024545</v>
      </c>
      <c r="E2373">
        <v>7.0670147726648374E-3</v>
      </c>
      <c r="G2373">
        <v>2371</v>
      </c>
      <c r="H2373">
        <f t="shared" ca="1" si="75"/>
        <v>-9.747769151607133E-3</v>
      </c>
    </row>
    <row r="2374" spans="2:8" x14ac:dyDescent="0.45">
      <c r="B2374" s="191">
        <v>35363</v>
      </c>
      <c r="C2374" s="101">
        <v>3.3619832992553711</v>
      </c>
      <c r="D2374" s="56">
        <f t="shared" si="74"/>
        <v>-0.62092277418296871</v>
      </c>
      <c r="E2374">
        <v>7.0627758255170491E-3</v>
      </c>
      <c r="G2374">
        <v>2372</v>
      </c>
      <c r="H2374">
        <f t="shared" ca="1" si="75"/>
        <v>-3.9310834765933021E-2</v>
      </c>
    </row>
    <row r="2375" spans="2:8" x14ac:dyDescent="0.45">
      <c r="B2375" s="191">
        <v>36936</v>
      </c>
      <c r="C2375" s="101">
        <v>8.868861198425293</v>
      </c>
      <c r="D2375" s="56">
        <f t="shared" si="74"/>
        <v>-0.94879805002946693</v>
      </c>
      <c r="E2375">
        <v>7.0538465603469415E-3</v>
      </c>
      <c r="G2375">
        <v>2373</v>
      </c>
      <c r="H2375">
        <f t="shared" ca="1" si="75"/>
        <v>1.4786003668993167E-2</v>
      </c>
    </row>
    <row r="2376" spans="2:8" x14ac:dyDescent="0.45">
      <c r="B2376" s="191">
        <v>44452</v>
      </c>
      <c r="C2376" s="101">
        <v>173.21334838867188</v>
      </c>
      <c r="D2376" s="56">
        <f t="shared" si="74"/>
        <v>11.950520563162959</v>
      </c>
      <c r="E2376">
        <v>7.0537257193560897E-3</v>
      </c>
      <c r="G2376">
        <v>2374</v>
      </c>
      <c r="H2376">
        <f t="shared" ca="1" si="75"/>
        <v>3.0541366788210074E-2</v>
      </c>
    </row>
    <row r="2377" spans="2:8" x14ac:dyDescent="0.45">
      <c r="B2377" s="191">
        <v>38296</v>
      </c>
      <c r="C2377" s="101">
        <v>13.37501049041748</v>
      </c>
      <c r="D2377" s="56">
        <f t="shared" si="74"/>
        <v>-0.96808143529211443</v>
      </c>
      <c r="E2377">
        <v>7.0510805357089264E-3</v>
      </c>
      <c r="G2377">
        <v>2375</v>
      </c>
      <c r="H2377">
        <f t="shared" ca="1" si="75"/>
        <v>8.35953142751434E-4</v>
      </c>
    </row>
    <row r="2378" spans="2:8" x14ac:dyDescent="0.45">
      <c r="B2378" s="191">
        <v>45793</v>
      </c>
      <c r="C2378" s="101">
        <v>419.03546142578125</v>
      </c>
      <c r="D2378" s="56">
        <f t="shared" si="74"/>
        <v>4.772644045682279</v>
      </c>
      <c r="E2378">
        <v>7.0496646346896955E-3</v>
      </c>
      <c r="G2378">
        <v>2376</v>
      </c>
      <c r="H2378">
        <f t="shared" ca="1" si="75"/>
        <v>-2.9736973155673706E-2</v>
      </c>
    </row>
    <row r="2379" spans="2:8" x14ac:dyDescent="0.45">
      <c r="B2379" s="191">
        <v>40630</v>
      </c>
      <c r="C2379" s="101">
        <v>72.589866638183594</v>
      </c>
      <c r="D2379" s="56">
        <f t="shared" si="74"/>
        <v>9.1203062231925571</v>
      </c>
      <c r="E2379">
        <v>7.0443897635295042E-3</v>
      </c>
      <c r="G2379">
        <v>2377</v>
      </c>
      <c r="H2379">
        <f t="shared" ca="1" si="75"/>
        <v>2.7326105864919712E-2</v>
      </c>
    </row>
    <row r="2380" spans="2:8" x14ac:dyDescent="0.45">
      <c r="B2380" s="191">
        <v>37384</v>
      </c>
      <c r="C2380" s="101">
        <v>7.1726946830749512</v>
      </c>
      <c r="D2380" s="56">
        <f t="shared" si="74"/>
        <v>-0.9689029010249407</v>
      </c>
      <c r="E2380">
        <v>7.0427641152027987E-3</v>
      </c>
      <c r="G2380">
        <v>2378</v>
      </c>
      <c r="H2380">
        <f t="shared" ca="1" si="75"/>
        <v>-1.8292818495201736E-2</v>
      </c>
    </row>
    <row r="2381" spans="2:8" x14ac:dyDescent="0.45">
      <c r="B2381" s="191">
        <v>44740</v>
      </c>
      <c r="C2381" s="101">
        <v>230.65478515625</v>
      </c>
      <c r="D2381" s="56">
        <f t="shared" si="74"/>
        <v>0.55844051943371054</v>
      </c>
      <c r="E2381">
        <v>7.0383196663838209E-3</v>
      </c>
      <c r="G2381">
        <v>2379</v>
      </c>
      <c r="H2381">
        <f t="shared" ca="1" si="75"/>
        <v>4.8532665066347083E-2</v>
      </c>
    </row>
    <row r="2382" spans="2:8" x14ac:dyDescent="0.45">
      <c r="B2382" s="191">
        <v>41711</v>
      </c>
      <c r="C2382" s="101">
        <v>148.00358581542969</v>
      </c>
      <c r="D2382" s="56">
        <f t="shared" si="74"/>
        <v>-0.16450918000289247</v>
      </c>
      <c r="E2382">
        <v>7.0380596554694905E-3</v>
      </c>
      <c r="G2382">
        <v>2380</v>
      </c>
      <c r="H2382">
        <f t="shared" ca="1" si="75"/>
        <v>4.7929345845813725E-3</v>
      </c>
    </row>
    <row r="2383" spans="2:8" x14ac:dyDescent="0.45">
      <c r="B2383" s="191">
        <v>43712</v>
      </c>
      <c r="C2383" s="101">
        <v>177.14567565917969</v>
      </c>
      <c r="D2383" s="56">
        <f t="shared" si="74"/>
        <v>0.32394433818400942</v>
      </c>
      <c r="E2383">
        <v>7.0379078100435413E-3</v>
      </c>
      <c r="G2383">
        <v>2381</v>
      </c>
      <c r="H2383">
        <f t="shared" ca="1" si="75"/>
        <v>7.3148533068144916E-4</v>
      </c>
    </row>
    <row r="2384" spans="2:8" x14ac:dyDescent="0.45">
      <c r="B2384" s="191">
        <v>41382</v>
      </c>
      <c r="C2384" s="101">
        <v>133.80145263671875</v>
      </c>
      <c r="D2384" s="56">
        <f t="shared" si="74"/>
        <v>16.228502667666806</v>
      </c>
      <c r="E2384">
        <v>7.0265986358855285E-3</v>
      </c>
      <c r="G2384">
        <v>2382</v>
      </c>
      <c r="H2384">
        <f t="shared" ca="1" si="75"/>
        <v>3.1234118414740168E-2</v>
      </c>
    </row>
    <row r="2385" spans="2:8" x14ac:dyDescent="0.45">
      <c r="B2385" s="191">
        <v>37343</v>
      </c>
      <c r="C2385" s="101">
        <v>7.7662844657897949</v>
      </c>
      <c r="D2385" s="56">
        <f t="shared" si="74"/>
        <v>-0.95261697391812572</v>
      </c>
      <c r="E2385">
        <v>7.0100220104229701E-3</v>
      </c>
      <c r="G2385">
        <v>2383</v>
      </c>
      <c r="H2385">
        <f t="shared" ca="1" si="75"/>
        <v>-9.0141124914177428E-3</v>
      </c>
    </row>
    <row r="2386" spans="2:8" x14ac:dyDescent="0.45">
      <c r="B2386" s="191">
        <v>44250</v>
      </c>
      <c r="C2386" s="101">
        <v>163.90435791015625</v>
      </c>
      <c r="D2386" s="56">
        <f t="shared" si="74"/>
        <v>-0.44103627954628216</v>
      </c>
      <c r="E2386">
        <v>7.0031369838793418E-3</v>
      </c>
      <c r="G2386">
        <v>2384</v>
      </c>
      <c r="H2386">
        <f t="shared" ca="1" si="75"/>
        <v>1.5334266810564764E-2</v>
      </c>
    </row>
    <row r="2387" spans="2:8" x14ac:dyDescent="0.45">
      <c r="B2387" s="191">
        <v>44908</v>
      </c>
      <c r="C2387" s="101">
        <v>293.22897338867188</v>
      </c>
      <c r="D2387" s="56">
        <f t="shared" si="74"/>
        <v>35.895056100133978</v>
      </c>
      <c r="E2387">
        <v>6.9931249868997467E-3</v>
      </c>
      <c r="G2387">
        <v>2385</v>
      </c>
      <c r="H2387">
        <f t="shared" ca="1" si="75"/>
        <v>-1.0212785504820908E-2</v>
      </c>
    </row>
    <row r="2388" spans="2:8" x14ac:dyDescent="0.45">
      <c r="B2388" s="191">
        <v>36111</v>
      </c>
      <c r="C2388" s="101">
        <v>7.9476494789123535</v>
      </c>
      <c r="D2388" s="56">
        <f t="shared" si="74"/>
        <v>-0.76010458059927433</v>
      </c>
      <c r="E2388">
        <v>6.9910580263132854E-3</v>
      </c>
      <c r="G2388">
        <v>2386</v>
      </c>
      <c r="H2388">
        <f t="shared" ca="1" si="75"/>
        <v>1.5402316238944417E-2</v>
      </c>
    </row>
    <row r="2389" spans="2:8" x14ac:dyDescent="0.45">
      <c r="B2389" s="191">
        <v>38953</v>
      </c>
      <c r="C2389" s="101">
        <v>33.129642486572266</v>
      </c>
      <c r="D2389" s="56">
        <f t="shared" si="74"/>
        <v>-0.78236735258067758</v>
      </c>
      <c r="E2389">
        <v>6.9909434161784809E-3</v>
      </c>
      <c r="G2389">
        <v>2387</v>
      </c>
      <c r="H2389">
        <f t="shared" ca="1" si="75"/>
        <v>-9.4393091518522824E-3</v>
      </c>
    </row>
    <row r="2390" spans="2:8" x14ac:dyDescent="0.45">
      <c r="B2390" s="191">
        <v>41752</v>
      </c>
      <c r="C2390" s="101">
        <v>152.22735595703125</v>
      </c>
      <c r="D2390" s="56">
        <f t="shared" si="74"/>
        <v>-0.57107893444089675</v>
      </c>
      <c r="E2390">
        <v>6.9850421462435792E-3</v>
      </c>
      <c r="G2390">
        <v>2388</v>
      </c>
      <c r="H2390">
        <f t="shared" ca="1" si="75"/>
        <v>4.5383182705206349E-3</v>
      </c>
    </row>
    <row r="2391" spans="2:8" x14ac:dyDescent="0.45">
      <c r="B2391" s="191">
        <v>45041</v>
      </c>
      <c r="C2391" s="101">
        <v>354.90762329101563</v>
      </c>
      <c r="D2391" s="56">
        <f t="shared" si="74"/>
        <v>47.542868623424866</v>
      </c>
      <c r="E2391">
        <v>6.9733711187482776E-3</v>
      </c>
      <c r="G2391">
        <v>2389</v>
      </c>
      <c r="H2391">
        <f t="shared" ca="1" si="75"/>
        <v>3.4509961517320026E-2</v>
      </c>
    </row>
    <row r="2392" spans="2:8" x14ac:dyDescent="0.45">
      <c r="B2392" s="191">
        <v>36523</v>
      </c>
      <c r="C2392" s="101">
        <v>7.311220645904541</v>
      </c>
      <c r="D2392" s="56">
        <f t="shared" si="74"/>
        <v>-0.78093638283954681</v>
      </c>
      <c r="E2392">
        <v>6.9659340553251525E-3</v>
      </c>
      <c r="G2392">
        <v>2390</v>
      </c>
      <c r="H2392">
        <f t="shared" ca="1" si="75"/>
        <v>4.6035927951946594E-3</v>
      </c>
    </row>
    <row r="2393" spans="2:8" x14ac:dyDescent="0.45">
      <c r="B2393" s="191">
        <v>39780</v>
      </c>
      <c r="C2393" s="101">
        <v>33.374874114990234</v>
      </c>
      <c r="D2393" s="56">
        <f t="shared" si="74"/>
        <v>-0.52699219076918691</v>
      </c>
      <c r="E2393">
        <v>6.9605432255293352E-3</v>
      </c>
      <c r="G2393">
        <v>2391</v>
      </c>
      <c r="H2393">
        <f t="shared" ca="1" si="75"/>
        <v>-1.8474022852986941E-2</v>
      </c>
    </row>
    <row r="2394" spans="2:8" x14ac:dyDescent="0.45">
      <c r="B2394" s="191">
        <v>40506</v>
      </c>
      <c r="C2394" s="101">
        <v>70.558822631835938</v>
      </c>
      <c r="D2394" s="56">
        <f t="shared" si="74"/>
        <v>-0.6022147112175853</v>
      </c>
      <c r="E2394">
        <v>6.9564734530690375E-3</v>
      </c>
      <c r="G2394">
        <v>2392</v>
      </c>
      <c r="H2394">
        <f t="shared" ca="1" si="75"/>
        <v>1.0955391233094412E-2</v>
      </c>
    </row>
    <row r="2395" spans="2:8" x14ac:dyDescent="0.45">
      <c r="B2395" s="191">
        <v>43076</v>
      </c>
      <c r="C2395" s="101">
        <v>177.37916564941406</v>
      </c>
      <c r="D2395" s="56">
        <f t="shared" si="74"/>
        <v>2.1267066764724336</v>
      </c>
      <c r="E2395">
        <v>6.9555663370962761E-3</v>
      </c>
      <c r="G2395">
        <v>2393</v>
      </c>
      <c r="H2395">
        <f t="shared" ca="1" si="75"/>
        <v>-1.3733835298470725E-2</v>
      </c>
    </row>
    <row r="2396" spans="2:8" x14ac:dyDescent="0.45">
      <c r="B2396" s="191">
        <v>40337</v>
      </c>
      <c r="C2396" s="101">
        <v>56.730350494384766</v>
      </c>
      <c r="D2396" s="56">
        <f t="shared" si="74"/>
        <v>-0.69765765367951427</v>
      </c>
      <c r="E2396">
        <v>6.9514524347721986E-3</v>
      </c>
      <c r="G2396">
        <v>2394</v>
      </c>
      <c r="H2396">
        <f t="shared" ca="1" si="75"/>
        <v>-3.8503158803972592E-2</v>
      </c>
    </row>
    <row r="2397" spans="2:8" x14ac:dyDescent="0.45">
      <c r="B2397" s="191">
        <v>43017</v>
      </c>
      <c r="C2397" s="101">
        <v>187.63613891601563</v>
      </c>
      <c r="D2397" s="56">
        <f t="shared" si="74"/>
        <v>3.4313947044731621</v>
      </c>
      <c r="E2397">
        <v>6.9509288253876075E-3</v>
      </c>
      <c r="G2397">
        <v>2395</v>
      </c>
      <c r="H2397">
        <f t="shared" ca="1" si="75"/>
        <v>-1.23179480993106E-2</v>
      </c>
    </row>
    <row r="2398" spans="2:8" x14ac:dyDescent="0.45">
      <c r="B2398" s="191">
        <v>39581</v>
      </c>
      <c r="C2398" s="101">
        <v>42.342456817626953</v>
      </c>
      <c r="D2398" s="56">
        <f t="shared" si="74"/>
        <v>2.7873957191160623</v>
      </c>
      <c r="E2398">
        <v>6.9258565856825174E-3</v>
      </c>
      <c r="G2398">
        <v>2396</v>
      </c>
      <c r="H2398">
        <f t="shared" ca="1" si="75"/>
        <v>2.3652532777758035E-2</v>
      </c>
    </row>
    <row r="2399" spans="2:8" x14ac:dyDescent="0.45">
      <c r="B2399" s="191">
        <v>36314</v>
      </c>
      <c r="C2399" s="101">
        <v>11.179834365844727</v>
      </c>
      <c r="D2399" s="56">
        <f t="shared" si="74"/>
        <v>0.39658110677349057</v>
      </c>
      <c r="E2399">
        <v>6.9187027093141626E-3</v>
      </c>
      <c r="G2399">
        <v>2397</v>
      </c>
      <c r="H2399">
        <f t="shared" ca="1" si="75"/>
        <v>-1.7539184405966995E-2</v>
      </c>
    </row>
    <row r="2400" spans="2:8" x14ac:dyDescent="0.45">
      <c r="B2400" s="191">
        <v>36626</v>
      </c>
      <c r="C2400" s="101">
        <v>8.0051450729370117</v>
      </c>
      <c r="D2400" s="56">
        <f t="shared" si="74"/>
        <v>-0.7985148238692783</v>
      </c>
      <c r="E2400">
        <v>6.908850910368111E-3</v>
      </c>
      <c r="G2400">
        <v>2398</v>
      </c>
      <c r="H2400">
        <f t="shared" ca="1" si="75"/>
        <v>-1.8793721450723923E-2</v>
      </c>
    </row>
    <row r="2401" spans="2:8" x14ac:dyDescent="0.45">
      <c r="B2401" s="191">
        <v>39555</v>
      </c>
      <c r="C2401" s="101">
        <v>39.730690002441406</v>
      </c>
      <c r="D2401" s="56">
        <f t="shared" si="74"/>
        <v>0.13207273587344112</v>
      </c>
      <c r="E2401">
        <v>6.9049499412156476E-3</v>
      </c>
      <c r="G2401">
        <v>2399</v>
      </c>
      <c r="H2401">
        <f t="shared" ca="1" si="75"/>
        <v>-2.9820385387076927E-2</v>
      </c>
    </row>
    <row r="2402" spans="2:8" x14ac:dyDescent="0.45">
      <c r="B2402" s="191">
        <v>39850</v>
      </c>
      <c r="C2402" s="101">
        <v>35.095527648925781</v>
      </c>
      <c r="D2402" s="56">
        <f t="shared" si="74"/>
        <v>-0.91241494519775801</v>
      </c>
      <c r="E2402">
        <v>6.8945394625813967E-3</v>
      </c>
      <c r="G2402">
        <v>2400</v>
      </c>
      <c r="H2402">
        <f t="shared" ca="1" si="75"/>
        <v>1.8401546182922272E-2</v>
      </c>
    </row>
    <row r="2403" spans="2:8" x14ac:dyDescent="0.45">
      <c r="B2403" s="191">
        <v>45888</v>
      </c>
      <c r="C2403" s="101">
        <v>400.70223999023438</v>
      </c>
      <c r="D2403" s="56">
        <f t="shared" si="74"/>
        <v>3.8799651011912144</v>
      </c>
      <c r="E2403">
        <v>6.891536518632984E-3</v>
      </c>
      <c r="G2403">
        <v>2401</v>
      </c>
      <c r="H2403">
        <f t="shared" ca="1" si="75"/>
        <v>-2.1891769755391838E-2</v>
      </c>
    </row>
    <row r="2404" spans="2:8" x14ac:dyDescent="0.45">
      <c r="B2404" s="191">
        <v>40890</v>
      </c>
      <c r="C2404" s="101">
        <v>82.111701965332031</v>
      </c>
      <c r="D2404" s="56">
        <f t="shared" si="74"/>
        <v>4.5282077708812087</v>
      </c>
      <c r="E2404">
        <v>6.8879737148374205E-3</v>
      </c>
      <c r="G2404">
        <v>2402</v>
      </c>
      <c r="H2404">
        <f t="shared" ca="1" si="75"/>
        <v>-1.6233183636808778E-2</v>
      </c>
    </row>
    <row r="2405" spans="2:8" x14ac:dyDescent="0.45">
      <c r="B2405" s="191">
        <v>38366</v>
      </c>
      <c r="C2405" s="101">
        <v>14.853222846984863</v>
      </c>
      <c r="D2405" s="56">
        <f t="shared" si="74"/>
        <v>-0.89312248890156665</v>
      </c>
      <c r="E2405">
        <v>6.8706930893029129E-3</v>
      </c>
      <c r="G2405">
        <v>2403</v>
      </c>
      <c r="H2405">
        <f t="shared" ca="1" si="75"/>
        <v>1.9361684947218707E-2</v>
      </c>
    </row>
    <row r="2406" spans="2:8" x14ac:dyDescent="0.45">
      <c r="B2406" s="191">
        <v>41635</v>
      </c>
      <c r="C2406" s="101">
        <v>138.97425842285156</v>
      </c>
      <c r="D2406" s="56">
        <f t="shared" si="74"/>
        <v>4.5046275111344709</v>
      </c>
      <c r="E2406">
        <v>6.8699137289272199E-3</v>
      </c>
      <c r="G2406">
        <v>2404</v>
      </c>
      <c r="H2406">
        <f t="shared" ca="1" si="75"/>
        <v>-2.7397079196219469E-2</v>
      </c>
    </row>
    <row r="2407" spans="2:8" x14ac:dyDescent="0.45">
      <c r="B2407" s="191">
        <v>38715</v>
      </c>
      <c r="C2407" s="101">
        <v>25.246805191040039</v>
      </c>
      <c r="D2407" s="56">
        <f t="shared" si="74"/>
        <v>-0.51210716556779012</v>
      </c>
      <c r="E2407">
        <v>6.861578446770795E-3</v>
      </c>
      <c r="G2407">
        <v>2405</v>
      </c>
      <c r="H2407">
        <f t="shared" ca="1" si="75"/>
        <v>-8.04941167723521E-3</v>
      </c>
    </row>
    <row r="2408" spans="2:8" x14ac:dyDescent="0.45">
      <c r="B2408" s="191">
        <v>40290</v>
      </c>
      <c r="C2408" s="101">
        <v>51.746620178222656</v>
      </c>
      <c r="D2408" s="56">
        <f t="shared" si="74"/>
        <v>-0.64337163465658942</v>
      </c>
      <c r="E2408">
        <v>6.8584802530516605E-3</v>
      </c>
      <c r="G2408">
        <v>2406</v>
      </c>
      <c r="H2408">
        <f t="shared" ca="1" si="75"/>
        <v>-1.2711434674389454E-3</v>
      </c>
    </row>
    <row r="2409" spans="2:8" x14ac:dyDescent="0.45">
      <c r="B2409" s="191">
        <v>42362</v>
      </c>
      <c r="C2409" s="101">
        <v>145.09956359863281</v>
      </c>
      <c r="D2409" s="56">
        <f t="shared" si="74"/>
        <v>2.7974235171226582</v>
      </c>
      <c r="E2409">
        <v>6.8428396831761414E-3</v>
      </c>
      <c r="G2409">
        <v>2407</v>
      </c>
      <c r="H2409">
        <f t="shared" ca="1" si="75"/>
        <v>-2.6121609704680547E-2</v>
      </c>
    </row>
    <row r="2410" spans="2:8" x14ac:dyDescent="0.45">
      <c r="B2410" s="191">
        <v>39988</v>
      </c>
      <c r="C2410" s="101">
        <v>38.210002899169922</v>
      </c>
      <c r="D2410" s="56">
        <f t="shared" si="74"/>
        <v>-0.75918684509502488</v>
      </c>
      <c r="E2410">
        <v>6.8387276538907221E-3</v>
      </c>
      <c r="G2410">
        <v>2408</v>
      </c>
      <c r="H2410">
        <f t="shared" ca="1" si="75"/>
        <v>1.8562924130644025E-2</v>
      </c>
    </row>
    <row r="2411" spans="2:8" x14ac:dyDescent="0.45">
      <c r="B2411" s="191">
        <v>41774</v>
      </c>
      <c r="C2411" s="101">
        <v>158.67074584960938</v>
      </c>
      <c r="D2411" s="56">
        <f t="shared" si="74"/>
        <v>-0.24932477355893098</v>
      </c>
      <c r="E2411">
        <v>6.8373155383940594E-3</v>
      </c>
      <c r="G2411">
        <v>2409</v>
      </c>
      <c r="H2411">
        <f t="shared" ca="1" si="75"/>
        <v>1.7906127975929925E-2</v>
      </c>
    </row>
    <row r="2412" spans="2:8" x14ac:dyDescent="0.45">
      <c r="B2412" s="191">
        <v>42901</v>
      </c>
      <c r="C2412" s="101">
        <v>211.37069702148438</v>
      </c>
      <c r="D2412" s="56">
        <f t="shared" si="74"/>
        <v>0.23090143842227262</v>
      </c>
      <c r="E2412">
        <v>6.8365855449026153E-3</v>
      </c>
      <c r="G2412">
        <v>2410</v>
      </c>
      <c r="H2412">
        <f t="shared" ca="1" si="75"/>
        <v>-6.3757371761381677E-3</v>
      </c>
    </row>
    <row r="2413" spans="2:8" x14ac:dyDescent="0.45">
      <c r="B2413" s="191">
        <v>43839</v>
      </c>
      <c r="C2413" s="101">
        <v>171.72024536132813</v>
      </c>
      <c r="D2413" s="56">
        <f t="shared" si="74"/>
        <v>-0.23973471851893535</v>
      </c>
      <c r="E2413">
        <v>6.8317626774368782E-3</v>
      </c>
      <c r="G2413">
        <v>2411</v>
      </c>
      <c r="H2413">
        <f t="shared" ca="1" si="75"/>
        <v>-5.9535543381621257E-3</v>
      </c>
    </row>
    <row r="2414" spans="2:8" x14ac:dyDescent="0.45">
      <c r="B2414" s="191">
        <v>44706</v>
      </c>
      <c r="C2414" s="101">
        <v>225.86885070800781</v>
      </c>
      <c r="D2414" s="56">
        <f t="shared" si="74"/>
        <v>-0.23395337957459625</v>
      </c>
      <c r="E2414">
        <v>6.8303070012823318E-3</v>
      </c>
      <c r="G2414">
        <v>2412</v>
      </c>
      <c r="H2414">
        <f t="shared" ca="1" si="75"/>
        <v>1.1802299591396257E-2</v>
      </c>
    </row>
    <row r="2415" spans="2:8" x14ac:dyDescent="0.45">
      <c r="B2415" s="191">
        <v>46118</v>
      </c>
      <c r="C2415" s="101">
        <v>294.85000610351563</v>
      </c>
      <c r="D2415" s="56">
        <f t="shared" si="74"/>
        <v>7.8481302120442296</v>
      </c>
      <c r="E2415">
        <v>6.8294347219273977E-3</v>
      </c>
      <c r="G2415">
        <v>2413</v>
      </c>
      <c r="H2415">
        <f t="shared" ca="1" si="75"/>
        <v>1.1070918822350496E-2</v>
      </c>
    </row>
    <row r="2416" spans="2:8" x14ac:dyDescent="0.45">
      <c r="B2416" s="191">
        <v>39377</v>
      </c>
      <c r="C2416" s="101">
        <v>33.32342529296875</v>
      </c>
      <c r="D2416" s="56">
        <f t="shared" si="74"/>
        <v>-0.79750786066354373</v>
      </c>
      <c r="E2416">
        <v>6.8124808965164003E-3</v>
      </c>
      <c r="G2416">
        <v>2414</v>
      </c>
      <c r="H2416">
        <f t="shared" ca="1" si="75"/>
        <v>-3.8987774194759036E-3</v>
      </c>
    </row>
    <row r="2417" spans="2:8" x14ac:dyDescent="0.45">
      <c r="B2417" s="191">
        <v>44183</v>
      </c>
      <c r="C2417" s="101">
        <v>164.56651306152344</v>
      </c>
      <c r="D2417" s="56">
        <f t="shared" si="74"/>
        <v>1.1898697950005528</v>
      </c>
      <c r="E2417">
        <v>6.8058385422277521E-3</v>
      </c>
      <c r="G2417">
        <v>2415</v>
      </c>
      <c r="H2417">
        <f t="shared" ca="1" si="75"/>
        <v>-1.8381325113590651E-2</v>
      </c>
    </row>
    <row r="2418" spans="2:8" x14ac:dyDescent="0.45">
      <c r="B2418" s="191">
        <v>40644</v>
      </c>
      <c r="C2418" s="101">
        <v>75.148994445800781</v>
      </c>
      <c r="D2418" s="56">
        <f t="shared" si="74"/>
        <v>1.5032974192278898</v>
      </c>
      <c r="E2418">
        <v>6.8025590754603443E-3</v>
      </c>
      <c r="G2418">
        <v>2416</v>
      </c>
      <c r="H2418">
        <f t="shared" ca="1" si="75"/>
        <v>-1.7963322021184963E-3</v>
      </c>
    </row>
    <row r="2419" spans="2:8" x14ac:dyDescent="0.45">
      <c r="B2419" s="191">
        <v>39092</v>
      </c>
      <c r="C2419" s="101">
        <v>30.020002365112305</v>
      </c>
      <c r="D2419" s="56">
        <f t="shared" si="74"/>
        <v>-0.8943359377097958</v>
      </c>
      <c r="E2419">
        <v>6.7878149912624008E-3</v>
      </c>
      <c r="G2419">
        <v>2417</v>
      </c>
      <c r="H2419">
        <f t="shared" ca="1" si="75"/>
        <v>3.0099799036496806E-3</v>
      </c>
    </row>
    <row r="2420" spans="2:8" x14ac:dyDescent="0.45">
      <c r="B2420" s="191">
        <v>44831</v>
      </c>
      <c r="C2420" s="101">
        <v>284.10797119140625</v>
      </c>
      <c r="D2420" s="56">
        <f t="shared" si="74"/>
        <v>35.186374853653881</v>
      </c>
      <c r="E2420">
        <v>6.7647183504961992E-3</v>
      </c>
      <c r="G2420">
        <v>2418</v>
      </c>
      <c r="H2420">
        <f t="shared" ca="1" si="75"/>
        <v>-4.4204351376256577E-2</v>
      </c>
    </row>
    <row r="2421" spans="2:8" x14ac:dyDescent="0.45">
      <c r="B2421" s="191">
        <v>36628</v>
      </c>
      <c r="C2421" s="101">
        <v>7.8512415885925293</v>
      </c>
      <c r="D2421" s="56">
        <f t="shared" si="74"/>
        <v>9.9127826949075196E-2</v>
      </c>
      <c r="E2421">
        <v>6.7643891162728472E-3</v>
      </c>
      <c r="G2421">
        <v>2419</v>
      </c>
      <c r="H2421">
        <f t="shared" ca="1" si="75"/>
        <v>4.0769089182813873E-3</v>
      </c>
    </row>
    <row r="2422" spans="2:8" x14ac:dyDescent="0.45">
      <c r="B2422" s="191">
        <v>37154</v>
      </c>
      <c r="C2422" s="101">
        <v>7.1431560516357422</v>
      </c>
      <c r="D2422" s="56">
        <f t="shared" si="74"/>
        <v>-0.10490275143973185</v>
      </c>
      <c r="E2422">
        <v>6.7560924222206612E-3</v>
      </c>
      <c r="G2422">
        <v>2420</v>
      </c>
      <c r="H2422">
        <f t="shared" ca="1" si="75"/>
        <v>-1.8317939413184086E-2</v>
      </c>
    </row>
    <row r="2423" spans="2:8" x14ac:dyDescent="0.45">
      <c r="B2423" s="191">
        <v>37335</v>
      </c>
      <c r="C2423" s="101">
        <v>7.9803128242492676</v>
      </c>
      <c r="D2423" s="56">
        <f t="shared" si="74"/>
        <v>-0.61309585017646562</v>
      </c>
      <c r="E2423">
        <v>6.7502360332813696E-3</v>
      </c>
      <c r="G2423">
        <v>2421</v>
      </c>
      <c r="H2423">
        <f t="shared" ca="1" si="75"/>
        <v>1.9695700667112194E-3</v>
      </c>
    </row>
    <row r="2424" spans="2:8" x14ac:dyDescent="0.45">
      <c r="B2424" s="191">
        <v>38589</v>
      </c>
      <c r="C2424" s="101">
        <v>20.626071929931641</v>
      </c>
      <c r="D2424" s="56">
        <f t="shared" si="74"/>
        <v>-0.45482697338584149</v>
      </c>
      <c r="E2424">
        <v>6.7473659466416548E-3</v>
      </c>
      <c r="G2424">
        <v>2422</v>
      </c>
      <c r="H2424">
        <f t="shared" ca="1" si="75"/>
        <v>8.8499673222721276E-3</v>
      </c>
    </row>
    <row r="2425" spans="2:8" x14ac:dyDescent="0.45">
      <c r="B2425" s="191">
        <v>38840</v>
      </c>
      <c r="C2425" s="101">
        <v>37.833992004394531</v>
      </c>
      <c r="D2425" s="56">
        <f t="shared" si="74"/>
        <v>-0.70892938813727091</v>
      </c>
      <c r="E2425">
        <v>6.7471046243282101E-3</v>
      </c>
      <c r="G2425">
        <v>2423</v>
      </c>
      <c r="H2425">
        <f t="shared" ca="1" si="75"/>
        <v>-2.3839461990581123E-2</v>
      </c>
    </row>
    <row r="2426" spans="2:8" x14ac:dyDescent="0.45">
      <c r="B2426" s="191">
        <v>41352</v>
      </c>
      <c r="C2426" s="101">
        <v>129.982177734375</v>
      </c>
      <c r="D2426" s="56">
        <f t="shared" si="74"/>
        <v>22.846597185340563</v>
      </c>
      <c r="E2426">
        <v>6.7379314232620009E-3</v>
      </c>
      <c r="G2426">
        <v>2424</v>
      </c>
      <c r="H2426">
        <f t="shared" ca="1" si="75"/>
        <v>-6.1419972697770948E-2</v>
      </c>
    </row>
    <row r="2427" spans="2:8" x14ac:dyDescent="0.45">
      <c r="B2427" s="191">
        <v>35633</v>
      </c>
      <c r="C2427" s="101">
        <v>5.4507641792297363</v>
      </c>
      <c r="D2427" s="56">
        <f t="shared" si="74"/>
        <v>-0.31289461244910011</v>
      </c>
      <c r="E2427">
        <v>6.730187124900768E-3</v>
      </c>
      <c r="G2427">
        <v>2425</v>
      </c>
      <c r="H2427">
        <f t="shared" ca="1" si="75"/>
        <v>-7.0585179189784489E-4</v>
      </c>
    </row>
    <row r="2428" spans="2:8" x14ac:dyDescent="0.45">
      <c r="B2428" s="191">
        <v>37263</v>
      </c>
      <c r="C2428" s="101">
        <v>7.9329376220703125</v>
      </c>
      <c r="D2428" s="56">
        <f t="shared" si="74"/>
        <v>-0.90912161069649022</v>
      </c>
      <c r="E2428">
        <v>6.7197243731199167E-3</v>
      </c>
      <c r="G2428">
        <v>2426</v>
      </c>
      <c r="H2428">
        <f t="shared" ca="1" si="75"/>
        <v>3.5330206305627166E-3</v>
      </c>
    </row>
    <row r="2429" spans="2:8" x14ac:dyDescent="0.45">
      <c r="B2429" s="191">
        <v>40926</v>
      </c>
      <c r="C2429" s="101">
        <v>87.291793823242188</v>
      </c>
      <c r="D2429" s="56">
        <f t="shared" si="74"/>
        <v>6.0653219831729821</v>
      </c>
      <c r="E2429">
        <v>6.7179878433728905E-3</v>
      </c>
      <c r="G2429">
        <v>2427</v>
      </c>
      <c r="H2429">
        <f t="shared" ca="1" si="75"/>
        <v>-1.8920260469409401E-2</v>
      </c>
    </row>
    <row r="2430" spans="2:8" x14ac:dyDescent="0.45">
      <c r="B2430" s="191">
        <v>38237</v>
      </c>
      <c r="C2430" s="101">
        <v>12.354963302612305</v>
      </c>
      <c r="D2430" s="56">
        <f t="shared" si="74"/>
        <v>-0.92248314426134215</v>
      </c>
      <c r="E2430">
        <v>6.7130949762016128E-3</v>
      </c>
      <c r="G2430">
        <v>2428</v>
      </c>
      <c r="H2430">
        <f t="shared" ca="1" si="75"/>
        <v>1.0674447390842069E-2</v>
      </c>
    </row>
    <row r="2431" spans="2:8" x14ac:dyDescent="0.45">
      <c r="B2431" s="191">
        <v>44322</v>
      </c>
      <c r="C2431" s="101">
        <v>159.38421630859375</v>
      </c>
      <c r="D2431" s="56">
        <f t="shared" si="74"/>
        <v>6.2363891480140612E-2</v>
      </c>
      <c r="E2431">
        <v>6.7030627069347738E-3</v>
      </c>
      <c r="G2431">
        <v>2429</v>
      </c>
      <c r="H2431">
        <f t="shared" ca="1" si="75"/>
        <v>1.2651361821491233E-2</v>
      </c>
    </row>
    <row r="2432" spans="2:8" x14ac:dyDescent="0.45">
      <c r="B2432" s="191">
        <v>44071</v>
      </c>
      <c r="C2432" s="101">
        <v>150.02789306640625</v>
      </c>
      <c r="D2432" s="56">
        <f t="shared" si="74"/>
        <v>-0.63514499384673984</v>
      </c>
      <c r="E2432">
        <v>6.6925275802476192E-3</v>
      </c>
      <c r="G2432">
        <v>2430</v>
      </c>
      <c r="H2432">
        <f t="shared" ca="1" si="75"/>
        <v>-9.0249332571514882E-3</v>
      </c>
    </row>
    <row r="2433" spans="2:8" x14ac:dyDescent="0.45">
      <c r="B2433" s="191">
        <v>45111</v>
      </c>
      <c r="C2433" s="101">
        <v>411.19866943359375</v>
      </c>
      <c r="D2433" s="56">
        <f t="shared" si="74"/>
        <v>55.496975938803345</v>
      </c>
      <c r="E2433">
        <v>6.6918747604521323E-3</v>
      </c>
      <c r="G2433">
        <v>2431</v>
      </c>
      <c r="H2433">
        <f t="shared" ca="1" si="75"/>
        <v>-3.0951469708907612E-2</v>
      </c>
    </row>
    <row r="2434" spans="2:8" x14ac:dyDescent="0.45">
      <c r="B2434" s="191">
        <v>37670</v>
      </c>
      <c r="C2434" s="101">
        <v>7.2782421112060547</v>
      </c>
      <c r="D2434" s="56">
        <f t="shared" si="74"/>
        <v>-0.94987837290003518</v>
      </c>
      <c r="E2434">
        <v>6.6864311700433427E-3</v>
      </c>
      <c r="G2434">
        <v>2432</v>
      </c>
      <c r="H2434">
        <f t="shared" ca="1" si="75"/>
        <v>5.5078488434860207E-3</v>
      </c>
    </row>
    <row r="2435" spans="2:8" x14ac:dyDescent="0.45">
      <c r="B2435" s="191">
        <v>42405</v>
      </c>
      <c r="C2435" s="101">
        <v>145.21160888671875</v>
      </c>
      <c r="D2435" s="56">
        <f t="shared" ref="D2435:D2498" si="76">(C2435-C2436)/C2436</f>
        <v>0.82106169986639488</v>
      </c>
      <c r="E2435">
        <v>6.6811742787907203E-3</v>
      </c>
      <c r="G2435">
        <v>2433</v>
      </c>
      <c r="H2435">
        <f t="shared" ca="1" si="75"/>
        <v>-1.3135884215120016E-3</v>
      </c>
    </row>
    <row r="2436" spans="2:8" x14ac:dyDescent="0.45">
      <c r="B2436" s="191">
        <v>40704</v>
      </c>
      <c r="C2436" s="101">
        <v>79.740081787109375</v>
      </c>
      <c r="D2436" s="56">
        <f t="shared" si="76"/>
        <v>0.63370789467431798</v>
      </c>
      <c r="E2436">
        <v>6.678059069047706E-3</v>
      </c>
      <c r="G2436">
        <v>2434</v>
      </c>
      <c r="H2436">
        <f t="shared" ref="H2436:H2499" ca="1" si="77">_xlfn.NORM.INV(RAND(),N$5,N$6)</f>
        <v>-2.828410049815587E-2</v>
      </c>
    </row>
    <row r="2437" spans="2:8" x14ac:dyDescent="0.45">
      <c r="B2437" s="191">
        <v>40232</v>
      </c>
      <c r="C2437" s="101">
        <v>48.80926513671875</v>
      </c>
      <c r="D2437" s="56">
        <f t="shared" si="76"/>
        <v>3.8331844729103937</v>
      </c>
      <c r="E2437">
        <v>6.6640158094731271E-3</v>
      </c>
      <c r="G2437">
        <v>2435</v>
      </c>
      <c r="H2437">
        <f t="shared" ca="1" si="77"/>
        <v>-1.9066757370348391E-2</v>
      </c>
    </row>
    <row r="2438" spans="2:8" x14ac:dyDescent="0.45">
      <c r="B2438" s="191">
        <v>37944</v>
      </c>
      <c r="C2438" s="101">
        <v>10.098779678344727</v>
      </c>
      <c r="D2438" s="56">
        <f t="shared" si="76"/>
        <v>-0.9322837723409737</v>
      </c>
      <c r="E2438">
        <v>6.656803538405978E-3</v>
      </c>
      <c r="G2438">
        <v>2436</v>
      </c>
      <c r="H2438">
        <f t="shared" ca="1" si="77"/>
        <v>-1.9484646705390185E-2</v>
      </c>
    </row>
    <row r="2439" spans="2:8" x14ac:dyDescent="0.45">
      <c r="B2439" s="191">
        <v>42508</v>
      </c>
      <c r="C2439" s="101">
        <v>149.13381958007813</v>
      </c>
      <c r="D2439" s="56">
        <f t="shared" si="76"/>
        <v>-0.40417186755587015</v>
      </c>
      <c r="E2439">
        <v>6.6566038435452446E-3</v>
      </c>
      <c r="G2439">
        <v>2437</v>
      </c>
      <c r="H2439">
        <f t="shared" ca="1" si="77"/>
        <v>8.8211123536307279E-3</v>
      </c>
    </row>
    <row r="2440" spans="2:8" x14ac:dyDescent="0.45">
      <c r="B2440" s="191">
        <v>44753</v>
      </c>
      <c r="C2440" s="101">
        <v>250.29670715332031</v>
      </c>
      <c r="D2440" s="56">
        <f t="shared" si="76"/>
        <v>0.65858059362692811</v>
      </c>
      <c r="E2440">
        <v>6.654120499175944E-3</v>
      </c>
      <c r="G2440">
        <v>2438</v>
      </c>
      <c r="H2440">
        <f t="shared" ca="1" si="77"/>
        <v>-3.0088643725622532E-3</v>
      </c>
    </row>
    <row r="2441" spans="2:8" x14ac:dyDescent="0.45">
      <c r="B2441" s="191">
        <v>44041</v>
      </c>
      <c r="C2441" s="101">
        <v>150.91018676757813</v>
      </c>
      <c r="D2441" s="56">
        <f t="shared" si="76"/>
        <v>17.074830149541505</v>
      </c>
      <c r="E2441">
        <v>6.6530370538050781E-3</v>
      </c>
      <c r="G2441">
        <v>2439</v>
      </c>
      <c r="H2441">
        <f t="shared" ca="1" si="77"/>
        <v>1.4931824304163859E-2</v>
      </c>
    </row>
    <row r="2442" spans="2:8" x14ac:dyDescent="0.45">
      <c r="B2442" s="191">
        <v>37791</v>
      </c>
      <c r="C2442" s="101">
        <v>8.3491897583007813</v>
      </c>
      <c r="D2442" s="56">
        <f t="shared" si="76"/>
        <v>-0.94545015257178766</v>
      </c>
      <c r="E2442">
        <v>6.6514405743739189E-3</v>
      </c>
      <c r="G2442">
        <v>2440</v>
      </c>
      <c r="H2442">
        <f t="shared" ca="1" si="77"/>
        <v>1.8457820848849876E-2</v>
      </c>
    </row>
    <row r="2443" spans="2:8" x14ac:dyDescent="0.45">
      <c r="B2443" s="191">
        <v>41859</v>
      </c>
      <c r="C2443" s="101">
        <v>153.05615234375</v>
      </c>
      <c r="D2443" s="56">
        <f t="shared" si="76"/>
        <v>-0.11013920176533434</v>
      </c>
      <c r="E2443">
        <v>6.6423804505996286E-3</v>
      </c>
      <c r="G2443">
        <v>2441</v>
      </c>
      <c r="H2443">
        <f t="shared" ca="1" si="77"/>
        <v>-1.7525229122081414E-2</v>
      </c>
    </row>
    <row r="2444" spans="2:8" x14ac:dyDescent="0.45">
      <c r="B2444" s="191">
        <v>44448</v>
      </c>
      <c r="C2444" s="101">
        <v>172.00010681152344</v>
      </c>
      <c r="D2444" s="56">
        <f t="shared" si="76"/>
        <v>22.42343409882535</v>
      </c>
      <c r="E2444">
        <v>6.6273524542716875E-3</v>
      </c>
      <c r="G2444">
        <v>2442</v>
      </c>
      <c r="H2444">
        <f t="shared" ca="1" si="77"/>
        <v>1.743479897166527E-2</v>
      </c>
    </row>
    <row r="2445" spans="2:8" x14ac:dyDescent="0.45">
      <c r="B2445" s="191">
        <v>37551</v>
      </c>
      <c r="C2445" s="101">
        <v>7.3430781364440918</v>
      </c>
      <c r="D2445" s="56">
        <f t="shared" si="76"/>
        <v>-0.97471644719552697</v>
      </c>
      <c r="E2445">
        <v>6.6270017917175713E-3</v>
      </c>
      <c r="G2445">
        <v>2443</v>
      </c>
      <c r="H2445">
        <f t="shared" ca="1" si="77"/>
        <v>7.5473368949900595E-3</v>
      </c>
    </row>
    <row r="2446" spans="2:8" x14ac:dyDescent="0.45">
      <c r="B2446" s="191">
        <v>44894</v>
      </c>
      <c r="C2446" s="101">
        <v>290.42904663085938</v>
      </c>
      <c r="D2446" s="56">
        <f t="shared" si="76"/>
        <v>0.47177124521821756</v>
      </c>
      <c r="E2446">
        <v>6.6166191958218889E-3</v>
      </c>
      <c r="G2446">
        <v>2444</v>
      </c>
      <c r="H2446">
        <f t="shared" ca="1" si="77"/>
        <v>-1.9066829140584628E-2</v>
      </c>
    </row>
    <row r="2447" spans="2:8" x14ac:dyDescent="0.45">
      <c r="B2447" s="191">
        <v>42965</v>
      </c>
      <c r="C2447" s="101">
        <v>197.3330078125</v>
      </c>
      <c r="D2447" s="56">
        <f t="shared" si="76"/>
        <v>4.8651755969921311</v>
      </c>
      <c r="E2447">
        <v>6.6071844159928022E-3</v>
      </c>
      <c r="G2447">
        <v>2445</v>
      </c>
      <c r="H2447">
        <f t="shared" ca="1" si="77"/>
        <v>-1.9474937866416769E-2</v>
      </c>
    </row>
    <row r="2448" spans="2:8" x14ac:dyDescent="0.45">
      <c r="B2448" s="191">
        <v>38973</v>
      </c>
      <c r="C2448" s="101">
        <v>33.644859313964844</v>
      </c>
      <c r="D2448" s="56">
        <f t="shared" si="76"/>
        <v>-0.60736498655394611</v>
      </c>
      <c r="E2448">
        <v>6.6059744688291384E-3</v>
      </c>
      <c r="G2448">
        <v>2446</v>
      </c>
      <c r="H2448">
        <f t="shared" ca="1" si="77"/>
        <v>2.2402764626469189E-3</v>
      </c>
    </row>
    <row r="2449" spans="2:8" x14ac:dyDescent="0.45">
      <c r="B2449" s="191">
        <v>40932</v>
      </c>
      <c r="C2449" s="101">
        <v>85.689910888671875</v>
      </c>
      <c r="D2449" s="56">
        <f t="shared" si="76"/>
        <v>8.9627627643610221</v>
      </c>
      <c r="E2449">
        <v>6.5980894121282566E-3</v>
      </c>
      <c r="G2449">
        <v>2447</v>
      </c>
      <c r="H2449">
        <f t="shared" ca="1" si="77"/>
        <v>-1.2710981713208384E-2</v>
      </c>
    </row>
    <row r="2450" spans="2:8" x14ac:dyDescent="0.45">
      <c r="B2450" s="191">
        <v>35930</v>
      </c>
      <c r="C2450" s="101">
        <v>8.6010189056396484</v>
      </c>
      <c r="D2450" s="56">
        <f t="shared" si="76"/>
        <v>-0.97906829336275558</v>
      </c>
      <c r="E2450">
        <v>6.5975349648593534E-3</v>
      </c>
      <c r="G2450">
        <v>2448</v>
      </c>
      <c r="H2450">
        <f t="shared" ca="1" si="77"/>
        <v>-7.53379143630849E-3</v>
      </c>
    </row>
    <row r="2451" spans="2:8" x14ac:dyDescent="0.45">
      <c r="B2451" s="191">
        <v>45764</v>
      </c>
      <c r="C2451" s="101">
        <v>410.90863037109375</v>
      </c>
      <c r="D2451" s="56">
        <f t="shared" si="76"/>
        <v>15.494573051076761</v>
      </c>
      <c r="E2451">
        <v>6.5966857784156502E-3</v>
      </c>
      <c r="G2451">
        <v>2449</v>
      </c>
      <c r="H2451">
        <f t="shared" ca="1" si="77"/>
        <v>-4.0753162528590042E-2</v>
      </c>
    </row>
    <row r="2452" spans="2:8" x14ac:dyDescent="0.45">
      <c r="B2452" s="191">
        <v>38618</v>
      </c>
      <c r="C2452" s="101">
        <v>24.911746978759766</v>
      </c>
      <c r="D2452" s="56">
        <f t="shared" si="76"/>
        <v>-0.93620209822121836</v>
      </c>
      <c r="E2452">
        <v>6.5859636418677267E-3</v>
      </c>
      <c r="G2452">
        <v>2450</v>
      </c>
      <c r="H2452">
        <f t="shared" ca="1" si="77"/>
        <v>1.3129690094035447E-2</v>
      </c>
    </row>
    <row r="2453" spans="2:8" x14ac:dyDescent="0.45">
      <c r="B2453" s="191">
        <v>45476</v>
      </c>
      <c r="C2453" s="101">
        <v>390.47909545898438</v>
      </c>
      <c r="D2453" s="56">
        <f t="shared" si="76"/>
        <v>-5.4524166672824406E-2</v>
      </c>
      <c r="E2453">
        <v>6.5805404053157872E-3</v>
      </c>
      <c r="G2453">
        <v>2451</v>
      </c>
      <c r="H2453">
        <f t="shared" ca="1" si="77"/>
        <v>3.2139562484404861E-4</v>
      </c>
    </row>
    <row r="2454" spans="2:8" x14ac:dyDescent="0.45">
      <c r="B2454" s="191">
        <v>45687</v>
      </c>
      <c r="C2454" s="101">
        <v>412.9974365234375</v>
      </c>
      <c r="D2454" s="56">
        <f t="shared" si="76"/>
        <v>4.5330996648703206</v>
      </c>
      <c r="E2454">
        <v>6.5767287249274397E-3</v>
      </c>
      <c r="G2454">
        <v>2452</v>
      </c>
      <c r="H2454">
        <f t="shared" ca="1" si="77"/>
        <v>-7.4613443419043546E-3</v>
      </c>
    </row>
    <row r="2455" spans="2:8" x14ac:dyDescent="0.45">
      <c r="B2455" s="191">
        <v>40641</v>
      </c>
      <c r="C2455" s="101">
        <v>74.641242980957031</v>
      </c>
      <c r="D2455" s="56">
        <f t="shared" si="76"/>
        <v>1.356849324886134</v>
      </c>
      <c r="E2455">
        <v>6.5737028838156429E-3</v>
      </c>
      <c r="G2455">
        <v>2453</v>
      </c>
      <c r="H2455">
        <f t="shared" ca="1" si="77"/>
        <v>3.3126372674951575E-2</v>
      </c>
    </row>
    <row r="2456" spans="2:8" x14ac:dyDescent="0.45">
      <c r="B2456" s="191">
        <v>39323</v>
      </c>
      <c r="C2456" s="101">
        <v>31.669925689697266</v>
      </c>
      <c r="D2456" s="56">
        <f t="shared" si="76"/>
        <v>-0.63246471837385776</v>
      </c>
      <c r="E2456">
        <v>6.569188104752495E-3</v>
      </c>
      <c r="G2456">
        <v>2454</v>
      </c>
      <c r="H2456">
        <f t="shared" ca="1" si="77"/>
        <v>3.6040021656642517E-3</v>
      </c>
    </row>
    <row r="2457" spans="2:8" x14ac:dyDescent="0.45">
      <c r="B2457" s="191">
        <v>40745</v>
      </c>
      <c r="C2457" s="101">
        <v>86.16839599609375</v>
      </c>
      <c r="D2457" s="56">
        <f t="shared" si="76"/>
        <v>-0.51803132646337058</v>
      </c>
      <c r="E2457">
        <v>6.5613001466404506E-3</v>
      </c>
      <c r="G2457">
        <v>2455</v>
      </c>
      <c r="H2457">
        <f t="shared" ca="1" si="77"/>
        <v>1.3424533320989834E-2</v>
      </c>
    </row>
    <row r="2458" spans="2:8" x14ac:dyDescent="0.45">
      <c r="B2458" s="191">
        <v>43717</v>
      </c>
      <c r="C2458" s="101">
        <v>178.78422546386719</v>
      </c>
      <c r="D2458" s="56">
        <f t="shared" si="76"/>
        <v>-0.14250745515835775</v>
      </c>
      <c r="E2458">
        <v>6.5600607399668104E-3</v>
      </c>
      <c r="G2458">
        <v>2456</v>
      </c>
      <c r="H2458">
        <f t="shared" ca="1" si="77"/>
        <v>2.5841912688921543E-2</v>
      </c>
    </row>
    <row r="2459" spans="2:8" x14ac:dyDescent="0.45">
      <c r="B2459" s="191">
        <v>43532</v>
      </c>
      <c r="C2459" s="101">
        <v>208.49653625488281</v>
      </c>
      <c r="D2459" s="56">
        <f t="shared" si="76"/>
        <v>4.7718382076588002</v>
      </c>
      <c r="E2459">
        <v>6.5494821813348375E-3</v>
      </c>
      <c r="G2459">
        <v>2457</v>
      </c>
      <c r="H2459">
        <f t="shared" ca="1" si="77"/>
        <v>-3.3094398210858071E-2</v>
      </c>
    </row>
    <row r="2460" spans="2:8" x14ac:dyDescent="0.45">
      <c r="B2460" s="191">
        <v>39518</v>
      </c>
      <c r="C2460" s="101">
        <v>36.123073577880859</v>
      </c>
      <c r="D2460" s="56">
        <f t="shared" si="76"/>
        <v>-0.87956968792203938</v>
      </c>
      <c r="E2460">
        <v>6.5444088454378341E-3</v>
      </c>
      <c r="G2460">
        <v>2458</v>
      </c>
      <c r="H2460">
        <f t="shared" ca="1" si="77"/>
        <v>-2.5063477041045525E-2</v>
      </c>
    </row>
    <row r="2461" spans="2:8" x14ac:dyDescent="0.45">
      <c r="B2461" s="191">
        <v>46101</v>
      </c>
      <c r="C2461" s="101">
        <v>299.95001220703125</v>
      </c>
      <c r="D2461" s="56">
        <f t="shared" si="76"/>
        <v>8.648702733930751</v>
      </c>
      <c r="E2461">
        <v>6.5436651242659393E-3</v>
      </c>
      <c r="G2461">
        <v>2459</v>
      </c>
      <c r="H2461">
        <f t="shared" ca="1" si="77"/>
        <v>-1.5794211814064798E-3</v>
      </c>
    </row>
    <row r="2462" spans="2:8" x14ac:dyDescent="0.45">
      <c r="B2462" s="191">
        <v>39737</v>
      </c>
      <c r="C2462" s="101">
        <v>31.087081909179688</v>
      </c>
      <c r="D2462" s="56">
        <f t="shared" si="76"/>
        <v>-0.81126380950986954</v>
      </c>
      <c r="E2462">
        <v>6.5360122938984784E-3</v>
      </c>
      <c r="G2462">
        <v>2460</v>
      </c>
      <c r="H2462">
        <f t="shared" ca="1" si="77"/>
        <v>1.7451918987562924E-2</v>
      </c>
    </row>
    <row r="2463" spans="2:8" x14ac:dyDescent="0.45">
      <c r="B2463" s="191">
        <v>42650</v>
      </c>
      <c r="C2463" s="101">
        <v>164.71182250976563</v>
      </c>
      <c r="D2463" s="56">
        <f t="shared" si="76"/>
        <v>18.155079261407653</v>
      </c>
      <c r="E2463">
        <v>6.529236569878907E-3</v>
      </c>
      <c r="G2463">
        <v>2461</v>
      </c>
      <c r="H2463">
        <f t="shared" ca="1" si="77"/>
        <v>3.1391565563501339E-2</v>
      </c>
    </row>
    <row r="2464" spans="2:8" x14ac:dyDescent="0.45">
      <c r="B2464" s="191">
        <v>37830</v>
      </c>
      <c r="C2464" s="101">
        <v>8.5988588333129883</v>
      </c>
      <c r="D2464" s="56">
        <f t="shared" si="76"/>
        <v>-0.93946659643363728</v>
      </c>
      <c r="E2464">
        <v>6.5252654496158391E-3</v>
      </c>
      <c r="G2464">
        <v>2462</v>
      </c>
      <c r="H2464">
        <f t="shared" ca="1" si="77"/>
        <v>1.4844080481732731E-2</v>
      </c>
    </row>
    <row r="2465" spans="2:8" x14ac:dyDescent="0.45">
      <c r="B2465" s="191">
        <v>42235</v>
      </c>
      <c r="C2465" s="101">
        <v>142.05146789550781</v>
      </c>
      <c r="D2465" s="56">
        <f t="shared" si="76"/>
        <v>2.242327941683285E-2</v>
      </c>
      <c r="E2465">
        <v>6.5114405381014847E-3</v>
      </c>
      <c r="G2465">
        <v>2463</v>
      </c>
      <c r="H2465">
        <f t="shared" ca="1" si="77"/>
        <v>1.0889208184592993E-2</v>
      </c>
    </row>
    <row r="2466" spans="2:8" x14ac:dyDescent="0.45">
      <c r="B2466" s="191">
        <v>42184</v>
      </c>
      <c r="C2466" s="101">
        <v>138.93606567382813</v>
      </c>
      <c r="D2466" s="56">
        <f t="shared" si="76"/>
        <v>3.7106796945277423</v>
      </c>
      <c r="E2466">
        <v>6.4945121134981571E-3</v>
      </c>
      <c r="G2466">
        <v>2464</v>
      </c>
      <c r="H2466">
        <f t="shared" ca="1" si="77"/>
        <v>1.4224652789574757E-2</v>
      </c>
    </row>
    <row r="2467" spans="2:8" x14ac:dyDescent="0.45">
      <c r="B2467" s="191">
        <v>38768</v>
      </c>
      <c r="C2467" s="101">
        <v>29.493846893310547</v>
      </c>
      <c r="D2467" s="56">
        <f t="shared" si="76"/>
        <v>3.1241985384328159</v>
      </c>
      <c r="E2467">
        <v>6.4893116320417958E-3</v>
      </c>
      <c r="G2467">
        <v>2465</v>
      </c>
      <c r="H2467">
        <f t="shared" ca="1" si="77"/>
        <v>-3.6326914594236225E-2</v>
      </c>
    </row>
    <row r="2468" spans="2:8" x14ac:dyDescent="0.45">
      <c r="B2468" s="191">
        <v>37581</v>
      </c>
      <c r="C2468" s="101">
        <v>7.1514129638671875</v>
      </c>
      <c r="D2468" s="56">
        <f t="shared" si="76"/>
        <v>-0.96485933649958577</v>
      </c>
      <c r="E2468">
        <v>6.483394292366192E-3</v>
      </c>
      <c r="G2468">
        <v>2466</v>
      </c>
      <c r="H2468">
        <f t="shared" ca="1" si="77"/>
        <v>1.1136773890897837E-2</v>
      </c>
    </row>
    <row r="2469" spans="2:8" x14ac:dyDescent="0.45">
      <c r="B2469" s="191">
        <v>43651</v>
      </c>
      <c r="C2469" s="101">
        <v>203.50819396972656</v>
      </c>
      <c r="D2469" s="56">
        <f t="shared" si="76"/>
        <v>4.6819722245209938</v>
      </c>
      <c r="E2469">
        <v>6.4832609147456961E-3</v>
      </c>
      <c r="G2469">
        <v>2467</v>
      </c>
      <c r="H2469">
        <f t="shared" ca="1" si="77"/>
        <v>1.5026087424499126E-3</v>
      </c>
    </row>
    <row r="2470" spans="2:8" x14ac:dyDescent="0.45">
      <c r="B2470" s="191">
        <v>39899</v>
      </c>
      <c r="C2470" s="101">
        <v>35.816471099853516</v>
      </c>
      <c r="D2470" s="56">
        <f t="shared" si="76"/>
        <v>-0.86406909145407906</v>
      </c>
      <c r="E2470">
        <v>6.4829691413370244E-3</v>
      </c>
      <c r="G2470">
        <v>2468</v>
      </c>
      <c r="H2470">
        <f t="shared" ca="1" si="77"/>
        <v>-6.3258550273831444E-3</v>
      </c>
    </row>
    <row r="2471" spans="2:8" x14ac:dyDescent="0.45">
      <c r="B2471" s="191">
        <v>44789</v>
      </c>
      <c r="C2471" s="101">
        <v>263.49026489257813</v>
      </c>
      <c r="D2471" s="56">
        <f t="shared" si="76"/>
        <v>0.53698999822875104</v>
      </c>
      <c r="E2471">
        <v>6.4818274174398742E-3</v>
      </c>
      <c r="G2471">
        <v>2469</v>
      </c>
      <c r="H2471">
        <f t="shared" ca="1" si="77"/>
        <v>-9.2601389927410415E-3</v>
      </c>
    </row>
    <row r="2472" spans="2:8" x14ac:dyDescent="0.45">
      <c r="B2472" s="191">
        <v>42565</v>
      </c>
      <c r="C2472" s="101">
        <v>171.43264770507813</v>
      </c>
      <c r="D2472" s="56">
        <f t="shared" si="76"/>
        <v>1.4651210908749022</v>
      </c>
      <c r="E2472">
        <v>6.4752087056847837E-3</v>
      </c>
      <c r="G2472">
        <v>2470</v>
      </c>
      <c r="H2472">
        <f t="shared" ca="1" si="77"/>
        <v>3.615383718878399E-2</v>
      </c>
    </row>
    <row r="2473" spans="2:8" x14ac:dyDescent="0.45">
      <c r="B2473" s="191">
        <v>40618</v>
      </c>
      <c r="C2473" s="101">
        <v>69.543296813964844</v>
      </c>
      <c r="D2473" s="56">
        <f t="shared" si="76"/>
        <v>-0.73775771164191351</v>
      </c>
      <c r="E2473">
        <v>6.4668781733034572E-3</v>
      </c>
      <c r="G2473">
        <v>2471</v>
      </c>
      <c r="H2473">
        <f t="shared" ca="1" si="77"/>
        <v>3.2276162331309755E-3</v>
      </c>
    </row>
    <row r="2474" spans="2:8" x14ac:dyDescent="0.45">
      <c r="B2474" s="191">
        <v>44790</v>
      </c>
      <c r="C2474" s="101">
        <v>265.18719482421875</v>
      </c>
      <c r="D2474" s="56">
        <f t="shared" si="76"/>
        <v>-0.35857645840534874</v>
      </c>
      <c r="E2474">
        <v>6.4401997255285441E-3</v>
      </c>
      <c r="G2474">
        <v>2472</v>
      </c>
      <c r="H2474">
        <f t="shared" ca="1" si="77"/>
        <v>1.2517912389520937E-2</v>
      </c>
    </row>
    <row r="2475" spans="2:8" x14ac:dyDescent="0.45">
      <c r="B2475" s="191">
        <v>45853</v>
      </c>
      <c r="C2475" s="101">
        <v>413.43539428710938</v>
      </c>
      <c r="D2475" s="56">
        <f t="shared" si="76"/>
        <v>2.0642348274307629</v>
      </c>
      <c r="E2475">
        <v>6.437807935981186E-3</v>
      </c>
      <c r="G2475">
        <v>2473</v>
      </c>
      <c r="H2475">
        <f t="shared" ca="1" si="77"/>
        <v>6.5306736351142193E-4</v>
      </c>
    </row>
    <row r="2476" spans="2:8" x14ac:dyDescent="0.45">
      <c r="B2476" s="191">
        <v>41617</v>
      </c>
      <c r="C2476" s="101">
        <v>134.92288208007813</v>
      </c>
      <c r="D2476" s="56">
        <f t="shared" si="76"/>
        <v>12.2490874664048</v>
      </c>
      <c r="E2476">
        <v>6.4295671079877947E-3</v>
      </c>
      <c r="G2476">
        <v>2474</v>
      </c>
      <c r="H2476">
        <f t="shared" ca="1" si="77"/>
        <v>-4.5132492850495962E-2</v>
      </c>
    </row>
    <row r="2477" spans="2:8" x14ac:dyDescent="0.45">
      <c r="B2477" s="191">
        <v>38167</v>
      </c>
      <c r="C2477" s="101">
        <v>10.183560371398926</v>
      </c>
      <c r="D2477" s="56">
        <f t="shared" si="76"/>
        <v>0.65815163054816472</v>
      </c>
      <c r="E2477">
        <v>6.4274015126424573E-3</v>
      </c>
      <c r="G2477">
        <v>2475</v>
      </c>
      <c r="H2477">
        <f t="shared" ca="1" si="77"/>
        <v>3.1789911994245461E-2</v>
      </c>
    </row>
    <row r="2478" spans="2:8" x14ac:dyDescent="0.45">
      <c r="B2478" s="191">
        <v>35655</v>
      </c>
      <c r="C2478" s="101">
        <v>6.1415133476257324</v>
      </c>
      <c r="D2478" s="56">
        <f t="shared" si="76"/>
        <v>-1.4134576656190827E-2</v>
      </c>
      <c r="E2478">
        <v>6.4226641889938915E-3</v>
      </c>
      <c r="G2478">
        <v>2476</v>
      </c>
      <c r="H2478">
        <f t="shared" ca="1" si="77"/>
        <v>4.6247351670782502E-3</v>
      </c>
    </row>
    <row r="2479" spans="2:8" x14ac:dyDescent="0.45">
      <c r="B2479" s="191">
        <v>35653</v>
      </c>
      <c r="C2479" s="101">
        <v>6.2295656204223633</v>
      </c>
      <c r="D2479" s="56">
        <f t="shared" si="76"/>
        <v>-0.96820508849187081</v>
      </c>
      <c r="E2479">
        <v>6.4188315512575551E-3</v>
      </c>
      <c r="G2479">
        <v>2477</v>
      </c>
      <c r="H2479">
        <f t="shared" ca="1" si="77"/>
        <v>-1.565400724634292E-3</v>
      </c>
    </row>
    <row r="2480" spans="2:8" x14ac:dyDescent="0.45">
      <c r="B2480" s="191">
        <v>43290</v>
      </c>
      <c r="C2480" s="101">
        <v>195.92964172363281</v>
      </c>
      <c r="D2480" s="56">
        <f t="shared" si="76"/>
        <v>25.103384701626634</v>
      </c>
      <c r="E2480">
        <v>6.4183595698447376E-3</v>
      </c>
      <c r="G2480">
        <v>2478</v>
      </c>
      <c r="H2480">
        <f t="shared" ca="1" si="77"/>
        <v>-1.9840926144477203E-2</v>
      </c>
    </row>
    <row r="2481" spans="2:8" x14ac:dyDescent="0.45">
      <c r="B2481" s="191">
        <v>36468</v>
      </c>
      <c r="C2481" s="101">
        <v>7.5059094429016113</v>
      </c>
      <c r="D2481" s="56">
        <f t="shared" si="76"/>
        <v>-0.84774667289310313</v>
      </c>
      <c r="E2481">
        <v>6.4165393383942403E-3</v>
      </c>
      <c r="G2481">
        <v>2479</v>
      </c>
      <c r="H2481">
        <f t="shared" ca="1" si="77"/>
        <v>3.1829042998114475E-2</v>
      </c>
    </row>
    <row r="2482" spans="2:8" x14ac:dyDescent="0.45">
      <c r="B2482" s="191">
        <v>40226</v>
      </c>
      <c r="C2482" s="101">
        <v>49.298820495605469</v>
      </c>
      <c r="D2482" s="56">
        <f t="shared" si="76"/>
        <v>-0.4984701141760054</v>
      </c>
      <c r="E2482">
        <v>6.3960249374340845E-3</v>
      </c>
      <c r="G2482">
        <v>2480</v>
      </c>
      <c r="H2482">
        <f t="shared" ca="1" si="77"/>
        <v>-9.9171335964667699E-4</v>
      </c>
    </row>
    <row r="2483" spans="2:8" x14ac:dyDescent="0.45">
      <c r="B2483" s="191">
        <v>41012</v>
      </c>
      <c r="C2483" s="101">
        <v>98.296875</v>
      </c>
      <c r="D2483" s="56">
        <f t="shared" si="76"/>
        <v>1.9469331142417461</v>
      </c>
      <c r="E2483">
        <v>6.3897786038533324E-3</v>
      </c>
      <c r="G2483">
        <v>2481</v>
      </c>
      <c r="H2483">
        <f t="shared" ca="1" si="77"/>
        <v>7.2356377968020528E-3</v>
      </c>
    </row>
    <row r="2484" spans="2:8" x14ac:dyDescent="0.45">
      <c r="B2484" s="191">
        <v>39797</v>
      </c>
      <c r="C2484" s="101">
        <v>33.35565185546875</v>
      </c>
      <c r="D2484" s="56">
        <f t="shared" si="76"/>
        <v>3.6475727297430716</v>
      </c>
      <c r="E2484">
        <v>6.3805842772772341E-3</v>
      </c>
      <c r="G2484">
        <v>2482</v>
      </c>
      <c r="H2484">
        <f t="shared" ca="1" si="77"/>
        <v>-1.2057603890335087E-2</v>
      </c>
    </row>
    <row r="2485" spans="2:8" x14ac:dyDescent="0.45">
      <c r="B2485" s="191">
        <v>37708</v>
      </c>
      <c r="C2485" s="101">
        <v>7.1770048141479492</v>
      </c>
      <c r="D2485" s="56">
        <f t="shared" si="76"/>
        <v>-0.96735493488229929</v>
      </c>
      <c r="E2485">
        <v>6.3797756798257268E-3</v>
      </c>
      <c r="G2485">
        <v>2483</v>
      </c>
      <c r="H2485">
        <f t="shared" ca="1" si="77"/>
        <v>2.8001728657780903E-2</v>
      </c>
    </row>
    <row r="2486" spans="2:8" x14ac:dyDescent="0.45">
      <c r="B2486" s="191">
        <v>43326</v>
      </c>
      <c r="C2486" s="101">
        <v>219.849609375</v>
      </c>
      <c r="D2486" s="56">
        <f t="shared" si="76"/>
        <v>-0.44310346147076157</v>
      </c>
      <c r="E2486">
        <v>6.373554453277492E-3</v>
      </c>
      <c r="G2486">
        <v>2484</v>
      </c>
      <c r="H2486">
        <f t="shared" ca="1" si="77"/>
        <v>2.5923007829224295E-2</v>
      </c>
    </row>
    <row r="2487" spans="2:8" x14ac:dyDescent="0.45">
      <c r="B2487" s="191">
        <v>45995</v>
      </c>
      <c r="C2487" s="101">
        <v>394.77639770507813</v>
      </c>
      <c r="D2487" s="56">
        <f t="shared" si="76"/>
        <v>128.40740194245657</v>
      </c>
      <c r="E2487">
        <v>6.3669506700188292E-3</v>
      </c>
      <c r="G2487">
        <v>2485</v>
      </c>
      <c r="H2487">
        <f t="shared" ca="1" si="77"/>
        <v>-2.3420575035232685E-3</v>
      </c>
    </row>
    <row r="2488" spans="2:8" x14ac:dyDescent="0.45">
      <c r="B2488" s="191">
        <v>35417</v>
      </c>
      <c r="C2488" s="101">
        <v>3.0506477355957031</v>
      </c>
      <c r="D2488" s="56">
        <f t="shared" si="76"/>
        <v>-0.9088543934263752</v>
      </c>
      <c r="E2488">
        <v>6.3636336466098295E-3</v>
      </c>
      <c r="G2488">
        <v>2486</v>
      </c>
      <c r="H2488">
        <f t="shared" ca="1" si="77"/>
        <v>1.0273058005833308E-3</v>
      </c>
    </row>
    <row r="2489" spans="2:8" x14ac:dyDescent="0.45">
      <c r="B2489" s="191">
        <v>38951</v>
      </c>
      <c r="C2489" s="101">
        <v>33.470046997070313</v>
      </c>
      <c r="D2489" s="56">
        <f t="shared" si="76"/>
        <v>-0.90913781180618203</v>
      </c>
      <c r="E2489">
        <v>6.3619852256780263E-3</v>
      </c>
      <c r="G2489">
        <v>2487</v>
      </c>
      <c r="H2489">
        <f t="shared" ca="1" si="77"/>
        <v>-5.2135543080641833E-2</v>
      </c>
    </row>
    <row r="2490" spans="2:8" x14ac:dyDescent="0.45">
      <c r="B2490" s="191">
        <v>45049</v>
      </c>
      <c r="C2490" s="101">
        <v>368.36056518554688</v>
      </c>
      <c r="D2490" s="56">
        <f t="shared" si="76"/>
        <v>1.2118388077101494</v>
      </c>
      <c r="E2490">
        <v>6.3611047492096772E-3</v>
      </c>
      <c r="G2490">
        <v>2488</v>
      </c>
      <c r="H2490">
        <f t="shared" ca="1" si="77"/>
        <v>-9.856123772676131E-3</v>
      </c>
    </row>
    <row r="2491" spans="2:8" x14ac:dyDescent="0.45">
      <c r="B2491" s="191">
        <v>44435</v>
      </c>
      <c r="C2491" s="101">
        <v>166.54042053222656</v>
      </c>
      <c r="D2491" s="56">
        <f t="shared" si="76"/>
        <v>0.14335145791965506</v>
      </c>
      <c r="E2491">
        <v>6.3537972444380761E-3</v>
      </c>
      <c r="G2491">
        <v>2489</v>
      </c>
      <c r="H2491">
        <f t="shared" ca="1" si="77"/>
        <v>1.2723859262551063E-3</v>
      </c>
    </row>
    <row r="2492" spans="2:8" x14ac:dyDescent="0.45">
      <c r="B2492" s="191">
        <v>42489</v>
      </c>
      <c r="C2492" s="101">
        <v>145.65986633300781</v>
      </c>
      <c r="D2492" s="56">
        <f t="shared" si="76"/>
        <v>-0.2050230303490608</v>
      </c>
      <c r="E2492">
        <v>6.3487916917833098E-3</v>
      </c>
      <c r="G2492">
        <v>2490</v>
      </c>
      <c r="H2492">
        <f t="shared" ca="1" si="77"/>
        <v>7.3836097810302797E-3</v>
      </c>
    </row>
    <row r="2493" spans="2:8" x14ac:dyDescent="0.45">
      <c r="B2493" s="191">
        <v>43049</v>
      </c>
      <c r="C2493" s="101">
        <v>183.22526550292969</v>
      </c>
      <c r="D2493" s="56">
        <f t="shared" si="76"/>
        <v>25.034568918381463</v>
      </c>
      <c r="E2493">
        <v>6.3447100248949367E-3</v>
      </c>
      <c r="G2493">
        <v>2491</v>
      </c>
      <c r="H2493">
        <f t="shared" ca="1" si="77"/>
        <v>-4.0243260422127393E-3</v>
      </c>
    </row>
    <row r="2494" spans="2:8" x14ac:dyDescent="0.45">
      <c r="B2494" s="191">
        <v>35983</v>
      </c>
      <c r="C2494" s="101">
        <v>7.0377683639526367</v>
      </c>
      <c r="D2494" s="56">
        <f t="shared" si="76"/>
        <v>-0.11694970247331528</v>
      </c>
      <c r="E2494">
        <v>6.3429332242756374E-3</v>
      </c>
      <c r="G2494">
        <v>2492</v>
      </c>
      <c r="H2494">
        <f t="shared" ca="1" si="77"/>
        <v>-5.555888756401289E-3</v>
      </c>
    </row>
    <row r="2495" spans="2:8" x14ac:dyDescent="0.45">
      <c r="B2495" s="191">
        <v>37452</v>
      </c>
      <c r="C2495" s="101">
        <v>7.9698386192321777</v>
      </c>
      <c r="D2495" s="56">
        <f t="shared" si="76"/>
        <v>-0.95470335210029045</v>
      </c>
      <c r="E2495">
        <v>6.3196459750737548E-3</v>
      </c>
      <c r="G2495">
        <v>2493</v>
      </c>
      <c r="H2495">
        <f t="shared" ca="1" si="77"/>
        <v>5.9215170054243034E-4</v>
      </c>
    </row>
    <row r="2496" spans="2:8" x14ac:dyDescent="0.45">
      <c r="B2496" s="191">
        <v>42635</v>
      </c>
      <c r="C2496" s="101">
        <v>175.94764709472656</v>
      </c>
      <c r="D2496" s="56">
        <f t="shared" si="76"/>
        <v>-0.52710981870985674</v>
      </c>
      <c r="E2496">
        <v>6.3079121622358703E-3</v>
      </c>
      <c r="G2496">
        <v>2494</v>
      </c>
      <c r="H2496">
        <f t="shared" ca="1" si="77"/>
        <v>-4.3116772920625844E-2</v>
      </c>
    </row>
    <row r="2497" spans="2:8" x14ac:dyDescent="0.45">
      <c r="B2497" s="191">
        <v>45054</v>
      </c>
      <c r="C2497" s="101">
        <v>372.0687255859375</v>
      </c>
      <c r="D2497" s="56">
        <f t="shared" si="76"/>
        <v>4.4504597056774973</v>
      </c>
      <c r="E2497">
        <v>6.2973916960797236E-3</v>
      </c>
      <c r="G2497">
        <v>2495</v>
      </c>
      <c r="H2497">
        <f t="shared" ca="1" si="77"/>
        <v>-1.3178741301362202E-2</v>
      </c>
    </row>
    <row r="2498" spans="2:8" x14ac:dyDescent="0.45">
      <c r="B2498" s="191">
        <v>40528</v>
      </c>
      <c r="C2498" s="101">
        <v>68.26373291015625</v>
      </c>
      <c r="D2498" s="56">
        <f t="shared" si="76"/>
        <v>-0.56830080486712586</v>
      </c>
      <c r="E2498">
        <v>6.287537009824375E-3</v>
      </c>
      <c r="G2498">
        <v>2496</v>
      </c>
      <c r="H2498">
        <f t="shared" ca="1" si="77"/>
        <v>1.6186767144128256E-2</v>
      </c>
    </row>
    <row r="2499" spans="2:8" x14ac:dyDescent="0.45">
      <c r="B2499" s="191">
        <v>42017</v>
      </c>
      <c r="C2499" s="101">
        <v>158.12800598144531</v>
      </c>
      <c r="D2499" s="56">
        <f t="shared" ref="D2499:D2562" si="78">(C2499-C2500)/C2500</f>
        <v>0.29271460378055403</v>
      </c>
      <c r="E2499">
        <v>6.2875267300724407E-3</v>
      </c>
      <c r="G2499">
        <v>2497</v>
      </c>
      <c r="H2499">
        <f t="shared" ca="1" si="77"/>
        <v>4.1054443901473892E-2</v>
      </c>
    </row>
    <row r="2500" spans="2:8" x14ac:dyDescent="0.45">
      <c r="B2500" s="191">
        <v>41199</v>
      </c>
      <c r="C2500" s="101">
        <v>122.32244110107422</v>
      </c>
      <c r="D2500" s="56">
        <f t="shared" si="78"/>
        <v>-0.2367522903076727</v>
      </c>
      <c r="E2500">
        <v>6.283842259491931E-3</v>
      </c>
      <c r="G2500">
        <v>2498</v>
      </c>
      <c r="H2500">
        <f t="shared" ref="H2500:H2563" ca="1" si="79">_xlfn.NORM.INV(RAND(),N$5,N$6)</f>
        <v>-1.5498774697077309E-2</v>
      </c>
    </row>
    <row r="2501" spans="2:8" x14ac:dyDescent="0.45">
      <c r="B2501" s="191">
        <v>42704</v>
      </c>
      <c r="C2501" s="101">
        <v>160.26571655273438</v>
      </c>
      <c r="D2501" s="56">
        <f t="shared" si="78"/>
        <v>7.5995770082003915</v>
      </c>
      <c r="E2501">
        <v>6.275440895686232E-3</v>
      </c>
      <c r="G2501">
        <v>2499</v>
      </c>
      <c r="H2501">
        <f t="shared" ca="1" si="79"/>
        <v>2.6149716021711466E-2</v>
      </c>
    </row>
    <row r="2502" spans="2:8" x14ac:dyDescent="0.45">
      <c r="B2502" s="191">
        <v>38516</v>
      </c>
      <c r="C2502" s="101">
        <v>18.636465072631836</v>
      </c>
      <c r="D2502" s="56">
        <f t="shared" si="78"/>
        <v>1.7702893651183047</v>
      </c>
      <c r="E2502">
        <v>6.2726262331657531E-3</v>
      </c>
      <c r="G2502">
        <v>2500</v>
      </c>
      <c r="H2502">
        <f t="shared" ca="1" si="79"/>
        <v>-1.28086386911182E-2</v>
      </c>
    </row>
    <row r="2503" spans="2:8" x14ac:dyDescent="0.45">
      <c r="B2503" s="191">
        <v>35796</v>
      </c>
      <c r="C2503" s="101">
        <v>6.7272629737854004</v>
      </c>
      <c r="D2503" s="56">
        <f t="shared" si="78"/>
        <v>-0.79020329921725585</v>
      </c>
      <c r="E2503">
        <v>6.2636431881685634E-3</v>
      </c>
      <c r="G2503">
        <v>2501</v>
      </c>
      <c r="H2503">
        <f t="shared" ca="1" si="79"/>
        <v>1.8706651387568E-2</v>
      </c>
    </row>
    <row r="2504" spans="2:8" x14ac:dyDescent="0.45">
      <c r="B2504" s="191">
        <v>38896</v>
      </c>
      <c r="C2504" s="101">
        <v>32.065628051757813</v>
      </c>
      <c r="D2504" s="56">
        <f t="shared" si="78"/>
        <v>-0.83759145876581742</v>
      </c>
      <c r="E2504">
        <v>6.2518053621755543E-3</v>
      </c>
      <c r="G2504">
        <v>2502</v>
      </c>
      <c r="H2504">
        <f t="shared" ca="1" si="79"/>
        <v>2.1004420840303645E-2</v>
      </c>
    </row>
    <row r="2505" spans="2:8" x14ac:dyDescent="0.45">
      <c r="B2505" s="191">
        <v>42977</v>
      </c>
      <c r="C2505" s="101">
        <v>197.43806457519531</v>
      </c>
      <c r="D2505" s="56">
        <f t="shared" si="78"/>
        <v>-0.51937077555534805</v>
      </c>
      <c r="E2505">
        <v>6.2445748122599253E-3</v>
      </c>
      <c r="G2505">
        <v>2503</v>
      </c>
      <c r="H2505">
        <f t="shared" ca="1" si="79"/>
        <v>6.4342415070391392E-3</v>
      </c>
    </row>
    <row r="2506" spans="2:8" x14ac:dyDescent="0.45">
      <c r="B2506" s="191">
        <v>45852</v>
      </c>
      <c r="C2506" s="101">
        <v>410.79080200195313</v>
      </c>
      <c r="D2506" s="56">
        <f t="shared" si="78"/>
        <v>4.4486791779212771</v>
      </c>
      <c r="E2506">
        <v>6.2380091116735047E-3</v>
      </c>
      <c r="G2506">
        <v>2504</v>
      </c>
      <c r="H2506">
        <f t="shared" ca="1" si="79"/>
        <v>-1.302552625489203E-2</v>
      </c>
    </row>
    <row r="2507" spans="2:8" x14ac:dyDescent="0.45">
      <c r="B2507" s="191">
        <v>40673</v>
      </c>
      <c r="C2507" s="101">
        <v>75.392730712890625</v>
      </c>
      <c r="D2507" s="56">
        <f t="shared" si="78"/>
        <v>7.7492195371585311</v>
      </c>
      <c r="E2507">
        <v>6.2348240635086531E-3</v>
      </c>
      <c r="G2507">
        <v>2505</v>
      </c>
      <c r="H2507">
        <f t="shared" ca="1" si="79"/>
        <v>-7.4464841961144933E-3</v>
      </c>
    </row>
    <row r="2508" spans="2:8" x14ac:dyDescent="0.45">
      <c r="B2508" s="191">
        <v>36852</v>
      </c>
      <c r="C2508" s="101">
        <v>8.6170806884765625</v>
      </c>
      <c r="D2508" s="56">
        <f t="shared" si="78"/>
        <v>-0.67299566866005822</v>
      </c>
      <c r="E2508">
        <v>6.2266766892174058E-3</v>
      </c>
      <c r="G2508">
        <v>2506</v>
      </c>
      <c r="H2508">
        <f t="shared" ca="1" si="79"/>
        <v>2.0809609653276464E-2</v>
      </c>
    </row>
    <row r="2509" spans="2:8" x14ac:dyDescent="0.45">
      <c r="B2509" s="191">
        <v>38730</v>
      </c>
      <c r="C2509" s="101">
        <v>26.351579666137695</v>
      </c>
      <c r="D2509" s="56">
        <f t="shared" si="78"/>
        <v>-0.90652217927345713</v>
      </c>
      <c r="E2509">
        <v>6.2240911708201637E-3</v>
      </c>
      <c r="G2509">
        <v>2507</v>
      </c>
      <c r="H2509">
        <f t="shared" ca="1" si="79"/>
        <v>1.938112894653965E-2</v>
      </c>
    </row>
    <row r="2510" spans="2:8" x14ac:dyDescent="0.45">
      <c r="B2510" s="191">
        <v>44943</v>
      </c>
      <c r="C2510" s="101">
        <v>281.90194702148438</v>
      </c>
      <c r="D2510" s="56">
        <f t="shared" si="78"/>
        <v>48.82559367670801</v>
      </c>
      <c r="E2510">
        <v>6.2082471848353806E-3</v>
      </c>
      <c r="G2510">
        <v>2508</v>
      </c>
      <c r="H2510">
        <f t="shared" ca="1" si="79"/>
        <v>3.4416913581925397E-2</v>
      </c>
    </row>
    <row r="2511" spans="2:8" x14ac:dyDescent="0.45">
      <c r="B2511" s="191">
        <v>35667</v>
      </c>
      <c r="C2511" s="101">
        <v>5.6577739715576172</v>
      </c>
      <c r="D2511" s="56">
        <f t="shared" si="78"/>
        <v>-0.98519869860052078</v>
      </c>
      <c r="E2511">
        <v>6.2064827711949388E-3</v>
      </c>
      <c r="G2511">
        <v>2509</v>
      </c>
      <c r="H2511">
        <f t="shared" ca="1" si="79"/>
        <v>-1.47104989347488E-2</v>
      </c>
    </row>
    <row r="2512" spans="2:8" x14ac:dyDescent="0.45">
      <c r="B2512" s="191">
        <v>45719</v>
      </c>
      <c r="C2512" s="101">
        <v>382.2484130859375</v>
      </c>
      <c r="D2512" s="56">
        <f t="shared" si="78"/>
        <v>9.4072048957130932</v>
      </c>
      <c r="E2512">
        <v>6.2025311879810143E-3</v>
      </c>
      <c r="G2512">
        <v>2510</v>
      </c>
      <c r="H2512">
        <f t="shared" ca="1" si="79"/>
        <v>7.1256356040557143E-3</v>
      </c>
    </row>
    <row r="2513" spans="2:8" x14ac:dyDescent="0.45">
      <c r="B2513" s="191">
        <v>38834</v>
      </c>
      <c r="C2513" s="101">
        <v>36.729209899902344</v>
      </c>
      <c r="D2513" s="56">
        <f t="shared" si="78"/>
        <v>-0.8815759773570685</v>
      </c>
      <c r="E2513">
        <v>6.2017994153410229E-3</v>
      </c>
      <c r="G2513">
        <v>2511</v>
      </c>
      <c r="H2513">
        <f t="shared" ca="1" si="79"/>
        <v>-4.7487148497176038E-3</v>
      </c>
    </row>
    <row r="2514" spans="2:8" x14ac:dyDescent="0.45">
      <c r="B2514" s="191">
        <v>46056</v>
      </c>
      <c r="C2514" s="101">
        <v>310.14999389648438</v>
      </c>
      <c r="D2514" s="56">
        <f t="shared" si="78"/>
        <v>4.9064545977402698</v>
      </c>
      <c r="E2514">
        <v>6.1963827405405068E-3</v>
      </c>
      <c r="G2514">
        <v>2512</v>
      </c>
      <c r="H2514">
        <f t="shared" ca="1" si="79"/>
        <v>2.2075285300817513E-2</v>
      </c>
    </row>
    <row r="2515" spans="2:8" x14ac:dyDescent="0.45">
      <c r="B2515" s="191">
        <v>40312</v>
      </c>
      <c r="C2515" s="101">
        <v>52.510349273681641</v>
      </c>
      <c r="D2515" s="56">
        <f t="shared" si="78"/>
        <v>-0.64133125920169665</v>
      </c>
      <c r="E2515">
        <v>6.191555336623791E-3</v>
      </c>
      <c r="G2515">
        <v>2513</v>
      </c>
      <c r="H2515">
        <f t="shared" ca="1" si="79"/>
        <v>-2.7804389921018965E-2</v>
      </c>
    </row>
    <row r="2516" spans="2:8" x14ac:dyDescent="0.45">
      <c r="B2516" s="191">
        <v>41824</v>
      </c>
      <c r="C2516" s="101">
        <v>146.40347290039063</v>
      </c>
      <c r="D2516" s="56">
        <f t="shared" si="78"/>
        <v>11.444960244509984</v>
      </c>
      <c r="E2516">
        <v>6.1870654487871891E-3</v>
      </c>
      <c r="G2516">
        <v>2514</v>
      </c>
      <c r="H2516">
        <f t="shared" ca="1" si="79"/>
        <v>1.4912558712956889E-2</v>
      </c>
    </row>
    <row r="2517" spans="2:8" x14ac:dyDescent="0.45">
      <c r="B2517" s="191">
        <v>36339</v>
      </c>
      <c r="C2517" s="101">
        <v>11.764077186584473</v>
      </c>
      <c r="D2517" s="56">
        <f t="shared" si="78"/>
        <v>-0.66536937188170719</v>
      </c>
      <c r="E2517">
        <v>6.1860454872839366E-3</v>
      </c>
      <c r="G2517">
        <v>2515</v>
      </c>
      <c r="H2517">
        <f t="shared" ca="1" si="79"/>
        <v>1.2301107130382937E-2</v>
      </c>
    </row>
    <row r="2518" spans="2:8" x14ac:dyDescent="0.45">
      <c r="B2518" s="191">
        <v>39414</v>
      </c>
      <c r="C2518" s="101">
        <v>35.155410766601563</v>
      </c>
      <c r="D2518" s="56">
        <f t="shared" si="78"/>
        <v>-0.78657542177603312</v>
      </c>
      <c r="E2518">
        <v>6.1842064176781701E-3</v>
      </c>
      <c r="G2518">
        <v>2516</v>
      </c>
      <c r="H2518">
        <f t="shared" ca="1" si="79"/>
        <v>-1.0748897860080544E-2</v>
      </c>
    </row>
    <row r="2519" spans="2:8" x14ac:dyDescent="0.45">
      <c r="B2519" s="191">
        <v>44382</v>
      </c>
      <c r="C2519" s="101">
        <v>164.72053527832031</v>
      </c>
      <c r="D2519" s="56">
        <f t="shared" si="78"/>
        <v>-4.9081397344882512E-4</v>
      </c>
      <c r="E2519">
        <v>6.1759567462128327E-3</v>
      </c>
      <c r="G2519">
        <v>2517</v>
      </c>
      <c r="H2519">
        <f t="shared" ca="1" si="79"/>
        <v>2.7216885490120454E-2</v>
      </c>
    </row>
    <row r="2520" spans="2:8" x14ac:dyDescent="0.45">
      <c r="B2520" s="191">
        <v>44384</v>
      </c>
      <c r="C2520" s="101">
        <v>164.80142211914063</v>
      </c>
      <c r="D2520" s="56">
        <f t="shared" si="78"/>
        <v>4.7443132142637894E-2</v>
      </c>
      <c r="E2520">
        <v>6.1728130531985437E-3</v>
      </c>
      <c r="G2520">
        <v>2518</v>
      </c>
      <c r="H2520">
        <f t="shared" ca="1" si="79"/>
        <v>6.154544330358851E-3</v>
      </c>
    </row>
    <row r="2521" spans="2:8" x14ac:dyDescent="0.45">
      <c r="B2521" s="191">
        <v>42296</v>
      </c>
      <c r="C2521" s="101">
        <v>157.33686828613281</v>
      </c>
      <c r="D2521" s="56">
        <f t="shared" si="78"/>
        <v>-0.50622442226523556</v>
      </c>
      <c r="E2521">
        <v>6.1631122897396577E-3</v>
      </c>
      <c r="G2521">
        <v>2519</v>
      </c>
      <c r="H2521">
        <f t="shared" ca="1" si="79"/>
        <v>-8.2540242905244747E-3</v>
      </c>
    </row>
    <row r="2522" spans="2:8" x14ac:dyDescent="0.45">
      <c r="B2522" s="191">
        <v>44965</v>
      </c>
      <c r="C2522" s="101">
        <v>318.64044189453125</v>
      </c>
      <c r="D2522" s="56">
        <f t="shared" si="78"/>
        <v>1.0150791121208498</v>
      </c>
      <c r="E2522">
        <v>6.1620282415453401E-3</v>
      </c>
      <c r="G2522">
        <v>2520</v>
      </c>
      <c r="H2522">
        <f t="shared" ca="1" si="79"/>
        <v>-9.3734786424031716E-3</v>
      </c>
    </row>
    <row r="2523" spans="2:8" x14ac:dyDescent="0.45">
      <c r="B2523" s="191">
        <v>42020</v>
      </c>
      <c r="C2523" s="101">
        <v>158.12800598144531</v>
      </c>
      <c r="D2523" s="56">
        <f t="shared" si="78"/>
        <v>18.52382787018437</v>
      </c>
      <c r="E2523">
        <v>6.1469363621403017E-3</v>
      </c>
      <c r="G2523">
        <v>2521</v>
      </c>
      <c r="H2523">
        <f t="shared" ca="1" si="79"/>
        <v>7.0977612375115913E-3</v>
      </c>
    </row>
    <row r="2524" spans="2:8" x14ac:dyDescent="0.45">
      <c r="B2524" s="191">
        <v>36734</v>
      </c>
      <c r="C2524" s="101">
        <v>8.0992317199707031</v>
      </c>
      <c r="D2524" s="56">
        <f t="shared" si="78"/>
        <v>-0.97925580862566142</v>
      </c>
      <c r="E2524">
        <v>6.1463514035432747E-3</v>
      </c>
      <c r="G2524">
        <v>2522</v>
      </c>
      <c r="H2524">
        <f t="shared" ca="1" si="79"/>
        <v>-1.918060982899273E-2</v>
      </c>
    </row>
    <row r="2525" spans="2:8" x14ac:dyDescent="0.45">
      <c r="B2525" s="191">
        <v>45168</v>
      </c>
      <c r="C2525" s="101">
        <v>390.4337158203125</v>
      </c>
      <c r="D2525" s="56">
        <f t="shared" si="78"/>
        <v>50.04712832379586</v>
      </c>
      <c r="E2525">
        <v>6.1349249378053403E-3</v>
      </c>
      <c r="G2525">
        <v>2523</v>
      </c>
      <c r="H2525">
        <f t="shared" ca="1" si="79"/>
        <v>-2.7696313128208663E-2</v>
      </c>
    </row>
    <row r="2526" spans="2:8" x14ac:dyDescent="0.45">
      <c r="B2526" s="191">
        <v>37756</v>
      </c>
      <c r="C2526" s="101">
        <v>7.6484951972961426</v>
      </c>
      <c r="D2526" s="56">
        <f t="shared" si="78"/>
        <v>-0.97996495183051935</v>
      </c>
      <c r="E2526">
        <v>6.1347657530255286E-3</v>
      </c>
      <c r="G2526">
        <v>2524</v>
      </c>
      <c r="H2526">
        <f t="shared" ca="1" si="79"/>
        <v>-7.131815761255266E-3</v>
      </c>
    </row>
    <row r="2527" spans="2:8" x14ac:dyDescent="0.45">
      <c r="B2527" s="191">
        <v>45443</v>
      </c>
      <c r="C2527" s="101">
        <v>381.75576782226563</v>
      </c>
      <c r="D2527" s="56">
        <f t="shared" si="78"/>
        <v>-4.9490372891231253E-2</v>
      </c>
      <c r="E2527">
        <v>6.1342681494284818E-3</v>
      </c>
      <c r="G2527">
        <v>2525</v>
      </c>
      <c r="H2527">
        <f t="shared" ca="1" si="79"/>
        <v>3.5980118547037879E-2</v>
      </c>
    </row>
    <row r="2528" spans="2:8" x14ac:dyDescent="0.45">
      <c r="B2528" s="191">
        <v>45909</v>
      </c>
      <c r="C2528" s="101">
        <v>401.63272094726563</v>
      </c>
      <c r="D2528" s="56">
        <f t="shared" si="78"/>
        <v>54.174033479049641</v>
      </c>
      <c r="E2528">
        <v>6.1341865345286321E-3</v>
      </c>
      <c r="G2528">
        <v>2526</v>
      </c>
      <c r="H2528">
        <f t="shared" ca="1" si="79"/>
        <v>4.2581538995269098E-2</v>
      </c>
    </row>
    <row r="2529" spans="2:8" x14ac:dyDescent="0.45">
      <c r="B2529" s="191">
        <v>37673</v>
      </c>
      <c r="C2529" s="101">
        <v>7.2793793678283691</v>
      </c>
      <c r="D2529" s="56">
        <f t="shared" si="78"/>
        <v>-0.98224360681842593</v>
      </c>
      <c r="E2529">
        <v>6.1315773465258627E-3</v>
      </c>
      <c r="G2529">
        <v>2527</v>
      </c>
      <c r="H2529">
        <f t="shared" ca="1" si="79"/>
        <v>-2.7169678879041034E-3</v>
      </c>
    </row>
    <row r="2530" spans="2:8" x14ac:dyDescent="0.45">
      <c r="B2530" s="191">
        <v>45828</v>
      </c>
      <c r="C2530" s="101">
        <v>409.95822143554688</v>
      </c>
      <c r="D2530" s="56">
        <f t="shared" si="78"/>
        <v>7.2259254215928754</v>
      </c>
      <c r="E2530">
        <v>6.1297205615268024E-3</v>
      </c>
      <c r="G2530">
        <v>2528</v>
      </c>
      <c r="H2530">
        <f t="shared" ca="1" si="79"/>
        <v>-2.1789781705490383E-2</v>
      </c>
    </row>
    <row r="2531" spans="2:8" x14ac:dyDescent="0.45">
      <c r="B2531" s="191">
        <v>40130</v>
      </c>
      <c r="C2531" s="101">
        <v>49.837337493896484</v>
      </c>
      <c r="D2531" s="56">
        <f t="shared" si="78"/>
        <v>-0.75743762381031809</v>
      </c>
      <c r="E2531">
        <v>6.1279999741239632E-3</v>
      </c>
      <c r="G2531">
        <v>2529</v>
      </c>
      <c r="H2531">
        <f t="shared" ca="1" si="79"/>
        <v>1.6688882164686933E-2</v>
      </c>
    </row>
    <row r="2532" spans="2:8" x14ac:dyDescent="0.45">
      <c r="B2532" s="191">
        <v>43397</v>
      </c>
      <c r="C2532" s="101">
        <v>205.46194458007813</v>
      </c>
      <c r="D2532" s="56">
        <f t="shared" si="78"/>
        <v>15.396666942173795</v>
      </c>
      <c r="E2532">
        <v>6.1189113596587024E-3</v>
      </c>
      <c r="G2532">
        <v>2530</v>
      </c>
      <c r="H2532">
        <f t="shared" ca="1" si="79"/>
        <v>2.7018517716809277E-2</v>
      </c>
    </row>
    <row r="2533" spans="2:8" x14ac:dyDescent="0.45">
      <c r="B2533" s="191">
        <v>38069</v>
      </c>
      <c r="C2533" s="101">
        <v>12.53071403503418</v>
      </c>
      <c r="D2533" s="56">
        <f t="shared" si="78"/>
        <v>-0.82168895067481706</v>
      </c>
      <c r="E2533">
        <v>6.107825330560414E-3</v>
      </c>
      <c r="G2533">
        <v>2531</v>
      </c>
      <c r="H2533">
        <f t="shared" ca="1" si="79"/>
        <v>-3.6970404446060306E-4</v>
      </c>
    </row>
    <row r="2534" spans="2:8" x14ac:dyDescent="0.45">
      <c r="B2534" s="191">
        <v>40626</v>
      </c>
      <c r="C2534" s="101">
        <v>70.274467468261719</v>
      </c>
      <c r="D2534" s="56">
        <f t="shared" si="78"/>
        <v>-0.76179011578776301</v>
      </c>
      <c r="E2534">
        <v>6.1063159146841585E-3</v>
      </c>
      <c r="G2534">
        <v>2532</v>
      </c>
      <c r="H2534">
        <f t="shared" ca="1" si="79"/>
        <v>-1.6752189329909375E-2</v>
      </c>
    </row>
    <row r="2535" spans="2:8" x14ac:dyDescent="0.45">
      <c r="B2535" s="191">
        <v>44858</v>
      </c>
      <c r="C2535" s="101">
        <v>295.01071166992188</v>
      </c>
      <c r="D2535" s="56">
        <f t="shared" si="78"/>
        <v>6.722715453821559</v>
      </c>
      <c r="E2535">
        <v>6.0762695468306429E-3</v>
      </c>
      <c r="G2535">
        <v>2533</v>
      </c>
      <c r="H2535">
        <f t="shared" ca="1" si="79"/>
        <v>-3.3472339818893054E-2</v>
      </c>
    </row>
    <row r="2536" spans="2:8" x14ac:dyDescent="0.45">
      <c r="B2536" s="191">
        <v>39980</v>
      </c>
      <c r="C2536" s="101">
        <v>38.200386047363281</v>
      </c>
      <c r="D2536" s="56">
        <f t="shared" si="78"/>
        <v>5.0492172346779736</v>
      </c>
      <c r="E2536">
        <v>6.0758368441495006E-3</v>
      </c>
      <c r="G2536">
        <v>2534</v>
      </c>
      <c r="H2536">
        <f t="shared" ca="1" si="79"/>
        <v>1.8836487276617294E-2</v>
      </c>
    </row>
    <row r="2537" spans="2:8" x14ac:dyDescent="0.45">
      <c r="B2537" s="191">
        <v>35818</v>
      </c>
      <c r="C2537" s="101">
        <v>6.3149304389953613</v>
      </c>
      <c r="D2537" s="56">
        <f t="shared" si="78"/>
        <v>-0.95659938114139498</v>
      </c>
      <c r="E2537">
        <v>6.0728857199746356E-3</v>
      </c>
      <c r="G2537">
        <v>2535</v>
      </c>
      <c r="H2537">
        <f t="shared" ca="1" si="79"/>
        <v>-2.0701049485792811E-2</v>
      </c>
    </row>
    <row r="2538" spans="2:8" x14ac:dyDescent="0.45">
      <c r="B2538" s="191">
        <v>41823</v>
      </c>
      <c r="C2538" s="101">
        <v>145.50323486328125</v>
      </c>
      <c r="D2538" s="56">
        <f t="shared" si="78"/>
        <v>-0.37297889306645787</v>
      </c>
      <c r="E2538">
        <v>6.0724968939066554E-3</v>
      </c>
      <c r="G2538">
        <v>2536</v>
      </c>
      <c r="H2538">
        <f t="shared" ca="1" si="79"/>
        <v>1.2550138495526887E-2</v>
      </c>
    </row>
    <row r="2539" spans="2:8" x14ac:dyDescent="0.45">
      <c r="B2539" s="191">
        <v>44714</v>
      </c>
      <c r="C2539" s="101">
        <v>232.05476379394531</v>
      </c>
      <c r="D2539" s="56">
        <f t="shared" si="78"/>
        <v>29.413030778364529</v>
      </c>
      <c r="E2539">
        <v>6.0695841915741743E-3</v>
      </c>
      <c r="G2539">
        <v>2537</v>
      </c>
      <c r="H2539">
        <f t="shared" ca="1" si="79"/>
        <v>3.2758446744435509E-3</v>
      </c>
    </row>
    <row r="2540" spans="2:8" x14ac:dyDescent="0.45">
      <c r="B2540" s="191">
        <v>36105</v>
      </c>
      <c r="C2540" s="101">
        <v>7.6301097869873047</v>
      </c>
      <c r="D2540" s="56">
        <f t="shared" si="78"/>
        <v>0.71306643119920965</v>
      </c>
      <c r="E2540">
        <v>6.062846626893186E-3</v>
      </c>
      <c r="G2540">
        <v>2538</v>
      </c>
      <c r="H2540">
        <f t="shared" ca="1" si="79"/>
        <v>1.3163927405435778E-3</v>
      </c>
    </row>
    <row r="2541" spans="2:8" x14ac:dyDescent="0.45">
      <c r="B2541" s="191">
        <v>35516</v>
      </c>
      <c r="C2541" s="101">
        <v>4.4540653228759766</v>
      </c>
      <c r="D2541" s="56">
        <f t="shared" si="78"/>
        <v>-0.47612703175749072</v>
      </c>
      <c r="E2541">
        <v>6.0519165910401474E-3</v>
      </c>
      <c r="G2541">
        <v>2539</v>
      </c>
      <c r="H2541">
        <f t="shared" ca="1" si="79"/>
        <v>-4.321894750642858E-2</v>
      </c>
    </row>
    <row r="2542" spans="2:8" x14ac:dyDescent="0.45">
      <c r="B2542" s="191">
        <v>37039</v>
      </c>
      <c r="C2542" s="101">
        <v>8.5021858215332031</v>
      </c>
      <c r="D2542" s="56">
        <f t="shared" si="78"/>
        <v>-0.94798996630637633</v>
      </c>
      <c r="E2542">
        <v>6.049485531925458E-3</v>
      </c>
      <c r="G2542">
        <v>2540</v>
      </c>
      <c r="H2542">
        <f t="shared" ca="1" si="79"/>
        <v>8.6619787129324256E-3</v>
      </c>
    </row>
    <row r="2543" spans="2:8" x14ac:dyDescent="0.45">
      <c r="B2543" s="191">
        <v>44302</v>
      </c>
      <c r="C2543" s="101">
        <v>163.47203063964844</v>
      </c>
      <c r="D2543" s="56">
        <f t="shared" si="78"/>
        <v>0.11352695868872578</v>
      </c>
      <c r="E2543">
        <v>6.0474768107591165E-3</v>
      </c>
      <c r="G2543">
        <v>2541</v>
      </c>
      <c r="H2543">
        <f t="shared" ca="1" si="79"/>
        <v>3.8573229186047637E-3</v>
      </c>
    </row>
    <row r="2544" spans="2:8" x14ac:dyDescent="0.45">
      <c r="B2544" s="191">
        <v>44076</v>
      </c>
      <c r="C2544" s="101">
        <v>146.80563354492188</v>
      </c>
      <c r="D2544" s="56">
        <f t="shared" si="78"/>
        <v>-0.63277634941815553</v>
      </c>
      <c r="E2544">
        <v>6.0463874604723029E-3</v>
      </c>
      <c r="G2544">
        <v>2542</v>
      </c>
      <c r="H2544">
        <f t="shared" ca="1" si="79"/>
        <v>6.8853566401603046E-3</v>
      </c>
    </row>
    <row r="2545" spans="2:8" x14ac:dyDescent="0.45">
      <c r="B2545" s="191">
        <v>45975</v>
      </c>
      <c r="C2545" s="101">
        <v>399.771728515625</v>
      </c>
      <c r="D2545" s="56">
        <f t="shared" si="78"/>
        <v>1.0752041545524695</v>
      </c>
      <c r="E2545">
        <v>6.0388967526290244E-3</v>
      </c>
      <c r="G2545">
        <v>2543</v>
      </c>
      <c r="H2545">
        <f t="shared" ca="1" si="79"/>
        <v>2.3221632167572448E-2</v>
      </c>
    </row>
    <row r="2546" spans="2:8" x14ac:dyDescent="0.45">
      <c r="B2546" s="191">
        <v>43138</v>
      </c>
      <c r="C2546" s="101">
        <v>192.64212036132813</v>
      </c>
      <c r="D2546" s="56">
        <f t="shared" si="78"/>
        <v>3.0524349812289391E-2</v>
      </c>
      <c r="E2546">
        <v>6.0328531838385064E-3</v>
      </c>
      <c r="G2546">
        <v>2544</v>
      </c>
      <c r="H2546">
        <f t="shared" ca="1" si="79"/>
        <v>-1.5945376067618356E-2</v>
      </c>
    </row>
    <row r="2547" spans="2:8" x14ac:dyDescent="0.45">
      <c r="B2547" s="191">
        <v>43020</v>
      </c>
      <c r="C2547" s="101">
        <v>186.93601989746094</v>
      </c>
      <c r="D2547" s="56">
        <f t="shared" si="78"/>
        <v>1.5065064411752369</v>
      </c>
      <c r="E2547">
        <v>6.0285149174395735E-3</v>
      </c>
      <c r="G2547">
        <v>2545</v>
      </c>
      <c r="H2547">
        <f t="shared" ca="1" si="79"/>
        <v>3.7622417191380826E-2</v>
      </c>
    </row>
    <row r="2548" spans="2:8" x14ac:dyDescent="0.45">
      <c r="B2548" s="191">
        <v>40669</v>
      </c>
      <c r="C2548" s="101">
        <v>74.580307006835938</v>
      </c>
      <c r="D2548" s="56">
        <f t="shared" si="78"/>
        <v>10.395488775927801</v>
      </c>
      <c r="E2548">
        <v>6.0272780488768761E-3</v>
      </c>
      <c r="G2548">
        <v>2546</v>
      </c>
      <c r="H2548">
        <f t="shared" ca="1" si="79"/>
        <v>2.7384441564734019E-2</v>
      </c>
    </row>
    <row r="2549" spans="2:8" x14ac:dyDescent="0.45">
      <c r="B2549" s="191">
        <v>35720</v>
      </c>
      <c r="C2549" s="101">
        <v>6.5447220802307129</v>
      </c>
      <c r="D2549" s="56">
        <f t="shared" si="78"/>
        <v>-0.851921290304539</v>
      </c>
      <c r="E2549">
        <v>6.024738840149084E-3</v>
      </c>
      <c r="G2549">
        <v>2547</v>
      </c>
      <c r="H2549">
        <f t="shared" ca="1" si="79"/>
        <v>3.0876756386751754E-2</v>
      </c>
    </row>
    <row r="2550" spans="2:8" x14ac:dyDescent="0.45">
      <c r="B2550" s="191">
        <v>40036</v>
      </c>
      <c r="C2550" s="101">
        <v>44.197589874267578</v>
      </c>
      <c r="D2550" s="56">
        <f t="shared" si="78"/>
        <v>-0.76453843641334496</v>
      </c>
      <c r="E2550">
        <v>6.0174539332911977E-3</v>
      </c>
      <c r="G2550">
        <v>2548</v>
      </c>
      <c r="H2550">
        <f t="shared" ca="1" si="79"/>
        <v>1.3006152738929945E-2</v>
      </c>
    </row>
    <row r="2551" spans="2:8" x14ac:dyDescent="0.45">
      <c r="B2551" s="191">
        <v>43146</v>
      </c>
      <c r="C2551" s="101">
        <v>187.7061767578125</v>
      </c>
      <c r="D2551" s="56">
        <f t="shared" si="78"/>
        <v>19.374069977984632</v>
      </c>
      <c r="E2551">
        <v>6.0038782816229114E-3</v>
      </c>
      <c r="G2551">
        <v>2549</v>
      </c>
      <c r="H2551">
        <f t="shared" ca="1" si="79"/>
        <v>-1.141148888239611E-2</v>
      </c>
    </row>
    <row r="2552" spans="2:8" x14ac:dyDescent="0.45">
      <c r="B2552" s="191">
        <v>36717</v>
      </c>
      <c r="C2552" s="101">
        <v>9.2129936218261719</v>
      </c>
      <c r="D2552" s="56">
        <f t="shared" si="78"/>
        <v>-0.39470628556534249</v>
      </c>
      <c r="E2552">
        <v>6.0026777380663161E-3</v>
      </c>
      <c r="G2552">
        <v>2550</v>
      </c>
      <c r="H2552">
        <f t="shared" ca="1" si="79"/>
        <v>3.3991519267333022E-2</v>
      </c>
    </row>
    <row r="2553" spans="2:8" x14ac:dyDescent="0.45">
      <c r="B2553" s="191">
        <v>38434</v>
      </c>
      <c r="C2553" s="101">
        <v>15.220699310302734</v>
      </c>
      <c r="D2553" s="56">
        <f t="shared" si="78"/>
        <v>-0.96143997736583497</v>
      </c>
      <c r="E2553">
        <v>5.9937715604738966E-3</v>
      </c>
      <c r="G2553">
        <v>2551</v>
      </c>
      <c r="H2553">
        <f t="shared" ca="1" si="79"/>
        <v>6.8541110381650323E-3</v>
      </c>
    </row>
    <row r="2554" spans="2:8" x14ac:dyDescent="0.45">
      <c r="B2554" s="191">
        <v>46022</v>
      </c>
      <c r="C2554" s="101">
        <v>394.72744750976563</v>
      </c>
      <c r="D2554" s="56">
        <f t="shared" si="78"/>
        <v>127.98348892025082</v>
      </c>
      <c r="E2554">
        <v>5.9910246239519658E-3</v>
      </c>
      <c r="G2554">
        <v>2552</v>
      </c>
      <c r="H2554">
        <f t="shared" ca="1" si="79"/>
        <v>-3.9036650911683304E-2</v>
      </c>
    </row>
    <row r="2555" spans="2:8" x14ac:dyDescent="0.45">
      <c r="B2555" s="191">
        <v>35297</v>
      </c>
      <c r="C2555" s="101">
        <v>3.0602943897247314</v>
      </c>
      <c r="D2555" s="56">
        <f t="shared" si="78"/>
        <v>-0.97842692146779942</v>
      </c>
      <c r="E2555">
        <v>5.9894745694207942E-3</v>
      </c>
      <c r="G2555">
        <v>2553</v>
      </c>
      <c r="H2555">
        <f t="shared" ca="1" si="79"/>
        <v>-1.6153052329106306E-2</v>
      </c>
    </row>
    <row r="2556" spans="2:8" x14ac:dyDescent="0.45">
      <c r="B2556" s="191">
        <v>44084</v>
      </c>
      <c r="C2556" s="101">
        <v>141.85710144042969</v>
      </c>
      <c r="D2556" s="56">
        <f t="shared" si="78"/>
        <v>-0.1259533849802984</v>
      </c>
      <c r="E2556">
        <v>5.9846733842344917E-3</v>
      </c>
      <c r="G2556">
        <v>2554</v>
      </c>
      <c r="H2556">
        <f t="shared" ca="1" si="79"/>
        <v>8.2803031786231208E-3</v>
      </c>
    </row>
    <row r="2557" spans="2:8" x14ac:dyDescent="0.45">
      <c r="B2557" s="191">
        <v>42732</v>
      </c>
      <c r="C2557" s="101">
        <v>162.29924011230469</v>
      </c>
      <c r="D2557" s="56">
        <f t="shared" si="78"/>
        <v>-1.218657803086196E-3</v>
      </c>
      <c r="E2557">
        <v>5.9816339389463808E-3</v>
      </c>
      <c r="G2557">
        <v>2555</v>
      </c>
      <c r="H2557">
        <f t="shared" ca="1" si="79"/>
        <v>-5.3783382137150015E-4</v>
      </c>
    </row>
    <row r="2558" spans="2:8" x14ac:dyDescent="0.45">
      <c r="B2558" s="191">
        <v>41963</v>
      </c>
      <c r="C2558" s="101">
        <v>162.49726867675781</v>
      </c>
      <c r="D2558" s="56">
        <f t="shared" si="78"/>
        <v>8.9251158226131597</v>
      </c>
      <c r="E2558">
        <v>5.9806676844154924E-3</v>
      </c>
      <c r="G2558">
        <v>2556</v>
      </c>
      <c r="H2558">
        <f t="shared" ca="1" si="79"/>
        <v>2.2249191511366426E-2</v>
      </c>
    </row>
    <row r="2559" spans="2:8" x14ac:dyDescent="0.45">
      <c r="B2559" s="191">
        <v>38421</v>
      </c>
      <c r="C2559" s="101">
        <v>16.372329711914063</v>
      </c>
      <c r="D2559" s="56">
        <f t="shared" si="78"/>
        <v>-0.89709024831993589</v>
      </c>
      <c r="E2559">
        <v>5.972680646517718E-3</v>
      </c>
      <c r="G2559">
        <v>2557</v>
      </c>
      <c r="H2559">
        <f t="shared" ca="1" si="79"/>
        <v>7.8649991154252866E-3</v>
      </c>
    </row>
    <row r="2560" spans="2:8" x14ac:dyDescent="0.45">
      <c r="B2560" s="191">
        <v>42032</v>
      </c>
      <c r="C2560" s="101">
        <v>159.09405517578125</v>
      </c>
      <c r="D2560" s="56">
        <f t="shared" si="78"/>
        <v>18.06970822315127</v>
      </c>
      <c r="E2560">
        <v>5.9695015213926516E-3</v>
      </c>
      <c r="G2560">
        <v>2558</v>
      </c>
      <c r="H2560">
        <f t="shared" ca="1" si="79"/>
        <v>-2.5929717711633979E-2</v>
      </c>
    </row>
    <row r="2561" spans="2:8" x14ac:dyDescent="0.45">
      <c r="B2561" s="191">
        <v>37074</v>
      </c>
      <c r="C2561" s="101">
        <v>8.3427629470825195</v>
      </c>
      <c r="D2561" s="56">
        <f t="shared" si="78"/>
        <v>-0.96670237005475046</v>
      </c>
      <c r="E2561">
        <v>5.9658646289198853E-3</v>
      </c>
      <c r="G2561">
        <v>2559</v>
      </c>
      <c r="H2561">
        <f t="shared" ca="1" si="79"/>
        <v>1.2135994869483939E-2</v>
      </c>
    </row>
    <row r="2562" spans="2:8" x14ac:dyDescent="0.45">
      <c r="B2562" s="191">
        <v>44760</v>
      </c>
      <c r="C2562" s="101">
        <v>250.55125427246094</v>
      </c>
      <c r="D2562" s="56">
        <f t="shared" si="78"/>
        <v>0.60234989332550315</v>
      </c>
      <c r="E2562">
        <v>5.9616551457787673E-3</v>
      </c>
      <c r="G2562">
        <v>2560</v>
      </c>
      <c r="H2562">
        <f t="shared" ca="1" si="79"/>
        <v>-1.0708008281409158E-2</v>
      </c>
    </row>
    <row r="2563" spans="2:8" x14ac:dyDescent="0.45">
      <c r="B2563" s="191">
        <v>41723</v>
      </c>
      <c r="C2563" s="101">
        <v>156.36488342285156</v>
      </c>
      <c r="D2563" s="56">
        <f t="shared" ref="D2563:D2626" si="80">(C2563-C2564)/C2564</f>
        <v>-0.18922818618575329</v>
      </c>
      <c r="E2563">
        <v>5.9613409586246986E-3</v>
      </c>
      <c r="G2563">
        <v>2561</v>
      </c>
      <c r="H2563">
        <f t="shared" ca="1" si="79"/>
        <v>1.1053156960246681E-2</v>
      </c>
    </row>
    <row r="2564" spans="2:8" x14ac:dyDescent="0.45">
      <c r="B2564" s="191">
        <v>43383</v>
      </c>
      <c r="C2564" s="101">
        <v>192.85929870605469</v>
      </c>
      <c r="D2564" s="56">
        <f t="shared" si="80"/>
        <v>-0.16015439751512761</v>
      </c>
      <c r="E2564">
        <v>5.9590002066162405E-3</v>
      </c>
      <c r="G2564">
        <v>2562</v>
      </c>
      <c r="H2564">
        <f t="shared" ref="H2564:H2627" ca="1" si="81">_xlfn.NORM.INV(RAND(),N$5,N$6)</f>
        <v>-1.0301787514581988E-2</v>
      </c>
    </row>
    <row r="2565" spans="2:8" x14ac:dyDescent="0.45">
      <c r="B2565" s="191">
        <v>44712</v>
      </c>
      <c r="C2565" s="101">
        <v>229.63661193847656</v>
      </c>
      <c r="D2565" s="56">
        <f t="shared" si="80"/>
        <v>29.79959183973666</v>
      </c>
      <c r="E2565">
        <v>5.9467267769611164E-3</v>
      </c>
      <c r="G2565">
        <v>2563</v>
      </c>
      <c r="H2565">
        <f t="shared" ca="1" si="81"/>
        <v>1.3860600167001315E-2</v>
      </c>
    </row>
    <row r="2566" spans="2:8" x14ac:dyDescent="0.45">
      <c r="B2566" s="191">
        <v>37249</v>
      </c>
      <c r="C2566" s="101">
        <v>7.4558329582214355</v>
      </c>
      <c r="D2566" s="56">
        <f t="shared" si="80"/>
        <v>-0.91181299251234593</v>
      </c>
      <c r="E2566">
        <v>5.9405506174632942E-3</v>
      </c>
      <c r="G2566">
        <v>2564</v>
      </c>
      <c r="H2566">
        <f t="shared" ca="1" si="81"/>
        <v>2.3612401148393355E-2</v>
      </c>
    </row>
    <row r="2567" spans="2:8" x14ac:dyDescent="0.45">
      <c r="B2567" s="191">
        <v>40778</v>
      </c>
      <c r="C2567" s="101">
        <v>84.545707702636719</v>
      </c>
      <c r="D2567" s="56">
        <f t="shared" si="80"/>
        <v>8.7622098924789906</v>
      </c>
      <c r="E2567">
        <v>5.9403774554324176E-3</v>
      </c>
      <c r="G2567">
        <v>2565</v>
      </c>
      <c r="H2567">
        <f t="shared" ca="1" si="81"/>
        <v>-1.2033010917877734E-2</v>
      </c>
    </row>
    <row r="2568" spans="2:8" x14ac:dyDescent="0.45">
      <c r="B2568" s="191">
        <v>36857</v>
      </c>
      <c r="C2568" s="101">
        <v>8.6605091094970703</v>
      </c>
      <c r="D2568" s="56">
        <f t="shared" si="80"/>
        <v>-0.93758585619881207</v>
      </c>
      <c r="E2568">
        <v>5.9380149488302315E-3</v>
      </c>
      <c r="G2568">
        <v>2566</v>
      </c>
      <c r="H2568">
        <f t="shared" ca="1" si="81"/>
        <v>-3.6145102663069032E-5</v>
      </c>
    </row>
    <row r="2569" spans="2:8" x14ac:dyDescent="0.45">
      <c r="B2569" s="191">
        <v>41695</v>
      </c>
      <c r="C2569" s="101">
        <v>138.75875854492188</v>
      </c>
      <c r="D2569" s="56">
        <f t="shared" si="80"/>
        <v>1.8775122319744009</v>
      </c>
      <c r="E2569">
        <v>5.9365973132602372E-3</v>
      </c>
      <c r="G2569">
        <v>2567</v>
      </c>
      <c r="H2569">
        <f t="shared" ca="1" si="81"/>
        <v>-2.3395582129328023E-3</v>
      </c>
    </row>
    <row r="2570" spans="2:8" x14ac:dyDescent="0.45">
      <c r="B2570" s="191">
        <v>40169</v>
      </c>
      <c r="C2570" s="101">
        <v>48.221778869628906</v>
      </c>
      <c r="D2570" s="56">
        <f t="shared" si="80"/>
        <v>-0.88404994786716951</v>
      </c>
      <c r="E2570">
        <v>5.9230738073739334E-3</v>
      </c>
      <c r="G2570">
        <v>2568</v>
      </c>
      <c r="H2570">
        <f t="shared" ca="1" si="81"/>
        <v>-2.7387810126034567E-2</v>
      </c>
    </row>
    <row r="2571" spans="2:8" x14ac:dyDescent="0.45">
      <c r="B2571" s="191">
        <v>45854</v>
      </c>
      <c r="C2571" s="101">
        <v>415.88406372070313</v>
      </c>
      <c r="D2571" s="56">
        <f t="shared" si="80"/>
        <v>4.1069000890138894E-2</v>
      </c>
      <c r="E2571">
        <v>5.9227377903046117E-3</v>
      </c>
      <c r="G2571">
        <v>2569</v>
      </c>
      <c r="H2571">
        <f t="shared" ca="1" si="81"/>
        <v>3.4031106165266349E-3</v>
      </c>
    </row>
    <row r="2572" spans="2:8" x14ac:dyDescent="0.45">
      <c r="B2572" s="191">
        <v>45982</v>
      </c>
      <c r="C2572" s="101">
        <v>399.4779052734375</v>
      </c>
      <c r="D2572" s="56">
        <f t="shared" si="80"/>
        <v>35.19969042776053</v>
      </c>
      <c r="E2572">
        <v>5.9193596465336408E-3</v>
      </c>
      <c r="G2572">
        <v>2570</v>
      </c>
      <c r="H2572">
        <f t="shared" ca="1" si="81"/>
        <v>1.0844761671142877E-2</v>
      </c>
    </row>
    <row r="2573" spans="2:8" x14ac:dyDescent="0.45">
      <c r="B2573" s="191">
        <v>36285</v>
      </c>
      <c r="C2573" s="101">
        <v>11.035395622253418</v>
      </c>
      <c r="D2573" s="56">
        <f t="shared" si="80"/>
        <v>0.12682681051886058</v>
      </c>
      <c r="E2573">
        <v>5.9173032765494531E-3</v>
      </c>
      <c r="G2573">
        <v>2571</v>
      </c>
      <c r="H2573">
        <f t="shared" ca="1" si="81"/>
        <v>1.7214121323279118E-2</v>
      </c>
    </row>
    <row r="2574" spans="2:8" x14ac:dyDescent="0.45">
      <c r="B2574" s="191">
        <v>37902</v>
      </c>
      <c r="C2574" s="101">
        <v>9.7933378219604492</v>
      </c>
      <c r="D2574" s="56">
        <f t="shared" si="80"/>
        <v>-0.97510620370881063</v>
      </c>
      <c r="E2574">
        <v>5.9049188751992528E-3</v>
      </c>
      <c r="G2574">
        <v>2572</v>
      </c>
      <c r="H2574">
        <f t="shared" ca="1" si="81"/>
        <v>-6.2643274527624613E-3</v>
      </c>
    </row>
    <row r="2575" spans="2:8" x14ac:dyDescent="0.45">
      <c r="B2575" s="191">
        <v>45749</v>
      </c>
      <c r="C2575" s="101">
        <v>393.40475463867188</v>
      </c>
      <c r="D2575" s="56">
        <f t="shared" si="80"/>
        <v>50.957166913123743</v>
      </c>
      <c r="E2575">
        <v>5.9019382150499421E-3</v>
      </c>
      <c r="G2575">
        <v>2573</v>
      </c>
      <c r="H2575">
        <f t="shared" ca="1" si="81"/>
        <v>-2.7990899647497458E-2</v>
      </c>
    </row>
    <row r="2576" spans="2:8" x14ac:dyDescent="0.45">
      <c r="B2576" s="191">
        <v>37617</v>
      </c>
      <c r="C2576" s="101">
        <v>7.5717129707336426</v>
      </c>
      <c r="D2576" s="56">
        <f t="shared" si="80"/>
        <v>1.3526528813752183</v>
      </c>
      <c r="E2576">
        <v>5.8930042215871448E-3</v>
      </c>
      <c r="G2576">
        <v>2574</v>
      </c>
      <c r="H2576">
        <f t="shared" ca="1" si="81"/>
        <v>2.7878806855959764E-2</v>
      </c>
    </row>
    <row r="2577" spans="2:8" x14ac:dyDescent="0.45">
      <c r="B2577" s="191">
        <v>35314</v>
      </c>
      <c r="C2577" s="101">
        <v>3.2183723449707031</v>
      </c>
      <c r="D2577" s="56">
        <f t="shared" si="80"/>
        <v>-0.95806874388682572</v>
      </c>
      <c r="E2577">
        <v>5.8618504317942436E-3</v>
      </c>
      <c r="G2577">
        <v>2575</v>
      </c>
      <c r="H2577">
        <f t="shared" ca="1" si="81"/>
        <v>1.8473479233589846E-2</v>
      </c>
    </row>
    <row r="2578" spans="2:8" x14ac:dyDescent="0.45">
      <c r="B2578" s="191">
        <v>40681</v>
      </c>
      <c r="C2578" s="101">
        <v>76.7535400390625</v>
      </c>
      <c r="D2578" s="56">
        <f t="shared" si="80"/>
        <v>5.9757312230285171</v>
      </c>
      <c r="E2578">
        <v>5.85592147552144E-3</v>
      </c>
      <c r="G2578">
        <v>2576</v>
      </c>
      <c r="H2578">
        <f t="shared" ca="1" si="81"/>
        <v>1.4495172230165856E-2</v>
      </c>
    </row>
    <row r="2579" spans="2:8" x14ac:dyDescent="0.45">
      <c r="B2579" s="191">
        <v>36308</v>
      </c>
      <c r="C2579" s="101">
        <v>11.002938270568848</v>
      </c>
      <c r="D2579" s="56">
        <f t="shared" si="80"/>
        <v>-0.25747368171749646</v>
      </c>
      <c r="E2579">
        <v>5.8355007082963655E-3</v>
      </c>
      <c r="G2579">
        <v>2577</v>
      </c>
      <c r="H2579">
        <f t="shared" ca="1" si="81"/>
        <v>8.0286847773194132E-3</v>
      </c>
    </row>
    <row r="2580" spans="2:8" x14ac:dyDescent="0.45">
      <c r="B2580" s="191">
        <v>38370</v>
      </c>
      <c r="C2580" s="101">
        <v>14.818246841430664</v>
      </c>
      <c r="D2580" s="56">
        <f t="shared" si="80"/>
        <v>-0.76510494439396581</v>
      </c>
      <c r="E2580">
        <v>5.8332674130269491E-3</v>
      </c>
      <c r="G2580">
        <v>2578</v>
      </c>
      <c r="H2580">
        <f t="shared" ca="1" si="81"/>
        <v>6.7837435442290447E-3</v>
      </c>
    </row>
    <row r="2581" spans="2:8" x14ac:dyDescent="0.45">
      <c r="B2581" s="191">
        <v>40394</v>
      </c>
      <c r="C2581" s="101">
        <v>63.084541320800781</v>
      </c>
      <c r="D2581" s="56">
        <f t="shared" si="80"/>
        <v>-0.66316482810263433</v>
      </c>
      <c r="E2581">
        <v>5.8291282461129358E-3</v>
      </c>
      <c r="G2581">
        <v>2579</v>
      </c>
      <c r="H2581">
        <f t="shared" ca="1" si="81"/>
        <v>2.1745344650034776E-2</v>
      </c>
    </row>
    <row r="2582" spans="2:8" x14ac:dyDescent="0.45">
      <c r="B2582" s="191">
        <v>43024</v>
      </c>
      <c r="C2582" s="101">
        <v>187.28608703613281</v>
      </c>
      <c r="D2582" s="56">
        <f t="shared" si="80"/>
        <v>-9.7875181863985028E-2</v>
      </c>
      <c r="E2582">
        <v>5.8283063010070016E-3</v>
      </c>
      <c r="G2582">
        <v>2580</v>
      </c>
      <c r="H2582">
        <f t="shared" ca="1" si="81"/>
        <v>-6.1410932479670933E-3</v>
      </c>
    </row>
    <row r="2583" spans="2:8" x14ac:dyDescent="0.45">
      <c r="B2583" s="191">
        <v>44651</v>
      </c>
      <c r="C2583" s="101">
        <v>207.60551452636719</v>
      </c>
      <c r="D2583" s="56">
        <f t="shared" si="80"/>
        <v>0.36541070801344772</v>
      </c>
      <c r="E2583">
        <v>5.8186164529460387E-3</v>
      </c>
      <c r="G2583">
        <v>2581</v>
      </c>
      <c r="H2583">
        <f t="shared" ca="1" si="81"/>
        <v>-2.4233955264199381E-3</v>
      </c>
    </row>
    <row r="2584" spans="2:8" x14ac:dyDescent="0.45">
      <c r="B2584" s="191">
        <v>42068</v>
      </c>
      <c r="C2584" s="101">
        <v>152.04620361328125</v>
      </c>
      <c r="D2584" s="56">
        <f t="shared" si="80"/>
        <v>-0.23153681300744541</v>
      </c>
      <c r="E2584">
        <v>5.8100684974371503E-3</v>
      </c>
      <c r="G2584">
        <v>2582</v>
      </c>
      <c r="H2584">
        <f t="shared" ca="1" si="81"/>
        <v>2.1878195953897419E-2</v>
      </c>
    </row>
    <row r="2585" spans="2:8" x14ac:dyDescent="0.45">
      <c r="B2585" s="191">
        <v>43507</v>
      </c>
      <c r="C2585" s="101">
        <v>197.85749816894531</v>
      </c>
      <c r="D2585" s="56">
        <f t="shared" si="80"/>
        <v>21.020569579443286</v>
      </c>
      <c r="E2585">
        <v>5.8076700307642375E-3</v>
      </c>
      <c r="G2585">
        <v>2583</v>
      </c>
      <c r="H2585">
        <f t="shared" ca="1" si="81"/>
        <v>1.3126299651112915E-2</v>
      </c>
    </row>
    <row r="2586" spans="2:8" x14ac:dyDescent="0.45">
      <c r="B2586" s="191">
        <v>36544</v>
      </c>
      <c r="C2586" s="101">
        <v>8.9851217269897461</v>
      </c>
      <c r="D2586" s="56">
        <f t="shared" si="80"/>
        <v>-0.44834489116186216</v>
      </c>
      <c r="E2586">
        <v>5.7835648417502135E-3</v>
      </c>
      <c r="G2586">
        <v>2584</v>
      </c>
      <c r="H2586">
        <f t="shared" ca="1" si="81"/>
        <v>4.2061253408633939E-2</v>
      </c>
    </row>
    <row r="2587" spans="2:8" x14ac:dyDescent="0.45">
      <c r="B2587" s="191">
        <v>38419</v>
      </c>
      <c r="C2587" s="101">
        <v>16.287570953369141</v>
      </c>
      <c r="D2587" s="56">
        <f t="shared" si="80"/>
        <v>1.1647654826070668</v>
      </c>
      <c r="E2587">
        <v>5.782848151062156E-3</v>
      </c>
      <c r="G2587">
        <v>2585</v>
      </c>
      <c r="H2587">
        <f t="shared" ca="1" si="81"/>
        <v>-6.2523114294783149E-3</v>
      </c>
    </row>
    <row r="2588" spans="2:8" x14ac:dyDescent="0.45">
      <c r="B2588" s="191">
        <v>37719</v>
      </c>
      <c r="C2588" s="101">
        <v>7.5239424705505371</v>
      </c>
      <c r="D2588" s="56">
        <f t="shared" si="80"/>
        <v>0.64490202737991809</v>
      </c>
      <c r="E2588">
        <v>5.7782919646613374E-3</v>
      </c>
      <c r="G2588">
        <v>2586</v>
      </c>
      <c r="H2588">
        <f t="shared" ca="1" si="81"/>
        <v>-1.1203941250988041E-2</v>
      </c>
    </row>
    <row r="2589" spans="2:8" x14ac:dyDescent="0.45">
      <c r="B2589" s="191">
        <v>35576</v>
      </c>
      <c r="C2589" s="101">
        <v>4.5740976333618164</v>
      </c>
      <c r="D2589" s="56">
        <f t="shared" si="80"/>
        <v>-0.97703106251465399</v>
      </c>
      <c r="E2589">
        <v>5.7739395055878846E-3</v>
      </c>
      <c r="G2589">
        <v>2587</v>
      </c>
      <c r="H2589">
        <f t="shared" ca="1" si="81"/>
        <v>-2.9267133909991472E-2</v>
      </c>
    </row>
    <row r="2590" spans="2:8" x14ac:dyDescent="0.45">
      <c r="B2590" s="191">
        <v>43489</v>
      </c>
      <c r="C2590" s="101">
        <v>199.14276123046875</v>
      </c>
      <c r="D2590" s="56">
        <f t="shared" si="80"/>
        <v>15.059891947216615</v>
      </c>
      <c r="E2590">
        <v>5.7700486901080886E-3</v>
      </c>
      <c r="G2590">
        <v>2588</v>
      </c>
      <c r="H2590">
        <f t="shared" ca="1" si="81"/>
        <v>-1.3078909138381565E-2</v>
      </c>
    </row>
    <row r="2591" spans="2:8" x14ac:dyDescent="0.45">
      <c r="B2591" s="191">
        <v>38210</v>
      </c>
      <c r="C2591" s="101">
        <v>12.400006294250488</v>
      </c>
      <c r="D2591" s="56">
        <f t="shared" si="80"/>
        <v>-0.94140943838421065</v>
      </c>
      <c r="E2591">
        <v>5.7688212453639535E-3</v>
      </c>
      <c r="G2591">
        <v>2589</v>
      </c>
      <c r="H2591">
        <f t="shared" ca="1" si="81"/>
        <v>1.6732894233755895E-2</v>
      </c>
    </row>
    <row r="2592" spans="2:8" x14ac:dyDescent="0.45">
      <c r="B2592" s="191">
        <v>43566</v>
      </c>
      <c r="C2592" s="101">
        <v>211.63829040527344</v>
      </c>
      <c r="D2592" s="56">
        <f t="shared" si="80"/>
        <v>0.42296584576733659</v>
      </c>
      <c r="E2592">
        <v>5.76873404593668E-3</v>
      </c>
      <c r="G2592">
        <v>2590</v>
      </c>
      <c r="H2592">
        <f t="shared" ca="1" si="81"/>
        <v>2.4443912220543981E-2</v>
      </c>
    </row>
    <row r="2593" spans="2:8" x14ac:dyDescent="0.45">
      <c r="B2593" s="191">
        <v>42221</v>
      </c>
      <c r="C2593" s="101">
        <v>148.73040771484375</v>
      </c>
      <c r="D2593" s="56">
        <f t="shared" si="80"/>
        <v>-5.7204857710631454E-2</v>
      </c>
      <c r="E2593">
        <v>5.7594486811422809E-3</v>
      </c>
      <c r="G2593">
        <v>2591</v>
      </c>
      <c r="H2593">
        <f t="shared" ca="1" si="81"/>
        <v>-1.1951815807849347E-2</v>
      </c>
    </row>
    <row r="2594" spans="2:8" x14ac:dyDescent="0.45">
      <c r="B2594" s="191">
        <v>41850</v>
      </c>
      <c r="C2594" s="101">
        <v>157.75474548339844</v>
      </c>
      <c r="D2594" s="56">
        <f t="shared" si="80"/>
        <v>44.361433913887012</v>
      </c>
      <c r="E2594">
        <v>5.7389275343906164E-3</v>
      </c>
      <c r="G2594">
        <v>2592</v>
      </c>
      <c r="H2594">
        <f t="shared" ca="1" si="81"/>
        <v>-2.0388067527198895E-2</v>
      </c>
    </row>
    <row r="2595" spans="2:8" x14ac:dyDescent="0.45">
      <c r="B2595" s="191">
        <v>35349</v>
      </c>
      <c r="C2595" s="101">
        <v>3.4777283668518066</v>
      </c>
      <c r="D2595" s="56">
        <f t="shared" si="80"/>
        <v>-0.97945767420558116</v>
      </c>
      <c r="E2595">
        <v>5.7335843165505027E-3</v>
      </c>
      <c r="G2595">
        <v>2593</v>
      </c>
      <c r="H2595">
        <f t="shared" ca="1" si="81"/>
        <v>4.8369073897656439E-3</v>
      </c>
    </row>
    <row r="2596" spans="2:8" x14ac:dyDescent="0.45">
      <c r="B2596" s="191">
        <v>42551</v>
      </c>
      <c r="C2596" s="101">
        <v>169.29574584960938</v>
      </c>
      <c r="D2596" s="56">
        <f t="shared" si="80"/>
        <v>11.427413900586684</v>
      </c>
      <c r="E2596">
        <v>5.7329218412139104E-3</v>
      </c>
      <c r="G2596">
        <v>2594</v>
      </c>
      <c r="H2596">
        <f t="shared" ca="1" si="81"/>
        <v>-3.5963374687464758E-2</v>
      </c>
    </row>
    <row r="2597" spans="2:8" x14ac:dyDescent="0.45">
      <c r="B2597" s="191">
        <v>38313</v>
      </c>
      <c r="C2597" s="101">
        <v>13.62276554107666</v>
      </c>
      <c r="D2597" s="56">
        <f t="shared" si="80"/>
        <v>3.8522681955322939</v>
      </c>
      <c r="E2597">
        <v>5.732486587773953E-3</v>
      </c>
      <c r="G2597">
        <v>2595</v>
      </c>
      <c r="H2597">
        <f t="shared" ca="1" si="81"/>
        <v>1.2938761615342532E-2</v>
      </c>
    </row>
    <row r="2598" spans="2:8" x14ac:dyDescent="0.45">
      <c r="B2598" s="191">
        <v>35195</v>
      </c>
      <c r="C2598" s="101">
        <v>2.8075046539306641</v>
      </c>
      <c r="D2598" s="56">
        <f t="shared" si="80"/>
        <v>-0.98055519418002091</v>
      </c>
      <c r="E2598">
        <v>5.7100417289033057E-3</v>
      </c>
      <c r="G2598">
        <v>2596</v>
      </c>
      <c r="H2598">
        <f t="shared" ca="1" si="81"/>
        <v>-4.7091582770795948E-2</v>
      </c>
    </row>
    <row r="2599" spans="2:8" x14ac:dyDescent="0.45">
      <c r="B2599" s="191">
        <v>41578</v>
      </c>
      <c r="C2599" s="101">
        <v>144.38327026367188</v>
      </c>
      <c r="D2599" s="56">
        <f t="shared" si="80"/>
        <v>-4.9914638629165564E-2</v>
      </c>
      <c r="E2599">
        <v>5.704443079976247E-3</v>
      </c>
      <c r="G2599">
        <v>2597</v>
      </c>
      <c r="H2599">
        <f t="shared" ca="1" si="81"/>
        <v>1.0212082205721932E-2</v>
      </c>
    </row>
    <row r="2600" spans="2:8" x14ac:dyDescent="0.45">
      <c r="B2600" s="191">
        <v>41470</v>
      </c>
      <c r="C2600" s="101">
        <v>151.96873474121094</v>
      </c>
      <c r="D2600" s="56">
        <f t="shared" si="80"/>
        <v>-0.12338606993848032</v>
      </c>
      <c r="E2600">
        <v>5.7042690580387592E-3</v>
      </c>
      <c r="G2600">
        <v>2598</v>
      </c>
      <c r="H2600">
        <f t="shared" ca="1" si="81"/>
        <v>4.274258186994017E-2</v>
      </c>
    </row>
    <row r="2601" spans="2:8" x14ac:dyDescent="0.45">
      <c r="B2601" s="191">
        <v>43728</v>
      </c>
      <c r="C2601" s="101">
        <v>173.35879516601563</v>
      </c>
      <c r="D2601" s="56">
        <f t="shared" si="80"/>
        <v>0.9653596522039678</v>
      </c>
      <c r="E2601">
        <v>5.7032899455802272E-3</v>
      </c>
      <c r="G2601">
        <v>2599</v>
      </c>
      <c r="H2601">
        <f t="shared" ca="1" si="81"/>
        <v>-1.2916454083590989E-2</v>
      </c>
    </row>
    <row r="2602" spans="2:8" x14ac:dyDescent="0.45">
      <c r="B2602" s="191">
        <v>40856</v>
      </c>
      <c r="C2602" s="101">
        <v>88.207160949707031</v>
      </c>
      <c r="D2602" s="56">
        <f t="shared" si="80"/>
        <v>-0.38148731431227356</v>
      </c>
      <c r="E2602">
        <v>5.692827898014308E-3</v>
      </c>
      <c r="G2602">
        <v>2600</v>
      </c>
      <c r="H2602">
        <f t="shared" ca="1" si="81"/>
        <v>8.0262780769826351E-3</v>
      </c>
    </row>
    <row r="2603" spans="2:8" x14ac:dyDescent="0.45">
      <c r="B2603" s="191">
        <v>42230</v>
      </c>
      <c r="C2603" s="101">
        <v>142.61172485351563</v>
      </c>
      <c r="D2603" s="56">
        <f t="shared" si="80"/>
        <v>8.6170659452647361E-2</v>
      </c>
      <c r="E2603">
        <v>5.6897827203934003E-3</v>
      </c>
      <c r="G2603">
        <v>2601</v>
      </c>
      <c r="H2603">
        <f t="shared" ca="1" si="81"/>
        <v>2.3522041290922936E-2</v>
      </c>
    </row>
    <row r="2604" spans="2:8" x14ac:dyDescent="0.45">
      <c r="B2604" s="191">
        <v>41306</v>
      </c>
      <c r="C2604" s="101">
        <v>131.29771423339844</v>
      </c>
      <c r="D2604" s="56">
        <f t="shared" si="80"/>
        <v>16.866628807452937</v>
      </c>
      <c r="E2604">
        <v>5.68836790124236E-3</v>
      </c>
      <c r="G2604">
        <v>2602</v>
      </c>
      <c r="H2604">
        <f t="shared" ca="1" si="81"/>
        <v>1.8149930784375573E-2</v>
      </c>
    </row>
    <row r="2605" spans="2:8" x14ac:dyDescent="0.45">
      <c r="B2605" s="191">
        <v>37649</v>
      </c>
      <c r="C2605" s="101">
        <v>7.3487682342529297</v>
      </c>
      <c r="D2605" s="56">
        <f t="shared" si="80"/>
        <v>-0.2783282953854545</v>
      </c>
      <c r="E2605">
        <v>5.6818489556500467E-3</v>
      </c>
      <c r="G2605">
        <v>2603</v>
      </c>
      <c r="H2605">
        <f t="shared" ca="1" si="81"/>
        <v>8.5556872369423297E-3</v>
      </c>
    </row>
    <row r="2606" spans="2:8" x14ac:dyDescent="0.45">
      <c r="B2606" s="191">
        <v>37957</v>
      </c>
      <c r="C2606" s="101">
        <v>10.182979583740234</v>
      </c>
      <c r="D2606" s="56">
        <f t="shared" si="80"/>
        <v>-0.85109465834307285</v>
      </c>
      <c r="E2606">
        <v>5.6775006338682689E-3</v>
      </c>
      <c r="G2606">
        <v>2604</v>
      </c>
      <c r="H2606">
        <f t="shared" ca="1" si="81"/>
        <v>1.1380080889117634E-2</v>
      </c>
    </row>
    <row r="2607" spans="2:8" x14ac:dyDescent="0.45">
      <c r="B2607" s="191">
        <v>40438</v>
      </c>
      <c r="C2607" s="101">
        <v>68.385589599609375</v>
      </c>
      <c r="D2607" s="56">
        <f t="shared" si="80"/>
        <v>-0.64001423647733457</v>
      </c>
      <c r="E2607">
        <v>5.6751743044371646E-3</v>
      </c>
      <c r="G2607">
        <v>2605</v>
      </c>
      <c r="H2607">
        <f t="shared" ca="1" si="81"/>
        <v>1.2885689448496145E-2</v>
      </c>
    </row>
    <row r="2608" spans="2:8" x14ac:dyDescent="0.45">
      <c r="B2608" s="191">
        <v>43270</v>
      </c>
      <c r="C2608" s="101">
        <v>189.96748352050781</v>
      </c>
      <c r="D2608" s="56">
        <f t="shared" si="80"/>
        <v>-0.5347277252699203</v>
      </c>
      <c r="E2608">
        <v>5.6700111967211645E-3</v>
      </c>
      <c r="G2608">
        <v>2606</v>
      </c>
      <c r="H2608">
        <f t="shared" ca="1" si="81"/>
        <v>-7.5167518010010844E-3</v>
      </c>
    </row>
    <row r="2609" spans="2:8" x14ac:dyDescent="0.45">
      <c r="B2609" s="191">
        <v>45880</v>
      </c>
      <c r="C2609" s="101">
        <v>408.29315185546875</v>
      </c>
      <c r="D2609" s="56">
        <f t="shared" si="80"/>
        <v>4.9616034585360884</v>
      </c>
      <c r="E2609">
        <v>5.6694743934803454E-3</v>
      </c>
      <c r="G2609">
        <v>2607</v>
      </c>
      <c r="H2609">
        <f t="shared" ca="1" si="81"/>
        <v>-1.7325492393922479E-2</v>
      </c>
    </row>
    <row r="2610" spans="2:8" x14ac:dyDescent="0.45">
      <c r="B2610" s="191">
        <v>40511</v>
      </c>
      <c r="C2610" s="101">
        <v>68.487136840820313</v>
      </c>
      <c r="D2610" s="56">
        <f t="shared" si="80"/>
        <v>14.319190583047408</v>
      </c>
      <c r="E2610">
        <v>5.6664865968210762E-3</v>
      </c>
      <c r="G2610">
        <v>2608</v>
      </c>
      <c r="H2610">
        <f t="shared" ca="1" si="81"/>
        <v>2.5081045360485565E-2</v>
      </c>
    </row>
    <row r="2611" spans="2:8" x14ac:dyDescent="0.45">
      <c r="B2611" s="191">
        <v>35543</v>
      </c>
      <c r="C2611" s="101">
        <v>4.4706759452819824</v>
      </c>
      <c r="D2611" s="56">
        <f t="shared" si="80"/>
        <v>-0.9714633295682501</v>
      </c>
      <c r="E2611">
        <v>5.6653155090653417E-3</v>
      </c>
      <c r="G2611">
        <v>2609</v>
      </c>
      <c r="H2611">
        <f t="shared" ca="1" si="81"/>
        <v>2.0661245087913654E-2</v>
      </c>
    </row>
    <row r="2612" spans="2:8" x14ac:dyDescent="0.45">
      <c r="B2612" s="191">
        <v>44055</v>
      </c>
      <c r="C2612" s="101">
        <v>156.66424560546875</v>
      </c>
      <c r="D2612" s="56">
        <f t="shared" si="80"/>
        <v>18.524979054617738</v>
      </c>
      <c r="E2612">
        <v>5.6634481721030026E-3</v>
      </c>
      <c r="G2612">
        <v>2610</v>
      </c>
      <c r="H2612">
        <f t="shared" ca="1" si="81"/>
        <v>4.0097284466130579E-3</v>
      </c>
    </row>
    <row r="2613" spans="2:8" x14ac:dyDescent="0.45">
      <c r="B2613" s="191">
        <v>37327</v>
      </c>
      <c r="C2613" s="101">
        <v>8.0237855911254883</v>
      </c>
      <c r="D2613" s="56">
        <f t="shared" si="80"/>
        <v>-0.30613270053378028</v>
      </c>
      <c r="E2613">
        <v>5.6582965489572609E-3</v>
      </c>
      <c r="G2613">
        <v>2611</v>
      </c>
      <c r="H2613">
        <f t="shared" ca="1" si="81"/>
        <v>5.2143585132710312E-3</v>
      </c>
    </row>
    <row r="2614" spans="2:8" x14ac:dyDescent="0.45">
      <c r="B2614" s="191">
        <v>38026</v>
      </c>
      <c r="C2614" s="101">
        <v>11.563861846923828</v>
      </c>
      <c r="D2614" s="56">
        <f t="shared" si="80"/>
        <v>-0.93626700371701188</v>
      </c>
      <c r="E2614">
        <v>5.6556992617393725E-3</v>
      </c>
      <c r="G2614">
        <v>2612</v>
      </c>
      <c r="H2614">
        <f t="shared" ca="1" si="81"/>
        <v>1.0752023103317415E-2</v>
      </c>
    </row>
    <row r="2615" spans="2:8" x14ac:dyDescent="0.45">
      <c r="B2615" s="191">
        <v>43795</v>
      </c>
      <c r="C2615" s="101">
        <v>181.44230651855469</v>
      </c>
      <c r="D2615" s="56">
        <f t="shared" si="80"/>
        <v>22.56142394898956</v>
      </c>
      <c r="E2615">
        <v>5.6507901980914202E-3</v>
      </c>
      <c r="G2615">
        <v>2613</v>
      </c>
      <c r="H2615">
        <f t="shared" ca="1" si="81"/>
        <v>-2.2905434463654718E-2</v>
      </c>
    </row>
    <row r="2616" spans="2:8" x14ac:dyDescent="0.45">
      <c r="B2616" s="191">
        <v>37606</v>
      </c>
      <c r="C2616" s="101">
        <v>7.7008209228515625</v>
      </c>
      <c r="D2616" s="56">
        <f t="shared" si="80"/>
        <v>-0.76520772768746836</v>
      </c>
      <c r="E2616">
        <v>5.644822472135963E-3</v>
      </c>
      <c r="G2616">
        <v>2614</v>
      </c>
      <c r="H2616">
        <f t="shared" ca="1" si="81"/>
        <v>2.2232231360988484E-2</v>
      </c>
    </row>
    <row r="2617" spans="2:8" x14ac:dyDescent="0.45">
      <c r="B2617" s="191">
        <v>39106</v>
      </c>
      <c r="C2617" s="101">
        <v>32.798442840576172</v>
      </c>
      <c r="D2617" s="56">
        <f t="shared" si="80"/>
        <v>-0.91836391580283605</v>
      </c>
      <c r="E2617">
        <v>5.6414963737832589E-3</v>
      </c>
      <c r="G2617">
        <v>2615</v>
      </c>
      <c r="H2617">
        <f t="shared" ca="1" si="81"/>
        <v>3.9947046754568597E-3</v>
      </c>
    </row>
    <row r="2618" spans="2:8" x14ac:dyDescent="0.45">
      <c r="B2618" s="191">
        <v>45273</v>
      </c>
      <c r="C2618" s="101">
        <v>401.7640380859375</v>
      </c>
      <c r="D2618" s="56">
        <f t="shared" si="80"/>
        <v>1.1735799089622789</v>
      </c>
      <c r="E2618">
        <v>5.6278476866518049E-3</v>
      </c>
      <c r="G2618">
        <v>2616</v>
      </c>
      <c r="H2618">
        <f t="shared" ca="1" si="81"/>
        <v>6.6179760425895623E-3</v>
      </c>
    </row>
    <row r="2619" spans="2:8" x14ac:dyDescent="0.45">
      <c r="B2619" s="191">
        <v>42783</v>
      </c>
      <c r="C2619" s="101">
        <v>184.83978271484375</v>
      </c>
      <c r="D2619" s="56">
        <f t="shared" si="80"/>
        <v>-0.2837336393525442</v>
      </c>
      <c r="E2619">
        <v>5.6252339489148966E-3</v>
      </c>
      <c r="G2619">
        <v>2617</v>
      </c>
      <c r="H2619">
        <f t="shared" ca="1" si="81"/>
        <v>3.3134177520258531E-2</v>
      </c>
    </row>
    <row r="2620" spans="2:8" x14ac:dyDescent="0.45">
      <c r="B2620" s="191">
        <v>44769</v>
      </c>
      <c r="C2620" s="101">
        <v>258.06011962890625</v>
      </c>
      <c r="D2620" s="56">
        <f t="shared" si="80"/>
        <v>0.41347756761441601</v>
      </c>
      <c r="E2620">
        <v>5.6207448105270045E-3</v>
      </c>
      <c r="G2620">
        <v>2618</v>
      </c>
      <c r="H2620">
        <f t="shared" ca="1" si="81"/>
        <v>-3.1665068325077608E-2</v>
      </c>
    </row>
    <row r="2621" spans="2:8" x14ac:dyDescent="0.45">
      <c r="B2621" s="191">
        <v>43789</v>
      </c>
      <c r="C2621" s="101">
        <v>182.57107543945313</v>
      </c>
      <c r="D2621" s="56">
        <f t="shared" si="80"/>
        <v>3.717934522716364</v>
      </c>
      <c r="E2621">
        <v>5.6155727569037334E-3</v>
      </c>
      <c r="G2621">
        <v>2619</v>
      </c>
      <c r="H2621">
        <f t="shared" ca="1" si="81"/>
        <v>9.8025115684788576E-3</v>
      </c>
    </row>
    <row r="2622" spans="2:8" x14ac:dyDescent="0.45">
      <c r="B2622" s="191">
        <v>39483</v>
      </c>
      <c r="C2622" s="101">
        <v>38.697246551513672</v>
      </c>
      <c r="D2622" s="56">
        <f t="shared" si="80"/>
        <v>0.12261225319104929</v>
      </c>
      <c r="E2622">
        <v>5.6150074809600574E-3</v>
      </c>
      <c r="G2622">
        <v>2620</v>
      </c>
      <c r="H2622">
        <f t="shared" ca="1" si="81"/>
        <v>2.1383377595910396E-2</v>
      </c>
    </row>
    <row r="2623" spans="2:8" x14ac:dyDescent="0.45">
      <c r="B2623" s="191">
        <v>39857</v>
      </c>
      <c r="C2623" s="101">
        <v>34.470714569091797</v>
      </c>
      <c r="D2623" s="56">
        <f t="shared" si="80"/>
        <v>4.4198975539796184</v>
      </c>
      <c r="E2623">
        <v>5.608680807648256E-3</v>
      </c>
      <c r="G2623">
        <v>2621</v>
      </c>
      <c r="H2623">
        <f t="shared" ca="1" si="81"/>
        <v>-2.5729702356544735E-2</v>
      </c>
    </row>
    <row r="2624" spans="2:8" x14ac:dyDescent="0.45">
      <c r="B2624" s="191">
        <v>35811</v>
      </c>
      <c r="C2624" s="101">
        <v>6.3600306510925293</v>
      </c>
      <c r="D2624" s="56">
        <f t="shared" si="80"/>
        <v>-0.87937526285581535</v>
      </c>
      <c r="E2624">
        <v>5.6030647407791859E-3</v>
      </c>
      <c r="G2624">
        <v>2622</v>
      </c>
      <c r="H2624">
        <f t="shared" ca="1" si="81"/>
        <v>3.7441854837469223E-2</v>
      </c>
    </row>
    <row r="2625" spans="2:8" x14ac:dyDescent="0.45">
      <c r="B2625" s="191">
        <v>40277</v>
      </c>
      <c r="C2625" s="101">
        <v>52.725757598876953</v>
      </c>
      <c r="D2625" s="56">
        <f t="shared" si="80"/>
        <v>-0.86613941990776366</v>
      </c>
      <c r="E2625">
        <v>5.6025816430800594E-3</v>
      </c>
      <c r="G2625">
        <v>2623</v>
      </c>
      <c r="H2625">
        <f t="shared" ca="1" si="81"/>
        <v>3.6675831746537766E-3</v>
      </c>
    </row>
    <row r="2626" spans="2:8" x14ac:dyDescent="0.45">
      <c r="B2626" s="191">
        <v>45408</v>
      </c>
      <c r="C2626" s="101">
        <v>393.8856201171875</v>
      </c>
      <c r="D2626" s="56">
        <f t="shared" si="80"/>
        <v>41.881220436809748</v>
      </c>
      <c r="E2626">
        <v>5.5992304778395416E-3</v>
      </c>
      <c r="G2626">
        <v>2624</v>
      </c>
      <c r="H2626">
        <f t="shared" ca="1" si="81"/>
        <v>-1.1227939910997331E-2</v>
      </c>
    </row>
    <row r="2627" spans="2:8" x14ac:dyDescent="0.45">
      <c r="B2627" s="191">
        <v>37018</v>
      </c>
      <c r="C2627" s="101">
        <v>9.1855039596557617</v>
      </c>
      <c r="D2627" s="56">
        <f t="shared" ref="D2627:D2690" si="82">(C2627-C2628)/C2628</f>
        <v>-0.25976475123529463</v>
      </c>
      <c r="E2627">
        <v>5.596624965259268E-3</v>
      </c>
      <c r="G2627">
        <v>2625</v>
      </c>
      <c r="H2627">
        <f t="shared" ca="1" si="81"/>
        <v>-1.3737100245460158E-2</v>
      </c>
    </row>
    <row r="2628" spans="2:8" x14ac:dyDescent="0.45">
      <c r="B2628" s="191">
        <v>38230</v>
      </c>
      <c r="C2628" s="101">
        <v>12.40889835357666</v>
      </c>
      <c r="D2628" s="56">
        <f t="shared" si="82"/>
        <v>-0.94342871292618047</v>
      </c>
      <c r="E2628">
        <v>5.5716654747164085E-3</v>
      </c>
      <c r="G2628">
        <v>2626</v>
      </c>
      <c r="H2628">
        <f t="shared" ref="H2628:H2691" ca="1" si="83">_xlfn.NORM.INV(RAND(),N$5,N$6)</f>
        <v>1.5124266052291982E-2</v>
      </c>
    </row>
    <row r="2629" spans="2:8" x14ac:dyDescent="0.45">
      <c r="B2629" s="191">
        <v>43571</v>
      </c>
      <c r="C2629" s="101">
        <v>219.34976196289063</v>
      </c>
      <c r="D2629" s="56">
        <f t="shared" si="82"/>
        <v>5.5953077964628113</v>
      </c>
      <c r="E2629">
        <v>5.5645181993510383E-3</v>
      </c>
      <c r="G2629">
        <v>2627</v>
      </c>
      <c r="H2629">
        <f t="shared" ca="1" si="83"/>
        <v>-1.8403654272368619E-2</v>
      </c>
    </row>
    <row r="2630" spans="2:8" x14ac:dyDescent="0.45">
      <c r="B2630" s="191">
        <v>38950</v>
      </c>
      <c r="C2630" s="101">
        <v>33.258457183837891</v>
      </c>
      <c r="D2630" s="56">
        <f t="shared" si="82"/>
        <v>0.61093855940952668</v>
      </c>
      <c r="E2630">
        <v>5.5632638891291736E-3</v>
      </c>
      <c r="G2630">
        <v>2628</v>
      </c>
      <c r="H2630">
        <f t="shared" ca="1" si="83"/>
        <v>-3.4242652548670659E-3</v>
      </c>
    </row>
    <row r="2631" spans="2:8" x14ac:dyDescent="0.45">
      <c r="B2631" s="191">
        <v>38581</v>
      </c>
      <c r="C2631" s="101">
        <v>20.645391464233398</v>
      </c>
      <c r="D2631" s="56">
        <f t="shared" si="82"/>
        <v>-0.40686339085037576</v>
      </c>
      <c r="E2631">
        <v>5.5572530373750812E-3</v>
      </c>
      <c r="G2631">
        <v>2629</v>
      </c>
      <c r="H2631">
        <f t="shared" ca="1" si="83"/>
        <v>3.9410475109216648E-3</v>
      </c>
    </row>
    <row r="2632" spans="2:8" x14ac:dyDescent="0.45">
      <c r="B2632" s="191">
        <v>39863</v>
      </c>
      <c r="C2632" s="101">
        <v>34.807144165039063</v>
      </c>
      <c r="D2632" s="56">
        <f t="shared" si="82"/>
        <v>-0.90901198640668901</v>
      </c>
      <c r="E2632">
        <v>5.5538363745205026E-3</v>
      </c>
      <c r="G2632">
        <v>2630</v>
      </c>
      <c r="H2632">
        <f t="shared" ca="1" si="83"/>
        <v>-3.6229653468746702E-3</v>
      </c>
    </row>
    <row r="2633" spans="2:8" x14ac:dyDescent="0.45">
      <c r="B2633" s="191">
        <v>45072</v>
      </c>
      <c r="C2633" s="101">
        <v>382.54647827148438</v>
      </c>
      <c r="D2633" s="56">
        <f t="shared" si="82"/>
        <v>3.4086538144501577</v>
      </c>
      <c r="E2633">
        <v>5.5535625874174113E-3</v>
      </c>
      <c r="G2633">
        <v>2631</v>
      </c>
      <c r="H2633">
        <f t="shared" ca="1" si="83"/>
        <v>4.5154353488738974E-2</v>
      </c>
    </row>
    <row r="2634" spans="2:8" x14ac:dyDescent="0.45">
      <c r="B2634" s="191">
        <v>40961</v>
      </c>
      <c r="C2634" s="101">
        <v>86.771720886230469</v>
      </c>
      <c r="D2634" s="56">
        <f t="shared" si="82"/>
        <v>-0.44679810680594373</v>
      </c>
      <c r="E2634">
        <v>5.5448738606621896E-3</v>
      </c>
      <c r="G2634">
        <v>2632</v>
      </c>
      <c r="H2634">
        <f t="shared" ca="1" si="83"/>
        <v>2.0188606283958695E-2</v>
      </c>
    </row>
    <row r="2635" spans="2:8" x14ac:dyDescent="0.45">
      <c r="B2635" s="191">
        <v>42726</v>
      </c>
      <c r="C2635" s="101">
        <v>156.85362243652344</v>
      </c>
      <c r="D2635" s="56">
        <f t="shared" si="82"/>
        <v>19.174726415759729</v>
      </c>
      <c r="E2635">
        <v>5.5236723925936289E-3</v>
      </c>
      <c r="G2635">
        <v>2633</v>
      </c>
      <c r="H2635">
        <f t="shared" ca="1" si="83"/>
        <v>7.6692960639746736E-3</v>
      </c>
    </row>
    <row r="2636" spans="2:8" x14ac:dyDescent="0.45">
      <c r="B2636" s="191">
        <v>37740</v>
      </c>
      <c r="C2636" s="101">
        <v>7.7747583389282227</v>
      </c>
      <c r="D2636" s="56">
        <f t="shared" si="82"/>
        <v>-0.84469908969302998</v>
      </c>
      <c r="E2636">
        <v>5.5167330500880832E-3</v>
      </c>
      <c r="G2636">
        <v>2634</v>
      </c>
      <c r="H2636">
        <f t="shared" ca="1" si="83"/>
        <v>-3.4000726242778211E-4</v>
      </c>
    </row>
    <row r="2637" spans="2:8" x14ac:dyDescent="0.45">
      <c r="B2637" s="191">
        <v>40248</v>
      </c>
      <c r="C2637" s="101">
        <v>50.062541961669922</v>
      </c>
      <c r="D2637" s="56">
        <f t="shared" si="82"/>
        <v>-0.87295119246788366</v>
      </c>
      <c r="E2637">
        <v>5.5066288560806217E-3</v>
      </c>
      <c r="G2637">
        <v>2635</v>
      </c>
      <c r="H2637">
        <f t="shared" ca="1" si="83"/>
        <v>1.0937625689042406E-2</v>
      </c>
    </row>
    <row r="2638" spans="2:8" x14ac:dyDescent="0.45">
      <c r="B2638" s="191">
        <v>46006</v>
      </c>
      <c r="C2638" s="101">
        <v>394.04180908203125</v>
      </c>
      <c r="D2638" s="56">
        <f t="shared" si="82"/>
        <v>-2.2476001684931701E-2</v>
      </c>
      <c r="E2638">
        <v>5.4985638974335491E-3</v>
      </c>
      <c r="G2638">
        <v>2636</v>
      </c>
      <c r="H2638">
        <f t="shared" ca="1" si="83"/>
        <v>-9.747253463255395E-3</v>
      </c>
    </row>
    <row r="2639" spans="2:8" x14ac:dyDescent="0.45">
      <c r="B2639" s="191">
        <v>45918</v>
      </c>
      <c r="C2639" s="101">
        <v>403.1019287109375</v>
      </c>
      <c r="D2639" s="56">
        <f t="shared" si="82"/>
        <v>1.9186539077257851</v>
      </c>
      <c r="E2639">
        <v>5.4972245923973345E-3</v>
      </c>
      <c r="G2639">
        <v>2637</v>
      </c>
      <c r="H2639">
        <f t="shared" ca="1" si="83"/>
        <v>3.1124858990140756E-2</v>
      </c>
    </row>
    <row r="2640" spans="2:8" x14ac:dyDescent="0.45">
      <c r="B2640" s="191">
        <v>41585</v>
      </c>
      <c r="C2640" s="101">
        <v>138.11227416992188</v>
      </c>
      <c r="D2640" s="56">
        <f t="shared" si="82"/>
        <v>-0.20381707188346646</v>
      </c>
      <c r="E2640">
        <v>5.4910654377699989E-3</v>
      </c>
      <c r="G2640">
        <v>2638</v>
      </c>
      <c r="H2640">
        <f t="shared" ca="1" si="83"/>
        <v>-1.6064032809479722E-2</v>
      </c>
    </row>
    <row r="2641" spans="2:8" x14ac:dyDescent="0.45">
      <c r="B2641" s="191">
        <v>43829</v>
      </c>
      <c r="C2641" s="101">
        <v>173.468017578125</v>
      </c>
      <c r="D2641" s="56">
        <f t="shared" si="82"/>
        <v>6.4624231426753385</v>
      </c>
      <c r="E2641">
        <v>5.4874439220343038E-3</v>
      </c>
      <c r="G2641">
        <v>2639</v>
      </c>
      <c r="H2641">
        <f t="shared" ca="1" si="83"/>
        <v>-2.0166144352154917E-2</v>
      </c>
    </row>
    <row r="2642" spans="2:8" x14ac:dyDescent="0.45">
      <c r="B2642" s="191">
        <v>38638</v>
      </c>
      <c r="C2642" s="101">
        <v>23.245534896850586</v>
      </c>
      <c r="D2642" s="56">
        <f t="shared" si="82"/>
        <v>-0.83854903112634194</v>
      </c>
      <c r="E2642">
        <v>5.4834252696439557E-3</v>
      </c>
      <c r="G2642">
        <v>2640</v>
      </c>
      <c r="H2642">
        <f t="shared" ca="1" si="83"/>
        <v>9.9089377257572473E-3</v>
      </c>
    </row>
    <row r="2643" spans="2:8" x14ac:dyDescent="0.45">
      <c r="B2643" s="191">
        <v>42468</v>
      </c>
      <c r="C2643" s="101">
        <v>143.97891235351563</v>
      </c>
      <c r="D2643" s="56">
        <f t="shared" si="82"/>
        <v>1.7614822792510976</v>
      </c>
      <c r="E2643">
        <v>5.4782451542944926E-3</v>
      </c>
      <c r="G2643">
        <v>2641</v>
      </c>
      <c r="H2643">
        <f t="shared" ca="1" si="83"/>
        <v>1.6388703593763427E-3</v>
      </c>
    </row>
    <row r="2644" spans="2:8" x14ac:dyDescent="0.45">
      <c r="B2644" s="191">
        <v>40274</v>
      </c>
      <c r="C2644" s="101">
        <v>52.138271331787109</v>
      </c>
      <c r="D2644" s="56">
        <f t="shared" si="82"/>
        <v>-9.381188750263238E-4</v>
      </c>
      <c r="E2644">
        <v>5.476081336264484E-3</v>
      </c>
      <c r="G2644">
        <v>2642</v>
      </c>
      <c r="H2644">
        <f t="shared" ca="1" si="83"/>
        <v>2.3961782395750413E-2</v>
      </c>
    </row>
    <row r="2645" spans="2:8" x14ac:dyDescent="0.45">
      <c r="B2645" s="191">
        <v>40311</v>
      </c>
      <c r="C2645" s="101">
        <v>52.187229156494141</v>
      </c>
      <c r="D2645" s="56">
        <f t="shared" si="82"/>
        <v>-0.86867816283937027</v>
      </c>
      <c r="E2645">
        <v>5.4707682190082959E-3</v>
      </c>
      <c r="G2645">
        <v>2643</v>
      </c>
      <c r="H2645">
        <f t="shared" ca="1" si="83"/>
        <v>4.1297900045292176E-3</v>
      </c>
    </row>
    <row r="2646" spans="2:8" x14ac:dyDescent="0.45">
      <c r="B2646" s="191">
        <v>45211</v>
      </c>
      <c r="C2646" s="101">
        <v>397.39947509765625</v>
      </c>
      <c r="D2646" s="56">
        <f t="shared" si="82"/>
        <v>46.205764514459375</v>
      </c>
      <c r="E2646">
        <v>5.4657491916963973E-3</v>
      </c>
      <c r="G2646">
        <v>2644</v>
      </c>
      <c r="H2646">
        <f t="shared" ca="1" si="83"/>
        <v>-1.6399125007263853E-2</v>
      </c>
    </row>
    <row r="2647" spans="2:8" x14ac:dyDescent="0.45">
      <c r="B2647" s="191">
        <v>36455</v>
      </c>
      <c r="C2647" s="101">
        <v>8.418452262878418</v>
      </c>
      <c r="D2647" s="56">
        <f t="shared" si="82"/>
        <v>-0.94333686250827409</v>
      </c>
      <c r="E2647">
        <v>5.4560141675719966E-3</v>
      </c>
      <c r="G2647">
        <v>2645</v>
      </c>
      <c r="H2647">
        <f t="shared" ca="1" si="83"/>
        <v>1.8584685946061722E-2</v>
      </c>
    </row>
    <row r="2648" spans="2:8" x14ac:dyDescent="0.45">
      <c r="B2648" s="191">
        <v>44047</v>
      </c>
      <c r="C2648" s="101">
        <v>148.57017517089844</v>
      </c>
      <c r="D2648" s="56">
        <f t="shared" si="82"/>
        <v>4.1461804553312591</v>
      </c>
      <c r="E2648">
        <v>5.4516247686108351E-3</v>
      </c>
      <c r="G2648">
        <v>2646</v>
      </c>
      <c r="H2648">
        <f t="shared" ca="1" si="83"/>
        <v>-1.0490180664050724E-2</v>
      </c>
    </row>
    <row r="2649" spans="2:8" x14ac:dyDescent="0.45">
      <c r="B2649" s="191">
        <v>39190</v>
      </c>
      <c r="C2649" s="101">
        <v>28.869989395141602</v>
      </c>
      <c r="D2649" s="56">
        <f t="shared" si="82"/>
        <v>-0.79488675711339452</v>
      </c>
      <c r="E2649">
        <v>5.4471224517139314E-3</v>
      </c>
      <c r="G2649">
        <v>2647</v>
      </c>
      <c r="H2649">
        <f t="shared" ca="1" si="83"/>
        <v>-1.217818601862946E-2</v>
      </c>
    </row>
    <row r="2650" spans="2:8" x14ac:dyDescent="0.45">
      <c r="B2650" s="191">
        <v>42200</v>
      </c>
      <c r="C2650" s="101">
        <v>140.75146484375</v>
      </c>
      <c r="D2650" s="56">
        <f t="shared" si="82"/>
        <v>1.7783656888574568</v>
      </c>
      <c r="E2650">
        <v>5.4433290035074966E-3</v>
      </c>
      <c r="G2650">
        <v>2648</v>
      </c>
      <c r="H2650">
        <f t="shared" ca="1" si="83"/>
        <v>-6.5899109498609868E-3</v>
      </c>
    </row>
    <row r="2651" spans="2:8" x14ac:dyDescent="0.45">
      <c r="B2651" s="191">
        <v>40100</v>
      </c>
      <c r="C2651" s="101">
        <v>50.659805297851563</v>
      </c>
      <c r="D2651" s="56">
        <f t="shared" si="82"/>
        <v>-0.68811574069811987</v>
      </c>
      <c r="E2651">
        <v>5.4410496674930919E-3</v>
      </c>
      <c r="G2651">
        <v>2649</v>
      </c>
      <c r="H2651">
        <f t="shared" ca="1" si="83"/>
        <v>3.7319216003021106E-2</v>
      </c>
    </row>
    <row r="2652" spans="2:8" x14ac:dyDescent="0.45">
      <c r="B2652" s="191">
        <v>42045</v>
      </c>
      <c r="C2652" s="101">
        <v>162.43142700195313</v>
      </c>
      <c r="D2652" s="56">
        <f t="shared" si="82"/>
        <v>19.964539668798775</v>
      </c>
      <c r="E2652">
        <v>5.4362912511668185E-3</v>
      </c>
      <c r="G2652">
        <v>2650</v>
      </c>
      <c r="H2652">
        <f t="shared" ca="1" si="83"/>
        <v>-8.2842796194033275E-3</v>
      </c>
    </row>
    <row r="2653" spans="2:8" x14ac:dyDescent="0.45">
      <c r="B2653" s="191">
        <v>36529</v>
      </c>
      <c r="C2653" s="101">
        <v>7.7479128837585449</v>
      </c>
      <c r="D2653" s="56">
        <f t="shared" si="82"/>
        <v>-0.97601024649007906</v>
      </c>
      <c r="E2653">
        <v>5.4338490524193945E-3</v>
      </c>
      <c r="G2653">
        <v>2651</v>
      </c>
      <c r="H2653">
        <f t="shared" ca="1" si="83"/>
        <v>-8.292674395315433E-3</v>
      </c>
    </row>
    <row r="2654" spans="2:8" x14ac:dyDescent="0.45">
      <c r="B2654" s="191">
        <v>44960</v>
      </c>
      <c r="C2654" s="101">
        <v>322.96759033203125</v>
      </c>
      <c r="D2654" s="56">
        <f t="shared" si="82"/>
        <v>13.621296170130901</v>
      </c>
      <c r="E2654">
        <v>5.4146838397504393E-3</v>
      </c>
      <c r="G2654">
        <v>2652</v>
      </c>
      <c r="H2654">
        <f t="shared" ca="1" si="83"/>
        <v>1.5930555879459948E-2</v>
      </c>
    </row>
    <row r="2655" spans="2:8" x14ac:dyDescent="0.45">
      <c r="B2655" s="191">
        <v>38604</v>
      </c>
      <c r="C2655" s="101">
        <v>22.088848114013672</v>
      </c>
      <c r="D2655" s="56">
        <f t="shared" si="82"/>
        <v>-0.86857412458239847</v>
      </c>
      <c r="E2655">
        <v>5.4135229727460769E-3</v>
      </c>
      <c r="G2655">
        <v>2653</v>
      </c>
      <c r="H2655">
        <f t="shared" ca="1" si="83"/>
        <v>-2.3286825807221374E-2</v>
      </c>
    </row>
    <row r="2656" spans="2:8" x14ac:dyDescent="0.45">
      <c r="B2656" s="191">
        <v>44293</v>
      </c>
      <c r="C2656" s="101">
        <v>168.07077026367188</v>
      </c>
      <c r="D2656" s="56">
        <f t="shared" si="82"/>
        <v>0.1119765560594506</v>
      </c>
      <c r="E2656">
        <v>5.4079069393835394E-3</v>
      </c>
      <c r="G2656">
        <v>2654</v>
      </c>
      <c r="H2656">
        <f t="shared" ca="1" si="83"/>
        <v>1.9219154467109054E-3</v>
      </c>
    </row>
    <row r="2657" spans="2:8" x14ac:dyDescent="0.45">
      <c r="B2657" s="191">
        <v>41836</v>
      </c>
      <c r="C2657" s="101">
        <v>151.14596557617188</v>
      </c>
      <c r="D2657" s="56">
        <f t="shared" si="82"/>
        <v>-0.54052042643852027</v>
      </c>
      <c r="E2657">
        <v>5.403733132174811E-3</v>
      </c>
      <c r="G2657">
        <v>2655</v>
      </c>
      <c r="H2657">
        <f t="shared" ca="1" si="83"/>
        <v>-9.8078705449337958E-3</v>
      </c>
    </row>
    <row r="2658" spans="2:8" x14ac:dyDescent="0.45">
      <c r="B2658" s="191">
        <v>45001</v>
      </c>
      <c r="C2658" s="101">
        <v>328.95034790039063</v>
      </c>
      <c r="D2658" s="56">
        <f t="shared" si="82"/>
        <v>-0.19932206728697222</v>
      </c>
      <c r="E2658">
        <v>5.4031683452386535E-3</v>
      </c>
      <c r="G2658">
        <v>2656</v>
      </c>
      <c r="H2658">
        <f t="shared" ca="1" si="83"/>
        <v>8.4143606265623203E-3</v>
      </c>
    </row>
    <row r="2659" spans="2:8" x14ac:dyDescent="0.45">
      <c r="B2659" s="191">
        <v>45847</v>
      </c>
      <c r="C2659" s="101">
        <v>410.83978271484375</v>
      </c>
      <c r="D2659" s="56">
        <f t="shared" si="82"/>
        <v>2.0540518529189242</v>
      </c>
      <c r="E2659">
        <v>5.3930550917000095E-3</v>
      </c>
      <c r="G2659">
        <v>2657</v>
      </c>
      <c r="H2659">
        <f t="shared" ca="1" si="83"/>
        <v>-1.6840060213747378E-2</v>
      </c>
    </row>
    <row r="2660" spans="2:8" x14ac:dyDescent="0.45">
      <c r="B2660" s="191">
        <v>41386</v>
      </c>
      <c r="C2660" s="101">
        <v>134.52285766601563</v>
      </c>
      <c r="D2660" s="56">
        <f t="shared" si="82"/>
        <v>-0.25735427411164774</v>
      </c>
      <c r="E2660">
        <v>5.3916083501391069E-3</v>
      </c>
      <c r="G2660">
        <v>2658</v>
      </c>
      <c r="H2660">
        <f t="shared" ca="1" si="83"/>
        <v>-7.8061814591970863E-3</v>
      </c>
    </row>
    <row r="2661" spans="2:8" x14ac:dyDescent="0.45">
      <c r="B2661" s="191">
        <v>44574</v>
      </c>
      <c r="C2661" s="101">
        <v>181.1400146484375</v>
      </c>
      <c r="D2661" s="56">
        <f t="shared" si="82"/>
        <v>15.878915009440117</v>
      </c>
      <c r="E2661">
        <v>5.3872164512598769E-3</v>
      </c>
      <c r="G2661">
        <v>2659</v>
      </c>
      <c r="H2661">
        <f t="shared" ca="1" si="83"/>
        <v>1.4968476561705E-2</v>
      </c>
    </row>
    <row r="2662" spans="2:8" x14ac:dyDescent="0.45">
      <c r="B2662" s="191">
        <v>38132</v>
      </c>
      <c r="C2662" s="101">
        <v>10.731733322143555</v>
      </c>
      <c r="D2662" s="56">
        <f t="shared" si="82"/>
        <v>0.25889482317750334</v>
      </c>
      <c r="E2662">
        <v>5.385984539640557E-3</v>
      </c>
      <c r="G2662">
        <v>2660</v>
      </c>
      <c r="H2662">
        <f t="shared" ca="1" si="83"/>
        <v>1.9368548811635265E-2</v>
      </c>
    </row>
    <row r="2663" spans="2:8" x14ac:dyDescent="0.45">
      <c r="B2663" s="191">
        <v>37034</v>
      </c>
      <c r="C2663" s="101">
        <v>8.5247259140014648</v>
      </c>
      <c r="D2663" s="56">
        <f t="shared" si="82"/>
        <v>-0.57056263126227591</v>
      </c>
      <c r="E2663">
        <v>5.3810716029054169E-3</v>
      </c>
      <c r="G2663">
        <v>2661</v>
      </c>
      <c r="H2663">
        <f t="shared" ca="1" si="83"/>
        <v>5.13270400853418E-2</v>
      </c>
    </row>
    <row r="2664" spans="2:8" x14ac:dyDescent="0.45">
      <c r="B2664" s="191">
        <v>38555</v>
      </c>
      <c r="C2664" s="101">
        <v>19.850917816162109</v>
      </c>
      <c r="D2664" s="56">
        <f t="shared" si="82"/>
        <v>-0.39356970267219543</v>
      </c>
      <c r="E2664">
        <v>5.3809471599161312E-3</v>
      </c>
      <c r="G2664">
        <v>2662</v>
      </c>
      <c r="H2664">
        <f t="shared" ca="1" si="83"/>
        <v>-1.4034808829520747E-2</v>
      </c>
    </row>
    <row r="2665" spans="2:8" x14ac:dyDescent="0.45">
      <c r="B2665" s="191">
        <v>39079</v>
      </c>
      <c r="C2665" s="101">
        <v>32.734046936035156</v>
      </c>
      <c r="D2665" s="56">
        <f t="shared" si="82"/>
        <v>-0.74686229670299842</v>
      </c>
      <c r="E2665">
        <v>5.3687014884576372E-3</v>
      </c>
      <c r="G2665">
        <v>2663</v>
      </c>
      <c r="H2665">
        <f t="shared" ca="1" si="83"/>
        <v>-7.8716917077559043E-3</v>
      </c>
    </row>
    <row r="2666" spans="2:8" x14ac:dyDescent="0.45">
      <c r="B2666" s="191">
        <v>44126</v>
      </c>
      <c r="C2666" s="101">
        <v>129.31320190429688</v>
      </c>
      <c r="D2666" s="56">
        <f t="shared" si="82"/>
        <v>8.4425387956292952E-2</v>
      </c>
      <c r="E2666">
        <v>5.3681036180425225E-3</v>
      </c>
      <c r="G2666">
        <v>2664</v>
      </c>
      <c r="H2666">
        <f t="shared" ca="1" si="83"/>
        <v>8.2013167174879806E-3</v>
      </c>
    </row>
    <row r="2667" spans="2:8" x14ac:dyDescent="0.45">
      <c r="B2667" s="191">
        <v>41284</v>
      </c>
      <c r="C2667" s="101">
        <v>119.24582672119141</v>
      </c>
      <c r="D2667" s="56">
        <f t="shared" si="82"/>
        <v>0.45703823290105727</v>
      </c>
      <c r="E2667">
        <v>5.3669825564222401E-3</v>
      </c>
      <c r="G2667">
        <v>2665</v>
      </c>
      <c r="H2667">
        <f t="shared" ca="1" si="83"/>
        <v>1.4460586208022742E-2</v>
      </c>
    </row>
    <row r="2668" spans="2:8" x14ac:dyDescent="0.45">
      <c r="B2668" s="191">
        <v>40730</v>
      </c>
      <c r="C2668" s="101">
        <v>81.84124755859375</v>
      </c>
      <c r="D2668" s="56">
        <f t="shared" si="82"/>
        <v>0.34271779571445665</v>
      </c>
      <c r="E2668">
        <v>5.3664362445274465E-3</v>
      </c>
      <c r="G2668">
        <v>2666</v>
      </c>
      <c r="H2668">
        <f t="shared" ca="1" si="83"/>
        <v>-1.1811559632151632E-2</v>
      </c>
    </row>
    <row r="2669" spans="2:8" x14ac:dyDescent="0.45">
      <c r="B2669" s="191">
        <v>40374</v>
      </c>
      <c r="C2669" s="101">
        <v>60.951934814453125</v>
      </c>
      <c r="D2669" s="56">
        <f t="shared" si="82"/>
        <v>6.5885266624013075E-2</v>
      </c>
      <c r="E2669">
        <v>5.3603500209400473E-3</v>
      </c>
      <c r="G2669">
        <v>2667</v>
      </c>
      <c r="H2669">
        <f t="shared" ca="1" si="83"/>
        <v>-4.419980685701071E-3</v>
      </c>
    </row>
    <row r="2670" spans="2:8" x14ac:dyDescent="0.45">
      <c r="B2670" s="191">
        <v>40340</v>
      </c>
      <c r="C2670" s="101">
        <v>57.184329986572266</v>
      </c>
      <c r="D2670" s="56">
        <f t="shared" si="82"/>
        <v>5.2550747406024625</v>
      </c>
      <c r="E2670">
        <v>5.3562336325196514E-3</v>
      </c>
      <c r="G2670">
        <v>2668</v>
      </c>
      <c r="H2670">
        <f t="shared" ca="1" si="83"/>
        <v>1.966318650358486E-2</v>
      </c>
    </row>
    <row r="2671" spans="2:8" x14ac:dyDescent="0.45">
      <c r="B2671" s="191">
        <v>36202</v>
      </c>
      <c r="C2671" s="101">
        <v>9.1420698165893555</v>
      </c>
      <c r="D2671" s="56">
        <f t="shared" si="82"/>
        <v>-0.95039854481845887</v>
      </c>
      <c r="E2671">
        <v>5.3543218891965588E-3</v>
      </c>
      <c r="G2671">
        <v>2669</v>
      </c>
      <c r="H2671">
        <f t="shared" ca="1" si="83"/>
        <v>-1.9742322479530141E-2</v>
      </c>
    </row>
    <row r="2672" spans="2:8" x14ac:dyDescent="0.45">
      <c r="B2672" s="191">
        <v>43098</v>
      </c>
      <c r="C2672" s="101">
        <v>184.31051635742188</v>
      </c>
      <c r="D2672" s="56">
        <f t="shared" si="82"/>
        <v>0.27517728370079436</v>
      </c>
      <c r="E2672">
        <v>5.3466010405888234E-3</v>
      </c>
      <c r="G2672">
        <v>2670</v>
      </c>
      <c r="H2672">
        <f t="shared" ca="1" si="83"/>
        <v>1.5845742146477323E-2</v>
      </c>
    </row>
    <row r="2673" spans="2:8" x14ac:dyDescent="0.45">
      <c r="B2673" s="191">
        <v>42146</v>
      </c>
      <c r="C2673" s="101">
        <v>144.53717041015625</v>
      </c>
      <c r="D2673" s="56">
        <f t="shared" si="82"/>
        <v>4.6559919068650579</v>
      </c>
      <c r="E2673">
        <v>5.3450281982847219E-3</v>
      </c>
      <c r="G2673">
        <v>2671</v>
      </c>
      <c r="H2673">
        <f t="shared" ca="1" si="83"/>
        <v>-2.4336739267979321E-3</v>
      </c>
    </row>
    <row r="2674" spans="2:8" x14ac:dyDescent="0.45">
      <c r="B2674" s="191">
        <v>38702</v>
      </c>
      <c r="C2674" s="101">
        <v>25.554698944091797</v>
      </c>
      <c r="D2674" s="56">
        <f t="shared" si="82"/>
        <v>-0.87319955589821552</v>
      </c>
      <c r="E2674">
        <v>5.3438915028770958E-3</v>
      </c>
      <c r="G2674">
        <v>2672</v>
      </c>
      <c r="H2674">
        <f t="shared" ca="1" si="83"/>
        <v>2.2216310790486231E-3</v>
      </c>
    </row>
    <row r="2675" spans="2:8" x14ac:dyDescent="0.45">
      <c r="B2675" s="191">
        <v>43462</v>
      </c>
      <c r="C2675" s="101">
        <v>201.53477478027344</v>
      </c>
      <c r="D2675" s="56">
        <f t="shared" si="82"/>
        <v>21.646658189176346</v>
      </c>
      <c r="E2675">
        <v>5.343066017902221E-3</v>
      </c>
      <c r="G2675">
        <v>2673</v>
      </c>
      <c r="H2675">
        <f t="shared" ca="1" si="83"/>
        <v>-9.9710397786602692E-3</v>
      </c>
    </row>
    <row r="2676" spans="2:8" x14ac:dyDescent="0.45">
      <c r="B2676" s="191">
        <v>36837</v>
      </c>
      <c r="C2676" s="101">
        <v>8.8990955352783203</v>
      </c>
      <c r="D2676" s="56">
        <f t="shared" si="82"/>
        <v>-0.94227619039229671</v>
      </c>
      <c r="E2676">
        <v>5.3410959056123036E-3</v>
      </c>
      <c r="G2676">
        <v>2674</v>
      </c>
      <c r="H2676">
        <f t="shared" ca="1" si="83"/>
        <v>-7.0019521865906929E-4</v>
      </c>
    </row>
    <row r="2677" spans="2:8" x14ac:dyDescent="0.45">
      <c r="B2677" s="191">
        <v>41719</v>
      </c>
      <c r="C2677" s="101">
        <v>154.16680908203125</v>
      </c>
      <c r="D2677" s="56">
        <f t="shared" si="82"/>
        <v>0.24053463136198341</v>
      </c>
      <c r="E2677">
        <v>5.3400014527637835E-3</v>
      </c>
      <c r="G2677">
        <v>2675</v>
      </c>
      <c r="H2677">
        <f t="shared" ca="1" si="83"/>
        <v>-1.1078581696195961E-2</v>
      </c>
    </row>
    <row r="2678" spans="2:8" x14ac:dyDescent="0.45">
      <c r="B2678" s="191">
        <v>41372</v>
      </c>
      <c r="C2678" s="101">
        <v>124.27449035644531</v>
      </c>
      <c r="D2678" s="56">
        <f t="shared" si="82"/>
        <v>50.575927321819663</v>
      </c>
      <c r="E2678">
        <v>5.3211537912009541E-3</v>
      </c>
      <c r="G2678">
        <v>2676</v>
      </c>
      <c r="H2678">
        <f t="shared" ca="1" si="83"/>
        <v>1.7023163928875366E-2</v>
      </c>
    </row>
    <row r="2679" spans="2:8" x14ac:dyDescent="0.45">
      <c r="B2679" s="191">
        <v>35075</v>
      </c>
      <c r="C2679" s="101">
        <v>2.4095444679260254</v>
      </c>
      <c r="D2679" s="56">
        <f t="shared" si="82"/>
        <v>-0.98740909608272209</v>
      </c>
      <c r="E2679">
        <v>5.3199674799691747E-3</v>
      </c>
      <c r="G2679">
        <v>2677</v>
      </c>
      <c r="H2679">
        <f t="shared" ca="1" si="83"/>
        <v>3.8283135016219563E-2</v>
      </c>
    </row>
    <row r="2680" spans="2:8" x14ac:dyDescent="0.45">
      <c r="B2680" s="191">
        <v>44473</v>
      </c>
      <c r="C2680" s="101">
        <v>191.37184143066406</v>
      </c>
      <c r="D2680" s="56">
        <f t="shared" si="82"/>
        <v>-0.41401026133655289</v>
      </c>
      <c r="E2680">
        <v>5.3112163575203689E-3</v>
      </c>
      <c r="G2680">
        <v>2678</v>
      </c>
      <c r="H2680">
        <f t="shared" ca="1" si="83"/>
        <v>-1.7159024742107343E-2</v>
      </c>
    </row>
    <row r="2681" spans="2:8" x14ac:dyDescent="0.45">
      <c r="B2681" s="191">
        <v>44986</v>
      </c>
      <c r="C2681" s="101">
        <v>326.57882690429688</v>
      </c>
      <c r="D2681" s="56">
        <f t="shared" si="82"/>
        <v>-0.18128139336786009</v>
      </c>
      <c r="E2681">
        <v>5.3094383867754611E-3</v>
      </c>
      <c r="G2681">
        <v>2679</v>
      </c>
      <c r="H2681">
        <f t="shared" ca="1" si="83"/>
        <v>1.0819195571336334E-2</v>
      </c>
    </row>
    <row r="2682" spans="2:8" x14ac:dyDescent="0.45">
      <c r="B2682" s="191">
        <v>45929</v>
      </c>
      <c r="C2682" s="101">
        <v>398.89019775390625</v>
      </c>
      <c r="D2682" s="56">
        <f t="shared" si="82"/>
        <v>0.84128839138926492</v>
      </c>
      <c r="E2682">
        <v>5.3073302225402292E-3</v>
      </c>
      <c r="G2682">
        <v>2680</v>
      </c>
      <c r="H2682">
        <f t="shared" ca="1" si="83"/>
        <v>-3.9197196893474119E-3</v>
      </c>
    </row>
    <row r="2683" spans="2:8" x14ac:dyDescent="0.45">
      <c r="B2683" s="191">
        <v>43578</v>
      </c>
      <c r="C2683" s="101">
        <v>216.63645935058594</v>
      </c>
      <c r="D2683" s="56">
        <f t="shared" si="82"/>
        <v>0.27366939217363867</v>
      </c>
      <c r="E2683">
        <v>5.3012829985712986E-3</v>
      </c>
      <c r="G2683">
        <v>2681</v>
      </c>
      <c r="H2683">
        <f t="shared" ca="1" si="83"/>
        <v>1.2602409813663208E-2</v>
      </c>
    </row>
    <row r="2684" spans="2:8" x14ac:dyDescent="0.45">
      <c r="B2684" s="191">
        <v>42740</v>
      </c>
      <c r="C2684" s="101">
        <v>170.08845520019531</v>
      </c>
      <c r="D2684" s="56">
        <f t="shared" si="82"/>
        <v>-0.19113979823551497</v>
      </c>
      <c r="E2684">
        <v>5.2963558524880975E-3</v>
      </c>
      <c r="G2684">
        <v>2682</v>
      </c>
      <c r="H2684">
        <f t="shared" ca="1" si="83"/>
        <v>-2.6649290687169078E-2</v>
      </c>
    </row>
    <row r="2685" spans="2:8" x14ac:dyDescent="0.45">
      <c r="B2685" s="191">
        <v>43536</v>
      </c>
      <c r="C2685" s="101">
        <v>210.28164672851563</v>
      </c>
      <c r="D2685" s="56">
        <f t="shared" si="82"/>
        <v>0.25382527206589939</v>
      </c>
      <c r="E2685">
        <v>5.2911758878662297E-3</v>
      </c>
      <c r="G2685">
        <v>2683</v>
      </c>
      <c r="H2685">
        <f t="shared" ca="1" si="83"/>
        <v>1.5602550768329128E-2</v>
      </c>
    </row>
    <row r="2686" spans="2:8" x14ac:dyDescent="0.45">
      <c r="B2686" s="191">
        <v>44242</v>
      </c>
      <c r="C2686" s="101">
        <v>167.71208190917969</v>
      </c>
      <c r="D2686" s="56">
        <f t="shared" si="82"/>
        <v>3.7883694747833241</v>
      </c>
      <c r="E2686">
        <v>5.2885861131215231E-3</v>
      </c>
      <c r="G2686">
        <v>2684</v>
      </c>
      <c r="H2686">
        <f t="shared" ca="1" si="83"/>
        <v>-5.4835204959946772E-3</v>
      </c>
    </row>
    <row r="2687" spans="2:8" x14ac:dyDescent="0.45">
      <c r="B2687" s="191">
        <v>39056</v>
      </c>
      <c r="C2687" s="101">
        <v>35.024883270263672</v>
      </c>
      <c r="D2687" s="56">
        <f t="shared" si="82"/>
        <v>-0.828277772632391</v>
      </c>
      <c r="E2687">
        <v>5.2810973961411002E-3</v>
      </c>
      <c r="G2687">
        <v>2685</v>
      </c>
      <c r="H2687">
        <f t="shared" ca="1" si="83"/>
        <v>4.8677153169308382E-3</v>
      </c>
    </row>
    <row r="2688" spans="2:8" x14ac:dyDescent="0.45">
      <c r="B2688" s="191">
        <v>43305</v>
      </c>
      <c r="C2688" s="101">
        <v>203.96243286132813</v>
      </c>
      <c r="D2688" s="56">
        <f t="shared" si="82"/>
        <v>6.2734659191350994</v>
      </c>
      <c r="E2688">
        <v>5.2786809472099563E-3</v>
      </c>
      <c r="G2688">
        <v>2686</v>
      </c>
      <c r="H2688">
        <f t="shared" ca="1" si="83"/>
        <v>4.913765155443563E-3</v>
      </c>
    </row>
    <row r="2689" spans="2:8" x14ac:dyDescent="0.45">
      <c r="B2689" s="191">
        <v>39248</v>
      </c>
      <c r="C2689" s="101">
        <v>28.041986465454102</v>
      </c>
      <c r="D2689" s="56">
        <f t="shared" si="82"/>
        <v>-0.90369953127292546</v>
      </c>
      <c r="E2689">
        <v>5.2773021239055562E-3</v>
      </c>
      <c r="G2689">
        <v>2687</v>
      </c>
      <c r="H2689">
        <f t="shared" ca="1" si="83"/>
        <v>3.1639181824118963E-2</v>
      </c>
    </row>
    <row r="2690" spans="2:8" x14ac:dyDescent="0.45">
      <c r="B2690" s="191">
        <v>44907</v>
      </c>
      <c r="C2690" s="101">
        <v>291.192626953125</v>
      </c>
      <c r="D2690" s="56">
        <f t="shared" si="82"/>
        <v>28.171592488738362</v>
      </c>
      <c r="E2690">
        <v>5.2723647763385402E-3</v>
      </c>
      <c r="G2690">
        <v>2688</v>
      </c>
      <c r="H2690">
        <f t="shared" ca="1" si="83"/>
        <v>-9.2882327526985307E-3</v>
      </c>
    </row>
    <row r="2691" spans="2:8" x14ac:dyDescent="0.45">
      <c r="B2691" s="191">
        <v>37942</v>
      </c>
      <c r="C2691" s="101">
        <v>9.9820613861083984</v>
      </c>
      <c r="D2691" s="56">
        <f t="shared" ref="D2691:D2754" si="84">(C2691-C2692)/C2692</f>
        <v>3.3105733798757898E-2</v>
      </c>
      <c r="E2691">
        <v>5.2630820723865868E-3</v>
      </c>
      <c r="G2691">
        <v>2689</v>
      </c>
      <c r="H2691">
        <f t="shared" ca="1" si="83"/>
        <v>-3.0000916136382586E-3</v>
      </c>
    </row>
    <row r="2692" spans="2:8" x14ac:dyDescent="0.45">
      <c r="B2692" s="191">
        <v>36537</v>
      </c>
      <c r="C2692" s="101">
        <v>9.6621875762939453</v>
      </c>
      <c r="D2692" s="56">
        <f t="shared" si="84"/>
        <v>-0.69470252177211989</v>
      </c>
      <c r="E2692">
        <v>5.2620904848576736E-3</v>
      </c>
      <c r="G2692">
        <v>2690</v>
      </c>
      <c r="H2692">
        <f t="shared" ref="H2692:H2755" ca="1" si="85">_xlfn.NORM.INV(RAND(),N$5,N$6)</f>
        <v>3.0142459898176849E-4</v>
      </c>
    </row>
    <row r="2693" spans="2:8" x14ac:dyDescent="0.45">
      <c r="B2693" s="191">
        <v>39097</v>
      </c>
      <c r="C2693" s="101">
        <v>31.648435592651367</v>
      </c>
      <c r="D2693" s="56">
        <f t="shared" si="84"/>
        <v>-0.8401020057944093</v>
      </c>
      <c r="E2693">
        <v>5.260307906159117E-3</v>
      </c>
      <c r="G2693">
        <v>2691</v>
      </c>
      <c r="H2693">
        <f t="shared" ca="1" si="85"/>
        <v>-2.0122315763873654E-2</v>
      </c>
    </row>
    <row r="2694" spans="2:8" x14ac:dyDescent="0.45">
      <c r="B2694" s="191">
        <v>43293</v>
      </c>
      <c r="C2694" s="101">
        <v>197.92890930175781</v>
      </c>
      <c r="D2694" s="56">
        <f t="shared" si="84"/>
        <v>12.026249262994366</v>
      </c>
      <c r="E2694">
        <v>5.2584484845178284E-3</v>
      </c>
      <c r="G2694">
        <v>2692</v>
      </c>
      <c r="H2694">
        <f t="shared" ca="1" si="85"/>
        <v>1.2762433800385805E-2</v>
      </c>
    </row>
    <row r="2695" spans="2:8" x14ac:dyDescent="0.45">
      <c r="B2695" s="191">
        <v>38441</v>
      </c>
      <c r="C2695" s="101">
        <v>15.194620132446289</v>
      </c>
      <c r="D2695" s="56">
        <f t="shared" si="84"/>
        <v>-0.91279121677227149</v>
      </c>
      <c r="E2695">
        <v>5.2543194596956005E-3</v>
      </c>
      <c r="G2695">
        <v>2693</v>
      </c>
      <c r="H2695">
        <f t="shared" ca="1" si="85"/>
        <v>7.2784242066599629E-3</v>
      </c>
    </row>
    <row r="2696" spans="2:8" x14ac:dyDescent="0.45">
      <c r="B2696" s="191">
        <v>43843</v>
      </c>
      <c r="C2696" s="101">
        <v>174.23268127441406</v>
      </c>
      <c r="D2696" s="56">
        <f t="shared" si="84"/>
        <v>-2.1973934181066308E-2</v>
      </c>
      <c r="E2696">
        <v>5.2520253800206638E-3</v>
      </c>
      <c r="G2696">
        <v>2694</v>
      </c>
      <c r="H2696">
        <f t="shared" ca="1" si="85"/>
        <v>-4.8775056686854567E-3</v>
      </c>
    </row>
    <row r="2697" spans="2:8" x14ac:dyDescent="0.45">
      <c r="B2697" s="191">
        <v>44565</v>
      </c>
      <c r="C2697" s="101">
        <v>178.14727783203125</v>
      </c>
      <c r="D2697" s="56">
        <f t="shared" si="84"/>
        <v>-0.54885073261241013</v>
      </c>
      <c r="E2697">
        <v>5.2486193078035651E-3</v>
      </c>
      <c r="G2697">
        <v>2695</v>
      </c>
      <c r="H2697">
        <f t="shared" ca="1" si="85"/>
        <v>8.1479982784078021E-3</v>
      </c>
    </row>
    <row r="2698" spans="2:8" x14ac:dyDescent="0.45">
      <c r="B2698" s="191">
        <v>46001</v>
      </c>
      <c r="C2698" s="101">
        <v>394.87435913085938</v>
      </c>
      <c r="D2698" s="56">
        <f t="shared" si="84"/>
        <v>1.7550096361779903</v>
      </c>
      <c r="E2698">
        <v>5.2362354015660388E-3</v>
      </c>
      <c r="G2698">
        <v>2696</v>
      </c>
      <c r="H2698">
        <f t="shared" ca="1" si="85"/>
        <v>-1.7477797366330334E-2</v>
      </c>
    </row>
    <row r="2699" spans="2:8" x14ac:dyDescent="0.45">
      <c r="B2699" s="191">
        <v>42139</v>
      </c>
      <c r="C2699" s="101">
        <v>143.32957458496094</v>
      </c>
      <c r="D2699" s="56">
        <f t="shared" si="84"/>
        <v>1.1620428408353189</v>
      </c>
      <c r="E2699">
        <v>5.2354771478945773E-3</v>
      </c>
      <c r="G2699">
        <v>2697</v>
      </c>
      <c r="H2699">
        <f t="shared" ca="1" si="85"/>
        <v>-2.6204379459285562E-3</v>
      </c>
    </row>
    <row r="2700" spans="2:8" x14ac:dyDescent="0.45">
      <c r="B2700" s="191">
        <v>40434</v>
      </c>
      <c r="C2700" s="101">
        <v>66.293586730957031</v>
      </c>
      <c r="D2700" s="56">
        <f t="shared" si="84"/>
        <v>-0.547104034955605</v>
      </c>
      <c r="E2700">
        <v>5.2352041536421878E-3</v>
      </c>
      <c r="G2700">
        <v>2698</v>
      </c>
      <c r="H2700">
        <f t="shared" ca="1" si="85"/>
        <v>2.0288570382228602E-2</v>
      </c>
    </row>
    <row r="2701" spans="2:8" x14ac:dyDescent="0.45">
      <c r="B2701" s="191">
        <v>42368</v>
      </c>
      <c r="C2701" s="101">
        <v>146.3770751953125</v>
      </c>
      <c r="D2701" s="56">
        <f t="shared" si="84"/>
        <v>-5.6622784843487664E-2</v>
      </c>
      <c r="E2701">
        <v>5.2333505116720835E-3</v>
      </c>
      <c r="G2701">
        <v>2699</v>
      </c>
      <c r="H2701">
        <f t="shared" ca="1" si="85"/>
        <v>-2.1093522657396131E-3</v>
      </c>
    </row>
    <row r="2702" spans="2:8" x14ac:dyDescent="0.45">
      <c r="B2702" s="191">
        <v>42338</v>
      </c>
      <c r="C2702" s="101">
        <v>155.16282653808594</v>
      </c>
      <c r="D2702" s="56">
        <f t="shared" si="84"/>
        <v>8.861266241009929</v>
      </c>
      <c r="E2702">
        <v>5.227329883177644E-3</v>
      </c>
      <c r="G2702">
        <v>2700</v>
      </c>
      <c r="H2702">
        <f t="shared" ca="1" si="85"/>
        <v>-2.9778266085249603E-3</v>
      </c>
    </row>
    <row r="2703" spans="2:8" x14ac:dyDescent="0.45">
      <c r="B2703" s="191">
        <v>38392</v>
      </c>
      <c r="C2703" s="101">
        <v>15.734574317932129</v>
      </c>
      <c r="D2703" s="56">
        <f t="shared" si="84"/>
        <v>-0.95226119243750074</v>
      </c>
      <c r="E2703">
        <v>5.2253890360474771E-3</v>
      </c>
      <c r="G2703">
        <v>2701</v>
      </c>
      <c r="H2703">
        <f t="shared" ca="1" si="85"/>
        <v>-7.8804727605034427E-3</v>
      </c>
    </row>
    <row r="2704" spans="2:8" x14ac:dyDescent="0.45">
      <c r="B2704" s="191">
        <v>44972</v>
      </c>
      <c r="C2704" s="101">
        <v>329.59713745117188</v>
      </c>
      <c r="D2704" s="56">
        <f t="shared" si="84"/>
        <v>-3.3872486156056911E-2</v>
      </c>
      <c r="E2704">
        <v>5.2105050363654773E-3</v>
      </c>
      <c r="G2704">
        <v>2702</v>
      </c>
      <c r="H2704">
        <f t="shared" ca="1" si="85"/>
        <v>-1.5801968757714203E-2</v>
      </c>
    </row>
    <row r="2705" spans="2:8" x14ac:dyDescent="0.45">
      <c r="B2705" s="191">
        <v>45029</v>
      </c>
      <c r="C2705" s="101">
        <v>341.15283203125</v>
      </c>
      <c r="D2705" s="56">
        <f t="shared" si="84"/>
        <v>-0.14683705153483373</v>
      </c>
      <c r="E2705">
        <v>5.2089894700703635E-3</v>
      </c>
      <c r="G2705">
        <v>2703</v>
      </c>
      <c r="H2705">
        <f t="shared" ca="1" si="85"/>
        <v>-5.6800450374945854E-3</v>
      </c>
    </row>
    <row r="2706" spans="2:8" x14ac:dyDescent="0.45">
      <c r="B2706" s="191">
        <v>45182</v>
      </c>
      <c r="C2706" s="101">
        <v>399.86831665039063</v>
      </c>
      <c r="D2706" s="56">
        <f t="shared" si="84"/>
        <v>1.9725389932230826</v>
      </c>
      <c r="E2706">
        <v>5.2089814289021869E-3</v>
      </c>
      <c r="G2706">
        <v>2704</v>
      </c>
      <c r="H2706">
        <f t="shared" ca="1" si="85"/>
        <v>1.148718068232862E-2</v>
      </c>
    </row>
    <row r="2707" spans="2:8" x14ac:dyDescent="0.45">
      <c r="B2707" s="191">
        <v>42412</v>
      </c>
      <c r="C2707" s="101">
        <v>134.52079772949219</v>
      </c>
      <c r="D2707" s="56">
        <f t="shared" si="84"/>
        <v>0.12188925791915205</v>
      </c>
      <c r="E2707">
        <v>5.1921128502655173E-3</v>
      </c>
      <c r="G2707">
        <v>2705</v>
      </c>
      <c r="H2707">
        <f t="shared" ca="1" si="85"/>
        <v>-2.6520500641074262E-2</v>
      </c>
    </row>
    <row r="2708" spans="2:8" x14ac:dyDescent="0.45">
      <c r="B2708" s="191">
        <v>43966</v>
      </c>
      <c r="C2708" s="101">
        <v>119.90559387207031</v>
      </c>
      <c r="D2708" s="56">
        <f t="shared" si="84"/>
        <v>-0.16459949825789305</v>
      </c>
      <c r="E2708">
        <v>5.1892110664623747E-3</v>
      </c>
      <c r="G2708">
        <v>2706</v>
      </c>
      <c r="H2708">
        <f t="shared" ca="1" si="85"/>
        <v>1.1498384546704703E-2</v>
      </c>
    </row>
    <row r="2709" spans="2:8" x14ac:dyDescent="0.45">
      <c r="B2709" s="191">
        <v>42398</v>
      </c>
      <c r="C2709" s="101">
        <v>143.53067016601563</v>
      </c>
      <c r="D2709" s="56">
        <f t="shared" si="84"/>
        <v>3.0377347556768148</v>
      </c>
      <c r="E2709">
        <v>5.1798721365666186E-3</v>
      </c>
      <c r="G2709">
        <v>2707</v>
      </c>
      <c r="H2709">
        <f t="shared" ca="1" si="85"/>
        <v>-2.2115197452871511E-2</v>
      </c>
    </row>
    <row r="2710" spans="2:8" x14ac:dyDescent="0.45">
      <c r="B2710" s="191">
        <v>39686</v>
      </c>
      <c r="C2710" s="101">
        <v>35.547325134277344</v>
      </c>
      <c r="D2710" s="56">
        <f t="shared" si="84"/>
        <v>-0.7811252720632158</v>
      </c>
      <c r="E2710">
        <v>5.1645846634735754E-3</v>
      </c>
      <c r="G2710">
        <v>2708</v>
      </c>
      <c r="H2710">
        <f t="shared" ca="1" si="85"/>
        <v>2.3207446264686196E-2</v>
      </c>
    </row>
    <row r="2711" spans="2:8" x14ac:dyDescent="0.45">
      <c r="B2711" s="191">
        <v>42002</v>
      </c>
      <c r="C2711" s="101">
        <v>162.40945434570313</v>
      </c>
      <c r="D2711" s="56">
        <f t="shared" si="84"/>
        <v>0.20548501568176372</v>
      </c>
      <c r="E2711">
        <v>5.1635713286698097E-3</v>
      </c>
      <c r="G2711">
        <v>2709</v>
      </c>
      <c r="H2711">
        <f t="shared" ca="1" si="85"/>
        <v>-2.7856267610501147E-2</v>
      </c>
    </row>
    <row r="2712" spans="2:8" x14ac:dyDescent="0.45">
      <c r="B2712" s="191">
        <v>44004</v>
      </c>
      <c r="C2712" s="101">
        <v>134.72540283203125</v>
      </c>
      <c r="D2712" s="56">
        <f t="shared" si="84"/>
        <v>-0.26805712118978881</v>
      </c>
      <c r="E2712">
        <v>5.161872317715051E-3</v>
      </c>
      <c r="G2712">
        <v>2710</v>
      </c>
      <c r="H2712">
        <f t="shared" ca="1" si="85"/>
        <v>-2.1379700022749793E-2</v>
      </c>
    </row>
    <row r="2713" spans="2:8" x14ac:dyDescent="0.45">
      <c r="B2713" s="191">
        <v>43105</v>
      </c>
      <c r="C2713" s="101">
        <v>184.06546020507813</v>
      </c>
      <c r="D2713" s="56">
        <f t="shared" si="84"/>
        <v>-0.53257897042179869</v>
      </c>
      <c r="E2713">
        <v>5.1616665287611361E-3</v>
      </c>
      <c r="G2713">
        <v>2711</v>
      </c>
      <c r="H2713">
        <f t="shared" ca="1" si="85"/>
        <v>7.675217507546999E-4</v>
      </c>
    </row>
    <row r="2714" spans="2:8" x14ac:dyDescent="0.45">
      <c r="B2714" s="191">
        <v>45743</v>
      </c>
      <c r="C2714" s="101">
        <v>393.7894287109375</v>
      </c>
      <c r="D2714" s="56">
        <f t="shared" si="84"/>
        <v>10.053980998375037</v>
      </c>
      <c r="E2714">
        <v>5.1552045287279963E-3</v>
      </c>
      <c r="G2714">
        <v>2712</v>
      </c>
      <c r="H2714">
        <f t="shared" ca="1" si="85"/>
        <v>-1.8341871905283261E-2</v>
      </c>
    </row>
    <row r="2715" spans="2:8" x14ac:dyDescent="0.45">
      <c r="B2715" s="191">
        <v>39905</v>
      </c>
      <c r="C2715" s="101">
        <v>35.624217987060547</v>
      </c>
      <c r="D2715" s="56">
        <f t="shared" si="84"/>
        <v>-0.83506836944529828</v>
      </c>
      <c r="E2715">
        <v>5.15327156539961E-3</v>
      </c>
      <c r="G2715">
        <v>2713</v>
      </c>
      <c r="H2715">
        <f t="shared" ca="1" si="85"/>
        <v>2.8474691911437675E-3</v>
      </c>
    </row>
    <row r="2716" spans="2:8" x14ac:dyDescent="0.45">
      <c r="B2716" s="191">
        <v>43321</v>
      </c>
      <c r="C2716" s="101">
        <v>215.99385070800781</v>
      </c>
      <c r="D2716" s="56">
        <f t="shared" si="84"/>
        <v>5.6696796835861054</v>
      </c>
      <c r="E2716">
        <v>5.1505953558508592E-3</v>
      </c>
      <c r="G2716">
        <v>2714</v>
      </c>
      <c r="H2716">
        <f t="shared" ca="1" si="85"/>
        <v>5.7362010134807398E-3</v>
      </c>
    </row>
    <row r="2717" spans="2:8" x14ac:dyDescent="0.45">
      <c r="B2717" s="191">
        <v>38909</v>
      </c>
      <c r="C2717" s="101">
        <v>32.384441375732422</v>
      </c>
      <c r="D2717" s="56">
        <f t="shared" si="84"/>
        <v>-0.47593594474768414</v>
      </c>
      <c r="E2717">
        <v>5.1398441103787176E-3</v>
      </c>
      <c r="G2717">
        <v>2715</v>
      </c>
      <c r="H2717">
        <f t="shared" ca="1" si="85"/>
        <v>1.8317886658309128E-2</v>
      </c>
    </row>
    <row r="2718" spans="2:8" x14ac:dyDescent="0.45">
      <c r="B2718" s="191">
        <v>40386</v>
      </c>
      <c r="C2718" s="101">
        <v>61.794815063476563</v>
      </c>
      <c r="D2718" s="56">
        <f t="shared" si="84"/>
        <v>-0.67887467589399886</v>
      </c>
      <c r="E2718">
        <v>5.1204921132632381E-3</v>
      </c>
      <c r="G2718">
        <v>2716</v>
      </c>
      <c r="H2718">
        <f t="shared" ca="1" si="85"/>
        <v>-5.1825379608647611E-3</v>
      </c>
    </row>
    <row r="2719" spans="2:8" x14ac:dyDescent="0.45">
      <c r="B2719" s="191">
        <v>43244</v>
      </c>
      <c r="C2719" s="101">
        <v>192.43208312988281</v>
      </c>
      <c r="D2719" s="56">
        <f t="shared" si="84"/>
        <v>7.5853319776002043E-2</v>
      </c>
      <c r="E2719">
        <v>5.1198733720199032E-3</v>
      </c>
      <c r="G2719">
        <v>2717</v>
      </c>
      <c r="H2719">
        <f t="shared" ca="1" si="85"/>
        <v>4.4835883995339448E-4</v>
      </c>
    </row>
    <row r="2720" spans="2:8" x14ac:dyDescent="0.45">
      <c r="B2720" s="191">
        <v>44615</v>
      </c>
      <c r="C2720" s="101">
        <v>178.86460876464844</v>
      </c>
      <c r="D2720" s="56">
        <f t="shared" si="84"/>
        <v>60.174049492093452</v>
      </c>
      <c r="E2720">
        <v>5.1197171619507984E-3</v>
      </c>
      <c r="G2720">
        <v>2718</v>
      </c>
      <c r="H2720">
        <f t="shared" ca="1" si="85"/>
        <v>-2.7730371766600918E-2</v>
      </c>
    </row>
    <row r="2721" spans="2:8" x14ac:dyDescent="0.45">
      <c r="B2721" s="191">
        <v>35184</v>
      </c>
      <c r="C2721" s="101">
        <v>2.9238641262054443</v>
      </c>
      <c r="D2721" s="56">
        <f t="shared" si="84"/>
        <v>-0.91022404503594379</v>
      </c>
      <c r="E2721">
        <v>5.1139320224709434E-3</v>
      </c>
      <c r="G2721">
        <v>2719</v>
      </c>
      <c r="H2721">
        <f t="shared" ca="1" si="85"/>
        <v>1.852117631115428E-2</v>
      </c>
    </row>
    <row r="2722" spans="2:8" x14ac:dyDescent="0.45">
      <c r="B2722" s="191">
        <v>39084</v>
      </c>
      <c r="C2722" s="101">
        <v>32.568454742431641</v>
      </c>
      <c r="D2722" s="56">
        <f t="shared" si="84"/>
        <v>-0.78429614544687221</v>
      </c>
      <c r="E2722">
        <v>5.1108919815045818E-3</v>
      </c>
      <c r="G2722">
        <v>2720</v>
      </c>
      <c r="H2722">
        <f t="shared" ca="1" si="85"/>
        <v>2.0061247179668958E-2</v>
      </c>
    </row>
    <row r="2723" spans="2:8" x14ac:dyDescent="0.45">
      <c r="B2723" s="191">
        <v>44064</v>
      </c>
      <c r="C2723" s="101">
        <v>150.98689270019531</v>
      </c>
      <c r="D2723" s="56">
        <f t="shared" si="84"/>
        <v>18.478560339882979</v>
      </c>
      <c r="E2723">
        <v>5.1071642099716008E-3</v>
      </c>
      <c r="G2723">
        <v>2721</v>
      </c>
      <c r="H2723">
        <f t="shared" ca="1" si="85"/>
        <v>9.3014417333552382E-3</v>
      </c>
    </row>
    <row r="2724" spans="2:8" x14ac:dyDescent="0.45">
      <c r="B2724" s="191">
        <v>37629</v>
      </c>
      <c r="C2724" s="101">
        <v>7.7514400482177734</v>
      </c>
      <c r="D2724" s="56">
        <f t="shared" si="84"/>
        <v>-0.34442612825124302</v>
      </c>
      <c r="E2724">
        <v>5.0883999591928844E-3</v>
      </c>
      <c r="G2724">
        <v>2722</v>
      </c>
      <c r="H2724">
        <f t="shared" ca="1" si="85"/>
        <v>2.7440820442095483E-2</v>
      </c>
    </row>
    <row r="2725" spans="2:8" x14ac:dyDescent="0.45">
      <c r="B2725" s="191">
        <v>36340</v>
      </c>
      <c r="C2725" s="101">
        <v>11.82390022277832</v>
      </c>
      <c r="D2725" s="56">
        <f t="shared" si="84"/>
        <v>-0.4029211276089632</v>
      </c>
      <c r="E2725">
        <v>5.0852298267873228E-3</v>
      </c>
      <c r="G2725">
        <v>2723</v>
      </c>
      <c r="H2725">
        <f t="shared" ca="1" si="85"/>
        <v>6.9757069814547828E-3</v>
      </c>
    </row>
    <row r="2726" spans="2:8" x14ac:dyDescent="0.45">
      <c r="B2726" s="191">
        <v>38534</v>
      </c>
      <c r="C2726" s="101">
        <v>19.802911758422852</v>
      </c>
      <c r="D2726" s="56">
        <f t="shared" si="84"/>
        <v>1.2963416864784858</v>
      </c>
      <c r="E2726">
        <v>5.0838763114461859E-3</v>
      </c>
      <c r="G2726">
        <v>2724</v>
      </c>
      <c r="H2726">
        <f t="shared" ca="1" si="85"/>
        <v>-2.6168154155484357E-2</v>
      </c>
    </row>
    <row r="2727" spans="2:8" x14ac:dyDescent="0.45">
      <c r="B2727" s="191">
        <v>36969</v>
      </c>
      <c r="C2727" s="101">
        <v>8.6236782073974609</v>
      </c>
      <c r="D2727" s="56">
        <f t="shared" si="84"/>
        <v>-0.94863918854186668</v>
      </c>
      <c r="E2727">
        <v>5.0615518898820423E-3</v>
      </c>
      <c r="G2727">
        <v>2725</v>
      </c>
      <c r="H2727">
        <f t="shared" ca="1" si="85"/>
        <v>-2.5862838374389754E-2</v>
      </c>
    </row>
    <row r="2728" spans="2:8" x14ac:dyDescent="0.45">
      <c r="B2728" s="191">
        <v>44245</v>
      </c>
      <c r="C2728" s="101">
        <v>167.90385437011719</v>
      </c>
      <c r="D2728" s="56">
        <f t="shared" si="84"/>
        <v>17.138469937327169</v>
      </c>
      <c r="E2728">
        <v>5.0515872580933902E-3</v>
      </c>
      <c r="G2728">
        <v>2726</v>
      </c>
      <c r="H2728">
        <f t="shared" ca="1" si="85"/>
        <v>1.4674118096992634E-2</v>
      </c>
    </row>
    <row r="2729" spans="2:8" x14ac:dyDescent="0.45">
      <c r="B2729" s="191">
        <v>37880</v>
      </c>
      <c r="C2729" s="101">
        <v>9.2567815780639648</v>
      </c>
      <c r="D2729" s="56">
        <f t="shared" si="84"/>
        <v>8.3289667774572099E-2</v>
      </c>
      <c r="E2729">
        <v>5.0439409856937335E-3</v>
      </c>
      <c r="G2729">
        <v>2727</v>
      </c>
      <c r="H2729">
        <f t="shared" ca="1" si="85"/>
        <v>-2.3505119297998769E-2</v>
      </c>
    </row>
    <row r="2730" spans="2:8" x14ac:dyDescent="0.45">
      <c r="B2730" s="191">
        <v>37040</v>
      </c>
      <c r="C2730" s="101">
        <v>8.5450658798217773</v>
      </c>
      <c r="D2730" s="56">
        <f t="shared" si="84"/>
        <v>-0.901898754827135</v>
      </c>
      <c r="E2730">
        <v>5.0434157978496924E-3</v>
      </c>
      <c r="G2730">
        <v>2728</v>
      </c>
      <c r="H2730">
        <f t="shared" ca="1" si="85"/>
        <v>-1.0912989209109448E-2</v>
      </c>
    </row>
    <row r="2731" spans="2:8" x14ac:dyDescent="0.45">
      <c r="B2731" s="191">
        <v>40849</v>
      </c>
      <c r="C2731" s="101">
        <v>87.104560852050781</v>
      </c>
      <c r="D2731" s="56">
        <f t="shared" si="84"/>
        <v>-0.54692600543849001</v>
      </c>
      <c r="E2731">
        <v>5.0408875018420375E-3</v>
      </c>
      <c r="G2731">
        <v>2729</v>
      </c>
      <c r="H2731">
        <f t="shared" ca="1" si="85"/>
        <v>-4.5166813669616796E-3</v>
      </c>
    </row>
    <row r="2732" spans="2:8" x14ac:dyDescent="0.45">
      <c r="B2732" s="191">
        <v>43262</v>
      </c>
      <c r="C2732" s="101">
        <v>192.25239562988281</v>
      </c>
      <c r="D2732" s="56">
        <f t="shared" si="84"/>
        <v>-0.53165937906935046</v>
      </c>
      <c r="E2732">
        <v>5.0392943552069955E-3</v>
      </c>
      <c r="G2732">
        <v>2730</v>
      </c>
      <c r="H2732">
        <f t="shared" ca="1" si="85"/>
        <v>-1.1051727034119935E-2</v>
      </c>
    </row>
    <row r="2733" spans="2:8" x14ac:dyDescent="0.45">
      <c r="B2733" s="191">
        <v>45813</v>
      </c>
      <c r="C2733" s="101">
        <v>410.4969482421875</v>
      </c>
      <c r="D2733" s="56">
        <f t="shared" si="84"/>
        <v>55.453477880552079</v>
      </c>
      <c r="E2733">
        <v>5.0359525167957232E-3</v>
      </c>
      <c r="G2733">
        <v>2731</v>
      </c>
      <c r="H2733">
        <f t="shared" ca="1" si="85"/>
        <v>9.5158392716277462E-3</v>
      </c>
    </row>
    <row r="2734" spans="2:8" x14ac:dyDescent="0.45">
      <c r="B2734" s="191">
        <v>37554</v>
      </c>
      <c r="C2734" s="101">
        <v>7.2714200019836426</v>
      </c>
      <c r="D2734" s="56">
        <f t="shared" si="84"/>
        <v>-0.78981706514289041</v>
      </c>
      <c r="E2734">
        <v>5.0314603025611859E-3</v>
      </c>
      <c r="G2734">
        <v>2732</v>
      </c>
      <c r="H2734">
        <f t="shared" ca="1" si="85"/>
        <v>-1.9801146092900592E-2</v>
      </c>
    </row>
    <row r="2735" spans="2:8" x14ac:dyDescent="0.45">
      <c r="B2735" s="191">
        <v>39804</v>
      </c>
      <c r="C2735" s="101">
        <v>34.595672607421875</v>
      </c>
      <c r="D2735" s="56">
        <f t="shared" si="84"/>
        <v>-0.91311834236537581</v>
      </c>
      <c r="E2735">
        <v>5.0265467896171076E-3</v>
      </c>
      <c r="G2735">
        <v>2733</v>
      </c>
      <c r="H2735">
        <f t="shared" ca="1" si="85"/>
        <v>-2.973641021759096E-2</v>
      </c>
    </row>
    <row r="2736" spans="2:8" x14ac:dyDescent="0.45">
      <c r="B2736" s="191">
        <v>45107</v>
      </c>
      <c r="C2736" s="101">
        <v>398.19305419921875</v>
      </c>
      <c r="D2736" s="56">
        <f t="shared" si="84"/>
        <v>49.248891880966397</v>
      </c>
      <c r="E2736">
        <v>5.0072475651008041E-3</v>
      </c>
      <c r="G2736">
        <v>2734</v>
      </c>
      <c r="H2736">
        <f t="shared" ca="1" si="85"/>
        <v>-7.0563826116957331E-3</v>
      </c>
    </row>
    <row r="2737" spans="2:8" x14ac:dyDescent="0.45">
      <c r="B2737" s="191">
        <v>36704</v>
      </c>
      <c r="C2737" s="101">
        <v>7.9244146347045898</v>
      </c>
      <c r="D2737" s="56">
        <f t="shared" si="84"/>
        <v>-0.21008615296455196</v>
      </c>
      <c r="E2737">
        <v>5.0043084912382721E-3</v>
      </c>
      <c r="G2737">
        <v>2735</v>
      </c>
      <c r="H2737">
        <f t="shared" ca="1" si="85"/>
        <v>-8.548015369320372E-3</v>
      </c>
    </row>
    <row r="2738" spans="2:8" x14ac:dyDescent="0.45">
      <c r="B2738" s="191">
        <v>37943</v>
      </c>
      <c r="C2738" s="101">
        <v>10.031998634338379</v>
      </c>
      <c r="D2738" s="56">
        <f t="shared" si="84"/>
        <v>-0.93507018235952488</v>
      </c>
      <c r="E2738">
        <v>5.0026989715246566E-3</v>
      </c>
      <c r="G2738">
        <v>2736</v>
      </c>
      <c r="H2738">
        <f t="shared" ca="1" si="85"/>
        <v>2.28266472055835E-2</v>
      </c>
    </row>
    <row r="2739" spans="2:8" x14ac:dyDescent="0.45">
      <c r="B2739" s="191">
        <v>42111</v>
      </c>
      <c r="C2739" s="101">
        <v>154.50526428222656</v>
      </c>
      <c r="D2739" s="56">
        <f t="shared" si="84"/>
        <v>-7.1293863728165124E-2</v>
      </c>
      <c r="E2739">
        <v>4.9984635687130184E-3</v>
      </c>
      <c r="G2739">
        <v>2737</v>
      </c>
      <c r="H2739">
        <f t="shared" ca="1" si="85"/>
        <v>9.0015028045712826E-3</v>
      </c>
    </row>
    <row r="2740" spans="2:8" x14ac:dyDescent="0.45">
      <c r="B2740" s="191">
        <v>42667</v>
      </c>
      <c r="C2740" s="101">
        <v>166.36614990234375</v>
      </c>
      <c r="D2740" s="56">
        <f t="shared" si="84"/>
        <v>26.013219939706019</v>
      </c>
      <c r="E2740">
        <v>4.9966056044167236E-3</v>
      </c>
      <c r="G2740">
        <v>2738</v>
      </c>
      <c r="H2740">
        <f t="shared" ca="1" si="85"/>
        <v>-2.8554154923180666E-2</v>
      </c>
    </row>
    <row r="2741" spans="2:8" x14ac:dyDescent="0.45">
      <c r="B2741" s="191">
        <v>35689</v>
      </c>
      <c r="C2741" s="101">
        <v>6.158693790435791</v>
      </c>
      <c r="D2741" s="56">
        <f t="shared" si="84"/>
        <v>-0.69478370712356785</v>
      </c>
      <c r="E2741">
        <v>4.993642396658891E-3</v>
      </c>
      <c r="G2741">
        <v>2739</v>
      </c>
      <c r="H2741">
        <f t="shared" ca="1" si="85"/>
        <v>-1.076716472294488E-2</v>
      </c>
    </row>
    <row r="2742" spans="2:8" x14ac:dyDescent="0.45">
      <c r="B2742" s="191">
        <v>38566</v>
      </c>
      <c r="C2742" s="101">
        <v>20.178129196166992</v>
      </c>
      <c r="D2742" s="56">
        <f t="shared" si="84"/>
        <v>1.6841215380489538</v>
      </c>
      <c r="E2742">
        <v>4.9913509659188443E-3</v>
      </c>
      <c r="G2742">
        <v>2740</v>
      </c>
      <c r="H2742">
        <f t="shared" ca="1" si="85"/>
        <v>1.7288186948146232E-2</v>
      </c>
    </row>
    <row r="2743" spans="2:8" x14ac:dyDescent="0.45">
      <c r="B2743" s="191">
        <v>36084</v>
      </c>
      <c r="C2743" s="101">
        <v>7.5175914764404297</v>
      </c>
      <c r="D2743" s="56">
        <f t="shared" si="84"/>
        <v>-0.10852772879981969</v>
      </c>
      <c r="E2743">
        <v>4.9896546611268838E-3</v>
      </c>
      <c r="G2743">
        <v>2741</v>
      </c>
      <c r="H2743">
        <f t="shared" ca="1" si="85"/>
        <v>-8.0855099540736743E-4</v>
      </c>
    </row>
    <row r="2744" spans="2:8" x14ac:dyDescent="0.45">
      <c r="B2744" s="191">
        <v>37825</v>
      </c>
      <c r="C2744" s="101">
        <v>8.4327821731567383</v>
      </c>
      <c r="D2744" s="56">
        <f t="shared" si="84"/>
        <v>-3.4150185798891543E-2</v>
      </c>
      <c r="E2744">
        <v>4.9827403810527434E-3</v>
      </c>
      <c r="G2744">
        <v>2742</v>
      </c>
      <c r="H2744">
        <f t="shared" ca="1" si="85"/>
        <v>3.0819665558979914E-2</v>
      </c>
    </row>
    <row r="2745" spans="2:8" x14ac:dyDescent="0.45">
      <c r="B2745" s="191">
        <v>36189</v>
      </c>
      <c r="C2745" s="101">
        <v>8.7309455871582031</v>
      </c>
      <c r="D2745" s="56">
        <f t="shared" si="84"/>
        <v>-0.93922093580795651</v>
      </c>
      <c r="E2745">
        <v>4.9811832091193513E-3</v>
      </c>
      <c r="G2745">
        <v>2743</v>
      </c>
      <c r="H2745">
        <f t="shared" ca="1" si="85"/>
        <v>2.3498501277178143E-3</v>
      </c>
    </row>
    <row r="2746" spans="2:8" x14ac:dyDescent="0.45">
      <c r="B2746" s="191">
        <v>41703</v>
      </c>
      <c r="C2746" s="101">
        <v>143.65054321289063</v>
      </c>
      <c r="D2746" s="56">
        <f t="shared" si="84"/>
        <v>-0.6372468018834242</v>
      </c>
      <c r="E2746">
        <v>4.9748715770469932E-3</v>
      </c>
      <c r="G2746">
        <v>2744</v>
      </c>
      <c r="H2746">
        <f t="shared" ca="1" si="85"/>
        <v>-3.3663178333664591E-2</v>
      </c>
    </row>
    <row r="2747" spans="2:8" x14ac:dyDescent="0.45">
      <c r="B2747" s="191">
        <v>45988</v>
      </c>
      <c r="C2747" s="101">
        <v>396.00076293945313</v>
      </c>
      <c r="D2747" s="56">
        <f t="shared" si="84"/>
        <v>1.7295874450554998</v>
      </c>
      <c r="E2747">
        <v>4.971436564017149E-3</v>
      </c>
      <c r="G2747">
        <v>2745</v>
      </c>
      <c r="H2747">
        <f t="shared" ca="1" si="85"/>
        <v>1.5319447746985177E-2</v>
      </c>
    </row>
    <row r="2748" spans="2:8" x14ac:dyDescent="0.45">
      <c r="B2748" s="191">
        <v>42446</v>
      </c>
      <c r="C2748" s="101">
        <v>145.0771484375</v>
      </c>
      <c r="D2748" s="56">
        <f t="shared" si="84"/>
        <v>-6.6187256259359339E-2</v>
      </c>
      <c r="E2748">
        <v>4.9683049121149944E-3</v>
      </c>
      <c r="G2748">
        <v>2746</v>
      </c>
      <c r="H2748">
        <f t="shared" ca="1" si="85"/>
        <v>-2.768714005689283E-2</v>
      </c>
    </row>
    <row r="2749" spans="2:8" x14ac:dyDescent="0.45">
      <c r="B2749" s="191">
        <v>44207</v>
      </c>
      <c r="C2749" s="101">
        <v>155.36000061035156</v>
      </c>
      <c r="D2749" s="56">
        <f t="shared" si="84"/>
        <v>6.2706165563707436E-2</v>
      </c>
      <c r="E2749">
        <v>4.9628915750175298E-3</v>
      </c>
      <c r="G2749">
        <v>2747</v>
      </c>
      <c r="H2749">
        <f t="shared" ca="1" si="85"/>
        <v>9.6501406312498369E-3</v>
      </c>
    </row>
    <row r="2750" spans="2:8" x14ac:dyDescent="0.45">
      <c r="B2750" s="191">
        <v>41403</v>
      </c>
      <c r="C2750" s="101">
        <v>146.19281005859375</v>
      </c>
      <c r="D2750" s="56">
        <f t="shared" si="84"/>
        <v>-0.6898100363723767</v>
      </c>
      <c r="E2750">
        <v>4.9589793588266365E-3</v>
      </c>
      <c r="G2750">
        <v>2748</v>
      </c>
      <c r="H2750">
        <f t="shared" ca="1" si="85"/>
        <v>3.4789542001422022E-2</v>
      </c>
    </row>
    <row r="2751" spans="2:8" x14ac:dyDescent="0.45">
      <c r="B2751" s="191">
        <v>45558</v>
      </c>
      <c r="C2751" s="101">
        <v>471.3009033203125</v>
      </c>
      <c r="D2751" s="56">
        <f t="shared" si="84"/>
        <v>0.22440344614863547</v>
      </c>
      <c r="E2751">
        <v>4.9572445789166268E-3</v>
      </c>
      <c r="G2751">
        <v>2749</v>
      </c>
      <c r="H2751">
        <f t="shared" ca="1" si="85"/>
        <v>-4.083302432566935E-3</v>
      </c>
    </row>
    <row r="2752" spans="2:8" x14ac:dyDescent="0.45">
      <c r="B2752" s="191">
        <v>45240</v>
      </c>
      <c r="C2752" s="101">
        <v>384.92288208007813</v>
      </c>
      <c r="D2752" s="56">
        <f t="shared" si="84"/>
        <v>1.8334498478945833</v>
      </c>
      <c r="E2752">
        <v>4.9493934084947431E-3</v>
      </c>
      <c r="G2752">
        <v>2750</v>
      </c>
      <c r="H2752">
        <f t="shared" ca="1" si="85"/>
        <v>-7.1716292871524508E-3</v>
      </c>
    </row>
    <row r="2753" spans="2:8" x14ac:dyDescent="0.45">
      <c r="B2753" s="191">
        <v>41628</v>
      </c>
      <c r="C2753" s="101">
        <v>135.84954833984375</v>
      </c>
      <c r="D2753" s="56">
        <f t="shared" si="84"/>
        <v>-3.2980520550465714E-2</v>
      </c>
      <c r="E2753">
        <v>4.9419510943020713E-3</v>
      </c>
      <c r="G2753">
        <v>2751</v>
      </c>
      <c r="H2753">
        <f t="shared" ca="1" si="85"/>
        <v>-1.1437637534243632E-2</v>
      </c>
    </row>
    <row r="2754" spans="2:8" x14ac:dyDescent="0.45">
      <c r="B2754" s="191">
        <v>41456</v>
      </c>
      <c r="C2754" s="101">
        <v>140.48274230957031</v>
      </c>
      <c r="D2754" s="56">
        <f t="shared" si="84"/>
        <v>16.915504523667924</v>
      </c>
      <c r="E2754">
        <v>4.9330441370682016E-3</v>
      </c>
      <c r="G2754">
        <v>2752</v>
      </c>
      <c r="H2754">
        <f t="shared" ca="1" si="85"/>
        <v>-3.5309194575989238E-2</v>
      </c>
    </row>
    <row r="2755" spans="2:8" x14ac:dyDescent="0.45">
      <c r="B2755" s="191">
        <v>36798</v>
      </c>
      <c r="C2755" s="101">
        <v>7.8414058685302734</v>
      </c>
      <c r="D2755" s="56">
        <f t="shared" ref="D2755:D2818" si="86">(C2755-C2756)/C2756</f>
        <v>-0.95545947834235678</v>
      </c>
      <c r="E2755">
        <v>4.9315197745088109E-3</v>
      </c>
      <c r="G2755">
        <v>2753</v>
      </c>
      <c r="H2755">
        <f t="shared" ca="1" si="85"/>
        <v>9.9588249185849041E-3</v>
      </c>
    </row>
    <row r="2756" spans="2:8" x14ac:dyDescent="0.45">
      <c r="B2756" s="191">
        <v>42755</v>
      </c>
      <c r="C2756" s="101">
        <v>176.05105590820313</v>
      </c>
      <c r="D2756" s="56">
        <f t="shared" si="86"/>
        <v>-0.10682837611225691</v>
      </c>
      <c r="E2756">
        <v>4.9183827527631441E-3</v>
      </c>
      <c r="G2756">
        <v>2754</v>
      </c>
      <c r="H2756">
        <f t="shared" ref="H2756:H2819" ca="1" si="87">_xlfn.NORM.INV(RAND(),N$5,N$6)</f>
        <v>2.0234757119400856E-2</v>
      </c>
    </row>
    <row r="2757" spans="2:8" x14ac:dyDescent="0.45">
      <c r="B2757" s="191">
        <v>43446</v>
      </c>
      <c r="C2757" s="101">
        <v>197.10775756835938</v>
      </c>
      <c r="D2757" s="56">
        <f t="shared" si="86"/>
        <v>-0.52472731428272046</v>
      </c>
      <c r="E2757">
        <v>4.9143166629105192E-3</v>
      </c>
      <c r="G2757">
        <v>2755</v>
      </c>
      <c r="H2757">
        <f t="shared" ca="1" si="87"/>
        <v>2.1520519517374418E-3</v>
      </c>
    </row>
    <row r="2758" spans="2:8" x14ac:dyDescent="0.45">
      <c r="B2758" s="191">
        <v>45293</v>
      </c>
      <c r="C2758" s="101">
        <v>414.72561645507813</v>
      </c>
      <c r="D2758" s="56">
        <f t="shared" si="86"/>
        <v>58.341867444807335</v>
      </c>
      <c r="E2758">
        <v>4.9140463386272929E-3</v>
      </c>
      <c r="G2758">
        <v>2756</v>
      </c>
      <c r="H2758">
        <f t="shared" ca="1" si="87"/>
        <v>1.0995748663063932E-2</v>
      </c>
    </row>
    <row r="2759" spans="2:8" x14ac:dyDescent="0.45">
      <c r="B2759" s="191">
        <v>37705</v>
      </c>
      <c r="C2759" s="101">
        <v>6.9887523651123047</v>
      </c>
      <c r="D2759" s="56">
        <f t="shared" si="86"/>
        <v>-9.2130015197780205E-2</v>
      </c>
      <c r="E2759">
        <v>4.9070590576957398E-3</v>
      </c>
      <c r="G2759">
        <v>2757</v>
      </c>
      <c r="H2759">
        <f t="shared" ca="1" si="87"/>
        <v>2.277117185340553E-2</v>
      </c>
    </row>
    <row r="2760" spans="2:8" x14ac:dyDescent="0.45">
      <c r="B2760" s="191">
        <v>35881</v>
      </c>
      <c r="C2760" s="101">
        <v>7.6979660987854004</v>
      </c>
      <c r="D2760" s="56">
        <f t="shared" si="86"/>
        <v>-0.94849221715147192</v>
      </c>
      <c r="E2760">
        <v>4.9058847959588155E-3</v>
      </c>
      <c r="G2760">
        <v>2758</v>
      </c>
      <c r="H2760">
        <f t="shared" ca="1" si="87"/>
        <v>2.678903844632971E-2</v>
      </c>
    </row>
    <row r="2761" spans="2:8" x14ac:dyDescent="0.45">
      <c r="B2761" s="191">
        <v>44161</v>
      </c>
      <c r="C2761" s="101">
        <v>149.45248413085938</v>
      </c>
      <c r="D2761" s="56">
        <f t="shared" si="86"/>
        <v>15.729528751075804</v>
      </c>
      <c r="E2761">
        <v>4.9008125887282849E-3</v>
      </c>
      <c r="G2761">
        <v>2759</v>
      </c>
      <c r="H2761">
        <f t="shared" ca="1" si="87"/>
        <v>1.6986265387335837E-2</v>
      </c>
    </row>
    <row r="2762" spans="2:8" x14ac:dyDescent="0.45">
      <c r="B2762" s="191">
        <v>36543</v>
      </c>
      <c r="C2762" s="101">
        <v>8.9334545135498047</v>
      </c>
      <c r="D2762" s="56">
        <f t="shared" si="86"/>
        <v>-0.82228400179882455</v>
      </c>
      <c r="E2762">
        <v>4.8934807585238457E-3</v>
      </c>
      <c r="G2762">
        <v>2760</v>
      </c>
      <c r="H2762">
        <f t="shared" ca="1" si="87"/>
        <v>-3.555042590236349E-3</v>
      </c>
    </row>
    <row r="2763" spans="2:8" x14ac:dyDescent="0.45">
      <c r="B2763" s="191">
        <v>40151</v>
      </c>
      <c r="C2763" s="101">
        <v>50.268150329589844</v>
      </c>
      <c r="D2763" s="56">
        <f t="shared" si="86"/>
        <v>-0.64543898857170845</v>
      </c>
      <c r="E2763">
        <v>4.89341947980394E-3</v>
      </c>
      <c r="G2763">
        <v>2761</v>
      </c>
      <c r="H2763">
        <f t="shared" ca="1" si="87"/>
        <v>5.040426375991054E-3</v>
      </c>
    </row>
    <row r="2764" spans="2:8" x14ac:dyDescent="0.45">
      <c r="B2764" s="191">
        <v>41662</v>
      </c>
      <c r="C2764" s="101">
        <v>141.77574157714844</v>
      </c>
      <c r="D2764" s="56">
        <f t="shared" si="86"/>
        <v>18.872265548424888</v>
      </c>
      <c r="E2764">
        <v>4.8879433974099683E-3</v>
      </c>
      <c r="G2764">
        <v>2762</v>
      </c>
      <c r="H2764">
        <f t="shared" ca="1" si="87"/>
        <v>-8.4580524459136591E-3</v>
      </c>
    </row>
    <row r="2765" spans="2:8" x14ac:dyDescent="0.45">
      <c r="B2765" s="191">
        <v>37699</v>
      </c>
      <c r="C2765" s="101">
        <v>7.1343522071838379</v>
      </c>
      <c r="D2765" s="56">
        <f t="shared" si="86"/>
        <v>-0.79052874805422646</v>
      </c>
      <c r="E2765">
        <v>4.8871466397869684E-3</v>
      </c>
      <c r="G2765">
        <v>2763</v>
      </c>
      <c r="H2765">
        <f t="shared" ca="1" si="87"/>
        <v>2.6305010924999473E-3</v>
      </c>
    </row>
    <row r="2766" spans="2:8" x14ac:dyDescent="0.45">
      <c r="B2766" s="191">
        <v>39051</v>
      </c>
      <c r="C2766" s="101">
        <v>34.058860778808594</v>
      </c>
      <c r="D2766" s="56">
        <f t="shared" si="86"/>
        <v>-0.91276659930034487</v>
      </c>
      <c r="E2766">
        <v>4.8858087122039193E-3</v>
      </c>
      <c r="G2766">
        <v>2764</v>
      </c>
      <c r="H2766">
        <f t="shared" ca="1" si="87"/>
        <v>-4.4733982790407176E-2</v>
      </c>
    </row>
    <row r="2767" spans="2:8" x14ac:dyDescent="0.45">
      <c r="B2767" s="191">
        <v>45083</v>
      </c>
      <c r="C2767" s="101">
        <v>390.4337158203125</v>
      </c>
      <c r="D2767" s="56">
        <f t="shared" si="86"/>
        <v>10.204746308750694</v>
      </c>
      <c r="E2767">
        <v>4.8792725445350156E-3</v>
      </c>
      <c r="G2767">
        <v>2765</v>
      </c>
      <c r="H2767">
        <f t="shared" ca="1" si="87"/>
        <v>1.4030566116769625E-2</v>
      </c>
    </row>
    <row r="2768" spans="2:8" x14ac:dyDescent="0.45">
      <c r="B2768" s="191">
        <v>39352</v>
      </c>
      <c r="C2768" s="101">
        <v>34.845386505126953</v>
      </c>
      <c r="D2768" s="56">
        <f t="shared" si="86"/>
        <v>-2.3706451066092909E-2</v>
      </c>
      <c r="E2768">
        <v>4.8770232831575541E-3</v>
      </c>
      <c r="G2768">
        <v>2766</v>
      </c>
      <c r="H2768">
        <f t="shared" ca="1" si="87"/>
        <v>-5.3058243999099175E-3</v>
      </c>
    </row>
    <row r="2769" spans="2:8" x14ac:dyDescent="0.45">
      <c r="B2769" s="191">
        <v>39709</v>
      </c>
      <c r="C2769" s="101">
        <v>35.691505432128906</v>
      </c>
      <c r="D2769" s="56">
        <f t="shared" si="86"/>
        <v>-0.90656994177493577</v>
      </c>
      <c r="E2769">
        <v>4.8715733241112219E-3</v>
      </c>
      <c r="G2769">
        <v>2767</v>
      </c>
      <c r="H2769">
        <f t="shared" ca="1" si="87"/>
        <v>2.8819397593531151E-2</v>
      </c>
    </row>
    <row r="2770" spans="2:8" x14ac:dyDescent="0.45">
      <c r="B2770" s="191">
        <v>45233</v>
      </c>
      <c r="C2770" s="101">
        <v>382.01309204101563</v>
      </c>
      <c r="D2770" s="56">
        <f t="shared" si="86"/>
        <v>72.434052763948529</v>
      </c>
      <c r="E2770">
        <v>4.8706239020846771E-3</v>
      </c>
      <c r="G2770">
        <v>2768</v>
      </c>
      <c r="H2770">
        <f t="shared" ca="1" si="87"/>
        <v>-4.6972631464092744E-2</v>
      </c>
    </row>
    <row r="2771" spans="2:8" x14ac:dyDescent="0.45">
      <c r="B2771" s="191">
        <v>35590</v>
      </c>
      <c r="C2771" s="101">
        <v>5.2021245956420898</v>
      </c>
      <c r="D2771" s="56">
        <f t="shared" si="86"/>
        <v>-0.70492858282688131</v>
      </c>
      <c r="E2771">
        <v>4.865049429266949E-3</v>
      </c>
      <c r="G2771">
        <v>2769</v>
      </c>
      <c r="H2771">
        <f t="shared" ca="1" si="87"/>
        <v>5.1433675790520843E-3</v>
      </c>
    </row>
    <row r="2772" spans="2:8" x14ac:dyDescent="0.45">
      <c r="B2772" s="191">
        <v>38488</v>
      </c>
      <c r="C2772" s="101">
        <v>17.63005256652832</v>
      </c>
      <c r="D2772" s="56">
        <f t="shared" si="86"/>
        <v>-0.14938679210122299</v>
      </c>
      <c r="E2772">
        <v>4.8647183658773081E-3</v>
      </c>
      <c r="G2772">
        <v>2770</v>
      </c>
      <c r="H2772">
        <f t="shared" ca="1" si="87"/>
        <v>1.0363014078717214E-2</v>
      </c>
    </row>
    <row r="2773" spans="2:8" x14ac:dyDescent="0.45">
      <c r="B2773" s="191">
        <v>38590</v>
      </c>
      <c r="C2773" s="101">
        <v>20.726285934448242</v>
      </c>
      <c r="D2773" s="56">
        <f t="shared" si="86"/>
        <v>-0.94600627917681623</v>
      </c>
      <c r="E2773">
        <v>4.858608311705509E-3</v>
      </c>
      <c r="G2773">
        <v>2771</v>
      </c>
      <c r="H2773">
        <f t="shared" ca="1" si="87"/>
        <v>-1.6367330492445726E-2</v>
      </c>
    </row>
    <row r="2774" spans="2:8" x14ac:dyDescent="0.45">
      <c r="B2774" s="191">
        <v>45236</v>
      </c>
      <c r="C2774" s="101">
        <v>383.86474609375</v>
      </c>
      <c r="D2774" s="56">
        <f t="shared" si="86"/>
        <v>33.5730159771785</v>
      </c>
      <c r="E2774">
        <v>4.8470957967471136E-3</v>
      </c>
      <c r="G2774">
        <v>2772</v>
      </c>
      <c r="H2774">
        <f t="shared" ca="1" si="87"/>
        <v>1.442708425961819E-2</v>
      </c>
    </row>
    <row r="2775" spans="2:8" x14ac:dyDescent="0.45">
      <c r="B2775" s="191">
        <v>36313</v>
      </c>
      <c r="C2775" s="101">
        <v>11.103015899658203</v>
      </c>
      <c r="D2775" s="56">
        <f t="shared" si="86"/>
        <v>-0.97268832944053452</v>
      </c>
      <c r="E2775">
        <v>4.846887231955881E-3</v>
      </c>
      <c r="G2775">
        <v>2773</v>
      </c>
      <c r="H2775">
        <f t="shared" ca="1" si="87"/>
        <v>6.5203305685384225E-3</v>
      </c>
    </row>
    <row r="2776" spans="2:8" x14ac:dyDescent="0.45">
      <c r="B2776" s="191">
        <v>45911</v>
      </c>
      <c r="C2776" s="101">
        <v>406.53009033203125</v>
      </c>
      <c r="D2776" s="56">
        <f t="shared" si="86"/>
        <v>1.0659970295388961</v>
      </c>
      <c r="E2776">
        <v>4.8420504598820227E-3</v>
      </c>
      <c r="G2776">
        <v>2774</v>
      </c>
      <c r="H2776">
        <f t="shared" ca="1" si="87"/>
        <v>-2.0164930719602523E-3</v>
      </c>
    </row>
    <row r="2777" spans="2:8" x14ac:dyDescent="0.45">
      <c r="B2777" s="191">
        <v>43677</v>
      </c>
      <c r="C2777" s="101">
        <v>196.77186584472656</v>
      </c>
      <c r="D2777" s="56">
        <f t="shared" si="86"/>
        <v>22.267032877935453</v>
      </c>
      <c r="E2777">
        <v>4.8343414812945301E-3</v>
      </c>
      <c r="G2777">
        <v>2775</v>
      </c>
      <c r="H2777">
        <f t="shared" ca="1" si="87"/>
        <v>6.1712122940862403E-3</v>
      </c>
    </row>
    <row r="2778" spans="2:8" x14ac:dyDescent="0.45">
      <c r="B2778" s="191">
        <v>36845</v>
      </c>
      <c r="C2778" s="101">
        <v>8.4571104049682617</v>
      </c>
      <c r="D2778" s="56">
        <f t="shared" si="86"/>
        <v>-0.97926179554785331</v>
      </c>
      <c r="E2778">
        <v>4.8338502773231798E-3</v>
      </c>
      <c r="G2778">
        <v>2776</v>
      </c>
      <c r="H2778">
        <f t="shared" ca="1" si="87"/>
        <v>2.9930250388609574E-2</v>
      </c>
    </row>
    <row r="2779" spans="2:8" x14ac:dyDescent="0.45">
      <c r="B2779" s="191">
        <v>45833</v>
      </c>
      <c r="C2779" s="101">
        <v>407.80340576171875</v>
      </c>
      <c r="D2779" s="56">
        <f t="shared" si="86"/>
        <v>1.3640628672314123</v>
      </c>
      <c r="E2779">
        <v>4.8267832253228735E-3</v>
      </c>
      <c r="G2779">
        <v>2777</v>
      </c>
      <c r="H2779">
        <f t="shared" ca="1" si="87"/>
        <v>2.0545984404266578E-2</v>
      </c>
    </row>
    <row r="2780" spans="2:8" x14ac:dyDescent="0.45">
      <c r="B2780" s="191">
        <v>42571</v>
      </c>
      <c r="C2780" s="101">
        <v>172.50108337402344</v>
      </c>
      <c r="D2780" s="56">
        <f t="shared" si="86"/>
        <v>18.238535165271944</v>
      </c>
      <c r="E2780">
        <v>4.8185829688116898E-3</v>
      </c>
      <c r="G2780">
        <v>2778</v>
      </c>
      <c r="H2780">
        <f t="shared" ca="1" si="87"/>
        <v>-3.6824462212700429E-2</v>
      </c>
    </row>
    <row r="2781" spans="2:8" x14ac:dyDescent="0.45">
      <c r="B2781" s="191">
        <v>37845</v>
      </c>
      <c r="C2781" s="101">
        <v>8.966435432434082</v>
      </c>
      <c r="D2781" s="56">
        <f t="shared" si="86"/>
        <v>-0.94940424042254834</v>
      </c>
      <c r="E2781">
        <v>4.8155751940005967E-3</v>
      </c>
      <c r="G2781">
        <v>2779</v>
      </c>
      <c r="H2781">
        <f t="shared" ca="1" si="87"/>
        <v>-7.0109731925657648E-3</v>
      </c>
    </row>
    <row r="2782" spans="2:8" x14ac:dyDescent="0.45">
      <c r="B2782" s="191">
        <v>44564</v>
      </c>
      <c r="C2782" s="101">
        <v>177.21713256835938</v>
      </c>
      <c r="D2782" s="56">
        <f t="shared" si="86"/>
        <v>10.552293619046345</v>
      </c>
      <c r="E2782">
        <v>4.8154409724562386E-3</v>
      </c>
      <c r="G2782">
        <v>2780</v>
      </c>
      <c r="H2782">
        <f t="shared" ca="1" si="87"/>
        <v>-1.0030565712000969E-2</v>
      </c>
    </row>
    <row r="2783" spans="2:8" x14ac:dyDescent="0.45">
      <c r="B2783" s="191">
        <v>38411</v>
      </c>
      <c r="C2783" s="101">
        <v>15.340428352355957</v>
      </c>
      <c r="D2783" s="56">
        <f t="shared" si="86"/>
        <v>-0.90731111955520416</v>
      </c>
      <c r="E2783">
        <v>4.8144951704503572E-3</v>
      </c>
      <c r="G2783">
        <v>2781</v>
      </c>
      <c r="H2783">
        <f t="shared" ca="1" si="87"/>
        <v>-5.2058333781491708E-3</v>
      </c>
    </row>
    <row r="2784" spans="2:8" x14ac:dyDescent="0.45">
      <c r="B2784" s="191">
        <v>42653</v>
      </c>
      <c r="C2784" s="101">
        <v>165.5045166015625</v>
      </c>
      <c r="D2784" s="56">
        <f t="shared" si="86"/>
        <v>1.2795307481516598E-2</v>
      </c>
      <c r="E2784">
        <v>4.8126119893420333E-3</v>
      </c>
      <c r="G2784">
        <v>2782</v>
      </c>
      <c r="H2784">
        <f t="shared" ca="1" si="87"/>
        <v>-2.1713484751025681E-2</v>
      </c>
    </row>
    <row r="2785" spans="2:8" x14ac:dyDescent="0.45">
      <c r="B2785" s="191">
        <v>42527</v>
      </c>
      <c r="C2785" s="101">
        <v>163.41358947753906</v>
      </c>
      <c r="D2785" s="56">
        <f t="shared" si="86"/>
        <v>18.455419905658825</v>
      </c>
      <c r="E2785">
        <v>4.8035915755598353E-3</v>
      </c>
      <c r="G2785">
        <v>2783</v>
      </c>
      <c r="H2785">
        <f t="shared" ca="1" si="87"/>
        <v>-3.7153445262139373E-2</v>
      </c>
    </row>
    <row r="2786" spans="2:8" x14ac:dyDescent="0.45">
      <c r="B2786" s="191">
        <v>36766</v>
      </c>
      <c r="C2786" s="101">
        <v>8.3993864059448242</v>
      </c>
      <c r="D2786" s="56">
        <f t="shared" si="86"/>
        <v>-0.97045358459942566</v>
      </c>
      <c r="E2786">
        <v>4.8008548239116136E-3</v>
      </c>
      <c r="G2786">
        <v>2784</v>
      </c>
      <c r="H2786">
        <f t="shared" ca="1" si="87"/>
        <v>1.7667136660611853E-2</v>
      </c>
    </row>
    <row r="2787" spans="2:8" x14ac:dyDescent="0.45">
      <c r="B2787" s="191">
        <v>44932</v>
      </c>
      <c r="C2787" s="101">
        <v>284.27767944335938</v>
      </c>
      <c r="D2787" s="56">
        <f t="shared" si="86"/>
        <v>44.938486234177411</v>
      </c>
      <c r="E2787">
        <v>4.7984375765177398E-3</v>
      </c>
      <c r="G2787">
        <v>2785</v>
      </c>
      <c r="H2787">
        <f t="shared" ca="1" si="87"/>
        <v>-1.7372901519653556E-2</v>
      </c>
    </row>
    <row r="2788" spans="2:8" x14ac:dyDescent="0.45">
      <c r="B2788" s="191">
        <v>35690</v>
      </c>
      <c r="C2788" s="101">
        <v>6.1882247924804688</v>
      </c>
      <c r="D2788" s="56">
        <f t="shared" si="86"/>
        <v>-0.9560903360985149</v>
      </c>
      <c r="E2788">
        <v>4.7950106060701079E-3</v>
      </c>
      <c r="G2788">
        <v>2786</v>
      </c>
      <c r="H2788">
        <f t="shared" ca="1" si="87"/>
        <v>-4.1287652515165736E-3</v>
      </c>
    </row>
    <row r="2789" spans="2:8" x14ac:dyDescent="0.45">
      <c r="B2789" s="191">
        <v>42256</v>
      </c>
      <c r="C2789" s="101">
        <v>140.93081665039063</v>
      </c>
      <c r="D2789" s="56">
        <f t="shared" si="86"/>
        <v>6.1218905245012875E-3</v>
      </c>
      <c r="E2789">
        <v>4.7938544667811937E-3</v>
      </c>
      <c r="G2789">
        <v>2787</v>
      </c>
      <c r="H2789">
        <f t="shared" ca="1" si="87"/>
        <v>-1.0780848158089237E-2</v>
      </c>
    </row>
    <row r="2790" spans="2:8" x14ac:dyDescent="0.45">
      <c r="B2790" s="191">
        <v>41680</v>
      </c>
      <c r="C2790" s="101">
        <v>140.07330322265625</v>
      </c>
      <c r="D2790" s="56">
        <f t="shared" si="86"/>
        <v>12.843253777883254</v>
      </c>
      <c r="E2790">
        <v>4.7922179162094127E-3</v>
      </c>
      <c r="G2790">
        <v>2788</v>
      </c>
      <c r="H2790">
        <f t="shared" ca="1" si="87"/>
        <v>2.1242561116094384E-2</v>
      </c>
    </row>
    <row r="2791" spans="2:8" x14ac:dyDescent="0.45">
      <c r="B2791" s="191">
        <v>38166</v>
      </c>
      <c r="C2791" s="101">
        <v>10.118524551391602</v>
      </c>
      <c r="D2791" s="56">
        <f t="shared" si="86"/>
        <v>-0.94904001371889268</v>
      </c>
      <c r="E2791">
        <v>4.785925097814718E-3</v>
      </c>
      <c r="G2791">
        <v>2789</v>
      </c>
      <c r="H2791">
        <f t="shared" ca="1" si="87"/>
        <v>7.3166851855371992E-3</v>
      </c>
    </row>
    <row r="2792" spans="2:8" x14ac:dyDescent="0.45">
      <c r="B2792" s="191">
        <v>42979</v>
      </c>
      <c r="C2792" s="101">
        <v>198.5582275390625</v>
      </c>
      <c r="D2792" s="56">
        <f t="shared" si="86"/>
        <v>61.963734220859543</v>
      </c>
      <c r="E2792">
        <v>4.782804050816743E-3</v>
      </c>
      <c r="G2792">
        <v>2790</v>
      </c>
      <c r="H2792">
        <f t="shared" ca="1" si="87"/>
        <v>-1.3973687276285061E-2</v>
      </c>
    </row>
    <row r="2793" spans="2:8" x14ac:dyDescent="0.45">
      <c r="B2793" s="191">
        <v>35328</v>
      </c>
      <c r="C2793" s="101">
        <v>3.1535332202911377</v>
      </c>
      <c r="D2793" s="56">
        <f t="shared" si="86"/>
        <v>-0.97769448144433424</v>
      </c>
      <c r="E2793">
        <v>4.7803284561494424E-3</v>
      </c>
      <c r="G2793">
        <v>2791</v>
      </c>
      <c r="H2793">
        <f t="shared" ca="1" si="87"/>
        <v>-1.8091605786751969E-2</v>
      </c>
    </row>
    <row r="2794" spans="2:8" x14ac:dyDescent="0.45">
      <c r="B2794" s="191">
        <v>42387</v>
      </c>
      <c r="C2794" s="101">
        <v>141.37905883789063</v>
      </c>
      <c r="D2794" s="56">
        <f t="shared" si="86"/>
        <v>2.4054358816409893</v>
      </c>
      <c r="E2794">
        <v>4.778800850330933E-3</v>
      </c>
      <c r="G2794">
        <v>2792</v>
      </c>
      <c r="H2794">
        <f t="shared" ca="1" si="87"/>
        <v>-2.2838359241734368E-2</v>
      </c>
    </row>
    <row r="2795" spans="2:8" x14ac:dyDescent="0.45">
      <c r="B2795" s="191">
        <v>39570</v>
      </c>
      <c r="C2795" s="101">
        <v>41.515701293945313</v>
      </c>
      <c r="D2795" s="56">
        <f t="shared" si="86"/>
        <v>-0.84510777549832095</v>
      </c>
      <c r="E2795">
        <v>4.7745545187837151E-3</v>
      </c>
      <c r="G2795">
        <v>2793</v>
      </c>
      <c r="H2795">
        <f t="shared" ca="1" si="87"/>
        <v>1.2583511932911065E-2</v>
      </c>
    </row>
    <row r="2796" spans="2:8" x14ac:dyDescent="0.45">
      <c r="B2796" s="191">
        <v>44796</v>
      </c>
      <c r="C2796" s="101">
        <v>268.02960205078125</v>
      </c>
      <c r="D2796" s="56">
        <f t="shared" si="86"/>
        <v>2.2193458522870979</v>
      </c>
      <c r="E2796">
        <v>4.7709147519457238E-3</v>
      </c>
      <c r="G2796">
        <v>2794</v>
      </c>
      <c r="H2796">
        <f t="shared" ca="1" si="87"/>
        <v>-1.8286767117663305E-2</v>
      </c>
    </row>
    <row r="2797" spans="2:8" x14ac:dyDescent="0.45">
      <c r="B2797" s="191">
        <v>40826</v>
      </c>
      <c r="C2797" s="101">
        <v>83.25592041015625</v>
      </c>
      <c r="D2797" s="56">
        <f t="shared" si="86"/>
        <v>-0.77379751497566529</v>
      </c>
      <c r="E2797">
        <v>4.7704063546490051E-3</v>
      </c>
      <c r="G2797">
        <v>2795</v>
      </c>
      <c r="H2797">
        <f t="shared" ca="1" si="87"/>
        <v>6.7304454835488952E-3</v>
      </c>
    </row>
    <row r="2798" spans="2:8" x14ac:dyDescent="0.45">
      <c r="B2798" s="191">
        <v>45349</v>
      </c>
      <c r="C2798" s="101">
        <v>368.05926513671875</v>
      </c>
      <c r="D2798" s="56">
        <f t="shared" si="86"/>
        <v>1.5881695514854719</v>
      </c>
      <c r="E2798">
        <v>4.7653299916040216E-3</v>
      </c>
      <c r="G2798">
        <v>2796</v>
      </c>
      <c r="H2798">
        <f t="shared" ca="1" si="87"/>
        <v>1.6400445257146318E-2</v>
      </c>
    </row>
    <row r="2799" spans="2:8" x14ac:dyDescent="0.45">
      <c r="B2799" s="191">
        <v>42383</v>
      </c>
      <c r="C2799" s="101">
        <v>142.20832824707031</v>
      </c>
      <c r="D2799" s="56">
        <f t="shared" si="86"/>
        <v>-0.65680492351528119</v>
      </c>
      <c r="E2799">
        <v>4.7508015030243546E-3</v>
      </c>
      <c r="G2799">
        <v>2797</v>
      </c>
      <c r="H2799">
        <f t="shared" ca="1" si="87"/>
        <v>-1.1279392464822336E-4</v>
      </c>
    </row>
    <row r="2800" spans="2:8" x14ac:dyDescent="0.45">
      <c r="B2800" s="191">
        <v>45817</v>
      </c>
      <c r="C2800" s="101">
        <v>414.36587524414063</v>
      </c>
      <c r="D2800" s="56">
        <f t="shared" si="86"/>
        <v>1.664312964142485</v>
      </c>
      <c r="E2800">
        <v>4.7500508741097035E-3</v>
      </c>
      <c r="G2800">
        <v>2798</v>
      </c>
      <c r="H2800">
        <f t="shared" ca="1" si="87"/>
        <v>-1.5583289848320973E-2</v>
      </c>
    </row>
    <row r="2801" spans="2:8" x14ac:dyDescent="0.45">
      <c r="B2801" s="191">
        <v>41772</v>
      </c>
      <c r="C2801" s="101">
        <v>155.52447509765625</v>
      </c>
      <c r="D2801" s="56">
        <f t="shared" si="86"/>
        <v>9.6142206529328034E-2</v>
      </c>
      <c r="E2801">
        <v>4.7335321747405696E-3</v>
      </c>
      <c r="G2801">
        <v>2799</v>
      </c>
      <c r="H2801">
        <f t="shared" ca="1" si="87"/>
        <v>-1.5420716416449091E-2</v>
      </c>
    </row>
    <row r="2802" spans="2:8" x14ac:dyDescent="0.45">
      <c r="B2802" s="191">
        <v>41701</v>
      </c>
      <c r="C2802" s="101">
        <v>141.88348388671875</v>
      </c>
      <c r="D2802" s="56">
        <f t="shared" si="86"/>
        <v>5.9105963214923838</v>
      </c>
      <c r="E2802">
        <v>4.7308970702755887E-3</v>
      </c>
      <c r="G2802">
        <v>2800</v>
      </c>
      <c r="H2802">
        <f t="shared" ca="1" si="87"/>
        <v>-2.366263351375154E-2</v>
      </c>
    </row>
    <row r="2803" spans="2:8" x14ac:dyDescent="0.45">
      <c r="B2803" s="191">
        <v>38580</v>
      </c>
      <c r="C2803" s="101">
        <v>20.531293869018555</v>
      </c>
      <c r="D2803" s="56">
        <f t="shared" si="86"/>
        <v>-0.94823661913908697</v>
      </c>
      <c r="E2803">
        <v>4.7269525245695497E-3</v>
      </c>
      <c r="G2803">
        <v>2801</v>
      </c>
      <c r="H2803">
        <f t="shared" ca="1" si="87"/>
        <v>3.3973294999660279E-2</v>
      </c>
    </row>
    <row r="2804" spans="2:8" x14ac:dyDescent="0.45">
      <c r="B2804" s="191">
        <v>45996</v>
      </c>
      <c r="C2804" s="101">
        <v>396.63742065429688</v>
      </c>
      <c r="D2804" s="56">
        <f t="shared" si="86"/>
        <v>2.8878120582907902</v>
      </c>
      <c r="E2804">
        <v>4.7141190811742671E-3</v>
      </c>
      <c r="G2804">
        <v>2802</v>
      </c>
      <c r="H2804">
        <f t="shared" ca="1" si="87"/>
        <v>-3.1688336943545468E-2</v>
      </c>
    </row>
    <row r="2805" spans="2:8" x14ac:dyDescent="0.45">
      <c r="B2805" s="191">
        <v>41019</v>
      </c>
      <c r="C2805" s="101">
        <v>102.02072906494141</v>
      </c>
      <c r="D2805" s="56">
        <f t="shared" si="86"/>
        <v>-0.74310312260841282</v>
      </c>
      <c r="E2805">
        <v>4.7124042646135324E-3</v>
      </c>
      <c r="G2805">
        <v>2803</v>
      </c>
      <c r="H2805">
        <f t="shared" ca="1" si="87"/>
        <v>-2.8329101420673023E-2</v>
      </c>
    </row>
    <row r="2806" spans="2:8" x14ac:dyDescent="0.45">
      <c r="B2806" s="191">
        <v>45981</v>
      </c>
      <c r="C2806" s="101">
        <v>397.12716674804688</v>
      </c>
      <c r="D2806" s="56">
        <f t="shared" si="86"/>
        <v>1.3190327009115432</v>
      </c>
      <c r="E2806">
        <v>4.7082781523679479E-3</v>
      </c>
      <c r="G2806">
        <v>2804</v>
      </c>
      <c r="H2806">
        <f t="shared" ca="1" si="87"/>
        <v>-6.7862189498024009E-3</v>
      </c>
    </row>
    <row r="2807" spans="2:8" x14ac:dyDescent="0.45">
      <c r="B2807" s="191">
        <v>43861</v>
      </c>
      <c r="C2807" s="101">
        <v>171.24690246582031</v>
      </c>
      <c r="D2807" s="56">
        <f t="shared" si="86"/>
        <v>4.2044626956498652</v>
      </c>
      <c r="E2807">
        <v>4.6999477276289878E-3</v>
      </c>
      <c r="G2807">
        <v>2805</v>
      </c>
      <c r="H2807">
        <f t="shared" ca="1" si="87"/>
        <v>-1.8460715464439781E-3</v>
      </c>
    </row>
    <row r="2808" spans="2:8" x14ac:dyDescent="0.45">
      <c r="B2808" s="191">
        <v>39793</v>
      </c>
      <c r="C2808" s="101">
        <v>32.903858184814453</v>
      </c>
      <c r="D2808" s="56">
        <f t="shared" si="86"/>
        <v>-0.71041203411367482</v>
      </c>
      <c r="E2808">
        <v>4.6962044469158722E-3</v>
      </c>
      <c r="G2808">
        <v>2806</v>
      </c>
      <c r="H2808">
        <f t="shared" ca="1" si="87"/>
        <v>2.8733091499070645E-2</v>
      </c>
    </row>
    <row r="2809" spans="2:8" x14ac:dyDescent="0.45">
      <c r="B2809" s="191">
        <v>41157</v>
      </c>
      <c r="C2809" s="101">
        <v>113.62301635742188</v>
      </c>
      <c r="D2809" s="56">
        <f t="shared" si="86"/>
        <v>12.702217198712473</v>
      </c>
      <c r="E2809">
        <v>4.6902603345779755E-3</v>
      </c>
      <c r="G2809">
        <v>2807</v>
      </c>
      <c r="H2809">
        <f t="shared" ca="1" si="87"/>
        <v>1.640491682014476E-2</v>
      </c>
    </row>
    <row r="2810" spans="2:8" x14ac:dyDescent="0.45">
      <c r="B2810" s="191">
        <v>35909</v>
      </c>
      <c r="C2810" s="101">
        <v>8.2923088073730469</v>
      </c>
      <c r="D2810" s="56">
        <f t="shared" si="86"/>
        <v>-0.39081309358149058</v>
      </c>
      <c r="E2810">
        <v>4.6837628169131259E-3</v>
      </c>
      <c r="G2810">
        <v>2808</v>
      </c>
      <c r="H2810">
        <f t="shared" ca="1" si="87"/>
        <v>-3.628773395137172E-2</v>
      </c>
    </row>
    <row r="2811" spans="2:8" x14ac:dyDescent="0.45">
      <c r="B2811" s="191">
        <v>38302</v>
      </c>
      <c r="C2811" s="101">
        <v>13.612092971801758</v>
      </c>
      <c r="D2811" s="56">
        <f t="shared" si="86"/>
        <v>0.31110447903229704</v>
      </c>
      <c r="E2811">
        <v>4.6807817234193593E-3</v>
      </c>
      <c r="G2811">
        <v>2809</v>
      </c>
      <c r="H2811">
        <f t="shared" ca="1" si="87"/>
        <v>2.7197566542703382E-2</v>
      </c>
    </row>
    <row r="2812" spans="2:8" x14ac:dyDescent="0.45">
      <c r="B2812" s="191">
        <v>38146</v>
      </c>
      <c r="C2812" s="101">
        <v>10.382157325744629</v>
      </c>
      <c r="D2812" s="56">
        <f t="shared" si="86"/>
        <v>-0.67290441376851129</v>
      </c>
      <c r="E2812">
        <v>4.6640153666381752E-3</v>
      </c>
      <c r="G2812">
        <v>2810</v>
      </c>
      <c r="H2812">
        <f t="shared" ca="1" si="87"/>
        <v>-1.8045188306949161E-2</v>
      </c>
    </row>
    <row r="2813" spans="2:8" x14ac:dyDescent="0.45">
      <c r="B2813" s="191">
        <v>39142</v>
      </c>
      <c r="C2813" s="101">
        <v>31.740438461303711</v>
      </c>
      <c r="D2813" s="56">
        <f t="shared" si="86"/>
        <v>-0.62778223931563826</v>
      </c>
      <c r="E2813">
        <v>4.6594556661357141E-3</v>
      </c>
      <c r="G2813">
        <v>2811</v>
      </c>
      <c r="H2813">
        <f t="shared" ca="1" si="87"/>
        <v>-6.8596574963822451E-3</v>
      </c>
    </row>
    <row r="2814" spans="2:8" x14ac:dyDescent="0.45">
      <c r="B2814" s="191">
        <v>40903</v>
      </c>
      <c r="C2814" s="101">
        <v>85.273841857910156</v>
      </c>
      <c r="D2814" s="56">
        <f t="shared" si="86"/>
        <v>3.217512372443228</v>
      </c>
      <c r="E2814">
        <v>4.6569033700415742E-3</v>
      </c>
      <c r="G2814">
        <v>2812</v>
      </c>
      <c r="H2814">
        <f t="shared" ca="1" si="87"/>
        <v>8.3396054887134221E-3</v>
      </c>
    </row>
    <row r="2815" spans="2:8" x14ac:dyDescent="0.45">
      <c r="B2815" s="191">
        <v>38544</v>
      </c>
      <c r="C2815" s="101">
        <v>20.218990325927734</v>
      </c>
      <c r="D2815" s="56">
        <f t="shared" si="86"/>
        <v>-0.95097320321894363</v>
      </c>
      <c r="E2815">
        <v>4.6531878573196775E-3</v>
      </c>
      <c r="G2815">
        <v>2813</v>
      </c>
      <c r="H2815">
        <f t="shared" ca="1" si="87"/>
        <v>1.9693405423894451E-2</v>
      </c>
    </row>
    <row r="2816" spans="2:8" x14ac:dyDescent="0.45">
      <c r="B2816" s="191">
        <v>45814</v>
      </c>
      <c r="C2816" s="101">
        <v>412.40692138671875</v>
      </c>
      <c r="D2816" s="56">
        <f t="shared" si="86"/>
        <v>1.272528151097498</v>
      </c>
      <c r="E2816">
        <v>4.6528315319031123E-3</v>
      </c>
      <c r="G2816">
        <v>2814</v>
      </c>
      <c r="H2816">
        <f t="shared" ca="1" si="87"/>
        <v>2.8909335787370639E-2</v>
      </c>
    </row>
    <row r="2817" spans="2:8" x14ac:dyDescent="0.45">
      <c r="B2817" s="191">
        <v>43059</v>
      </c>
      <c r="C2817" s="101">
        <v>181.47494506835938</v>
      </c>
      <c r="D2817" s="56">
        <f t="shared" si="86"/>
        <v>0.58034548334268909</v>
      </c>
      <c r="E2817">
        <v>4.6510912831994235E-3</v>
      </c>
      <c r="G2817">
        <v>2815</v>
      </c>
      <c r="H2817">
        <f t="shared" ca="1" si="87"/>
        <v>-1.3817721113430102E-2</v>
      </c>
    </row>
    <row r="2818" spans="2:8" x14ac:dyDescent="0.45">
      <c r="B2818" s="191">
        <v>41151</v>
      </c>
      <c r="C2818" s="101">
        <v>114.83245086669922</v>
      </c>
      <c r="D2818" s="56">
        <f t="shared" si="86"/>
        <v>-0.729449353834278</v>
      </c>
      <c r="E2818">
        <v>4.6408336626775799E-3</v>
      </c>
      <c r="G2818">
        <v>2816</v>
      </c>
      <c r="H2818">
        <f t="shared" ca="1" si="87"/>
        <v>1.3368383227782254E-2</v>
      </c>
    </row>
    <row r="2819" spans="2:8" x14ac:dyDescent="0.45">
      <c r="B2819" s="191">
        <v>45489</v>
      </c>
      <c r="C2819" s="101">
        <v>424.43975830078125</v>
      </c>
      <c r="D2819" s="56">
        <f t="shared" ref="D2819:D2882" si="88">(C2819-C2820)/C2820</f>
        <v>4.6648175690275364</v>
      </c>
      <c r="E2819">
        <v>4.6395454778246428E-3</v>
      </c>
      <c r="G2819">
        <v>2817</v>
      </c>
      <c r="H2819">
        <f t="shared" ca="1" si="87"/>
        <v>-1.7023359938060083E-2</v>
      </c>
    </row>
    <row r="2820" spans="2:8" x14ac:dyDescent="0.45">
      <c r="B2820" s="191">
        <v>40672</v>
      </c>
      <c r="C2820" s="101">
        <v>74.925582885742188</v>
      </c>
      <c r="D2820" s="56">
        <f t="shared" si="88"/>
        <v>5.3910315386746674</v>
      </c>
      <c r="E2820">
        <v>4.6295851111822651E-3</v>
      </c>
      <c r="G2820">
        <v>2818</v>
      </c>
      <c r="H2820">
        <f t="shared" ref="H2820:H2883" ca="1" si="89">_xlfn.NORM.INV(RAND(),N$5,N$6)</f>
        <v>-2.7338673873781136E-3</v>
      </c>
    </row>
    <row r="2821" spans="2:8" x14ac:dyDescent="0.45">
      <c r="B2821" s="191">
        <v>38028</v>
      </c>
      <c r="C2821" s="101">
        <v>11.723550796508789</v>
      </c>
      <c r="D2821" s="56">
        <f t="shared" si="88"/>
        <v>-0.91698504397828884</v>
      </c>
      <c r="E2821">
        <v>4.6275010399291945E-3</v>
      </c>
      <c r="G2821">
        <v>2819</v>
      </c>
      <c r="H2821">
        <f t="shared" ca="1" si="89"/>
        <v>2.1237567879059886E-2</v>
      </c>
    </row>
    <row r="2822" spans="2:8" x14ac:dyDescent="0.45">
      <c r="B2822" s="191">
        <v>42187</v>
      </c>
      <c r="C2822" s="101">
        <v>141.22215270996094</v>
      </c>
      <c r="D2822" s="56">
        <f t="shared" si="88"/>
        <v>-0.22673153839077786</v>
      </c>
      <c r="E2822">
        <v>4.6238072505101202E-3</v>
      </c>
      <c r="G2822">
        <v>2820</v>
      </c>
      <c r="H2822">
        <f t="shared" ca="1" si="89"/>
        <v>9.6641948556703096E-4</v>
      </c>
    </row>
    <row r="2823" spans="2:8" x14ac:dyDescent="0.45">
      <c r="B2823" s="191">
        <v>43196</v>
      </c>
      <c r="C2823" s="101">
        <v>182.63017272949219</v>
      </c>
      <c r="D2823" s="56">
        <f t="shared" si="88"/>
        <v>21.709199591071837</v>
      </c>
      <c r="E2823">
        <v>4.6216191489022382E-3</v>
      </c>
      <c r="G2823">
        <v>2821</v>
      </c>
      <c r="H2823">
        <f t="shared" ca="1" si="89"/>
        <v>-2.433114269095674E-2</v>
      </c>
    </row>
    <row r="2824" spans="2:8" x14ac:dyDescent="0.45">
      <c r="B2824" s="191">
        <v>36700</v>
      </c>
      <c r="C2824" s="101">
        <v>8.0421228408813477</v>
      </c>
      <c r="D2824" s="56">
        <f t="shared" si="88"/>
        <v>-0.94282382383332564</v>
      </c>
      <c r="E2824">
        <v>4.6192501956456291E-3</v>
      </c>
      <c r="G2824">
        <v>2822</v>
      </c>
      <c r="H2824">
        <f t="shared" ca="1" si="89"/>
        <v>-4.2765955730063978E-3</v>
      </c>
    </row>
    <row r="2825" spans="2:8" x14ac:dyDescent="0.45">
      <c r="B2825" s="191">
        <v>41458</v>
      </c>
      <c r="C2825" s="101">
        <v>140.65513610839844</v>
      </c>
      <c r="D2825" s="56">
        <f t="shared" si="88"/>
        <v>-0.28986498692856527</v>
      </c>
      <c r="E2825">
        <v>4.6174601854678385E-3</v>
      </c>
      <c r="G2825">
        <v>2823</v>
      </c>
      <c r="H2825">
        <f t="shared" ca="1" si="89"/>
        <v>5.7411366285231675E-3</v>
      </c>
    </row>
    <row r="2826" spans="2:8" x14ac:dyDescent="0.45">
      <c r="B2826" s="191">
        <v>42969</v>
      </c>
      <c r="C2826" s="101">
        <v>198.06816101074219</v>
      </c>
      <c r="D2826" s="56">
        <f t="shared" si="88"/>
        <v>-0.20611006687635083</v>
      </c>
      <c r="E2826">
        <v>4.6165354004679996E-3</v>
      </c>
      <c r="G2826">
        <v>2824</v>
      </c>
      <c r="H2826">
        <f t="shared" ca="1" si="89"/>
        <v>2.5227026956333738E-2</v>
      </c>
    </row>
    <row r="2827" spans="2:8" x14ac:dyDescent="0.45">
      <c r="B2827" s="191">
        <v>44755</v>
      </c>
      <c r="C2827" s="101">
        <v>249.49070739746094</v>
      </c>
      <c r="D2827" s="56">
        <f t="shared" si="88"/>
        <v>9.5318073422579754</v>
      </c>
      <c r="E2827">
        <v>4.6122541067107016E-3</v>
      </c>
      <c r="G2827">
        <v>2825</v>
      </c>
      <c r="H2827">
        <f t="shared" ca="1" si="89"/>
        <v>1.549801811490451E-2</v>
      </c>
    </row>
    <row r="2828" spans="2:8" x14ac:dyDescent="0.45">
      <c r="B2828" s="191">
        <v>38674</v>
      </c>
      <c r="C2828" s="101">
        <v>23.689258575439453</v>
      </c>
      <c r="D2828" s="56">
        <f t="shared" si="88"/>
        <v>-0.82497051836936708</v>
      </c>
      <c r="E2828">
        <v>4.6086646972984023E-3</v>
      </c>
      <c r="G2828">
        <v>2826</v>
      </c>
      <c r="H2828">
        <f t="shared" ca="1" si="89"/>
        <v>-2.8597085220381232E-2</v>
      </c>
    </row>
    <row r="2829" spans="2:8" x14ac:dyDescent="0.45">
      <c r="B2829" s="191">
        <v>44005</v>
      </c>
      <c r="C2829" s="101">
        <v>135.34439086914063</v>
      </c>
      <c r="D2829" s="56">
        <f t="shared" si="88"/>
        <v>-0.29345065809178233</v>
      </c>
      <c r="E2829">
        <v>4.5944419099722246E-3</v>
      </c>
      <c r="G2829">
        <v>2827</v>
      </c>
      <c r="H2829">
        <f t="shared" ca="1" si="89"/>
        <v>7.0850540870902026E-3</v>
      </c>
    </row>
    <row r="2830" spans="2:8" x14ac:dyDescent="0.45">
      <c r="B2830" s="191">
        <v>42989</v>
      </c>
      <c r="C2830" s="101">
        <v>191.556884765625</v>
      </c>
      <c r="D2830" s="56">
        <f t="shared" si="88"/>
        <v>0.58219185462843415</v>
      </c>
      <c r="E2830">
        <v>4.5895180889974239E-3</v>
      </c>
      <c r="G2830">
        <v>2828</v>
      </c>
      <c r="H2830">
        <f t="shared" ca="1" si="89"/>
        <v>1.2267117881108944E-2</v>
      </c>
    </row>
    <row r="2831" spans="2:8" x14ac:dyDescent="0.45">
      <c r="B2831" s="191">
        <v>41291</v>
      </c>
      <c r="C2831" s="101">
        <v>121.07057952880859</v>
      </c>
      <c r="D2831" s="56">
        <f t="shared" si="88"/>
        <v>2.8003980500552554</v>
      </c>
      <c r="E2831">
        <v>4.577551966229808E-3</v>
      </c>
      <c r="G2831">
        <v>2829</v>
      </c>
      <c r="H2831">
        <f t="shared" ca="1" si="89"/>
        <v>1.6613236288832326E-2</v>
      </c>
    </row>
    <row r="2832" spans="2:8" x14ac:dyDescent="0.45">
      <c r="B2832" s="191">
        <v>38790</v>
      </c>
      <c r="C2832" s="101">
        <v>31.857341766357422</v>
      </c>
      <c r="D2832" s="56">
        <f t="shared" si="88"/>
        <v>-0.82968046488573477</v>
      </c>
      <c r="E2832">
        <v>4.568862472091169E-3</v>
      </c>
      <c r="G2832">
        <v>2830</v>
      </c>
      <c r="H2832">
        <f t="shared" ca="1" si="89"/>
        <v>2.7727846303853164E-3</v>
      </c>
    </row>
    <row r="2833" spans="2:8" x14ac:dyDescent="0.45">
      <c r="B2833" s="191">
        <v>44600</v>
      </c>
      <c r="C2833" s="101">
        <v>187.0445556640625</v>
      </c>
      <c r="D2833" s="56">
        <f t="shared" si="88"/>
        <v>-0.51515745044802885</v>
      </c>
      <c r="E2833">
        <v>4.5612810431442169E-3</v>
      </c>
      <c r="G2833">
        <v>2831</v>
      </c>
      <c r="H2833">
        <f t="shared" ca="1" si="89"/>
        <v>-3.6620075563894815E-2</v>
      </c>
    </row>
    <row r="2834" spans="2:8" x14ac:dyDescent="0.45">
      <c r="B2834" s="191">
        <v>45441</v>
      </c>
      <c r="C2834" s="101">
        <v>385.78411865234375</v>
      </c>
      <c r="D2834" s="56">
        <f t="shared" si="88"/>
        <v>51.765968814486108</v>
      </c>
      <c r="E2834">
        <v>4.5453916959508033E-3</v>
      </c>
      <c r="G2834">
        <v>2832</v>
      </c>
      <c r="H2834">
        <f t="shared" ca="1" si="89"/>
        <v>3.3365146647360143E-2</v>
      </c>
    </row>
    <row r="2835" spans="2:8" x14ac:dyDescent="0.45">
      <c r="B2835" s="191">
        <v>37671</v>
      </c>
      <c r="C2835" s="101">
        <v>7.3112297058105469</v>
      </c>
      <c r="D2835" s="56">
        <f t="shared" si="88"/>
        <v>-0.58480871657012024</v>
      </c>
      <c r="E2835">
        <v>4.5323574154949231E-3</v>
      </c>
      <c r="G2835">
        <v>2833</v>
      </c>
      <c r="H2835">
        <f t="shared" ca="1" si="89"/>
        <v>-4.7902790097698964E-3</v>
      </c>
    </row>
    <row r="2836" spans="2:8" x14ac:dyDescent="0.45">
      <c r="B2836" s="191">
        <v>38490</v>
      </c>
      <c r="C2836" s="101">
        <v>17.609304428100586</v>
      </c>
      <c r="D2836" s="56">
        <f t="shared" si="88"/>
        <v>-0.88695948658811008</v>
      </c>
      <c r="E2836">
        <v>4.5307727175692486E-3</v>
      </c>
      <c r="G2836">
        <v>2834</v>
      </c>
      <c r="H2836">
        <f t="shared" ca="1" si="89"/>
        <v>-2.2272682219698645E-3</v>
      </c>
    </row>
    <row r="2837" spans="2:8" x14ac:dyDescent="0.45">
      <c r="B2837" s="191">
        <v>41899</v>
      </c>
      <c r="C2837" s="101">
        <v>155.77870178222656</v>
      </c>
      <c r="D2837" s="56">
        <f t="shared" si="88"/>
        <v>-0.64163788873030503</v>
      </c>
      <c r="E2837">
        <v>4.5305212431402363E-3</v>
      </c>
      <c r="G2837">
        <v>2835</v>
      </c>
      <c r="H2837">
        <f t="shared" ca="1" si="89"/>
        <v>-2.0232211688227641E-2</v>
      </c>
    </row>
    <row r="2838" spans="2:8" x14ac:dyDescent="0.45">
      <c r="B2838" s="191">
        <v>45621</v>
      </c>
      <c r="C2838" s="101">
        <v>434.69635009765625</v>
      </c>
      <c r="D2838" s="56">
        <f t="shared" si="88"/>
        <v>0.71034424626426951</v>
      </c>
      <c r="E2838">
        <v>4.5297219676952568E-3</v>
      </c>
      <c r="G2838">
        <v>2836</v>
      </c>
      <c r="H2838">
        <f t="shared" ca="1" si="89"/>
        <v>2.372931798369696E-2</v>
      </c>
    </row>
    <row r="2839" spans="2:8" x14ac:dyDescent="0.45">
      <c r="B2839" s="191">
        <v>44763</v>
      </c>
      <c r="C2839" s="101">
        <v>254.1572265625</v>
      </c>
      <c r="D2839" s="56">
        <f t="shared" si="88"/>
        <v>0.64656571376150274</v>
      </c>
      <c r="E2839">
        <v>4.5270650825688062E-3</v>
      </c>
      <c r="G2839">
        <v>2837</v>
      </c>
      <c r="H2839">
        <f t="shared" ca="1" si="89"/>
        <v>6.5179914432423615E-5</v>
      </c>
    </row>
    <row r="2840" spans="2:8" x14ac:dyDescent="0.45">
      <c r="B2840" s="191">
        <v>42335</v>
      </c>
      <c r="C2840" s="101">
        <v>154.35595703125</v>
      </c>
      <c r="D2840" s="56">
        <f t="shared" si="88"/>
        <v>3.9137755395012422E-2</v>
      </c>
      <c r="E2840">
        <v>4.5213964970398221E-3</v>
      </c>
      <c r="G2840">
        <v>2838</v>
      </c>
      <c r="H2840">
        <f t="shared" ca="1" si="89"/>
        <v>-2.3151859789654457E-2</v>
      </c>
    </row>
    <row r="2841" spans="2:8" x14ac:dyDescent="0.45">
      <c r="B2841" s="191">
        <v>41785</v>
      </c>
      <c r="C2841" s="101">
        <v>148.54234313964844</v>
      </c>
      <c r="D2841" s="56">
        <f t="shared" si="88"/>
        <v>-0.2032305480299563</v>
      </c>
      <c r="E2841">
        <v>4.517758530542852E-3</v>
      </c>
      <c r="G2841">
        <v>2839</v>
      </c>
      <c r="H2841">
        <f t="shared" ca="1" si="89"/>
        <v>2.550755245605971E-2</v>
      </c>
    </row>
    <row r="2842" spans="2:8" x14ac:dyDescent="0.45">
      <c r="B2842" s="191">
        <v>43732</v>
      </c>
      <c r="C2842" s="101">
        <v>186.43077087402344</v>
      </c>
      <c r="D2842" s="56">
        <f t="shared" si="88"/>
        <v>0.25053294843409168</v>
      </c>
      <c r="E2842">
        <v>4.512275052199104E-3</v>
      </c>
      <c r="G2842">
        <v>2840</v>
      </c>
      <c r="H2842">
        <f t="shared" ca="1" si="89"/>
        <v>-1.3143017059275402E-2</v>
      </c>
    </row>
    <row r="2843" spans="2:8" x14ac:dyDescent="0.45">
      <c r="B2843" s="191">
        <v>41732</v>
      </c>
      <c r="C2843" s="101">
        <v>149.0810546875</v>
      </c>
      <c r="D2843" s="56">
        <f t="shared" si="88"/>
        <v>17.643125930305875</v>
      </c>
      <c r="E2843">
        <v>4.5009468047678084E-3</v>
      </c>
      <c r="G2843">
        <v>2841</v>
      </c>
      <c r="H2843">
        <f t="shared" ca="1" si="89"/>
        <v>-1.2943669428131832E-2</v>
      </c>
    </row>
    <row r="2844" spans="2:8" x14ac:dyDescent="0.45">
      <c r="B2844" s="191">
        <v>37760</v>
      </c>
      <c r="C2844" s="101">
        <v>7.9965696334838867</v>
      </c>
      <c r="D2844" s="56">
        <f t="shared" si="88"/>
        <v>-0.93753114870895793</v>
      </c>
      <c r="E2844">
        <v>4.5009008749988021E-3</v>
      </c>
      <c r="G2844">
        <v>2842</v>
      </c>
      <c r="H2844">
        <f t="shared" ca="1" si="89"/>
        <v>9.5182084124679905E-3</v>
      </c>
    </row>
    <row r="2845" spans="2:8" x14ac:dyDescent="0.45">
      <c r="B2845" s="191">
        <v>41324</v>
      </c>
      <c r="C2845" s="101">
        <v>128.0089111328125</v>
      </c>
      <c r="D2845" s="56">
        <f t="shared" si="88"/>
        <v>-0.71473474066414378</v>
      </c>
      <c r="E2845">
        <v>4.4955806019806996E-3</v>
      </c>
      <c r="G2845">
        <v>2843</v>
      </c>
      <c r="H2845">
        <f t="shared" ca="1" si="89"/>
        <v>-1.7023759409744571E-2</v>
      </c>
    </row>
    <row r="2846" spans="2:8" x14ac:dyDescent="0.45">
      <c r="B2846" s="191">
        <v>45518</v>
      </c>
      <c r="C2846" s="101">
        <v>448.73641967773438</v>
      </c>
      <c r="D2846" s="56">
        <f t="shared" si="88"/>
        <v>13.232495410392044</v>
      </c>
      <c r="E2846">
        <v>4.4897445580385715E-3</v>
      </c>
      <c r="G2846">
        <v>2844</v>
      </c>
      <c r="H2846">
        <f t="shared" ca="1" si="89"/>
        <v>-1.2791225917770523E-2</v>
      </c>
    </row>
    <row r="2847" spans="2:8" x14ac:dyDescent="0.45">
      <c r="B2847" s="191">
        <v>39296</v>
      </c>
      <c r="C2847" s="101">
        <v>31.52900505065918</v>
      </c>
      <c r="D2847" s="56">
        <f t="shared" si="88"/>
        <v>2.2001562300356601</v>
      </c>
      <c r="E2847">
        <v>4.4895611110986203E-3</v>
      </c>
      <c r="G2847">
        <v>2845</v>
      </c>
      <c r="H2847">
        <f t="shared" ca="1" si="89"/>
        <v>2.7941431539596426E-3</v>
      </c>
    </row>
    <row r="2848" spans="2:8" x14ac:dyDescent="0.45">
      <c r="B2848" s="191">
        <v>36889</v>
      </c>
      <c r="C2848" s="101">
        <v>9.8523330688476563</v>
      </c>
      <c r="D2848" s="56">
        <f t="shared" si="88"/>
        <v>-0.9616069676590735</v>
      </c>
      <c r="E2848">
        <v>4.4837991580783491E-3</v>
      </c>
      <c r="G2848">
        <v>2846</v>
      </c>
      <c r="H2848">
        <f t="shared" ca="1" si="89"/>
        <v>1.4404827075789174E-2</v>
      </c>
    </row>
    <row r="2849" spans="2:8" x14ac:dyDescent="0.45">
      <c r="B2849" s="191">
        <v>44768</v>
      </c>
      <c r="C2849" s="101">
        <v>256.61773681640625</v>
      </c>
      <c r="D2849" s="56">
        <f t="shared" si="88"/>
        <v>-0.33431803351078571</v>
      </c>
      <c r="E2849">
        <v>4.4834039275535821E-3</v>
      </c>
      <c r="G2849">
        <v>2847</v>
      </c>
      <c r="H2849">
        <f t="shared" ca="1" si="89"/>
        <v>3.1871799297335877E-2</v>
      </c>
    </row>
    <row r="2850" spans="2:8" x14ac:dyDescent="0.45">
      <c r="B2850" s="191">
        <v>45259</v>
      </c>
      <c r="C2850" s="101">
        <v>385.49600219726563</v>
      </c>
      <c r="D2850" s="56">
        <f t="shared" si="88"/>
        <v>36.004379682856104</v>
      </c>
      <c r="E2850">
        <v>4.4801866981689607E-3</v>
      </c>
      <c r="G2850">
        <v>2848</v>
      </c>
      <c r="H2850">
        <f t="shared" ca="1" si="89"/>
        <v>-1.8515139366940415E-2</v>
      </c>
    </row>
    <row r="2851" spans="2:8" x14ac:dyDescent="0.45">
      <c r="B2851" s="191">
        <v>38148</v>
      </c>
      <c r="C2851" s="101">
        <v>10.417577743530273</v>
      </c>
      <c r="D2851" s="56">
        <f t="shared" si="88"/>
        <v>-0.90885917778455194</v>
      </c>
      <c r="E2851">
        <v>4.4792090712282608E-3</v>
      </c>
      <c r="G2851">
        <v>2849</v>
      </c>
      <c r="H2851">
        <f t="shared" ca="1" si="89"/>
        <v>1.5461133994155225E-2</v>
      </c>
    </row>
    <row r="2852" spans="2:8" x14ac:dyDescent="0.45">
      <c r="B2852" s="191">
        <v>41150</v>
      </c>
      <c r="C2852" s="101">
        <v>114.30199432373047</v>
      </c>
      <c r="D2852" s="56">
        <f t="shared" si="88"/>
        <v>-0.32852924609213091</v>
      </c>
      <c r="E2852">
        <v>4.4750113408969705E-3</v>
      </c>
      <c r="G2852">
        <v>2850</v>
      </c>
      <c r="H2852">
        <f t="shared" ca="1" si="89"/>
        <v>2.1049407950483597E-2</v>
      </c>
    </row>
    <row r="2853" spans="2:8" x14ac:dyDescent="0.45">
      <c r="B2853" s="191">
        <v>42641</v>
      </c>
      <c r="C2853" s="101">
        <v>170.226318359375</v>
      </c>
      <c r="D2853" s="56">
        <f t="shared" si="88"/>
        <v>0.32256623529355977</v>
      </c>
      <c r="E2853">
        <v>4.4742334503244116E-3</v>
      </c>
      <c r="G2853">
        <v>2851</v>
      </c>
      <c r="H2853">
        <f t="shared" ca="1" si="89"/>
        <v>2.3118962534819421E-2</v>
      </c>
    </row>
    <row r="2854" spans="2:8" x14ac:dyDescent="0.45">
      <c r="B2854" s="191">
        <v>41254</v>
      </c>
      <c r="C2854" s="101">
        <v>128.7091064453125</v>
      </c>
      <c r="D2854" s="56">
        <f t="shared" si="88"/>
        <v>-0.57577749164613967</v>
      </c>
      <c r="E2854">
        <v>4.4710744844855647E-3</v>
      </c>
      <c r="G2854">
        <v>2852</v>
      </c>
      <c r="H2854">
        <f t="shared" ca="1" si="89"/>
        <v>-3.0064057000135419E-4</v>
      </c>
    </row>
    <row r="2855" spans="2:8" x14ac:dyDescent="0.45">
      <c r="B2855" s="191">
        <v>46128</v>
      </c>
      <c r="C2855" s="101">
        <v>303.39999389648438</v>
      </c>
      <c r="D2855" s="56">
        <f t="shared" si="88"/>
        <v>23.754060823454807</v>
      </c>
      <c r="E2855">
        <v>4.4694790864912961E-3</v>
      </c>
      <c r="G2855">
        <v>2853</v>
      </c>
      <c r="H2855">
        <f t="shared" ca="1" si="89"/>
        <v>-2.7720964812401282E-2</v>
      </c>
    </row>
    <row r="2856" spans="2:8" x14ac:dyDescent="0.45">
      <c r="B2856" s="191">
        <v>38224</v>
      </c>
      <c r="C2856" s="101">
        <v>12.256574630737305</v>
      </c>
      <c r="D2856" s="56">
        <f t="shared" si="88"/>
        <v>-0.67763528660220751</v>
      </c>
      <c r="E2856">
        <v>4.4690135109892561E-3</v>
      </c>
      <c r="G2856">
        <v>2854</v>
      </c>
      <c r="H2856">
        <f t="shared" ca="1" si="89"/>
        <v>1.1402059658411548E-2</v>
      </c>
    </row>
    <row r="2857" spans="2:8" x14ac:dyDescent="0.45">
      <c r="B2857" s="191">
        <v>39505</v>
      </c>
      <c r="C2857" s="101">
        <v>38.020832061767578</v>
      </c>
      <c r="D2857" s="56">
        <f t="shared" si="88"/>
        <v>-0.919421423661541</v>
      </c>
      <c r="E2857">
        <v>4.4675777112114633E-3</v>
      </c>
      <c r="G2857">
        <v>2855</v>
      </c>
      <c r="H2857">
        <f t="shared" ca="1" si="89"/>
        <v>-2.9131139292876446E-2</v>
      </c>
    </row>
    <row r="2858" spans="2:8" x14ac:dyDescent="0.45">
      <c r="B2858" s="191">
        <v>45560</v>
      </c>
      <c r="C2858" s="101">
        <v>471.847900390625</v>
      </c>
      <c r="D2858" s="56">
        <f t="shared" si="88"/>
        <v>2.4722104914954319</v>
      </c>
      <c r="E2858">
        <v>4.4637746915733734E-3</v>
      </c>
      <c r="G2858">
        <v>2856</v>
      </c>
      <c r="H2858">
        <f t="shared" ca="1" si="89"/>
        <v>-1.2428003745683052E-2</v>
      </c>
    </row>
    <row r="2859" spans="2:8" x14ac:dyDescent="0.45">
      <c r="B2859" s="191">
        <v>41506</v>
      </c>
      <c r="C2859" s="101">
        <v>135.89265441894531</v>
      </c>
      <c r="D2859" s="56">
        <f t="shared" si="88"/>
        <v>-0.29979892295034083</v>
      </c>
      <c r="E2859">
        <v>4.4601387994743251E-3</v>
      </c>
      <c r="G2859">
        <v>2857</v>
      </c>
      <c r="H2859">
        <f t="shared" ca="1" si="89"/>
        <v>-1.2487887454884945E-3</v>
      </c>
    </row>
    <row r="2860" spans="2:8" x14ac:dyDescent="0.45">
      <c r="B2860" s="191">
        <v>42828</v>
      </c>
      <c r="C2860" s="101">
        <v>194.07661437988281</v>
      </c>
      <c r="D2860" s="56">
        <f t="shared" si="88"/>
        <v>31.63939206942829</v>
      </c>
      <c r="E2860">
        <v>4.4594538993252301E-3</v>
      </c>
      <c r="G2860">
        <v>2858</v>
      </c>
      <c r="H2860">
        <f t="shared" ca="1" si="89"/>
        <v>-3.1998518923886429E-2</v>
      </c>
    </row>
    <row r="2861" spans="2:8" x14ac:dyDescent="0.45">
      <c r="B2861" s="191">
        <v>35824</v>
      </c>
      <c r="C2861" s="101">
        <v>5.9460854530334473</v>
      </c>
      <c r="D2861" s="56">
        <f t="shared" si="88"/>
        <v>-0.96933906848227536</v>
      </c>
      <c r="E2861">
        <v>4.4443388346206546E-3</v>
      </c>
      <c r="G2861">
        <v>2859</v>
      </c>
      <c r="H2861">
        <f t="shared" ca="1" si="89"/>
        <v>-1.1290558353948276E-2</v>
      </c>
    </row>
    <row r="2862" spans="2:8" x14ac:dyDescent="0.45">
      <c r="B2862" s="191">
        <v>43297</v>
      </c>
      <c r="C2862" s="101">
        <v>193.93035888671875</v>
      </c>
      <c r="D2862" s="56">
        <f t="shared" si="88"/>
        <v>11.146212282665102</v>
      </c>
      <c r="E2862">
        <v>4.4378262151585045E-3</v>
      </c>
      <c r="G2862">
        <v>2860</v>
      </c>
      <c r="H2862">
        <f t="shared" ca="1" si="89"/>
        <v>2.7822465190053155E-2</v>
      </c>
    </row>
    <row r="2863" spans="2:8" x14ac:dyDescent="0.45">
      <c r="B2863" s="191">
        <v>38414</v>
      </c>
      <c r="C2863" s="101">
        <v>15.966323852539063</v>
      </c>
      <c r="D2863" s="56">
        <f t="shared" si="88"/>
        <v>-4.0840206339130415E-2</v>
      </c>
      <c r="E2863">
        <v>4.4371996667855575E-3</v>
      </c>
      <c r="G2863">
        <v>2861</v>
      </c>
      <c r="H2863">
        <f t="shared" ca="1" si="89"/>
        <v>-2.2025596758601391E-2</v>
      </c>
    </row>
    <row r="2864" spans="2:8" x14ac:dyDescent="0.45">
      <c r="B2864" s="191">
        <v>38454</v>
      </c>
      <c r="C2864" s="101">
        <v>16.646156311035156</v>
      </c>
      <c r="D2864" s="56">
        <f t="shared" si="88"/>
        <v>-0.92783086507501356</v>
      </c>
      <c r="E2864">
        <v>4.4346500249515244E-3</v>
      </c>
      <c r="G2864">
        <v>2862</v>
      </c>
      <c r="H2864">
        <f t="shared" ca="1" si="89"/>
        <v>1.7697171227343046E-3</v>
      </c>
    </row>
    <row r="2865" spans="2:8" x14ac:dyDescent="0.45">
      <c r="B2865" s="191">
        <v>44713</v>
      </c>
      <c r="C2865" s="101">
        <v>230.65478515625</v>
      </c>
      <c r="D2865" s="56">
        <f t="shared" si="88"/>
        <v>25.791082808756617</v>
      </c>
      <c r="E2865">
        <v>4.4338453227407088E-3</v>
      </c>
      <c r="G2865">
        <v>2863</v>
      </c>
      <c r="H2865">
        <f t="shared" ca="1" si="89"/>
        <v>-4.1905642374664605E-3</v>
      </c>
    </row>
    <row r="2866" spans="2:8" x14ac:dyDescent="0.45">
      <c r="B2866" s="191">
        <v>36854</v>
      </c>
      <c r="C2866" s="101">
        <v>8.6093864440917969</v>
      </c>
      <c r="D2866" s="56">
        <f t="shared" si="88"/>
        <v>-0.96927003969012571</v>
      </c>
      <c r="E2866">
        <v>4.4255447928418686E-3</v>
      </c>
      <c r="G2866">
        <v>2864</v>
      </c>
      <c r="H2866">
        <f t="shared" ca="1" si="89"/>
        <v>1.3252962231625025E-2</v>
      </c>
    </row>
    <row r="2867" spans="2:8" x14ac:dyDescent="0.45">
      <c r="B2867" s="191">
        <v>44942</v>
      </c>
      <c r="C2867" s="101">
        <v>280.16262817382813</v>
      </c>
      <c r="D2867" s="56">
        <f t="shared" si="88"/>
        <v>6.8242662035648625</v>
      </c>
      <c r="E2867">
        <v>4.4106955592717991E-3</v>
      </c>
      <c r="G2867">
        <v>2865</v>
      </c>
      <c r="H2867">
        <f t="shared" ca="1" si="89"/>
        <v>-6.0404950257629464E-3</v>
      </c>
    </row>
    <row r="2868" spans="2:8" x14ac:dyDescent="0.45">
      <c r="B2868" s="191">
        <v>39008</v>
      </c>
      <c r="C2868" s="101">
        <v>35.806888580322266</v>
      </c>
      <c r="D2868" s="56">
        <f t="shared" si="88"/>
        <v>-0.86364446820104779</v>
      </c>
      <c r="E2868">
        <v>4.3870020871938998E-3</v>
      </c>
      <c r="G2868">
        <v>2866</v>
      </c>
      <c r="H2868">
        <f t="shared" ca="1" si="89"/>
        <v>-1.0791372257593764E-3</v>
      </c>
    </row>
    <row r="2869" spans="2:8" x14ac:dyDescent="0.45">
      <c r="B2869" s="191">
        <v>44777</v>
      </c>
      <c r="C2869" s="101">
        <v>262.59945678710938</v>
      </c>
      <c r="D2869" s="56">
        <f t="shared" si="88"/>
        <v>6.9436797264486056</v>
      </c>
      <c r="E2869">
        <v>4.381064101105071E-3</v>
      </c>
      <c r="G2869">
        <v>2867</v>
      </c>
      <c r="H2869">
        <f t="shared" ca="1" si="89"/>
        <v>-1.3322661109660815E-2</v>
      </c>
    </row>
    <row r="2870" spans="2:8" x14ac:dyDescent="0.45">
      <c r="B2870" s="191">
        <v>39812</v>
      </c>
      <c r="C2870" s="101">
        <v>33.057659149169922</v>
      </c>
      <c r="D2870" s="56">
        <f t="shared" si="88"/>
        <v>0.11797587271444218</v>
      </c>
      <c r="E2870">
        <v>4.3807015937515573E-3</v>
      </c>
      <c r="G2870">
        <v>2868</v>
      </c>
      <c r="H2870">
        <f t="shared" ca="1" si="89"/>
        <v>-9.9300552198703686E-3</v>
      </c>
    </row>
    <row r="2871" spans="2:8" x14ac:dyDescent="0.45">
      <c r="B2871" s="191">
        <v>39211</v>
      </c>
      <c r="C2871" s="101">
        <v>29.569206237792969</v>
      </c>
      <c r="D2871" s="56">
        <f t="shared" si="88"/>
        <v>-0.76684246099221876</v>
      </c>
      <c r="E2871">
        <v>4.3751807551132317E-3</v>
      </c>
      <c r="G2871">
        <v>2869</v>
      </c>
      <c r="H2871">
        <f t="shared" ca="1" si="89"/>
        <v>3.2432154413190993E-2</v>
      </c>
    </row>
    <row r="2872" spans="2:8" x14ac:dyDescent="0.45">
      <c r="B2872" s="191">
        <v>41345</v>
      </c>
      <c r="C2872" s="101">
        <v>126.82071685791016</v>
      </c>
      <c r="D2872" s="56">
        <f t="shared" si="88"/>
        <v>-0.35624216004867304</v>
      </c>
      <c r="E2872">
        <v>4.3692172236051083E-3</v>
      </c>
      <c r="G2872">
        <v>2870</v>
      </c>
      <c r="H2872">
        <f t="shared" ca="1" si="89"/>
        <v>-7.8044430457272123E-3</v>
      </c>
    </row>
    <row r="2873" spans="2:8" x14ac:dyDescent="0.45">
      <c r="B2873" s="191">
        <v>43515</v>
      </c>
      <c r="C2873" s="101">
        <v>197.00065612792969</v>
      </c>
      <c r="D2873" s="56">
        <f t="shared" si="88"/>
        <v>-0.25306347514246924</v>
      </c>
      <c r="E2873">
        <v>4.3682814781426833E-3</v>
      </c>
      <c r="G2873">
        <v>2871</v>
      </c>
      <c r="H2873">
        <f t="shared" ca="1" si="89"/>
        <v>1.0722743342379062E-3</v>
      </c>
    </row>
    <row r="2874" spans="2:8" x14ac:dyDescent="0.45">
      <c r="B2874" s="191">
        <v>44778</v>
      </c>
      <c r="C2874" s="101">
        <v>263.74484252929688</v>
      </c>
      <c r="D2874" s="56">
        <f t="shared" si="88"/>
        <v>0.20603739398023108</v>
      </c>
      <c r="E2874">
        <v>4.36172167376595E-3</v>
      </c>
      <c r="G2874">
        <v>2872</v>
      </c>
      <c r="H2874">
        <f t="shared" ca="1" si="89"/>
        <v>4.6500523865296704E-2</v>
      </c>
    </row>
    <row r="2875" spans="2:8" x14ac:dyDescent="0.45">
      <c r="B2875" s="191">
        <v>42913</v>
      </c>
      <c r="C2875" s="101">
        <v>218.68711853027344</v>
      </c>
      <c r="D2875" s="56">
        <f t="shared" si="88"/>
        <v>1.6673426895219094</v>
      </c>
      <c r="E2875">
        <v>4.3406635684051327E-3</v>
      </c>
      <c r="G2875">
        <v>2873</v>
      </c>
      <c r="H2875">
        <f t="shared" ca="1" si="89"/>
        <v>-5.7261383168470562E-4</v>
      </c>
    </row>
    <row r="2876" spans="2:8" x14ac:dyDescent="0.45">
      <c r="B2876" s="191">
        <v>40799</v>
      </c>
      <c r="C2876" s="101">
        <v>81.986885070800781</v>
      </c>
      <c r="D2876" s="56">
        <f t="shared" si="88"/>
        <v>25.397632519979702</v>
      </c>
      <c r="E2876">
        <v>4.3324056861095634E-3</v>
      </c>
      <c r="G2876">
        <v>2874</v>
      </c>
      <c r="H2876">
        <f t="shared" ca="1" si="89"/>
        <v>1.5208394720947904E-2</v>
      </c>
    </row>
    <row r="2877" spans="2:8" x14ac:dyDescent="0.45">
      <c r="B2877" s="191">
        <v>35307</v>
      </c>
      <c r="C2877" s="101">
        <v>3.1058423519134521</v>
      </c>
      <c r="D2877" s="56">
        <f t="shared" si="88"/>
        <v>-0.96781075844446873</v>
      </c>
      <c r="E2877">
        <v>4.3320084455237351E-3</v>
      </c>
      <c r="G2877">
        <v>2875</v>
      </c>
      <c r="H2877">
        <f t="shared" ca="1" si="89"/>
        <v>-4.1647536969127369E-3</v>
      </c>
    </row>
    <row r="2878" spans="2:8" x14ac:dyDescent="0.45">
      <c r="B2878" s="191">
        <v>41059</v>
      </c>
      <c r="C2878" s="101">
        <v>96.486968994140625</v>
      </c>
      <c r="D2878" s="56">
        <f t="shared" si="88"/>
        <v>2.0145360738120055</v>
      </c>
      <c r="E2878">
        <v>4.3309336475171462E-3</v>
      </c>
      <c r="G2878">
        <v>2876</v>
      </c>
      <c r="H2878">
        <f t="shared" ca="1" si="89"/>
        <v>3.8782525483029066E-2</v>
      </c>
    </row>
    <row r="2879" spans="2:8" x14ac:dyDescent="0.45">
      <c r="B2879" s="191">
        <v>39127</v>
      </c>
      <c r="C2879" s="101">
        <v>32.007236480712891</v>
      </c>
      <c r="D2879" s="56">
        <f t="shared" si="88"/>
        <v>-0.15703189000561207</v>
      </c>
      <c r="E2879">
        <v>4.3305707725554404E-3</v>
      </c>
      <c r="G2879">
        <v>2877</v>
      </c>
      <c r="H2879">
        <f t="shared" ca="1" si="89"/>
        <v>-4.1072472936774579E-3</v>
      </c>
    </row>
    <row r="2880" spans="2:8" x14ac:dyDescent="0.45">
      <c r="B2880" s="191">
        <v>39979</v>
      </c>
      <c r="C2880" s="101">
        <v>37.969688415527344</v>
      </c>
      <c r="D2880" s="56">
        <f t="shared" si="88"/>
        <v>-0.24140636878597518</v>
      </c>
      <c r="E2880">
        <v>4.322302919605287E-3</v>
      </c>
      <c r="G2880">
        <v>2878</v>
      </c>
      <c r="H2880">
        <f t="shared" ca="1" si="89"/>
        <v>9.8219621933836893E-3</v>
      </c>
    </row>
    <row r="2881" spans="2:8" x14ac:dyDescent="0.45">
      <c r="B2881" s="191">
        <v>40133</v>
      </c>
      <c r="C2881" s="101">
        <v>50.052738189697266</v>
      </c>
      <c r="D2881" s="56">
        <f t="shared" si="88"/>
        <v>-0.66880684365269438</v>
      </c>
      <c r="E2881">
        <v>4.3220747060807793E-3</v>
      </c>
      <c r="G2881">
        <v>2879</v>
      </c>
      <c r="H2881">
        <f t="shared" ca="1" si="89"/>
        <v>-4.8428748265279559E-3</v>
      </c>
    </row>
    <row r="2882" spans="2:8" x14ac:dyDescent="0.45">
      <c r="B2882" s="191">
        <v>42313</v>
      </c>
      <c r="C2882" s="101">
        <v>151.1285400390625</v>
      </c>
      <c r="D2882" s="56">
        <f t="shared" si="88"/>
        <v>-0.21474027352748143</v>
      </c>
      <c r="E2882">
        <v>4.3194102312132223E-3</v>
      </c>
      <c r="G2882">
        <v>2880</v>
      </c>
      <c r="H2882">
        <f t="shared" ca="1" si="89"/>
        <v>-3.0467229542242621E-3</v>
      </c>
    </row>
    <row r="2883" spans="2:8" x14ac:dyDescent="0.45">
      <c r="B2883" s="191">
        <v>42857</v>
      </c>
      <c r="C2883" s="101">
        <v>192.45675659179688</v>
      </c>
      <c r="D2883" s="56">
        <f t="shared" ref="D2883:D2946" si="90">(C2883-C2884)/C2884</f>
        <v>0.19738813734901695</v>
      </c>
      <c r="E2883">
        <v>4.316791485187918E-3</v>
      </c>
      <c r="G2883">
        <v>2881</v>
      </c>
      <c r="H2883">
        <f t="shared" ca="1" si="89"/>
        <v>-8.0729319450404177E-3</v>
      </c>
    </row>
    <row r="2884" spans="2:8" x14ac:dyDescent="0.45">
      <c r="B2884" s="191">
        <v>44193</v>
      </c>
      <c r="C2884" s="101">
        <v>160.73046875</v>
      </c>
      <c r="D2884" s="56">
        <f t="shared" si="90"/>
        <v>-1.3952893106504809E-3</v>
      </c>
      <c r="E2884">
        <v>4.3144889868597441E-3</v>
      </c>
      <c r="G2884">
        <v>2882</v>
      </c>
      <c r="H2884">
        <f t="shared" ref="H2884:H2947" ca="1" si="91">_xlfn.NORM.INV(RAND(),N$5,N$6)</f>
        <v>9.0140226396453089E-3</v>
      </c>
    </row>
    <row r="2885" spans="2:8" x14ac:dyDescent="0.45">
      <c r="B2885" s="191">
        <v>42705</v>
      </c>
      <c r="C2885" s="101">
        <v>160.95504760742188</v>
      </c>
      <c r="D2885" s="56">
        <f t="shared" si="90"/>
        <v>0.11343896719190151</v>
      </c>
      <c r="E2885">
        <v>4.301176006414823E-3</v>
      </c>
      <c r="G2885">
        <v>2883</v>
      </c>
      <c r="H2885">
        <f t="shared" ca="1" si="91"/>
        <v>2.1649130069455663E-2</v>
      </c>
    </row>
    <row r="2886" spans="2:8" x14ac:dyDescent="0.45">
      <c r="B2886" s="191">
        <v>43991</v>
      </c>
      <c r="C2886" s="101">
        <v>144.55668640136719</v>
      </c>
      <c r="D2886" s="56">
        <f t="shared" si="90"/>
        <v>-6.05182761600166E-2</v>
      </c>
      <c r="E2886">
        <v>4.3003885996768191E-3</v>
      </c>
      <c r="G2886">
        <v>2884</v>
      </c>
      <c r="H2886">
        <f t="shared" ca="1" si="91"/>
        <v>-1.2257842394610273E-2</v>
      </c>
    </row>
    <row r="2887" spans="2:8" x14ac:dyDescent="0.45">
      <c r="B2887" s="191">
        <v>41886</v>
      </c>
      <c r="C2887" s="101">
        <v>153.86854553222656</v>
      </c>
      <c r="D2887" s="56">
        <f t="shared" si="90"/>
        <v>-0.21425556463155815</v>
      </c>
      <c r="E2887">
        <v>4.2991757000116126E-3</v>
      </c>
      <c r="G2887">
        <v>2885</v>
      </c>
      <c r="H2887">
        <f t="shared" ca="1" si="91"/>
        <v>-7.3309332419618173E-3</v>
      </c>
    </row>
    <row r="2888" spans="2:8" x14ac:dyDescent="0.45">
      <c r="B2888" s="191">
        <v>43676</v>
      </c>
      <c r="C2888" s="101">
        <v>195.82518005371094</v>
      </c>
      <c r="D2888" s="56">
        <f t="shared" si="90"/>
        <v>0.57763244600721064</v>
      </c>
      <c r="E2888">
        <v>4.2950331308768625E-3</v>
      </c>
      <c r="G2888">
        <v>2886</v>
      </c>
      <c r="H2888">
        <f t="shared" ca="1" si="91"/>
        <v>1.131586865967107E-3</v>
      </c>
    </row>
    <row r="2889" spans="2:8" x14ac:dyDescent="0.45">
      <c r="B2889" s="191">
        <v>41337</v>
      </c>
      <c r="C2889" s="101">
        <v>124.12598419189453</v>
      </c>
      <c r="D2889" s="56">
        <f t="shared" si="90"/>
        <v>16.08548206579712</v>
      </c>
      <c r="E2889">
        <v>4.2918129071549396E-3</v>
      </c>
      <c r="G2889">
        <v>2887</v>
      </c>
      <c r="H2889">
        <f t="shared" ca="1" si="91"/>
        <v>-1.3012704932453848E-2</v>
      </c>
    </row>
    <row r="2890" spans="2:8" x14ac:dyDescent="0.45">
      <c r="B2890" s="191">
        <v>36683</v>
      </c>
      <c r="C2890" s="101">
        <v>7.2649974822998047</v>
      </c>
      <c r="D2890" s="56">
        <f t="shared" si="90"/>
        <v>-0.7937870804996513</v>
      </c>
      <c r="E2890">
        <v>4.28553847792623E-3</v>
      </c>
      <c r="G2890">
        <v>2888</v>
      </c>
      <c r="H2890">
        <f t="shared" ca="1" si="91"/>
        <v>-8.6219422836713317E-3</v>
      </c>
    </row>
    <row r="2891" spans="2:8" x14ac:dyDescent="0.45">
      <c r="B2891" s="191">
        <v>39427</v>
      </c>
      <c r="C2891" s="101">
        <v>35.230564117431641</v>
      </c>
      <c r="D2891" s="56">
        <f t="shared" si="90"/>
        <v>8.511091523604368E-2</v>
      </c>
      <c r="E2891">
        <v>4.2846521870897368E-3</v>
      </c>
      <c r="G2891">
        <v>2889</v>
      </c>
      <c r="H2891">
        <f t="shared" ca="1" si="91"/>
        <v>1.9177031932612176E-2</v>
      </c>
    </row>
    <row r="2892" spans="2:8" x14ac:dyDescent="0.45">
      <c r="B2892" s="191">
        <v>39121</v>
      </c>
      <c r="C2892" s="101">
        <v>32.467247009277344</v>
      </c>
      <c r="D2892" s="56">
        <f t="shared" si="90"/>
        <v>-0.92802031409893182</v>
      </c>
      <c r="E2892">
        <v>4.2688328710278663E-3</v>
      </c>
      <c r="G2892">
        <v>2890</v>
      </c>
      <c r="H2892">
        <f t="shared" ca="1" si="91"/>
        <v>-3.3621432205366902E-3</v>
      </c>
    </row>
    <row r="2893" spans="2:8" x14ac:dyDescent="0.45">
      <c r="B2893" s="191">
        <v>45512</v>
      </c>
      <c r="C2893" s="101">
        <v>451.06124877929688</v>
      </c>
      <c r="D2893" s="56">
        <f t="shared" si="90"/>
        <v>1.9020703724392776</v>
      </c>
      <c r="E2893">
        <v>4.2627084590611619E-3</v>
      </c>
      <c r="G2893">
        <v>2891</v>
      </c>
      <c r="H2893">
        <f t="shared" ca="1" si="91"/>
        <v>1.3973943157019199E-2</v>
      </c>
    </row>
    <row r="2894" spans="2:8" x14ac:dyDescent="0.45">
      <c r="B2894" s="191">
        <v>41929</v>
      </c>
      <c r="C2894" s="101">
        <v>155.42739868164063</v>
      </c>
      <c r="D2894" s="56">
        <f t="shared" si="90"/>
        <v>4.8345314855887243E-2</v>
      </c>
      <c r="E2894">
        <v>4.2557747647522549E-3</v>
      </c>
      <c r="G2894">
        <v>2892</v>
      </c>
      <c r="H2894">
        <f t="shared" ca="1" si="91"/>
        <v>-3.461889507011056E-2</v>
      </c>
    </row>
    <row r="2895" spans="2:8" x14ac:dyDescent="0.45">
      <c r="B2895" s="191">
        <v>42237</v>
      </c>
      <c r="C2895" s="101">
        <v>148.25973510742188</v>
      </c>
      <c r="D2895" s="56">
        <f t="shared" si="90"/>
        <v>-1.6810458185643501E-2</v>
      </c>
      <c r="E2895">
        <v>4.2507547371259556E-3</v>
      </c>
      <c r="G2895">
        <v>2893</v>
      </c>
      <c r="H2895">
        <f t="shared" ca="1" si="91"/>
        <v>4.5788051748264032E-4</v>
      </c>
    </row>
    <row r="2896" spans="2:8" x14ac:dyDescent="0.45">
      <c r="B2896" s="191">
        <v>42116</v>
      </c>
      <c r="C2896" s="101">
        <v>150.79466247558594</v>
      </c>
      <c r="D2896" s="56">
        <f t="shared" si="90"/>
        <v>-6.5832371829471339E-2</v>
      </c>
      <c r="E2896">
        <v>4.2404288291034726E-3</v>
      </c>
      <c r="G2896">
        <v>2894</v>
      </c>
      <c r="H2896">
        <f t="shared" ca="1" si="91"/>
        <v>2.427114158159082E-2</v>
      </c>
    </row>
    <row r="2897" spans="2:8" x14ac:dyDescent="0.45">
      <c r="B2897" s="191">
        <v>42039</v>
      </c>
      <c r="C2897" s="101">
        <v>161.42141723632813</v>
      </c>
      <c r="D2897" s="56">
        <f t="shared" si="90"/>
        <v>3.2584105923161022E-2</v>
      </c>
      <c r="E2897">
        <v>4.2343550236047783E-3</v>
      </c>
      <c r="G2897">
        <v>2895</v>
      </c>
      <c r="H2897">
        <f t="shared" ca="1" si="91"/>
        <v>1.414435747459466E-3</v>
      </c>
    </row>
    <row r="2898" spans="2:8" x14ac:dyDescent="0.45">
      <c r="B2898" s="191">
        <v>41856</v>
      </c>
      <c r="C2898" s="101">
        <v>156.32762145996094</v>
      </c>
      <c r="D2898" s="56">
        <f t="shared" si="90"/>
        <v>2.6764846574008319</v>
      </c>
      <c r="E2898">
        <v>4.2312623506163549E-3</v>
      </c>
      <c r="G2898">
        <v>2896</v>
      </c>
      <c r="H2898">
        <f t="shared" ca="1" si="91"/>
        <v>1.8636914637843956E-2</v>
      </c>
    </row>
    <row r="2899" spans="2:8" x14ac:dyDescent="0.45">
      <c r="B2899" s="191">
        <v>39582</v>
      </c>
      <c r="C2899" s="101">
        <v>42.520950317382813</v>
      </c>
      <c r="D2899" s="56">
        <f t="shared" si="90"/>
        <v>0.38542541883637615</v>
      </c>
      <c r="E2899">
        <v>4.2154733846608882E-3</v>
      </c>
      <c r="G2899">
        <v>2897</v>
      </c>
      <c r="H2899">
        <f t="shared" ca="1" si="91"/>
        <v>-3.1023253040381078E-2</v>
      </c>
    </row>
    <row r="2900" spans="2:8" x14ac:dyDescent="0.45">
      <c r="B2900" s="191">
        <v>39227</v>
      </c>
      <c r="C2900" s="101">
        <v>30.691619873046875</v>
      </c>
      <c r="D2900" s="56">
        <f t="shared" si="90"/>
        <v>-0.12578609313410119</v>
      </c>
      <c r="E2900">
        <v>4.2144403823407518E-3</v>
      </c>
      <c r="G2900">
        <v>2898</v>
      </c>
      <c r="H2900">
        <f t="shared" ca="1" si="91"/>
        <v>-3.2464462383035853E-2</v>
      </c>
    </row>
    <row r="2901" spans="2:8" x14ac:dyDescent="0.45">
      <c r="B2901" s="191">
        <v>39022</v>
      </c>
      <c r="C2901" s="101">
        <v>35.107677459716797</v>
      </c>
      <c r="D2901" s="56">
        <f t="shared" si="90"/>
        <v>3.2797637060478682</v>
      </c>
      <c r="E2901">
        <v>4.2105129923262997E-3</v>
      </c>
      <c r="G2901">
        <v>2899</v>
      </c>
      <c r="H2901">
        <f t="shared" ca="1" si="91"/>
        <v>-3.3456467439210193E-2</v>
      </c>
    </row>
    <row r="2902" spans="2:8" x14ac:dyDescent="0.45">
      <c r="B2902" s="191">
        <v>35914</v>
      </c>
      <c r="C2902" s="101">
        <v>8.203181266784668</v>
      </c>
      <c r="D2902" s="56">
        <f t="shared" si="90"/>
        <v>-0.95732445137370503</v>
      </c>
      <c r="E2902">
        <v>4.2063460838661117E-3</v>
      </c>
      <c r="G2902">
        <v>2900</v>
      </c>
      <c r="H2902">
        <f t="shared" ca="1" si="91"/>
        <v>-1.4040163107498079E-3</v>
      </c>
    </row>
    <row r="2903" spans="2:8" x14ac:dyDescent="0.45">
      <c r="B2903" s="191">
        <v>43119</v>
      </c>
      <c r="C2903" s="101">
        <v>192.2220458984375</v>
      </c>
      <c r="D2903" s="56">
        <f t="shared" si="90"/>
        <v>0.30747078330256178</v>
      </c>
      <c r="E2903">
        <v>4.2063192120144468E-3</v>
      </c>
      <c r="G2903">
        <v>2901</v>
      </c>
      <c r="H2903">
        <f t="shared" ca="1" si="91"/>
        <v>-1.0926121035315477E-2</v>
      </c>
    </row>
    <row r="2904" spans="2:8" x14ac:dyDescent="0.45">
      <c r="B2904" s="191">
        <v>41827</v>
      </c>
      <c r="C2904" s="101">
        <v>147.01823425292969</v>
      </c>
      <c r="D2904" s="56">
        <f t="shared" si="90"/>
        <v>19.752681775517093</v>
      </c>
      <c r="E2904">
        <v>4.1990899557234635E-3</v>
      </c>
      <c r="G2904">
        <v>2902</v>
      </c>
      <c r="H2904">
        <f t="shared" ca="1" si="91"/>
        <v>-2.9415260909829649E-3</v>
      </c>
    </row>
    <row r="2905" spans="2:8" x14ac:dyDescent="0.45">
      <c r="B2905" s="191">
        <v>37564</v>
      </c>
      <c r="C2905" s="101">
        <v>7.0843005180358887</v>
      </c>
      <c r="D2905" s="56">
        <f t="shared" si="90"/>
        <v>-0.74877397391336287</v>
      </c>
      <c r="E2905">
        <v>4.1923428657172808E-3</v>
      </c>
      <c r="G2905">
        <v>2903</v>
      </c>
      <c r="H2905">
        <f t="shared" ca="1" si="91"/>
        <v>7.9933718238975222E-3</v>
      </c>
    </row>
    <row r="2906" spans="2:8" x14ac:dyDescent="0.45">
      <c r="B2906" s="191">
        <v>38750</v>
      </c>
      <c r="C2906" s="101">
        <v>28.198911666870117</v>
      </c>
      <c r="D2906" s="56">
        <f t="shared" si="90"/>
        <v>-0.78102386036763416</v>
      </c>
      <c r="E2906">
        <v>4.1922536938033489E-3</v>
      </c>
      <c r="G2906">
        <v>2904</v>
      </c>
      <c r="H2906">
        <f t="shared" ca="1" si="91"/>
        <v>3.428820554213044E-2</v>
      </c>
    </row>
    <row r="2907" spans="2:8" x14ac:dyDescent="0.45">
      <c r="B2907" s="191">
        <v>44113</v>
      </c>
      <c r="C2907" s="101">
        <v>128.77618408203125</v>
      </c>
      <c r="D2907" s="56">
        <f t="shared" si="90"/>
        <v>-0.64729012982117251</v>
      </c>
      <c r="E2907">
        <v>4.1879856677770931E-3</v>
      </c>
      <c r="G2907">
        <v>2905</v>
      </c>
      <c r="H2907">
        <f t="shared" ca="1" si="91"/>
        <v>2.0926374903305092E-2</v>
      </c>
    </row>
    <row r="2908" spans="2:8" x14ac:dyDescent="0.45">
      <c r="B2908" s="191">
        <v>45357</v>
      </c>
      <c r="C2908" s="101">
        <v>365.10513305664063</v>
      </c>
      <c r="D2908" s="56">
        <f t="shared" si="90"/>
        <v>0.10296994596779309</v>
      </c>
      <c r="E2908">
        <v>4.1857001113909248E-3</v>
      </c>
      <c r="G2908">
        <v>2906</v>
      </c>
      <c r="H2908">
        <f t="shared" ca="1" si="91"/>
        <v>-1.7948446917138961E-3</v>
      </c>
    </row>
    <row r="2909" spans="2:8" x14ac:dyDescent="0.45">
      <c r="B2909" s="191">
        <v>44979</v>
      </c>
      <c r="C2909" s="101">
        <v>331.02001953125</v>
      </c>
      <c r="D2909" s="56">
        <f t="shared" si="90"/>
        <v>43.798129498733459</v>
      </c>
      <c r="E2909">
        <v>4.1856560459455645E-3</v>
      </c>
      <c r="G2909">
        <v>2907</v>
      </c>
      <c r="H2909">
        <f t="shared" ca="1" si="91"/>
        <v>3.5481431575593906E-3</v>
      </c>
    </row>
    <row r="2910" spans="2:8" x14ac:dyDescent="0.45">
      <c r="B2910" s="191">
        <v>37545</v>
      </c>
      <c r="C2910" s="101">
        <v>7.3891482353210449</v>
      </c>
      <c r="D2910" s="56">
        <f t="shared" si="90"/>
        <v>-0.13021368021732299</v>
      </c>
      <c r="E2910">
        <v>4.1738604359827592E-3</v>
      </c>
      <c r="G2910">
        <v>2908</v>
      </c>
      <c r="H2910">
        <f t="shared" ca="1" si="91"/>
        <v>-2.2165576282424621E-2</v>
      </c>
    </row>
    <row r="2911" spans="2:8" x14ac:dyDescent="0.45">
      <c r="B2911" s="191">
        <v>37795</v>
      </c>
      <c r="C2911" s="101">
        <v>8.4953603744506836</v>
      </c>
      <c r="D2911" s="56">
        <f t="shared" si="90"/>
        <v>-0.97302203703045065</v>
      </c>
      <c r="E2911">
        <v>4.1680494407881092E-3</v>
      </c>
      <c r="G2911">
        <v>2909</v>
      </c>
      <c r="H2911">
        <f t="shared" ca="1" si="91"/>
        <v>-9.8056733707685287E-4</v>
      </c>
    </row>
    <row r="2912" spans="2:8" x14ac:dyDescent="0.45">
      <c r="B2912" s="191">
        <v>46083</v>
      </c>
      <c r="C2912" s="101">
        <v>314.89999389648438</v>
      </c>
      <c r="D2912" s="56">
        <f t="shared" si="90"/>
        <v>42.100905526521458</v>
      </c>
      <c r="E2912">
        <v>4.1453691571027573E-3</v>
      </c>
      <c r="G2912">
        <v>2910</v>
      </c>
      <c r="H2912">
        <f t="shared" ca="1" si="91"/>
        <v>2.8720442627510636E-2</v>
      </c>
    </row>
    <row r="2913" spans="2:8" x14ac:dyDescent="0.45">
      <c r="B2913" s="191">
        <v>37658</v>
      </c>
      <c r="C2913" s="101">
        <v>7.3061108589172363</v>
      </c>
      <c r="D2913" s="56">
        <f t="shared" si="90"/>
        <v>-0.96625810500048337</v>
      </c>
      <c r="E2913">
        <v>4.1430499776293128E-3</v>
      </c>
      <c r="G2913">
        <v>2911</v>
      </c>
      <c r="H2913">
        <f t="shared" ca="1" si="91"/>
        <v>-1.4683700994884197E-2</v>
      </c>
    </row>
    <row r="2914" spans="2:8" x14ac:dyDescent="0.45">
      <c r="B2914" s="191">
        <v>43361</v>
      </c>
      <c r="C2914" s="101">
        <v>216.52935791015625</v>
      </c>
      <c r="D2914" s="56">
        <f t="shared" si="90"/>
        <v>0.45366778814274406</v>
      </c>
      <c r="E2914">
        <v>4.1389113497708073E-3</v>
      </c>
      <c r="G2914">
        <v>2912</v>
      </c>
      <c r="H2914">
        <f t="shared" ca="1" si="91"/>
        <v>-3.426441309733648E-2</v>
      </c>
    </row>
    <row r="2915" spans="2:8" x14ac:dyDescent="0.45">
      <c r="B2915" s="191">
        <v>44043</v>
      </c>
      <c r="C2915" s="101">
        <v>148.95381164550781</v>
      </c>
      <c r="D2915" s="56">
        <f t="shared" si="90"/>
        <v>-0.23854619645446151</v>
      </c>
      <c r="E2915">
        <v>4.137791565616028E-3</v>
      </c>
      <c r="G2915">
        <v>2913</v>
      </c>
      <c r="H2915">
        <f t="shared" ca="1" si="91"/>
        <v>8.6297348611705429E-3</v>
      </c>
    </row>
    <row r="2916" spans="2:8" x14ac:dyDescent="0.45">
      <c r="B2916" s="191">
        <v>43217</v>
      </c>
      <c r="C2916" s="101">
        <v>195.61766052246094</v>
      </c>
      <c r="D2916" s="56">
        <f t="shared" si="90"/>
        <v>18.052590895272139</v>
      </c>
      <c r="E2916">
        <v>4.1328450626032234E-3</v>
      </c>
      <c r="G2916">
        <v>2914</v>
      </c>
      <c r="H2916">
        <f t="shared" ca="1" si="91"/>
        <v>2.3812942799167118E-2</v>
      </c>
    </row>
    <row r="2917" spans="2:8" x14ac:dyDescent="0.45">
      <c r="B2917" s="191">
        <v>36258</v>
      </c>
      <c r="C2917" s="101">
        <v>10.267247200012207</v>
      </c>
      <c r="D2917" s="56">
        <f t="shared" si="90"/>
        <v>-0.96625391224318091</v>
      </c>
      <c r="E2917">
        <v>4.126754390587426E-3</v>
      </c>
      <c r="G2917">
        <v>2915</v>
      </c>
      <c r="H2917">
        <f t="shared" ca="1" si="91"/>
        <v>4.900633969674769E-3</v>
      </c>
    </row>
    <row r="2918" spans="2:8" x14ac:dyDescent="0.45">
      <c r="B2918" s="191">
        <v>46122</v>
      </c>
      <c r="C2918" s="101">
        <v>304.25</v>
      </c>
      <c r="D2918" s="56">
        <f t="shared" si="90"/>
        <v>0.96193964638043883</v>
      </c>
      <c r="E2918">
        <v>4.125412541254125E-3</v>
      </c>
      <c r="G2918">
        <v>2916</v>
      </c>
      <c r="H2918">
        <f t="shared" ca="1" si="91"/>
        <v>-2.8194741541017369E-2</v>
      </c>
    </row>
    <row r="2919" spans="2:8" x14ac:dyDescent="0.45">
      <c r="B2919" s="191">
        <v>41898</v>
      </c>
      <c r="C2919" s="101">
        <v>155.07612609863281</v>
      </c>
      <c r="D2919" s="56">
        <f t="shared" si="90"/>
        <v>-0.22461783142575203</v>
      </c>
      <c r="E2919">
        <v>4.1230714753326091E-3</v>
      </c>
      <c r="G2919">
        <v>2917</v>
      </c>
      <c r="H2919">
        <f t="shared" ca="1" si="91"/>
        <v>-3.1995804897535394E-3</v>
      </c>
    </row>
    <row r="2920" spans="2:8" x14ac:dyDescent="0.45">
      <c r="B2920" s="191">
        <v>43404</v>
      </c>
      <c r="C2920" s="101">
        <v>199.99960327148438</v>
      </c>
      <c r="D2920" s="56">
        <f t="shared" si="90"/>
        <v>8.181408578018956E-2</v>
      </c>
      <c r="E2920">
        <v>4.1224628566954632E-3</v>
      </c>
      <c r="G2920">
        <v>2918</v>
      </c>
      <c r="H2920">
        <f t="shared" ca="1" si="91"/>
        <v>-5.5214507927213762E-3</v>
      </c>
    </row>
    <row r="2921" spans="2:8" x14ac:dyDescent="0.45">
      <c r="B2921" s="191">
        <v>42809</v>
      </c>
      <c r="C2921" s="101">
        <v>184.87428283691406</v>
      </c>
      <c r="D2921" s="56">
        <f t="shared" si="90"/>
        <v>0.78509304983427075</v>
      </c>
      <c r="E2921">
        <v>4.1181877023726545E-3</v>
      </c>
      <c r="G2921">
        <v>2919</v>
      </c>
      <c r="H2921">
        <f t="shared" ca="1" si="91"/>
        <v>-2.9316053553954651E-2</v>
      </c>
    </row>
    <row r="2922" spans="2:8" x14ac:dyDescent="0.45">
      <c r="B2922" s="191">
        <v>41073</v>
      </c>
      <c r="C2922" s="101">
        <v>103.56562805175781</v>
      </c>
      <c r="D2922" s="56">
        <f t="shared" si="90"/>
        <v>-0.73743205021106317</v>
      </c>
      <c r="E2922">
        <v>4.1145268153618669E-3</v>
      </c>
      <c r="G2922">
        <v>2920</v>
      </c>
      <c r="H2922">
        <f t="shared" ca="1" si="91"/>
        <v>2.7224093710120943E-2</v>
      </c>
    </row>
    <row r="2923" spans="2:8" x14ac:dyDescent="0.45">
      <c r="B2923" s="191">
        <v>46013</v>
      </c>
      <c r="C2923" s="101">
        <v>394.43362426757813</v>
      </c>
      <c r="D2923" s="56">
        <f t="shared" si="90"/>
        <v>1.2174901502460638</v>
      </c>
      <c r="E2923">
        <v>4.1142515489040691E-3</v>
      </c>
      <c r="G2923">
        <v>2921</v>
      </c>
      <c r="H2923">
        <f t="shared" ca="1" si="91"/>
        <v>-1.2536854790705359E-3</v>
      </c>
    </row>
    <row r="2924" spans="2:8" x14ac:dyDescent="0.45">
      <c r="B2924" s="191">
        <v>43713</v>
      </c>
      <c r="C2924" s="101">
        <v>177.8739013671875</v>
      </c>
      <c r="D2924" s="56">
        <f t="shared" si="90"/>
        <v>27.844042480227301</v>
      </c>
      <c r="E2924">
        <v>4.1108861692389599E-3</v>
      </c>
      <c r="G2924">
        <v>2922</v>
      </c>
      <c r="H2924">
        <f t="shared" ca="1" si="91"/>
        <v>5.2346955056551039E-3</v>
      </c>
    </row>
    <row r="2925" spans="2:8" x14ac:dyDescent="0.45">
      <c r="B2925" s="191">
        <v>35656</v>
      </c>
      <c r="C2925" s="101">
        <v>6.1667466163635254</v>
      </c>
      <c r="D2925" s="56">
        <f t="shared" si="90"/>
        <v>-0.96146746149071638</v>
      </c>
      <c r="E2925">
        <v>4.1086402177319993E-3</v>
      </c>
      <c r="G2925">
        <v>2923</v>
      </c>
      <c r="H2925">
        <f t="shared" ca="1" si="91"/>
        <v>8.8394737846166638E-3</v>
      </c>
    </row>
    <row r="2926" spans="2:8" x14ac:dyDescent="0.45">
      <c r="B2926" s="191">
        <v>44189</v>
      </c>
      <c r="C2926" s="101">
        <v>160.03997802734375</v>
      </c>
      <c r="D2926" s="56">
        <f t="shared" si="90"/>
        <v>-0.1141852251989295</v>
      </c>
      <c r="E2926">
        <v>4.0914670443425111E-3</v>
      </c>
      <c r="G2926">
        <v>2924</v>
      </c>
      <c r="H2926">
        <f t="shared" ca="1" si="91"/>
        <v>-4.4298205257904254E-4</v>
      </c>
    </row>
    <row r="2927" spans="2:8" x14ac:dyDescent="0.45">
      <c r="B2927" s="191">
        <v>43068</v>
      </c>
      <c r="C2927" s="101">
        <v>180.6697998046875</v>
      </c>
      <c r="D2927" s="56">
        <f t="shared" si="90"/>
        <v>1.7711435753170097</v>
      </c>
      <c r="E2927">
        <v>4.0856678361123038E-3</v>
      </c>
      <c r="G2927">
        <v>2925</v>
      </c>
      <c r="H2927">
        <f t="shared" ca="1" si="91"/>
        <v>-5.33009948545103E-2</v>
      </c>
    </row>
    <row r="2928" spans="2:8" x14ac:dyDescent="0.45">
      <c r="B2928" s="191">
        <v>40415</v>
      </c>
      <c r="C2928" s="101">
        <v>65.19683837890625</v>
      </c>
      <c r="D2928" s="56">
        <f t="shared" si="90"/>
        <v>1.2076380761947572</v>
      </c>
      <c r="E2928">
        <v>4.0664463131916814E-3</v>
      </c>
      <c r="G2928">
        <v>2926</v>
      </c>
      <c r="H2928">
        <f t="shared" ca="1" si="91"/>
        <v>-1.3548033990775551E-2</v>
      </c>
    </row>
    <row r="2929" spans="2:8" x14ac:dyDescent="0.45">
      <c r="B2929" s="191">
        <v>39183</v>
      </c>
      <c r="C2929" s="101">
        <v>29.532394409179688</v>
      </c>
      <c r="D2929" s="56">
        <f t="shared" si="90"/>
        <v>9.7116723290117211</v>
      </c>
      <c r="E2929">
        <v>4.0662026346793443E-3</v>
      </c>
      <c r="G2929">
        <v>2927</v>
      </c>
      <c r="H2929">
        <f t="shared" ca="1" si="91"/>
        <v>-1.0157793544154805E-3</v>
      </c>
    </row>
    <row r="2930" spans="2:8" x14ac:dyDescent="0.45">
      <c r="B2930" s="191">
        <v>35128</v>
      </c>
      <c r="C2930" s="101">
        <v>2.7570292949676514</v>
      </c>
      <c r="D2930" s="56">
        <f t="shared" si="90"/>
        <v>-0.9848339888587091</v>
      </c>
      <c r="E2930">
        <v>4.0633771528245021E-3</v>
      </c>
      <c r="G2930">
        <v>2928</v>
      </c>
      <c r="H2930">
        <f t="shared" ca="1" si="91"/>
        <v>5.2076254068594188E-2</v>
      </c>
    </row>
    <row r="2931" spans="2:8" x14ac:dyDescent="0.45">
      <c r="B2931" s="191">
        <v>43195</v>
      </c>
      <c r="C2931" s="101">
        <v>181.79000854492188</v>
      </c>
      <c r="D2931" s="56">
        <f t="shared" si="90"/>
        <v>1.0785929244594195</v>
      </c>
      <c r="E2931">
        <v>4.0601354468466615E-3</v>
      </c>
      <c r="G2931">
        <v>2929</v>
      </c>
      <c r="H2931">
        <f t="shared" ca="1" si="91"/>
        <v>5.575330913201274E-3</v>
      </c>
    </row>
    <row r="2932" spans="2:8" x14ac:dyDescent="0.45">
      <c r="B2932" s="191">
        <v>40850</v>
      </c>
      <c r="C2932" s="101">
        <v>87.458206176757813</v>
      </c>
      <c r="D2932" s="56">
        <f t="shared" si="90"/>
        <v>-0.56138967804389039</v>
      </c>
      <c r="E2932">
        <v>4.0600092721632163E-3</v>
      </c>
      <c r="G2932">
        <v>2930</v>
      </c>
      <c r="H2932">
        <f t="shared" ca="1" si="91"/>
        <v>-9.3979478508935614E-4</v>
      </c>
    </row>
    <row r="2933" spans="2:8" x14ac:dyDescent="0.45">
      <c r="B2933" s="191">
        <v>43234</v>
      </c>
      <c r="C2933" s="101">
        <v>199.39842224121094</v>
      </c>
      <c r="D2933" s="56">
        <f t="shared" si="90"/>
        <v>0.17057710767524115</v>
      </c>
      <c r="E2933">
        <v>4.0542422982573429E-3</v>
      </c>
      <c r="G2933">
        <v>2931</v>
      </c>
      <c r="H2933">
        <f t="shared" ca="1" si="91"/>
        <v>-2.0613833585731722E-2</v>
      </c>
    </row>
    <row r="2934" spans="2:8" x14ac:dyDescent="0.45">
      <c r="B2934" s="191">
        <v>44442</v>
      </c>
      <c r="C2934" s="101">
        <v>170.34197998046875</v>
      </c>
      <c r="D2934" s="56">
        <f t="shared" si="90"/>
        <v>-2.1900139387701693E-2</v>
      </c>
      <c r="E2934">
        <v>4.0523539377159247E-3</v>
      </c>
      <c r="G2934">
        <v>2932</v>
      </c>
      <c r="H2934">
        <f t="shared" ca="1" si="91"/>
        <v>-2.6280039812451206E-3</v>
      </c>
    </row>
    <row r="2935" spans="2:8" x14ac:dyDescent="0.45">
      <c r="B2935" s="191">
        <v>41984</v>
      </c>
      <c r="C2935" s="101">
        <v>174.15602111816406</v>
      </c>
      <c r="D2935" s="56">
        <f t="shared" si="90"/>
        <v>1.3006877981690026</v>
      </c>
      <c r="E2935">
        <v>4.0506910832981526E-3</v>
      </c>
      <c r="G2935">
        <v>2933</v>
      </c>
      <c r="H2935">
        <f t="shared" ca="1" si="91"/>
        <v>-2.1951038929166238E-3</v>
      </c>
    </row>
    <row r="2936" spans="2:8" x14ac:dyDescent="0.45">
      <c r="B2936" s="191">
        <v>40674</v>
      </c>
      <c r="C2936" s="101">
        <v>75.697372436523438</v>
      </c>
      <c r="D2936" s="56">
        <f t="shared" si="90"/>
        <v>2.3557792522405134</v>
      </c>
      <c r="E2936">
        <v>4.0407307276472603E-3</v>
      </c>
      <c r="G2936">
        <v>2934</v>
      </c>
      <c r="H2936">
        <f t="shared" ca="1" si="91"/>
        <v>-4.1561855540170629E-3</v>
      </c>
    </row>
    <row r="2937" spans="2:8" x14ac:dyDescent="0.45">
      <c r="B2937" s="191">
        <v>38643</v>
      </c>
      <c r="C2937" s="101">
        <v>22.557315826416016</v>
      </c>
      <c r="D2937" s="56">
        <f t="shared" si="90"/>
        <v>1.8457008556751604</v>
      </c>
      <c r="E2937">
        <v>4.0305443883693884E-3</v>
      </c>
      <c r="G2937">
        <v>2935</v>
      </c>
      <c r="H2937">
        <f t="shared" ca="1" si="91"/>
        <v>-1.9568175100921559E-2</v>
      </c>
    </row>
    <row r="2938" spans="2:8" x14ac:dyDescent="0.45">
      <c r="B2938" s="191">
        <v>37334</v>
      </c>
      <c r="C2938" s="101">
        <v>7.9268050193786621</v>
      </c>
      <c r="D2938" s="56">
        <f t="shared" si="90"/>
        <v>-0.96041170899600081</v>
      </c>
      <c r="E2938">
        <v>4.0240771807216339E-3</v>
      </c>
      <c r="G2938">
        <v>2936</v>
      </c>
      <c r="H2938">
        <f t="shared" ca="1" si="91"/>
        <v>-1.4061962804756216E-3</v>
      </c>
    </row>
    <row r="2939" spans="2:8" x14ac:dyDescent="0.45">
      <c r="B2939" s="191">
        <v>43647</v>
      </c>
      <c r="C2939" s="101">
        <v>200.23104858398438</v>
      </c>
      <c r="D2939" s="56">
        <f t="shared" si="90"/>
        <v>25.572448509249465</v>
      </c>
      <c r="E2939">
        <v>4.0167273610916855E-3</v>
      </c>
      <c r="G2939">
        <v>2937</v>
      </c>
      <c r="H2939">
        <f t="shared" ca="1" si="91"/>
        <v>8.1123441915946087E-3</v>
      </c>
    </row>
    <row r="2940" spans="2:8" x14ac:dyDescent="0.45">
      <c r="B2940" s="191">
        <v>35860</v>
      </c>
      <c r="C2940" s="101">
        <v>7.5352878570556641</v>
      </c>
      <c r="D2940" s="56">
        <f t="shared" si="90"/>
        <v>-0.95662467539825058</v>
      </c>
      <c r="E2940">
        <v>4.0062677629343129E-3</v>
      </c>
      <c r="G2940">
        <v>2938</v>
      </c>
      <c r="H2940">
        <f t="shared" ca="1" si="91"/>
        <v>1.365657900643733E-2</v>
      </c>
    </row>
    <row r="2941" spans="2:8" x14ac:dyDescent="0.45">
      <c r="B2941" s="191">
        <v>43811</v>
      </c>
      <c r="C2941" s="101">
        <v>173.72291564941406</v>
      </c>
      <c r="D2941" s="56">
        <f t="shared" si="90"/>
        <v>7.4187974818155933</v>
      </c>
      <c r="E2941">
        <v>3.9983191891542723E-3</v>
      </c>
      <c r="G2941">
        <v>2939</v>
      </c>
      <c r="H2941">
        <f t="shared" ca="1" si="91"/>
        <v>8.9265295641933126E-3</v>
      </c>
    </row>
    <row r="2942" spans="2:8" x14ac:dyDescent="0.45">
      <c r="B2942" s="191">
        <v>38594</v>
      </c>
      <c r="C2942" s="101">
        <v>20.635122299194336</v>
      </c>
      <c r="D2942" s="56">
        <f t="shared" si="90"/>
        <v>-0.87111432592228732</v>
      </c>
      <c r="E2942">
        <v>3.9944489937733998E-3</v>
      </c>
      <c r="G2942">
        <v>2940</v>
      </c>
      <c r="H2942">
        <f t="shared" ca="1" si="91"/>
        <v>-1.5498968799249016E-2</v>
      </c>
    </row>
    <row r="2943" spans="2:8" x14ac:dyDescent="0.45">
      <c r="B2943" s="191">
        <v>41974</v>
      </c>
      <c r="C2943" s="101">
        <v>160.10408020019531</v>
      </c>
      <c r="D2943" s="56">
        <f t="shared" si="90"/>
        <v>17.98560518184955</v>
      </c>
      <c r="E2943">
        <v>3.9928801977101962E-3</v>
      </c>
      <c r="G2943">
        <v>2941</v>
      </c>
      <c r="H2943">
        <f t="shared" ca="1" si="91"/>
        <v>-1.0120379558564041E-2</v>
      </c>
    </row>
    <row r="2944" spans="2:8" x14ac:dyDescent="0.45">
      <c r="B2944" s="191">
        <v>36767</v>
      </c>
      <c r="C2944" s="101">
        <v>8.4329195022583008</v>
      </c>
      <c r="D2944" s="56">
        <f t="shared" si="90"/>
        <v>-0.94246834748272135</v>
      </c>
      <c r="E2944">
        <v>3.9923269025631302E-3</v>
      </c>
      <c r="G2944">
        <v>2942</v>
      </c>
      <c r="H2944">
        <f t="shared" ca="1" si="91"/>
        <v>4.9659331650817673E-3</v>
      </c>
    </row>
    <row r="2945" spans="2:8" x14ac:dyDescent="0.45">
      <c r="B2945" s="191">
        <v>42244</v>
      </c>
      <c r="C2945" s="101">
        <v>146.57878112792969</v>
      </c>
      <c r="D2945" s="56">
        <f t="shared" si="90"/>
        <v>-0.20742790444667522</v>
      </c>
      <c r="E2945">
        <v>3.9913260851434122E-3</v>
      </c>
      <c r="G2945">
        <v>2943</v>
      </c>
      <c r="H2945">
        <f t="shared" ca="1" si="91"/>
        <v>8.0151308478230749E-4</v>
      </c>
    </row>
    <row r="2946" spans="2:8" x14ac:dyDescent="0.45">
      <c r="B2946" s="191">
        <v>43095</v>
      </c>
      <c r="C2946" s="101">
        <v>184.94062805175781</v>
      </c>
      <c r="D2946" s="56">
        <f t="shared" si="90"/>
        <v>-3.7847865929646352E-4</v>
      </c>
      <c r="E2946">
        <v>3.9907747555270453E-3</v>
      </c>
      <c r="G2946">
        <v>2944</v>
      </c>
      <c r="H2946">
        <f t="shared" ca="1" si="91"/>
        <v>4.5824773907744559E-3</v>
      </c>
    </row>
    <row r="2947" spans="2:8" x14ac:dyDescent="0.45">
      <c r="B2947" s="191">
        <v>43088</v>
      </c>
      <c r="C2947" s="101">
        <v>185.01065063476563</v>
      </c>
      <c r="D2947" s="56">
        <f t="shared" ref="D2947:D3010" si="92">(C2947-C2948)/C2948</f>
        <v>3.3357198845415561</v>
      </c>
      <c r="E2947">
        <v>3.9893414415220077E-3</v>
      </c>
      <c r="G2947">
        <v>2945</v>
      </c>
      <c r="H2947">
        <f t="shared" ca="1" si="91"/>
        <v>-1.4140653368405186E-2</v>
      </c>
    </row>
    <row r="2948" spans="2:8" x14ac:dyDescent="0.45">
      <c r="B2948" s="191">
        <v>39584</v>
      </c>
      <c r="C2948" s="101">
        <v>42.6712646484375</v>
      </c>
      <c r="D2948" s="56">
        <f t="shared" si="92"/>
        <v>-0.74195970092650776</v>
      </c>
      <c r="E2948">
        <v>3.9787515103189945E-3</v>
      </c>
      <c r="G2948">
        <v>2946</v>
      </c>
      <c r="H2948">
        <f t="shared" ref="H2948:H3011" ca="1" si="93">_xlfn.NORM.INV(RAND(),N$5,N$6)</f>
        <v>2.0710522739832187E-2</v>
      </c>
    </row>
    <row r="2949" spans="2:8" x14ac:dyDescent="0.45">
      <c r="B2949" s="191">
        <v>42657</v>
      </c>
      <c r="C2949" s="101">
        <v>165.36666870117188</v>
      </c>
      <c r="D2949" s="56">
        <f t="shared" si="92"/>
        <v>3.5295294793252268</v>
      </c>
      <c r="E2949">
        <v>3.9757084915226695E-3</v>
      </c>
      <c r="G2949">
        <v>2947</v>
      </c>
      <c r="H2949">
        <f t="shared" ca="1" si="93"/>
        <v>4.1737746013678877E-3</v>
      </c>
    </row>
    <row r="2950" spans="2:8" x14ac:dyDescent="0.45">
      <c r="B2950" s="191">
        <v>39696</v>
      </c>
      <c r="C2950" s="101">
        <v>36.508575439453125</v>
      </c>
      <c r="D2950" s="56">
        <f t="shared" si="92"/>
        <v>0.59164445632987117</v>
      </c>
      <c r="E2950">
        <v>3.9650860941268934E-3</v>
      </c>
      <c r="G2950">
        <v>2948</v>
      </c>
      <c r="H2950">
        <f t="shared" ca="1" si="93"/>
        <v>-1.0509498766485683E-2</v>
      </c>
    </row>
    <row r="2951" spans="2:8" x14ac:dyDescent="0.45">
      <c r="B2951" s="191">
        <v>38664</v>
      </c>
      <c r="C2951" s="101">
        <v>22.937644958496094</v>
      </c>
      <c r="D2951" s="56">
        <f t="shared" si="92"/>
        <v>-0.93004093460348281</v>
      </c>
      <c r="E2951">
        <v>3.9632814173577264E-3</v>
      </c>
      <c r="G2951">
        <v>2949</v>
      </c>
      <c r="H2951">
        <f t="shared" ca="1" si="93"/>
        <v>-6.275923047789697E-4</v>
      </c>
    </row>
    <row r="2952" spans="2:8" x14ac:dyDescent="0.45">
      <c r="B2952" s="191">
        <v>45012</v>
      </c>
      <c r="C2952" s="101">
        <v>327.87237548828125</v>
      </c>
      <c r="D2952" s="56">
        <f t="shared" si="92"/>
        <v>-0.15938481087038081</v>
      </c>
      <c r="E2952">
        <v>3.9609076811444556E-3</v>
      </c>
      <c r="G2952">
        <v>2950</v>
      </c>
      <c r="H2952">
        <f t="shared" ca="1" si="93"/>
        <v>7.8799190223533214E-3</v>
      </c>
    </row>
    <row r="2953" spans="2:8" x14ac:dyDescent="0.45">
      <c r="B2953" s="191">
        <v>45737</v>
      </c>
      <c r="C2953" s="101">
        <v>390.03860473632813</v>
      </c>
      <c r="D2953" s="56">
        <f t="shared" si="92"/>
        <v>46.849084346965512</v>
      </c>
      <c r="E2953">
        <v>3.9608457324308609E-3</v>
      </c>
      <c r="G2953">
        <v>2951</v>
      </c>
      <c r="H2953">
        <f t="shared" ca="1" si="93"/>
        <v>8.120978689438103E-3</v>
      </c>
    </row>
    <row r="2954" spans="2:8" x14ac:dyDescent="0.45">
      <c r="B2954" s="191">
        <v>36489</v>
      </c>
      <c r="C2954" s="101">
        <v>8.151432991027832</v>
      </c>
      <c r="D2954" s="56">
        <f t="shared" si="92"/>
        <v>-0.97216516024880506</v>
      </c>
      <c r="E2954">
        <v>3.9518416792032468E-3</v>
      </c>
      <c r="G2954">
        <v>2952</v>
      </c>
      <c r="H2954">
        <f t="shared" ca="1" si="93"/>
        <v>-1.3349926740848204E-2</v>
      </c>
    </row>
    <row r="2955" spans="2:8" x14ac:dyDescent="0.45">
      <c r="B2955" s="191">
        <v>46114</v>
      </c>
      <c r="C2955" s="101">
        <v>292.85000610351563</v>
      </c>
      <c r="D2955" s="56">
        <f t="shared" si="92"/>
        <v>1.3036080607602132</v>
      </c>
      <c r="E2955">
        <v>3.9423854931763874E-3</v>
      </c>
      <c r="G2955">
        <v>2953</v>
      </c>
      <c r="H2955">
        <f t="shared" ca="1" si="93"/>
        <v>-2.075005601328863E-3</v>
      </c>
    </row>
    <row r="2956" spans="2:8" x14ac:dyDescent="0.45">
      <c r="B2956" s="191">
        <v>44120</v>
      </c>
      <c r="C2956" s="101">
        <v>127.12666320800781</v>
      </c>
      <c r="D2956" s="56">
        <f t="shared" si="92"/>
        <v>0.49811467355697836</v>
      </c>
      <c r="E2956">
        <v>3.9381509723550997E-3</v>
      </c>
      <c r="G2956">
        <v>2954</v>
      </c>
      <c r="H2956">
        <f t="shared" ca="1" si="93"/>
        <v>3.2055641762211975E-3</v>
      </c>
    </row>
    <row r="2957" spans="2:8" x14ac:dyDescent="0.45">
      <c r="B2957" s="191">
        <v>40955</v>
      </c>
      <c r="C2957" s="101">
        <v>84.857765197753906</v>
      </c>
      <c r="D2957" s="56">
        <f t="shared" si="92"/>
        <v>-0.4773659641216455</v>
      </c>
      <c r="E2957">
        <v>3.9376823519259941E-3</v>
      </c>
      <c r="G2957">
        <v>2955</v>
      </c>
      <c r="H2957">
        <f t="shared" ca="1" si="93"/>
        <v>2.2253765057663508E-2</v>
      </c>
    </row>
    <row r="2958" spans="2:8" x14ac:dyDescent="0.45">
      <c r="B2958" s="191">
        <v>42009</v>
      </c>
      <c r="C2958" s="101">
        <v>162.36555480957031</v>
      </c>
      <c r="D2958" s="56">
        <f t="shared" si="92"/>
        <v>4.7673825043922893</v>
      </c>
      <c r="E2958">
        <v>3.9370472475861069E-3</v>
      </c>
      <c r="G2958">
        <v>2956</v>
      </c>
      <c r="H2958">
        <f t="shared" ca="1" si="93"/>
        <v>8.5996298078456334E-3</v>
      </c>
    </row>
    <row r="2959" spans="2:8" x14ac:dyDescent="0.45">
      <c r="B2959" s="191">
        <v>39251</v>
      </c>
      <c r="C2959" s="101">
        <v>28.152381896972656</v>
      </c>
      <c r="D2959" s="56">
        <f t="shared" si="92"/>
        <v>-0.83144407000655685</v>
      </c>
      <c r="E2959">
        <v>3.9367906997086191E-3</v>
      </c>
      <c r="G2959">
        <v>2957</v>
      </c>
      <c r="H2959">
        <f t="shared" ca="1" si="93"/>
        <v>3.5831268281114118E-3</v>
      </c>
    </row>
    <row r="2960" spans="2:8" x14ac:dyDescent="0.45">
      <c r="B2960" s="191">
        <v>42646</v>
      </c>
      <c r="C2960" s="101">
        <v>167.02101135253906</v>
      </c>
      <c r="D2960" s="56">
        <f t="shared" si="92"/>
        <v>-5.0176542611025735E-2</v>
      </c>
      <c r="E2960">
        <v>3.9362661850365207E-3</v>
      </c>
      <c r="G2960">
        <v>2958</v>
      </c>
      <c r="H2960">
        <f t="shared" ca="1" si="93"/>
        <v>-1.8097450884917508E-2</v>
      </c>
    </row>
    <row r="2961" spans="2:8" x14ac:dyDescent="0.45">
      <c r="B2961" s="191">
        <v>42598</v>
      </c>
      <c r="C2961" s="101">
        <v>175.84426879882813</v>
      </c>
      <c r="D2961" s="56">
        <f t="shared" si="92"/>
        <v>19.552012555062152</v>
      </c>
      <c r="E2961">
        <v>3.9354627664277804E-3</v>
      </c>
      <c r="G2961">
        <v>2959</v>
      </c>
      <c r="H2961">
        <f t="shared" ca="1" si="93"/>
        <v>-7.9775839116431168E-3</v>
      </c>
    </row>
    <row r="2962" spans="2:8" x14ac:dyDescent="0.45">
      <c r="B2962" s="191">
        <v>36746</v>
      </c>
      <c r="C2962" s="101">
        <v>8.556060791015625</v>
      </c>
      <c r="D2962" s="56">
        <f t="shared" si="92"/>
        <v>0.20173708906981669</v>
      </c>
      <c r="E2962">
        <v>3.9347544462792379E-3</v>
      </c>
      <c r="G2962">
        <v>2960</v>
      </c>
      <c r="H2962">
        <f t="shared" ca="1" si="93"/>
        <v>-2.2951535925935008E-2</v>
      </c>
    </row>
    <row r="2963" spans="2:8" x14ac:dyDescent="0.45">
      <c r="B2963" s="191">
        <v>37370</v>
      </c>
      <c r="C2963" s="101">
        <v>7.1197443008422852</v>
      </c>
      <c r="D2963" s="56">
        <f t="shared" si="92"/>
        <v>-0.97478942654266321</v>
      </c>
      <c r="E2963">
        <v>3.9296724120994244E-3</v>
      </c>
      <c r="G2963">
        <v>2961</v>
      </c>
      <c r="H2963">
        <f t="shared" ca="1" si="93"/>
        <v>4.3000269113725367E-3</v>
      </c>
    </row>
    <row r="2964" spans="2:8" x14ac:dyDescent="0.45">
      <c r="B2964" s="191">
        <v>44928</v>
      </c>
      <c r="C2964" s="101">
        <v>282.41104125976563</v>
      </c>
      <c r="D2964" s="56">
        <f t="shared" si="92"/>
        <v>2.3118132724727078</v>
      </c>
      <c r="E2964">
        <v>3.9208483751673236E-3</v>
      </c>
      <c r="G2964">
        <v>2962</v>
      </c>
      <c r="H2964">
        <f t="shared" ca="1" si="93"/>
        <v>-3.5129558922285864E-2</v>
      </c>
    </row>
    <row r="2965" spans="2:8" x14ac:dyDescent="0.45">
      <c r="B2965" s="191">
        <v>40884</v>
      </c>
      <c r="C2965" s="101">
        <v>85.273841857910156</v>
      </c>
      <c r="D2965" s="56">
        <f t="shared" si="92"/>
        <v>22.886921407482365</v>
      </c>
      <c r="E2965">
        <v>3.9185742774031189E-3</v>
      </c>
      <c r="G2965">
        <v>2963</v>
      </c>
      <c r="H2965">
        <f t="shared" ca="1" si="93"/>
        <v>3.9588266795041122E-3</v>
      </c>
    </row>
    <row r="2966" spans="2:8" x14ac:dyDescent="0.45">
      <c r="B2966" s="191">
        <v>35430</v>
      </c>
      <c r="C2966" s="101">
        <v>3.5698966979980469</v>
      </c>
      <c r="D2966" s="56">
        <f t="shared" si="92"/>
        <v>-0.97515126542738484</v>
      </c>
      <c r="E2966">
        <v>3.9181231735416523E-3</v>
      </c>
      <c r="G2966">
        <v>2964</v>
      </c>
      <c r="H2966">
        <f t="shared" ca="1" si="93"/>
        <v>2.3553077997295988E-2</v>
      </c>
    </row>
    <row r="2967" spans="2:8" x14ac:dyDescent="0.45">
      <c r="B2967" s="191">
        <v>42355</v>
      </c>
      <c r="C2967" s="101">
        <v>143.66513061523438</v>
      </c>
      <c r="D2967" s="56">
        <f t="shared" si="92"/>
        <v>-0.51118965797950899</v>
      </c>
      <c r="E2967">
        <v>3.9155448473937671E-3</v>
      </c>
      <c r="G2967">
        <v>2965</v>
      </c>
      <c r="H2967">
        <f t="shared" ca="1" si="93"/>
        <v>-3.2638608890913816E-3</v>
      </c>
    </row>
    <row r="2968" spans="2:8" x14ac:dyDescent="0.45">
      <c r="B2968" s="191">
        <v>44827</v>
      </c>
      <c r="C2968" s="101">
        <v>293.90771484375</v>
      </c>
      <c r="D2968" s="56">
        <f t="shared" si="92"/>
        <v>21.729836254383937</v>
      </c>
      <c r="E2968">
        <v>3.9124445507693704E-3</v>
      </c>
      <c r="G2968">
        <v>2966</v>
      </c>
      <c r="H2968">
        <f t="shared" ca="1" si="93"/>
        <v>-4.7865289291117726E-2</v>
      </c>
    </row>
    <row r="2969" spans="2:8" x14ac:dyDescent="0.45">
      <c r="B2969" s="191">
        <v>38245</v>
      </c>
      <c r="C2969" s="101">
        <v>12.93048095703125</v>
      </c>
      <c r="D2969" s="56">
        <f t="shared" si="92"/>
        <v>-0.91027566284583061</v>
      </c>
      <c r="E2969">
        <v>3.9115894451872135E-3</v>
      </c>
      <c r="G2969">
        <v>2967</v>
      </c>
      <c r="H2969">
        <f t="shared" ca="1" si="93"/>
        <v>-2.2277422325570159E-2</v>
      </c>
    </row>
    <row r="2970" spans="2:8" x14ac:dyDescent="0.45">
      <c r="B2970" s="191">
        <v>42361</v>
      </c>
      <c r="C2970" s="101">
        <v>144.11341857910156</v>
      </c>
      <c r="D2970" s="56">
        <f t="shared" si="92"/>
        <v>30.688331198429275</v>
      </c>
      <c r="E2970">
        <v>3.9036374992399998E-3</v>
      </c>
      <c r="G2970">
        <v>2968</v>
      </c>
      <c r="H2970">
        <f t="shared" ca="1" si="93"/>
        <v>-5.6227084991708545E-2</v>
      </c>
    </row>
    <row r="2971" spans="2:8" x14ac:dyDescent="0.45">
      <c r="B2971" s="191">
        <v>35573</v>
      </c>
      <c r="C2971" s="101">
        <v>4.5478386878967285</v>
      </c>
      <c r="D2971" s="56">
        <f t="shared" si="92"/>
        <v>-0.4644052036572372</v>
      </c>
      <c r="E2971">
        <v>3.902981644302589E-3</v>
      </c>
      <c r="G2971">
        <v>2969</v>
      </c>
      <c r="H2971">
        <f t="shared" ca="1" si="93"/>
        <v>-7.656883126376684E-3</v>
      </c>
    </row>
    <row r="2972" spans="2:8" x14ac:dyDescent="0.45">
      <c r="B2972" s="191">
        <v>36790</v>
      </c>
      <c r="C2972" s="101">
        <v>8.4911928176879883</v>
      </c>
      <c r="D2972" s="56">
        <f t="shared" si="92"/>
        <v>-0.98046433077516904</v>
      </c>
      <c r="E2972">
        <v>3.8995043001097294E-3</v>
      </c>
      <c r="G2972">
        <v>2970</v>
      </c>
      <c r="H2972">
        <f t="shared" ca="1" si="93"/>
        <v>-1.6216115641116267E-2</v>
      </c>
    </row>
    <row r="2973" spans="2:8" x14ac:dyDescent="0.45">
      <c r="B2973" s="191">
        <v>45625</v>
      </c>
      <c r="C2973" s="101">
        <v>434.65072631835938</v>
      </c>
      <c r="D2973" s="56">
        <f t="shared" si="92"/>
        <v>0.12018325764843733</v>
      </c>
      <c r="E2973">
        <v>3.895507609304277E-3</v>
      </c>
      <c r="G2973">
        <v>2971</v>
      </c>
      <c r="H2973">
        <f t="shared" ca="1" si="93"/>
        <v>-4.2482556041050319E-3</v>
      </c>
    </row>
    <row r="2974" spans="2:8" x14ac:dyDescent="0.45">
      <c r="B2974" s="191">
        <v>45470</v>
      </c>
      <c r="C2974" s="101">
        <v>388.01751708984375</v>
      </c>
      <c r="D2974" s="56">
        <f t="shared" si="92"/>
        <v>3.9352219413272347</v>
      </c>
      <c r="E2974">
        <v>3.8920625736660521E-3</v>
      </c>
      <c r="G2974">
        <v>2972</v>
      </c>
      <c r="H2974">
        <f t="shared" ca="1" si="93"/>
        <v>4.7002269940214095E-3</v>
      </c>
    </row>
    <row r="2975" spans="2:8" x14ac:dyDescent="0.45">
      <c r="B2975" s="191">
        <v>40701</v>
      </c>
      <c r="C2975" s="101">
        <v>78.622100830078125</v>
      </c>
      <c r="D2975" s="56">
        <f t="shared" si="92"/>
        <v>-0.77224584081451875</v>
      </c>
      <c r="E2975">
        <v>3.8901249393218248E-3</v>
      </c>
      <c r="G2975">
        <v>2973</v>
      </c>
      <c r="H2975">
        <f t="shared" ca="1" si="93"/>
        <v>-8.2266245927101952E-3</v>
      </c>
    </row>
    <row r="2976" spans="2:8" x14ac:dyDescent="0.45">
      <c r="B2976" s="191">
        <v>45036</v>
      </c>
      <c r="C2976" s="101">
        <v>345.20599365234375</v>
      </c>
      <c r="D2976" s="56">
        <f t="shared" si="92"/>
        <v>-0.14787067671891668</v>
      </c>
      <c r="E2976">
        <v>3.8872340910811403E-3</v>
      </c>
      <c r="G2976">
        <v>2974</v>
      </c>
      <c r="H2976">
        <f t="shared" ca="1" si="93"/>
        <v>-1.4256570116733749E-2</v>
      </c>
    </row>
    <row r="2977" spans="2:8" x14ac:dyDescent="0.45">
      <c r="B2977" s="191">
        <v>45876</v>
      </c>
      <c r="C2977" s="101">
        <v>405.10986328125</v>
      </c>
      <c r="D2977" s="56">
        <f t="shared" si="92"/>
        <v>1.7162042088495413</v>
      </c>
      <c r="E2977">
        <v>3.8835275979414194E-3</v>
      </c>
      <c r="G2977">
        <v>2975</v>
      </c>
      <c r="H2977">
        <f t="shared" ca="1" si="93"/>
        <v>-2.4531744158702525E-2</v>
      </c>
    </row>
    <row r="2978" spans="2:8" x14ac:dyDescent="0.45">
      <c r="B2978" s="191">
        <v>44166</v>
      </c>
      <c r="C2978" s="101">
        <v>149.14558410644531</v>
      </c>
      <c r="D2978" s="56">
        <f t="shared" si="92"/>
        <v>-0.11285007115783971</v>
      </c>
      <c r="E2978">
        <v>3.8729774322806662E-3</v>
      </c>
      <c r="G2978">
        <v>2976</v>
      </c>
      <c r="H2978">
        <f t="shared" ca="1" si="93"/>
        <v>5.8901151980444945E-3</v>
      </c>
    </row>
    <row r="2979" spans="2:8" x14ac:dyDescent="0.45">
      <c r="B2979" s="191">
        <v>44363</v>
      </c>
      <c r="C2979" s="101">
        <v>168.11767578125</v>
      </c>
      <c r="D2979" s="56">
        <f t="shared" si="92"/>
        <v>33.483906276331673</v>
      </c>
      <c r="E2979">
        <v>3.8639307422668541E-3</v>
      </c>
      <c r="G2979">
        <v>2977</v>
      </c>
      <c r="H2979">
        <f t="shared" ca="1" si="93"/>
        <v>2.2288129231319391E-3</v>
      </c>
    </row>
    <row r="2980" spans="2:8" x14ac:dyDescent="0.45">
      <c r="B2980" s="191">
        <v>35494</v>
      </c>
      <c r="C2980" s="101">
        <v>4.8752503395080566</v>
      </c>
      <c r="D2980" s="56">
        <f t="shared" si="92"/>
        <v>-0.97769959555162278</v>
      </c>
      <c r="E2980">
        <v>3.8619284722893154E-3</v>
      </c>
      <c r="G2980">
        <v>2978</v>
      </c>
      <c r="H2980">
        <f t="shared" ca="1" si="93"/>
        <v>2.4493684574821047E-2</v>
      </c>
    </row>
    <row r="2981" spans="2:8" x14ac:dyDescent="0.45">
      <c r="B2981" s="191">
        <v>42893</v>
      </c>
      <c r="C2981" s="101">
        <v>218.61712646484375</v>
      </c>
      <c r="D2981" s="56">
        <f t="shared" si="92"/>
        <v>0.67716825504893208</v>
      </c>
      <c r="E2981">
        <v>3.8578408759050442E-3</v>
      </c>
      <c r="G2981">
        <v>2979</v>
      </c>
      <c r="H2981">
        <f t="shared" ca="1" si="93"/>
        <v>-3.5138586458522143E-2</v>
      </c>
    </row>
    <row r="2982" spans="2:8" x14ac:dyDescent="0.45">
      <c r="B2982" s="191">
        <v>44110</v>
      </c>
      <c r="C2982" s="101">
        <v>130.34895324707031</v>
      </c>
      <c r="D2982" s="56">
        <f t="shared" si="92"/>
        <v>11.81309035098648</v>
      </c>
      <c r="E2982">
        <v>3.840601015339137E-3</v>
      </c>
      <c r="G2982">
        <v>2980</v>
      </c>
      <c r="H2982">
        <f t="shared" ca="1" si="93"/>
        <v>1.6046525676752337E-2</v>
      </c>
    </row>
    <row r="2983" spans="2:8" x14ac:dyDescent="0.45">
      <c r="B2983" s="191">
        <v>37916</v>
      </c>
      <c r="C2983" s="101">
        <v>10.173108100891113</v>
      </c>
      <c r="D2983" s="56">
        <f t="shared" si="92"/>
        <v>0.42406497850307784</v>
      </c>
      <c r="E2983">
        <v>3.8387105425735793E-3</v>
      </c>
      <c r="G2983">
        <v>2981</v>
      </c>
      <c r="H2983">
        <f t="shared" ca="1" si="93"/>
        <v>1.2692942334509587E-2</v>
      </c>
    </row>
    <row r="2984" spans="2:8" x14ac:dyDescent="0.45">
      <c r="B2984" s="191">
        <v>37364</v>
      </c>
      <c r="C2984" s="101">
        <v>7.1437106132507324</v>
      </c>
      <c r="D2984" s="56">
        <f t="shared" si="92"/>
        <v>-0.98381568946610221</v>
      </c>
      <c r="E2984">
        <v>3.8377338454689477E-3</v>
      </c>
      <c r="G2984">
        <v>2982</v>
      </c>
      <c r="H2984">
        <f t="shared" ca="1" si="93"/>
        <v>1.4333243521744162E-2</v>
      </c>
    </row>
    <row r="2985" spans="2:8" x14ac:dyDescent="0.45">
      <c r="B2985" s="191">
        <v>45593</v>
      </c>
      <c r="C2985" s="101">
        <v>441.39727783203125</v>
      </c>
      <c r="D2985" s="56">
        <f t="shared" si="92"/>
        <v>4.0662319790502286</v>
      </c>
      <c r="E2985">
        <v>3.8357382086983884E-3</v>
      </c>
      <c r="G2985">
        <v>2983</v>
      </c>
      <c r="H2985">
        <f t="shared" ca="1" si="93"/>
        <v>-1.9991894155985492E-2</v>
      </c>
    </row>
    <row r="2986" spans="2:8" x14ac:dyDescent="0.45">
      <c r="B2986" s="191">
        <v>40963</v>
      </c>
      <c r="C2986" s="101">
        <v>87.125358581542969</v>
      </c>
      <c r="D2986" s="56">
        <f t="shared" si="92"/>
        <v>9.4156640448195628</v>
      </c>
      <c r="E2986">
        <v>3.8350688335432623E-3</v>
      </c>
      <c r="G2986">
        <v>2984</v>
      </c>
      <c r="H2986">
        <f t="shared" ca="1" si="93"/>
        <v>-5.517739454391637E-3</v>
      </c>
    </row>
    <row r="2987" spans="2:8" x14ac:dyDescent="0.45">
      <c r="B2987" s="191">
        <v>37834</v>
      </c>
      <c r="C2987" s="101">
        <v>8.3648395538330078</v>
      </c>
      <c r="D2987" s="56">
        <f t="shared" si="92"/>
        <v>-0.94307208415557342</v>
      </c>
      <c r="E2987">
        <v>3.8328251892950989E-3</v>
      </c>
      <c r="G2987">
        <v>2985</v>
      </c>
      <c r="H2987">
        <f t="shared" ca="1" si="93"/>
        <v>-2.2131521595868956E-2</v>
      </c>
    </row>
    <row r="2988" spans="2:8" x14ac:dyDescent="0.45">
      <c r="B2988" s="191">
        <v>42369</v>
      </c>
      <c r="C2988" s="101">
        <v>146.93739318847656</v>
      </c>
      <c r="D2988" s="56">
        <f t="shared" si="92"/>
        <v>4.1461567096625011E-2</v>
      </c>
      <c r="E2988">
        <v>3.8279081093567707E-3</v>
      </c>
      <c r="G2988">
        <v>2986</v>
      </c>
      <c r="H2988">
        <f t="shared" ca="1" si="93"/>
        <v>-2.0584343129722182E-2</v>
      </c>
    </row>
    <row r="2989" spans="2:8" x14ac:dyDescent="0.45">
      <c r="B2989" s="191">
        <v>42346</v>
      </c>
      <c r="C2989" s="101">
        <v>141.08767700195313</v>
      </c>
      <c r="D2989" s="56">
        <f t="shared" si="92"/>
        <v>44.623329826443651</v>
      </c>
      <c r="E2989">
        <v>3.8270251092408255E-3</v>
      </c>
      <c r="G2989">
        <v>2987</v>
      </c>
      <c r="H2989">
        <f t="shared" ca="1" si="93"/>
        <v>2.9898688434782484E-2</v>
      </c>
    </row>
    <row r="2990" spans="2:8" x14ac:dyDescent="0.45">
      <c r="B2990" s="191">
        <v>35306</v>
      </c>
      <c r="C2990" s="101">
        <v>3.0924458503723145</v>
      </c>
      <c r="D2990" s="56">
        <f t="shared" si="92"/>
        <v>-0.9924889828406992</v>
      </c>
      <c r="E2990">
        <v>3.8268084934144331E-3</v>
      </c>
      <c r="G2990">
        <v>2988</v>
      </c>
      <c r="H2990">
        <f t="shared" ca="1" si="93"/>
        <v>-7.0652806236456813E-3</v>
      </c>
    </row>
    <row r="2991" spans="2:8" x14ac:dyDescent="0.45">
      <c r="B2991" s="191">
        <v>45961</v>
      </c>
      <c r="C2991" s="101">
        <v>411.7213134765625</v>
      </c>
      <c r="D2991" s="56">
        <f t="shared" si="92"/>
        <v>48.27925763060648</v>
      </c>
      <c r="E2991">
        <v>3.8209273544633523E-3</v>
      </c>
      <c r="G2991">
        <v>2989</v>
      </c>
      <c r="H2991">
        <f t="shared" ca="1" si="93"/>
        <v>-3.2025705386642199E-2</v>
      </c>
    </row>
    <row r="2992" spans="2:8" x14ac:dyDescent="0.45">
      <c r="B2992" s="191">
        <v>37306</v>
      </c>
      <c r="C2992" s="101">
        <v>8.3548603057861328</v>
      </c>
      <c r="D2992" s="56">
        <f t="shared" si="92"/>
        <v>-0.17178154341008672</v>
      </c>
      <c r="E2992">
        <v>3.8170619794479291E-3</v>
      </c>
      <c r="G2992">
        <v>2990</v>
      </c>
      <c r="H2992">
        <f t="shared" ca="1" si="93"/>
        <v>5.6230095798553155E-2</v>
      </c>
    </row>
    <row r="2993" spans="2:8" x14ac:dyDescent="0.45">
      <c r="B2993" s="191">
        <v>37922</v>
      </c>
      <c r="C2993" s="101">
        <v>10.087749481201172</v>
      </c>
      <c r="D2993" s="56">
        <f t="shared" si="92"/>
        <v>-0.97366006158927287</v>
      </c>
      <c r="E2993">
        <v>3.8136821672138349E-3</v>
      </c>
      <c r="G2993">
        <v>2991</v>
      </c>
      <c r="H2993">
        <f t="shared" ca="1" si="93"/>
        <v>3.2457848271271753E-2</v>
      </c>
    </row>
    <row r="2994" spans="2:8" x14ac:dyDescent="0.45">
      <c r="B2994" s="191">
        <v>45225</v>
      </c>
      <c r="C2994" s="101">
        <v>382.9830322265625</v>
      </c>
      <c r="D2994" s="56">
        <f t="shared" si="92"/>
        <v>5.220144972548372</v>
      </c>
      <c r="E2994">
        <v>3.8133361019760652E-3</v>
      </c>
      <c r="G2994">
        <v>2992</v>
      </c>
      <c r="H2994">
        <f t="shared" ca="1" si="93"/>
        <v>-1.2557914572817176E-2</v>
      </c>
    </row>
    <row r="2995" spans="2:8" x14ac:dyDescent="0.45">
      <c r="B2995" s="191">
        <v>40367</v>
      </c>
      <c r="C2995" s="101">
        <v>61.571399688720703</v>
      </c>
      <c r="D2995" s="56">
        <f t="shared" si="92"/>
        <v>20.960099582250809</v>
      </c>
      <c r="E2995">
        <v>3.8078665517780729E-3</v>
      </c>
      <c r="G2995">
        <v>2993</v>
      </c>
      <c r="H2995">
        <f t="shared" ca="1" si="93"/>
        <v>-5.503474847356065E-3</v>
      </c>
    </row>
    <row r="2996" spans="2:8" x14ac:dyDescent="0.45">
      <c r="B2996" s="191">
        <v>35192</v>
      </c>
      <c r="C2996" s="101">
        <v>2.8037850856781006</v>
      </c>
      <c r="D2996" s="56">
        <f t="shared" si="92"/>
        <v>-0.63825083719611653</v>
      </c>
      <c r="E2996">
        <v>3.8044081797934115E-3</v>
      </c>
      <c r="G2996">
        <v>2994</v>
      </c>
      <c r="H2996">
        <f t="shared" ca="1" si="93"/>
        <v>-8.2318238098689159E-3</v>
      </c>
    </row>
    <row r="2997" spans="2:8" x14ac:dyDescent="0.45">
      <c r="B2997" s="191">
        <v>36497</v>
      </c>
      <c r="C2997" s="101">
        <v>7.7506332397460938</v>
      </c>
      <c r="D2997" s="56">
        <f t="shared" si="92"/>
        <v>0.24309809980450614</v>
      </c>
      <c r="E2997">
        <v>3.8034498082712498E-3</v>
      </c>
      <c r="G2997">
        <v>2995</v>
      </c>
      <c r="H2997">
        <f t="shared" ca="1" si="93"/>
        <v>2.3382766513261894E-2</v>
      </c>
    </row>
    <row r="2998" spans="2:8" x14ac:dyDescent="0.45">
      <c r="B2998" s="191">
        <v>35648</v>
      </c>
      <c r="C2998" s="101">
        <v>6.2349328994750977</v>
      </c>
      <c r="D2998" s="56">
        <f t="shared" si="92"/>
        <v>-0.91068367999903821</v>
      </c>
      <c r="E2998">
        <v>3.8032989253849589E-3</v>
      </c>
      <c r="G2998">
        <v>2996</v>
      </c>
      <c r="H2998">
        <f t="shared" ca="1" si="93"/>
        <v>2.6129775650688514E-2</v>
      </c>
    </row>
    <row r="2999" spans="2:8" x14ac:dyDescent="0.45">
      <c r="B2999" s="191">
        <v>40483</v>
      </c>
      <c r="C2999" s="101">
        <v>69.807319641113281</v>
      </c>
      <c r="D2999" s="56">
        <f t="shared" si="92"/>
        <v>7.7492754336028238</v>
      </c>
      <c r="E2999">
        <v>3.796524456623397E-3</v>
      </c>
      <c r="G2999">
        <v>2997</v>
      </c>
      <c r="H2999">
        <f t="shared" ca="1" si="93"/>
        <v>-3.234387824397722E-3</v>
      </c>
    </row>
    <row r="3000" spans="2:8" x14ac:dyDescent="0.45">
      <c r="B3000" s="191">
        <v>37326</v>
      </c>
      <c r="C3000" s="101">
        <v>7.978640079498291</v>
      </c>
      <c r="D3000" s="56">
        <f t="shared" si="92"/>
        <v>-0.49752235987256632</v>
      </c>
      <c r="E3000">
        <v>3.7864208367667899E-3</v>
      </c>
      <c r="G3000">
        <v>2998</v>
      </c>
      <c r="H3000">
        <f t="shared" ca="1" si="93"/>
        <v>-3.5886619368631764E-3</v>
      </c>
    </row>
    <row r="3001" spans="2:8" x14ac:dyDescent="0.45">
      <c r="B3001" s="191">
        <v>38426</v>
      </c>
      <c r="C3001" s="101">
        <v>15.878597259521484</v>
      </c>
      <c r="D3001" s="56">
        <f t="shared" si="92"/>
        <v>-0.92731485669124036</v>
      </c>
      <c r="E3001">
        <v>3.783953012786825E-3</v>
      </c>
      <c r="G3001">
        <v>2999</v>
      </c>
      <c r="H3001">
        <f t="shared" ca="1" si="93"/>
        <v>5.6022254440476161E-3</v>
      </c>
    </row>
    <row r="3002" spans="2:8" x14ac:dyDescent="0.45">
      <c r="B3002" s="191">
        <v>43325</v>
      </c>
      <c r="C3002" s="101">
        <v>218.45726013183594</v>
      </c>
      <c r="D3002" s="56">
        <f t="shared" si="92"/>
        <v>-0.12139914437641547</v>
      </c>
      <c r="E3002">
        <v>3.7730491481455515E-3</v>
      </c>
      <c r="G3002">
        <v>3000</v>
      </c>
      <c r="H3002">
        <f t="shared" ca="1" si="93"/>
        <v>-4.0009752295523691E-2</v>
      </c>
    </row>
    <row r="3003" spans="2:8" x14ac:dyDescent="0.45">
      <c r="B3003" s="191">
        <v>44750</v>
      </c>
      <c r="C3003" s="101">
        <v>248.6422119140625</v>
      </c>
      <c r="D3003" s="56">
        <f t="shared" si="92"/>
        <v>4.2927032548712631</v>
      </c>
      <c r="E3003">
        <v>3.7676824945798446E-3</v>
      </c>
      <c r="G3003">
        <v>3001</v>
      </c>
      <c r="H3003">
        <f t="shared" ca="1" si="93"/>
        <v>3.9585909952178706E-2</v>
      </c>
    </row>
    <row r="3004" spans="2:8" x14ac:dyDescent="0.45">
      <c r="B3004" s="191">
        <v>40052</v>
      </c>
      <c r="C3004" s="101">
        <v>46.978302001953125</v>
      </c>
      <c r="D3004" s="56">
        <f t="shared" si="92"/>
        <v>-0.65964172487312722</v>
      </c>
      <c r="E3004">
        <v>3.7656248981162094E-3</v>
      </c>
      <c r="G3004">
        <v>3002</v>
      </c>
      <c r="H3004">
        <f t="shared" ca="1" si="93"/>
        <v>8.0902706700906497E-3</v>
      </c>
    </row>
    <row r="3005" spans="2:8" x14ac:dyDescent="0.45">
      <c r="B3005" s="191">
        <v>41634</v>
      </c>
      <c r="C3005" s="101">
        <v>138.02603149414063</v>
      </c>
      <c r="D3005" s="56">
        <f t="shared" si="92"/>
        <v>-0.69356358019258557</v>
      </c>
      <c r="E3005">
        <v>3.760965784676747E-3</v>
      </c>
      <c r="G3005">
        <v>3003</v>
      </c>
      <c r="H3005">
        <f t="shared" ca="1" si="93"/>
        <v>-3.9520914538431783E-2</v>
      </c>
    </row>
    <row r="3006" spans="2:8" x14ac:dyDescent="0.45">
      <c r="B3006" s="191">
        <v>45497</v>
      </c>
      <c r="C3006" s="101">
        <v>450.42306518554688</v>
      </c>
      <c r="D3006" s="56">
        <f t="shared" si="92"/>
        <v>37.908907483440743</v>
      </c>
      <c r="E3006">
        <v>3.7586552681054624E-3</v>
      </c>
      <c r="G3006">
        <v>3004</v>
      </c>
      <c r="H3006">
        <f t="shared" ca="1" si="93"/>
        <v>2.2022912586595458E-2</v>
      </c>
    </row>
    <row r="3007" spans="2:8" x14ac:dyDescent="0.45">
      <c r="B3007" s="191">
        <v>36306</v>
      </c>
      <c r="C3007" s="101">
        <v>11.576348304748535</v>
      </c>
      <c r="D3007" s="56">
        <f t="shared" si="92"/>
        <v>-0.9591988695393282</v>
      </c>
      <c r="E3007">
        <v>3.7523247370879567E-3</v>
      </c>
      <c r="G3007">
        <v>3005</v>
      </c>
      <c r="H3007">
        <f t="shared" ca="1" si="93"/>
        <v>9.4961501374367634E-4</v>
      </c>
    </row>
    <row r="3008" spans="2:8" x14ac:dyDescent="0.45">
      <c r="B3008" s="191">
        <v>44923</v>
      </c>
      <c r="C3008" s="101">
        <v>283.72616577148438</v>
      </c>
      <c r="D3008" s="56">
        <f t="shared" si="92"/>
        <v>0.96773383818768854</v>
      </c>
      <c r="E3008">
        <v>3.7520569753840965E-3</v>
      </c>
      <c r="G3008">
        <v>3006</v>
      </c>
      <c r="H3008">
        <f t="shared" ca="1" si="93"/>
        <v>-2.3755075282730635E-2</v>
      </c>
    </row>
    <row r="3009" spans="2:8" x14ac:dyDescent="0.45">
      <c r="B3009" s="191">
        <v>41704</v>
      </c>
      <c r="C3009" s="101">
        <v>144.18930053710938</v>
      </c>
      <c r="D3009" s="56">
        <f t="shared" si="92"/>
        <v>20.800683362840751</v>
      </c>
      <c r="E3009">
        <v>3.7504718894122782E-3</v>
      </c>
      <c r="G3009">
        <v>3007</v>
      </c>
      <c r="H3009">
        <f t="shared" ca="1" si="93"/>
        <v>-3.4287797586425636E-3</v>
      </c>
    </row>
    <row r="3010" spans="2:8" x14ac:dyDescent="0.45">
      <c r="B3010" s="191">
        <v>35802</v>
      </c>
      <c r="C3010" s="101">
        <v>6.613980770111084</v>
      </c>
      <c r="D3010" s="56">
        <f t="shared" si="92"/>
        <v>-0.98321502790396997</v>
      </c>
      <c r="E3010">
        <v>3.7478836697896738E-3</v>
      </c>
      <c r="G3010">
        <v>3008</v>
      </c>
      <c r="H3010">
        <f t="shared" ca="1" si="93"/>
        <v>3.584669553665118E-2</v>
      </c>
    </row>
    <row r="3011" spans="2:8" x14ac:dyDescent="0.45">
      <c r="B3011" s="191">
        <v>45987</v>
      </c>
      <c r="C3011" s="101">
        <v>394.04180908203125</v>
      </c>
      <c r="D3011" s="56">
        <f t="shared" ref="D3011:D3074" si="94">(C3011-C3012)/C3012</f>
        <v>9.9138202297407343</v>
      </c>
      <c r="E3011">
        <v>3.742512235285649E-3</v>
      </c>
      <c r="G3011">
        <v>3009</v>
      </c>
      <c r="H3011">
        <f t="shared" ca="1" si="93"/>
        <v>-1.2931652391671071E-2</v>
      </c>
    </row>
    <row r="3012" spans="2:8" x14ac:dyDescent="0.45">
      <c r="B3012" s="191">
        <v>39664</v>
      </c>
      <c r="C3012" s="101">
        <v>36.104846954345703</v>
      </c>
      <c r="D3012" s="56">
        <f t="shared" si="94"/>
        <v>-0.77885688023320254</v>
      </c>
      <c r="E3012">
        <v>3.7412808526022519E-3</v>
      </c>
      <c r="G3012">
        <v>3010</v>
      </c>
      <c r="H3012">
        <f t="shared" ref="H3012:H3075" ca="1" si="95">_xlfn.NORM.INV(RAND(),N$5,N$6)</f>
        <v>-8.7143181494692915E-3</v>
      </c>
    </row>
    <row r="3013" spans="2:8" x14ac:dyDescent="0.45">
      <c r="B3013" s="191">
        <v>44390</v>
      </c>
      <c r="C3013" s="101">
        <v>163.26461791992188</v>
      </c>
      <c r="D3013" s="56">
        <f t="shared" si="94"/>
        <v>-0.1911829904347615</v>
      </c>
      <c r="E3013">
        <v>3.7294720033501081E-3</v>
      </c>
      <c r="G3013">
        <v>3011</v>
      </c>
      <c r="H3013">
        <f t="shared" ca="1" si="95"/>
        <v>3.6874957971027376E-2</v>
      </c>
    </row>
    <row r="3014" spans="2:8" x14ac:dyDescent="0.45">
      <c r="B3014" s="191">
        <v>43466</v>
      </c>
      <c r="C3014" s="101">
        <v>201.85606384277344</v>
      </c>
      <c r="D3014" s="56">
        <f t="shared" si="94"/>
        <v>0.38852430366952112</v>
      </c>
      <c r="E3014">
        <v>3.728080691341778E-3</v>
      </c>
      <c r="G3014">
        <v>3012</v>
      </c>
      <c r="H3014">
        <f t="shared" ca="1" si="95"/>
        <v>2.133284853345253E-2</v>
      </c>
    </row>
    <row r="3015" spans="2:8" x14ac:dyDescent="0.45">
      <c r="B3015" s="191">
        <v>41429</v>
      </c>
      <c r="C3015" s="101">
        <v>145.37452697753906</v>
      </c>
      <c r="D3015" s="56">
        <f t="shared" si="94"/>
        <v>-0.24663307251289077</v>
      </c>
      <c r="E3015">
        <v>3.7196751186636097E-3</v>
      </c>
      <c r="G3015">
        <v>3013</v>
      </c>
      <c r="H3015">
        <f t="shared" ca="1" si="95"/>
        <v>7.0597590924494627E-3</v>
      </c>
    </row>
    <row r="3016" spans="2:8" x14ac:dyDescent="0.45">
      <c r="B3016" s="191">
        <v>43263</v>
      </c>
      <c r="C3016" s="101">
        <v>192.9664306640625</v>
      </c>
      <c r="D3016" s="56">
        <f t="shared" si="94"/>
        <v>4.9687897791553333</v>
      </c>
      <c r="E3016">
        <v>3.714050125826891E-3</v>
      </c>
      <c r="G3016">
        <v>3014</v>
      </c>
      <c r="H3016">
        <f t="shared" ca="1" si="95"/>
        <v>-3.6507032077047911E-2</v>
      </c>
    </row>
    <row r="3017" spans="2:8" x14ac:dyDescent="0.45">
      <c r="B3017" s="191">
        <v>39120</v>
      </c>
      <c r="C3017" s="101">
        <v>32.329238891601563</v>
      </c>
      <c r="D3017" s="56">
        <f t="shared" si="94"/>
        <v>-0.78215012732326661</v>
      </c>
      <c r="E3017">
        <v>3.7130051109928093E-3</v>
      </c>
      <c r="G3017">
        <v>3015</v>
      </c>
      <c r="H3017">
        <f t="shared" ca="1" si="95"/>
        <v>-1.9305023099675002E-2</v>
      </c>
    </row>
    <row r="3018" spans="2:8" x14ac:dyDescent="0.45">
      <c r="B3018" s="191">
        <v>41799</v>
      </c>
      <c r="C3018" s="101">
        <v>148.40145874023438</v>
      </c>
      <c r="D3018" s="56">
        <f t="shared" si="94"/>
        <v>-0.62640462645525541</v>
      </c>
      <c r="E3018">
        <v>3.7126158347699158E-3</v>
      </c>
      <c r="G3018">
        <v>3016</v>
      </c>
      <c r="H3018">
        <f t="shared" ca="1" si="95"/>
        <v>-1.9551023851225643E-2</v>
      </c>
    </row>
    <row r="3019" spans="2:8" x14ac:dyDescent="0.45">
      <c r="B3019" s="191">
        <v>45971</v>
      </c>
      <c r="C3019" s="101">
        <v>397.22509765625</v>
      </c>
      <c r="D3019" s="56">
        <f t="shared" si="94"/>
        <v>1.5200047820234639</v>
      </c>
      <c r="E3019">
        <v>3.7124090915505235E-3</v>
      </c>
      <c r="G3019">
        <v>3017</v>
      </c>
      <c r="H3019">
        <f t="shared" ca="1" si="95"/>
        <v>-4.7054582840934571E-3</v>
      </c>
    </row>
    <row r="3020" spans="2:8" x14ac:dyDescent="0.45">
      <c r="B3020" s="191">
        <v>43866</v>
      </c>
      <c r="C3020" s="101">
        <v>157.62870788574219</v>
      </c>
      <c r="D3020" s="56">
        <f t="shared" si="94"/>
        <v>-0.52443194127576209</v>
      </c>
      <c r="E3020">
        <v>3.7097118645681663E-3</v>
      </c>
      <c r="G3020">
        <v>3018</v>
      </c>
      <c r="H3020">
        <f t="shared" ca="1" si="95"/>
        <v>-1.100342362978267E-2</v>
      </c>
    </row>
    <row r="3021" spans="2:8" x14ac:dyDescent="0.45">
      <c r="B3021" s="191">
        <v>46034</v>
      </c>
      <c r="C3021" s="101">
        <v>331.45352172851563</v>
      </c>
      <c r="D3021" s="56">
        <f t="shared" si="94"/>
        <v>36.089828652508849</v>
      </c>
      <c r="E3021">
        <v>3.7075303000198689E-3</v>
      </c>
      <c r="G3021">
        <v>3019</v>
      </c>
      <c r="H3021">
        <f t="shared" ca="1" si="95"/>
        <v>-7.8787550919862668E-4</v>
      </c>
    </row>
    <row r="3022" spans="2:8" x14ac:dyDescent="0.45">
      <c r="B3022" s="191">
        <v>36200</v>
      </c>
      <c r="C3022" s="101">
        <v>8.9365072250366211</v>
      </c>
      <c r="D3022" s="56">
        <f t="shared" si="94"/>
        <v>-0.82315330411267817</v>
      </c>
      <c r="E3022">
        <v>3.7062962155654374E-3</v>
      </c>
      <c r="G3022">
        <v>3020</v>
      </c>
      <c r="H3022">
        <f t="shared" ca="1" si="95"/>
        <v>1.6923754094780263E-2</v>
      </c>
    </row>
    <row r="3023" spans="2:8" x14ac:dyDescent="0.45">
      <c r="B3023" s="191">
        <v>40148</v>
      </c>
      <c r="C3023" s="101">
        <v>50.532508850097656</v>
      </c>
      <c r="D3023" s="56">
        <f t="shared" si="94"/>
        <v>-0.74484498730773319</v>
      </c>
      <c r="E3023">
        <v>3.6950219907869561E-3</v>
      </c>
      <c r="G3023">
        <v>3021</v>
      </c>
      <c r="H3023">
        <f t="shared" ca="1" si="95"/>
        <v>1.7946792744083603E-2</v>
      </c>
    </row>
    <row r="3024" spans="2:8" x14ac:dyDescent="0.45">
      <c r="B3024" s="191">
        <v>43662</v>
      </c>
      <c r="C3024" s="101">
        <v>198.04631042480469</v>
      </c>
      <c r="D3024" s="56">
        <f t="shared" si="94"/>
        <v>-0.11328506915558595</v>
      </c>
      <c r="E3024">
        <v>3.6906957826883433E-3</v>
      </c>
      <c r="G3024">
        <v>3022</v>
      </c>
      <c r="H3024">
        <f t="shared" ca="1" si="95"/>
        <v>-3.070908051207322E-2</v>
      </c>
    </row>
    <row r="3025" spans="2:8" x14ac:dyDescent="0.45">
      <c r="B3025" s="191">
        <v>43341</v>
      </c>
      <c r="C3025" s="101">
        <v>223.34834289550781</v>
      </c>
      <c r="D3025" s="56">
        <f t="shared" si="94"/>
        <v>1.1825689210183403</v>
      </c>
      <c r="E3025">
        <v>3.690049804769664E-3</v>
      </c>
      <c r="G3025">
        <v>3023</v>
      </c>
      <c r="H3025">
        <f t="shared" ca="1" si="95"/>
        <v>-2.3450571393066146E-3</v>
      </c>
    </row>
    <row r="3026" spans="2:8" x14ac:dyDescent="0.45">
      <c r="B3026" s="191">
        <v>41024</v>
      </c>
      <c r="C3026" s="101">
        <v>102.33277893066406</v>
      </c>
      <c r="D3026" s="56">
        <f t="shared" si="94"/>
        <v>-0.50098423168207373</v>
      </c>
      <c r="E3026">
        <v>3.6726606589807258E-3</v>
      </c>
      <c r="G3026">
        <v>3024</v>
      </c>
      <c r="H3026">
        <f t="shared" ca="1" si="95"/>
        <v>-2.2142996438805879E-2</v>
      </c>
    </row>
    <row r="3027" spans="2:8" x14ac:dyDescent="0.45">
      <c r="B3027" s="191">
        <v>43307</v>
      </c>
      <c r="C3027" s="101">
        <v>205.06922912597656</v>
      </c>
      <c r="D3027" s="56">
        <f t="shared" si="94"/>
        <v>1.5717208275942307</v>
      </c>
      <c r="E3027">
        <v>3.6695271742243499E-3</v>
      </c>
      <c r="G3027">
        <v>3025</v>
      </c>
      <c r="H3027">
        <f t="shared" ca="1" si="95"/>
        <v>1.7299889064680527E-2</v>
      </c>
    </row>
    <row r="3028" spans="2:8" x14ac:dyDescent="0.45">
      <c r="B3028" s="191">
        <v>40809</v>
      </c>
      <c r="C3028" s="101">
        <v>79.740081787109375</v>
      </c>
      <c r="D3028" s="56">
        <f t="shared" si="94"/>
        <v>8.1211708465628902</v>
      </c>
      <c r="E3028">
        <v>3.6657156913047356E-3</v>
      </c>
      <c r="G3028">
        <v>3026</v>
      </c>
      <c r="H3028">
        <f t="shared" ca="1" si="95"/>
        <v>-5.5522811112130492E-3</v>
      </c>
    </row>
    <row r="3029" spans="2:8" x14ac:dyDescent="0.45">
      <c r="B3029" s="191">
        <v>36174</v>
      </c>
      <c r="C3029" s="101">
        <v>8.7423076629638672</v>
      </c>
      <c r="D3029" s="56">
        <f t="shared" si="94"/>
        <v>-0.95532339423626</v>
      </c>
      <c r="E3029">
        <v>3.6645300642557336E-3</v>
      </c>
      <c r="G3029">
        <v>3027</v>
      </c>
      <c r="H3029">
        <f t="shared" ca="1" si="95"/>
        <v>1.956299213445195E-3</v>
      </c>
    </row>
    <row r="3030" spans="2:8" x14ac:dyDescent="0.45">
      <c r="B3030" s="191">
        <v>43441</v>
      </c>
      <c r="C3030" s="101">
        <v>195.67976379394531</v>
      </c>
      <c r="D3030" s="56">
        <f t="shared" si="94"/>
        <v>24.096998501531921</v>
      </c>
      <c r="E3030">
        <v>3.6625188850953473E-3</v>
      </c>
      <c r="G3030">
        <v>3028</v>
      </c>
      <c r="H3030">
        <f t="shared" ca="1" si="95"/>
        <v>-6.7902369055733748E-3</v>
      </c>
    </row>
    <row r="3031" spans="2:8" x14ac:dyDescent="0.45">
      <c r="B3031" s="191">
        <v>37292</v>
      </c>
      <c r="C3031" s="101">
        <v>7.7969388961791992</v>
      </c>
      <c r="D3031" s="56">
        <f t="shared" si="94"/>
        <v>-0.97874382943969807</v>
      </c>
      <c r="E3031">
        <v>3.6589057680461211E-3</v>
      </c>
      <c r="G3031">
        <v>3029</v>
      </c>
      <c r="H3031">
        <f t="shared" ca="1" si="95"/>
        <v>-1.9073291154260142E-2</v>
      </c>
    </row>
    <row r="3032" spans="2:8" x14ac:dyDescent="0.45">
      <c r="B3032" s="191">
        <v>45056</v>
      </c>
      <c r="C3032" s="101">
        <v>366.80825805664063</v>
      </c>
      <c r="D3032" s="56">
        <f t="shared" si="94"/>
        <v>35.498329978867339</v>
      </c>
      <c r="E3032">
        <v>3.6574677607422719E-3</v>
      </c>
      <c r="G3032">
        <v>3030</v>
      </c>
      <c r="H3032">
        <f t="shared" ca="1" si="95"/>
        <v>1.3363311984260506E-2</v>
      </c>
    </row>
    <row r="3033" spans="2:8" x14ac:dyDescent="0.45">
      <c r="B3033" s="191">
        <v>37936</v>
      </c>
      <c r="C3033" s="101">
        <v>10.05000114440918</v>
      </c>
      <c r="D3033" s="56">
        <f t="shared" si="94"/>
        <v>-0.15475866781844563</v>
      </c>
      <c r="E3033">
        <v>3.6534880710914434E-3</v>
      </c>
      <c r="G3033">
        <v>3031</v>
      </c>
      <c r="H3033">
        <f t="shared" ca="1" si="95"/>
        <v>2.8885714631151818E-2</v>
      </c>
    </row>
    <row r="3034" spans="2:8" x14ac:dyDescent="0.45">
      <c r="B3034" s="191">
        <v>36290</v>
      </c>
      <c r="C3034" s="101">
        <v>11.890096664428711</v>
      </c>
      <c r="D3034" s="56">
        <f t="shared" si="94"/>
        <v>-0.93391130140297485</v>
      </c>
      <c r="E3034">
        <v>3.6531106583407727E-3</v>
      </c>
      <c r="G3034">
        <v>3032</v>
      </c>
      <c r="H3034">
        <f t="shared" ca="1" si="95"/>
        <v>-4.8907028573501486E-3</v>
      </c>
    </row>
    <row r="3035" spans="2:8" x14ac:dyDescent="0.45">
      <c r="B3035" s="191">
        <v>42614</v>
      </c>
      <c r="C3035" s="101">
        <v>179.91119384765625</v>
      </c>
      <c r="D3035" s="56">
        <f t="shared" si="94"/>
        <v>41.067803107210366</v>
      </c>
      <c r="E3035">
        <v>3.6530414986024979E-3</v>
      </c>
      <c r="G3035">
        <v>3033</v>
      </c>
      <c r="H3035">
        <f t="shared" ca="1" si="95"/>
        <v>-1.9857253811800566E-2</v>
      </c>
    </row>
    <row r="3036" spans="2:8" x14ac:dyDescent="0.45">
      <c r="B3036" s="191">
        <v>35458</v>
      </c>
      <c r="C3036" s="101">
        <v>4.276695728302002</v>
      </c>
      <c r="D3036" s="56">
        <f t="shared" si="94"/>
        <v>0.38946302405325794</v>
      </c>
      <c r="E3036">
        <v>3.6471515189358803E-3</v>
      </c>
      <c r="G3036">
        <v>3034</v>
      </c>
      <c r="H3036">
        <f t="shared" ca="1" si="95"/>
        <v>-1.7814832562117328E-2</v>
      </c>
    </row>
    <row r="3037" spans="2:8" x14ac:dyDescent="0.45">
      <c r="B3037" s="191">
        <v>35201</v>
      </c>
      <c r="C3037" s="101">
        <v>3.0779485702514648</v>
      </c>
      <c r="D3037" s="56">
        <f t="shared" si="94"/>
        <v>-0.97962628361881654</v>
      </c>
      <c r="E3037">
        <v>3.6387179491764276E-3</v>
      </c>
      <c r="G3037">
        <v>3035</v>
      </c>
      <c r="H3037">
        <f t="shared" ca="1" si="95"/>
        <v>2.5733988138360659E-2</v>
      </c>
    </row>
    <row r="3038" spans="2:8" x14ac:dyDescent="0.45">
      <c r="B3038" s="191">
        <v>43881</v>
      </c>
      <c r="C3038" s="101">
        <v>151.07447814941406</v>
      </c>
      <c r="D3038" s="56">
        <f t="shared" si="94"/>
        <v>-0.60670803015275632</v>
      </c>
      <c r="E3038">
        <v>3.628374713368636E-3</v>
      </c>
      <c r="G3038">
        <v>3036</v>
      </c>
      <c r="H3038">
        <f t="shared" ca="1" si="95"/>
        <v>-6.3584306969485136E-3</v>
      </c>
    </row>
    <row r="3039" spans="2:8" x14ac:dyDescent="0.45">
      <c r="B3039" s="191">
        <v>45390</v>
      </c>
      <c r="C3039" s="101">
        <v>384.1280517578125</v>
      </c>
      <c r="D3039" s="56">
        <f t="shared" si="94"/>
        <v>-0.17964611747898623</v>
      </c>
      <c r="E3039">
        <v>3.6253631901410023E-3</v>
      </c>
      <c r="G3039">
        <v>3037</v>
      </c>
      <c r="H3039">
        <f t="shared" ca="1" si="95"/>
        <v>-2.1813118311589986E-2</v>
      </c>
    </row>
    <row r="3040" spans="2:8" x14ac:dyDescent="0.45">
      <c r="B3040" s="191">
        <v>45545</v>
      </c>
      <c r="C3040" s="101">
        <v>468.24676513671875</v>
      </c>
      <c r="D3040" s="56">
        <f t="shared" si="94"/>
        <v>2.27103026886877</v>
      </c>
      <c r="E3040">
        <v>3.6151313941217961E-3</v>
      </c>
      <c r="G3040">
        <v>3038</v>
      </c>
      <c r="H3040">
        <f t="shared" ca="1" si="95"/>
        <v>2.104368432075238E-2</v>
      </c>
    </row>
    <row r="3041" spans="2:8" x14ac:dyDescent="0.45">
      <c r="B3041" s="191">
        <v>42503</v>
      </c>
      <c r="C3041" s="101">
        <v>143.14962768554688</v>
      </c>
      <c r="D3041" s="56">
        <f t="shared" si="94"/>
        <v>1.7689763916414076</v>
      </c>
      <c r="E3041">
        <v>3.6140553085362119E-3</v>
      </c>
      <c r="G3041">
        <v>3039</v>
      </c>
      <c r="H3041">
        <f t="shared" ca="1" si="95"/>
        <v>4.0114516507249495E-2</v>
      </c>
    </row>
    <row r="3042" spans="2:8" x14ac:dyDescent="0.45">
      <c r="B3042" s="191">
        <v>40269</v>
      </c>
      <c r="C3042" s="101">
        <v>51.697669982910156</v>
      </c>
      <c r="D3042" s="56">
        <f t="shared" si="94"/>
        <v>-0.71306076891949599</v>
      </c>
      <c r="E3042">
        <v>3.6115915433557241E-3</v>
      </c>
      <c r="G3042">
        <v>3040</v>
      </c>
      <c r="H3042">
        <f t="shared" ca="1" si="95"/>
        <v>8.6120462756034775E-3</v>
      </c>
    </row>
    <row r="3043" spans="2:8" x14ac:dyDescent="0.45">
      <c r="B3043" s="191">
        <v>44573</v>
      </c>
      <c r="C3043" s="101">
        <v>180.16940307617188</v>
      </c>
      <c r="D3043" s="56">
        <f t="shared" si="94"/>
        <v>0.25448410542756761</v>
      </c>
      <c r="E3043">
        <v>3.6043659695358574E-3</v>
      </c>
      <c r="G3043">
        <v>3041</v>
      </c>
      <c r="H3043">
        <f t="shared" ca="1" si="95"/>
        <v>1.8667929651666686E-2</v>
      </c>
    </row>
    <row r="3044" spans="2:8" x14ac:dyDescent="0.45">
      <c r="B3044" s="191">
        <v>42276</v>
      </c>
      <c r="C3044" s="101">
        <v>143.62031555175781</v>
      </c>
      <c r="D3044" s="56">
        <f t="shared" si="94"/>
        <v>10.379727078753985</v>
      </c>
      <c r="E3044">
        <v>3.6023822958770875E-3</v>
      </c>
      <c r="G3044">
        <v>3042</v>
      </c>
      <c r="H3044">
        <f t="shared" ca="1" si="95"/>
        <v>4.4708637894175221E-3</v>
      </c>
    </row>
    <row r="3045" spans="2:8" x14ac:dyDescent="0.45">
      <c r="B3045" s="191">
        <v>38079</v>
      </c>
      <c r="C3045" s="101">
        <v>12.62071704864502</v>
      </c>
      <c r="D3045" s="56">
        <f t="shared" si="94"/>
        <v>-0.91609206469638393</v>
      </c>
      <c r="E3045">
        <v>3.6016959435437781E-3</v>
      </c>
      <c r="G3045">
        <v>3043</v>
      </c>
      <c r="H3045">
        <f t="shared" ca="1" si="95"/>
        <v>-3.2485917457246863E-3</v>
      </c>
    </row>
    <row r="3046" spans="2:8" x14ac:dyDescent="0.45">
      <c r="B3046" s="191">
        <v>44050</v>
      </c>
      <c r="C3046" s="101">
        <v>150.41148376464844</v>
      </c>
      <c r="D3046" s="56">
        <f t="shared" si="94"/>
        <v>-0.47698728941258367</v>
      </c>
      <c r="E3046">
        <v>3.5834240295168989E-3</v>
      </c>
      <c r="G3046">
        <v>3044</v>
      </c>
      <c r="H3046">
        <f t="shared" ca="1" si="95"/>
        <v>-1.6027312055740803E-2</v>
      </c>
    </row>
    <row r="3047" spans="2:8" x14ac:dyDescent="0.45">
      <c r="B3047" s="191">
        <v>44950</v>
      </c>
      <c r="C3047" s="101">
        <v>287.586669921875</v>
      </c>
      <c r="D3047" s="56">
        <f t="shared" si="94"/>
        <v>0.45427160377609627</v>
      </c>
      <c r="E3047">
        <v>3.5531440772501336E-3</v>
      </c>
      <c r="G3047">
        <v>3045</v>
      </c>
      <c r="H3047">
        <f t="shared" ca="1" si="95"/>
        <v>-1.5575999410045581E-2</v>
      </c>
    </row>
    <row r="3048" spans="2:8" x14ac:dyDescent="0.45">
      <c r="B3048" s="191">
        <v>42975</v>
      </c>
      <c r="C3048" s="101">
        <v>197.75306701660156</v>
      </c>
      <c r="D3048" s="56">
        <f t="shared" si="94"/>
        <v>4.863544923943669E-2</v>
      </c>
      <c r="E3048">
        <v>3.5529487159036404E-3</v>
      </c>
      <c r="G3048">
        <v>3046</v>
      </c>
      <c r="H3048">
        <f t="shared" ca="1" si="95"/>
        <v>-4.6223914594687575E-2</v>
      </c>
    </row>
    <row r="3049" spans="2:8" x14ac:dyDescent="0.45">
      <c r="B3049" s="191">
        <v>43035</v>
      </c>
      <c r="C3049" s="101">
        <v>188.58132934570313</v>
      </c>
      <c r="D3049" s="56">
        <f t="shared" si="94"/>
        <v>20.991216941196566</v>
      </c>
      <c r="E3049">
        <v>3.539506544554909E-3</v>
      </c>
      <c r="G3049">
        <v>3047</v>
      </c>
      <c r="H3049">
        <f t="shared" ca="1" si="95"/>
        <v>5.7233556862579067E-3</v>
      </c>
    </row>
    <row r="3050" spans="2:8" x14ac:dyDescent="0.45">
      <c r="B3050" s="191">
        <v>37041</v>
      </c>
      <c r="C3050" s="101">
        <v>8.5753021240234375</v>
      </c>
      <c r="D3050" s="56">
        <f t="shared" si="94"/>
        <v>-0.94706352328224974</v>
      </c>
      <c r="E3050">
        <v>3.5384448320123175E-3</v>
      </c>
      <c r="G3050">
        <v>3048</v>
      </c>
      <c r="H3050">
        <f t="shared" ca="1" si="95"/>
        <v>1.7650145485061206E-2</v>
      </c>
    </row>
    <row r="3051" spans="2:8" x14ac:dyDescent="0.45">
      <c r="B3051" s="191">
        <v>42040</v>
      </c>
      <c r="C3051" s="101">
        <v>161.9923095703125</v>
      </c>
      <c r="D3051" s="56">
        <f t="shared" si="94"/>
        <v>18.19450001271262</v>
      </c>
      <c r="E3051">
        <v>3.5366579215976232E-3</v>
      </c>
      <c r="G3051">
        <v>3049</v>
      </c>
      <c r="H3051">
        <f t="shared" ca="1" si="95"/>
        <v>-1.1189896990698275E-2</v>
      </c>
    </row>
    <row r="3052" spans="2:8" x14ac:dyDescent="0.45">
      <c r="B3052" s="191">
        <v>36825</v>
      </c>
      <c r="C3052" s="101">
        <v>8.4395170211791992</v>
      </c>
      <c r="D3052" s="56">
        <f t="shared" si="94"/>
        <v>-5.3980913440425486E-2</v>
      </c>
      <c r="E3052">
        <v>3.5300270594961912E-3</v>
      </c>
      <c r="G3052">
        <v>3050</v>
      </c>
      <c r="H3052">
        <f t="shared" ca="1" si="95"/>
        <v>-2.1143435814795337E-2</v>
      </c>
    </row>
    <row r="3053" spans="2:8" x14ac:dyDescent="0.45">
      <c r="B3053" s="191">
        <v>36948</v>
      </c>
      <c r="C3053" s="101">
        <v>8.9210853576660156</v>
      </c>
      <c r="D3053" s="56">
        <f t="shared" si="94"/>
        <v>-0.72903245167449215</v>
      </c>
      <c r="E3053">
        <v>3.5248320053930778E-3</v>
      </c>
      <c r="G3053">
        <v>3051</v>
      </c>
      <c r="H3053">
        <f t="shared" ca="1" si="95"/>
        <v>-1.9927766850685705E-2</v>
      </c>
    </row>
    <row r="3054" spans="2:8" x14ac:dyDescent="0.45">
      <c r="B3054" s="191">
        <v>39834</v>
      </c>
      <c r="C3054" s="101">
        <v>32.923076629638672</v>
      </c>
      <c r="D3054" s="56">
        <f t="shared" si="94"/>
        <v>-0.76646261631968382</v>
      </c>
      <c r="E3054">
        <v>3.5156704650775301E-3</v>
      </c>
      <c r="G3054">
        <v>3052</v>
      </c>
      <c r="H3054">
        <f t="shared" ca="1" si="95"/>
        <v>8.60933815806352E-3</v>
      </c>
    </row>
    <row r="3055" spans="2:8" x14ac:dyDescent="0.45">
      <c r="B3055" s="191">
        <v>42207</v>
      </c>
      <c r="C3055" s="101">
        <v>140.97561645507813</v>
      </c>
      <c r="D3055" s="56">
        <f t="shared" si="94"/>
        <v>14.67981467260099</v>
      </c>
      <c r="E3055">
        <v>3.5097399546958645E-3</v>
      </c>
      <c r="G3055">
        <v>3053</v>
      </c>
      <c r="H3055">
        <f t="shared" ca="1" si="95"/>
        <v>1.2743519918501978E-2</v>
      </c>
    </row>
    <row r="3056" spans="2:8" x14ac:dyDescent="0.45">
      <c r="B3056" s="191">
        <v>36984</v>
      </c>
      <c r="C3056" s="101">
        <v>8.9908981323242188</v>
      </c>
      <c r="D3056" s="56">
        <f t="shared" si="94"/>
        <v>-0.95476007798531737</v>
      </c>
      <c r="E3056">
        <v>3.4971529417650326E-3</v>
      </c>
      <c r="G3056">
        <v>3054</v>
      </c>
      <c r="H3056">
        <f t="shared" ca="1" si="95"/>
        <v>-5.2059898286690347E-3</v>
      </c>
    </row>
    <row r="3057" spans="2:8" x14ac:dyDescent="0.45">
      <c r="B3057" s="191">
        <v>43663</v>
      </c>
      <c r="C3057" s="101">
        <v>198.73814392089844</v>
      </c>
      <c r="D3057" s="56">
        <f t="shared" si="94"/>
        <v>0.80784341105112656</v>
      </c>
      <c r="E3057">
        <v>3.4932915165638953E-3</v>
      </c>
      <c r="G3057">
        <v>3055</v>
      </c>
      <c r="H3057">
        <f t="shared" ca="1" si="95"/>
        <v>3.0258594279365746E-2</v>
      </c>
    </row>
    <row r="3058" spans="2:8" x14ac:dyDescent="0.45">
      <c r="B3058" s="191">
        <v>41122</v>
      </c>
      <c r="C3058" s="101">
        <v>109.93106079101563</v>
      </c>
      <c r="D3058" s="56">
        <f t="shared" si="94"/>
        <v>5.018922015713903</v>
      </c>
      <c r="E3058">
        <v>3.4861482765966884E-3</v>
      </c>
      <c r="G3058">
        <v>3056</v>
      </c>
      <c r="H3058">
        <f t="shared" ca="1" si="95"/>
        <v>3.7027754768088512E-2</v>
      </c>
    </row>
    <row r="3059" spans="2:8" x14ac:dyDescent="0.45">
      <c r="B3059" s="191">
        <v>38524</v>
      </c>
      <c r="C3059" s="101">
        <v>18.264244079589844</v>
      </c>
      <c r="D3059" s="56">
        <f t="shared" si="94"/>
        <v>-0.6403762457908424</v>
      </c>
      <c r="E3059">
        <v>3.4843161758348856E-3</v>
      </c>
      <c r="G3059">
        <v>3057</v>
      </c>
      <c r="H3059">
        <f t="shared" ca="1" si="95"/>
        <v>-5.3779458311271162E-3</v>
      </c>
    </row>
    <row r="3060" spans="2:8" x14ac:dyDescent="0.45">
      <c r="B3060" s="191">
        <v>40252</v>
      </c>
      <c r="C3060" s="101">
        <v>50.787090301513672</v>
      </c>
      <c r="D3060" s="56">
        <f t="shared" si="94"/>
        <v>-0.17392510772268246</v>
      </c>
      <c r="E3060">
        <v>3.4823133215198536E-3</v>
      </c>
      <c r="G3060">
        <v>3058</v>
      </c>
      <c r="H3060">
        <f t="shared" ca="1" si="95"/>
        <v>-6.4698620007556992E-3</v>
      </c>
    </row>
    <row r="3061" spans="2:8" x14ac:dyDescent="0.45">
      <c r="B3061" s="191">
        <v>40385</v>
      </c>
      <c r="C3061" s="101">
        <v>61.480007171630859</v>
      </c>
      <c r="D3061" s="56">
        <f t="shared" si="94"/>
        <v>-4.9520608263150709E-4</v>
      </c>
      <c r="E3061">
        <v>3.4809797924226006E-3</v>
      </c>
      <c r="G3061">
        <v>3059</v>
      </c>
      <c r="H3061">
        <f t="shared" ca="1" si="95"/>
        <v>-2.911864153406158E-2</v>
      </c>
    </row>
    <row r="3062" spans="2:8" x14ac:dyDescent="0.45">
      <c r="B3062" s="191">
        <v>40352</v>
      </c>
      <c r="C3062" s="101">
        <v>61.510467529296875</v>
      </c>
      <c r="D3062" s="56">
        <f t="shared" si="94"/>
        <v>-0.59533188376990887</v>
      </c>
      <c r="E3062">
        <v>3.4790001952242923E-3</v>
      </c>
      <c r="G3062">
        <v>3060</v>
      </c>
      <c r="H3062">
        <f t="shared" ca="1" si="95"/>
        <v>1.0370903219394616E-2</v>
      </c>
    </row>
    <row r="3063" spans="2:8" x14ac:dyDescent="0.45">
      <c r="B3063" s="191">
        <v>41872</v>
      </c>
      <c r="C3063" s="101">
        <v>152.00225830078125</v>
      </c>
      <c r="D3063" s="56">
        <f t="shared" si="94"/>
        <v>0.23769795054523471</v>
      </c>
      <c r="E3063">
        <v>3.4787650676140008E-3</v>
      </c>
      <c r="G3063">
        <v>3061</v>
      </c>
      <c r="H3063">
        <f t="shared" ca="1" si="95"/>
        <v>6.3409321821939176E-3</v>
      </c>
    </row>
    <row r="3064" spans="2:8" x14ac:dyDescent="0.45">
      <c r="B3064" s="191">
        <v>41271</v>
      </c>
      <c r="C3064" s="101">
        <v>122.81046295166016</v>
      </c>
      <c r="D3064" s="56">
        <f t="shared" si="94"/>
        <v>6.5327327554982775</v>
      </c>
      <c r="E3064">
        <v>3.4675301496647206E-3</v>
      </c>
      <c r="G3064">
        <v>3062</v>
      </c>
      <c r="H3064">
        <f t="shared" ca="1" si="95"/>
        <v>1.0186732261761719E-2</v>
      </c>
    </row>
    <row r="3065" spans="2:8" x14ac:dyDescent="0.45">
      <c r="B3065" s="191">
        <v>38449</v>
      </c>
      <c r="C3065" s="101">
        <v>16.303573608398438</v>
      </c>
      <c r="D3065" s="56">
        <f t="shared" si="94"/>
        <v>-0.89549963338300775</v>
      </c>
      <c r="E3065">
        <v>3.4658547623366079E-3</v>
      </c>
      <c r="G3065">
        <v>3063</v>
      </c>
      <c r="H3065">
        <f t="shared" ca="1" si="95"/>
        <v>-7.7718880462375776E-4</v>
      </c>
    </row>
    <row r="3066" spans="2:8" x14ac:dyDescent="0.45">
      <c r="B3066" s="191">
        <v>42514</v>
      </c>
      <c r="C3066" s="101">
        <v>156.01451110839844</v>
      </c>
      <c r="D3066" s="56">
        <f t="shared" si="94"/>
        <v>-0.64244522431016637</v>
      </c>
      <c r="E3066">
        <v>3.4597026394806718E-3</v>
      </c>
      <c r="G3066">
        <v>3064</v>
      </c>
      <c r="H3066">
        <f t="shared" ca="1" si="95"/>
        <v>3.371188074046981E-2</v>
      </c>
    </row>
    <row r="3067" spans="2:8" x14ac:dyDescent="0.45">
      <c r="B3067" s="191">
        <v>45653</v>
      </c>
      <c r="C3067" s="101">
        <v>436.33737182617188</v>
      </c>
      <c r="D3067" s="56">
        <f t="shared" si="94"/>
        <v>1.2136996392688641</v>
      </c>
      <c r="E3067">
        <v>3.4594953472654524E-3</v>
      </c>
      <c r="G3067">
        <v>3065</v>
      </c>
      <c r="H3067">
        <f t="shared" ca="1" si="95"/>
        <v>-7.7982170007562213E-4</v>
      </c>
    </row>
    <row r="3068" spans="2:8" x14ac:dyDescent="0.45">
      <c r="B3068" s="191">
        <v>43524</v>
      </c>
      <c r="C3068" s="101">
        <v>197.10775756835938</v>
      </c>
      <c r="D3068" s="56">
        <f t="shared" si="94"/>
        <v>0.77519527602359894</v>
      </c>
      <c r="E3068">
        <v>3.4530647464399299E-3</v>
      </c>
      <c r="G3068">
        <v>3066</v>
      </c>
      <c r="H3068">
        <f t="shared" ca="1" si="95"/>
        <v>1.7989118373533768E-2</v>
      </c>
    </row>
    <row r="3069" spans="2:8" x14ac:dyDescent="0.45">
      <c r="B3069" s="191">
        <v>41143</v>
      </c>
      <c r="C3069" s="101">
        <v>111.03440856933594</v>
      </c>
      <c r="D3069" s="56">
        <f t="shared" si="94"/>
        <v>-0.19868254365385954</v>
      </c>
      <c r="E3069">
        <v>3.4518020174387604E-3</v>
      </c>
      <c r="G3069">
        <v>3067</v>
      </c>
      <c r="H3069">
        <f t="shared" ca="1" si="95"/>
        <v>-1.2873533519610059E-2</v>
      </c>
    </row>
    <row r="3070" spans="2:8" x14ac:dyDescent="0.45">
      <c r="B3070" s="191">
        <v>41610</v>
      </c>
      <c r="C3070" s="101">
        <v>138.5648193359375</v>
      </c>
      <c r="D3070" s="56">
        <f t="shared" si="94"/>
        <v>-0.31470488488515985</v>
      </c>
      <c r="E3070">
        <v>3.4332926736422771E-3</v>
      </c>
      <c r="G3070">
        <v>3068</v>
      </c>
      <c r="H3070">
        <f t="shared" ca="1" si="95"/>
        <v>-1.6184495668161953E-2</v>
      </c>
    </row>
    <row r="3071" spans="2:8" x14ac:dyDescent="0.45">
      <c r="B3071" s="191">
        <v>43650</v>
      </c>
      <c r="C3071" s="101">
        <v>202.19729614257813</v>
      </c>
      <c r="D3071" s="56">
        <f t="shared" si="94"/>
        <v>8.9079759635613964</v>
      </c>
      <c r="E3071">
        <v>3.4332477930446499E-3</v>
      </c>
      <c r="G3071">
        <v>3069</v>
      </c>
      <c r="H3071">
        <f t="shared" ca="1" si="95"/>
        <v>1.3595269095912844E-2</v>
      </c>
    </row>
    <row r="3072" spans="2:8" x14ac:dyDescent="0.45">
      <c r="B3072" s="191">
        <v>38586</v>
      </c>
      <c r="C3072" s="101">
        <v>20.407527923583984</v>
      </c>
      <c r="D3072" s="56">
        <f t="shared" si="94"/>
        <v>1.0581885173615175</v>
      </c>
      <c r="E3072">
        <v>3.4131958964372876E-3</v>
      </c>
      <c r="G3072">
        <v>3070</v>
      </c>
      <c r="H3072">
        <f t="shared" ca="1" si="95"/>
        <v>-2.4724880311691481E-3</v>
      </c>
    </row>
    <row r="3073" spans="2:8" x14ac:dyDescent="0.45">
      <c r="B3073" s="191">
        <v>37938</v>
      </c>
      <c r="C3073" s="101">
        <v>9.9152860641479492</v>
      </c>
      <c r="D3073" s="56">
        <f t="shared" si="94"/>
        <v>-0.9118795301358581</v>
      </c>
      <c r="E3073">
        <v>3.4088331832601306E-3</v>
      </c>
      <c r="G3073">
        <v>3071</v>
      </c>
      <c r="H3073">
        <f t="shared" ca="1" si="95"/>
        <v>7.9556497610872353E-3</v>
      </c>
    </row>
    <row r="3074" spans="2:8" x14ac:dyDescent="0.45">
      <c r="B3074" s="191">
        <v>41145</v>
      </c>
      <c r="C3074" s="101">
        <v>112.51966857910156</v>
      </c>
      <c r="D3074" s="56">
        <f t="shared" si="94"/>
        <v>-0.22585001933251944</v>
      </c>
      <c r="E3074">
        <v>3.4056734190717301E-3</v>
      </c>
      <c r="G3074">
        <v>3072</v>
      </c>
      <c r="H3074">
        <f t="shared" ca="1" si="95"/>
        <v>3.833525056134858E-2</v>
      </c>
    </row>
    <row r="3075" spans="2:8" x14ac:dyDescent="0.45">
      <c r="B3075" s="191">
        <v>42452</v>
      </c>
      <c r="C3075" s="101">
        <v>145.34608459472656</v>
      </c>
      <c r="D3075" s="56">
        <f t="shared" ref="D3075:D3138" si="96">(C3075-C3076)/C3076</f>
        <v>1.4266498884584156</v>
      </c>
      <c r="E3075">
        <v>3.404056383772358E-3</v>
      </c>
      <c r="G3075">
        <v>3073</v>
      </c>
      <c r="H3075">
        <f t="shared" ca="1" si="95"/>
        <v>8.8060642157157948E-3</v>
      </c>
    </row>
    <row r="3076" spans="2:8" x14ac:dyDescent="0.45">
      <c r="B3076" s="191">
        <v>40347</v>
      </c>
      <c r="C3076" s="101">
        <v>59.895778656005859</v>
      </c>
      <c r="D3076" s="56">
        <f t="shared" si="96"/>
        <v>-0.58854369702421017</v>
      </c>
      <c r="E3076">
        <v>3.4023345613221918E-3</v>
      </c>
      <c r="G3076">
        <v>3074</v>
      </c>
      <c r="H3076">
        <f t="shared" ref="H3076:H3139" ca="1" si="97">_xlfn.NORM.INV(RAND(),N$5,N$6)</f>
        <v>-1.9425613521564581E-2</v>
      </c>
    </row>
    <row r="3077" spans="2:8" x14ac:dyDescent="0.45">
      <c r="B3077" s="191">
        <v>42447</v>
      </c>
      <c r="C3077" s="101">
        <v>145.57020568847656</v>
      </c>
      <c r="D3077" s="56">
        <f t="shared" si="96"/>
        <v>-0.21879625815087198</v>
      </c>
      <c r="E3077">
        <v>3.3985865884934604E-3</v>
      </c>
      <c r="G3077">
        <v>3075</v>
      </c>
      <c r="H3077">
        <f t="shared" ca="1" si="97"/>
        <v>9.3150816852371129E-3</v>
      </c>
    </row>
    <row r="3078" spans="2:8" x14ac:dyDescent="0.45">
      <c r="B3078" s="191">
        <v>43014</v>
      </c>
      <c r="C3078" s="101">
        <v>186.34089660644531</v>
      </c>
      <c r="D3078" s="56">
        <f t="shared" si="96"/>
        <v>0.56266178641311149</v>
      </c>
      <c r="E3078">
        <v>3.393055525542775E-3</v>
      </c>
      <c r="G3078">
        <v>3076</v>
      </c>
      <c r="H3078">
        <f t="shared" ca="1" si="97"/>
        <v>-1.2990057214956635E-2</v>
      </c>
    </row>
    <row r="3079" spans="2:8" x14ac:dyDescent="0.45">
      <c r="B3079" s="191">
        <v>41192</v>
      </c>
      <c r="C3079" s="101">
        <v>119.24582672119141</v>
      </c>
      <c r="D3079" s="56">
        <f t="shared" si="96"/>
        <v>-0.33561080635322771</v>
      </c>
      <c r="E3079">
        <v>3.3923207159913941E-3</v>
      </c>
      <c r="G3079">
        <v>3077</v>
      </c>
      <c r="H3079">
        <f t="shared" ca="1" si="97"/>
        <v>2.6561514651238849E-2</v>
      </c>
    </row>
    <row r="3080" spans="2:8" x14ac:dyDescent="0.45">
      <c r="B3080" s="191">
        <v>44531</v>
      </c>
      <c r="C3080" s="101">
        <v>179.48188781738281</v>
      </c>
      <c r="D3080" s="56">
        <f t="shared" si="96"/>
        <v>25.0615669283019</v>
      </c>
      <c r="E3080">
        <v>3.391348921061227E-3</v>
      </c>
      <c r="G3080">
        <v>3078</v>
      </c>
      <c r="H3080">
        <f t="shared" ca="1" si="97"/>
        <v>3.6982009860890251E-3</v>
      </c>
    </row>
    <row r="3081" spans="2:8" x14ac:dyDescent="0.45">
      <c r="B3081" s="191">
        <v>36007</v>
      </c>
      <c r="C3081" s="101">
        <v>6.8868417739868164</v>
      </c>
      <c r="D3081" s="56">
        <f t="shared" si="96"/>
        <v>-0.9631179245884337</v>
      </c>
      <c r="E3081">
        <v>3.3889181681167409E-3</v>
      </c>
      <c r="G3081">
        <v>3079</v>
      </c>
      <c r="H3081">
        <f t="shared" ca="1" si="97"/>
        <v>-1.7287912829696248E-2</v>
      </c>
    </row>
    <row r="3082" spans="2:8" x14ac:dyDescent="0.45">
      <c r="B3082" s="191">
        <v>43200</v>
      </c>
      <c r="C3082" s="101">
        <v>186.72598266601563</v>
      </c>
      <c r="D3082" s="56">
        <f t="shared" si="96"/>
        <v>0.14569652988209617</v>
      </c>
      <c r="E3082">
        <v>3.386198857721596E-3</v>
      </c>
      <c r="G3082">
        <v>3080</v>
      </c>
      <c r="H3082">
        <f t="shared" ca="1" si="97"/>
        <v>1.0525360675933569E-2</v>
      </c>
    </row>
    <row r="3083" spans="2:8" x14ac:dyDescent="0.45">
      <c r="B3083" s="191">
        <v>42046</v>
      </c>
      <c r="C3083" s="101">
        <v>162.98031616210938</v>
      </c>
      <c r="D3083" s="56">
        <f t="shared" si="96"/>
        <v>18.693809683057083</v>
      </c>
      <c r="E3083">
        <v>3.3792054301760828E-3</v>
      </c>
      <c r="G3083">
        <v>3081</v>
      </c>
      <c r="H3083">
        <f t="shared" ca="1" si="97"/>
        <v>8.8707394485404972E-3</v>
      </c>
    </row>
    <row r="3084" spans="2:8" x14ac:dyDescent="0.45">
      <c r="B3084" s="191">
        <v>37279</v>
      </c>
      <c r="C3084" s="101">
        <v>8.2757129669189453</v>
      </c>
      <c r="D3084" s="56">
        <f t="shared" si="96"/>
        <v>-0.72060984657697469</v>
      </c>
      <c r="E3084">
        <v>3.3785068962865795E-3</v>
      </c>
      <c r="G3084">
        <v>3082</v>
      </c>
      <c r="H3084">
        <f t="shared" ca="1" si="97"/>
        <v>-6.3128048572303969E-3</v>
      </c>
    </row>
    <row r="3085" spans="2:8" x14ac:dyDescent="0.45">
      <c r="B3085" s="191">
        <v>38762</v>
      </c>
      <c r="C3085" s="101">
        <v>29.620632171630859</v>
      </c>
      <c r="D3085" s="56">
        <f t="shared" si="96"/>
        <v>2.3480051551081318</v>
      </c>
      <c r="E3085">
        <v>3.3745085531506256E-3</v>
      </c>
      <c r="G3085">
        <v>3083</v>
      </c>
      <c r="H3085">
        <f t="shared" ca="1" si="97"/>
        <v>2.3585003643110235E-2</v>
      </c>
    </row>
    <row r="3086" spans="2:8" x14ac:dyDescent="0.45">
      <c r="B3086" s="191">
        <v>36195</v>
      </c>
      <c r="C3086" s="101">
        <v>8.8472480773925781</v>
      </c>
      <c r="D3086" s="56">
        <f t="shared" si="96"/>
        <v>-0.9221496137981352</v>
      </c>
      <c r="E3086">
        <v>3.3740667129867176E-3</v>
      </c>
      <c r="G3086">
        <v>3084</v>
      </c>
      <c r="H3086">
        <f t="shared" ca="1" si="97"/>
        <v>5.3608569120012608E-3</v>
      </c>
    </row>
    <row r="3087" spans="2:8" x14ac:dyDescent="0.45">
      <c r="B3087" s="191">
        <v>41135</v>
      </c>
      <c r="C3087" s="101">
        <v>113.64424133300781</v>
      </c>
      <c r="D3087" s="56">
        <f t="shared" si="96"/>
        <v>5.7814188139852059</v>
      </c>
      <c r="E3087">
        <v>3.3721966956217621E-3</v>
      </c>
      <c r="G3087">
        <v>3085</v>
      </c>
      <c r="H3087">
        <f t="shared" ca="1" si="97"/>
        <v>-4.5836516219381592E-3</v>
      </c>
    </row>
    <row r="3088" spans="2:8" x14ac:dyDescent="0.45">
      <c r="B3088" s="191">
        <v>38475</v>
      </c>
      <c r="C3088" s="101">
        <v>16.758180618286133</v>
      </c>
      <c r="D3088" s="56">
        <f t="shared" si="96"/>
        <v>4.2516296817861763</v>
      </c>
      <c r="E3088">
        <v>3.3714033235079724E-3</v>
      </c>
      <c r="G3088">
        <v>3086</v>
      </c>
      <c r="H3088">
        <f t="shared" ca="1" si="97"/>
        <v>-8.1533962277344028E-3</v>
      </c>
    </row>
    <row r="3089" spans="2:8" x14ac:dyDescent="0.45">
      <c r="B3089" s="191">
        <v>35311</v>
      </c>
      <c r="C3089" s="101">
        <v>3.1910438537597656</v>
      </c>
      <c r="D3089" s="56">
        <f t="shared" si="96"/>
        <v>-0.97839853319927295</v>
      </c>
      <c r="E3089">
        <v>3.3696774311076801E-3</v>
      </c>
      <c r="G3089">
        <v>3087</v>
      </c>
      <c r="H3089">
        <f t="shared" ca="1" si="97"/>
        <v>-1.3202753582997691E-2</v>
      </c>
    </row>
    <row r="3090" spans="2:8" x14ac:dyDescent="0.45">
      <c r="B3090" s="191">
        <v>41571</v>
      </c>
      <c r="C3090" s="101">
        <v>147.72348022460938</v>
      </c>
      <c r="D3090" s="56">
        <f t="shared" si="96"/>
        <v>16.382509412856788</v>
      </c>
      <c r="E3090">
        <v>3.3667674710461627E-3</v>
      </c>
      <c r="G3090">
        <v>3088</v>
      </c>
      <c r="H3090">
        <f t="shared" ca="1" si="97"/>
        <v>2.4288659891033675E-2</v>
      </c>
    </row>
    <row r="3091" spans="2:8" x14ac:dyDescent="0.45">
      <c r="B3091" s="191">
        <v>37838</v>
      </c>
      <c r="C3091" s="101">
        <v>8.4983978271484375</v>
      </c>
      <c r="D3091" s="56">
        <f t="shared" si="96"/>
        <v>-0.94866226708754409</v>
      </c>
      <c r="E3091">
        <v>3.3591618962003885E-3</v>
      </c>
      <c r="G3091">
        <v>3089</v>
      </c>
      <c r="H3091">
        <f t="shared" ca="1" si="97"/>
        <v>-1.6855109560857163E-2</v>
      </c>
    </row>
    <row r="3092" spans="2:8" x14ac:dyDescent="0.45">
      <c r="B3092" s="191">
        <v>42664</v>
      </c>
      <c r="C3092" s="101">
        <v>165.53901672363281</v>
      </c>
      <c r="D3092" s="56">
        <f t="shared" si="96"/>
        <v>0.11739204995774541</v>
      </c>
      <c r="E3092">
        <v>3.3425746925607228E-3</v>
      </c>
      <c r="G3092">
        <v>3090</v>
      </c>
      <c r="H3092">
        <f t="shared" ca="1" si="97"/>
        <v>-5.1426678297623041E-2</v>
      </c>
    </row>
    <row r="3093" spans="2:8" x14ac:dyDescent="0.45">
      <c r="B3093" s="191">
        <v>42507</v>
      </c>
      <c r="C3093" s="101">
        <v>148.14765930175781</v>
      </c>
      <c r="D3093" s="56">
        <f t="shared" si="96"/>
        <v>19.102959285200299</v>
      </c>
      <c r="E3093">
        <v>3.3392609788551707E-3</v>
      </c>
      <c r="G3093">
        <v>3091</v>
      </c>
      <c r="H3093">
        <f t="shared" ca="1" si="97"/>
        <v>1.3508480827125476E-2</v>
      </c>
    </row>
    <row r="3094" spans="2:8" x14ac:dyDescent="0.45">
      <c r="B3094" s="191">
        <v>37209</v>
      </c>
      <c r="C3094" s="101">
        <v>7.3694453239440918</v>
      </c>
      <c r="D3094" s="56">
        <f t="shared" si="96"/>
        <v>-0.97110085597812024</v>
      </c>
      <c r="E3094">
        <v>3.3391301005822539E-3</v>
      </c>
      <c r="G3094">
        <v>3092</v>
      </c>
      <c r="H3094">
        <f t="shared" ca="1" si="97"/>
        <v>7.6679138167110392E-3</v>
      </c>
    </row>
    <row r="3095" spans="2:8" x14ac:dyDescent="0.45">
      <c r="B3095" s="191">
        <v>44764</v>
      </c>
      <c r="C3095" s="101">
        <v>255.00566101074219</v>
      </c>
      <c r="D3095" s="56">
        <f t="shared" si="96"/>
        <v>0.99805479581602963</v>
      </c>
      <c r="E3095">
        <v>3.3382267335748893E-3</v>
      </c>
      <c r="G3095">
        <v>3093</v>
      </c>
      <c r="H3095">
        <f t="shared" ca="1" si="97"/>
        <v>6.2259449304576282E-2</v>
      </c>
    </row>
    <row r="3096" spans="2:8" x14ac:dyDescent="0.45">
      <c r="B3096" s="191">
        <v>41302</v>
      </c>
      <c r="C3096" s="101">
        <v>127.62696075439453</v>
      </c>
      <c r="D3096" s="56">
        <f t="shared" si="96"/>
        <v>-6.497677466551538E-2</v>
      </c>
      <c r="E3096">
        <v>3.3359921706746856E-3</v>
      </c>
      <c r="G3096">
        <v>3094</v>
      </c>
      <c r="H3096">
        <f t="shared" ca="1" si="97"/>
        <v>3.3403372399376573E-4</v>
      </c>
    </row>
    <row r="3097" spans="2:8" x14ac:dyDescent="0.45">
      <c r="B3097" s="191">
        <v>41646</v>
      </c>
      <c r="C3097" s="101">
        <v>136.49603271484375</v>
      </c>
      <c r="D3097" s="56">
        <f t="shared" si="96"/>
        <v>0.44646864550918453</v>
      </c>
      <c r="E3097">
        <v>3.3263617731638189E-3</v>
      </c>
      <c r="G3097">
        <v>3095</v>
      </c>
      <c r="H3097">
        <f t="shared" ca="1" si="97"/>
        <v>-1.7480634086859112E-2</v>
      </c>
    </row>
    <row r="3098" spans="2:8" x14ac:dyDescent="0.45">
      <c r="B3098" s="191">
        <v>40996</v>
      </c>
      <c r="C3098" s="101">
        <v>94.365013122558594</v>
      </c>
      <c r="D3098" s="56">
        <f t="shared" si="96"/>
        <v>1.3656068692544632</v>
      </c>
      <c r="E3098">
        <v>3.3180542009961789E-3</v>
      </c>
      <c r="G3098">
        <v>3096</v>
      </c>
      <c r="H3098">
        <f t="shared" ca="1" si="97"/>
        <v>-1.6447784918650911E-3</v>
      </c>
    </row>
    <row r="3099" spans="2:8" x14ac:dyDescent="0.45">
      <c r="B3099" s="191">
        <v>39567</v>
      </c>
      <c r="C3099" s="101">
        <v>39.890403747558594</v>
      </c>
      <c r="D3099" s="56">
        <f t="shared" si="96"/>
        <v>4.2015314056418074</v>
      </c>
      <c r="E3099">
        <v>3.308307785360376E-3</v>
      </c>
      <c r="G3099">
        <v>3097</v>
      </c>
      <c r="H3099">
        <f t="shared" ca="1" si="97"/>
        <v>-5.9052151439965344E-3</v>
      </c>
    </row>
    <row r="3100" spans="2:8" x14ac:dyDescent="0.45">
      <c r="B3100" s="191">
        <v>35943</v>
      </c>
      <c r="C3100" s="101">
        <v>7.6689729690551758</v>
      </c>
      <c r="D3100" s="56">
        <f t="shared" si="96"/>
        <v>-0.95932918939389955</v>
      </c>
      <c r="E3100">
        <v>3.3011679789076587E-3</v>
      </c>
      <c r="G3100">
        <v>3098</v>
      </c>
      <c r="H3100">
        <f t="shared" ca="1" si="97"/>
        <v>7.2338270759222216E-3</v>
      </c>
    </row>
    <row r="3101" spans="2:8" x14ac:dyDescent="0.45">
      <c r="B3101" s="191">
        <v>42835</v>
      </c>
      <c r="C3101" s="101">
        <v>188.56208801269531</v>
      </c>
      <c r="D3101" s="56">
        <f t="shared" si="96"/>
        <v>1.7746423531551396</v>
      </c>
      <c r="E3101">
        <v>3.3007359776568062E-3</v>
      </c>
      <c r="G3101">
        <v>3099</v>
      </c>
      <c r="H3101">
        <f t="shared" ca="1" si="97"/>
        <v>2.5422554144806271E-2</v>
      </c>
    </row>
    <row r="3102" spans="2:8" x14ac:dyDescent="0.45">
      <c r="B3102" s="191">
        <v>40521</v>
      </c>
      <c r="C3102" s="101">
        <v>67.959060668945313</v>
      </c>
      <c r="D3102" s="56">
        <f t="shared" si="96"/>
        <v>-0.82799274240920961</v>
      </c>
      <c r="E3102">
        <v>3.2983992558890574E-3</v>
      </c>
      <c r="G3102">
        <v>3100</v>
      </c>
      <c r="H3102">
        <f t="shared" ca="1" si="97"/>
        <v>-2.9093853716136049E-3</v>
      </c>
    </row>
    <row r="3103" spans="2:8" x14ac:dyDescent="0.45">
      <c r="B3103" s="191">
        <v>45435</v>
      </c>
      <c r="C3103" s="101">
        <v>395.09414672851563</v>
      </c>
      <c r="D3103" s="56">
        <f t="shared" si="96"/>
        <v>1.4596382692956749</v>
      </c>
      <c r="E3103">
        <v>3.2961322116889825E-3</v>
      </c>
      <c r="G3103">
        <v>3101</v>
      </c>
      <c r="H3103">
        <f t="shared" ca="1" si="97"/>
        <v>2.6145276591339098E-2</v>
      </c>
    </row>
    <row r="3104" spans="2:8" x14ac:dyDescent="0.45">
      <c r="B3104" s="191">
        <v>41975</v>
      </c>
      <c r="C3104" s="101">
        <v>160.63099670410156</v>
      </c>
      <c r="D3104" s="56">
        <f t="shared" si="96"/>
        <v>3.5619709825878192</v>
      </c>
      <c r="E3104">
        <v>3.2910872930120814E-3</v>
      </c>
      <c r="G3104">
        <v>3102</v>
      </c>
      <c r="H3104">
        <f t="shared" ca="1" si="97"/>
        <v>3.794718881335233E-3</v>
      </c>
    </row>
    <row r="3105" spans="2:8" x14ac:dyDescent="0.45">
      <c r="B3105" s="191">
        <v>39853</v>
      </c>
      <c r="C3105" s="101">
        <v>35.21087646484375</v>
      </c>
      <c r="D3105" s="56">
        <f t="shared" si="96"/>
        <v>-0.83674570730379694</v>
      </c>
      <c r="E3105">
        <v>3.2867098358471151E-3</v>
      </c>
      <c r="G3105">
        <v>3103</v>
      </c>
      <c r="H3105">
        <f t="shared" ca="1" si="97"/>
        <v>2.1787998772285809E-3</v>
      </c>
    </row>
    <row r="3106" spans="2:8" x14ac:dyDescent="0.45">
      <c r="B3106" s="191">
        <v>44672</v>
      </c>
      <c r="C3106" s="101">
        <v>215.68116760253906</v>
      </c>
      <c r="D3106" s="56">
        <f t="shared" si="96"/>
        <v>28.276786475398509</v>
      </c>
      <c r="E3106">
        <v>3.2749555123484774E-3</v>
      </c>
      <c r="G3106">
        <v>3104</v>
      </c>
      <c r="H3106">
        <f t="shared" ca="1" si="97"/>
        <v>1.0438913752592285E-2</v>
      </c>
    </row>
    <row r="3107" spans="2:8" x14ac:dyDescent="0.45">
      <c r="B3107" s="191">
        <v>37552</v>
      </c>
      <c r="C3107" s="101">
        <v>7.3669686317443848</v>
      </c>
      <c r="D3107" s="56">
        <f t="shared" si="96"/>
        <v>-0.96478081338169852</v>
      </c>
      <c r="E3107">
        <v>3.2534714810840914E-3</v>
      </c>
      <c r="G3107">
        <v>3105</v>
      </c>
      <c r="H3107">
        <f t="shared" ca="1" si="97"/>
        <v>3.5138816924583441E-2</v>
      </c>
    </row>
    <row r="3108" spans="2:8" x14ac:dyDescent="0.45">
      <c r="B3108" s="191">
        <v>43535</v>
      </c>
      <c r="C3108" s="101">
        <v>209.17486572265625</v>
      </c>
      <c r="D3108" s="56">
        <f t="shared" si="96"/>
        <v>5.4039236895818341</v>
      </c>
      <c r="E3108">
        <v>3.2534327905773619E-3</v>
      </c>
      <c r="G3108">
        <v>3106</v>
      </c>
      <c r="H3108">
        <f t="shared" ca="1" si="97"/>
        <v>-3.2152675940914973E-3</v>
      </c>
    </row>
    <row r="3109" spans="2:8" x14ac:dyDescent="0.45">
      <c r="B3109" s="191">
        <v>39790</v>
      </c>
      <c r="C3109" s="101">
        <v>32.663547515869141</v>
      </c>
      <c r="D3109" s="56">
        <f t="shared" si="96"/>
        <v>-0.77700035627634956</v>
      </c>
      <c r="E3109">
        <v>3.2476316179516065E-3</v>
      </c>
      <c r="G3109">
        <v>3107</v>
      </c>
      <c r="H3109">
        <f t="shared" ca="1" si="97"/>
        <v>-8.5171514305412352E-3</v>
      </c>
    </row>
    <row r="3110" spans="2:8" x14ac:dyDescent="0.45">
      <c r="B3110" s="191">
        <v>41551</v>
      </c>
      <c r="C3110" s="101">
        <v>146.47354125976563</v>
      </c>
      <c r="D3110" s="56">
        <f t="shared" si="96"/>
        <v>12.431077299293294</v>
      </c>
      <c r="E3110">
        <v>3.2471030926229652E-3</v>
      </c>
      <c r="G3110">
        <v>3108</v>
      </c>
      <c r="H3110">
        <f t="shared" ca="1" si="97"/>
        <v>1.0772131513327982E-2</v>
      </c>
    </row>
    <row r="3111" spans="2:8" x14ac:dyDescent="0.45">
      <c r="B3111" s="191">
        <v>36237</v>
      </c>
      <c r="C3111" s="101">
        <v>10.905569076538086</v>
      </c>
      <c r="D3111" s="56">
        <f t="shared" si="96"/>
        <v>-0.66865944527571053</v>
      </c>
      <c r="E3111">
        <v>3.2346508928233035E-3</v>
      </c>
      <c r="G3111">
        <v>3109</v>
      </c>
      <c r="H3111">
        <f t="shared" ca="1" si="97"/>
        <v>1.7496164866909452E-2</v>
      </c>
    </row>
    <row r="3112" spans="2:8" x14ac:dyDescent="0.45">
      <c r="B3112" s="191">
        <v>39811</v>
      </c>
      <c r="C3112" s="101">
        <v>32.913475036621094</v>
      </c>
      <c r="D3112" s="56">
        <f t="shared" si="96"/>
        <v>-0.81333887571896835</v>
      </c>
      <c r="E3112">
        <v>3.2230079911854761E-3</v>
      </c>
      <c r="G3112">
        <v>3110</v>
      </c>
      <c r="H3112">
        <f t="shared" ca="1" si="97"/>
        <v>2.136577225587085E-2</v>
      </c>
    </row>
    <row r="3113" spans="2:8" x14ac:dyDescent="0.45">
      <c r="B3113" s="191">
        <v>44554</v>
      </c>
      <c r="C3113" s="101">
        <v>176.32742309570313</v>
      </c>
      <c r="D3113" s="56">
        <f t="shared" si="96"/>
        <v>-0.61206283190184119</v>
      </c>
      <c r="E3113">
        <v>3.2212867280295527E-3</v>
      </c>
      <c r="G3113">
        <v>3111</v>
      </c>
      <c r="H3113">
        <f t="shared" ca="1" si="97"/>
        <v>4.4715806493353605E-2</v>
      </c>
    </row>
    <row r="3114" spans="2:8" x14ac:dyDescent="0.45">
      <c r="B3114" s="191">
        <v>45580</v>
      </c>
      <c r="C3114" s="101">
        <v>454.52572631835938</v>
      </c>
      <c r="D3114" s="56">
        <f t="shared" si="96"/>
        <v>6.1819040251652844</v>
      </c>
      <c r="E3114">
        <v>3.2197685883523066E-3</v>
      </c>
      <c r="G3114">
        <v>3112</v>
      </c>
      <c r="H3114">
        <f t="shared" ca="1" si="97"/>
        <v>1.0130008764717533E-2</v>
      </c>
    </row>
    <row r="3115" spans="2:8" x14ac:dyDescent="0.45">
      <c r="B3115" s="191">
        <v>40395</v>
      </c>
      <c r="C3115" s="101">
        <v>63.287635803222656</v>
      </c>
      <c r="D3115" s="56">
        <f t="shared" si="96"/>
        <v>0.29196651075513869</v>
      </c>
      <c r="E3115">
        <v>3.2194017451769746E-3</v>
      </c>
      <c r="G3115">
        <v>3113</v>
      </c>
      <c r="H3115">
        <f t="shared" ca="1" si="97"/>
        <v>1.378635985002165E-2</v>
      </c>
    </row>
    <row r="3116" spans="2:8" x14ac:dyDescent="0.45">
      <c r="B3116" s="191">
        <v>40225</v>
      </c>
      <c r="C3116" s="101">
        <v>48.985507965087891</v>
      </c>
      <c r="D3116" s="56">
        <f t="shared" si="96"/>
        <v>-0.87707477280587309</v>
      </c>
      <c r="E3116">
        <v>3.2084685006188974E-3</v>
      </c>
      <c r="G3116">
        <v>3114</v>
      </c>
      <c r="H3116">
        <f t="shared" ca="1" si="97"/>
        <v>2.5762325195457868E-2</v>
      </c>
    </row>
    <row r="3117" spans="2:8" x14ac:dyDescent="0.45">
      <c r="B3117" s="191">
        <v>45972</v>
      </c>
      <c r="C3117" s="101">
        <v>398.4984130859375</v>
      </c>
      <c r="D3117" s="56">
        <f t="shared" si="96"/>
        <v>46.041056352671134</v>
      </c>
      <c r="E3117">
        <v>3.2055261291405097E-3</v>
      </c>
      <c r="G3117">
        <v>3115</v>
      </c>
      <c r="H3117">
        <f t="shared" ca="1" si="97"/>
        <v>-4.1832107796307911E-3</v>
      </c>
    </row>
    <row r="3118" spans="2:8" x14ac:dyDescent="0.45">
      <c r="B3118" s="191">
        <v>36165</v>
      </c>
      <c r="C3118" s="101">
        <v>8.4712896347045898</v>
      </c>
      <c r="D3118" s="56">
        <f t="shared" si="96"/>
        <v>-0.87906977953614851</v>
      </c>
      <c r="E3118">
        <v>3.2031427435919358E-3</v>
      </c>
      <c r="G3118">
        <v>3116</v>
      </c>
      <c r="H3118">
        <f t="shared" ca="1" si="97"/>
        <v>-4.9607850344089426E-2</v>
      </c>
    </row>
    <row r="3119" spans="2:8" x14ac:dyDescent="0.45">
      <c r="B3119" s="191">
        <v>40459</v>
      </c>
      <c r="C3119" s="101">
        <v>70.051055908203125</v>
      </c>
      <c r="D3119" s="56">
        <f t="shared" si="96"/>
        <v>-0.47646343062738411</v>
      </c>
      <c r="E3119">
        <v>3.1996907493700866E-3</v>
      </c>
      <c r="G3119">
        <v>3117</v>
      </c>
      <c r="H3119">
        <f t="shared" ca="1" si="97"/>
        <v>6.9794427484896476E-3</v>
      </c>
    </row>
    <row r="3120" spans="2:8" x14ac:dyDescent="0.45">
      <c r="B3120" s="191">
        <v>42170</v>
      </c>
      <c r="C3120" s="101">
        <v>133.80355834960938</v>
      </c>
      <c r="D3120" s="56">
        <f t="shared" si="96"/>
        <v>17.595330438642311</v>
      </c>
      <c r="E3120">
        <v>3.192639596899363E-3</v>
      </c>
      <c r="G3120">
        <v>3118</v>
      </c>
      <c r="H3120">
        <f t="shared" ca="1" si="97"/>
        <v>3.9968895958511054E-3</v>
      </c>
    </row>
    <row r="3121" spans="2:8" x14ac:dyDescent="0.45">
      <c r="B3121" s="191">
        <v>37385</v>
      </c>
      <c r="C3121" s="101">
        <v>7.1955461502075195</v>
      </c>
      <c r="D3121" s="56">
        <f t="shared" si="96"/>
        <v>-0.96163012386452773</v>
      </c>
      <c r="E3121">
        <v>3.185897091993867E-3</v>
      </c>
      <c r="G3121">
        <v>3119</v>
      </c>
      <c r="H3121">
        <f t="shared" ca="1" si="97"/>
        <v>-3.4314169773189337E-2</v>
      </c>
    </row>
    <row r="3122" spans="2:8" x14ac:dyDescent="0.45">
      <c r="B3122" s="191">
        <v>42997</v>
      </c>
      <c r="C3122" s="101">
        <v>187.5311279296875</v>
      </c>
      <c r="D3122" s="56">
        <f t="shared" si="96"/>
        <v>-0.55147918326413337</v>
      </c>
      <c r="E3122">
        <v>3.1834850905298724E-3</v>
      </c>
      <c r="G3122">
        <v>3120</v>
      </c>
      <c r="H3122">
        <f t="shared" ca="1" si="97"/>
        <v>3.1771637317217663E-3</v>
      </c>
    </row>
    <row r="3123" spans="2:8" x14ac:dyDescent="0.45">
      <c r="B3123" s="191">
        <v>45681</v>
      </c>
      <c r="C3123" s="101">
        <v>418.11019897460938</v>
      </c>
      <c r="D3123" s="56">
        <f t="shared" si="96"/>
        <v>1.5203552947589065</v>
      </c>
      <c r="E3123">
        <v>3.1803737222856807E-3</v>
      </c>
      <c r="G3123">
        <v>3121</v>
      </c>
      <c r="H3123">
        <f t="shared" ca="1" si="97"/>
        <v>-6.1255333170760198E-3</v>
      </c>
    </row>
    <row r="3124" spans="2:8" x14ac:dyDescent="0.45">
      <c r="B3124" s="191">
        <v>44369</v>
      </c>
      <c r="C3124" s="101">
        <v>165.89335632324219</v>
      </c>
      <c r="D3124" s="56">
        <f t="shared" si="96"/>
        <v>20.965710988140597</v>
      </c>
      <c r="E3124">
        <v>3.1791368017057018E-3</v>
      </c>
      <c r="G3124">
        <v>3122</v>
      </c>
      <c r="H3124">
        <f t="shared" ca="1" si="97"/>
        <v>2.3138528790836634E-2</v>
      </c>
    </row>
    <row r="3125" spans="2:8" x14ac:dyDescent="0.45">
      <c r="B3125" s="191">
        <v>37750</v>
      </c>
      <c r="C3125" s="101">
        <v>7.5523781776428223</v>
      </c>
      <c r="D3125" s="56">
        <f t="shared" si="96"/>
        <v>-0.52082620731125784</v>
      </c>
      <c r="E3125">
        <v>3.1731552547549827E-3</v>
      </c>
      <c r="G3125">
        <v>3123</v>
      </c>
      <c r="H3125">
        <f t="shared" ca="1" si="97"/>
        <v>-3.5820992947811957E-2</v>
      </c>
    </row>
    <row r="3126" spans="2:8" x14ac:dyDescent="0.45">
      <c r="B3126" s="191">
        <v>38386</v>
      </c>
      <c r="C3126" s="101">
        <v>15.761250495910645</v>
      </c>
      <c r="D3126" s="56">
        <f t="shared" si="96"/>
        <v>-0.54952507731755884</v>
      </c>
      <c r="E3126">
        <v>3.169170492036921E-3</v>
      </c>
      <c r="G3126">
        <v>3124</v>
      </c>
      <c r="H3126">
        <f t="shared" ca="1" si="97"/>
        <v>4.5855793623954741E-3</v>
      </c>
    </row>
    <row r="3127" spans="2:8" x14ac:dyDescent="0.45">
      <c r="B3127" s="191">
        <v>38964</v>
      </c>
      <c r="C3127" s="101">
        <v>34.988075256347656</v>
      </c>
      <c r="D3127" s="56">
        <f t="shared" si="96"/>
        <v>-0.79042136212219505</v>
      </c>
      <c r="E3127">
        <v>3.1653817636779634E-3</v>
      </c>
      <c r="G3127">
        <v>3125</v>
      </c>
      <c r="H3127">
        <f t="shared" ca="1" si="97"/>
        <v>-2.4501560885388548E-3</v>
      </c>
    </row>
    <row r="3128" spans="2:8" x14ac:dyDescent="0.45">
      <c r="B3128" s="191">
        <v>44433</v>
      </c>
      <c r="C3128" s="101">
        <v>166.94485473632813</v>
      </c>
      <c r="D3128" s="56">
        <f t="shared" si="96"/>
        <v>11.47687011357054</v>
      </c>
      <c r="E3128">
        <v>3.1591418026940591E-3</v>
      </c>
      <c r="G3128">
        <v>3126</v>
      </c>
      <c r="H3128">
        <f t="shared" ca="1" si="97"/>
        <v>4.2642919539813105E-2</v>
      </c>
    </row>
    <row r="3129" spans="2:8" x14ac:dyDescent="0.45">
      <c r="B3129" s="191">
        <v>38300</v>
      </c>
      <c r="C3129" s="101">
        <v>13.38034725189209</v>
      </c>
      <c r="D3129" s="56">
        <f t="shared" si="96"/>
        <v>-0.60218284212651385</v>
      </c>
      <c r="E3129">
        <v>3.1548986979009143E-3</v>
      </c>
      <c r="G3129">
        <v>3127</v>
      </c>
      <c r="H3129">
        <f t="shared" ca="1" si="97"/>
        <v>2.3621614783014257E-2</v>
      </c>
    </row>
    <row r="3130" spans="2:8" x14ac:dyDescent="0.45">
      <c r="B3130" s="191">
        <v>39896</v>
      </c>
      <c r="C3130" s="101">
        <v>33.634414672851563</v>
      </c>
      <c r="D3130" s="56">
        <f t="shared" si="96"/>
        <v>3.1717631470030234</v>
      </c>
      <c r="E3130">
        <v>3.1537062903805872E-3</v>
      </c>
      <c r="G3130">
        <v>3128</v>
      </c>
      <c r="H3130">
        <f t="shared" ca="1" si="97"/>
        <v>2.3990921474381761E-2</v>
      </c>
    </row>
    <row r="3131" spans="2:8" x14ac:dyDescent="0.45">
      <c r="B3131" s="191">
        <v>36796</v>
      </c>
      <c r="C3131" s="101">
        <v>8.0623979568481445</v>
      </c>
      <c r="D3131" s="56">
        <f t="shared" si="96"/>
        <v>-0.83911078629758196</v>
      </c>
      <c r="E3131">
        <v>3.1460011267840948E-3</v>
      </c>
      <c r="G3131">
        <v>3129</v>
      </c>
      <c r="H3131">
        <f t="shared" ca="1" si="97"/>
        <v>-2.2703799180125026E-2</v>
      </c>
    </row>
    <row r="3132" spans="2:8" x14ac:dyDescent="0.45">
      <c r="B3132" s="191">
        <v>40205</v>
      </c>
      <c r="C3132" s="101">
        <v>50.111488342285156</v>
      </c>
      <c r="D3132" s="56">
        <f t="shared" si="96"/>
        <v>-0.69015115491373769</v>
      </c>
      <c r="E3132">
        <v>3.1360731031560953E-3</v>
      </c>
      <c r="G3132">
        <v>3130</v>
      </c>
      <c r="H3132">
        <f t="shared" ca="1" si="97"/>
        <v>-2.3279505108092912E-3</v>
      </c>
    </row>
    <row r="3133" spans="2:8" x14ac:dyDescent="0.45">
      <c r="B3133" s="191">
        <v>42006</v>
      </c>
      <c r="C3133" s="101">
        <v>161.72882080078125</v>
      </c>
      <c r="D3133" s="56">
        <f t="shared" si="96"/>
        <v>3.4771611267268301</v>
      </c>
      <c r="E3133">
        <v>3.1321319792246161E-3</v>
      </c>
      <c r="G3133">
        <v>3131</v>
      </c>
      <c r="H3133">
        <f t="shared" ca="1" si="97"/>
        <v>-3.6623879112849464E-3</v>
      </c>
    </row>
    <row r="3134" spans="2:8" x14ac:dyDescent="0.45">
      <c r="B3134" s="191">
        <v>39420</v>
      </c>
      <c r="C3134" s="101">
        <v>36.123073577880859</v>
      </c>
      <c r="D3134" s="56">
        <f t="shared" si="96"/>
        <v>-0.28251040856334059</v>
      </c>
      <c r="E3134">
        <v>3.1306495602598928E-3</v>
      </c>
      <c r="G3134">
        <v>3132</v>
      </c>
      <c r="H3134">
        <f t="shared" ca="1" si="97"/>
        <v>6.3582539125998866E-3</v>
      </c>
    </row>
    <row r="3135" spans="2:8" x14ac:dyDescent="0.45">
      <c r="B3135" s="191">
        <v>40147</v>
      </c>
      <c r="C3135" s="101">
        <v>50.346477508544922</v>
      </c>
      <c r="D3135" s="56">
        <f t="shared" si="96"/>
        <v>-0.56581769802133286</v>
      </c>
      <c r="E3135">
        <v>3.1213137381279565E-3</v>
      </c>
      <c r="G3135">
        <v>3133</v>
      </c>
      <c r="H3135">
        <f t="shared" ca="1" si="97"/>
        <v>-2.4846673811194215E-3</v>
      </c>
    </row>
    <row r="3136" spans="2:8" x14ac:dyDescent="0.45">
      <c r="B3136" s="191">
        <v>41183</v>
      </c>
      <c r="C3136" s="101">
        <v>115.95700073242188</v>
      </c>
      <c r="D3136" s="56">
        <f t="shared" si="96"/>
        <v>12.163305355698553</v>
      </c>
      <c r="E3136">
        <v>3.1203638888929221E-3</v>
      </c>
      <c r="G3136">
        <v>3134</v>
      </c>
      <c r="H3136">
        <f t="shared" ca="1" si="97"/>
        <v>-1.4640273484469217E-2</v>
      </c>
    </row>
    <row r="3137" spans="2:8" x14ac:dyDescent="0.45">
      <c r="B3137" s="191">
        <v>37092</v>
      </c>
      <c r="C3137" s="101">
        <v>8.8091096878051758</v>
      </c>
      <c r="D3137" s="56">
        <f t="shared" si="96"/>
        <v>-0.95140201679751246</v>
      </c>
      <c r="E3137">
        <v>3.1097744066956368E-3</v>
      </c>
      <c r="G3137">
        <v>3135</v>
      </c>
      <c r="H3137">
        <f t="shared" ca="1" si="97"/>
        <v>7.2740449889439332E-3</v>
      </c>
    </row>
    <row r="3138" spans="2:8" x14ac:dyDescent="0.45">
      <c r="B3138" s="191">
        <v>43186</v>
      </c>
      <c r="C3138" s="101">
        <v>181.26492309570313</v>
      </c>
      <c r="D3138" s="56">
        <f t="shared" si="96"/>
        <v>-0.45902880385279093</v>
      </c>
      <c r="E3138">
        <v>3.0994694440578952E-3</v>
      </c>
      <c r="G3138">
        <v>3136</v>
      </c>
      <c r="H3138">
        <f t="shared" ca="1" si="97"/>
        <v>-1.186919132921848E-2</v>
      </c>
    </row>
    <row r="3139" spans="2:8" x14ac:dyDescent="0.45">
      <c r="B3139" s="191">
        <v>45026</v>
      </c>
      <c r="C3139" s="101">
        <v>335.07315063476563</v>
      </c>
      <c r="D3139" s="56">
        <f t="shared" ref="D3139:D3202" si="98">(C3139-C3140)/C3140</f>
        <v>43.286513026499208</v>
      </c>
      <c r="E3139">
        <v>3.0980012638675753E-3</v>
      </c>
      <c r="G3139">
        <v>3137</v>
      </c>
      <c r="H3139">
        <f t="shared" ca="1" si="97"/>
        <v>2.0666793471268527E-2</v>
      </c>
    </row>
    <row r="3140" spans="2:8" x14ac:dyDescent="0.45">
      <c r="B3140" s="191">
        <v>37736</v>
      </c>
      <c r="C3140" s="101">
        <v>7.5660314559936523</v>
      </c>
      <c r="D3140" s="56">
        <f t="shared" si="98"/>
        <v>7.8738705689065311E-2</v>
      </c>
      <c r="E3140">
        <v>3.092006376449216E-3</v>
      </c>
      <c r="G3140">
        <v>3138</v>
      </c>
      <c r="H3140">
        <f t="shared" ref="H3140:H3203" ca="1" si="99">_xlfn.NORM.INV(RAND(),N$5,N$6)</f>
        <v>8.6744994112311225E-3</v>
      </c>
    </row>
    <row r="3141" spans="2:8" x14ac:dyDescent="0.45">
      <c r="B3141" s="191">
        <v>37571</v>
      </c>
      <c r="C3141" s="101">
        <v>7.0137758255004883</v>
      </c>
      <c r="D3141" s="56">
        <f t="shared" si="98"/>
        <v>-0.88187894099469666</v>
      </c>
      <c r="E3141">
        <v>3.0909126866949044E-3</v>
      </c>
      <c r="G3141">
        <v>3139</v>
      </c>
      <c r="H3141">
        <f t="shared" ca="1" si="99"/>
        <v>-1.4750023325533265E-2</v>
      </c>
    </row>
    <row r="3142" spans="2:8" x14ac:dyDescent="0.45">
      <c r="B3142" s="191">
        <v>40380</v>
      </c>
      <c r="C3142" s="101">
        <v>59.377861022949219</v>
      </c>
      <c r="D3142" s="56">
        <f t="shared" si="98"/>
        <v>-0.6657695047576937</v>
      </c>
      <c r="E3142">
        <v>3.0879065125460825E-3</v>
      </c>
      <c r="G3142">
        <v>3140</v>
      </c>
      <c r="H3142">
        <f t="shared" ca="1" si="99"/>
        <v>-1.6679135582365028E-4</v>
      </c>
    </row>
    <row r="3143" spans="2:8" x14ac:dyDescent="0.45">
      <c r="B3143" s="191">
        <v>43749</v>
      </c>
      <c r="C3143" s="101">
        <v>177.65542602539063</v>
      </c>
      <c r="D3143" s="56">
        <f t="shared" si="98"/>
        <v>26.245174475461347</v>
      </c>
      <c r="E3143">
        <v>3.0839066424480127E-3</v>
      </c>
      <c r="G3143">
        <v>3141</v>
      </c>
      <c r="H3143">
        <f t="shared" ca="1" si="99"/>
        <v>-2.4624670352904901E-2</v>
      </c>
    </row>
    <row r="3144" spans="2:8" x14ac:dyDescent="0.45">
      <c r="B3144" s="191">
        <v>36012</v>
      </c>
      <c r="C3144" s="101">
        <v>6.5206198692321777</v>
      </c>
      <c r="D3144" s="56">
        <f t="shared" si="98"/>
        <v>-0.91044737012511079</v>
      </c>
      <c r="E3144">
        <v>3.0790548205406757E-3</v>
      </c>
      <c r="G3144">
        <v>3142</v>
      </c>
      <c r="H3144">
        <f t="shared" ca="1" si="99"/>
        <v>1.8919759470487907E-2</v>
      </c>
    </row>
    <row r="3145" spans="2:8" x14ac:dyDescent="0.45">
      <c r="B3145" s="191">
        <v>40631</v>
      </c>
      <c r="C3145" s="101">
        <v>72.813270568847656</v>
      </c>
      <c r="D3145" s="56">
        <f t="shared" si="98"/>
        <v>-0.81276674092867007</v>
      </c>
      <c r="E3145">
        <v>3.0776186954247406E-3</v>
      </c>
      <c r="G3145">
        <v>3143</v>
      </c>
      <c r="H3145">
        <f t="shared" ca="1" si="99"/>
        <v>-5.4964073524960307E-3</v>
      </c>
    </row>
    <row r="3146" spans="2:8" x14ac:dyDescent="0.45">
      <c r="B3146" s="191">
        <v>45170</v>
      </c>
      <c r="C3146" s="101">
        <v>388.89068603515625</v>
      </c>
      <c r="D3146" s="56">
        <f t="shared" si="98"/>
        <v>-0.13000666191771201</v>
      </c>
      <c r="E3146">
        <v>3.0702529446051748E-3</v>
      </c>
      <c r="G3146">
        <v>3144</v>
      </c>
      <c r="H3146">
        <f t="shared" ca="1" si="99"/>
        <v>4.0681031210893712E-2</v>
      </c>
    </row>
    <row r="3147" spans="2:8" x14ac:dyDescent="0.45">
      <c r="B3147" s="191">
        <v>45597</v>
      </c>
      <c r="C3147" s="101">
        <v>447.00421142578125</v>
      </c>
      <c r="D3147" s="56">
        <f t="shared" si="98"/>
        <v>0.36698535604214449</v>
      </c>
      <c r="E3147">
        <v>3.068695261118499E-3</v>
      </c>
      <c r="G3147">
        <v>3145</v>
      </c>
      <c r="H3147">
        <f t="shared" ca="1" si="99"/>
        <v>-3.7793518241746394E-3</v>
      </c>
    </row>
    <row r="3148" spans="2:8" x14ac:dyDescent="0.45">
      <c r="B3148" s="191">
        <v>46073</v>
      </c>
      <c r="C3148" s="101">
        <v>327</v>
      </c>
      <c r="D3148" s="56">
        <f t="shared" si="98"/>
        <v>2.6958516531914083</v>
      </c>
      <c r="E3148">
        <v>3.0674846625766872E-3</v>
      </c>
      <c r="G3148">
        <v>3146</v>
      </c>
      <c r="H3148">
        <f t="shared" ca="1" si="99"/>
        <v>3.8698152822890873E-2</v>
      </c>
    </row>
    <row r="3149" spans="2:8" x14ac:dyDescent="0.45">
      <c r="B3149" s="191">
        <v>40858</v>
      </c>
      <c r="C3149" s="101">
        <v>88.477577209472656</v>
      </c>
      <c r="D3149" s="56">
        <f t="shared" si="98"/>
        <v>-0.77343759340844742</v>
      </c>
      <c r="E3149">
        <v>3.0656950847767102E-3</v>
      </c>
      <c r="G3149">
        <v>3147</v>
      </c>
      <c r="H3149">
        <f t="shared" ca="1" si="99"/>
        <v>-1.0606029186364937E-2</v>
      </c>
    </row>
    <row r="3150" spans="2:8" x14ac:dyDescent="0.45">
      <c r="B3150" s="191">
        <v>45323</v>
      </c>
      <c r="C3150" s="101">
        <v>390.52188110351563</v>
      </c>
      <c r="D3150" s="56">
        <f t="shared" si="98"/>
        <v>52.584879577860541</v>
      </c>
      <c r="E3150">
        <v>3.0573894056695233E-3</v>
      </c>
      <c r="G3150">
        <v>3148</v>
      </c>
      <c r="H3150">
        <f t="shared" ca="1" si="99"/>
        <v>1.1817627987240156E-3</v>
      </c>
    </row>
    <row r="3151" spans="2:8" x14ac:dyDescent="0.45">
      <c r="B3151" s="191">
        <v>37679</v>
      </c>
      <c r="C3151" s="101">
        <v>7.2879118919372559</v>
      </c>
      <c r="D3151" s="56">
        <f t="shared" si="98"/>
        <v>-0.9674761797633068</v>
      </c>
      <c r="E3151">
        <v>3.0528948587552119E-3</v>
      </c>
      <c r="G3151">
        <v>3149</v>
      </c>
      <c r="H3151">
        <f t="shared" ca="1" si="99"/>
        <v>3.6005010969602062E-2</v>
      </c>
    </row>
    <row r="3152" spans="2:8" x14ac:dyDescent="0.45">
      <c r="B3152" s="191">
        <v>44732</v>
      </c>
      <c r="C3152" s="101">
        <v>224.07920837402344</v>
      </c>
      <c r="D3152" s="56">
        <f t="shared" si="98"/>
        <v>1.1309020045149381</v>
      </c>
      <c r="E3152">
        <v>3.0383645779310394E-3</v>
      </c>
      <c r="G3152">
        <v>3150</v>
      </c>
      <c r="H3152">
        <f t="shared" ca="1" si="99"/>
        <v>7.4021452054258349E-3</v>
      </c>
    </row>
    <row r="3153" spans="2:8" x14ac:dyDescent="0.45">
      <c r="B3153" s="191">
        <v>41087</v>
      </c>
      <c r="C3153" s="101">
        <v>105.15697479248047</v>
      </c>
      <c r="D3153" s="56">
        <f t="shared" si="98"/>
        <v>-0.43864676545105263</v>
      </c>
      <c r="E3153">
        <v>3.0356394728027038E-3</v>
      </c>
      <c r="G3153">
        <v>3151</v>
      </c>
      <c r="H3153">
        <f t="shared" ca="1" si="99"/>
        <v>2.07686372826336E-2</v>
      </c>
    </row>
    <row r="3154" spans="2:8" x14ac:dyDescent="0.45">
      <c r="B3154" s="191">
        <v>44523</v>
      </c>
      <c r="C3154" s="101">
        <v>187.32763671875</v>
      </c>
      <c r="D3154" s="56">
        <f t="shared" si="98"/>
        <v>2.6125758158598313</v>
      </c>
      <c r="E3154">
        <v>3.0315535664199454E-3</v>
      </c>
      <c r="G3154">
        <v>3152</v>
      </c>
      <c r="H3154">
        <f t="shared" ca="1" si="99"/>
        <v>-5.9597366559132241E-3</v>
      </c>
    </row>
    <row r="3155" spans="2:8" x14ac:dyDescent="0.45">
      <c r="B3155" s="191">
        <v>40273</v>
      </c>
      <c r="C3155" s="101">
        <v>51.854312896728516</v>
      </c>
      <c r="D3155" s="56">
        <f t="shared" si="98"/>
        <v>-0.71607525359880797</v>
      </c>
      <c r="E3155">
        <v>3.0299801493982466E-3</v>
      </c>
      <c r="G3155">
        <v>3153</v>
      </c>
      <c r="H3155">
        <f t="shared" ca="1" si="99"/>
        <v>-6.5111783254803478E-3</v>
      </c>
    </row>
    <row r="3156" spans="2:8" x14ac:dyDescent="0.45">
      <c r="B3156" s="191">
        <v>42803</v>
      </c>
      <c r="C3156" s="101">
        <v>182.63400268554688</v>
      </c>
      <c r="D3156" s="56">
        <f t="shared" si="98"/>
        <v>-0.18910286571680929</v>
      </c>
      <c r="E3156">
        <v>3.0285858615823969E-3</v>
      </c>
      <c r="G3156">
        <v>3154</v>
      </c>
      <c r="H3156">
        <f t="shared" ca="1" si="99"/>
        <v>7.9832556713254829E-3</v>
      </c>
    </row>
    <row r="3157" spans="2:8" x14ac:dyDescent="0.45">
      <c r="B3157" s="191">
        <v>44726</v>
      </c>
      <c r="C3157" s="101">
        <v>225.22462463378906</v>
      </c>
      <c r="D3157" s="56">
        <f t="shared" si="98"/>
        <v>29.480458296558112</v>
      </c>
      <c r="E3157">
        <v>3.0228657737918678E-3</v>
      </c>
      <c r="G3157">
        <v>3155</v>
      </c>
      <c r="H3157">
        <f t="shared" ca="1" si="99"/>
        <v>-1.6467150277449119E-2</v>
      </c>
    </row>
    <row r="3158" spans="2:8" x14ac:dyDescent="0.45">
      <c r="B3158" s="191">
        <v>37595</v>
      </c>
      <c r="C3158" s="101">
        <v>7.3891482353210449</v>
      </c>
      <c r="D3158" s="56">
        <f t="shared" si="98"/>
        <v>-0.94196849390540938</v>
      </c>
      <c r="E3158">
        <v>3.0106825052963974E-3</v>
      </c>
      <c r="G3158">
        <v>3156</v>
      </c>
      <c r="H3158">
        <f t="shared" ca="1" si="99"/>
        <v>1.3417066146020613E-3</v>
      </c>
    </row>
    <row r="3159" spans="2:8" x14ac:dyDescent="0.45">
      <c r="B3159" s="191">
        <v>41317</v>
      </c>
      <c r="C3159" s="101">
        <v>127.32994079589844</v>
      </c>
      <c r="D3159" s="56">
        <f t="shared" si="98"/>
        <v>0.19876166052012501</v>
      </c>
      <c r="E3159">
        <v>3.0088359954505367E-3</v>
      </c>
      <c r="G3159">
        <v>3157</v>
      </c>
      <c r="H3159">
        <f t="shared" ca="1" si="99"/>
        <v>6.0068546927334592E-2</v>
      </c>
    </row>
    <row r="3160" spans="2:8" x14ac:dyDescent="0.45">
      <c r="B3160" s="191">
        <v>41114</v>
      </c>
      <c r="C3160" s="101">
        <v>106.2178955078125</v>
      </c>
      <c r="D3160" s="56">
        <f t="shared" si="98"/>
        <v>1.1571436230030583</v>
      </c>
      <c r="E3160">
        <v>3.0053724382362681E-3</v>
      </c>
      <c r="G3160">
        <v>3158</v>
      </c>
      <c r="H3160">
        <f t="shared" ca="1" si="99"/>
        <v>4.0209605838091075E-3</v>
      </c>
    </row>
    <row r="3161" spans="2:8" x14ac:dyDescent="0.45">
      <c r="B3161" s="191">
        <v>40162</v>
      </c>
      <c r="C3161" s="101">
        <v>49.240066528320313</v>
      </c>
      <c r="D3161" s="56">
        <f t="shared" si="98"/>
        <v>2.8898931393407548</v>
      </c>
      <c r="E3161">
        <v>2.9917278747573911E-3</v>
      </c>
      <c r="G3161">
        <v>3159</v>
      </c>
      <c r="H3161">
        <f t="shared" ca="1" si="99"/>
        <v>2.0704519446465147E-2</v>
      </c>
    </row>
    <row r="3162" spans="2:8" x14ac:dyDescent="0.45">
      <c r="B3162" s="191">
        <v>38082</v>
      </c>
      <c r="C3162" s="101">
        <v>12.658462524414063</v>
      </c>
      <c r="D3162" s="56">
        <f t="shared" si="98"/>
        <v>-0.96917778623397677</v>
      </c>
      <c r="E3162">
        <v>2.9907552497657323E-3</v>
      </c>
      <c r="G3162">
        <v>3160</v>
      </c>
      <c r="H3162">
        <f t="shared" ca="1" si="99"/>
        <v>2.8541867831879782E-2</v>
      </c>
    </row>
    <row r="3163" spans="2:8" x14ac:dyDescent="0.45">
      <c r="B3163" s="191">
        <v>45810</v>
      </c>
      <c r="C3163" s="101">
        <v>410.69284057617188</v>
      </c>
      <c r="D3163" s="56">
        <f t="shared" si="98"/>
        <v>3.9034913590503155</v>
      </c>
      <c r="E3163">
        <v>2.9900583299496833E-3</v>
      </c>
      <c r="G3163">
        <v>3161</v>
      </c>
      <c r="H3163">
        <f t="shared" ca="1" si="99"/>
        <v>-4.3053616466859857E-3</v>
      </c>
    </row>
    <row r="3164" spans="2:8" x14ac:dyDescent="0.45">
      <c r="B3164" s="191">
        <v>40907</v>
      </c>
      <c r="C3164" s="101">
        <v>83.75518798828125</v>
      </c>
      <c r="D3164" s="56">
        <f t="shared" si="98"/>
        <v>-0.43200392724822334</v>
      </c>
      <c r="E3164">
        <v>2.9895190045644503E-3</v>
      </c>
      <c r="G3164">
        <v>3162</v>
      </c>
      <c r="H3164">
        <f t="shared" ca="1" si="99"/>
        <v>-2.054836539688663E-2</v>
      </c>
    </row>
    <row r="3165" spans="2:8" x14ac:dyDescent="0.45">
      <c r="B3165" s="191">
        <v>41828</v>
      </c>
      <c r="C3165" s="101">
        <v>147.45733642578125</v>
      </c>
      <c r="D3165" s="56">
        <f t="shared" si="98"/>
        <v>-0.22784029710976378</v>
      </c>
      <c r="E3165">
        <v>2.9867191310169903E-3</v>
      </c>
      <c r="G3165">
        <v>3163</v>
      </c>
      <c r="H3165">
        <f t="shared" ca="1" si="99"/>
        <v>2.8294708901219927E-2</v>
      </c>
    </row>
    <row r="3166" spans="2:8" x14ac:dyDescent="0.45">
      <c r="B3166" s="191">
        <v>44540</v>
      </c>
      <c r="C3166" s="101">
        <v>190.9674072265625</v>
      </c>
      <c r="D3166" s="56">
        <f t="shared" si="98"/>
        <v>2.8492068679113784</v>
      </c>
      <c r="E3166">
        <v>2.9735210451304586E-3</v>
      </c>
      <c r="G3166">
        <v>3164</v>
      </c>
      <c r="H3166">
        <f t="shared" ca="1" si="99"/>
        <v>-1.4318381478198073E-2</v>
      </c>
    </row>
    <row r="3167" spans="2:8" x14ac:dyDescent="0.45">
      <c r="B3167" s="191">
        <v>40213</v>
      </c>
      <c r="C3167" s="101">
        <v>49.612144470214844</v>
      </c>
      <c r="D3167" s="56">
        <f t="shared" si="98"/>
        <v>0.44922076751327228</v>
      </c>
      <c r="E3167">
        <v>2.9693014348783063E-3</v>
      </c>
      <c r="G3167">
        <v>3165</v>
      </c>
      <c r="H3167">
        <f t="shared" ca="1" si="99"/>
        <v>1.1573897903678689E-2</v>
      </c>
    </row>
    <row r="3168" spans="2:8" x14ac:dyDescent="0.45">
      <c r="B3168" s="191">
        <v>39002</v>
      </c>
      <c r="C3168" s="101">
        <v>34.233669281005859</v>
      </c>
      <c r="D3168" s="56">
        <f t="shared" si="98"/>
        <v>-0.91237050797534092</v>
      </c>
      <c r="E3168">
        <v>2.9650339458946687E-3</v>
      </c>
      <c r="G3168">
        <v>3166</v>
      </c>
      <c r="H3168">
        <f t="shared" ca="1" si="99"/>
        <v>-2.2717431713435055E-3</v>
      </c>
    </row>
    <row r="3169" spans="2:8" x14ac:dyDescent="0.45">
      <c r="B3169" s="191">
        <v>45727</v>
      </c>
      <c r="C3169" s="101">
        <v>390.66378784179688</v>
      </c>
      <c r="D3169" s="56">
        <f t="shared" si="98"/>
        <v>3.6218763460329644</v>
      </c>
      <c r="E3169">
        <v>2.9630698654251218E-3</v>
      </c>
      <c r="G3169">
        <v>3167</v>
      </c>
      <c r="H3169">
        <f t="shared" ca="1" si="99"/>
        <v>2.7732766745728697E-2</v>
      </c>
    </row>
    <row r="3170" spans="2:8" x14ac:dyDescent="0.45">
      <c r="B3170" s="191">
        <v>40954</v>
      </c>
      <c r="C3170" s="101">
        <v>84.524932861328125</v>
      </c>
      <c r="D3170" s="56">
        <f t="shared" si="98"/>
        <v>11.777122429092705</v>
      </c>
      <c r="E3170">
        <v>2.9624860403573089E-3</v>
      </c>
      <c r="G3170">
        <v>3168</v>
      </c>
      <c r="H3170">
        <f t="shared" ca="1" si="99"/>
        <v>-1.0281565668206406E-2</v>
      </c>
    </row>
    <row r="3171" spans="2:8" x14ac:dyDescent="0.45">
      <c r="B3171" s="191">
        <v>37405</v>
      </c>
      <c r="C3171" s="101">
        <v>6.6153340339660645</v>
      </c>
      <c r="D3171" s="56">
        <f t="shared" si="98"/>
        <v>-0.84029326748363908</v>
      </c>
      <c r="E3171">
        <v>2.9579730842956543E-3</v>
      </c>
      <c r="G3171">
        <v>3169</v>
      </c>
      <c r="H3171">
        <f t="shared" ca="1" si="99"/>
        <v>-4.3922596282012349E-3</v>
      </c>
    </row>
    <row r="3172" spans="2:8" x14ac:dyDescent="0.45">
      <c r="B3172" s="191">
        <v>39458</v>
      </c>
      <c r="C3172" s="101">
        <v>41.421760559082031</v>
      </c>
      <c r="D3172" s="56">
        <f t="shared" si="98"/>
        <v>-0.68226099900954429</v>
      </c>
      <c r="E3172">
        <v>2.9572946771374438E-3</v>
      </c>
      <c r="G3172">
        <v>3170</v>
      </c>
      <c r="H3172">
        <f t="shared" ca="1" si="99"/>
        <v>3.7521194754424774E-3</v>
      </c>
    </row>
    <row r="3173" spans="2:8" x14ac:dyDescent="0.45">
      <c r="B3173" s="191">
        <v>41353</v>
      </c>
      <c r="C3173" s="101">
        <v>130.36410522460938</v>
      </c>
      <c r="D3173" s="56">
        <f t="shared" si="98"/>
        <v>-4.8065784141579283E-2</v>
      </c>
      <c r="E3173">
        <v>2.9383065962693953E-3</v>
      </c>
      <c r="G3173">
        <v>3171</v>
      </c>
      <c r="H3173">
        <f t="shared" ca="1" si="99"/>
        <v>5.5548373375626384E-3</v>
      </c>
    </row>
    <row r="3174" spans="2:8" x14ac:dyDescent="0.45">
      <c r="B3174" s="191">
        <v>43895</v>
      </c>
      <c r="C3174" s="101">
        <v>136.94654846191406</v>
      </c>
      <c r="D3174" s="56">
        <f t="shared" si="98"/>
        <v>3.72047263481576</v>
      </c>
      <c r="E3174">
        <v>2.9333938562328583E-3</v>
      </c>
      <c r="G3174">
        <v>3172</v>
      </c>
      <c r="H3174">
        <f t="shared" ca="1" si="99"/>
        <v>-9.779310813458602E-3</v>
      </c>
    </row>
    <row r="3175" spans="2:8" x14ac:dyDescent="0.45">
      <c r="B3175" s="191">
        <v>39283</v>
      </c>
      <c r="C3175" s="101">
        <v>29.011194229125977</v>
      </c>
      <c r="D3175" s="56">
        <f t="shared" si="98"/>
        <v>-0.82507482686454647</v>
      </c>
      <c r="E3175">
        <v>2.9227421131426796E-3</v>
      </c>
      <c r="G3175">
        <v>3173</v>
      </c>
      <c r="H3175">
        <f t="shared" ca="1" si="99"/>
        <v>2.6637986725288394E-2</v>
      </c>
    </row>
    <row r="3176" spans="2:8" x14ac:dyDescent="0.45">
      <c r="B3176" s="191">
        <v>42660</v>
      </c>
      <c r="C3176" s="101">
        <v>165.84916687011719</v>
      </c>
      <c r="D3176" s="56">
        <f t="shared" si="98"/>
        <v>1.3607022492836396</v>
      </c>
      <c r="E3176">
        <v>2.9177474078359617E-3</v>
      </c>
      <c r="G3176">
        <v>3174</v>
      </c>
      <c r="H3176">
        <f t="shared" ca="1" si="99"/>
        <v>5.9900169654781036E-3</v>
      </c>
    </row>
    <row r="3177" spans="2:8" x14ac:dyDescent="0.45">
      <c r="B3177" s="191">
        <v>40462</v>
      </c>
      <c r="C3177" s="101">
        <v>70.254165649414063</v>
      </c>
      <c r="D3177" s="56">
        <f t="shared" si="98"/>
        <v>0.91775544601407311</v>
      </c>
      <c r="E3177">
        <v>2.8994529572416183E-3</v>
      </c>
      <c r="G3177">
        <v>3175</v>
      </c>
      <c r="H3177">
        <f t="shared" ca="1" si="99"/>
        <v>1.8092877331900438E-2</v>
      </c>
    </row>
    <row r="3178" spans="2:8" x14ac:dyDescent="0.45">
      <c r="B3178" s="191">
        <v>39927</v>
      </c>
      <c r="C3178" s="101">
        <v>36.633537292480469</v>
      </c>
      <c r="D3178" s="56">
        <f t="shared" si="98"/>
        <v>4.0105849175230031</v>
      </c>
      <c r="E3178">
        <v>2.8946658278631481E-3</v>
      </c>
      <c r="G3178">
        <v>3176</v>
      </c>
      <c r="H3178">
        <f t="shared" ca="1" si="99"/>
        <v>1.0775740047302173E-2</v>
      </c>
    </row>
    <row r="3179" spans="2:8" x14ac:dyDescent="0.45">
      <c r="B3179" s="191">
        <v>37691</v>
      </c>
      <c r="C3179" s="101">
        <v>7.3112297058105469</v>
      </c>
      <c r="D3179" s="56">
        <f t="shared" si="98"/>
        <v>-0.80120499173223858</v>
      </c>
      <c r="E3179">
        <v>2.8863275667829536E-3</v>
      </c>
      <c r="G3179">
        <v>3177</v>
      </c>
      <c r="H3179">
        <f t="shared" ca="1" si="99"/>
        <v>-2.9577938440529722E-2</v>
      </c>
    </row>
    <row r="3180" spans="2:8" x14ac:dyDescent="0.45">
      <c r="B3180" s="191">
        <v>39995</v>
      </c>
      <c r="C3180" s="101">
        <v>36.777732849121094</v>
      </c>
      <c r="D3180" s="56">
        <f t="shared" si="98"/>
        <v>1.9344638094001767</v>
      </c>
      <c r="E3180">
        <v>2.8835968681439677E-3</v>
      </c>
      <c r="G3180">
        <v>3178</v>
      </c>
      <c r="H3180">
        <f t="shared" ca="1" si="99"/>
        <v>5.3915472415481357E-3</v>
      </c>
    </row>
    <row r="3181" spans="2:8" x14ac:dyDescent="0.45">
      <c r="B3181" s="191">
        <v>38098</v>
      </c>
      <c r="C3181" s="101">
        <v>12.53303337097168</v>
      </c>
      <c r="D3181" s="56">
        <f t="shared" si="98"/>
        <v>-0.91990367014659502</v>
      </c>
      <c r="E3181">
        <v>2.8810100056585407E-3</v>
      </c>
      <c r="G3181">
        <v>3179</v>
      </c>
      <c r="H3181">
        <f t="shared" ca="1" si="99"/>
        <v>1.946471189751867E-2</v>
      </c>
    </row>
    <row r="3182" spans="2:8" x14ac:dyDescent="0.45">
      <c r="B3182" s="191">
        <v>42723</v>
      </c>
      <c r="C3182" s="101">
        <v>156.47450256347656</v>
      </c>
      <c r="D3182" s="56">
        <f t="shared" si="98"/>
        <v>-0.18783537378081808</v>
      </c>
      <c r="E3182">
        <v>2.8717849015994371E-3</v>
      </c>
      <c r="G3182">
        <v>3180</v>
      </c>
      <c r="H3182">
        <f t="shared" ca="1" si="99"/>
        <v>3.9886026344777828E-3</v>
      </c>
    </row>
    <row r="3183" spans="2:8" x14ac:dyDescent="0.45">
      <c r="B3183" s="191">
        <v>42845</v>
      </c>
      <c r="C3183" s="101">
        <v>192.66352844238281</v>
      </c>
      <c r="D3183" s="56">
        <f t="shared" si="98"/>
        <v>-1.7212102248447755E-2</v>
      </c>
      <c r="E3183">
        <v>2.8704735733353181E-3</v>
      </c>
      <c r="G3183">
        <v>3181</v>
      </c>
      <c r="H3183">
        <f t="shared" ca="1" si="99"/>
        <v>4.026153702556632E-2</v>
      </c>
    </row>
    <row r="3184" spans="2:8" x14ac:dyDescent="0.45">
      <c r="B3184" s="191">
        <v>42964</v>
      </c>
      <c r="C3184" s="101">
        <v>196.03775024414063</v>
      </c>
      <c r="D3184" s="56">
        <f t="shared" si="98"/>
        <v>0.44099311028004723</v>
      </c>
      <c r="E3184">
        <v>2.8650767717866123E-3</v>
      </c>
      <c r="G3184">
        <v>3182</v>
      </c>
      <c r="H3184">
        <f t="shared" ca="1" si="99"/>
        <v>-1.0973270390270335E-4</v>
      </c>
    </row>
    <row r="3185" spans="2:8" x14ac:dyDescent="0.45">
      <c r="B3185" s="191">
        <v>41645</v>
      </c>
      <c r="C3185" s="101">
        <v>136.04350280761719</v>
      </c>
      <c r="D3185" s="56">
        <f t="shared" si="98"/>
        <v>6.7740678085625072</v>
      </c>
      <c r="E3185">
        <v>2.8595130099293331E-3</v>
      </c>
      <c r="G3185">
        <v>3183</v>
      </c>
      <c r="H3185">
        <f t="shared" ca="1" si="99"/>
        <v>2.7516597493455787E-2</v>
      </c>
    </row>
    <row r="3186" spans="2:8" x14ac:dyDescent="0.45">
      <c r="B3186" s="191">
        <v>38483</v>
      </c>
      <c r="C3186" s="101">
        <v>17.499654769897461</v>
      </c>
      <c r="D3186" s="56">
        <f t="shared" si="98"/>
        <v>-0.93849675665454535</v>
      </c>
      <c r="E3186">
        <v>2.8531747922887003E-3</v>
      </c>
      <c r="G3186">
        <v>3184</v>
      </c>
      <c r="H3186">
        <f t="shared" ca="1" si="99"/>
        <v>-1.2799415365087521E-2</v>
      </c>
    </row>
    <row r="3187" spans="2:8" x14ac:dyDescent="0.45">
      <c r="B3187" s="191">
        <v>44924</v>
      </c>
      <c r="C3187" s="101">
        <v>284.5322265625</v>
      </c>
      <c r="D3187" s="56">
        <f t="shared" si="98"/>
        <v>0</v>
      </c>
      <c r="E3187">
        <v>2.8409815105485676E-3</v>
      </c>
      <c r="G3187">
        <v>3185</v>
      </c>
      <c r="H3187">
        <f t="shared" ca="1" si="99"/>
        <v>3.0579141971070277E-2</v>
      </c>
    </row>
    <row r="3188" spans="2:8" x14ac:dyDescent="0.45">
      <c r="B3188" s="191">
        <v>44818</v>
      </c>
      <c r="C3188" s="101">
        <v>284.5322265625</v>
      </c>
      <c r="D3188" s="56">
        <f t="shared" si="98"/>
        <v>-0.2720281408529267</v>
      </c>
      <c r="E3188">
        <v>2.8409815105485676E-3</v>
      </c>
      <c r="G3188">
        <v>3186</v>
      </c>
      <c r="H3188">
        <f t="shared" ca="1" si="99"/>
        <v>4.9673116361402094E-3</v>
      </c>
    </row>
    <row r="3189" spans="2:8" x14ac:dyDescent="0.45">
      <c r="B3189" s="191">
        <v>45707</v>
      </c>
      <c r="C3189" s="101">
        <v>390.8560791015625</v>
      </c>
      <c r="D3189" s="56">
        <f t="shared" si="98"/>
        <v>5.0344931242738156</v>
      </c>
      <c r="E3189">
        <v>2.8376838717906537E-3</v>
      </c>
      <c r="G3189">
        <v>3187</v>
      </c>
      <c r="H3189">
        <f t="shared" ca="1" si="99"/>
        <v>1.5298420461619522E-2</v>
      </c>
    </row>
    <row r="3190" spans="2:8" x14ac:dyDescent="0.45">
      <c r="B3190" s="191">
        <v>40577</v>
      </c>
      <c r="C3190" s="101">
        <v>64.77032470703125</v>
      </c>
      <c r="D3190" s="56">
        <f t="shared" si="98"/>
        <v>1.5176256684904301</v>
      </c>
      <c r="E3190">
        <v>2.830390940291993E-3</v>
      </c>
      <c r="G3190">
        <v>3188</v>
      </c>
      <c r="H3190">
        <f t="shared" ca="1" si="99"/>
        <v>1.762211184449311E-2</v>
      </c>
    </row>
    <row r="3191" spans="2:8" x14ac:dyDescent="0.45">
      <c r="B3191" s="191">
        <v>38708</v>
      </c>
      <c r="C3191" s="101">
        <v>25.726749420166016</v>
      </c>
      <c r="D3191" s="56">
        <f t="shared" si="98"/>
        <v>-0.93461287827037753</v>
      </c>
      <c r="E3191">
        <v>2.8238147334862674E-3</v>
      </c>
      <c r="G3191">
        <v>3189</v>
      </c>
      <c r="H3191">
        <f t="shared" ca="1" si="99"/>
        <v>-1.6255435542742318E-2</v>
      </c>
    </row>
    <row r="3192" spans="2:8" x14ac:dyDescent="0.45">
      <c r="B3192" s="191">
        <v>45734</v>
      </c>
      <c r="C3192" s="101">
        <v>393.45285034179688</v>
      </c>
      <c r="D3192" s="56">
        <f t="shared" si="98"/>
        <v>45.082039200513087</v>
      </c>
      <c r="E3192">
        <v>2.8190584937330919E-3</v>
      </c>
      <c r="G3192">
        <v>3190</v>
      </c>
      <c r="H3192">
        <f t="shared" ca="1" si="99"/>
        <v>-3.3674819717769616E-2</v>
      </c>
    </row>
    <row r="3193" spans="2:8" x14ac:dyDescent="0.45">
      <c r="B3193" s="191">
        <v>36460</v>
      </c>
      <c r="C3193" s="101">
        <v>8.5380954742431641</v>
      </c>
      <c r="D3193" s="56">
        <f t="shared" si="98"/>
        <v>-0.97931100918319924</v>
      </c>
      <c r="E3193">
        <v>2.8104502466522645E-3</v>
      </c>
      <c r="G3193">
        <v>3191</v>
      </c>
      <c r="H3193">
        <f t="shared" ca="1" si="99"/>
        <v>3.1394415530040014E-2</v>
      </c>
    </row>
    <row r="3194" spans="2:8" x14ac:dyDescent="0.45">
      <c r="B3194" s="191">
        <v>45791</v>
      </c>
      <c r="C3194" s="101">
        <v>412.6878662109375</v>
      </c>
      <c r="D3194" s="56">
        <f t="shared" si="98"/>
        <v>2.0033917360151547</v>
      </c>
      <c r="E3194">
        <v>2.8044206889095238E-3</v>
      </c>
      <c r="G3194">
        <v>3192</v>
      </c>
      <c r="H3194">
        <f t="shared" ca="1" si="99"/>
        <v>-5.2418567927727776E-2</v>
      </c>
    </row>
    <row r="3195" spans="2:8" x14ac:dyDescent="0.45">
      <c r="B3195" s="191">
        <v>44092</v>
      </c>
      <c r="C3195" s="101">
        <v>137.40727233886719</v>
      </c>
      <c r="D3195" s="56">
        <f t="shared" si="98"/>
        <v>-0.52472960888288023</v>
      </c>
      <c r="E3195">
        <v>2.7995598655364937E-3</v>
      </c>
      <c r="G3195">
        <v>3193</v>
      </c>
      <c r="H3195">
        <f t="shared" ca="1" si="99"/>
        <v>5.0161561867469633E-3</v>
      </c>
    </row>
    <row r="3196" spans="2:8" x14ac:dyDescent="0.45">
      <c r="B3196" s="191">
        <v>44889</v>
      </c>
      <c r="C3196" s="101">
        <v>289.1138916015625</v>
      </c>
      <c r="D3196" s="56">
        <f t="shared" si="98"/>
        <v>0.35279370714323605</v>
      </c>
      <c r="E3196">
        <v>2.7956215513196244E-3</v>
      </c>
      <c r="G3196">
        <v>3194</v>
      </c>
      <c r="H3196">
        <f t="shared" ca="1" si="99"/>
        <v>1.997587130983134E-2</v>
      </c>
    </row>
    <row r="3197" spans="2:8" x14ac:dyDescent="0.45">
      <c r="B3197" s="191">
        <v>42899</v>
      </c>
      <c r="C3197" s="101">
        <v>213.71617126464844</v>
      </c>
      <c r="D3197" s="56">
        <f t="shared" si="98"/>
        <v>29.429502887234765</v>
      </c>
      <c r="E3197">
        <v>2.7924909251025626E-3</v>
      </c>
      <c r="G3197">
        <v>3195</v>
      </c>
      <c r="H3197">
        <f t="shared" ca="1" si="99"/>
        <v>-1.8388672158632421E-2</v>
      </c>
    </row>
    <row r="3198" spans="2:8" x14ac:dyDescent="0.45">
      <c r="B3198" s="191">
        <v>37382</v>
      </c>
      <c r="C3198" s="101">
        <v>7.0233211517333984</v>
      </c>
      <c r="D3198" s="56">
        <f t="shared" si="98"/>
        <v>0.65383539180781203</v>
      </c>
      <c r="E3198">
        <v>2.7855282161875993E-3</v>
      </c>
      <c r="G3198">
        <v>3196</v>
      </c>
      <c r="H3198">
        <f t="shared" ca="1" si="99"/>
        <v>-3.8514438234800538E-2</v>
      </c>
    </row>
    <row r="3199" spans="2:8" x14ac:dyDescent="0.45">
      <c r="B3199" s="191">
        <v>35450</v>
      </c>
      <c r="C3199" s="101">
        <v>4.2466869354248047</v>
      </c>
      <c r="D3199" s="56">
        <f t="shared" si="98"/>
        <v>-0.88178450216304027</v>
      </c>
      <c r="E3199">
        <v>2.7837376037652462E-3</v>
      </c>
      <c r="G3199">
        <v>3197</v>
      </c>
      <c r="H3199">
        <f t="shared" ca="1" si="99"/>
        <v>8.7580037551794956E-3</v>
      </c>
    </row>
    <row r="3200" spans="2:8" x14ac:dyDescent="0.45">
      <c r="B3200" s="191">
        <v>38826</v>
      </c>
      <c r="C3200" s="101">
        <v>35.923267364501953</v>
      </c>
      <c r="D3200" s="56">
        <f t="shared" si="98"/>
        <v>-0.75218022957463737</v>
      </c>
      <c r="E3200">
        <v>2.780547286075317E-3</v>
      </c>
      <c r="G3200">
        <v>3198</v>
      </c>
      <c r="H3200">
        <f t="shared" ca="1" si="99"/>
        <v>-1.9175031178784521E-2</v>
      </c>
    </row>
    <row r="3201" spans="2:8" x14ac:dyDescent="0.45">
      <c r="B3201" s="191">
        <v>43992</v>
      </c>
      <c r="C3201" s="101">
        <v>144.95722961425781</v>
      </c>
      <c r="D3201" s="56">
        <f t="shared" si="98"/>
        <v>0.17809410363089914</v>
      </c>
      <c r="E3201">
        <v>2.7708383670230334E-3</v>
      </c>
      <c r="G3201">
        <v>3199</v>
      </c>
      <c r="H3201">
        <f t="shared" ca="1" si="99"/>
        <v>3.7581109265105508E-2</v>
      </c>
    </row>
    <row r="3202" spans="2:8" x14ac:dyDescent="0.45">
      <c r="B3202" s="191">
        <v>41220</v>
      </c>
      <c r="C3202" s="101">
        <v>123.04384613037109</v>
      </c>
      <c r="D3202" s="56">
        <f t="shared" si="98"/>
        <v>0.14063745436948877</v>
      </c>
      <c r="E3202">
        <v>2.7664425599277752E-3</v>
      </c>
      <c r="G3202">
        <v>3200</v>
      </c>
      <c r="H3202">
        <f t="shared" ca="1" si="99"/>
        <v>2.9449685765112772E-2</v>
      </c>
    </row>
    <row r="3203" spans="2:8" x14ac:dyDescent="0.45">
      <c r="B3203" s="191">
        <v>41170</v>
      </c>
      <c r="C3203" s="101">
        <v>107.87287902832031</v>
      </c>
      <c r="D3203" s="56">
        <f t="shared" ref="D3203:D3266" si="100">(C3203-C3204)/C3204</f>
        <v>-0.6296210162117758</v>
      </c>
      <c r="E3203">
        <v>2.7610279951685735E-3</v>
      </c>
      <c r="G3203">
        <v>3201</v>
      </c>
      <c r="H3203">
        <f t="shared" ca="1" si="99"/>
        <v>1.2193954825647946E-2</v>
      </c>
    </row>
    <row r="3204" spans="2:8" x14ac:dyDescent="0.45">
      <c r="B3204" s="191">
        <v>46105</v>
      </c>
      <c r="C3204" s="101">
        <v>291.25</v>
      </c>
      <c r="D3204" s="56">
        <f t="shared" si="100"/>
        <v>0.97941928104890341</v>
      </c>
      <c r="E3204">
        <v>2.7543045596380381E-3</v>
      </c>
      <c r="G3204">
        <v>3202</v>
      </c>
      <c r="H3204">
        <f t="shared" ref="H3204:H3267" ca="1" si="101">_xlfn.NORM.INV(RAND(),N$5,N$6)</f>
        <v>6.2710002674708359E-3</v>
      </c>
    </row>
    <row r="3205" spans="2:8" x14ac:dyDescent="0.45">
      <c r="B3205" s="191">
        <v>42460</v>
      </c>
      <c r="C3205" s="101">
        <v>147.13911437988281</v>
      </c>
      <c r="D3205" s="56">
        <f t="shared" si="100"/>
        <v>-0.63440923607073918</v>
      </c>
      <c r="E3205">
        <v>2.7497627506820072E-3</v>
      </c>
      <c r="G3205">
        <v>3203</v>
      </c>
      <c r="H3205">
        <f t="shared" ca="1" si="101"/>
        <v>-7.5492997784775374E-3</v>
      </c>
    </row>
    <row r="3206" spans="2:8" x14ac:dyDescent="0.45">
      <c r="B3206" s="191">
        <v>45286</v>
      </c>
      <c r="C3206" s="101">
        <v>402.46945190429688</v>
      </c>
      <c r="D3206" s="56">
        <f t="shared" si="100"/>
        <v>137.15191627273805</v>
      </c>
      <c r="E3206">
        <v>2.7460456023314472E-3</v>
      </c>
      <c r="G3206">
        <v>3204</v>
      </c>
      <c r="H3206">
        <f t="shared" ca="1" si="101"/>
        <v>-7.0542039590439738E-3</v>
      </c>
    </row>
    <row r="3207" spans="2:8" x14ac:dyDescent="0.45">
      <c r="B3207" s="191">
        <v>35216</v>
      </c>
      <c r="C3207" s="101">
        <v>2.9132382869720459</v>
      </c>
      <c r="D3207" s="56">
        <f t="shared" si="100"/>
        <v>-0.99252075440190479</v>
      </c>
      <c r="E3207">
        <v>2.7432426477231819E-3</v>
      </c>
      <c r="G3207">
        <v>3205</v>
      </c>
      <c r="H3207">
        <f t="shared" ca="1" si="101"/>
        <v>-9.6134765248835821E-3</v>
      </c>
    </row>
    <row r="3208" spans="2:8" x14ac:dyDescent="0.45">
      <c r="B3208" s="191">
        <v>45726</v>
      </c>
      <c r="C3208" s="101">
        <v>389.5096435546875</v>
      </c>
      <c r="D3208" s="56">
        <f t="shared" si="100"/>
        <v>18.548777789956297</v>
      </c>
      <c r="E3208">
        <v>2.723433326634606E-3</v>
      </c>
      <c r="G3208">
        <v>3206</v>
      </c>
      <c r="H3208">
        <f t="shared" ca="1" si="101"/>
        <v>-1.370879992310879E-2</v>
      </c>
    </row>
    <row r="3209" spans="2:8" x14ac:dyDescent="0.45">
      <c r="B3209" s="191">
        <v>38540</v>
      </c>
      <c r="C3209" s="101">
        <v>19.925012588500977</v>
      </c>
      <c r="D3209" s="56">
        <f t="shared" si="100"/>
        <v>-0.87743215127236573</v>
      </c>
      <c r="E3209">
        <v>2.7144895478234412E-3</v>
      </c>
      <c r="G3209">
        <v>3207</v>
      </c>
      <c r="H3209">
        <f t="shared" ca="1" si="101"/>
        <v>-1.6024168928554246E-2</v>
      </c>
    </row>
    <row r="3210" spans="2:8" x14ac:dyDescent="0.45">
      <c r="B3210" s="191">
        <v>41960</v>
      </c>
      <c r="C3210" s="101">
        <v>162.56312561035156</v>
      </c>
      <c r="D3210" s="56">
        <f t="shared" si="100"/>
        <v>4.1683049054992818</v>
      </c>
      <c r="E3210">
        <v>2.708339352963272E-3</v>
      </c>
      <c r="G3210">
        <v>3208</v>
      </c>
      <c r="H3210">
        <f t="shared" ca="1" si="101"/>
        <v>8.1600751086796253E-3</v>
      </c>
    </row>
    <row r="3211" spans="2:8" x14ac:dyDescent="0.45">
      <c r="B3211" s="191">
        <v>39302</v>
      </c>
      <c r="C3211" s="101">
        <v>31.453857421875</v>
      </c>
      <c r="D3211" s="56">
        <f t="shared" si="100"/>
        <v>3.3732303897834699</v>
      </c>
      <c r="E3211">
        <v>2.6958248915896796E-3</v>
      </c>
      <c r="G3211">
        <v>3209</v>
      </c>
      <c r="H3211">
        <f t="shared" ca="1" si="101"/>
        <v>8.4812609159077741E-3</v>
      </c>
    </row>
    <row r="3212" spans="2:8" x14ac:dyDescent="0.45">
      <c r="B3212" s="191">
        <v>37663</v>
      </c>
      <c r="C3212" s="101">
        <v>7.1923623085021973</v>
      </c>
      <c r="D3212" s="56">
        <f t="shared" si="100"/>
        <v>-0.95017074346929997</v>
      </c>
      <c r="E3212">
        <v>2.6954856996267151E-3</v>
      </c>
      <c r="G3212">
        <v>3210</v>
      </c>
      <c r="H3212">
        <f t="shared" ca="1" si="101"/>
        <v>-1.0510202843240165E-2</v>
      </c>
    </row>
    <row r="3213" spans="2:8" x14ac:dyDescent="0.45">
      <c r="B3213" s="191">
        <v>41431</v>
      </c>
      <c r="C3213" s="101">
        <v>144.34014892578125</v>
      </c>
      <c r="D3213" s="56">
        <f t="shared" si="100"/>
        <v>-0.3325649643943196</v>
      </c>
      <c r="E3213">
        <v>2.6945995120867964E-3</v>
      </c>
      <c r="G3213">
        <v>3211</v>
      </c>
      <c r="H3213">
        <f t="shared" ca="1" si="101"/>
        <v>2.4323447264072762E-2</v>
      </c>
    </row>
    <row r="3214" spans="2:8" x14ac:dyDescent="0.45">
      <c r="B3214" s="191">
        <v>44673</v>
      </c>
      <c r="C3214" s="101">
        <v>216.26097106933594</v>
      </c>
      <c r="D3214" s="56">
        <f t="shared" si="100"/>
        <v>1.5262153448973774</v>
      </c>
      <c r="E3214">
        <v>2.6882433605206865E-3</v>
      </c>
      <c r="G3214">
        <v>3212</v>
      </c>
      <c r="H3214">
        <f t="shared" ca="1" si="101"/>
        <v>3.5207105600334423E-2</v>
      </c>
    </row>
    <row r="3215" spans="2:8" x14ac:dyDescent="0.45">
      <c r="B3215" s="191">
        <v>40833</v>
      </c>
      <c r="C3215" s="101">
        <v>85.606704711914063</v>
      </c>
      <c r="D3215" s="56">
        <f t="shared" si="100"/>
        <v>7.564594298459034</v>
      </c>
      <c r="E3215">
        <v>2.6803633427093178E-3</v>
      </c>
      <c r="G3215">
        <v>3213</v>
      </c>
      <c r="H3215">
        <f t="shared" ca="1" si="101"/>
        <v>6.7160938063920636E-3</v>
      </c>
    </row>
    <row r="3216" spans="2:8" x14ac:dyDescent="0.45">
      <c r="B3216" s="191">
        <v>38160</v>
      </c>
      <c r="C3216" s="101">
        <v>9.9954185485839844</v>
      </c>
      <c r="D3216" s="56">
        <f t="shared" si="100"/>
        <v>1.2593328828732213</v>
      </c>
      <c r="E3216">
        <v>2.6796273509879414E-3</v>
      </c>
      <c r="G3216">
        <v>3214</v>
      </c>
      <c r="H3216">
        <f t="shared" ca="1" si="101"/>
        <v>7.8118394989362891E-3</v>
      </c>
    </row>
    <row r="3217" spans="2:8" x14ac:dyDescent="0.45">
      <c r="B3217" s="191">
        <v>35509</v>
      </c>
      <c r="C3217" s="101">
        <v>4.4240574836730957</v>
      </c>
      <c r="D3217" s="56">
        <f t="shared" si="100"/>
        <v>-0.95739604288799351</v>
      </c>
      <c r="E3217">
        <v>2.6720497436777519E-3</v>
      </c>
      <c r="G3217">
        <v>3215</v>
      </c>
      <c r="H3217">
        <f t="shared" ca="1" si="101"/>
        <v>-1.1799772333059688E-2</v>
      </c>
    </row>
    <row r="3218" spans="2:8" x14ac:dyDescent="0.45">
      <c r="B3218" s="191">
        <v>41074</v>
      </c>
      <c r="C3218" s="101">
        <v>103.84146881103516</v>
      </c>
      <c r="D3218" s="56">
        <f t="shared" si="100"/>
        <v>-0.33917857135227608</v>
      </c>
      <c r="E3218">
        <v>2.6634392555364987E-3</v>
      </c>
      <c r="G3218">
        <v>3216</v>
      </c>
      <c r="H3218">
        <f t="shared" ca="1" si="101"/>
        <v>1.418558429435177E-2</v>
      </c>
    </row>
    <row r="3219" spans="2:8" x14ac:dyDescent="0.45">
      <c r="B3219" s="191">
        <v>42016</v>
      </c>
      <c r="C3219" s="101">
        <v>157.13998413085938</v>
      </c>
      <c r="D3219" s="56">
        <f t="shared" si="100"/>
        <v>0.16118163460739424</v>
      </c>
      <c r="E3219">
        <v>2.6618671274598175E-3</v>
      </c>
      <c r="G3219">
        <v>3217</v>
      </c>
      <c r="H3219">
        <f t="shared" ca="1" si="101"/>
        <v>-5.5126646660991355E-3</v>
      </c>
    </row>
    <row r="3220" spans="2:8" x14ac:dyDescent="0.45">
      <c r="B3220" s="191">
        <v>42173</v>
      </c>
      <c r="C3220" s="101">
        <v>135.32765197753906</v>
      </c>
      <c r="D3220" s="56">
        <f t="shared" si="100"/>
        <v>13.136286271961472</v>
      </c>
      <c r="E3220">
        <v>2.6569949728280379E-3</v>
      </c>
      <c r="G3220">
        <v>3218</v>
      </c>
      <c r="H3220">
        <f t="shared" ca="1" si="101"/>
        <v>-7.9297355972733456E-3</v>
      </c>
    </row>
    <row r="3221" spans="2:8" x14ac:dyDescent="0.45">
      <c r="B3221" s="191">
        <v>36887</v>
      </c>
      <c r="C3221" s="101">
        <v>9.5730695724487305</v>
      </c>
      <c r="D3221" s="56">
        <f t="shared" si="100"/>
        <v>-0.70769304285464185</v>
      </c>
      <c r="E3221">
        <v>2.6486344704638853E-3</v>
      </c>
      <c r="G3221">
        <v>3219</v>
      </c>
      <c r="H3221">
        <f t="shared" ca="1" si="101"/>
        <v>2.7640109898365073E-2</v>
      </c>
    </row>
    <row r="3222" spans="2:8" x14ac:dyDescent="0.45">
      <c r="B3222" s="191">
        <v>39792</v>
      </c>
      <c r="C3222" s="101">
        <v>32.750057220458984</v>
      </c>
      <c r="D3222" s="56">
        <f t="shared" si="100"/>
        <v>-0.81756109828111267</v>
      </c>
      <c r="E3222">
        <v>2.6485091537535592E-3</v>
      </c>
      <c r="G3222">
        <v>3220</v>
      </c>
      <c r="H3222">
        <f t="shared" ca="1" si="101"/>
        <v>-2.5816404399513236E-2</v>
      </c>
    </row>
    <row r="3223" spans="2:8" x14ac:dyDescent="0.45">
      <c r="B3223" s="191">
        <v>43756</v>
      </c>
      <c r="C3223" s="101">
        <v>179.51246643066406</v>
      </c>
      <c r="D3223" s="56">
        <f t="shared" si="100"/>
        <v>-0.10000882049617088</v>
      </c>
      <c r="E3223">
        <v>2.6437958707660148E-3</v>
      </c>
      <c r="G3223">
        <v>3221</v>
      </c>
      <c r="H3223">
        <f t="shared" ca="1" si="101"/>
        <v>1.8268588565902794E-3</v>
      </c>
    </row>
    <row r="3224" spans="2:8" x14ac:dyDescent="0.45">
      <c r="B3224" s="191">
        <v>44489</v>
      </c>
      <c r="C3224" s="101">
        <v>199.46025085449219</v>
      </c>
      <c r="D3224" s="56">
        <f t="shared" si="100"/>
        <v>1.2948276337278821</v>
      </c>
      <c r="E3224">
        <v>2.6427103067466124E-3</v>
      </c>
      <c r="G3224">
        <v>3222</v>
      </c>
      <c r="H3224">
        <f t="shared" ca="1" si="101"/>
        <v>7.4596067799602827E-3</v>
      </c>
    </row>
    <row r="3225" spans="2:8" x14ac:dyDescent="0.45">
      <c r="B3225" s="191">
        <v>40756</v>
      </c>
      <c r="C3225" s="101">
        <v>86.917312622070313</v>
      </c>
      <c r="D3225" s="56">
        <f t="shared" si="100"/>
        <v>-0.77779167828184459</v>
      </c>
      <c r="E3225">
        <v>2.6395752881820918E-3</v>
      </c>
      <c r="G3225">
        <v>3223</v>
      </c>
      <c r="H3225">
        <f t="shared" ca="1" si="101"/>
        <v>-2.0109696580886431E-3</v>
      </c>
    </row>
    <row r="3226" spans="2:8" x14ac:dyDescent="0.45">
      <c r="B3226" s="191">
        <v>45894</v>
      </c>
      <c r="C3226" s="101">
        <v>391.15237426757813</v>
      </c>
      <c r="D3226" s="56">
        <f t="shared" si="100"/>
        <v>54.777466734182092</v>
      </c>
      <c r="E3226">
        <v>2.6362724682757101E-3</v>
      </c>
      <c r="G3226">
        <v>3224</v>
      </c>
      <c r="H3226">
        <f t="shared" ca="1" si="101"/>
        <v>-1.4566797734515493E-2</v>
      </c>
    </row>
    <row r="3227" spans="2:8" x14ac:dyDescent="0.45">
      <c r="B3227" s="191">
        <v>37433</v>
      </c>
      <c r="C3227" s="101">
        <v>7.0127310752868652</v>
      </c>
      <c r="D3227" s="56">
        <f t="shared" si="100"/>
        <v>-0.95775147090565482</v>
      </c>
      <c r="E3227">
        <v>2.6295674340777648E-3</v>
      </c>
      <c r="G3227">
        <v>3225</v>
      </c>
      <c r="H3227">
        <f t="shared" ca="1" si="101"/>
        <v>-2.6588848940685708E-2</v>
      </c>
    </row>
    <row r="3228" spans="2:8" x14ac:dyDescent="0.45">
      <c r="B3228" s="191">
        <v>44343</v>
      </c>
      <c r="C3228" s="101">
        <v>165.98757934570313</v>
      </c>
      <c r="D3228" s="56">
        <f t="shared" si="100"/>
        <v>1.1243787876184033</v>
      </c>
      <c r="E3228">
        <v>2.6116547859845862E-3</v>
      </c>
      <c r="G3228">
        <v>3226</v>
      </c>
      <c r="H3228">
        <f t="shared" ca="1" si="101"/>
        <v>-4.1563421849940822E-2</v>
      </c>
    </row>
    <row r="3229" spans="2:8" x14ac:dyDescent="0.45">
      <c r="B3229" s="191">
        <v>40662</v>
      </c>
      <c r="C3229" s="101">
        <v>78.1346435546875</v>
      </c>
      <c r="D3229" s="56">
        <f t="shared" si="100"/>
        <v>-0.48744464434750245</v>
      </c>
      <c r="E3229">
        <v>2.6058661259528719E-3</v>
      </c>
      <c r="G3229">
        <v>3227</v>
      </c>
      <c r="H3229">
        <f t="shared" ca="1" si="101"/>
        <v>4.2195318843863759E-2</v>
      </c>
    </row>
    <row r="3230" spans="2:8" x14ac:dyDescent="0.45">
      <c r="B3230" s="191">
        <v>42103</v>
      </c>
      <c r="C3230" s="101">
        <v>152.44137573242188</v>
      </c>
      <c r="D3230" s="56">
        <f t="shared" si="100"/>
        <v>-4.4712464647880604E-2</v>
      </c>
      <c r="E3230">
        <v>2.5990265442320235E-3</v>
      </c>
      <c r="G3230">
        <v>3228</v>
      </c>
      <c r="H3230">
        <f t="shared" ca="1" si="101"/>
        <v>1.7582447241943622E-2</v>
      </c>
    </row>
    <row r="3231" spans="2:8" x14ac:dyDescent="0.45">
      <c r="B3231" s="191">
        <v>42691</v>
      </c>
      <c r="C3231" s="101">
        <v>159.57643127441406</v>
      </c>
      <c r="D3231" s="56">
        <f t="shared" si="100"/>
        <v>-0.59234293178921049</v>
      </c>
      <c r="E3231">
        <v>2.5987226023004356E-3</v>
      </c>
      <c r="G3231">
        <v>3229</v>
      </c>
      <c r="H3231">
        <f t="shared" ca="1" si="101"/>
        <v>2.6466125456591945E-2</v>
      </c>
    </row>
    <row r="3232" spans="2:8" x14ac:dyDescent="0.45">
      <c r="B3232" s="191">
        <v>45084</v>
      </c>
      <c r="C3232" s="101">
        <v>391.44772338867188</v>
      </c>
      <c r="D3232" s="56">
        <f t="shared" si="100"/>
        <v>54.006426889210339</v>
      </c>
      <c r="E3232">
        <v>2.5971311576637687E-3</v>
      </c>
      <c r="G3232">
        <v>3230</v>
      </c>
      <c r="H3232">
        <f t="shared" ca="1" si="101"/>
        <v>2.0213853059639197E-2</v>
      </c>
    </row>
    <row r="3233" spans="2:8" x14ac:dyDescent="0.45">
      <c r="B3233" s="191">
        <v>37363</v>
      </c>
      <c r="C3233" s="101">
        <v>7.1163997650146484</v>
      </c>
      <c r="D3233" s="56">
        <f t="shared" si="100"/>
        <v>-0.95262783607566459</v>
      </c>
      <c r="E3233">
        <v>2.5914311666505548E-3</v>
      </c>
      <c r="G3233">
        <v>3231</v>
      </c>
      <c r="H3233">
        <f t="shared" ca="1" si="101"/>
        <v>1.7828746165255663E-2</v>
      </c>
    </row>
    <row r="3234" spans="2:8" x14ac:dyDescent="0.45">
      <c r="B3234" s="191">
        <v>41556</v>
      </c>
      <c r="C3234" s="101">
        <v>150.22323608398438</v>
      </c>
      <c r="D3234" s="56">
        <f t="shared" si="100"/>
        <v>15.785338320186172</v>
      </c>
      <c r="E3234">
        <v>2.5890038165478518E-3</v>
      </c>
      <c r="G3234">
        <v>3232</v>
      </c>
      <c r="H3234">
        <f t="shared" ca="1" si="101"/>
        <v>4.9193392088660741E-2</v>
      </c>
    </row>
    <row r="3235" spans="2:8" x14ac:dyDescent="0.45">
      <c r="B3235" s="191">
        <v>36980</v>
      </c>
      <c r="C3235" s="101">
        <v>8.9496698379516602</v>
      </c>
      <c r="D3235" s="56">
        <f t="shared" si="100"/>
        <v>-0.88634468913236142</v>
      </c>
      <c r="E3235">
        <v>2.5863763594794983E-3</v>
      </c>
      <c r="G3235">
        <v>3233</v>
      </c>
      <c r="H3235">
        <f t="shared" ca="1" si="101"/>
        <v>2.0324471121629609E-2</v>
      </c>
    </row>
    <row r="3236" spans="2:8" x14ac:dyDescent="0.45">
      <c r="B3236" s="191">
        <v>40695</v>
      </c>
      <c r="C3236" s="101">
        <v>78.743965148925781</v>
      </c>
      <c r="D3236" s="56">
        <f t="shared" si="100"/>
        <v>11.43522627497579</v>
      </c>
      <c r="E3236">
        <v>2.5860393314609434E-3</v>
      </c>
      <c r="G3236">
        <v>3234</v>
      </c>
      <c r="H3236">
        <f t="shared" ca="1" si="101"/>
        <v>-6.5946572667633545E-4</v>
      </c>
    </row>
    <row r="3237" spans="2:8" x14ac:dyDescent="0.45">
      <c r="B3237" s="191">
        <v>36635</v>
      </c>
      <c r="C3237" s="101">
        <v>6.3323307037353516</v>
      </c>
      <c r="D3237" s="56">
        <f t="shared" si="100"/>
        <v>-0.40283458703417907</v>
      </c>
      <c r="E3237">
        <v>2.5834159328340547E-3</v>
      </c>
      <c r="G3237">
        <v>3235</v>
      </c>
      <c r="H3237">
        <f t="shared" ca="1" si="101"/>
        <v>2.2197388480460344E-2</v>
      </c>
    </row>
    <row r="3238" spans="2:8" x14ac:dyDescent="0.45">
      <c r="B3238" s="191">
        <v>37963</v>
      </c>
      <c r="C3238" s="101">
        <v>10.603981018066406</v>
      </c>
      <c r="D3238" s="56">
        <f t="shared" si="100"/>
        <v>6.4843615925862366E-2</v>
      </c>
      <c r="E3238">
        <v>2.580325095534785E-3</v>
      </c>
      <c r="G3238">
        <v>3236</v>
      </c>
      <c r="H3238">
        <f t="shared" ca="1" si="101"/>
        <v>2.2262268373711196E-2</v>
      </c>
    </row>
    <row r="3239" spans="2:8" x14ac:dyDescent="0.45">
      <c r="B3239" s="191">
        <v>37953</v>
      </c>
      <c r="C3239" s="101">
        <v>9.958251953125</v>
      </c>
      <c r="D3239" s="56">
        <f t="shared" si="100"/>
        <v>-0.94910013661189396</v>
      </c>
      <c r="E3239">
        <v>2.572107387331682E-3</v>
      </c>
      <c r="G3239">
        <v>3237</v>
      </c>
      <c r="H3239">
        <f t="shared" ca="1" si="101"/>
        <v>-2.5396141962707335E-2</v>
      </c>
    </row>
    <row r="3240" spans="2:8" x14ac:dyDescent="0.45">
      <c r="B3240" s="191">
        <v>43301</v>
      </c>
      <c r="C3240" s="101">
        <v>195.64398193359375</v>
      </c>
      <c r="D3240" s="56">
        <f t="shared" si="100"/>
        <v>26.933928910139109</v>
      </c>
      <c r="E3240">
        <v>2.5611132092733034E-3</v>
      </c>
      <c r="G3240">
        <v>3238</v>
      </c>
      <c r="H3240">
        <f t="shared" ca="1" si="101"/>
        <v>1.1600176672974749E-2</v>
      </c>
    </row>
    <row r="3241" spans="2:8" x14ac:dyDescent="0.45">
      <c r="B3241" s="191">
        <v>37379</v>
      </c>
      <c r="C3241" s="101">
        <v>7.0038118362426758</v>
      </c>
      <c r="D3241" s="56">
        <f t="shared" si="100"/>
        <v>-7.9646828397044109E-2</v>
      </c>
      <c r="E3241">
        <v>2.5527863663188368E-3</v>
      </c>
      <c r="G3241">
        <v>3239</v>
      </c>
      <c r="H3241">
        <f t="shared" ca="1" si="101"/>
        <v>4.5747269661099155E-2</v>
      </c>
    </row>
    <row r="3242" spans="2:8" x14ac:dyDescent="0.45">
      <c r="B3242" s="191">
        <v>35858</v>
      </c>
      <c r="C3242" s="101">
        <v>7.6099176406860352</v>
      </c>
      <c r="D3242" s="56">
        <f t="shared" si="100"/>
        <v>-0.76713009456186676</v>
      </c>
      <c r="E3242">
        <v>2.546578169860998E-3</v>
      </c>
      <c r="G3242">
        <v>3240</v>
      </c>
      <c r="H3242">
        <f t="shared" ca="1" si="101"/>
        <v>-1.9442549069173001E-2</v>
      </c>
    </row>
    <row r="3243" spans="2:8" x14ac:dyDescent="0.45">
      <c r="B3243" s="191">
        <v>39118</v>
      </c>
      <c r="C3243" s="101">
        <v>32.678836822509766</v>
      </c>
      <c r="D3243" s="56">
        <f t="shared" si="100"/>
        <v>-0.78283393648782673</v>
      </c>
      <c r="E3243">
        <v>2.539890071900551E-3</v>
      </c>
      <c r="G3243">
        <v>3241</v>
      </c>
      <c r="H3243">
        <f t="shared" ca="1" si="101"/>
        <v>2.2168938917009016E-3</v>
      </c>
    </row>
    <row r="3244" spans="2:8" x14ac:dyDescent="0.45">
      <c r="B3244" s="191">
        <v>42312</v>
      </c>
      <c r="C3244" s="101">
        <v>150.47856140136719</v>
      </c>
      <c r="D3244" s="56">
        <f t="shared" si="100"/>
        <v>8.5394840518800503</v>
      </c>
      <c r="E3244">
        <v>2.5383270199619916E-3</v>
      </c>
      <c r="G3244">
        <v>3242</v>
      </c>
      <c r="H3244">
        <f t="shared" ca="1" si="101"/>
        <v>8.5264279339782451E-3</v>
      </c>
    </row>
    <row r="3245" spans="2:8" x14ac:dyDescent="0.45">
      <c r="B3245" s="191">
        <v>38393</v>
      </c>
      <c r="C3245" s="101">
        <v>15.774287223815918</v>
      </c>
      <c r="D3245" s="56">
        <f t="shared" si="100"/>
        <v>-0.96139770418763482</v>
      </c>
      <c r="E3245">
        <v>2.5239262964063596E-3</v>
      </c>
      <c r="G3245">
        <v>3243</v>
      </c>
      <c r="H3245">
        <f t="shared" ca="1" si="101"/>
        <v>-1.6775545274748224E-2</v>
      </c>
    </row>
    <row r="3246" spans="2:8" x14ac:dyDescent="0.45">
      <c r="B3246" s="191">
        <v>45846</v>
      </c>
      <c r="C3246" s="101">
        <v>408.635986328125</v>
      </c>
      <c r="D3246" s="56">
        <f t="shared" si="100"/>
        <v>1.0093970661105061</v>
      </c>
      <c r="E3246">
        <v>2.5231941672070411E-3</v>
      </c>
      <c r="G3246">
        <v>3244</v>
      </c>
      <c r="H3246">
        <f t="shared" ca="1" si="101"/>
        <v>-3.3684972097109368E-3</v>
      </c>
    </row>
    <row r="3247" spans="2:8" x14ac:dyDescent="0.45">
      <c r="B3247" s="191">
        <v>43620</v>
      </c>
      <c r="C3247" s="101">
        <v>203.36248779296875</v>
      </c>
      <c r="D3247" s="56">
        <f t="shared" si="100"/>
        <v>-0.47387412168685389</v>
      </c>
      <c r="E3247">
        <v>2.5130593106519367E-3</v>
      </c>
      <c r="G3247">
        <v>3245</v>
      </c>
      <c r="H3247">
        <f t="shared" ca="1" si="101"/>
        <v>2.132227871511698E-2</v>
      </c>
    </row>
    <row r="3248" spans="2:8" x14ac:dyDescent="0.45">
      <c r="B3248" s="191">
        <v>45712</v>
      </c>
      <c r="C3248" s="101">
        <v>386.5281982421875</v>
      </c>
      <c r="D3248" s="56">
        <f t="shared" si="100"/>
        <v>0.92200917410588279</v>
      </c>
      <c r="E3248">
        <v>2.4943324656912539E-3</v>
      </c>
      <c r="G3248">
        <v>3246</v>
      </c>
      <c r="H3248">
        <f t="shared" ca="1" si="101"/>
        <v>8.4779203256190351E-3</v>
      </c>
    </row>
    <row r="3249" spans="2:8" x14ac:dyDescent="0.45">
      <c r="B3249" s="191">
        <v>43472</v>
      </c>
      <c r="C3249" s="101">
        <v>201.1063232421875</v>
      </c>
      <c r="D3249" s="56">
        <f t="shared" si="100"/>
        <v>2.2689241600003176</v>
      </c>
      <c r="E3249">
        <v>2.4916050851958253E-3</v>
      </c>
      <c r="G3249">
        <v>3247</v>
      </c>
      <c r="H3249">
        <f t="shared" ca="1" si="101"/>
        <v>-1.0151012180270645E-2</v>
      </c>
    </row>
    <row r="3250" spans="2:8" x14ac:dyDescent="0.45">
      <c r="B3250" s="191">
        <v>40365</v>
      </c>
      <c r="C3250" s="101">
        <v>61.520645141601563</v>
      </c>
      <c r="D3250" s="56">
        <f t="shared" si="100"/>
        <v>2.8904114843270126</v>
      </c>
      <c r="E3250">
        <v>2.4823878513610675E-3</v>
      </c>
      <c r="G3250">
        <v>3248</v>
      </c>
      <c r="H3250">
        <f t="shared" ca="1" si="101"/>
        <v>-2.711379679363897E-2</v>
      </c>
    </row>
    <row r="3251" spans="2:8" x14ac:dyDescent="0.45">
      <c r="B3251" s="191">
        <v>38394</v>
      </c>
      <c r="C3251" s="101">
        <v>15.813403129577637</v>
      </c>
      <c r="D3251" s="56">
        <f t="shared" si="100"/>
        <v>-0.96570768635996407</v>
      </c>
      <c r="E3251">
        <v>2.4797257211509249E-3</v>
      </c>
      <c r="G3251">
        <v>3249</v>
      </c>
      <c r="H3251">
        <f t="shared" ca="1" si="101"/>
        <v>-2.0588909646540612E-2</v>
      </c>
    </row>
    <row r="3252" spans="2:8" x14ac:dyDescent="0.45">
      <c r="B3252" s="191">
        <v>45527</v>
      </c>
      <c r="C3252" s="101">
        <v>461.135498046875</v>
      </c>
      <c r="D3252" s="56">
        <f t="shared" si="100"/>
        <v>87.425055638762245</v>
      </c>
      <c r="E3252">
        <v>2.477452449372709E-3</v>
      </c>
      <c r="G3252">
        <v>3250</v>
      </c>
      <c r="H3252">
        <f t="shared" ca="1" si="101"/>
        <v>1.5116528808528002E-2</v>
      </c>
    </row>
    <row r="3253" spans="2:8" x14ac:dyDescent="0.45">
      <c r="B3253" s="191">
        <v>35591</v>
      </c>
      <c r="C3253" s="101">
        <v>5.2149868011474609</v>
      </c>
      <c r="D3253" s="56">
        <f t="shared" si="100"/>
        <v>-0.863109295573534</v>
      </c>
      <c r="E3253">
        <v>2.4724908580901709E-3</v>
      </c>
      <c r="G3253">
        <v>3251</v>
      </c>
      <c r="H3253">
        <f t="shared" ca="1" si="101"/>
        <v>-1.7274647065717789E-2</v>
      </c>
    </row>
    <row r="3254" spans="2:8" x14ac:dyDescent="0.45">
      <c r="B3254" s="191">
        <v>39507</v>
      </c>
      <c r="C3254" s="101">
        <v>38.095989227294922</v>
      </c>
      <c r="D3254" s="56">
        <f t="shared" si="100"/>
        <v>4.6116990247651888</v>
      </c>
      <c r="E3254">
        <v>2.4722932309014871E-3</v>
      </c>
      <c r="G3254">
        <v>3252</v>
      </c>
      <c r="H3254">
        <f t="shared" ca="1" si="101"/>
        <v>-6.9261997197382439E-3</v>
      </c>
    </row>
    <row r="3255" spans="2:8" x14ac:dyDescent="0.45">
      <c r="B3255" s="191">
        <v>37407</v>
      </c>
      <c r="C3255" s="101">
        <v>6.788672924041748</v>
      </c>
      <c r="D3255" s="56">
        <f t="shared" si="100"/>
        <v>-0.97967696239331603</v>
      </c>
      <c r="E3255">
        <v>2.4689801972494359E-3</v>
      </c>
      <c r="G3255">
        <v>3253</v>
      </c>
      <c r="H3255">
        <f t="shared" ca="1" si="101"/>
        <v>-2.9019036321963305E-2</v>
      </c>
    </row>
    <row r="3256" spans="2:8" x14ac:dyDescent="0.45">
      <c r="B3256" s="191">
        <v>45022</v>
      </c>
      <c r="C3256" s="101">
        <v>334.03829956054688</v>
      </c>
      <c r="D3256" s="56">
        <f t="shared" si="100"/>
        <v>46.816030394033461</v>
      </c>
      <c r="E3256">
        <v>2.4585760389166621E-3</v>
      </c>
      <c r="G3256">
        <v>3254</v>
      </c>
      <c r="H3256">
        <f t="shared" ca="1" si="101"/>
        <v>8.4019811166826681E-3</v>
      </c>
    </row>
    <row r="3257" spans="2:8" x14ac:dyDescent="0.45">
      <c r="B3257" s="191">
        <v>37560</v>
      </c>
      <c r="C3257" s="101">
        <v>6.9859061241149902</v>
      </c>
      <c r="D3257" s="56">
        <f t="shared" si="100"/>
        <v>-9.8495357750197951E-2</v>
      </c>
      <c r="E3257">
        <v>2.4479410534480588E-3</v>
      </c>
      <c r="G3257">
        <v>3255</v>
      </c>
      <c r="H3257">
        <f t="shared" ca="1" si="101"/>
        <v>-5.3274404206274037E-2</v>
      </c>
    </row>
    <row r="3258" spans="2:8" x14ac:dyDescent="0.45">
      <c r="B3258" s="191">
        <v>37747</v>
      </c>
      <c r="C3258" s="101">
        <v>7.7491626739501953</v>
      </c>
      <c r="D3258" s="56">
        <f t="shared" si="100"/>
        <v>-0.88521839957762283</v>
      </c>
      <c r="E3258">
        <v>2.4274265583646105E-3</v>
      </c>
      <c r="G3258">
        <v>3256</v>
      </c>
      <c r="H3258">
        <f t="shared" ca="1" si="101"/>
        <v>7.9317694801110915E-3</v>
      </c>
    </row>
    <row r="3259" spans="2:8" x14ac:dyDescent="0.45">
      <c r="B3259" s="191">
        <v>40428</v>
      </c>
      <c r="C3259" s="101">
        <v>67.512237548828125</v>
      </c>
      <c r="D3259" s="56">
        <f t="shared" si="100"/>
        <v>-0.6511673818375453</v>
      </c>
      <c r="E3259">
        <v>2.4124151474658991E-3</v>
      </c>
      <c r="G3259">
        <v>3257</v>
      </c>
      <c r="H3259">
        <f t="shared" ca="1" si="101"/>
        <v>-5.7440730882992981E-3</v>
      </c>
    </row>
    <row r="3260" spans="2:8" x14ac:dyDescent="0.45">
      <c r="B3260" s="191">
        <v>43258</v>
      </c>
      <c r="C3260" s="101">
        <v>193.53762817382813</v>
      </c>
      <c r="D3260" s="56">
        <f t="shared" si="100"/>
        <v>0.31917737181744638</v>
      </c>
      <c r="E3260">
        <v>2.4037270374520667E-3</v>
      </c>
      <c r="G3260">
        <v>3258</v>
      </c>
      <c r="H3260">
        <f t="shared" ca="1" si="101"/>
        <v>4.5490015340789638E-3</v>
      </c>
    </row>
    <row r="3261" spans="2:8" x14ac:dyDescent="0.45">
      <c r="B3261" s="191">
        <v>41802</v>
      </c>
      <c r="C3261" s="101">
        <v>146.71084594726563</v>
      </c>
      <c r="D3261" s="56">
        <f t="shared" si="100"/>
        <v>2.8684935993283234</v>
      </c>
      <c r="E3261">
        <v>2.400379156485246E-3</v>
      </c>
      <c r="G3261">
        <v>3259</v>
      </c>
      <c r="H3261">
        <f t="shared" ca="1" si="101"/>
        <v>-1.3380972751082682E-2</v>
      </c>
    </row>
    <row r="3262" spans="2:8" x14ac:dyDescent="0.45">
      <c r="B3262" s="191">
        <v>38841</v>
      </c>
      <c r="C3262" s="101">
        <v>37.924541473388672</v>
      </c>
      <c r="D3262" s="56">
        <f t="shared" si="100"/>
        <v>-0.75828609448793471</v>
      </c>
      <c r="E3262">
        <v>2.3933363675612933E-3</v>
      </c>
      <c r="G3262">
        <v>3260</v>
      </c>
      <c r="H3262">
        <f t="shared" ca="1" si="101"/>
        <v>7.6764876725224831E-3</v>
      </c>
    </row>
    <row r="3263" spans="2:8" x14ac:dyDescent="0.45">
      <c r="B3263" s="191">
        <v>41845</v>
      </c>
      <c r="C3263" s="101">
        <v>156.89846801757813</v>
      </c>
      <c r="D3263" s="56">
        <f t="shared" si="100"/>
        <v>52.97520755377468</v>
      </c>
      <c r="E3263">
        <v>2.3847647234582453E-3</v>
      </c>
      <c r="G3263">
        <v>3261</v>
      </c>
      <c r="H3263">
        <f t="shared" ca="1" si="101"/>
        <v>8.3166276818742307E-3</v>
      </c>
    </row>
    <row r="3264" spans="2:8" x14ac:dyDescent="0.45">
      <c r="B3264" s="191">
        <v>35121</v>
      </c>
      <c r="C3264" s="101">
        <v>2.9068617820739746</v>
      </c>
      <c r="D3264" s="56">
        <f t="shared" si="100"/>
        <v>-0.97685435814565724</v>
      </c>
      <c r="E3264">
        <v>2.381426876399292E-3</v>
      </c>
      <c r="G3264">
        <v>3262</v>
      </c>
      <c r="H3264">
        <f t="shared" ca="1" si="101"/>
        <v>-1.2431650692220063E-2</v>
      </c>
    </row>
    <row r="3265" spans="2:8" x14ac:dyDescent="0.45">
      <c r="B3265" s="191">
        <v>41257</v>
      </c>
      <c r="C3265" s="101">
        <v>125.59002685546875</v>
      </c>
      <c r="D3265" s="56">
        <f t="shared" si="100"/>
        <v>-0.19034242489584496</v>
      </c>
      <c r="E3265">
        <v>2.3709080280592361E-3</v>
      </c>
      <c r="G3265">
        <v>3263</v>
      </c>
      <c r="H3265">
        <f t="shared" ca="1" si="101"/>
        <v>-3.2221026516141824E-2</v>
      </c>
    </row>
    <row r="3266" spans="2:8" x14ac:dyDescent="0.45">
      <c r="B3266" s="191">
        <v>41725</v>
      </c>
      <c r="C3266" s="101">
        <v>155.114990234375</v>
      </c>
      <c r="D3266" s="56">
        <f t="shared" si="100"/>
        <v>4.6596485802255287</v>
      </c>
      <c r="E3266">
        <v>2.3671786202761318E-3</v>
      </c>
      <c r="G3266">
        <v>3264</v>
      </c>
      <c r="H3266">
        <f t="shared" ca="1" si="101"/>
        <v>4.0072160988600627E-2</v>
      </c>
    </row>
    <row r="3267" spans="2:8" x14ac:dyDescent="0.45">
      <c r="B3267" s="191">
        <v>39154</v>
      </c>
      <c r="C3267" s="101">
        <v>27.407176971435547</v>
      </c>
      <c r="D3267" s="56">
        <f t="shared" ref="D3267:D3330" si="102">(C3267-C3268)/C3268</f>
        <v>-0.86125491011246025</v>
      </c>
      <c r="E3267">
        <v>2.3552735204726174E-3</v>
      </c>
      <c r="G3267">
        <v>3265</v>
      </c>
      <c r="H3267">
        <f t="shared" ca="1" si="101"/>
        <v>-1.1455522564051824E-2</v>
      </c>
    </row>
    <row r="3268" spans="2:8" x14ac:dyDescent="0.45">
      <c r="B3268" s="191">
        <v>43460</v>
      </c>
      <c r="C3268" s="101">
        <v>197.53619384765625</v>
      </c>
      <c r="D3268" s="56">
        <f t="shared" si="102"/>
        <v>0.41165486646630917</v>
      </c>
      <c r="E3268">
        <v>2.3548781377276192E-3</v>
      </c>
      <c r="G3268">
        <v>3266</v>
      </c>
      <c r="H3268">
        <f t="shared" ref="H3268:H3331" ca="1" si="103">_xlfn.NORM.INV(RAND(),N$5,N$6)</f>
        <v>-2.8503197916870202E-2</v>
      </c>
    </row>
    <row r="3269" spans="2:8" x14ac:dyDescent="0.45">
      <c r="B3269" s="191">
        <v>43978</v>
      </c>
      <c r="C3269" s="101">
        <v>139.93235778808594</v>
      </c>
      <c r="D3269" s="56">
        <f t="shared" si="102"/>
        <v>3.261479530046147</v>
      </c>
      <c r="E3269">
        <v>2.3475458702134377E-3</v>
      </c>
      <c r="G3269">
        <v>3267</v>
      </c>
      <c r="H3269">
        <f t="shared" ca="1" si="103"/>
        <v>2.3826782178436132E-2</v>
      </c>
    </row>
    <row r="3270" spans="2:8" x14ac:dyDescent="0.45">
      <c r="B3270" s="191">
        <v>39840</v>
      </c>
      <c r="C3270" s="101">
        <v>32.836566925048828</v>
      </c>
      <c r="D3270" s="56">
        <f t="shared" si="102"/>
        <v>-0.77700024963386516</v>
      </c>
      <c r="E3270">
        <v>2.3472967485899392E-3</v>
      </c>
      <c r="G3270">
        <v>3268</v>
      </c>
      <c r="H3270">
        <f t="shared" ca="1" si="103"/>
        <v>-1.9204232336315172E-2</v>
      </c>
    </row>
    <row r="3271" spans="2:8" x14ac:dyDescent="0.45">
      <c r="B3271" s="191">
        <v>41780</v>
      </c>
      <c r="C3271" s="101">
        <v>147.24934387207031</v>
      </c>
      <c r="D3271" s="56">
        <f t="shared" si="102"/>
        <v>1.9287070717968713</v>
      </c>
      <c r="E3271">
        <v>2.3471218388588732E-3</v>
      </c>
      <c r="G3271">
        <v>3269</v>
      </c>
      <c r="H3271">
        <f t="shared" ca="1" si="103"/>
        <v>1.4482417698994159E-2</v>
      </c>
    </row>
    <row r="3272" spans="2:8" x14ac:dyDescent="0.45">
      <c r="B3272" s="191">
        <v>40184</v>
      </c>
      <c r="C3272" s="101">
        <v>50.277935028076172</v>
      </c>
      <c r="D3272" s="56">
        <f t="shared" si="102"/>
        <v>0.38860054660888516</v>
      </c>
      <c r="E3272">
        <v>2.342184857384761E-3</v>
      </c>
      <c r="G3272">
        <v>3270</v>
      </c>
      <c r="H3272">
        <f t="shared" ca="1" si="103"/>
        <v>-7.712508973095211E-3</v>
      </c>
    </row>
    <row r="3273" spans="2:8" x14ac:dyDescent="0.45">
      <c r="B3273" s="191">
        <v>39421</v>
      </c>
      <c r="C3273" s="101">
        <v>36.207630157470703</v>
      </c>
      <c r="D3273" s="56">
        <f t="shared" si="102"/>
        <v>-0.4796550650013634</v>
      </c>
      <c r="E3273">
        <v>2.3407913894021477E-3</v>
      </c>
      <c r="G3273">
        <v>3271</v>
      </c>
      <c r="H3273">
        <f t="shared" ca="1" si="103"/>
        <v>1.2478969791554165E-2</v>
      </c>
    </row>
    <row r="3274" spans="2:8" x14ac:dyDescent="0.45">
      <c r="B3274" s="191">
        <v>40515</v>
      </c>
      <c r="C3274" s="101">
        <v>69.583900451660156</v>
      </c>
      <c r="D3274" s="56">
        <f t="shared" si="102"/>
        <v>-0.83127058774254081</v>
      </c>
      <c r="E3274">
        <v>2.3402039320569363E-3</v>
      </c>
      <c r="G3274">
        <v>3272</v>
      </c>
      <c r="H3274">
        <f t="shared" ca="1" si="103"/>
        <v>7.1463659531657824E-3</v>
      </c>
    </row>
    <row r="3275" spans="2:8" x14ac:dyDescent="0.45">
      <c r="B3275" s="191">
        <v>45775</v>
      </c>
      <c r="C3275" s="101">
        <v>412.39935302734375</v>
      </c>
      <c r="D3275" s="56">
        <f t="shared" si="102"/>
        <v>3.8782435089847925E-2</v>
      </c>
      <c r="E3275">
        <v>2.3375634466937254E-3</v>
      </c>
      <c r="G3275">
        <v>3273</v>
      </c>
      <c r="H3275">
        <f t="shared" ca="1" si="103"/>
        <v>3.9728985098208651E-2</v>
      </c>
    </row>
    <row r="3276" spans="2:8" x14ac:dyDescent="0.45">
      <c r="B3276" s="191">
        <v>45154</v>
      </c>
      <c r="C3276" s="101">
        <v>397.00262451171875</v>
      </c>
      <c r="D3276" s="56">
        <f t="shared" si="102"/>
        <v>1.4404151619232426</v>
      </c>
      <c r="E3276">
        <v>2.3373778743946017E-3</v>
      </c>
      <c r="G3276">
        <v>3274</v>
      </c>
      <c r="H3276">
        <f t="shared" ca="1" si="103"/>
        <v>6.8688496837735584E-3</v>
      </c>
    </row>
    <row r="3277" spans="2:8" x14ac:dyDescent="0.45">
      <c r="B3277" s="191">
        <v>42733</v>
      </c>
      <c r="C3277" s="101">
        <v>162.67831420898438</v>
      </c>
      <c r="D3277" s="56">
        <f t="shared" si="102"/>
        <v>20.19136434320875</v>
      </c>
      <c r="E3277">
        <v>2.3356492391300361E-3</v>
      </c>
      <c r="G3277">
        <v>3275</v>
      </c>
      <c r="H3277">
        <f t="shared" ca="1" si="103"/>
        <v>5.7058874024259507E-2</v>
      </c>
    </row>
    <row r="3278" spans="2:8" x14ac:dyDescent="0.45">
      <c r="B3278" s="191">
        <v>36063</v>
      </c>
      <c r="C3278" s="101">
        <v>7.6766324043273926</v>
      </c>
      <c r="D3278" s="56">
        <f t="shared" si="102"/>
        <v>0.75068160929389716</v>
      </c>
      <c r="E3278">
        <v>2.3311467340504754E-3</v>
      </c>
      <c r="G3278">
        <v>3276</v>
      </c>
      <c r="H3278">
        <f t="shared" ca="1" si="103"/>
        <v>1.0376438409382937E-2</v>
      </c>
    </row>
    <row r="3279" spans="2:8" x14ac:dyDescent="0.45">
      <c r="B3279" s="191">
        <v>35558</v>
      </c>
      <c r="C3279" s="101">
        <v>4.3849391937255859</v>
      </c>
      <c r="D3279" s="56">
        <f t="shared" si="102"/>
        <v>-0.41559016160699225</v>
      </c>
      <c r="E3279">
        <v>2.3273121724356077E-3</v>
      </c>
      <c r="G3279">
        <v>3277</v>
      </c>
      <c r="H3279">
        <f t="shared" ca="1" si="103"/>
        <v>-1.3612143822200834E-2</v>
      </c>
    </row>
    <row r="3280" spans="2:8" x14ac:dyDescent="0.45">
      <c r="B3280" s="191">
        <v>36690</v>
      </c>
      <c r="C3280" s="101">
        <v>7.5031919479370117</v>
      </c>
      <c r="D3280" s="56">
        <f t="shared" si="102"/>
        <v>-0.98340404603026543</v>
      </c>
      <c r="E3280">
        <v>2.3248857431213371E-3</v>
      </c>
      <c r="G3280">
        <v>3278</v>
      </c>
      <c r="H3280">
        <f t="shared" ca="1" si="103"/>
        <v>2.0940530662748279E-3</v>
      </c>
    </row>
    <row r="3281" spans="2:8" x14ac:dyDescent="0.45">
      <c r="B3281" s="191">
        <v>45513</v>
      </c>
      <c r="C3281" s="101">
        <v>452.10971069335938</v>
      </c>
      <c r="D3281" s="56">
        <f t="shared" si="102"/>
        <v>1.2124755870951267</v>
      </c>
      <c r="E3281">
        <v>2.3244335816919393E-3</v>
      </c>
      <c r="G3281">
        <v>3279</v>
      </c>
      <c r="H3281">
        <f t="shared" ca="1" si="103"/>
        <v>2.753044500079432E-2</v>
      </c>
    </row>
    <row r="3282" spans="2:8" x14ac:dyDescent="0.45">
      <c r="B3282" s="191">
        <v>43629</v>
      </c>
      <c r="C3282" s="101">
        <v>204.34562683105469</v>
      </c>
      <c r="D3282" s="56">
        <f t="shared" si="102"/>
        <v>4.4494101810865478</v>
      </c>
      <c r="E3282">
        <v>2.3219119088042396E-3</v>
      </c>
      <c r="G3282">
        <v>3280</v>
      </c>
      <c r="H3282">
        <f t="shared" ca="1" si="103"/>
        <v>-1.190992576174393E-3</v>
      </c>
    </row>
    <row r="3283" spans="2:8" x14ac:dyDescent="0.45">
      <c r="B3283" s="191">
        <v>39701</v>
      </c>
      <c r="C3283" s="101">
        <v>37.498668670654297</v>
      </c>
      <c r="D3283" s="56">
        <f t="shared" si="102"/>
        <v>-0.80702411687391218</v>
      </c>
      <c r="E3283">
        <v>2.3123419492661287E-3</v>
      </c>
      <c r="G3283">
        <v>3281</v>
      </c>
      <c r="H3283">
        <f t="shared" ca="1" si="103"/>
        <v>4.4652706071272464E-3</v>
      </c>
    </row>
    <row r="3284" spans="2:8" x14ac:dyDescent="0.45">
      <c r="B3284" s="191">
        <v>42814</v>
      </c>
      <c r="C3284" s="101">
        <v>194.31790161132813</v>
      </c>
      <c r="D3284" s="56">
        <f t="shared" si="102"/>
        <v>13.282843456438632</v>
      </c>
      <c r="E3284">
        <v>2.3111334707126563E-3</v>
      </c>
      <c r="G3284">
        <v>3282</v>
      </c>
      <c r="H3284">
        <f t="shared" ca="1" si="103"/>
        <v>-3.4607240323814736E-2</v>
      </c>
    </row>
    <row r="3285" spans="2:8" x14ac:dyDescent="0.45">
      <c r="B3285" s="191">
        <v>38056</v>
      </c>
      <c r="C3285" s="101">
        <v>13.604987144470215</v>
      </c>
      <c r="D3285" s="56">
        <f t="shared" si="102"/>
        <v>-0.91608285079822882</v>
      </c>
      <c r="E3285">
        <v>2.3102679614340803E-3</v>
      </c>
      <c r="G3285">
        <v>3283</v>
      </c>
      <c r="H3285">
        <f t="shared" ca="1" si="103"/>
        <v>1.5027656779085696E-2</v>
      </c>
    </row>
    <row r="3286" spans="2:8" x14ac:dyDescent="0.45">
      <c r="B3286" s="191">
        <v>41957</v>
      </c>
      <c r="C3286" s="101">
        <v>162.12403869628906</v>
      </c>
      <c r="D3286" s="56">
        <f t="shared" si="102"/>
        <v>17.612722565184182</v>
      </c>
      <c r="E3286">
        <v>2.3077217692980085E-3</v>
      </c>
      <c r="G3286">
        <v>3284</v>
      </c>
      <c r="H3286">
        <f t="shared" ca="1" si="103"/>
        <v>1.6974265721316932E-2</v>
      </c>
    </row>
    <row r="3287" spans="2:8" x14ac:dyDescent="0.45">
      <c r="B3287" s="191">
        <v>36173</v>
      </c>
      <c r="C3287" s="101">
        <v>8.71038818359375</v>
      </c>
      <c r="D3287" s="56">
        <f t="shared" si="102"/>
        <v>-0.69039622283218305</v>
      </c>
      <c r="E3287">
        <v>2.3029858486973633E-3</v>
      </c>
      <c r="G3287">
        <v>3285</v>
      </c>
      <c r="H3287">
        <f t="shared" ca="1" si="103"/>
        <v>4.5235049874331476E-3</v>
      </c>
    </row>
    <row r="3288" spans="2:8" x14ac:dyDescent="0.45">
      <c r="B3288" s="191">
        <v>39275</v>
      </c>
      <c r="C3288" s="101">
        <v>28.13398551940918</v>
      </c>
      <c r="D3288" s="56">
        <f t="shared" si="102"/>
        <v>-0.90512518143542076</v>
      </c>
      <c r="E3288">
        <v>2.2948330446445325E-3</v>
      </c>
      <c r="G3288">
        <v>3286</v>
      </c>
      <c r="H3288">
        <f t="shared" ca="1" si="103"/>
        <v>1.8008302074914766E-2</v>
      </c>
    </row>
    <row r="3289" spans="2:8" x14ac:dyDescent="0.45">
      <c r="B3289" s="191">
        <v>44866</v>
      </c>
      <c r="C3289" s="101">
        <v>296.5379638671875</v>
      </c>
      <c r="D3289" s="56">
        <f t="shared" si="102"/>
        <v>5.2964865112458188</v>
      </c>
      <c r="E3289">
        <v>2.2943433188790632E-3</v>
      </c>
      <c r="G3289">
        <v>3287</v>
      </c>
      <c r="H3289">
        <f t="shared" ca="1" si="103"/>
        <v>-8.8246121333270117E-3</v>
      </c>
    </row>
    <row r="3290" spans="2:8" x14ac:dyDescent="0.45">
      <c r="B3290" s="191">
        <v>40050</v>
      </c>
      <c r="C3290" s="101">
        <v>47.095783233642578</v>
      </c>
      <c r="D3290" s="56">
        <f t="shared" si="102"/>
        <v>-0.87338256044714846</v>
      </c>
      <c r="E3290">
        <v>2.2918338218330175E-3</v>
      </c>
      <c r="G3290">
        <v>3288</v>
      </c>
      <c r="H3290">
        <f t="shared" ca="1" si="103"/>
        <v>-2.0738111332437685E-3</v>
      </c>
    </row>
    <row r="3291" spans="2:8" x14ac:dyDescent="0.45">
      <c r="B3291" s="191">
        <v>45331</v>
      </c>
      <c r="C3291" s="101">
        <v>371.953369140625</v>
      </c>
      <c r="D3291" s="56">
        <f t="shared" si="102"/>
        <v>59.691105583509106</v>
      </c>
      <c r="E3291">
        <v>2.2916373533845916E-3</v>
      </c>
      <c r="G3291">
        <v>3289</v>
      </c>
      <c r="H3291">
        <f t="shared" ca="1" si="103"/>
        <v>-2.7775211484900781E-3</v>
      </c>
    </row>
    <row r="3292" spans="2:8" x14ac:dyDescent="0.45">
      <c r="B3292" s="191">
        <v>35738</v>
      </c>
      <c r="C3292" s="101">
        <v>6.1286306381225586</v>
      </c>
      <c r="D3292" s="56">
        <f t="shared" si="102"/>
        <v>-0.49926229581645559</v>
      </c>
      <c r="E3292">
        <v>2.2831712545323423E-3</v>
      </c>
      <c r="G3292">
        <v>3290</v>
      </c>
      <c r="H3292">
        <f t="shared" ca="1" si="103"/>
        <v>1.6854075182079754E-2</v>
      </c>
    </row>
    <row r="3293" spans="2:8" x14ac:dyDescent="0.45">
      <c r="B3293" s="191">
        <v>38180</v>
      </c>
      <c r="C3293" s="101">
        <v>12.239203453063965</v>
      </c>
      <c r="D3293" s="56">
        <f t="shared" si="102"/>
        <v>-0.91713437360402694</v>
      </c>
      <c r="E3293">
        <v>2.2824772117384586E-3</v>
      </c>
      <c r="G3293">
        <v>3291</v>
      </c>
      <c r="H3293">
        <f t="shared" ca="1" si="103"/>
        <v>3.2870639196627777E-2</v>
      </c>
    </row>
    <row r="3294" spans="2:8" x14ac:dyDescent="0.45">
      <c r="B3294" s="191">
        <v>42282</v>
      </c>
      <c r="C3294" s="101">
        <v>147.69940185546875</v>
      </c>
      <c r="D3294" s="56">
        <f t="shared" si="102"/>
        <v>2.9313258702961891</v>
      </c>
      <c r="E3294">
        <v>2.2813130721144269E-3</v>
      </c>
      <c r="G3294">
        <v>3292</v>
      </c>
      <c r="H3294">
        <f t="shared" ca="1" si="103"/>
        <v>1.2413279781288587E-3</v>
      </c>
    </row>
    <row r="3295" spans="2:8" x14ac:dyDescent="0.45">
      <c r="B3295" s="191">
        <v>39611</v>
      </c>
      <c r="C3295" s="101">
        <v>37.569869995117188</v>
      </c>
      <c r="D3295" s="56">
        <f t="shared" si="102"/>
        <v>3.358277658481108</v>
      </c>
      <c r="E3295">
        <v>2.2555215705366439E-3</v>
      </c>
      <c r="G3295">
        <v>3293</v>
      </c>
      <c r="H3295">
        <f t="shared" ca="1" si="103"/>
        <v>3.7327666960952452E-2</v>
      </c>
    </row>
    <row r="3296" spans="2:8" x14ac:dyDescent="0.45">
      <c r="B3296" s="191">
        <v>35933</v>
      </c>
      <c r="C3296" s="101">
        <v>8.6203479766845703</v>
      </c>
      <c r="D3296" s="56">
        <f t="shared" si="102"/>
        <v>-0.97781119166132113</v>
      </c>
      <c r="E3296">
        <v>2.2473001462940505E-3</v>
      </c>
      <c r="G3296">
        <v>3294</v>
      </c>
      <c r="H3296">
        <f t="shared" ca="1" si="103"/>
        <v>-5.474099696818043E-3</v>
      </c>
    </row>
    <row r="3297" spans="2:8" x14ac:dyDescent="0.45">
      <c r="B3297" s="191">
        <v>45736</v>
      </c>
      <c r="C3297" s="101">
        <v>388.49981689453125</v>
      </c>
      <c r="D3297" s="56">
        <f t="shared" si="102"/>
        <v>10.756030970212052</v>
      </c>
      <c r="E3297">
        <v>2.2330345194511918E-3</v>
      </c>
      <c r="G3297">
        <v>3295</v>
      </c>
      <c r="H3297">
        <f t="shared" ca="1" si="103"/>
        <v>1.2522582295480844E-2</v>
      </c>
    </row>
    <row r="3298" spans="2:8" x14ac:dyDescent="0.45">
      <c r="B3298" s="191">
        <v>39045</v>
      </c>
      <c r="C3298" s="101">
        <v>33.046852111816406</v>
      </c>
      <c r="D3298" s="56">
        <f t="shared" si="102"/>
        <v>-0.73390004854469726</v>
      </c>
      <c r="E3298">
        <v>2.2319037287323014E-3</v>
      </c>
      <c r="G3298">
        <v>3296</v>
      </c>
      <c r="H3298">
        <f t="shared" ca="1" si="103"/>
        <v>-2.2706036122524767E-2</v>
      </c>
    </row>
    <row r="3299" spans="2:8" x14ac:dyDescent="0.45">
      <c r="B3299" s="191">
        <v>41330</v>
      </c>
      <c r="C3299" s="101">
        <v>124.18962097167969</v>
      </c>
      <c r="D3299" s="56">
        <f t="shared" si="102"/>
        <v>-0.62438712301142651</v>
      </c>
      <c r="E3299">
        <v>2.2260700852199107E-3</v>
      </c>
      <c r="G3299">
        <v>3297</v>
      </c>
      <c r="H3299">
        <f t="shared" ca="1" si="103"/>
        <v>1.8415465098216316E-2</v>
      </c>
    </row>
    <row r="3300" spans="2:8" x14ac:dyDescent="0.45">
      <c r="B3300" s="191">
        <v>44974</v>
      </c>
      <c r="C3300" s="101">
        <v>330.6319580078125</v>
      </c>
      <c r="D3300" s="56">
        <f t="shared" si="102"/>
        <v>8.5226358373272291</v>
      </c>
      <c r="E3300">
        <v>2.2218976295287503E-3</v>
      </c>
      <c r="G3300">
        <v>3298</v>
      </c>
      <c r="H3300">
        <f t="shared" ca="1" si="103"/>
        <v>3.4335447911018773E-3</v>
      </c>
    </row>
    <row r="3301" spans="2:8" x14ac:dyDescent="0.45">
      <c r="B3301" s="191">
        <v>39868</v>
      </c>
      <c r="C3301" s="101">
        <v>34.720634460449219</v>
      </c>
      <c r="D3301" s="56">
        <f t="shared" si="102"/>
        <v>0.65276413988290038</v>
      </c>
      <c r="E3301">
        <v>2.2196411928760065E-3</v>
      </c>
      <c r="G3301">
        <v>3299</v>
      </c>
      <c r="H3301">
        <f t="shared" ca="1" si="103"/>
        <v>-2.5473422316660277E-2</v>
      </c>
    </row>
    <row r="3302" spans="2:8" x14ac:dyDescent="0.45">
      <c r="B3302" s="191">
        <v>38569</v>
      </c>
      <c r="C3302" s="101">
        <v>21.00761604309082</v>
      </c>
      <c r="D3302" s="56">
        <f t="shared" si="102"/>
        <v>-0.94727010387071042</v>
      </c>
      <c r="E3302">
        <v>2.2179015979283084E-3</v>
      </c>
      <c r="G3302">
        <v>3300</v>
      </c>
      <c r="H3302">
        <f t="shared" ca="1" si="103"/>
        <v>7.0299753123239765E-3</v>
      </c>
    </row>
    <row r="3303" spans="2:8" x14ac:dyDescent="0.45">
      <c r="B3303" s="191">
        <v>45902</v>
      </c>
      <c r="C3303" s="101">
        <v>398.40048217773438</v>
      </c>
      <c r="D3303" s="56">
        <f t="shared" si="102"/>
        <v>1.5530226775865983</v>
      </c>
      <c r="E3303">
        <v>2.2175817242891683E-3</v>
      </c>
      <c r="G3303">
        <v>3301</v>
      </c>
      <c r="H3303">
        <f t="shared" ca="1" si="103"/>
        <v>7.2625852878108891E-3</v>
      </c>
    </row>
    <row r="3304" spans="2:8" x14ac:dyDescent="0.45">
      <c r="B3304" s="191">
        <v>44187</v>
      </c>
      <c r="C3304" s="101">
        <v>156.05050659179688</v>
      </c>
      <c r="D3304" s="56">
        <f t="shared" si="102"/>
        <v>3.4771061583528926</v>
      </c>
      <c r="E3304">
        <v>2.2174969801940321E-3</v>
      </c>
      <c r="G3304">
        <v>3302</v>
      </c>
      <c r="H3304">
        <f t="shared" ca="1" si="103"/>
        <v>-1.4571950850359979E-3</v>
      </c>
    </row>
    <row r="3305" spans="2:8" x14ac:dyDescent="0.45">
      <c r="B3305" s="191">
        <v>39849</v>
      </c>
      <c r="C3305" s="101">
        <v>34.855216979980469</v>
      </c>
      <c r="D3305" s="56">
        <f t="shared" si="102"/>
        <v>-0.52983166104480228</v>
      </c>
      <c r="E3305">
        <v>2.2109418643054038E-3</v>
      </c>
      <c r="G3305">
        <v>3303</v>
      </c>
      <c r="H3305">
        <f t="shared" ca="1" si="103"/>
        <v>2.8999669424602047E-2</v>
      </c>
    </row>
    <row r="3306" spans="2:8" x14ac:dyDescent="0.45">
      <c r="B3306" s="191">
        <v>40634</v>
      </c>
      <c r="C3306" s="101">
        <v>74.13348388671875</v>
      </c>
      <c r="D3306" s="56">
        <f t="shared" si="102"/>
        <v>0.14169560318796984</v>
      </c>
      <c r="E3306">
        <v>2.1970967628148334E-3</v>
      </c>
      <c r="G3306">
        <v>3304</v>
      </c>
      <c r="H3306">
        <f t="shared" ca="1" si="103"/>
        <v>-1.6656804185871208E-3</v>
      </c>
    </row>
    <row r="3307" spans="2:8" x14ac:dyDescent="0.45">
      <c r="B3307" s="191">
        <v>40414</v>
      </c>
      <c r="C3307" s="101">
        <v>64.932792663574219</v>
      </c>
      <c r="D3307" s="56">
        <f t="shared" si="102"/>
        <v>-0.69473461415462912</v>
      </c>
      <c r="E3307">
        <v>2.1944753059706897E-3</v>
      </c>
      <c r="G3307">
        <v>3305</v>
      </c>
      <c r="H3307">
        <f t="shared" ca="1" si="103"/>
        <v>2.0518440141640625E-2</v>
      </c>
    </row>
    <row r="3308" spans="2:8" x14ac:dyDescent="0.45">
      <c r="B3308" s="191">
        <v>43557</v>
      </c>
      <c r="C3308" s="101">
        <v>212.70932006835938</v>
      </c>
      <c r="D3308" s="56">
        <f t="shared" si="102"/>
        <v>-0.47423505808672817</v>
      </c>
      <c r="E3308">
        <v>2.1867472205189743E-3</v>
      </c>
      <c r="G3308">
        <v>3306</v>
      </c>
      <c r="H3308">
        <f t="shared" ca="1" si="103"/>
        <v>1.8081864872656853E-2</v>
      </c>
    </row>
    <row r="3309" spans="2:8" x14ac:dyDescent="0.45">
      <c r="B3309" s="191">
        <v>45950</v>
      </c>
      <c r="C3309" s="101">
        <v>404.57113647460938</v>
      </c>
      <c r="D3309" s="56">
        <f t="shared" si="102"/>
        <v>-3.4982455027336361E-3</v>
      </c>
      <c r="E3309">
        <v>2.1836845666660695E-3</v>
      </c>
      <c r="G3309">
        <v>3307</v>
      </c>
      <c r="H3309">
        <f t="shared" ca="1" si="103"/>
        <v>-1.2545011654729632E-2</v>
      </c>
    </row>
    <row r="3310" spans="2:8" x14ac:dyDescent="0.45">
      <c r="B3310" s="191">
        <v>45877</v>
      </c>
      <c r="C3310" s="101">
        <v>405.99139404296875</v>
      </c>
      <c r="D3310" s="56">
        <f t="shared" si="102"/>
        <v>51.315252754501827</v>
      </c>
      <c r="E3310">
        <v>2.1760288791259122E-3</v>
      </c>
      <c r="G3310">
        <v>3308</v>
      </c>
      <c r="H3310">
        <f t="shared" ca="1" si="103"/>
        <v>-1.0992270921591364E-2</v>
      </c>
    </row>
    <row r="3311" spans="2:8" x14ac:dyDescent="0.45">
      <c r="B3311" s="191">
        <v>36109</v>
      </c>
      <c r="C3311" s="101">
        <v>7.7604784965515137</v>
      </c>
      <c r="D3311" s="56">
        <f t="shared" si="102"/>
        <v>-0.94817680420816919</v>
      </c>
      <c r="E3311">
        <v>2.1654291568884397E-3</v>
      </c>
      <c r="G3311">
        <v>3309</v>
      </c>
      <c r="H3311">
        <f t="shared" ca="1" si="103"/>
        <v>-2.6467864928052709E-3</v>
      </c>
    </row>
    <row r="3312" spans="2:8" x14ac:dyDescent="0.45">
      <c r="B3312" s="191">
        <v>41464</v>
      </c>
      <c r="C3312" s="101">
        <v>149.74913024902344</v>
      </c>
      <c r="D3312" s="56">
        <f t="shared" si="102"/>
        <v>3.3872931140020346</v>
      </c>
      <c r="E3312">
        <v>2.1632274814850747E-3</v>
      </c>
      <c r="G3312">
        <v>3310</v>
      </c>
      <c r="H3312">
        <f t="shared" ca="1" si="103"/>
        <v>9.8477902875063923E-3</v>
      </c>
    </row>
    <row r="3313" spans="2:8" x14ac:dyDescent="0.45">
      <c r="B3313" s="191">
        <v>39001</v>
      </c>
      <c r="C3313" s="101">
        <v>34.132465362548828</v>
      </c>
      <c r="D3313" s="56">
        <f t="shared" si="102"/>
        <v>-0.7981864475331556</v>
      </c>
      <c r="E3313">
        <v>2.1610994043004253E-3</v>
      </c>
      <c r="G3313">
        <v>3311</v>
      </c>
      <c r="H3313">
        <f t="shared" ca="1" si="103"/>
        <v>-7.7937537244294171E-3</v>
      </c>
    </row>
    <row r="3314" spans="2:8" x14ac:dyDescent="0.45">
      <c r="B3314" s="191">
        <v>44405</v>
      </c>
      <c r="C3314" s="101">
        <v>169.12870788574219</v>
      </c>
      <c r="D3314" s="56">
        <f t="shared" si="102"/>
        <v>2.3671538712861766</v>
      </c>
      <c r="E3314">
        <v>2.1567490177587766E-3</v>
      </c>
      <c r="G3314">
        <v>3312</v>
      </c>
      <c r="H3314">
        <f t="shared" ca="1" si="103"/>
        <v>2.4851624384900638E-2</v>
      </c>
    </row>
    <row r="3315" spans="2:8" x14ac:dyDescent="0.45">
      <c r="B3315" s="191">
        <v>40186</v>
      </c>
      <c r="C3315" s="101">
        <v>50.228981018066406</v>
      </c>
      <c r="D3315" s="56">
        <f t="shared" si="102"/>
        <v>-0.42731490937230232</v>
      </c>
      <c r="E3315">
        <v>2.1487185396385751E-3</v>
      </c>
      <c r="G3315">
        <v>3313</v>
      </c>
      <c r="H3315">
        <f t="shared" ca="1" si="103"/>
        <v>2.3554385178453773E-2</v>
      </c>
    </row>
    <row r="3316" spans="2:8" x14ac:dyDescent="0.45">
      <c r="B3316" s="191">
        <v>40855</v>
      </c>
      <c r="C3316" s="101">
        <v>87.707855224609375</v>
      </c>
      <c r="D3316" s="56">
        <f t="shared" si="102"/>
        <v>18.388404105684611</v>
      </c>
      <c r="E3316">
        <v>2.139301188344718E-3</v>
      </c>
      <c r="G3316">
        <v>3314</v>
      </c>
      <c r="H3316">
        <f t="shared" ca="1" si="103"/>
        <v>2.3891366909612232E-3</v>
      </c>
    </row>
    <row r="3317" spans="2:8" x14ac:dyDescent="0.45">
      <c r="B3317" s="191">
        <v>35475</v>
      </c>
      <c r="C3317" s="101">
        <v>4.5237274169921875</v>
      </c>
      <c r="D3317" s="56">
        <f t="shared" si="102"/>
        <v>-0.98848897326675111</v>
      </c>
      <c r="E3317">
        <v>2.1368552871825126E-3</v>
      </c>
      <c r="G3317">
        <v>3315</v>
      </c>
      <c r="H3317">
        <f t="shared" ca="1" si="103"/>
        <v>4.5933714288657196E-3</v>
      </c>
    </row>
    <row r="3318" spans="2:8" x14ac:dyDescent="0.45">
      <c r="B3318" s="191">
        <v>45103</v>
      </c>
      <c r="C3318" s="101">
        <v>392.99078369140625</v>
      </c>
      <c r="D3318" s="56">
        <f t="shared" si="102"/>
        <v>1.024566267584238</v>
      </c>
      <c r="E3318">
        <v>2.136096814391638E-3</v>
      </c>
      <c r="G3318">
        <v>3316</v>
      </c>
      <c r="H3318">
        <f t="shared" ca="1" si="103"/>
        <v>2.7319671610857015E-2</v>
      </c>
    </row>
    <row r="3319" spans="2:8" x14ac:dyDescent="0.45">
      <c r="B3319" s="191">
        <v>42821</v>
      </c>
      <c r="C3319" s="101">
        <v>194.11109924316406</v>
      </c>
      <c r="D3319" s="56">
        <f t="shared" si="102"/>
        <v>0.2499452220780474</v>
      </c>
      <c r="E3319">
        <v>2.1351548952309647E-3</v>
      </c>
      <c r="G3319">
        <v>3317</v>
      </c>
      <c r="H3319">
        <f t="shared" ca="1" si="103"/>
        <v>-4.1996969793516477E-3</v>
      </c>
    </row>
    <row r="3320" spans="2:8" x14ac:dyDescent="0.45">
      <c r="B3320" s="191">
        <v>41843</v>
      </c>
      <c r="C3320" s="101">
        <v>155.29568481445313</v>
      </c>
      <c r="D3320" s="56">
        <f t="shared" si="102"/>
        <v>19.663633263917077</v>
      </c>
      <c r="E3320">
        <v>2.125173852573018E-3</v>
      </c>
      <c r="G3320">
        <v>3318</v>
      </c>
      <c r="H3320">
        <f t="shared" ca="1" si="103"/>
        <v>-2.5047372470906704E-2</v>
      </c>
    </row>
    <row r="3321" spans="2:8" x14ac:dyDescent="0.45">
      <c r="B3321" s="191">
        <v>37623</v>
      </c>
      <c r="C3321" s="101">
        <v>7.5154104232788086</v>
      </c>
      <c r="D3321" s="56">
        <f t="shared" si="102"/>
        <v>-0.97692958205220282</v>
      </c>
      <c r="E3321">
        <v>2.1234060307630644E-3</v>
      </c>
      <c r="G3321">
        <v>3319</v>
      </c>
      <c r="H3321">
        <f t="shared" ca="1" si="103"/>
        <v>1.8456454048474437E-2</v>
      </c>
    </row>
    <row r="3322" spans="2:8" x14ac:dyDescent="0.45">
      <c r="B3322" s="191">
        <v>45007</v>
      </c>
      <c r="C3322" s="101">
        <v>325.75961303710938</v>
      </c>
      <c r="D3322" s="56">
        <f t="shared" si="102"/>
        <v>40.832330205576639</v>
      </c>
      <c r="E3322">
        <v>2.1224416377836671E-3</v>
      </c>
      <c r="G3322">
        <v>3320</v>
      </c>
      <c r="H3322">
        <f t="shared" ca="1" si="103"/>
        <v>-1.6082918058457157E-2</v>
      </c>
    </row>
    <row r="3323" spans="2:8" x14ac:dyDescent="0.45">
      <c r="B3323" s="191">
        <v>37512</v>
      </c>
      <c r="C3323" s="101">
        <v>7.787269115447998</v>
      </c>
      <c r="D3323" s="56">
        <f t="shared" si="102"/>
        <v>-0.93534948210820801</v>
      </c>
      <c r="E3323">
        <v>2.1224190545466237E-3</v>
      </c>
      <c r="G3323">
        <v>3321</v>
      </c>
      <c r="H3323">
        <f t="shared" ca="1" si="103"/>
        <v>-1.0519693056118631E-2</v>
      </c>
    </row>
    <row r="3324" spans="2:8" x14ac:dyDescent="0.45">
      <c r="B3324" s="191">
        <v>43964</v>
      </c>
      <c r="C3324" s="101">
        <v>120.45176696777344</v>
      </c>
      <c r="D3324" s="56">
        <f t="shared" si="102"/>
        <v>-0.22365647022030205</v>
      </c>
      <c r="E3324">
        <v>2.1204170403177568E-3</v>
      </c>
      <c r="G3324">
        <v>3322</v>
      </c>
      <c r="H3324">
        <f t="shared" ca="1" si="103"/>
        <v>1.6148723969819888E-3</v>
      </c>
    </row>
    <row r="3325" spans="2:8" x14ac:dyDescent="0.45">
      <c r="B3325" s="191">
        <v>43873</v>
      </c>
      <c r="C3325" s="101">
        <v>155.15266418457031</v>
      </c>
      <c r="D3325" s="56">
        <f t="shared" si="102"/>
        <v>-5.5001026962171545E-2</v>
      </c>
      <c r="E3325">
        <v>2.1165691907513141E-3</v>
      </c>
      <c r="G3325">
        <v>3323</v>
      </c>
      <c r="H3325">
        <f t="shared" ca="1" si="103"/>
        <v>-2.0024313310693827E-2</v>
      </c>
    </row>
    <row r="3326" spans="2:8" x14ac:dyDescent="0.45">
      <c r="B3326" s="191">
        <v>44181</v>
      </c>
      <c r="C3326" s="101">
        <v>164.18289184570313</v>
      </c>
      <c r="D3326" s="56">
        <f t="shared" si="102"/>
        <v>0.18381592662378626</v>
      </c>
      <c r="E3326">
        <v>2.1071473974052053E-3</v>
      </c>
      <c r="G3326">
        <v>3324</v>
      </c>
      <c r="H3326">
        <f t="shared" ca="1" si="103"/>
        <v>7.5480481613469956E-3</v>
      </c>
    </row>
    <row r="3327" spans="2:8" x14ac:dyDescent="0.45">
      <c r="B3327" s="191">
        <v>42394</v>
      </c>
      <c r="C3327" s="101">
        <v>138.68954467773438</v>
      </c>
      <c r="D3327" s="56">
        <f t="shared" si="102"/>
        <v>10.147527321599085</v>
      </c>
      <c r="E3327">
        <v>2.1053880337311916E-3</v>
      </c>
      <c r="G3327">
        <v>3325</v>
      </c>
      <c r="H3327">
        <f t="shared" ca="1" si="103"/>
        <v>-1.824183626127151E-3</v>
      </c>
    </row>
    <row r="3328" spans="2:8" x14ac:dyDescent="0.45">
      <c r="B3328" s="191">
        <v>38072</v>
      </c>
      <c r="C3328" s="101">
        <v>12.441283226013184</v>
      </c>
      <c r="D3328" s="56">
        <f t="shared" si="102"/>
        <v>-1.072694193714375E-3</v>
      </c>
      <c r="E3328">
        <v>2.1046636747601363E-3</v>
      </c>
      <c r="G3328">
        <v>3326</v>
      </c>
      <c r="H3328">
        <f t="shared" ca="1" si="103"/>
        <v>-1.1271574560776614E-2</v>
      </c>
    </row>
    <row r="3329" spans="2:8" x14ac:dyDescent="0.45">
      <c r="B3329" s="191">
        <v>38068</v>
      </c>
      <c r="C3329" s="101">
        <v>12.454643249511719</v>
      </c>
      <c r="D3329" s="56">
        <f t="shared" si="102"/>
        <v>-0.94377835698094026</v>
      </c>
      <c r="E3329">
        <v>2.1027088442298891E-3</v>
      </c>
      <c r="G3329">
        <v>3327</v>
      </c>
      <c r="H3329">
        <f t="shared" ca="1" si="103"/>
        <v>1.2711217197487516E-2</v>
      </c>
    </row>
    <row r="3330" spans="2:8" x14ac:dyDescent="0.45">
      <c r="B3330" s="191">
        <v>43348</v>
      </c>
      <c r="C3330" s="101">
        <v>221.52755737304688</v>
      </c>
      <c r="D3330" s="56">
        <f t="shared" si="102"/>
        <v>28.649915165509427</v>
      </c>
      <c r="E3330">
        <v>2.0994485358320561E-3</v>
      </c>
      <c r="G3330">
        <v>3328</v>
      </c>
      <c r="H3330">
        <f t="shared" ca="1" si="103"/>
        <v>-6.854591830779389E-3</v>
      </c>
    </row>
    <row r="3331" spans="2:8" x14ac:dyDescent="0.45">
      <c r="B3331" s="191">
        <v>37251</v>
      </c>
      <c r="C3331" s="101">
        <v>7.4714398384094238</v>
      </c>
      <c r="D3331" s="56">
        <f t="shared" ref="D3331:D3394" si="104">(C3331-C3332)/C3332</f>
        <v>-0.79241130337457355</v>
      </c>
      <c r="E3331">
        <v>2.0932443464655157E-3</v>
      </c>
      <c r="G3331">
        <v>3329</v>
      </c>
      <c r="H3331">
        <f t="shared" ca="1" si="103"/>
        <v>-7.0843861797764229E-4</v>
      </c>
    </row>
    <row r="3332" spans="2:8" x14ac:dyDescent="0.45">
      <c r="B3332" s="191">
        <v>39532</v>
      </c>
      <c r="C3332" s="101">
        <v>35.991554260253906</v>
      </c>
      <c r="D3332" s="56">
        <f t="shared" si="104"/>
        <v>2.7951917362303189</v>
      </c>
      <c r="E3332">
        <v>2.0927714628561742E-3</v>
      </c>
      <c r="G3332">
        <v>3330</v>
      </c>
      <c r="H3332">
        <f t="shared" ref="H3332:H3395" ca="1" si="105">_xlfn.NORM.INV(RAND(),N$5,N$6)</f>
        <v>2.7667543907392619E-4</v>
      </c>
    </row>
    <row r="3333" spans="2:8" x14ac:dyDescent="0.45">
      <c r="B3333" s="191">
        <v>36867</v>
      </c>
      <c r="C3333" s="101">
        <v>9.4834613800048828</v>
      </c>
      <c r="D3333" s="56">
        <f t="shared" si="104"/>
        <v>-0.74267921056338748</v>
      </c>
      <c r="E3333">
        <v>2.0911223888556508E-3</v>
      </c>
      <c r="G3333">
        <v>3331</v>
      </c>
      <c r="H3333">
        <f t="shared" ca="1" si="105"/>
        <v>1.127836891090969E-2</v>
      </c>
    </row>
    <row r="3334" spans="2:8" x14ac:dyDescent="0.45">
      <c r="B3334" s="191">
        <v>39996</v>
      </c>
      <c r="C3334" s="101">
        <v>36.854625701904297</v>
      </c>
      <c r="D3334" s="56">
        <f t="shared" si="104"/>
        <v>-0.46043517393687866</v>
      </c>
      <c r="E3334">
        <v>2.0907447747976313E-3</v>
      </c>
      <c r="G3334">
        <v>3332</v>
      </c>
      <c r="H3334">
        <f t="shared" ca="1" si="105"/>
        <v>-9.6839325743228455E-3</v>
      </c>
    </row>
    <row r="3335" spans="2:8" x14ac:dyDescent="0.45">
      <c r="B3335" s="191">
        <v>40571</v>
      </c>
      <c r="C3335" s="101">
        <v>68.304351806640625</v>
      </c>
      <c r="D3335" s="56">
        <f t="shared" si="104"/>
        <v>-0.74325115684539655</v>
      </c>
      <c r="E3335">
        <v>2.0860404083163581E-3</v>
      </c>
      <c r="G3335">
        <v>3333</v>
      </c>
      <c r="H3335">
        <f t="shared" ca="1" si="105"/>
        <v>1.1911087243506228E-2</v>
      </c>
    </row>
    <row r="3336" spans="2:8" x14ac:dyDescent="0.45">
      <c r="B3336" s="191">
        <v>44802</v>
      </c>
      <c r="C3336" s="101">
        <v>266.03567504882813</v>
      </c>
      <c r="D3336" s="56">
        <f t="shared" si="104"/>
        <v>6.3322817439477621</v>
      </c>
      <c r="E3336">
        <v>2.0771578503174992E-3</v>
      </c>
      <c r="G3336">
        <v>3334</v>
      </c>
      <c r="H3336">
        <f t="shared" ca="1" si="105"/>
        <v>-4.6434456772207746E-3</v>
      </c>
    </row>
    <row r="3337" spans="2:8" x14ac:dyDescent="0.45">
      <c r="B3337" s="191">
        <v>39422</v>
      </c>
      <c r="C3337" s="101">
        <v>36.282794952392578</v>
      </c>
      <c r="D3337" s="56">
        <f t="shared" si="104"/>
        <v>-0.80495826684855465</v>
      </c>
      <c r="E3337">
        <v>2.0759379886221658E-3</v>
      </c>
      <c r="G3337">
        <v>3335</v>
      </c>
      <c r="H3337">
        <f t="shared" ca="1" si="105"/>
        <v>8.7132403936325022E-3</v>
      </c>
    </row>
    <row r="3338" spans="2:8" x14ac:dyDescent="0.45">
      <c r="B3338" s="191">
        <v>43039</v>
      </c>
      <c r="C3338" s="101">
        <v>186.02580261230469</v>
      </c>
      <c r="D3338" s="56">
        <f t="shared" si="104"/>
        <v>4.9209136790509893</v>
      </c>
      <c r="E3338">
        <v>2.0741973304295395E-3</v>
      </c>
      <c r="G3338">
        <v>3336</v>
      </c>
      <c r="H3338">
        <f t="shared" ca="1" si="105"/>
        <v>-4.6153164739867044E-3</v>
      </c>
    </row>
    <row r="3339" spans="2:8" x14ac:dyDescent="0.45">
      <c r="B3339" s="191">
        <v>39072</v>
      </c>
      <c r="C3339" s="101">
        <v>31.418428421020508</v>
      </c>
      <c r="D3339" s="56">
        <f t="shared" si="104"/>
        <v>-0.92304010530490166</v>
      </c>
      <c r="E3339">
        <v>2.0538926140773314E-3</v>
      </c>
      <c r="G3339">
        <v>3337</v>
      </c>
      <c r="H3339">
        <f t="shared" ca="1" si="105"/>
        <v>-4.9462185080408512E-2</v>
      </c>
    </row>
    <row r="3340" spans="2:8" x14ac:dyDescent="0.45">
      <c r="B3340" s="191">
        <v>45954</v>
      </c>
      <c r="C3340" s="101">
        <v>408.24417114257813</v>
      </c>
      <c r="D3340" s="56">
        <f t="shared" si="104"/>
        <v>0.82483757188684936</v>
      </c>
      <c r="E3340">
        <v>2.0435108026448413E-3</v>
      </c>
      <c r="G3340">
        <v>3338</v>
      </c>
      <c r="H3340">
        <f t="shared" ca="1" si="105"/>
        <v>-1.0927897559090129E-2</v>
      </c>
    </row>
    <row r="3341" spans="2:8" x14ac:dyDescent="0.45">
      <c r="B3341" s="191">
        <v>44669</v>
      </c>
      <c r="C3341" s="101">
        <v>223.71534729003906</v>
      </c>
      <c r="D3341" s="56">
        <f t="shared" si="104"/>
        <v>6.0284085435931584E-2</v>
      </c>
      <c r="E3341">
        <v>2.0405216042343557E-3</v>
      </c>
      <c r="G3341">
        <v>3339</v>
      </c>
      <c r="H3341">
        <f t="shared" ca="1" si="105"/>
        <v>4.6006276417087086E-2</v>
      </c>
    </row>
    <row r="3342" spans="2:8" x14ac:dyDescent="0.45">
      <c r="B3342" s="191">
        <v>43538</v>
      </c>
      <c r="C3342" s="101">
        <v>210.99566650390625</v>
      </c>
      <c r="D3342" s="56">
        <f t="shared" si="104"/>
        <v>0.4171515174683107</v>
      </c>
      <c r="E3342">
        <v>2.0346042876910318E-3</v>
      </c>
      <c r="G3342">
        <v>3340</v>
      </c>
      <c r="H3342">
        <f t="shared" ca="1" si="105"/>
        <v>3.674805677688952E-3</v>
      </c>
    </row>
    <row r="3343" spans="2:8" x14ac:dyDescent="0.45">
      <c r="B3343" s="191">
        <v>41736</v>
      </c>
      <c r="C3343" s="101">
        <v>148.88716125488281</v>
      </c>
      <c r="D3343" s="56">
        <f t="shared" si="104"/>
        <v>-0.65290540883764148</v>
      </c>
      <c r="E3343">
        <v>2.0307682701879931E-3</v>
      </c>
      <c r="G3343">
        <v>3341</v>
      </c>
      <c r="H3343">
        <f t="shared" ca="1" si="105"/>
        <v>6.9976205741048405E-3</v>
      </c>
    </row>
    <row r="3344" spans="2:8" x14ac:dyDescent="0.45">
      <c r="B3344" s="191">
        <v>45644</v>
      </c>
      <c r="C3344" s="101">
        <v>428.95269775390625</v>
      </c>
      <c r="D3344" s="56">
        <f t="shared" si="104"/>
        <v>5.0497588540515554</v>
      </c>
      <c r="E3344">
        <v>2.0234484483307048E-3</v>
      </c>
      <c r="G3344">
        <v>3342</v>
      </c>
      <c r="H3344">
        <f t="shared" ca="1" si="105"/>
        <v>2.5636544405533382E-2</v>
      </c>
    </row>
    <row r="3345" spans="2:8" x14ac:dyDescent="0.45">
      <c r="B3345" s="191">
        <v>40542</v>
      </c>
      <c r="C3345" s="101">
        <v>70.904098510742188</v>
      </c>
      <c r="D3345" s="56">
        <f t="shared" si="104"/>
        <v>-0.82246608178577285</v>
      </c>
      <c r="E3345">
        <v>2.0090765320798869E-3</v>
      </c>
      <c r="G3345">
        <v>3343</v>
      </c>
      <c r="H3345">
        <f t="shared" ca="1" si="105"/>
        <v>1.3840773975684338E-2</v>
      </c>
    </row>
    <row r="3346" spans="2:8" x14ac:dyDescent="0.45">
      <c r="B3346" s="191">
        <v>45189</v>
      </c>
      <c r="C3346" s="101">
        <v>399.38339233398438</v>
      </c>
      <c r="D3346" s="56">
        <f t="shared" si="104"/>
        <v>3.7437174581791415</v>
      </c>
      <c r="E3346">
        <v>1.9910435579538763E-3</v>
      </c>
      <c r="G3346">
        <v>3344</v>
      </c>
      <c r="H3346">
        <f t="shared" ca="1" si="105"/>
        <v>-9.4860003676641921E-3</v>
      </c>
    </row>
    <row r="3347" spans="2:8" x14ac:dyDescent="0.45">
      <c r="B3347" s="191">
        <v>40780</v>
      </c>
      <c r="C3347" s="101">
        <v>84.192070007324219</v>
      </c>
      <c r="D3347" s="56">
        <f t="shared" si="104"/>
        <v>3.1093692003695939</v>
      </c>
      <c r="E3347">
        <v>1.9807674427388868E-3</v>
      </c>
      <c r="G3347">
        <v>3345</v>
      </c>
      <c r="H3347">
        <f t="shared" ca="1" si="105"/>
        <v>3.0353380924743632E-2</v>
      </c>
    </row>
    <row r="3348" spans="2:8" x14ac:dyDescent="0.45">
      <c r="B3348" s="191">
        <v>38588</v>
      </c>
      <c r="C3348" s="101">
        <v>20.487833023071289</v>
      </c>
      <c r="D3348" s="56">
        <f t="shared" si="104"/>
        <v>-0.94787837759360938</v>
      </c>
      <c r="E3348">
        <v>1.978580105023043E-3</v>
      </c>
      <c r="G3348">
        <v>3346</v>
      </c>
      <c r="H3348">
        <f t="shared" ca="1" si="105"/>
        <v>1.2931819947719421E-3</v>
      </c>
    </row>
    <row r="3349" spans="2:8" x14ac:dyDescent="0.45">
      <c r="B3349" s="191">
        <v>45457</v>
      </c>
      <c r="C3349" s="101">
        <v>393.07742309570313</v>
      </c>
      <c r="D3349" s="56">
        <f t="shared" si="104"/>
        <v>2.0310137197767513</v>
      </c>
      <c r="E3349">
        <v>1.9753452517345823E-3</v>
      </c>
      <c r="G3349">
        <v>3347</v>
      </c>
      <c r="H3349">
        <f t="shared" ca="1" si="105"/>
        <v>-2.1831790928860421E-3</v>
      </c>
    </row>
    <row r="3350" spans="2:8" x14ac:dyDescent="0.45">
      <c r="B3350" s="191">
        <v>41355</v>
      </c>
      <c r="C3350" s="101">
        <v>129.68513488769531</v>
      </c>
      <c r="D3350" s="56">
        <f t="shared" si="104"/>
        <v>0.78704597229746476</v>
      </c>
      <c r="E3350">
        <v>1.9672595756981726E-3</v>
      </c>
      <c r="G3350">
        <v>3348</v>
      </c>
      <c r="H3350">
        <f t="shared" ca="1" si="105"/>
        <v>3.0432570778462752E-2</v>
      </c>
    </row>
    <row r="3351" spans="2:8" x14ac:dyDescent="0.45">
      <c r="B3351" s="191">
        <v>40452</v>
      </c>
      <c r="C3351" s="101">
        <v>72.569557189941406</v>
      </c>
      <c r="D3351" s="56">
        <f t="shared" si="104"/>
        <v>-0.7805697910292847</v>
      </c>
      <c r="E3351">
        <v>1.9628780718162248E-3</v>
      </c>
      <c r="G3351">
        <v>3349</v>
      </c>
      <c r="H3351">
        <f t="shared" ca="1" si="105"/>
        <v>-1.0941143259865189E-2</v>
      </c>
    </row>
    <row r="3352" spans="2:8" x14ac:dyDescent="0.45">
      <c r="B3352" s="191">
        <v>45016</v>
      </c>
      <c r="C3352" s="101">
        <v>330.71817016601563</v>
      </c>
      <c r="D3352" s="56">
        <f t="shared" si="104"/>
        <v>15.174112810501633</v>
      </c>
      <c r="E3352">
        <v>1.959544476639177E-3</v>
      </c>
      <c r="G3352">
        <v>3350</v>
      </c>
      <c r="H3352">
        <f t="shared" ca="1" si="105"/>
        <v>4.4472604264092037E-3</v>
      </c>
    </row>
    <row r="3353" spans="2:8" x14ac:dyDescent="0.45">
      <c r="B3353" s="191">
        <v>38587</v>
      </c>
      <c r="C3353" s="101">
        <v>20.447376251220703</v>
      </c>
      <c r="D3353" s="56">
        <f t="shared" si="104"/>
        <v>-0.8704391067134748</v>
      </c>
      <c r="E3353">
        <v>1.9526288429412356E-3</v>
      </c>
      <c r="G3353">
        <v>3351</v>
      </c>
      <c r="H3353">
        <f t="shared" ca="1" si="105"/>
        <v>-1.0394256748091959E-2</v>
      </c>
    </row>
    <row r="3354" spans="2:8" x14ac:dyDescent="0.45">
      <c r="B3354" s="191">
        <v>41901</v>
      </c>
      <c r="C3354" s="101">
        <v>157.82058715820313</v>
      </c>
      <c r="D3354" s="56">
        <f t="shared" si="104"/>
        <v>9.3556894260484413E-2</v>
      </c>
      <c r="E3354">
        <v>1.9511199928623942E-3</v>
      </c>
      <c r="G3354">
        <v>3352</v>
      </c>
      <c r="H3354">
        <f t="shared" ca="1" si="105"/>
        <v>2.8420835642079386E-3</v>
      </c>
    </row>
    <row r="3355" spans="2:8" x14ac:dyDescent="0.45">
      <c r="B3355" s="191">
        <v>41500</v>
      </c>
      <c r="C3355" s="101">
        <v>144.31858825683594</v>
      </c>
      <c r="D3355" s="56">
        <f t="shared" si="104"/>
        <v>17.801779452923398</v>
      </c>
      <c r="E3355">
        <v>1.944658022188403E-3</v>
      </c>
      <c r="G3355">
        <v>3353</v>
      </c>
      <c r="H3355">
        <f t="shared" ca="1" si="105"/>
        <v>-3.7186625870015109E-2</v>
      </c>
    </row>
    <row r="3356" spans="2:8" x14ac:dyDescent="0.45">
      <c r="B3356" s="191">
        <v>37722</v>
      </c>
      <c r="C3356" s="101">
        <v>7.6757941246032715</v>
      </c>
      <c r="D3356" s="56">
        <f t="shared" si="104"/>
        <v>-0.98138302446775127</v>
      </c>
      <c r="E3356">
        <v>1.9299403098410959E-3</v>
      </c>
      <c r="G3356">
        <v>3354</v>
      </c>
      <c r="H3356">
        <f t="shared" ca="1" si="105"/>
        <v>1.217597097336885E-2</v>
      </c>
    </row>
    <row r="3357" spans="2:8" x14ac:dyDescent="0.45">
      <c r="B3357" s="191">
        <v>45306</v>
      </c>
      <c r="C3357" s="101">
        <v>412.30081176757813</v>
      </c>
      <c r="D3357" s="56">
        <f t="shared" si="104"/>
        <v>18.639235193714118</v>
      </c>
      <c r="E3357">
        <v>1.928395085532995E-3</v>
      </c>
      <c r="G3357">
        <v>3355</v>
      </c>
      <c r="H3357">
        <f t="shared" ca="1" si="105"/>
        <v>-1.3867999953993118E-2</v>
      </c>
    </row>
    <row r="3358" spans="2:8" x14ac:dyDescent="0.45">
      <c r="B3358" s="191">
        <v>38551</v>
      </c>
      <c r="C3358" s="101">
        <v>20.993730545043945</v>
      </c>
      <c r="D3358" s="56">
        <f t="shared" si="104"/>
        <v>1.7841099928182467</v>
      </c>
      <c r="E3358">
        <v>1.9268873332554737E-3</v>
      </c>
      <c r="G3358">
        <v>3356</v>
      </c>
      <c r="H3358">
        <f t="shared" ca="1" si="105"/>
        <v>1.284200003597559E-2</v>
      </c>
    </row>
    <row r="3359" spans="2:8" x14ac:dyDescent="0.45">
      <c r="B3359" s="191">
        <v>37189</v>
      </c>
      <c r="C3359" s="101">
        <v>7.5405535697937012</v>
      </c>
      <c r="D3359" s="56">
        <f t="shared" si="104"/>
        <v>-0.96412813361268479</v>
      </c>
      <c r="E3359">
        <v>1.9255801782834319E-3</v>
      </c>
      <c r="G3359">
        <v>3357</v>
      </c>
      <c r="H3359">
        <f t="shared" ca="1" si="105"/>
        <v>-2.095753790998087E-2</v>
      </c>
    </row>
    <row r="3360" spans="2:8" x14ac:dyDescent="0.45">
      <c r="B3360" s="191">
        <v>43615</v>
      </c>
      <c r="C3360" s="101">
        <v>210.2080078125</v>
      </c>
      <c r="D3360" s="56">
        <f t="shared" si="104"/>
        <v>0.4882553592812916</v>
      </c>
      <c r="E3360">
        <v>1.9089532291913334E-3</v>
      </c>
      <c r="G3360">
        <v>3358</v>
      </c>
      <c r="H3360">
        <f t="shared" ca="1" si="105"/>
        <v>-1.600071260546649E-2</v>
      </c>
    </row>
    <row r="3361" spans="2:8" x14ac:dyDescent="0.45">
      <c r="B3361" s="191">
        <v>42208</v>
      </c>
      <c r="C3361" s="101">
        <v>141.24458312988281</v>
      </c>
      <c r="D3361" s="56">
        <f t="shared" si="104"/>
        <v>-0.66126287700613429</v>
      </c>
      <c r="E3361">
        <v>1.9078950074348051E-3</v>
      </c>
      <c r="G3361">
        <v>3359</v>
      </c>
      <c r="H3361">
        <f t="shared" ca="1" si="105"/>
        <v>-2.073715258017644E-3</v>
      </c>
    </row>
    <row r="3362" spans="2:8" x14ac:dyDescent="0.45">
      <c r="B3362" s="191">
        <v>45121</v>
      </c>
      <c r="C3362" s="101">
        <v>416.97402954101563</v>
      </c>
      <c r="D3362" s="56">
        <f t="shared" si="104"/>
        <v>1.9460650831883488</v>
      </c>
      <c r="E3362">
        <v>1.9068149422312947E-3</v>
      </c>
      <c r="G3362">
        <v>3360</v>
      </c>
      <c r="H3362">
        <f t="shared" ca="1" si="105"/>
        <v>2.7871470000877976E-3</v>
      </c>
    </row>
    <row r="3363" spans="2:8" x14ac:dyDescent="0.45">
      <c r="B3363" s="191">
        <v>42382</v>
      </c>
      <c r="C3363" s="101">
        <v>141.53591918945313</v>
      </c>
      <c r="D3363" s="56">
        <f t="shared" si="104"/>
        <v>-5.7970709816181513E-2</v>
      </c>
      <c r="E3363">
        <v>1.9037439000534992E-3</v>
      </c>
      <c r="G3363">
        <v>3361</v>
      </c>
      <c r="H3363">
        <f t="shared" ca="1" si="105"/>
        <v>8.3320963600456901E-3</v>
      </c>
    </row>
    <row r="3364" spans="2:8" x14ac:dyDescent="0.45">
      <c r="B3364" s="191">
        <v>41830</v>
      </c>
      <c r="C3364" s="101">
        <v>150.24577331542969</v>
      </c>
      <c r="D3364" s="56">
        <f t="shared" si="104"/>
        <v>3.4113563953645958</v>
      </c>
      <c r="E3364">
        <v>1.9031720517800367E-3</v>
      </c>
      <c r="G3364">
        <v>3362</v>
      </c>
      <c r="H3364">
        <f t="shared" ca="1" si="105"/>
        <v>6.2213199337304986E-3</v>
      </c>
    </row>
    <row r="3365" spans="2:8" x14ac:dyDescent="0.45">
      <c r="B3365" s="191">
        <v>39000</v>
      </c>
      <c r="C3365" s="101">
        <v>34.058860778808594</v>
      </c>
      <c r="D3365" s="56">
        <f t="shared" si="104"/>
        <v>-0.55800103762992648</v>
      </c>
      <c r="E3365">
        <v>1.8944180090230045E-3</v>
      </c>
      <c r="G3365">
        <v>3363</v>
      </c>
      <c r="H3365">
        <f t="shared" ca="1" si="105"/>
        <v>-3.9075249124686543E-3</v>
      </c>
    </row>
    <row r="3366" spans="2:8" x14ac:dyDescent="0.45">
      <c r="B3366" s="191">
        <v>40716</v>
      </c>
      <c r="C3366" s="101">
        <v>77.056427001953125</v>
      </c>
      <c r="D3366" s="56">
        <f t="shared" si="104"/>
        <v>-0.42826933949885304</v>
      </c>
      <c r="E3366">
        <v>1.8932919770487699E-3</v>
      </c>
      <c r="G3366">
        <v>3364</v>
      </c>
      <c r="H3366">
        <f t="shared" ca="1" si="105"/>
        <v>1.2379825764527399E-2</v>
      </c>
    </row>
    <row r="3367" spans="2:8" x14ac:dyDescent="0.45">
      <c r="B3367" s="191">
        <v>41387</v>
      </c>
      <c r="C3367" s="101">
        <v>134.77749633789063</v>
      </c>
      <c r="D3367" s="56">
        <f t="shared" si="104"/>
        <v>-0.69272140182955211</v>
      </c>
      <c r="E3367">
        <v>1.8929026359758125E-3</v>
      </c>
      <c r="G3367">
        <v>3365</v>
      </c>
      <c r="H3367">
        <f t="shared" ca="1" si="105"/>
        <v>-1.4526841895329755E-2</v>
      </c>
    </row>
    <row r="3368" spans="2:8" x14ac:dyDescent="0.45">
      <c r="B3368" s="191">
        <v>45602</v>
      </c>
      <c r="C3368" s="101">
        <v>438.61660766601563</v>
      </c>
      <c r="D3368" s="56">
        <f t="shared" si="104"/>
        <v>38.703452474893929</v>
      </c>
      <c r="E3368">
        <v>1.8741500503669983E-3</v>
      </c>
      <c r="G3368">
        <v>3366</v>
      </c>
      <c r="H3368">
        <f t="shared" ca="1" si="105"/>
        <v>3.108724020172068E-2</v>
      </c>
    </row>
    <row r="3369" spans="2:8" x14ac:dyDescent="0.45">
      <c r="B3369" s="191">
        <v>36370</v>
      </c>
      <c r="C3369" s="101">
        <v>11.047316551208496</v>
      </c>
      <c r="D3369" s="56">
        <f t="shared" si="104"/>
        <v>0.4566362801295436</v>
      </c>
      <c r="E3369">
        <v>1.8739377098850019E-3</v>
      </c>
      <c r="G3369">
        <v>3367</v>
      </c>
      <c r="H3369">
        <f t="shared" ca="1" si="105"/>
        <v>-3.804644390197013E-3</v>
      </c>
    </row>
    <row r="3370" spans="2:8" x14ac:dyDescent="0.45">
      <c r="B3370" s="191">
        <v>36104</v>
      </c>
      <c r="C3370" s="101">
        <v>7.5841283798217773</v>
      </c>
      <c r="D3370" s="56">
        <f t="shared" si="104"/>
        <v>-0.96648420527764756</v>
      </c>
      <c r="E3370">
        <v>1.8576961418349618E-3</v>
      </c>
      <c r="G3370">
        <v>3368</v>
      </c>
      <c r="H3370">
        <f t="shared" ca="1" si="105"/>
        <v>8.4775721256473478E-4</v>
      </c>
    </row>
    <row r="3371" spans="2:8" x14ac:dyDescent="0.45">
      <c r="B3371" s="191">
        <v>44707</v>
      </c>
      <c r="C3371" s="101">
        <v>226.28520202636719</v>
      </c>
      <c r="D3371" s="56">
        <f t="shared" si="104"/>
        <v>0.18824352722227167</v>
      </c>
      <c r="E3371">
        <v>1.8433321684432423E-3</v>
      </c>
      <c r="G3371">
        <v>3369</v>
      </c>
      <c r="H3371">
        <f t="shared" ca="1" si="105"/>
        <v>2.4841189502865828E-2</v>
      </c>
    </row>
    <row r="3372" spans="2:8" x14ac:dyDescent="0.45">
      <c r="B3372" s="191">
        <v>42992</v>
      </c>
      <c r="C3372" s="101">
        <v>190.43672180175781</v>
      </c>
      <c r="D3372" s="56">
        <f t="shared" si="104"/>
        <v>6.3227225244716384E-2</v>
      </c>
      <c r="E3372">
        <v>1.841859966304679E-3</v>
      </c>
      <c r="G3372">
        <v>3370</v>
      </c>
      <c r="H3372">
        <f t="shared" ca="1" si="105"/>
        <v>5.8231611941168748E-3</v>
      </c>
    </row>
    <row r="3373" spans="2:8" x14ac:dyDescent="0.45">
      <c r="B3373" s="191">
        <v>43705</v>
      </c>
      <c r="C3373" s="101">
        <v>179.11196899414063</v>
      </c>
      <c r="D3373" s="56">
        <f t="shared" si="104"/>
        <v>10.506432420785359</v>
      </c>
      <c r="E3373">
        <v>1.833179238398051E-3</v>
      </c>
      <c r="G3373">
        <v>3371</v>
      </c>
      <c r="H3373">
        <f t="shared" ca="1" si="105"/>
        <v>-3.2259843722123541E-3</v>
      </c>
    </row>
    <row r="3374" spans="2:8" x14ac:dyDescent="0.45">
      <c r="B3374" s="191">
        <v>38355</v>
      </c>
      <c r="C3374" s="101">
        <v>15.56624698638916</v>
      </c>
      <c r="D3374" s="56">
        <f t="shared" si="104"/>
        <v>-0.93906876058823707</v>
      </c>
      <c r="E3374">
        <v>1.8310196905201091E-3</v>
      </c>
      <c r="G3374">
        <v>3372</v>
      </c>
      <c r="H3374">
        <f t="shared" ca="1" si="105"/>
        <v>-2.5259160900065216E-2</v>
      </c>
    </row>
    <row r="3375" spans="2:8" x14ac:dyDescent="0.45">
      <c r="B3375" s="191">
        <v>44767</v>
      </c>
      <c r="C3375" s="101">
        <v>255.47235107421875</v>
      </c>
      <c r="D3375" s="56">
        <f t="shared" si="104"/>
        <v>-8.8956121153023662E-2</v>
      </c>
      <c r="E3375">
        <v>1.8301164830097753E-3</v>
      </c>
      <c r="G3375">
        <v>3373</v>
      </c>
      <c r="H3375">
        <f t="shared" ca="1" si="105"/>
        <v>-2.8049529620326002E-2</v>
      </c>
    </row>
    <row r="3376" spans="2:8" x14ac:dyDescent="0.45">
      <c r="B3376" s="191">
        <v>44813</v>
      </c>
      <c r="C3376" s="101">
        <v>280.41717529296875</v>
      </c>
      <c r="D3376" s="56">
        <f t="shared" si="104"/>
        <v>-7.4530774610664194E-2</v>
      </c>
      <c r="E3376">
        <v>1.8187907843281769E-3</v>
      </c>
      <c r="G3376">
        <v>3374</v>
      </c>
      <c r="H3376">
        <f t="shared" ca="1" si="105"/>
        <v>6.5290432731006515E-3</v>
      </c>
    </row>
    <row r="3377" spans="2:8" x14ac:dyDescent="0.45">
      <c r="B3377" s="191">
        <v>46121</v>
      </c>
      <c r="C3377" s="101">
        <v>303</v>
      </c>
      <c r="D3377" s="56">
        <f t="shared" si="104"/>
        <v>0.56802058623355645</v>
      </c>
      <c r="E3377">
        <v>1.8184419598974116E-3</v>
      </c>
      <c r="G3377">
        <v>3375</v>
      </c>
      <c r="H3377">
        <f t="shared" ca="1" si="105"/>
        <v>-1.6697967452430695E-2</v>
      </c>
    </row>
    <row r="3378" spans="2:8" x14ac:dyDescent="0.45">
      <c r="B3378" s="191">
        <v>43214</v>
      </c>
      <c r="C3378" s="101">
        <v>193.23725891113281</v>
      </c>
      <c r="D3378" s="56">
        <f t="shared" si="104"/>
        <v>8.7245509165961561</v>
      </c>
      <c r="E3378">
        <v>1.8151179189833252E-3</v>
      </c>
      <c r="G3378">
        <v>3376</v>
      </c>
      <c r="H3378">
        <f t="shared" ca="1" si="105"/>
        <v>1.7453762143957779E-3</v>
      </c>
    </row>
    <row r="3379" spans="2:8" x14ac:dyDescent="0.45">
      <c r="B3379" s="191">
        <v>38539</v>
      </c>
      <c r="C3379" s="101">
        <v>19.871072769165039</v>
      </c>
      <c r="D3379" s="56">
        <f t="shared" si="104"/>
        <v>-0.85055058999018684</v>
      </c>
      <c r="E3379">
        <v>1.7927748787660508E-3</v>
      </c>
      <c r="G3379">
        <v>3377</v>
      </c>
      <c r="H3379">
        <f t="shared" ca="1" si="105"/>
        <v>-4.5989669975398263E-3</v>
      </c>
    </row>
    <row r="3380" spans="2:8" x14ac:dyDescent="0.45">
      <c r="B3380" s="191">
        <v>41509</v>
      </c>
      <c r="C3380" s="101">
        <v>132.96186828613281</v>
      </c>
      <c r="D3380" s="56">
        <f t="shared" si="104"/>
        <v>-0.23623103054422354</v>
      </c>
      <c r="E3380">
        <v>1.7859906137484604E-3</v>
      </c>
      <c r="G3380">
        <v>3378</v>
      </c>
      <c r="H3380">
        <f t="shared" ca="1" si="105"/>
        <v>3.5690610369655797E-2</v>
      </c>
    </row>
    <row r="3381" spans="2:8" x14ac:dyDescent="0.45">
      <c r="B3381" s="191">
        <v>42587</v>
      </c>
      <c r="C3381" s="101">
        <v>174.08650207519531</v>
      </c>
      <c r="D3381" s="56">
        <f t="shared" si="104"/>
        <v>10.107884341602796</v>
      </c>
      <c r="E3381">
        <v>1.7849420539214416E-3</v>
      </c>
      <c r="G3381">
        <v>3379</v>
      </c>
      <c r="H3381">
        <f t="shared" ca="1" si="105"/>
        <v>7.1567317107048807E-4</v>
      </c>
    </row>
    <row r="3382" spans="2:8" x14ac:dyDescent="0.45">
      <c r="B3382" s="191">
        <v>38350</v>
      </c>
      <c r="C3382" s="101">
        <v>15.672336578369141</v>
      </c>
      <c r="D3382" s="56">
        <f t="shared" si="104"/>
        <v>0.26235544119969595</v>
      </c>
      <c r="E3382">
        <v>1.7804948761395399E-3</v>
      </c>
      <c r="G3382">
        <v>3380</v>
      </c>
      <c r="H3382">
        <f t="shared" ca="1" si="105"/>
        <v>1.8981866229808197E-2</v>
      </c>
    </row>
    <row r="3383" spans="2:8" x14ac:dyDescent="0.45">
      <c r="B3383" s="191">
        <v>38071</v>
      </c>
      <c r="C3383" s="101">
        <v>12.415153503417969</v>
      </c>
      <c r="D3383" s="56">
        <f t="shared" si="104"/>
        <v>-0.97320677530084931</v>
      </c>
      <c r="E3383">
        <v>1.780441004856063E-3</v>
      </c>
      <c r="G3383">
        <v>3381</v>
      </c>
      <c r="H3383">
        <f t="shared" ca="1" si="105"/>
        <v>1.7749950762532281E-2</v>
      </c>
    </row>
    <row r="3384" spans="2:8" x14ac:dyDescent="0.45">
      <c r="B3384" s="191">
        <v>45554</v>
      </c>
      <c r="C3384" s="101">
        <v>463.369140625</v>
      </c>
      <c r="D3384" s="56">
        <f t="shared" si="104"/>
        <v>1.087998103380087</v>
      </c>
      <c r="E3384">
        <v>1.77392407483562E-3</v>
      </c>
      <c r="G3384">
        <v>3382</v>
      </c>
      <c r="H3384">
        <f t="shared" ca="1" si="105"/>
        <v>-2.1849911037613988E-2</v>
      </c>
    </row>
    <row r="3385" spans="2:8" x14ac:dyDescent="0.45">
      <c r="B3385" s="191">
        <v>43349</v>
      </c>
      <c r="C3385" s="101">
        <v>221.9202880859375</v>
      </c>
      <c r="D3385" s="56">
        <f t="shared" si="104"/>
        <v>-0.16409236650812292</v>
      </c>
      <c r="E3385">
        <v>1.7728300602767731E-3</v>
      </c>
      <c r="G3385">
        <v>3383</v>
      </c>
      <c r="H3385">
        <f t="shared" ca="1" si="105"/>
        <v>-1.4592583117478033E-2</v>
      </c>
    </row>
    <row r="3386" spans="2:8" x14ac:dyDescent="0.45">
      <c r="B3386" s="191">
        <v>44799</v>
      </c>
      <c r="C3386" s="101">
        <v>265.48422241210938</v>
      </c>
      <c r="D3386" s="56">
        <f t="shared" si="104"/>
        <v>-0.38394069494403449</v>
      </c>
      <c r="E3386">
        <v>1.7610357511100179E-3</v>
      </c>
      <c r="G3386">
        <v>3384</v>
      </c>
      <c r="H3386">
        <f t="shared" ca="1" si="105"/>
        <v>6.2524172836873025E-3</v>
      </c>
    </row>
    <row r="3387" spans="2:8" x14ac:dyDescent="0.45">
      <c r="B3387" s="191">
        <v>45692</v>
      </c>
      <c r="C3387" s="101">
        <v>430.93939208984375</v>
      </c>
      <c r="D3387" s="56">
        <f t="shared" si="104"/>
        <v>140.01389120662552</v>
      </c>
      <c r="E3387">
        <v>1.7606869027070623E-3</v>
      </c>
      <c r="G3387">
        <v>3385</v>
      </c>
      <c r="H3387">
        <f t="shared" ca="1" si="105"/>
        <v>-1.4157450817369964E-2</v>
      </c>
    </row>
    <row r="3388" spans="2:8" x14ac:dyDescent="0.45">
      <c r="B3388" s="191">
        <v>35418</v>
      </c>
      <c r="C3388" s="101">
        <v>3.0560066699981689</v>
      </c>
      <c r="D3388" s="56">
        <f t="shared" si="104"/>
        <v>-0.99218738053559064</v>
      </c>
      <c r="E3388">
        <v>1.7566546081137014E-3</v>
      </c>
      <c r="G3388">
        <v>3386</v>
      </c>
      <c r="H3388">
        <f t="shared" ca="1" si="105"/>
        <v>-3.2240672343253222E-2</v>
      </c>
    </row>
    <row r="3389" spans="2:8" x14ac:dyDescent="0.45">
      <c r="B3389" s="191">
        <v>45477</v>
      </c>
      <c r="C3389" s="101">
        <v>391.16287231445313</v>
      </c>
      <c r="D3389" s="56">
        <f t="shared" si="104"/>
        <v>0.91446691820731774</v>
      </c>
      <c r="E3389">
        <v>1.7511228217352121E-3</v>
      </c>
      <c r="G3389">
        <v>3387</v>
      </c>
      <c r="H3389">
        <f t="shared" ca="1" si="105"/>
        <v>2.2890334727882152E-2</v>
      </c>
    </row>
    <row r="3390" spans="2:8" x14ac:dyDescent="0.45">
      <c r="B3390" s="191">
        <v>43306</v>
      </c>
      <c r="C3390" s="101">
        <v>204.31947326660156</v>
      </c>
      <c r="D3390" s="56">
        <f t="shared" si="104"/>
        <v>0.44427346264145279</v>
      </c>
      <c r="E3390">
        <v>1.7505204280250249E-3</v>
      </c>
      <c r="G3390">
        <v>3388</v>
      </c>
      <c r="H3390">
        <f t="shared" ca="1" si="105"/>
        <v>-3.1640705013531521E-2</v>
      </c>
    </row>
    <row r="3391" spans="2:8" x14ac:dyDescent="0.45">
      <c r="B3391" s="191">
        <v>42188</v>
      </c>
      <c r="C3391" s="101">
        <v>141.46868896484375</v>
      </c>
      <c r="D3391" s="56">
        <f t="shared" si="104"/>
        <v>0.16115528744858346</v>
      </c>
      <c r="E3391">
        <v>1.7457335846532763E-3</v>
      </c>
      <c r="G3391">
        <v>3389</v>
      </c>
      <c r="H3391">
        <f t="shared" ca="1" si="105"/>
        <v>-2.5765743112659552E-2</v>
      </c>
    </row>
    <row r="3392" spans="2:8" x14ac:dyDescent="0.45">
      <c r="B3392" s="191">
        <v>41239</v>
      </c>
      <c r="C3392" s="101">
        <v>121.83442687988281</v>
      </c>
      <c r="D3392" s="56">
        <f t="shared" si="104"/>
        <v>0.27451981481447485</v>
      </c>
      <c r="E3392">
        <v>1.7447796498998699E-3</v>
      </c>
      <c r="G3392">
        <v>3390</v>
      </c>
      <c r="H3392">
        <f t="shared" ca="1" si="105"/>
        <v>-5.6795069313755773E-3</v>
      </c>
    </row>
    <row r="3393" spans="2:8" x14ac:dyDescent="0.45">
      <c r="B3393" s="191">
        <v>41010</v>
      </c>
      <c r="C3393" s="101">
        <v>95.592414855957031</v>
      </c>
      <c r="D3393" s="56">
        <f t="shared" si="104"/>
        <v>0.8789589183293619</v>
      </c>
      <c r="E3393">
        <v>1.7440491538195549E-3</v>
      </c>
      <c r="G3393">
        <v>3391</v>
      </c>
      <c r="H3393">
        <f t="shared" ca="1" si="105"/>
        <v>-9.9458042428849031E-5</v>
      </c>
    </row>
    <row r="3394" spans="2:8" x14ac:dyDescent="0.45">
      <c r="B3394" s="191">
        <v>40253</v>
      </c>
      <c r="C3394" s="101">
        <v>50.875202178955078</v>
      </c>
      <c r="D3394" s="56">
        <f t="shared" si="104"/>
        <v>-0.72788725024998258</v>
      </c>
      <c r="E3394">
        <v>1.7349266697166965E-3</v>
      </c>
      <c r="G3394">
        <v>3392</v>
      </c>
      <c r="H3394">
        <f t="shared" ca="1" si="105"/>
        <v>-3.8505474610443104E-2</v>
      </c>
    </row>
    <row r="3395" spans="2:8" x14ac:dyDescent="0.45">
      <c r="B3395" s="191">
        <v>44456</v>
      </c>
      <c r="C3395" s="101">
        <v>186.96368408203125</v>
      </c>
      <c r="D3395" s="56">
        <f t="shared" ref="D3395:D3458" si="106">(C3395-C3396)/C3396</f>
        <v>-0.48380489383980074</v>
      </c>
      <c r="E3395">
        <v>1.7336177213093215E-3</v>
      </c>
      <c r="G3395">
        <v>3393</v>
      </c>
      <c r="H3395">
        <f t="shared" ca="1" si="105"/>
        <v>-5.3488638340655108E-3</v>
      </c>
    </row>
    <row r="3396" spans="2:8" x14ac:dyDescent="0.45">
      <c r="B3396" s="191">
        <v>45338</v>
      </c>
      <c r="C3396" s="101">
        <v>362.19577026367188</v>
      </c>
      <c r="D3396" s="56">
        <f t="shared" si="106"/>
        <v>1.9517751230949736</v>
      </c>
      <c r="E3396">
        <v>1.7331345807614633E-3</v>
      </c>
      <c r="G3396">
        <v>3394</v>
      </c>
      <c r="H3396">
        <f t="shared" ref="H3396:H3459" ca="1" si="107">_xlfn.NORM.INV(RAND(),N$5,N$6)</f>
        <v>5.4453625484924585E-3</v>
      </c>
    </row>
    <row r="3397" spans="2:8" x14ac:dyDescent="0.45">
      <c r="B3397" s="191">
        <v>41219</v>
      </c>
      <c r="C3397" s="101">
        <v>122.70439147949219</v>
      </c>
      <c r="D3397" s="56">
        <f t="shared" si="106"/>
        <v>2.8270448362969747</v>
      </c>
      <c r="E3397">
        <v>1.732387867529817E-3</v>
      </c>
      <c r="G3397">
        <v>3395</v>
      </c>
      <c r="H3397">
        <f t="shared" ca="1" si="107"/>
        <v>-1.9904728438735761E-3</v>
      </c>
    </row>
    <row r="3398" spans="2:8" x14ac:dyDescent="0.45">
      <c r="B3398" s="191">
        <v>39128</v>
      </c>
      <c r="C3398" s="101">
        <v>32.06243896484375</v>
      </c>
      <c r="D3398" s="56">
        <f t="shared" si="106"/>
        <v>1.9853149964734644</v>
      </c>
      <c r="E3398">
        <v>1.7246876081952159E-3</v>
      </c>
      <c r="G3398">
        <v>3396</v>
      </c>
      <c r="H3398">
        <f t="shared" ca="1" si="107"/>
        <v>8.3442767746308745E-3</v>
      </c>
    </row>
    <row r="3399" spans="2:8" x14ac:dyDescent="0.45">
      <c r="B3399" s="191">
        <v>36409</v>
      </c>
      <c r="C3399" s="101">
        <v>10.740052223205566</v>
      </c>
      <c r="D3399" s="56">
        <f t="shared" si="106"/>
        <v>-0.32434616264932481</v>
      </c>
      <c r="E3399">
        <v>1.7245469439592512E-3</v>
      </c>
      <c r="G3399">
        <v>3397</v>
      </c>
      <c r="H3399">
        <f t="shared" ca="1" si="107"/>
        <v>5.8235217663556819E-3</v>
      </c>
    </row>
    <row r="3400" spans="2:8" x14ac:dyDescent="0.45">
      <c r="B3400" s="191">
        <v>38413</v>
      </c>
      <c r="C3400" s="101">
        <v>15.895791053771973</v>
      </c>
      <c r="D3400" s="56">
        <f t="shared" si="106"/>
        <v>-0.96161236617991686</v>
      </c>
      <c r="E3400">
        <v>1.7182758417183745E-3</v>
      </c>
      <c r="G3400">
        <v>3398</v>
      </c>
      <c r="H3400">
        <f t="shared" ca="1" si="107"/>
        <v>-1.5367497788609342E-2</v>
      </c>
    </row>
    <row r="3401" spans="2:8" x14ac:dyDescent="0.45">
      <c r="B3401" s="191">
        <v>45672</v>
      </c>
      <c r="C3401" s="101">
        <v>414.08624267578125</v>
      </c>
      <c r="D3401" s="56">
        <f t="shared" si="106"/>
        <v>1.6930907070773831</v>
      </c>
      <c r="E3401">
        <v>1.7177647796207008E-3</v>
      </c>
      <c r="G3401">
        <v>3399</v>
      </c>
      <c r="H3401">
        <f t="shared" ca="1" si="107"/>
        <v>1.9977516894758369E-2</v>
      </c>
    </row>
    <row r="3402" spans="2:8" x14ac:dyDescent="0.45">
      <c r="B3402" s="191">
        <v>41940</v>
      </c>
      <c r="C3402" s="101">
        <v>153.75874328613281</v>
      </c>
      <c r="D3402" s="56">
        <f t="shared" si="106"/>
        <v>-0.63913241222577433</v>
      </c>
      <c r="E3402">
        <v>1.7164927044835184E-3</v>
      </c>
      <c r="G3402">
        <v>3400</v>
      </c>
      <c r="H3402">
        <f t="shared" ca="1" si="107"/>
        <v>-5.9901413597576196E-3</v>
      </c>
    </row>
    <row r="3403" spans="2:8" x14ac:dyDescent="0.45">
      <c r="B3403" s="191">
        <v>45615</v>
      </c>
      <c r="C3403" s="101">
        <v>426.08078002929688</v>
      </c>
      <c r="D3403" s="56">
        <f t="shared" si="106"/>
        <v>2.0663725147300172</v>
      </c>
      <c r="E3403">
        <v>1.7146752785710576E-3</v>
      </c>
      <c r="G3403">
        <v>3401</v>
      </c>
      <c r="H3403">
        <f t="shared" ca="1" si="107"/>
        <v>-2.2396454807144518E-2</v>
      </c>
    </row>
    <row r="3404" spans="2:8" x14ac:dyDescent="0.45">
      <c r="B3404" s="191">
        <v>41640</v>
      </c>
      <c r="C3404" s="101">
        <v>138.95271301269531</v>
      </c>
      <c r="D3404" s="56">
        <f t="shared" si="106"/>
        <v>7.4990471546176103</v>
      </c>
      <c r="E3404">
        <v>1.7089675365468361E-3</v>
      </c>
      <c r="G3404">
        <v>3402</v>
      </c>
      <c r="H3404">
        <f t="shared" ca="1" si="107"/>
        <v>3.4960313839716758E-3</v>
      </c>
    </row>
    <row r="3405" spans="2:8" x14ac:dyDescent="0.45">
      <c r="B3405" s="191">
        <v>38460</v>
      </c>
      <c r="C3405" s="101">
        <v>16.349210739135742</v>
      </c>
      <c r="D3405" s="56">
        <f t="shared" si="106"/>
        <v>-0.95401211569564182</v>
      </c>
      <c r="E3405">
        <v>1.7065376882707351E-3</v>
      </c>
      <c r="G3405">
        <v>3403</v>
      </c>
      <c r="H3405">
        <f t="shared" ca="1" si="107"/>
        <v>1.2283518416044893E-2</v>
      </c>
    </row>
    <row r="3406" spans="2:8" x14ac:dyDescent="0.45">
      <c r="B3406" s="191">
        <v>45042</v>
      </c>
      <c r="C3406" s="101">
        <v>355.51126098632813</v>
      </c>
      <c r="D3406" s="56">
        <f t="shared" si="106"/>
        <v>7.3427857650705142E-2</v>
      </c>
      <c r="E3406">
        <v>1.7008304575569281E-3</v>
      </c>
      <c r="G3406">
        <v>3404</v>
      </c>
      <c r="H3406">
        <f t="shared" ca="1" si="107"/>
        <v>-1.290252030280813E-3</v>
      </c>
    </row>
    <row r="3407" spans="2:8" x14ac:dyDescent="0.45">
      <c r="B3407" s="191">
        <v>44977</v>
      </c>
      <c r="C3407" s="101">
        <v>331.1925048828125</v>
      </c>
      <c r="D3407" s="56">
        <f t="shared" si="106"/>
        <v>5.3248762582256237</v>
      </c>
      <c r="E3407">
        <v>1.6953801997166736E-3</v>
      </c>
      <c r="G3407">
        <v>3405</v>
      </c>
      <c r="H3407">
        <f t="shared" ca="1" si="107"/>
        <v>-2.2824098954144643E-2</v>
      </c>
    </row>
    <row r="3408" spans="2:8" x14ac:dyDescent="0.45">
      <c r="B3408" s="191">
        <v>40294</v>
      </c>
      <c r="C3408" s="101">
        <v>52.363475799560547</v>
      </c>
      <c r="D3408" s="56">
        <f t="shared" si="106"/>
        <v>-0.60740465983292835</v>
      </c>
      <c r="E3408">
        <v>1.6859720832387418E-3</v>
      </c>
      <c r="G3408">
        <v>3406</v>
      </c>
      <c r="H3408">
        <f t="shared" ca="1" si="107"/>
        <v>3.4210039401304303E-3</v>
      </c>
    </row>
    <row r="3409" spans="2:8" x14ac:dyDescent="0.45">
      <c r="B3409" s="191">
        <v>42167</v>
      </c>
      <c r="C3409" s="101">
        <v>133.37773132324219</v>
      </c>
      <c r="D3409" s="56">
        <f t="shared" si="106"/>
        <v>-0.23078771755044097</v>
      </c>
      <c r="E3409">
        <v>1.6832917848622689E-3</v>
      </c>
      <c r="G3409">
        <v>3407</v>
      </c>
      <c r="H3409">
        <f t="shared" ca="1" si="107"/>
        <v>3.2441881441564895E-2</v>
      </c>
    </row>
    <row r="3410" spans="2:8" x14ac:dyDescent="0.45">
      <c r="B3410" s="191">
        <v>43831</v>
      </c>
      <c r="C3410" s="101">
        <v>173.39521789550781</v>
      </c>
      <c r="D3410" s="56">
        <f t="shared" si="106"/>
        <v>5.613193641290791E-2</v>
      </c>
      <c r="E3410">
        <v>1.682924565365691E-3</v>
      </c>
      <c r="G3410">
        <v>3408</v>
      </c>
      <c r="H3410">
        <f t="shared" ca="1" si="107"/>
        <v>2.5295570481542059E-3</v>
      </c>
    </row>
    <row r="3411" spans="2:8" x14ac:dyDescent="0.45">
      <c r="B3411" s="191">
        <v>44251</v>
      </c>
      <c r="C3411" s="101">
        <v>164.17950439453125</v>
      </c>
      <c r="D3411" s="56">
        <f t="shared" si="106"/>
        <v>0.29609772203796697</v>
      </c>
      <c r="E3411">
        <v>1.6787014566496201E-3</v>
      </c>
      <c r="G3411">
        <v>3409</v>
      </c>
      <c r="H3411">
        <f t="shared" ca="1" si="107"/>
        <v>-1.0103879676963171E-2</v>
      </c>
    </row>
    <row r="3412" spans="2:8" x14ac:dyDescent="0.45">
      <c r="B3412" s="191">
        <v>41243</v>
      </c>
      <c r="C3412" s="101">
        <v>126.67216491699219</v>
      </c>
      <c r="D3412" s="56">
        <f t="shared" si="106"/>
        <v>-6.1472431048651542E-2</v>
      </c>
      <c r="E3412">
        <v>1.6779120721465992E-3</v>
      </c>
      <c r="G3412">
        <v>3410</v>
      </c>
      <c r="H3412">
        <f t="shared" ca="1" si="107"/>
        <v>9.6335773086758305E-3</v>
      </c>
    </row>
    <row r="3413" spans="2:8" x14ac:dyDescent="0.45">
      <c r="B3413" s="191">
        <v>42165</v>
      </c>
      <c r="C3413" s="101">
        <v>134.96903991699219</v>
      </c>
      <c r="D3413" s="56">
        <f t="shared" si="106"/>
        <v>14.6410093864648</v>
      </c>
      <c r="E3413">
        <v>1.6634124676325913E-3</v>
      </c>
      <c r="G3413">
        <v>3411</v>
      </c>
      <c r="H3413">
        <f t="shared" ca="1" si="107"/>
        <v>-3.0193857144320789E-2</v>
      </c>
    </row>
    <row r="3414" spans="2:8" x14ac:dyDescent="0.45">
      <c r="B3414" s="191">
        <v>37064</v>
      </c>
      <c r="C3414" s="101">
        <v>8.6291770935058594</v>
      </c>
      <c r="D3414" s="56">
        <f t="shared" si="106"/>
        <v>2.3276264805298305E-2</v>
      </c>
      <c r="E3414">
        <v>1.6592941783892348E-3</v>
      </c>
      <c r="G3414">
        <v>3412</v>
      </c>
      <c r="H3414">
        <f t="shared" ca="1" si="107"/>
        <v>2.1974937905828877E-2</v>
      </c>
    </row>
    <row r="3415" spans="2:8" x14ac:dyDescent="0.45">
      <c r="B3415" s="191">
        <v>37084</v>
      </c>
      <c r="C3415" s="101">
        <v>8.4328908920288086</v>
      </c>
      <c r="D3415" s="56">
        <f t="shared" si="106"/>
        <v>-0.94954214824927508</v>
      </c>
      <c r="E3415">
        <v>1.6550905106029554E-3</v>
      </c>
      <c r="G3415">
        <v>3413</v>
      </c>
      <c r="H3415">
        <f t="shared" ca="1" si="107"/>
        <v>1.2717463962394321E-2</v>
      </c>
    </row>
    <row r="3416" spans="2:8" x14ac:dyDescent="0.45">
      <c r="B3416" s="191">
        <v>44333</v>
      </c>
      <c r="C3416" s="101">
        <v>167.12742614746094</v>
      </c>
      <c r="D3416" s="56">
        <f t="shared" si="106"/>
        <v>-3.6470822857875777E-2</v>
      </c>
      <c r="E3416">
        <v>1.6491340057412872E-3</v>
      </c>
      <c r="G3416">
        <v>3414</v>
      </c>
      <c r="H3416">
        <f t="shared" ca="1" si="107"/>
        <v>1.3656582449963296E-2</v>
      </c>
    </row>
    <row r="3417" spans="2:8" x14ac:dyDescent="0.45">
      <c r="B3417" s="191">
        <v>41983</v>
      </c>
      <c r="C3417" s="101">
        <v>173.45341491699219</v>
      </c>
      <c r="D3417" s="56">
        <f t="shared" si="106"/>
        <v>-0.11904980743382321</v>
      </c>
      <c r="E3417">
        <v>1.6484656659971353E-3</v>
      </c>
      <c r="G3417">
        <v>3415</v>
      </c>
      <c r="H3417">
        <f t="shared" ca="1" si="107"/>
        <v>1.6656597415047304E-2</v>
      </c>
    </row>
    <row r="3418" spans="2:8" x14ac:dyDescent="0.45">
      <c r="B3418" s="191">
        <v>43448</v>
      </c>
      <c r="C3418" s="101">
        <v>196.8935546875</v>
      </c>
      <c r="D3418" s="56">
        <f t="shared" si="106"/>
        <v>-0.31201020456149103</v>
      </c>
      <c r="E3418">
        <v>1.6344577475284415E-3</v>
      </c>
      <c r="G3418">
        <v>3416</v>
      </c>
      <c r="H3418">
        <f t="shared" ca="1" si="107"/>
        <v>-9.3833266137716819E-3</v>
      </c>
    </row>
    <row r="3419" spans="2:8" x14ac:dyDescent="0.45">
      <c r="B3419" s="191">
        <v>44901</v>
      </c>
      <c r="C3419" s="101">
        <v>286.18673706054688</v>
      </c>
      <c r="D3419" s="56">
        <f t="shared" si="106"/>
        <v>0.89058010882093053</v>
      </c>
      <c r="E3419">
        <v>1.6333287939353644E-3</v>
      </c>
      <c r="G3419">
        <v>3417</v>
      </c>
      <c r="H3419">
        <f t="shared" ca="1" si="107"/>
        <v>7.1389224669438801E-3</v>
      </c>
    </row>
    <row r="3420" spans="2:8" x14ac:dyDescent="0.45">
      <c r="B3420" s="191">
        <v>42314</v>
      </c>
      <c r="C3420" s="101">
        <v>151.37509155273438</v>
      </c>
      <c r="D3420" s="56">
        <f t="shared" si="106"/>
        <v>10.172698930983678</v>
      </c>
      <c r="E3420">
        <v>1.631402735764855E-3</v>
      </c>
      <c r="G3420">
        <v>3418</v>
      </c>
      <c r="H3420">
        <f t="shared" ca="1" si="107"/>
        <v>-6.8205868518520195E-3</v>
      </c>
    </row>
    <row r="3421" spans="2:8" x14ac:dyDescent="0.45">
      <c r="B3421" s="191">
        <v>38051</v>
      </c>
      <c r="C3421" s="101">
        <v>13.548659324645996</v>
      </c>
      <c r="D3421" s="56">
        <f t="shared" si="106"/>
        <v>-0.96550902083330259</v>
      </c>
      <c r="E3421">
        <v>1.6313842830411897E-3</v>
      </c>
      <c r="G3421">
        <v>3419</v>
      </c>
      <c r="H3421">
        <f t="shared" ca="1" si="107"/>
        <v>2.6573243141669367E-2</v>
      </c>
    </row>
    <row r="3422" spans="2:8" x14ac:dyDescent="0.45">
      <c r="B3422" s="191">
        <v>46010</v>
      </c>
      <c r="C3422" s="101">
        <v>392.81747436523438</v>
      </c>
      <c r="D3422" s="56">
        <f t="shared" si="106"/>
        <v>50.048235931429367</v>
      </c>
      <c r="E3422">
        <v>1.6233780129314642E-3</v>
      </c>
      <c r="G3422">
        <v>3420</v>
      </c>
      <c r="H3422">
        <f t="shared" ca="1" si="107"/>
        <v>-2.4225274040250641E-2</v>
      </c>
    </row>
    <row r="3423" spans="2:8" x14ac:dyDescent="0.45">
      <c r="B3423" s="191">
        <v>36139</v>
      </c>
      <c r="C3423" s="101">
        <v>7.6950254440307617</v>
      </c>
      <c r="D3423" s="56">
        <f t="shared" si="106"/>
        <v>-0.72597222778810577</v>
      </c>
      <c r="E3423">
        <v>1.6195840696583766E-3</v>
      </c>
      <c r="G3423">
        <v>3421</v>
      </c>
      <c r="H3423">
        <f t="shared" ca="1" si="107"/>
        <v>-2.297189867135381E-2</v>
      </c>
    </row>
    <row r="3424" spans="2:8" x14ac:dyDescent="0.45">
      <c r="B3424" s="191">
        <v>38749</v>
      </c>
      <c r="C3424" s="101">
        <v>28.081188201904297</v>
      </c>
      <c r="D3424" s="56">
        <f t="shared" si="106"/>
        <v>1.2229615671495309</v>
      </c>
      <c r="E3424">
        <v>1.6151560842455508E-3</v>
      </c>
      <c r="G3424">
        <v>3422</v>
      </c>
      <c r="H3424">
        <f t="shared" ca="1" si="107"/>
        <v>-1.9121695970851869E-2</v>
      </c>
    </row>
    <row r="3425" spans="2:8" x14ac:dyDescent="0.45">
      <c r="B3425" s="191">
        <v>38092</v>
      </c>
      <c r="C3425" s="101">
        <v>12.632331848144531</v>
      </c>
      <c r="D3425" s="56">
        <f t="shared" si="106"/>
        <v>-0.93801586993187658</v>
      </c>
      <c r="E3425">
        <v>1.6116877533054572E-3</v>
      </c>
      <c r="G3425">
        <v>3423</v>
      </c>
      <c r="H3425">
        <f t="shared" ca="1" si="107"/>
        <v>4.0445235628705223E-3</v>
      </c>
    </row>
    <row r="3426" spans="2:8" x14ac:dyDescent="0.45">
      <c r="B3426" s="191">
        <v>43627</v>
      </c>
      <c r="C3426" s="101">
        <v>203.79945373535156</v>
      </c>
      <c r="D3426" s="56">
        <f t="shared" si="106"/>
        <v>4.6657745977444351</v>
      </c>
      <c r="E3426">
        <v>1.6107572396334921E-3</v>
      </c>
      <c r="G3426">
        <v>3424</v>
      </c>
      <c r="H3426">
        <f t="shared" ca="1" si="107"/>
        <v>-2.4956285825000955E-2</v>
      </c>
    </row>
    <row r="3427" spans="2:8" x14ac:dyDescent="0.45">
      <c r="B3427" s="191">
        <v>39661</v>
      </c>
      <c r="C3427" s="101">
        <v>35.970272064208984</v>
      </c>
      <c r="D3427" s="56">
        <f t="shared" si="106"/>
        <v>-0.90781176515952078</v>
      </c>
      <c r="E3427">
        <v>1.6059659206787312E-3</v>
      </c>
      <c r="G3427">
        <v>3425</v>
      </c>
      <c r="H3427">
        <f t="shared" ca="1" si="107"/>
        <v>-1.8523272381982307E-2</v>
      </c>
    </row>
    <row r="3428" spans="2:8" x14ac:dyDescent="0.45">
      <c r="B3428" s="191">
        <v>45722</v>
      </c>
      <c r="C3428" s="101">
        <v>390.18289184570313</v>
      </c>
      <c r="D3428" s="56">
        <f t="shared" si="106"/>
        <v>34.723720866716015</v>
      </c>
      <c r="E3428">
        <v>1.6048536364239574E-3</v>
      </c>
      <c r="G3428">
        <v>3426</v>
      </c>
      <c r="H3428">
        <f t="shared" ca="1" si="107"/>
        <v>2.7172169272847097E-3</v>
      </c>
    </row>
    <row r="3429" spans="2:8" x14ac:dyDescent="0.45">
      <c r="B3429" s="191">
        <v>36363</v>
      </c>
      <c r="C3429" s="101">
        <v>10.922235488891602</v>
      </c>
      <c r="D3429" s="56">
        <f t="shared" si="106"/>
        <v>-0.94481716029944918</v>
      </c>
      <c r="E3429">
        <v>1.5960409090209457E-3</v>
      </c>
      <c r="G3429">
        <v>3427</v>
      </c>
      <c r="H3429">
        <f t="shared" ca="1" si="107"/>
        <v>2.6561331398503866E-2</v>
      </c>
    </row>
    <row r="3430" spans="2:8" x14ac:dyDescent="0.45">
      <c r="B3430" s="191">
        <v>43228</v>
      </c>
      <c r="C3430" s="101">
        <v>197.92811584472656</v>
      </c>
      <c r="D3430" s="56">
        <f t="shared" si="106"/>
        <v>14.007478840370828</v>
      </c>
      <c r="E3430">
        <v>1.5941908014588475E-3</v>
      </c>
      <c r="G3430">
        <v>3428</v>
      </c>
      <c r="H3430">
        <f t="shared" ca="1" si="107"/>
        <v>1.8377560829375063E-2</v>
      </c>
    </row>
    <row r="3431" spans="2:8" x14ac:dyDescent="0.45">
      <c r="B3431" s="191">
        <v>38001</v>
      </c>
      <c r="C3431" s="101">
        <v>13.188632011413574</v>
      </c>
      <c r="D3431" s="56">
        <f t="shared" si="106"/>
        <v>0.28330900054555058</v>
      </c>
      <c r="E3431">
        <v>1.5874136737893147E-3</v>
      </c>
      <c r="G3431">
        <v>3429</v>
      </c>
      <c r="H3431">
        <f t="shared" ca="1" si="107"/>
        <v>-3.2250782838094969E-3</v>
      </c>
    </row>
    <row r="3432" spans="2:8" x14ac:dyDescent="0.45">
      <c r="B3432" s="191">
        <v>38154</v>
      </c>
      <c r="C3432" s="101">
        <v>10.277050971984863</v>
      </c>
      <c r="D3432" s="56">
        <f t="shared" si="106"/>
        <v>-0.91511520790614986</v>
      </c>
      <c r="E3432">
        <v>1.5845013314625658E-3</v>
      </c>
      <c r="G3432">
        <v>3430</v>
      </c>
      <c r="H3432">
        <f t="shared" ca="1" si="107"/>
        <v>5.5061746302452062E-4</v>
      </c>
    </row>
    <row r="3433" spans="2:8" x14ac:dyDescent="0.45">
      <c r="B3433" s="191">
        <v>41375</v>
      </c>
      <c r="C3433" s="101">
        <v>121.07057952880859</v>
      </c>
      <c r="D3433" s="56">
        <f t="shared" si="106"/>
        <v>-0.21124227667750953</v>
      </c>
      <c r="E3433">
        <v>1.5797845143626901E-3</v>
      </c>
      <c r="G3433">
        <v>3431</v>
      </c>
      <c r="H3433">
        <f t="shared" ca="1" si="107"/>
        <v>-6.3304784030156767E-4</v>
      </c>
    </row>
    <row r="3434" spans="2:8" x14ac:dyDescent="0.45">
      <c r="B3434" s="191">
        <v>41939</v>
      </c>
      <c r="C3434" s="101">
        <v>153.49526977539063</v>
      </c>
      <c r="D3434" s="56">
        <f t="shared" si="106"/>
        <v>18.675348801843832</v>
      </c>
      <c r="E3434">
        <v>1.5759229872681592E-3</v>
      </c>
      <c r="G3434">
        <v>3432</v>
      </c>
      <c r="H3434">
        <f t="shared" ca="1" si="107"/>
        <v>-1.0182215162206042E-3</v>
      </c>
    </row>
    <row r="3435" spans="2:8" x14ac:dyDescent="0.45">
      <c r="B3435" s="191">
        <v>37294</v>
      </c>
      <c r="C3435" s="101">
        <v>7.8014001846313477</v>
      </c>
      <c r="D3435" s="56">
        <f t="shared" si="106"/>
        <v>-0.93600063057720506</v>
      </c>
      <c r="E3435">
        <v>1.5742264450820255E-3</v>
      </c>
      <c r="G3435">
        <v>3433</v>
      </c>
      <c r="H3435">
        <f t="shared" ca="1" si="107"/>
        <v>-4.7067460384377521E-2</v>
      </c>
    </row>
    <row r="3436" spans="2:8" x14ac:dyDescent="0.45">
      <c r="B3436" s="191">
        <v>41275</v>
      </c>
      <c r="C3436" s="101">
        <v>121.89807891845703</v>
      </c>
      <c r="D3436" s="56">
        <f t="shared" si="106"/>
        <v>0.50900800073139185</v>
      </c>
      <c r="E3436">
        <v>1.5690433944244736E-3</v>
      </c>
      <c r="G3436">
        <v>3434</v>
      </c>
      <c r="H3436">
        <f t="shared" ca="1" si="107"/>
        <v>-1.8653479978967481E-2</v>
      </c>
    </row>
    <row r="3437" spans="2:8" x14ac:dyDescent="0.45">
      <c r="B3437" s="191">
        <v>40709</v>
      </c>
      <c r="C3437" s="101">
        <v>80.7802734375</v>
      </c>
      <c r="D3437" s="56">
        <f t="shared" si="106"/>
        <v>-0.55495409248486693</v>
      </c>
      <c r="E3437">
        <v>1.5477214101461737E-3</v>
      </c>
      <c r="G3437">
        <v>3435</v>
      </c>
      <c r="H3437">
        <f t="shared" ca="1" si="107"/>
        <v>-1.8804780835573333E-2</v>
      </c>
    </row>
    <row r="3438" spans="2:8" x14ac:dyDescent="0.45">
      <c r="B3438" s="191">
        <v>43168</v>
      </c>
      <c r="C3438" s="101">
        <v>181.50997924804688</v>
      </c>
      <c r="D3438" s="56">
        <f t="shared" si="106"/>
        <v>0.29542257317316206</v>
      </c>
      <c r="E3438">
        <v>1.5452444770749725E-3</v>
      </c>
      <c r="G3438">
        <v>3436</v>
      </c>
      <c r="H3438">
        <f t="shared" ca="1" si="107"/>
        <v>1.2611686198020673E-4</v>
      </c>
    </row>
    <row r="3439" spans="2:8" x14ac:dyDescent="0.45">
      <c r="B3439" s="191">
        <v>41670</v>
      </c>
      <c r="C3439" s="101">
        <v>140.11642456054688</v>
      </c>
      <c r="D3439" s="56">
        <f t="shared" si="106"/>
        <v>-0.6374860405594388</v>
      </c>
      <c r="E3439">
        <v>1.5407026459162982E-3</v>
      </c>
      <c r="G3439">
        <v>3437</v>
      </c>
      <c r="H3439">
        <f t="shared" ca="1" si="107"/>
        <v>3.0949717574474466E-2</v>
      </c>
    </row>
    <row r="3440" spans="2:8" x14ac:dyDescent="0.45">
      <c r="B3440" s="191">
        <v>45469</v>
      </c>
      <c r="C3440" s="101">
        <v>386.51318359375</v>
      </c>
      <c r="D3440" s="56">
        <f t="shared" si="106"/>
        <v>1.1139397273516902</v>
      </c>
      <c r="E3440">
        <v>1.5354447985967252E-3</v>
      </c>
      <c r="G3440">
        <v>3438</v>
      </c>
      <c r="H3440">
        <f t="shared" ca="1" si="107"/>
        <v>1.2072933013210083E-2</v>
      </c>
    </row>
    <row r="3441" spans="2:8" x14ac:dyDescent="0.45">
      <c r="B3441" s="191">
        <v>43103</v>
      </c>
      <c r="C3441" s="101">
        <v>182.8402099609375</v>
      </c>
      <c r="D3441" s="56">
        <f t="shared" si="106"/>
        <v>-1.5292931762426851E-3</v>
      </c>
      <c r="E3441">
        <v>1.5338175809379013E-3</v>
      </c>
      <c r="G3441">
        <v>3439</v>
      </c>
      <c r="H3441">
        <f t="shared" ca="1" si="107"/>
        <v>9.48595773577862E-3</v>
      </c>
    </row>
    <row r="3442" spans="2:8" x14ac:dyDescent="0.45">
      <c r="B3442" s="191">
        <v>43104</v>
      </c>
      <c r="C3442" s="101">
        <v>183.12025451660156</v>
      </c>
      <c r="D3442" s="56">
        <f t="shared" si="106"/>
        <v>22.446162829366806</v>
      </c>
      <c r="E3442">
        <v>1.5316354959551404E-3</v>
      </c>
      <c r="G3442">
        <v>3440</v>
      </c>
      <c r="H3442">
        <f t="shared" ca="1" si="107"/>
        <v>1.1953820613599505E-2</v>
      </c>
    </row>
    <row r="3443" spans="2:8" x14ac:dyDescent="0.45">
      <c r="B3443" s="191">
        <v>36095</v>
      </c>
      <c r="C3443" s="101">
        <v>7.810244083404541</v>
      </c>
      <c r="D3443" s="56">
        <f t="shared" si="106"/>
        <v>4.2781743807522678E-2</v>
      </c>
      <c r="E3443">
        <v>1.5257133636335898E-3</v>
      </c>
      <c r="G3443">
        <v>3441</v>
      </c>
      <c r="H3443">
        <f t="shared" ca="1" si="107"/>
        <v>-1.0362981444684045E-2</v>
      </c>
    </row>
    <row r="3444" spans="2:8" x14ac:dyDescent="0.45">
      <c r="B3444" s="191">
        <v>37522</v>
      </c>
      <c r="C3444" s="101">
        <v>7.4898166656494141</v>
      </c>
      <c r="D3444" s="56">
        <f t="shared" si="106"/>
        <v>1.3498996743980913</v>
      </c>
      <c r="E3444">
        <v>1.520968308590659E-3</v>
      </c>
      <c r="G3444">
        <v>3442</v>
      </c>
      <c r="H3444">
        <f t="shared" ca="1" si="107"/>
        <v>6.2138955292807708E-3</v>
      </c>
    </row>
    <row r="3445" spans="2:8" x14ac:dyDescent="0.45">
      <c r="B3445" s="191">
        <v>35335</v>
      </c>
      <c r="C3445" s="101">
        <v>3.1872920989990234</v>
      </c>
      <c r="D3445" s="56">
        <f t="shared" si="106"/>
        <v>-0.98284057010588233</v>
      </c>
      <c r="E3445">
        <v>1.5153302924841431E-3</v>
      </c>
      <c r="G3445">
        <v>3443</v>
      </c>
      <c r="H3445">
        <f t="shared" ca="1" si="107"/>
        <v>2.1076363227428879E-3</v>
      </c>
    </row>
    <row r="3446" spans="2:8" x14ac:dyDescent="0.45">
      <c r="B3446" s="191">
        <v>43046</v>
      </c>
      <c r="C3446" s="101">
        <v>185.74580383300781</v>
      </c>
      <c r="D3446" s="56">
        <f t="shared" si="106"/>
        <v>0.38610810312257676</v>
      </c>
      <c r="E3446">
        <v>1.5102000620172591E-3</v>
      </c>
      <c r="G3446">
        <v>3444</v>
      </c>
      <c r="H3446">
        <f t="shared" ca="1" si="107"/>
        <v>-7.095855765857942E-3</v>
      </c>
    </row>
    <row r="3447" spans="2:8" x14ac:dyDescent="0.45">
      <c r="B3447" s="191">
        <v>42171</v>
      </c>
      <c r="C3447" s="101">
        <v>134.00527954101563</v>
      </c>
      <c r="D3447" s="56">
        <f t="shared" si="106"/>
        <v>5.3954089688194351</v>
      </c>
      <c r="E3447">
        <v>1.5075921290462371E-3</v>
      </c>
      <c r="G3447">
        <v>3445</v>
      </c>
      <c r="H3447">
        <f t="shared" ca="1" si="107"/>
        <v>2.1124462937938109E-2</v>
      </c>
    </row>
    <row r="3448" spans="2:8" x14ac:dyDescent="0.45">
      <c r="B3448" s="191">
        <v>38548</v>
      </c>
      <c r="C3448" s="101">
        <v>20.95335578918457</v>
      </c>
      <c r="D3448" s="56">
        <f t="shared" si="106"/>
        <v>-0.9465722062385743</v>
      </c>
      <c r="E3448">
        <v>1.5014874024112958E-3</v>
      </c>
      <c r="G3448">
        <v>3446</v>
      </c>
      <c r="H3448">
        <f t="shared" ca="1" si="107"/>
        <v>1.4790276426688743E-2</v>
      </c>
    </row>
    <row r="3449" spans="2:8" x14ac:dyDescent="0.45">
      <c r="B3449" s="191">
        <v>46009</v>
      </c>
      <c r="C3449" s="101">
        <v>392.18081665039063</v>
      </c>
      <c r="D3449" s="56">
        <f t="shared" si="106"/>
        <v>4.7673921282677805</v>
      </c>
      <c r="E3449">
        <v>1.5007336504432296E-3</v>
      </c>
      <c r="G3449">
        <v>3447</v>
      </c>
      <c r="H3449">
        <f t="shared" ca="1" si="107"/>
        <v>-2.129593670991246E-2</v>
      </c>
    </row>
    <row r="3450" spans="2:8" x14ac:dyDescent="0.45">
      <c r="B3450" s="191">
        <v>40534</v>
      </c>
      <c r="C3450" s="101">
        <v>67.999679565429688</v>
      </c>
      <c r="D3450" s="56">
        <f t="shared" si="106"/>
        <v>-0.46931718287773527</v>
      </c>
      <c r="E3450">
        <v>1.4954697122156245E-3</v>
      </c>
      <c r="G3450">
        <v>3448</v>
      </c>
      <c r="H3450">
        <f t="shared" ca="1" si="107"/>
        <v>-1.1312935828015238E-2</v>
      </c>
    </row>
    <row r="3451" spans="2:8" x14ac:dyDescent="0.45">
      <c r="B3451" s="191">
        <v>41253</v>
      </c>
      <c r="C3451" s="101">
        <v>128.13619995117188</v>
      </c>
      <c r="D3451" s="56">
        <f t="shared" si="106"/>
        <v>10.293985212302694</v>
      </c>
      <c r="E3451">
        <v>1.4925428314473705E-3</v>
      </c>
      <c r="G3451">
        <v>3449</v>
      </c>
      <c r="H3451">
        <f t="shared" ca="1" si="107"/>
        <v>2.1571690194456143E-2</v>
      </c>
    </row>
    <row r="3452" spans="2:8" x14ac:dyDescent="0.45">
      <c r="B3452" s="191">
        <v>37979</v>
      </c>
      <c r="C3452" s="101">
        <v>11.345525741577148</v>
      </c>
      <c r="D3452" s="56">
        <f t="shared" si="106"/>
        <v>-0.93993783317647472</v>
      </c>
      <c r="E3452">
        <v>1.4867431855499439E-3</v>
      </c>
      <c r="G3452">
        <v>3450</v>
      </c>
      <c r="H3452">
        <f t="shared" ca="1" si="107"/>
        <v>1.8024492192835753E-4</v>
      </c>
    </row>
    <row r="3453" spans="2:8" x14ac:dyDescent="0.45">
      <c r="B3453" s="191">
        <v>43111</v>
      </c>
      <c r="C3453" s="101">
        <v>188.89637756347656</v>
      </c>
      <c r="D3453" s="56">
        <f t="shared" si="106"/>
        <v>2.5733307047055662</v>
      </c>
      <c r="E3453">
        <v>1.484731206456352E-3</v>
      </c>
      <c r="G3453">
        <v>3451</v>
      </c>
      <c r="H3453">
        <f t="shared" ca="1" si="107"/>
        <v>-1.1034293691459867E-2</v>
      </c>
    </row>
    <row r="3454" spans="2:8" x14ac:dyDescent="0.45">
      <c r="B3454" s="191">
        <v>40296</v>
      </c>
      <c r="C3454" s="101">
        <v>52.862831115722656</v>
      </c>
      <c r="D3454" s="56">
        <f t="shared" si="106"/>
        <v>2.878621861717916</v>
      </c>
      <c r="E3454">
        <v>1.4839048037452245E-3</v>
      </c>
      <c r="G3454">
        <v>3452</v>
      </c>
      <c r="H3454">
        <f t="shared" ca="1" si="107"/>
        <v>-2.8071515675988777E-2</v>
      </c>
    </row>
    <row r="3455" spans="2:8" x14ac:dyDescent="0.45">
      <c r="B3455" s="191">
        <v>38307</v>
      </c>
      <c r="C3455" s="101">
        <v>13.629281997680664</v>
      </c>
      <c r="D3455" s="56">
        <f t="shared" si="106"/>
        <v>-0.91699320692793362</v>
      </c>
      <c r="E3455">
        <v>1.4805668592123031E-3</v>
      </c>
      <c r="G3455">
        <v>3453</v>
      </c>
      <c r="H3455">
        <f t="shared" ca="1" si="107"/>
        <v>-1.5533616472314847E-2</v>
      </c>
    </row>
    <row r="3456" spans="2:8" x14ac:dyDescent="0.45">
      <c r="B3456" s="191">
        <v>44378</v>
      </c>
      <c r="C3456" s="101">
        <v>164.19477844238281</v>
      </c>
      <c r="D3456" s="56">
        <f t="shared" si="106"/>
        <v>-0.57711563635620522</v>
      </c>
      <c r="E3456">
        <v>1.4799762526260458E-3</v>
      </c>
      <c r="G3456">
        <v>3454</v>
      </c>
      <c r="H3456">
        <f t="shared" ca="1" si="107"/>
        <v>-1.7380519956296331E-2</v>
      </c>
    </row>
    <row r="3457" spans="2:8" x14ac:dyDescent="0.45">
      <c r="B3457" s="191">
        <v>45253</v>
      </c>
      <c r="C3457" s="101">
        <v>388.27346801757813</v>
      </c>
      <c r="D3457" s="56">
        <f t="shared" si="106"/>
        <v>61.72760475041143</v>
      </c>
      <c r="E3457">
        <v>1.4782553595612147E-3</v>
      </c>
      <c r="G3457">
        <v>3455</v>
      </c>
      <c r="H3457">
        <f t="shared" ca="1" si="107"/>
        <v>1.9651085287836306E-2</v>
      </c>
    </row>
    <row r="3458" spans="2:8" x14ac:dyDescent="0.45">
      <c r="B3458" s="191">
        <v>35650</v>
      </c>
      <c r="C3458" s="101">
        <v>6.1898341178894043</v>
      </c>
      <c r="D3458" s="56">
        <f t="shared" si="106"/>
        <v>-0.98432083504912848</v>
      </c>
      <c r="E3458">
        <v>1.4765600432776593E-3</v>
      </c>
      <c r="G3458">
        <v>3456</v>
      </c>
      <c r="H3458">
        <f t="shared" ca="1" si="107"/>
        <v>3.4209442754476828E-2</v>
      </c>
    </row>
    <row r="3459" spans="2:8" x14ac:dyDescent="0.45">
      <c r="B3459" s="191">
        <v>45420</v>
      </c>
      <c r="C3459" s="101">
        <v>394.78085327148438</v>
      </c>
      <c r="D3459" s="56">
        <f t="shared" ref="D3459:D3522" si="108">(C3459-C3460)/C3460</f>
        <v>1.3766930559023286E-2</v>
      </c>
      <c r="E3459">
        <v>1.4761814774216929E-3</v>
      </c>
      <c r="G3459">
        <v>3457</v>
      </c>
      <c r="H3459">
        <f t="shared" ca="1" si="107"/>
        <v>-6.8215685597843656E-3</v>
      </c>
    </row>
    <row r="3460" spans="2:8" x14ac:dyDescent="0.45">
      <c r="B3460" s="191">
        <v>45156</v>
      </c>
      <c r="C3460" s="101">
        <v>389.41973876953125</v>
      </c>
      <c r="D3460" s="56">
        <f t="shared" si="108"/>
        <v>1.0220654690629516</v>
      </c>
      <c r="E3460">
        <v>1.473976247329149E-3</v>
      </c>
      <c r="G3460">
        <v>3458</v>
      </c>
      <c r="H3460">
        <f t="shared" ref="H3460:H3523" ca="1" si="109">_xlfn.NORM.INV(RAND(),N$5,N$6)</f>
        <v>-1.2506580442661147E-2</v>
      </c>
    </row>
    <row r="3461" spans="2:8" x14ac:dyDescent="0.45">
      <c r="B3461" s="191">
        <v>44468</v>
      </c>
      <c r="C3461" s="101">
        <v>192.58512878417969</v>
      </c>
      <c r="D3461" s="56">
        <f t="shared" si="108"/>
        <v>0.17060767491442291</v>
      </c>
      <c r="E3461">
        <v>1.4723030867026632E-3</v>
      </c>
      <c r="G3461">
        <v>3459</v>
      </c>
      <c r="H3461">
        <f t="shared" ca="1" si="109"/>
        <v>-1.4725006045945789E-2</v>
      </c>
    </row>
    <row r="3462" spans="2:8" x14ac:dyDescent="0.45">
      <c r="B3462" s="191">
        <v>41996</v>
      </c>
      <c r="C3462" s="101">
        <v>164.51722717285156</v>
      </c>
      <c r="D3462" s="56">
        <f t="shared" si="108"/>
        <v>0.26034154927848729</v>
      </c>
      <c r="E3462">
        <v>1.4700945776016179E-3</v>
      </c>
      <c r="G3462">
        <v>3460</v>
      </c>
      <c r="H3462">
        <f t="shared" ca="1" si="109"/>
        <v>-9.2493543428222129E-3</v>
      </c>
    </row>
    <row r="3463" spans="2:8" x14ac:dyDescent="0.45">
      <c r="B3463" s="191">
        <v>41367</v>
      </c>
      <c r="C3463" s="101">
        <v>130.53384399414063</v>
      </c>
      <c r="D3463" s="56">
        <f t="shared" si="108"/>
        <v>12.145666937183963</v>
      </c>
      <c r="E3463">
        <v>1.4648531816276295E-3</v>
      </c>
      <c r="G3463">
        <v>3461</v>
      </c>
      <c r="H3463">
        <f t="shared" ca="1" si="109"/>
        <v>1.0177200521413991E-2</v>
      </c>
    </row>
    <row r="3464" spans="2:8" x14ac:dyDescent="0.45">
      <c r="B3464" s="191">
        <v>37939</v>
      </c>
      <c r="C3464" s="101">
        <v>9.9298000335693359</v>
      </c>
      <c r="D3464" s="56">
        <f t="shared" si="108"/>
        <v>0.34187315292925774</v>
      </c>
      <c r="E3464">
        <v>1.4637973455820762E-3</v>
      </c>
      <c r="G3464">
        <v>3462</v>
      </c>
      <c r="H3464">
        <f t="shared" ca="1" si="109"/>
        <v>-3.4461152882650448E-2</v>
      </c>
    </row>
    <row r="3465" spans="2:8" x14ac:dyDescent="0.45">
      <c r="B3465" s="191">
        <v>37546</v>
      </c>
      <c r="C3465" s="101">
        <v>7.3999543190002441</v>
      </c>
      <c r="D3465" s="56">
        <f t="shared" si="108"/>
        <v>-0.98421950668700864</v>
      </c>
      <c r="E3465">
        <v>1.4624261599658806E-3</v>
      </c>
      <c r="G3465">
        <v>3463</v>
      </c>
      <c r="H3465">
        <f t="shared" ca="1" si="109"/>
        <v>-6.8117219286287813E-3</v>
      </c>
    </row>
    <row r="3466" spans="2:8" x14ac:dyDescent="0.45">
      <c r="B3466" s="191">
        <v>45546</v>
      </c>
      <c r="C3466" s="101">
        <v>468.93048095703125</v>
      </c>
      <c r="D3466" s="56">
        <f t="shared" si="108"/>
        <v>13.13590475276</v>
      </c>
      <c r="E3466">
        <v>1.4601613320550514E-3</v>
      </c>
      <c r="G3466">
        <v>3464</v>
      </c>
      <c r="H3466">
        <f t="shared" ca="1" si="109"/>
        <v>1.3242647811002218E-2</v>
      </c>
    </row>
    <row r="3467" spans="2:8" x14ac:dyDescent="0.45">
      <c r="B3467" s="191">
        <v>39763</v>
      </c>
      <c r="C3467" s="101">
        <v>33.173007965087891</v>
      </c>
      <c r="D3467" s="56">
        <f t="shared" si="108"/>
        <v>-0.5269939282331827</v>
      </c>
      <c r="E3467">
        <v>1.4510269758582508E-3</v>
      </c>
      <c r="G3467">
        <v>3465</v>
      </c>
      <c r="H3467">
        <f t="shared" ca="1" si="109"/>
        <v>6.3320025216419048E-3</v>
      </c>
    </row>
    <row r="3468" spans="2:8" x14ac:dyDescent="0.45">
      <c r="B3468" s="191">
        <v>40609</v>
      </c>
      <c r="C3468" s="101">
        <v>70.132308959960938</v>
      </c>
      <c r="D3468" s="56">
        <f t="shared" si="108"/>
        <v>-0.18727918443424932</v>
      </c>
      <c r="E3468">
        <v>1.4503649553130062E-3</v>
      </c>
      <c r="G3468">
        <v>3466</v>
      </c>
      <c r="H3468">
        <f t="shared" ca="1" si="109"/>
        <v>-1.6791278979788153E-2</v>
      </c>
    </row>
    <row r="3469" spans="2:8" x14ac:dyDescent="0.45">
      <c r="B3469" s="191">
        <v>40746</v>
      </c>
      <c r="C3469" s="101">
        <v>86.293235778808594</v>
      </c>
      <c r="D3469" s="56">
        <f t="shared" si="108"/>
        <v>-0.78400535453698816</v>
      </c>
      <c r="E3469">
        <v>1.4487885177821237E-3</v>
      </c>
      <c r="G3469">
        <v>3467</v>
      </c>
      <c r="H3469">
        <f t="shared" ca="1" si="109"/>
        <v>-1.9706160046454046E-2</v>
      </c>
    </row>
    <row r="3470" spans="2:8" x14ac:dyDescent="0.45">
      <c r="B3470" s="191">
        <v>45272</v>
      </c>
      <c r="C3470" s="101">
        <v>399.515625</v>
      </c>
      <c r="D3470" s="56">
        <f t="shared" si="108"/>
        <v>1.4299169086128383</v>
      </c>
      <c r="E3470">
        <v>1.4366748882218591E-3</v>
      </c>
      <c r="G3470">
        <v>3468</v>
      </c>
      <c r="H3470">
        <f t="shared" ca="1" si="109"/>
        <v>-4.2919156608632698E-3</v>
      </c>
    </row>
    <row r="3471" spans="2:8" x14ac:dyDescent="0.45">
      <c r="B3471" s="191">
        <v>44252</v>
      </c>
      <c r="C3471" s="101">
        <v>164.41534423828125</v>
      </c>
      <c r="D3471" s="56">
        <f t="shared" si="108"/>
        <v>4.1103770644173991</v>
      </c>
      <c r="E3471">
        <v>1.4364755492455715E-3</v>
      </c>
      <c r="G3471">
        <v>3469</v>
      </c>
      <c r="H3471">
        <f t="shared" ca="1" si="109"/>
        <v>-1.9891503258750148E-2</v>
      </c>
    </row>
    <row r="3472" spans="2:8" x14ac:dyDescent="0.45">
      <c r="B3472" s="191">
        <v>39114</v>
      </c>
      <c r="C3472" s="101">
        <v>32.172840118408203</v>
      </c>
      <c r="D3472" s="56">
        <f t="shared" si="108"/>
        <v>-0.92017508235657741</v>
      </c>
      <c r="E3472">
        <v>1.4318693095989033E-3</v>
      </c>
      <c r="G3472">
        <v>3470</v>
      </c>
      <c r="H3472">
        <f t="shared" ca="1" si="109"/>
        <v>2.1553822471214134E-2</v>
      </c>
    </row>
    <row r="3473" spans="2:8" x14ac:dyDescent="0.45">
      <c r="B3473" s="191">
        <v>45287</v>
      </c>
      <c r="C3473" s="101">
        <v>403.04257202148438</v>
      </c>
      <c r="D3473" s="56">
        <f t="shared" si="108"/>
        <v>1.3219770026347704</v>
      </c>
      <c r="E3473">
        <v>1.4240089886965685E-3</v>
      </c>
      <c r="G3473">
        <v>3471</v>
      </c>
      <c r="H3473">
        <f t="shared" ca="1" si="109"/>
        <v>-1.8924235509179245E-2</v>
      </c>
    </row>
    <row r="3474" spans="2:8" x14ac:dyDescent="0.45">
      <c r="B3474" s="191">
        <v>44588</v>
      </c>
      <c r="C3474" s="101">
        <v>173.57733154296875</v>
      </c>
      <c r="D3474" s="56">
        <f t="shared" si="108"/>
        <v>4.8338281581730546E-3</v>
      </c>
      <c r="E3474">
        <v>1.3998655945925151E-3</v>
      </c>
      <c r="G3474">
        <v>3472</v>
      </c>
      <c r="H3474">
        <f t="shared" ca="1" si="109"/>
        <v>-2.7348162632365941E-3</v>
      </c>
    </row>
    <row r="3475" spans="2:8" x14ac:dyDescent="0.45">
      <c r="B3475" s="191">
        <v>42572</v>
      </c>
      <c r="C3475" s="101">
        <v>172.74232482910156</v>
      </c>
      <c r="D3475" s="56">
        <f t="shared" si="108"/>
        <v>19.44921436911206</v>
      </c>
      <c r="E3475">
        <v>1.3984924057262647E-3</v>
      </c>
      <c r="G3475">
        <v>3473</v>
      </c>
      <c r="H3475">
        <f t="shared" ca="1" si="109"/>
        <v>2.9336802557003296E-2</v>
      </c>
    </row>
    <row r="3476" spans="2:8" x14ac:dyDescent="0.45">
      <c r="B3476" s="191">
        <v>37078</v>
      </c>
      <c r="C3476" s="101">
        <v>8.4473819732666016</v>
      </c>
      <c r="D3476" s="56">
        <f t="shared" si="108"/>
        <v>-0.95171493565728749</v>
      </c>
      <c r="E3476">
        <v>1.3874931617377478E-3</v>
      </c>
      <c r="G3476">
        <v>3474</v>
      </c>
      <c r="H3476">
        <f t="shared" ca="1" si="109"/>
        <v>1.6570555618687106E-2</v>
      </c>
    </row>
    <row r="3477" spans="2:8" x14ac:dyDescent="0.45">
      <c r="B3477" s="191">
        <v>42608</v>
      </c>
      <c r="C3477" s="101">
        <v>174.94813537597656</v>
      </c>
      <c r="D3477" s="56">
        <f t="shared" si="108"/>
        <v>-0.17403339713188895</v>
      </c>
      <c r="E3477">
        <v>1.38092281033644E-3</v>
      </c>
      <c r="G3477">
        <v>3475</v>
      </c>
      <c r="H3477">
        <f t="shared" ca="1" si="109"/>
        <v>1.087028399986853E-2</v>
      </c>
    </row>
    <row r="3478" spans="2:8" x14ac:dyDescent="0.45">
      <c r="B3478" s="191">
        <v>43612</v>
      </c>
      <c r="C3478" s="101">
        <v>211.8101806640625</v>
      </c>
      <c r="D3478" s="56">
        <f t="shared" si="108"/>
        <v>3.2218292561178004</v>
      </c>
      <c r="E3478">
        <v>1.37720826013315E-3</v>
      </c>
      <c r="G3478">
        <v>3476</v>
      </c>
      <c r="H3478">
        <f t="shared" ca="1" si="109"/>
        <v>-1.1073751193857048E-2</v>
      </c>
    </row>
    <row r="3479" spans="2:8" x14ac:dyDescent="0.45">
      <c r="B3479" s="191">
        <v>40176</v>
      </c>
      <c r="C3479" s="101">
        <v>50.170238494873047</v>
      </c>
      <c r="D3479" s="56">
        <f t="shared" si="108"/>
        <v>-0.87046273816377095</v>
      </c>
      <c r="E3479">
        <v>1.367762097107302E-3</v>
      </c>
      <c r="G3479">
        <v>3477</v>
      </c>
      <c r="H3479">
        <f t="shared" ca="1" si="109"/>
        <v>1.7795082190678921E-2</v>
      </c>
    </row>
    <row r="3480" spans="2:8" x14ac:dyDescent="0.45">
      <c r="B3480" s="191">
        <v>45247</v>
      </c>
      <c r="C3480" s="101">
        <v>387.30352783203125</v>
      </c>
      <c r="D3480" s="56">
        <f t="shared" si="108"/>
        <v>10.495803883600017</v>
      </c>
      <c r="E3480">
        <v>1.3677004295781826E-3</v>
      </c>
      <c r="G3480">
        <v>3478</v>
      </c>
      <c r="H3480">
        <f t="shared" ca="1" si="109"/>
        <v>-1.058566536096504E-2</v>
      </c>
    </row>
    <row r="3481" spans="2:8" x14ac:dyDescent="0.45">
      <c r="B3481" s="191">
        <v>38974</v>
      </c>
      <c r="C3481" s="101">
        <v>33.690860748291016</v>
      </c>
      <c r="D3481" s="56">
        <f t="shared" si="108"/>
        <v>-0.81113926438065631</v>
      </c>
      <c r="E3481">
        <v>1.3672648738667257E-3</v>
      </c>
      <c r="G3481">
        <v>3479</v>
      </c>
      <c r="H3481">
        <f t="shared" ca="1" si="109"/>
        <v>1.1074097155530397E-2</v>
      </c>
    </row>
    <row r="3482" spans="2:8" x14ac:dyDescent="0.45">
      <c r="B3482" s="191">
        <v>44566</v>
      </c>
      <c r="C3482" s="101">
        <v>178.38996887207031</v>
      </c>
      <c r="D3482" s="56">
        <f t="shared" si="108"/>
        <v>-0.15281235473000024</v>
      </c>
      <c r="E3482">
        <v>1.3623056326905387E-3</v>
      </c>
      <c r="G3482">
        <v>3480</v>
      </c>
      <c r="H3482">
        <f t="shared" ca="1" si="109"/>
        <v>1.5433498996904868E-2</v>
      </c>
    </row>
    <row r="3483" spans="2:8" x14ac:dyDescent="0.45">
      <c r="B3483" s="191">
        <v>43537</v>
      </c>
      <c r="C3483" s="101">
        <v>210.56724548339844</v>
      </c>
      <c r="D3483" s="56">
        <f t="shared" si="108"/>
        <v>-0.46632231935514412</v>
      </c>
      <c r="E3483">
        <v>1.358172523974644E-3</v>
      </c>
      <c r="G3483">
        <v>3481</v>
      </c>
      <c r="H3483">
        <f t="shared" ca="1" si="109"/>
        <v>-4.552016500932763E-3</v>
      </c>
    </row>
    <row r="3484" spans="2:8" x14ac:dyDescent="0.45">
      <c r="B3484" s="191">
        <v>45702</v>
      </c>
      <c r="C3484" s="101">
        <v>394.558837890625</v>
      </c>
      <c r="D3484" s="56">
        <f t="shared" si="108"/>
        <v>-3.834121329412566E-4</v>
      </c>
      <c r="E3484">
        <v>1.3424392740434142E-3</v>
      </c>
      <c r="G3484">
        <v>3482</v>
      </c>
      <c r="H3484">
        <f t="shared" ca="1" si="109"/>
        <v>-5.6339980212316999E-3</v>
      </c>
    </row>
    <row r="3485" spans="2:8" x14ac:dyDescent="0.45">
      <c r="B3485" s="191">
        <v>45099</v>
      </c>
      <c r="C3485" s="101">
        <v>394.71017456054688</v>
      </c>
      <c r="D3485" s="56">
        <f t="shared" si="108"/>
        <v>-2.8956728266688377E-3</v>
      </c>
      <c r="E3485">
        <v>1.3421564480916581E-3</v>
      </c>
      <c r="G3485">
        <v>3483</v>
      </c>
      <c r="H3485">
        <f t="shared" ca="1" si="109"/>
        <v>2.0564659812233793E-2</v>
      </c>
    </row>
    <row r="3486" spans="2:8" x14ac:dyDescent="0.45">
      <c r="B3486" s="191">
        <v>45215</v>
      </c>
      <c r="C3486" s="101">
        <v>395.8564453125</v>
      </c>
      <c r="D3486" s="56">
        <f t="shared" si="108"/>
        <v>1.552333623628591</v>
      </c>
      <c r="E3486">
        <v>1.338342100064636E-3</v>
      </c>
      <c r="G3486">
        <v>3484</v>
      </c>
      <c r="H3486">
        <f t="shared" ca="1" si="109"/>
        <v>-8.6003088491207798E-3</v>
      </c>
    </row>
    <row r="3487" spans="2:8" x14ac:dyDescent="0.45">
      <c r="B3487" s="191">
        <v>42730</v>
      </c>
      <c r="C3487" s="101">
        <v>155.09588623046875</v>
      </c>
      <c r="D3487" s="56">
        <f t="shared" si="108"/>
        <v>11.028780643634764</v>
      </c>
      <c r="E3487">
        <v>1.3353615460600233E-3</v>
      </c>
      <c r="G3487">
        <v>3485</v>
      </c>
      <c r="H3487">
        <f t="shared" ca="1" si="109"/>
        <v>3.3581355505839898E-2</v>
      </c>
    </row>
    <row r="3488" spans="2:8" x14ac:dyDescent="0.45">
      <c r="B3488" s="191">
        <v>38289</v>
      </c>
      <c r="C3488" s="101">
        <v>12.893733024597168</v>
      </c>
      <c r="D3488" s="56">
        <f t="shared" si="108"/>
        <v>-0.89897328159831458</v>
      </c>
      <c r="E3488">
        <v>1.3348357240345085E-3</v>
      </c>
      <c r="G3488">
        <v>3486</v>
      </c>
      <c r="H3488">
        <f t="shared" ca="1" si="109"/>
        <v>-1.3805544375343884E-2</v>
      </c>
    </row>
    <row r="3489" spans="2:8" x14ac:dyDescent="0.45">
      <c r="B3489" s="191">
        <v>41319</v>
      </c>
      <c r="C3489" s="101">
        <v>127.62696075439453</v>
      </c>
      <c r="D3489" s="56">
        <f t="shared" si="108"/>
        <v>11.509587658161587</v>
      </c>
      <c r="E3489">
        <v>1.331731281193372E-3</v>
      </c>
      <c r="G3489">
        <v>3487</v>
      </c>
      <c r="H3489">
        <f t="shared" ca="1" si="109"/>
        <v>-7.0099314436752479E-4</v>
      </c>
    </row>
    <row r="3490" spans="2:8" x14ac:dyDescent="0.45">
      <c r="B3490" s="191">
        <v>36270</v>
      </c>
      <c r="C3490" s="101">
        <v>10.20233154296875</v>
      </c>
      <c r="D3490" s="56">
        <f t="shared" si="108"/>
        <v>-0.94492838185712147</v>
      </c>
      <c r="E3490">
        <v>1.3272505695571027E-3</v>
      </c>
      <c r="G3490">
        <v>3488</v>
      </c>
      <c r="H3490">
        <f t="shared" ca="1" si="109"/>
        <v>-4.5122700643321822E-4</v>
      </c>
    </row>
    <row r="3491" spans="2:8" x14ac:dyDescent="0.45">
      <c r="B3491" s="191">
        <v>43084</v>
      </c>
      <c r="C3491" s="101">
        <v>185.25570678710938</v>
      </c>
      <c r="D3491" s="56">
        <f t="shared" si="108"/>
        <v>0.26143169152160695</v>
      </c>
      <c r="E3491">
        <v>1.3245515947485735E-3</v>
      </c>
      <c r="G3491">
        <v>3489</v>
      </c>
      <c r="H3491">
        <f t="shared" ca="1" si="109"/>
        <v>2.8018933390134518E-2</v>
      </c>
    </row>
    <row r="3492" spans="2:8" x14ac:dyDescent="0.45">
      <c r="B3492" s="191">
        <v>41759</v>
      </c>
      <c r="C3492" s="101">
        <v>146.86146545410156</v>
      </c>
      <c r="D3492" s="56">
        <f t="shared" si="108"/>
        <v>0.55220620234937645</v>
      </c>
      <c r="E3492">
        <v>1.3225133871708919E-3</v>
      </c>
      <c r="G3492">
        <v>3490</v>
      </c>
      <c r="H3492">
        <f t="shared" ca="1" si="109"/>
        <v>-1.6469553745643583E-2</v>
      </c>
    </row>
    <row r="3493" spans="2:8" x14ac:dyDescent="0.45">
      <c r="B3493" s="191">
        <v>41003</v>
      </c>
      <c r="C3493" s="101">
        <v>94.614662170410156</v>
      </c>
      <c r="D3493" s="56">
        <f t="shared" si="108"/>
        <v>-0.58054182353505435</v>
      </c>
      <c r="E3493">
        <v>1.3211981942628848E-3</v>
      </c>
      <c r="G3493">
        <v>3491</v>
      </c>
      <c r="H3493">
        <f t="shared" ca="1" si="109"/>
        <v>-1.1242767597683671E-2</v>
      </c>
    </row>
    <row r="3494" spans="2:8" x14ac:dyDescent="0.45">
      <c r="B3494" s="191">
        <v>44736</v>
      </c>
      <c r="C3494" s="101">
        <v>225.56399536132813</v>
      </c>
      <c r="D3494" s="56">
        <f t="shared" si="108"/>
        <v>3.7277924692219369E-2</v>
      </c>
      <c r="E3494">
        <v>1.3182189839384016E-3</v>
      </c>
      <c r="G3494">
        <v>3492</v>
      </c>
      <c r="H3494">
        <f t="shared" ca="1" si="109"/>
        <v>-1.6018358560723714E-2</v>
      </c>
    </row>
    <row r="3495" spans="2:8" x14ac:dyDescent="0.45">
      <c r="B3495" s="191">
        <v>43581</v>
      </c>
      <c r="C3495" s="101">
        <v>217.45762634277344</v>
      </c>
      <c r="D3495" s="56">
        <f t="shared" si="108"/>
        <v>5.0593060411710269</v>
      </c>
      <c r="E3495">
        <v>1.315221466460342E-3</v>
      </c>
      <c r="G3495">
        <v>3493</v>
      </c>
      <c r="H3495">
        <f t="shared" ca="1" si="109"/>
        <v>8.0593414900683568E-3</v>
      </c>
    </row>
    <row r="3496" spans="2:8" x14ac:dyDescent="0.45">
      <c r="B3496" s="191">
        <v>39517</v>
      </c>
      <c r="C3496" s="101">
        <v>35.888206481933594</v>
      </c>
      <c r="D3496" s="56">
        <f t="shared" si="108"/>
        <v>3.954552659920425</v>
      </c>
      <c r="E3496">
        <v>1.3106185003901841E-3</v>
      </c>
      <c r="G3496">
        <v>3494</v>
      </c>
      <c r="H3496">
        <f t="shared" ca="1" si="109"/>
        <v>1.5580336398263211E-2</v>
      </c>
    </row>
    <row r="3497" spans="2:8" x14ac:dyDescent="0.45">
      <c r="B3497" s="191">
        <v>37180</v>
      </c>
      <c r="C3497" s="101">
        <v>7.2434806823730469</v>
      </c>
      <c r="D3497" s="56">
        <f t="shared" si="108"/>
        <v>-0.95072375166889467</v>
      </c>
      <c r="E3497">
        <v>1.3099500903280886E-3</v>
      </c>
      <c r="G3497">
        <v>3495</v>
      </c>
      <c r="H3497">
        <f t="shared" ca="1" si="109"/>
        <v>2.0063097024953691E-3</v>
      </c>
    </row>
    <row r="3498" spans="2:8" x14ac:dyDescent="0.45">
      <c r="B3498" s="191">
        <v>44077</v>
      </c>
      <c r="C3498" s="101">
        <v>146.99740600585938</v>
      </c>
      <c r="D3498" s="56">
        <f t="shared" si="108"/>
        <v>17.688270856706865</v>
      </c>
      <c r="E3498">
        <v>1.3063017835675801E-3</v>
      </c>
      <c r="G3498">
        <v>3496</v>
      </c>
      <c r="H3498">
        <f t="shared" ca="1" si="109"/>
        <v>-2.2037923160941305E-3</v>
      </c>
    </row>
    <row r="3499" spans="2:8" x14ac:dyDescent="0.45">
      <c r="B3499" s="191">
        <v>37488</v>
      </c>
      <c r="C3499" s="101">
        <v>7.8657574653625488</v>
      </c>
      <c r="D3499" s="56">
        <f t="shared" si="108"/>
        <v>5.6531861095209177E-2</v>
      </c>
      <c r="E3499">
        <v>1.3029445271595191E-3</v>
      </c>
      <c r="G3499">
        <v>3497</v>
      </c>
      <c r="H3499">
        <f t="shared" ca="1" si="109"/>
        <v>-1.1051068293168393E-2</v>
      </c>
    </row>
    <row r="3500" spans="2:8" x14ac:dyDescent="0.45">
      <c r="B3500" s="191">
        <v>37526</v>
      </c>
      <c r="C3500" s="101">
        <v>7.4448843002319336</v>
      </c>
      <c r="D3500" s="56">
        <f t="shared" si="108"/>
        <v>-0.93493901114906386</v>
      </c>
      <c r="E3500">
        <v>1.3000887205374897E-3</v>
      </c>
      <c r="G3500">
        <v>3498</v>
      </c>
      <c r="H3500">
        <f t="shared" ca="1" si="109"/>
        <v>-2.5708641286539331E-2</v>
      </c>
    </row>
    <row r="3501" spans="2:8" x14ac:dyDescent="0.45">
      <c r="B3501" s="191">
        <v>41165</v>
      </c>
      <c r="C3501" s="101">
        <v>114.42931365966797</v>
      </c>
      <c r="D3501" s="56">
        <f t="shared" si="108"/>
        <v>-0.69944467373575014</v>
      </c>
      <c r="E3501">
        <v>1.2997521197996395E-3</v>
      </c>
      <c r="G3501">
        <v>3499</v>
      </c>
      <c r="H3501">
        <f t="shared" ca="1" si="109"/>
        <v>3.7035487362787689E-3</v>
      </c>
    </row>
    <row r="3502" spans="2:8" x14ac:dyDescent="0.45">
      <c r="B3502" s="191">
        <v>45404</v>
      </c>
      <c r="C3502" s="101">
        <v>380.72628784179688</v>
      </c>
      <c r="D3502" s="56">
        <f t="shared" si="108"/>
        <v>3.7204042502272583</v>
      </c>
      <c r="E3502">
        <v>1.2948346427217902E-3</v>
      </c>
      <c r="G3502">
        <v>3500</v>
      </c>
      <c r="H3502">
        <f t="shared" ca="1" si="109"/>
        <v>-3.7498847321664744E-3</v>
      </c>
    </row>
    <row r="3503" spans="2:8" x14ac:dyDescent="0.45">
      <c r="B3503" s="191">
        <v>40722</v>
      </c>
      <c r="C3503" s="101">
        <v>80.655441284179688</v>
      </c>
      <c r="D3503" s="56">
        <f t="shared" si="108"/>
        <v>-0.75894885835053483</v>
      </c>
      <c r="E3503">
        <v>1.2912438173876451E-3</v>
      </c>
      <c r="G3503">
        <v>3501</v>
      </c>
      <c r="H3503">
        <f t="shared" ca="1" si="109"/>
        <v>4.8202274639938753E-3</v>
      </c>
    </row>
    <row r="3504" spans="2:8" x14ac:dyDescent="0.45">
      <c r="B3504" s="191">
        <v>44995</v>
      </c>
      <c r="C3504" s="101">
        <v>334.598876953125</v>
      </c>
      <c r="D3504" s="56">
        <f t="shared" si="108"/>
        <v>-0.21335901292560525</v>
      </c>
      <c r="E3504">
        <v>1.290410251829999E-3</v>
      </c>
      <c r="G3504">
        <v>3502</v>
      </c>
      <c r="H3504">
        <f t="shared" ca="1" si="109"/>
        <v>-2.3447546574783405E-2</v>
      </c>
    </row>
    <row r="3505" spans="2:8" x14ac:dyDescent="0.45">
      <c r="B3505" s="191">
        <v>45614</v>
      </c>
      <c r="C3505" s="101">
        <v>425.3514404296875</v>
      </c>
      <c r="D3505" s="56">
        <f t="shared" si="108"/>
        <v>1.1328358624632398</v>
      </c>
      <c r="E3505">
        <v>1.2876444181864472E-3</v>
      </c>
      <c r="G3505">
        <v>3503</v>
      </c>
      <c r="H3505">
        <f t="shared" ca="1" si="109"/>
        <v>2.5496199809791349E-2</v>
      </c>
    </row>
    <row r="3506" spans="2:8" x14ac:dyDescent="0.45">
      <c r="B3506" s="191">
        <v>43644</v>
      </c>
      <c r="C3506" s="101">
        <v>199.42999267578125</v>
      </c>
      <c r="D3506" s="56">
        <f t="shared" si="108"/>
        <v>0.4180234340120289</v>
      </c>
      <c r="E3506">
        <v>1.2796920894129688E-3</v>
      </c>
      <c r="G3506">
        <v>3504</v>
      </c>
      <c r="H3506">
        <f t="shared" ca="1" si="109"/>
        <v>3.4322025916078164E-2</v>
      </c>
    </row>
    <row r="3507" spans="2:8" x14ac:dyDescent="0.45">
      <c r="B3507" s="191">
        <v>42258</v>
      </c>
      <c r="C3507" s="101">
        <v>140.63941955566406</v>
      </c>
      <c r="D3507" s="56">
        <f t="shared" si="108"/>
        <v>-6.5683728050608473E-2</v>
      </c>
      <c r="E3507">
        <v>1.2764531332579048E-3</v>
      </c>
      <c r="G3507">
        <v>3505</v>
      </c>
      <c r="H3507">
        <f t="shared" ca="1" si="109"/>
        <v>-6.0401552508292837E-3</v>
      </c>
    </row>
    <row r="3508" spans="2:8" x14ac:dyDescent="0.45">
      <c r="B3508" s="191">
        <v>44168</v>
      </c>
      <c r="C3508" s="101">
        <v>150.52656555175781</v>
      </c>
      <c r="D3508" s="56">
        <f t="shared" si="108"/>
        <v>0.28682136667559777</v>
      </c>
      <c r="E3508">
        <v>1.2759407969966114E-3</v>
      </c>
      <c r="G3508">
        <v>3506</v>
      </c>
      <c r="H3508">
        <f t="shared" ca="1" si="109"/>
        <v>1.1008619146717812E-2</v>
      </c>
    </row>
    <row r="3509" spans="2:8" x14ac:dyDescent="0.45">
      <c r="B3509" s="191">
        <v>41187</v>
      </c>
      <c r="C3509" s="101">
        <v>116.97549438476563</v>
      </c>
      <c r="D3509" s="56">
        <f t="shared" si="108"/>
        <v>-0.24940918471161841</v>
      </c>
      <c r="E3509">
        <v>1.2714901093481494E-3</v>
      </c>
      <c r="G3509">
        <v>3507</v>
      </c>
      <c r="H3509">
        <f t="shared" ca="1" si="109"/>
        <v>-1.6259174965950945E-2</v>
      </c>
    </row>
    <row r="3510" spans="2:8" x14ac:dyDescent="0.45">
      <c r="B3510" s="191">
        <v>41942</v>
      </c>
      <c r="C3510" s="101">
        <v>155.84455871582031</v>
      </c>
      <c r="D3510" s="56">
        <f t="shared" si="108"/>
        <v>19.824525746725183</v>
      </c>
      <c r="E3510">
        <v>1.2694500650949759E-3</v>
      </c>
      <c r="G3510">
        <v>3508</v>
      </c>
      <c r="H3510">
        <f t="shared" ca="1" si="109"/>
        <v>1.2671677104956513E-2</v>
      </c>
    </row>
    <row r="3511" spans="2:8" x14ac:dyDescent="0.45">
      <c r="B3511" s="191">
        <v>37146</v>
      </c>
      <c r="C3511" s="101">
        <v>7.4837026596069336</v>
      </c>
      <c r="D3511" s="56">
        <f t="shared" si="108"/>
        <v>-0.93514452287444105</v>
      </c>
      <c r="E3511">
        <v>1.2676565999293634E-3</v>
      </c>
      <c r="G3511">
        <v>3509</v>
      </c>
      <c r="H3511">
        <f t="shared" ca="1" si="109"/>
        <v>-4.5420777703710832E-3</v>
      </c>
    </row>
    <row r="3512" spans="2:8" x14ac:dyDescent="0.45">
      <c r="B3512" s="191">
        <v>43962</v>
      </c>
      <c r="C3512" s="101">
        <v>115.39044952392578</v>
      </c>
      <c r="D3512" s="56">
        <f t="shared" si="108"/>
        <v>0.7871372778671083</v>
      </c>
      <c r="E3512">
        <v>1.2636566508239554E-3</v>
      </c>
      <c r="G3512">
        <v>3510</v>
      </c>
      <c r="H3512">
        <f t="shared" ca="1" si="109"/>
        <v>8.9281813095085805E-3</v>
      </c>
    </row>
    <row r="3513" spans="2:8" x14ac:dyDescent="0.45">
      <c r="B3513" s="191">
        <v>40399</v>
      </c>
      <c r="C3513" s="101">
        <v>64.56719970703125</v>
      </c>
      <c r="D3513" s="56">
        <f t="shared" si="108"/>
        <v>6.6692637311002958</v>
      </c>
      <c r="E3513">
        <v>1.2596563895884022E-3</v>
      </c>
      <c r="G3513">
        <v>3511</v>
      </c>
      <c r="H3513">
        <f t="shared" ca="1" si="109"/>
        <v>-4.2059113236096095E-4</v>
      </c>
    </row>
    <row r="3514" spans="2:8" x14ac:dyDescent="0.45">
      <c r="B3514" s="191">
        <v>37083</v>
      </c>
      <c r="C3514" s="101">
        <v>8.4189567565917969</v>
      </c>
      <c r="D3514" s="56">
        <f t="shared" si="108"/>
        <v>-0.94889744316216273</v>
      </c>
      <c r="E3514">
        <v>1.2595256947211413E-3</v>
      </c>
      <c r="G3514">
        <v>3512</v>
      </c>
      <c r="H3514">
        <f t="shared" ca="1" si="109"/>
        <v>1.0545019914783217E-2</v>
      </c>
    </row>
    <row r="3515" spans="2:8" x14ac:dyDescent="0.45">
      <c r="B3515" s="191">
        <v>42542</v>
      </c>
      <c r="C3515" s="101">
        <v>164.74629211425781</v>
      </c>
      <c r="D3515" s="56">
        <f t="shared" si="108"/>
        <v>0.9817649503829744</v>
      </c>
      <c r="E3515">
        <v>1.2567626806028343E-3</v>
      </c>
      <c r="G3515">
        <v>3513</v>
      </c>
      <c r="H3515">
        <f t="shared" ca="1" si="109"/>
        <v>3.4864582206662664E-2</v>
      </c>
    </row>
    <row r="3516" spans="2:8" x14ac:dyDescent="0.45">
      <c r="B3516" s="191">
        <v>40913</v>
      </c>
      <c r="C3516" s="101">
        <v>83.131095886230469</v>
      </c>
      <c r="D3516" s="56">
        <f t="shared" si="108"/>
        <v>8.0098053382069576</v>
      </c>
      <c r="E3516">
        <v>1.253018256887672E-3</v>
      </c>
      <c r="G3516">
        <v>3514</v>
      </c>
      <c r="H3516">
        <f t="shared" ca="1" si="109"/>
        <v>2.3313377684000134E-2</v>
      </c>
    </row>
    <row r="3517" spans="2:8" x14ac:dyDescent="0.45">
      <c r="B3517" s="191">
        <v>37011</v>
      </c>
      <c r="C3517" s="101">
        <v>9.2267360687255859</v>
      </c>
      <c r="D3517" s="56">
        <f t="shared" si="108"/>
        <v>-0.25690352852261811</v>
      </c>
      <c r="E3517">
        <v>1.2526350975852829E-3</v>
      </c>
      <c r="G3517">
        <v>3515</v>
      </c>
      <c r="H3517">
        <f t="shared" ca="1" si="109"/>
        <v>-7.3413974189704577E-3</v>
      </c>
    </row>
    <row r="3518" spans="2:8" x14ac:dyDescent="0.45">
      <c r="B3518" s="191">
        <v>38208</v>
      </c>
      <c r="C3518" s="101">
        <v>12.416605949401855</v>
      </c>
      <c r="D3518" s="56">
        <f t="shared" si="108"/>
        <v>0.78595796362942016</v>
      </c>
      <c r="E3518">
        <v>1.2427332595332291E-3</v>
      </c>
      <c r="G3518">
        <v>3516</v>
      </c>
      <c r="H3518">
        <f t="shared" ca="1" si="109"/>
        <v>3.0293547617650366E-3</v>
      </c>
    </row>
    <row r="3519" spans="2:8" x14ac:dyDescent="0.45">
      <c r="B3519" s="191">
        <v>37574</v>
      </c>
      <c r="C3519" s="101">
        <v>6.9523506164550781</v>
      </c>
      <c r="D3519" s="56">
        <f t="shared" si="108"/>
        <v>-0.91809062557414678</v>
      </c>
      <c r="E3519">
        <v>1.2285880370780742E-3</v>
      </c>
      <c r="G3519">
        <v>3517</v>
      </c>
      <c r="H3519">
        <f t="shared" ca="1" si="109"/>
        <v>-2.6155371783368457E-2</v>
      </c>
    </row>
    <row r="3520" spans="2:8" x14ac:dyDescent="0.45">
      <c r="B3520" s="191">
        <v>40900</v>
      </c>
      <c r="C3520" s="101">
        <v>84.878570556640625</v>
      </c>
      <c r="D3520" s="56">
        <f t="shared" si="108"/>
        <v>-0.16751698103268056</v>
      </c>
      <c r="E3520">
        <v>1.2270994312324388E-3</v>
      </c>
      <c r="G3520">
        <v>3518</v>
      </c>
      <c r="H3520">
        <f t="shared" ca="1" si="109"/>
        <v>-2.294402181417373E-2</v>
      </c>
    </row>
    <row r="3521" spans="2:8" x14ac:dyDescent="0.45">
      <c r="B3521" s="191">
        <v>41023</v>
      </c>
      <c r="C3521" s="101">
        <v>101.95832061767578</v>
      </c>
      <c r="D3521" s="56">
        <f t="shared" si="108"/>
        <v>-0.7607499835115813</v>
      </c>
      <c r="E3521">
        <v>1.2258457920157296E-3</v>
      </c>
      <c r="G3521">
        <v>3519</v>
      </c>
      <c r="H3521">
        <f t="shared" ca="1" si="109"/>
        <v>1.3071840281586309E-2</v>
      </c>
    </row>
    <row r="3522" spans="2:8" x14ac:dyDescent="0.45">
      <c r="B3522" s="191">
        <v>45666</v>
      </c>
      <c r="C3522" s="101">
        <v>426.15805053710938</v>
      </c>
      <c r="D3522" s="56">
        <f t="shared" si="108"/>
        <v>55.254619447487286</v>
      </c>
      <c r="E3522">
        <v>1.2235358831921518E-3</v>
      </c>
      <c r="G3522">
        <v>3520</v>
      </c>
      <c r="H3522">
        <f t="shared" ca="1" si="109"/>
        <v>-1.9959244485249383E-2</v>
      </c>
    </row>
    <row r="3523" spans="2:8" x14ac:dyDescent="0.45">
      <c r="B3523" s="191">
        <v>36679</v>
      </c>
      <c r="C3523" s="101">
        <v>7.5755209922790527</v>
      </c>
      <c r="D3523" s="56">
        <f t="shared" ref="D3523:D3586" si="110">(C3523-C3524)/C3524</f>
        <v>-0.98113128579813735</v>
      </c>
      <c r="E3523">
        <v>1.222174003849095E-3</v>
      </c>
      <c r="G3523">
        <v>3521</v>
      </c>
      <c r="H3523">
        <f t="shared" ca="1" si="109"/>
        <v>-1.2052245159207222E-2</v>
      </c>
    </row>
    <row r="3524" spans="2:8" x14ac:dyDescent="0.45">
      <c r="B3524" s="191">
        <v>45866</v>
      </c>
      <c r="C3524" s="101">
        <v>401.48580932617188</v>
      </c>
      <c r="D3524" s="56">
        <f t="shared" si="110"/>
        <v>1.4858769007976189</v>
      </c>
      <c r="E3524">
        <v>1.2213239446845581E-3</v>
      </c>
      <c r="G3524">
        <v>3522</v>
      </c>
      <c r="H3524">
        <f t="shared" ref="H3524:H3587" ca="1" si="111">_xlfn.NORM.INV(RAND(),N$5,N$6)</f>
        <v>-7.245208270157834E-3</v>
      </c>
    </row>
    <row r="3525" spans="2:8" x14ac:dyDescent="0.45">
      <c r="B3525" s="191">
        <v>44270</v>
      </c>
      <c r="C3525" s="101">
        <v>161.5067138671875</v>
      </c>
      <c r="D3525" s="56">
        <f t="shared" si="110"/>
        <v>4.2094052011470335</v>
      </c>
      <c r="E3525">
        <v>1.2182611471746301E-3</v>
      </c>
      <c r="G3525">
        <v>3523</v>
      </c>
      <c r="H3525">
        <f t="shared" ca="1" si="111"/>
        <v>1.851859046018783E-2</v>
      </c>
    </row>
    <row r="3526" spans="2:8" x14ac:dyDescent="0.45">
      <c r="B3526" s="191">
        <v>39308</v>
      </c>
      <c r="C3526" s="101">
        <v>31.002908706665039</v>
      </c>
      <c r="D3526" s="56">
        <f t="shared" si="110"/>
        <v>2.9576195413888597</v>
      </c>
      <c r="E3526">
        <v>1.2138779380964752E-3</v>
      </c>
      <c r="G3526">
        <v>3524</v>
      </c>
      <c r="H3526">
        <f t="shared" ca="1" si="111"/>
        <v>-3.6301608837185509E-3</v>
      </c>
    </row>
    <row r="3527" spans="2:8" x14ac:dyDescent="0.45">
      <c r="B3527" s="191">
        <v>37286</v>
      </c>
      <c r="C3527" s="101">
        <v>7.8337264060974121</v>
      </c>
      <c r="D3527" s="56">
        <f t="shared" si="110"/>
        <v>-0.97209779453805123</v>
      </c>
      <c r="E3527">
        <v>1.2111911035167385E-3</v>
      </c>
      <c r="G3527">
        <v>3525</v>
      </c>
      <c r="H3527">
        <f t="shared" ca="1" si="111"/>
        <v>2.7241448290833966E-2</v>
      </c>
    </row>
    <row r="3528" spans="2:8" x14ac:dyDescent="0.45">
      <c r="B3528" s="191">
        <v>44816</v>
      </c>
      <c r="C3528" s="101">
        <v>280.75653076171875</v>
      </c>
      <c r="D3528" s="56">
        <f t="shared" si="110"/>
        <v>0.66160619963953315</v>
      </c>
      <c r="E3528">
        <v>1.2101807544258117E-3</v>
      </c>
      <c r="G3528">
        <v>3526</v>
      </c>
      <c r="H3528">
        <f t="shared" ca="1" si="111"/>
        <v>-9.2757133251436755E-3</v>
      </c>
    </row>
    <row r="3529" spans="2:8" x14ac:dyDescent="0.45">
      <c r="B3529" s="191">
        <v>44420</v>
      </c>
      <c r="C3529" s="101">
        <v>168.96694946289063</v>
      </c>
      <c r="D3529" s="56">
        <f t="shared" si="110"/>
        <v>1.4885357622215518</v>
      </c>
      <c r="E3529">
        <v>1.1982642211938069E-3</v>
      </c>
      <c r="G3529">
        <v>3527</v>
      </c>
      <c r="H3529">
        <f t="shared" ca="1" si="111"/>
        <v>-2.2765805735872778E-3</v>
      </c>
    </row>
    <row r="3530" spans="2:8" x14ac:dyDescent="0.45">
      <c r="B3530" s="191">
        <v>40533</v>
      </c>
      <c r="C3530" s="101">
        <v>67.898139953613281</v>
      </c>
      <c r="D3530" s="56">
        <f t="shared" si="110"/>
        <v>-0.47211403631566584</v>
      </c>
      <c r="E3530">
        <v>1.1981241762896288E-3</v>
      </c>
      <c r="G3530">
        <v>3528</v>
      </c>
      <c r="H3530">
        <f t="shared" ca="1" si="111"/>
        <v>9.5892600513554985E-3</v>
      </c>
    </row>
    <row r="3531" spans="2:8" x14ac:dyDescent="0.45">
      <c r="B3531" s="191">
        <v>44125</v>
      </c>
      <c r="C3531" s="101">
        <v>128.62274169921875</v>
      </c>
      <c r="D3531" s="56">
        <f t="shared" si="110"/>
        <v>-0.24185472901142208</v>
      </c>
      <c r="E3531">
        <v>1.1946273363706182E-3</v>
      </c>
      <c r="G3531">
        <v>3529</v>
      </c>
      <c r="H3531">
        <f t="shared" ca="1" si="111"/>
        <v>-1.7375545503092173E-4</v>
      </c>
    </row>
    <row r="3532" spans="2:8" x14ac:dyDescent="0.45">
      <c r="B3532" s="191">
        <v>44441</v>
      </c>
      <c r="C3532" s="101">
        <v>169.65447998046875</v>
      </c>
      <c r="D3532" s="56">
        <f t="shared" si="110"/>
        <v>-0.4048959158381793</v>
      </c>
      <c r="E3532">
        <v>1.1934024197442952E-3</v>
      </c>
      <c r="G3532">
        <v>3530</v>
      </c>
      <c r="H3532">
        <f t="shared" ca="1" si="111"/>
        <v>-1.6943767810704793E-2</v>
      </c>
    </row>
    <row r="3533" spans="2:8" x14ac:dyDescent="0.45">
      <c r="B3533" s="191">
        <v>44824</v>
      </c>
      <c r="C3533" s="101">
        <v>285.08370971679688</v>
      </c>
      <c r="D3533" s="56">
        <f t="shared" si="110"/>
        <v>8.2003963411387488</v>
      </c>
      <c r="E3533">
        <v>1.1917899817405343E-3</v>
      </c>
      <c r="G3533">
        <v>3531</v>
      </c>
      <c r="H3533">
        <f t="shared" ca="1" si="111"/>
        <v>-5.23463608652046E-3</v>
      </c>
    </row>
    <row r="3534" spans="2:8" x14ac:dyDescent="0.45">
      <c r="B3534" s="191">
        <v>38936</v>
      </c>
      <c r="C3534" s="101">
        <v>30.986024856567383</v>
      </c>
      <c r="D3534" s="56">
        <f t="shared" si="110"/>
        <v>-0.54890211640799313</v>
      </c>
      <c r="E3534">
        <v>1.1888716535059418E-3</v>
      </c>
      <c r="G3534">
        <v>3532</v>
      </c>
      <c r="H3534">
        <f t="shared" ca="1" si="111"/>
        <v>2.2206862545612858E-2</v>
      </c>
    </row>
    <row r="3535" spans="2:8" x14ac:dyDescent="0.45">
      <c r="B3535" s="191">
        <v>40567</v>
      </c>
      <c r="C3535" s="101">
        <v>68.69024658203125</v>
      </c>
      <c r="D3535" s="56">
        <f t="shared" si="110"/>
        <v>3.5087353803388885</v>
      </c>
      <c r="E3535">
        <v>1.1842915567907277E-3</v>
      </c>
      <c r="G3535">
        <v>3533</v>
      </c>
      <c r="H3535">
        <f t="shared" ca="1" si="111"/>
        <v>-1.8437180590221484E-2</v>
      </c>
    </row>
    <row r="3536" spans="2:8" x14ac:dyDescent="0.45">
      <c r="B3536" s="191">
        <v>38406</v>
      </c>
      <c r="C3536" s="101">
        <v>15.234925270080566</v>
      </c>
      <c r="D3536" s="56">
        <f t="shared" si="110"/>
        <v>0.79408773399261523</v>
      </c>
      <c r="E3536">
        <v>1.1686271216501539E-3</v>
      </c>
      <c r="G3536">
        <v>3534</v>
      </c>
      <c r="H3536">
        <f t="shared" ca="1" si="111"/>
        <v>-1.1618294953306949E-2</v>
      </c>
    </row>
    <row r="3537" spans="2:8" x14ac:dyDescent="0.45">
      <c r="B3537" s="191">
        <v>36774</v>
      </c>
      <c r="C3537" s="101">
        <v>8.4917392730712891</v>
      </c>
      <c r="D3537" s="56">
        <f t="shared" si="110"/>
        <v>-0.83423535920052605</v>
      </c>
      <c r="E3537">
        <v>1.1664226781172629E-3</v>
      </c>
      <c r="G3537">
        <v>3535</v>
      </c>
      <c r="H3537">
        <f t="shared" ca="1" si="111"/>
        <v>-1.3559116613686199E-2</v>
      </c>
    </row>
    <row r="3538" spans="2:8" x14ac:dyDescent="0.45">
      <c r="B3538" s="191">
        <v>40259</v>
      </c>
      <c r="C3538" s="101">
        <v>51.227687835693359</v>
      </c>
      <c r="D3538" s="56">
        <f t="shared" si="110"/>
        <v>-0.66744806738964002</v>
      </c>
      <c r="E3538">
        <v>1.1480112172452621E-3</v>
      </c>
      <c r="G3538">
        <v>3536</v>
      </c>
      <c r="H3538">
        <f t="shared" ca="1" si="111"/>
        <v>1.2665730578319649E-2</v>
      </c>
    </row>
    <row r="3539" spans="2:8" x14ac:dyDescent="0.45">
      <c r="B3539" s="191">
        <v>41887</v>
      </c>
      <c r="C3539" s="101">
        <v>154.04417419433594</v>
      </c>
      <c r="D3539" s="56">
        <f t="shared" si="110"/>
        <v>-0.29760935266749688</v>
      </c>
      <c r="E3539">
        <v>1.1414201746164615E-3</v>
      </c>
      <c r="G3539">
        <v>3537</v>
      </c>
      <c r="H3539">
        <f t="shared" ca="1" si="111"/>
        <v>1.1320846834596873E-3</v>
      </c>
    </row>
    <row r="3540" spans="2:8" x14ac:dyDescent="0.45">
      <c r="B3540" s="191">
        <v>43357</v>
      </c>
      <c r="C3540" s="101">
        <v>219.31410217285156</v>
      </c>
      <c r="D3540" s="56">
        <f t="shared" si="110"/>
        <v>0.20767642906795125</v>
      </c>
      <c r="E3540">
        <v>1.1408000687628422E-3</v>
      </c>
      <c r="G3540">
        <v>3538</v>
      </c>
      <c r="H3540">
        <f t="shared" ca="1" si="111"/>
        <v>1.0997825056313438E-2</v>
      </c>
    </row>
    <row r="3541" spans="2:8" x14ac:dyDescent="0.45">
      <c r="B3541" s="191">
        <v>42788</v>
      </c>
      <c r="C3541" s="101">
        <v>181.60005187988281</v>
      </c>
      <c r="D3541" s="56">
        <f t="shared" si="110"/>
        <v>26.352643071493606</v>
      </c>
      <c r="E3541">
        <v>1.1400775316652686E-3</v>
      </c>
      <c r="G3541">
        <v>3539</v>
      </c>
      <c r="H3541">
        <f t="shared" ca="1" si="111"/>
        <v>-2.3729773574047563E-4</v>
      </c>
    </row>
    <row r="3542" spans="2:8" x14ac:dyDescent="0.45">
      <c r="B3542" s="191">
        <v>35793</v>
      </c>
      <c r="C3542" s="101">
        <v>6.639214038848877</v>
      </c>
      <c r="D3542" s="56">
        <f t="shared" si="110"/>
        <v>-0.96910964832536162</v>
      </c>
      <c r="E3542">
        <v>1.1335466831410223E-3</v>
      </c>
      <c r="G3542">
        <v>3540</v>
      </c>
      <c r="H3542">
        <f t="shared" ca="1" si="111"/>
        <v>2.1613144623025684E-2</v>
      </c>
    </row>
    <row r="3543" spans="2:8" x14ac:dyDescent="0.45">
      <c r="B3543" s="191">
        <v>42886</v>
      </c>
      <c r="C3543" s="101">
        <v>214.92840576171875</v>
      </c>
      <c r="D3543" s="56">
        <f t="shared" si="110"/>
        <v>1.3195604122349787</v>
      </c>
      <c r="E3543">
        <v>1.1239017650296896E-3</v>
      </c>
      <c r="G3543">
        <v>3541</v>
      </c>
      <c r="H3543">
        <f t="shared" ca="1" si="111"/>
        <v>1.035810236420358E-2</v>
      </c>
    </row>
    <row r="3544" spans="2:8" x14ac:dyDescent="0.45">
      <c r="B3544" s="191">
        <v>40994</v>
      </c>
      <c r="C3544" s="101">
        <v>92.659111022949219</v>
      </c>
      <c r="D3544" s="56">
        <f t="shared" si="110"/>
        <v>-5.1374817206013366E-3</v>
      </c>
      <c r="E3544">
        <v>1.1238621555122207E-3</v>
      </c>
      <c r="G3544">
        <v>3542</v>
      </c>
      <c r="H3544">
        <f t="shared" ca="1" si="111"/>
        <v>2.3144444642609176E-3</v>
      </c>
    </row>
    <row r="3545" spans="2:8" x14ac:dyDescent="0.45">
      <c r="B3545" s="191">
        <v>40989</v>
      </c>
      <c r="C3545" s="101">
        <v>93.137603759765625</v>
      </c>
      <c r="D3545" s="56">
        <f t="shared" si="110"/>
        <v>11.083793065945002</v>
      </c>
      <c r="E3545">
        <v>1.1182460758058653E-3</v>
      </c>
      <c r="G3545">
        <v>3543</v>
      </c>
      <c r="H3545">
        <f t="shared" ca="1" si="111"/>
        <v>8.4812283225564698E-3</v>
      </c>
    </row>
    <row r="3546" spans="2:8" x14ac:dyDescent="0.45">
      <c r="B3546" s="191">
        <v>37475</v>
      </c>
      <c r="C3546" s="101">
        <v>7.707646369934082</v>
      </c>
      <c r="D3546" s="56">
        <f t="shared" si="110"/>
        <v>-0.13972986076850083</v>
      </c>
      <c r="E3546">
        <v>1.108123551440604E-3</v>
      </c>
      <c r="G3546">
        <v>3544</v>
      </c>
      <c r="H3546">
        <f t="shared" ca="1" si="111"/>
        <v>-1.9870814769056659E-2</v>
      </c>
    </row>
    <row r="3547" spans="2:8" x14ac:dyDescent="0.45">
      <c r="B3547" s="191">
        <v>36983</v>
      </c>
      <c r="C3547" s="101">
        <v>8.9595651626586914</v>
      </c>
      <c r="D3547" s="56">
        <f t="shared" si="110"/>
        <v>-0.731128509947929</v>
      </c>
      <c r="E3547">
        <v>1.1056636597999937E-3</v>
      </c>
      <c r="G3547">
        <v>3545</v>
      </c>
      <c r="H3547">
        <f t="shared" ca="1" si="111"/>
        <v>-3.976559339321744E-2</v>
      </c>
    </row>
    <row r="3548" spans="2:8" x14ac:dyDescent="0.45">
      <c r="B3548" s="191">
        <v>38946</v>
      </c>
      <c r="C3548" s="101">
        <v>33.322853088378906</v>
      </c>
      <c r="D3548" s="56">
        <f t="shared" si="110"/>
        <v>-0.9166838028795552</v>
      </c>
      <c r="E3548">
        <v>1.1055797107843816E-3</v>
      </c>
      <c r="G3548">
        <v>3546</v>
      </c>
      <c r="H3548">
        <f t="shared" ca="1" si="111"/>
        <v>-5.3963890483895956E-4</v>
      </c>
    </row>
    <row r="3549" spans="2:8" x14ac:dyDescent="0.45">
      <c r="B3549" s="191">
        <v>45096</v>
      </c>
      <c r="C3549" s="101">
        <v>399.95648193359375</v>
      </c>
      <c r="D3549" s="56">
        <f t="shared" si="110"/>
        <v>0.13478973254745813</v>
      </c>
      <c r="E3549">
        <v>1.1034785775744065E-3</v>
      </c>
      <c r="G3549">
        <v>3547</v>
      </c>
      <c r="H3549">
        <f t="shared" ca="1" si="111"/>
        <v>2.8429428234109455E-3</v>
      </c>
    </row>
    <row r="3550" spans="2:8" x14ac:dyDescent="0.45">
      <c r="B3550" s="191">
        <v>45040</v>
      </c>
      <c r="C3550" s="101">
        <v>352.44985961914063</v>
      </c>
      <c r="D3550" s="56">
        <f t="shared" si="110"/>
        <v>13.215106989152806</v>
      </c>
      <c r="E3550">
        <v>1.1022539949989429E-3</v>
      </c>
      <c r="G3550">
        <v>3548</v>
      </c>
      <c r="H3550">
        <f t="shared" ca="1" si="111"/>
        <v>2.4027254890315167E-2</v>
      </c>
    </row>
    <row r="3551" spans="2:8" x14ac:dyDescent="0.45">
      <c r="B3551" s="191">
        <v>38628</v>
      </c>
      <c r="C3551" s="101">
        <v>24.794034957885742</v>
      </c>
      <c r="D3551" s="56">
        <f t="shared" si="110"/>
        <v>-0.93872268356247779</v>
      </c>
      <c r="E3551">
        <v>1.0969604783868981E-3</v>
      </c>
      <c r="G3551">
        <v>3549</v>
      </c>
      <c r="H3551">
        <f t="shared" ca="1" si="111"/>
        <v>-1.913473058279171E-2</v>
      </c>
    </row>
    <row r="3552" spans="2:8" x14ac:dyDescent="0.45">
      <c r="B3552" s="191">
        <v>45916</v>
      </c>
      <c r="C3552" s="101">
        <v>404.6201171875</v>
      </c>
      <c r="D3552" s="56">
        <f t="shared" si="110"/>
        <v>-3.0168335098917851E-3</v>
      </c>
      <c r="E3552">
        <v>1.090519292708048E-3</v>
      </c>
      <c r="G3552">
        <v>3550</v>
      </c>
      <c r="H3552">
        <f t="shared" ca="1" si="111"/>
        <v>-1.4731483883782462E-2</v>
      </c>
    </row>
    <row r="3553" spans="2:8" x14ac:dyDescent="0.45">
      <c r="B3553" s="191">
        <v>45832</v>
      </c>
      <c r="C3553" s="101">
        <v>405.844482421875</v>
      </c>
      <c r="D3553" s="56">
        <f t="shared" si="110"/>
        <v>1.5066911102145211</v>
      </c>
      <c r="E3553">
        <v>1.0873011595369801E-3</v>
      </c>
      <c r="G3553">
        <v>3551</v>
      </c>
      <c r="H3553">
        <f t="shared" ca="1" si="111"/>
        <v>-1.9856492723414787E-3</v>
      </c>
    </row>
    <row r="3554" spans="2:8" x14ac:dyDescent="0.45">
      <c r="B3554" s="191">
        <v>42004</v>
      </c>
      <c r="C3554" s="101">
        <v>161.90446472167969</v>
      </c>
      <c r="D3554" s="56">
        <f t="shared" si="110"/>
        <v>1.7891966127606278E-2</v>
      </c>
      <c r="E3554">
        <v>1.0860397054078381E-3</v>
      </c>
      <c r="G3554">
        <v>3552</v>
      </c>
      <c r="H3554">
        <f t="shared" ca="1" si="111"/>
        <v>2.9866591047838991E-2</v>
      </c>
    </row>
    <row r="3555" spans="2:8" x14ac:dyDescent="0.45">
      <c r="B3555" s="191">
        <v>41474</v>
      </c>
      <c r="C3555" s="101">
        <v>159.05859375</v>
      </c>
      <c r="D3555" s="56">
        <f t="shared" si="110"/>
        <v>-0.16727240889421741</v>
      </c>
      <c r="E3555">
        <v>1.0851104389660192E-3</v>
      </c>
      <c r="G3555">
        <v>3553</v>
      </c>
      <c r="H3555">
        <f t="shared" ca="1" si="111"/>
        <v>1.1067054263771382E-3</v>
      </c>
    </row>
    <row r="3556" spans="2:8" x14ac:dyDescent="0.45">
      <c r="B3556" s="191">
        <v>42773</v>
      </c>
      <c r="C3556" s="101">
        <v>191.0091552734375</v>
      </c>
      <c r="D3556" s="56">
        <f t="shared" si="110"/>
        <v>4.618831695514217</v>
      </c>
      <c r="E3556">
        <v>1.0837764298459488E-3</v>
      </c>
      <c r="G3556">
        <v>3554</v>
      </c>
      <c r="H3556">
        <f t="shared" ca="1" si="111"/>
        <v>-8.2971132607700792E-3</v>
      </c>
    </row>
    <row r="3557" spans="2:8" x14ac:dyDescent="0.45">
      <c r="B3557" s="191">
        <v>38999</v>
      </c>
      <c r="C3557" s="101">
        <v>33.994461059570313</v>
      </c>
      <c r="D3557" s="56">
        <f t="shared" si="110"/>
        <v>-0.82947946660788396</v>
      </c>
      <c r="E3557">
        <v>1.0837137715002938E-3</v>
      </c>
      <c r="G3557">
        <v>3555</v>
      </c>
      <c r="H3557">
        <f t="shared" ca="1" si="111"/>
        <v>9.0562638409021085E-3</v>
      </c>
    </row>
    <row r="3558" spans="2:8" x14ac:dyDescent="0.45">
      <c r="B3558" s="191">
        <v>43490</v>
      </c>
      <c r="C3558" s="101">
        <v>199.35699462890625</v>
      </c>
      <c r="D3558" s="56">
        <f t="shared" si="110"/>
        <v>-0.53020466298047719</v>
      </c>
      <c r="E3558">
        <v>1.0757779851689752E-3</v>
      </c>
      <c r="G3558">
        <v>3556</v>
      </c>
      <c r="H3558">
        <f t="shared" ca="1" si="111"/>
        <v>1.2827502796733687E-2</v>
      </c>
    </row>
    <row r="3559" spans="2:8" x14ac:dyDescent="0.45">
      <c r="B3559" s="191">
        <v>45636</v>
      </c>
      <c r="C3559" s="101">
        <v>424.34860229492188</v>
      </c>
      <c r="D3559" s="56">
        <f t="shared" si="110"/>
        <v>3.3492263224582777</v>
      </c>
      <c r="E3559">
        <v>1.07551297627752E-3</v>
      </c>
      <c r="G3559">
        <v>3557</v>
      </c>
      <c r="H3559">
        <f t="shared" ca="1" si="111"/>
        <v>-1.5293045566442166E-2</v>
      </c>
    </row>
    <row r="3560" spans="2:8" x14ac:dyDescent="0.45">
      <c r="B3560" s="191">
        <v>41043</v>
      </c>
      <c r="C3560" s="101">
        <v>97.568756103515625</v>
      </c>
      <c r="D3560" s="56">
        <f t="shared" si="110"/>
        <v>10.814906876483096</v>
      </c>
      <c r="E3560">
        <v>1.0673275878466965E-3</v>
      </c>
      <c r="G3560">
        <v>3558</v>
      </c>
      <c r="H3560">
        <f t="shared" ca="1" si="111"/>
        <v>1.8930190806254816E-2</v>
      </c>
    </row>
    <row r="3561" spans="2:8" x14ac:dyDescent="0.45">
      <c r="B3561" s="191">
        <v>37055</v>
      </c>
      <c r="C3561" s="101">
        <v>8.2581062316894531</v>
      </c>
      <c r="D3561" s="56">
        <f t="shared" si="110"/>
        <v>-0.95181758864682486</v>
      </c>
      <c r="E3561">
        <v>1.0663549297181465E-3</v>
      </c>
      <c r="G3561">
        <v>3559</v>
      </c>
      <c r="H3561">
        <f t="shared" ca="1" si="111"/>
        <v>6.7272379341754302E-3</v>
      </c>
    </row>
    <row r="3562" spans="2:8" x14ac:dyDescent="0.45">
      <c r="B3562" s="191">
        <v>43837</v>
      </c>
      <c r="C3562" s="101">
        <v>171.39254760742188</v>
      </c>
      <c r="D3562" s="56">
        <f t="shared" si="110"/>
        <v>-1.1757242973900702E-2</v>
      </c>
      <c r="E3562">
        <v>1.0634154601642538E-3</v>
      </c>
      <c r="G3562">
        <v>3560</v>
      </c>
      <c r="H3562">
        <f t="shared" ca="1" si="111"/>
        <v>-5.5531051574204361E-3</v>
      </c>
    </row>
    <row r="3563" spans="2:8" x14ac:dyDescent="0.45">
      <c r="B3563" s="191">
        <v>43854</v>
      </c>
      <c r="C3563" s="101">
        <v>173.43162536621094</v>
      </c>
      <c r="D3563" s="56">
        <f t="shared" si="110"/>
        <v>-0.10171836639726156</v>
      </c>
      <c r="E3563">
        <v>1.0508994869951188E-3</v>
      </c>
      <c r="G3563">
        <v>3561</v>
      </c>
      <c r="H3563">
        <f t="shared" ca="1" si="111"/>
        <v>8.3205933860049965E-3</v>
      </c>
    </row>
    <row r="3564" spans="2:8" x14ac:dyDescent="0.45">
      <c r="B3564" s="191">
        <v>44466</v>
      </c>
      <c r="C3564" s="101">
        <v>193.0704345703125</v>
      </c>
      <c r="D3564" s="56">
        <f t="shared" si="110"/>
        <v>11.058780180451922</v>
      </c>
      <c r="E3564">
        <v>1.0485125133595748E-3</v>
      </c>
      <c r="G3564">
        <v>3562</v>
      </c>
      <c r="H3564">
        <f t="shared" ca="1" si="111"/>
        <v>-2.1027441008076703E-2</v>
      </c>
    </row>
    <row r="3565" spans="2:8" x14ac:dyDescent="0.45">
      <c r="B3565" s="191">
        <v>38447</v>
      </c>
      <c r="C3565" s="101">
        <v>16.010776519775391</v>
      </c>
      <c r="D3565" s="56">
        <f t="shared" si="110"/>
        <v>-0.54242566035530748</v>
      </c>
      <c r="E3565">
        <v>1.0377367940778166E-3</v>
      </c>
      <c r="G3565">
        <v>3563</v>
      </c>
      <c r="H3565">
        <f t="shared" ca="1" si="111"/>
        <v>1.5159554558120982E-3</v>
      </c>
    </row>
    <row r="3566" spans="2:8" x14ac:dyDescent="0.45">
      <c r="B3566" s="191">
        <v>38805</v>
      </c>
      <c r="C3566" s="101">
        <v>34.990547180175781</v>
      </c>
      <c r="D3566" s="56">
        <f t="shared" si="110"/>
        <v>-0.76497021361904427</v>
      </c>
      <c r="E3566">
        <v>1.036115851153784E-3</v>
      </c>
      <c r="G3566">
        <v>3564</v>
      </c>
      <c r="H3566">
        <f t="shared" ca="1" si="111"/>
        <v>1.5304414979725315E-2</v>
      </c>
    </row>
    <row r="3567" spans="2:8" x14ac:dyDescent="0.45">
      <c r="B3567" s="191">
        <v>44029</v>
      </c>
      <c r="C3567" s="101">
        <v>148.8770751953125</v>
      </c>
      <c r="D3567" s="56">
        <f t="shared" si="110"/>
        <v>8.5542723546323476</v>
      </c>
      <c r="E3567">
        <v>1.0318310173308008E-3</v>
      </c>
      <c r="G3567">
        <v>3565</v>
      </c>
      <c r="H3567">
        <f t="shared" ca="1" si="111"/>
        <v>2.7440447427292625E-2</v>
      </c>
    </row>
    <row r="3568" spans="2:8" x14ac:dyDescent="0.45">
      <c r="B3568" s="191">
        <v>38356</v>
      </c>
      <c r="C3568" s="101">
        <v>15.58225154876709</v>
      </c>
      <c r="D3568" s="56">
        <f t="shared" si="110"/>
        <v>0.24202845802666831</v>
      </c>
      <c r="E3568">
        <v>1.028158064813168E-3</v>
      </c>
      <c r="G3568">
        <v>3566</v>
      </c>
      <c r="H3568">
        <f t="shared" ca="1" si="111"/>
        <v>-9.678188096629561E-3</v>
      </c>
    </row>
    <row r="3569" spans="2:8" x14ac:dyDescent="0.45">
      <c r="B3569" s="191">
        <v>38099</v>
      </c>
      <c r="C3569" s="101">
        <v>12.545808792114258</v>
      </c>
      <c r="D3569" s="56">
        <f t="shared" si="110"/>
        <v>0.42274532943890542</v>
      </c>
      <c r="E3569">
        <v>1.0193399127275803E-3</v>
      </c>
      <c r="G3569">
        <v>3567</v>
      </c>
      <c r="H3569">
        <f t="shared" ca="1" si="111"/>
        <v>1.5445788621032738E-2</v>
      </c>
    </row>
    <row r="3570" spans="2:8" x14ac:dyDescent="0.45">
      <c r="B3570" s="191">
        <v>37095</v>
      </c>
      <c r="C3570" s="101">
        <v>8.818028450012207</v>
      </c>
      <c r="D3570" s="56">
        <f t="shared" si="110"/>
        <v>-0.93138928467035775</v>
      </c>
      <c r="E3570">
        <v>1.0124476278661702E-3</v>
      </c>
      <c r="G3570">
        <v>3568</v>
      </c>
      <c r="H3570">
        <f t="shared" ca="1" si="111"/>
        <v>-2.0549982337713643E-2</v>
      </c>
    </row>
    <row r="3571" spans="2:8" x14ac:dyDescent="0.45">
      <c r="B3571" s="191">
        <v>41514</v>
      </c>
      <c r="C3571" s="101">
        <v>128.52261352539063</v>
      </c>
      <c r="D3571" s="56">
        <f t="shared" si="110"/>
        <v>1.6411086572081524</v>
      </c>
      <c r="E3571">
        <v>1.0067281193508215E-3</v>
      </c>
      <c r="G3571">
        <v>3569</v>
      </c>
      <c r="H3571">
        <f t="shared" ca="1" si="111"/>
        <v>1.5646870525061981E-3</v>
      </c>
    </row>
    <row r="3572" spans="2:8" x14ac:dyDescent="0.45">
      <c r="B3572" s="191">
        <v>40228</v>
      </c>
      <c r="C3572" s="101">
        <v>48.662372589111328</v>
      </c>
      <c r="D3572" s="56">
        <f t="shared" si="110"/>
        <v>17.391035981250052</v>
      </c>
      <c r="E3572">
        <v>1.0065348255399796E-3</v>
      </c>
      <c r="G3572">
        <v>3570</v>
      </c>
      <c r="H3572">
        <f t="shared" ca="1" si="111"/>
        <v>2.4582299118634649E-2</v>
      </c>
    </row>
    <row r="3573" spans="2:8" x14ac:dyDescent="0.45">
      <c r="B3573" s="191">
        <v>35170</v>
      </c>
      <c r="C3573" s="101">
        <v>2.6459832191467285</v>
      </c>
      <c r="D3573" s="56">
        <f t="shared" si="110"/>
        <v>-0.99331952053203387</v>
      </c>
      <c r="E3573">
        <v>1.0049683789432517E-3</v>
      </c>
      <c r="G3573">
        <v>3571</v>
      </c>
      <c r="H3573">
        <f t="shared" ca="1" si="111"/>
        <v>2.4591531487674567E-2</v>
      </c>
    </row>
    <row r="3574" spans="2:8" x14ac:dyDescent="0.45">
      <c r="B3574" s="191">
        <v>45152</v>
      </c>
      <c r="C3574" s="101">
        <v>396.07684326171875</v>
      </c>
      <c r="D3574" s="56">
        <f t="shared" si="110"/>
        <v>2.1075276637424007</v>
      </c>
      <c r="E3574">
        <v>1.0028040257776629E-3</v>
      </c>
      <c r="G3574">
        <v>3572</v>
      </c>
      <c r="H3574">
        <f t="shared" ca="1" si="111"/>
        <v>-1.9202246909438659E-2</v>
      </c>
    </row>
    <row r="3575" spans="2:8" x14ac:dyDescent="0.45">
      <c r="B3575" s="191">
        <v>41318</v>
      </c>
      <c r="C3575" s="101">
        <v>127.45722198486328</v>
      </c>
      <c r="D3575" s="56">
        <f t="shared" si="110"/>
        <v>-0.67941403835685077</v>
      </c>
      <c r="E3575">
        <v>9.9961712201584356E-4</v>
      </c>
      <c r="G3575">
        <v>3573</v>
      </c>
      <c r="H3575">
        <f t="shared" ca="1" si="111"/>
        <v>4.8691168653819828E-3</v>
      </c>
    </row>
    <row r="3576" spans="2:8" x14ac:dyDescent="0.45">
      <c r="B3576" s="191">
        <v>45162</v>
      </c>
      <c r="C3576" s="101">
        <v>397.5758056640625</v>
      </c>
      <c r="D3576" s="56">
        <f t="shared" si="110"/>
        <v>-1.2182934921231817E-3</v>
      </c>
      <c r="E3576">
        <v>9.9901942117727543E-4</v>
      </c>
      <c r="G3576">
        <v>3574</v>
      </c>
      <c r="H3576">
        <f t="shared" ca="1" si="111"/>
        <v>-2.6464164318762005E-2</v>
      </c>
    </row>
    <row r="3577" spans="2:8" x14ac:dyDescent="0.45">
      <c r="B3577" s="191">
        <v>45281</v>
      </c>
      <c r="C3577" s="101">
        <v>398.06076049804688</v>
      </c>
      <c r="D3577" s="56">
        <f t="shared" si="110"/>
        <v>58.160599377491025</v>
      </c>
      <c r="E3577">
        <v>9.9780110789536016E-4</v>
      </c>
      <c r="G3577">
        <v>3575</v>
      </c>
      <c r="H3577">
        <f t="shared" ca="1" si="111"/>
        <v>-3.6452525806035564E-2</v>
      </c>
    </row>
    <row r="3578" spans="2:8" x14ac:dyDescent="0.45">
      <c r="B3578" s="191">
        <v>37169</v>
      </c>
      <c r="C3578" s="101">
        <v>6.7284774780273438</v>
      </c>
      <c r="D3578" s="56">
        <f t="shared" si="110"/>
        <v>-0.97774606019357446</v>
      </c>
      <c r="E3578">
        <v>9.9499071195394855E-4</v>
      </c>
      <c r="G3578">
        <v>3576</v>
      </c>
      <c r="H3578">
        <f t="shared" ca="1" si="111"/>
        <v>-3.9259235465281437E-4</v>
      </c>
    </row>
    <row r="3579" spans="2:8" x14ac:dyDescent="0.45">
      <c r="B3579" s="191">
        <v>44876</v>
      </c>
      <c r="C3579" s="101">
        <v>302.34994506835938</v>
      </c>
      <c r="D3579" s="56">
        <f t="shared" si="110"/>
        <v>18.930360987357133</v>
      </c>
      <c r="E3579">
        <v>9.8305935142532991E-4</v>
      </c>
      <c r="G3579">
        <v>3577</v>
      </c>
      <c r="H3579">
        <f t="shared" ca="1" si="111"/>
        <v>-2.0735477895102047E-2</v>
      </c>
    </row>
    <row r="3580" spans="2:8" x14ac:dyDescent="0.45">
      <c r="B3580" s="191">
        <v>38336</v>
      </c>
      <c r="C3580" s="101">
        <v>15.170319557189941</v>
      </c>
      <c r="D3580" s="56">
        <f t="shared" si="110"/>
        <v>-0.90611575345492745</v>
      </c>
      <c r="E3580">
        <v>9.7780639370478699E-4</v>
      </c>
      <c r="G3580">
        <v>3578</v>
      </c>
      <c r="H3580">
        <f t="shared" ca="1" si="111"/>
        <v>4.4253993232248892E-2</v>
      </c>
    </row>
    <row r="3581" spans="2:8" x14ac:dyDescent="0.45">
      <c r="B3581" s="191">
        <v>44326</v>
      </c>
      <c r="C3581" s="101">
        <v>161.58535766601563</v>
      </c>
      <c r="D3581" s="56">
        <f t="shared" si="110"/>
        <v>4.6968503913180744</v>
      </c>
      <c r="E3581">
        <v>9.7397251287744031E-4</v>
      </c>
      <c r="G3581">
        <v>3579</v>
      </c>
      <c r="H3581">
        <f t="shared" ca="1" si="111"/>
        <v>7.3489076166897158E-3</v>
      </c>
    </row>
    <row r="3582" spans="2:8" x14ac:dyDescent="0.45">
      <c r="B3582" s="191">
        <v>39258</v>
      </c>
      <c r="C3582" s="101">
        <v>28.363981246948242</v>
      </c>
      <c r="D3582" s="56">
        <f t="shared" si="110"/>
        <v>2.5295924990111445</v>
      </c>
      <c r="E3582">
        <v>9.7371986228992171E-4</v>
      </c>
      <c r="G3582">
        <v>3580</v>
      </c>
      <c r="H3582">
        <f t="shared" ca="1" si="111"/>
        <v>-1.9394279031370539E-3</v>
      </c>
    </row>
    <row r="3583" spans="2:8" x14ac:dyDescent="0.45">
      <c r="B3583" s="191">
        <v>37137</v>
      </c>
      <c r="C3583" s="101">
        <v>8.0360498428344727</v>
      </c>
      <c r="D3583" s="56">
        <f t="shared" si="110"/>
        <v>-0.98015128490566095</v>
      </c>
      <c r="E3583">
        <v>9.7229534400605159E-4</v>
      </c>
      <c r="G3583">
        <v>3581</v>
      </c>
      <c r="H3583">
        <f t="shared" ca="1" si="111"/>
        <v>4.8088973353570451E-2</v>
      </c>
    </row>
    <row r="3584" spans="2:8" x14ac:dyDescent="0.45">
      <c r="B3584" s="191">
        <v>45841</v>
      </c>
      <c r="C3584" s="101">
        <v>404.864990234375</v>
      </c>
      <c r="D3584" s="56">
        <f t="shared" si="110"/>
        <v>1.2370102277847175</v>
      </c>
      <c r="E3584">
        <v>9.6862947304534599E-4</v>
      </c>
      <c r="G3584">
        <v>3582</v>
      </c>
      <c r="H3584">
        <f t="shared" ca="1" si="111"/>
        <v>9.1910265253297135E-3</v>
      </c>
    </row>
    <row r="3585" spans="2:8" x14ac:dyDescent="0.45">
      <c r="B3585" s="191">
        <v>43193</v>
      </c>
      <c r="C3585" s="101">
        <v>180.98486328125</v>
      </c>
      <c r="D3585" s="56">
        <f t="shared" si="110"/>
        <v>8.0957550925701879E-2</v>
      </c>
      <c r="E3585">
        <v>9.6805339408161638E-4</v>
      </c>
      <c r="G3585">
        <v>3583</v>
      </c>
      <c r="H3585">
        <f t="shared" ca="1" si="111"/>
        <v>2.5808191050606916E-2</v>
      </c>
    </row>
    <row r="3586" spans="2:8" x14ac:dyDescent="0.45">
      <c r="B3586" s="191">
        <v>44399</v>
      </c>
      <c r="C3586" s="101">
        <v>167.43013000488281</v>
      </c>
      <c r="D3586" s="56">
        <f t="shared" si="110"/>
        <v>4.84602538492455</v>
      </c>
      <c r="E3586">
        <v>9.6696791974458182E-4</v>
      </c>
      <c r="G3586">
        <v>3584</v>
      </c>
      <c r="H3586">
        <f t="shared" ca="1" si="111"/>
        <v>-4.0240238919566837E-3</v>
      </c>
    </row>
    <row r="3587" spans="2:8" x14ac:dyDescent="0.45">
      <c r="B3587" s="191">
        <v>39272</v>
      </c>
      <c r="C3587" s="101">
        <v>28.639993667602539</v>
      </c>
      <c r="D3587" s="56">
        <f t="shared" ref="D3587:D3650" si="112">(C3587-C3588)/C3588</f>
        <v>2.7265141657672349</v>
      </c>
      <c r="E3587">
        <v>9.6472713094404269E-4</v>
      </c>
      <c r="G3587">
        <v>3585</v>
      </c>
      <c r="H3587">
        <f t="shared" ca="1" si="111"/>
        <v>2.8576208759686573E-2</v>
      </c>
    </row>
    <row r="3588" spans="2:8" x14ac:dyDescent="0.45">
      <c r="B3588" s="191">
        <v>37495</v>
      </c>
      <c r="C3588" s="101">
        <v>7.6854648590087891</v>
      </c>
      <c r="D3588" s="56">
        <f t="shared" si="112"/>
        <v>-0.98117660111593208</v>
      </c>
      <c r="E3588">
        <v>9.6279456977155448E-4</v>
      </c>
      <c r="G3588">
        <v>3586</v>
      </c>
      <c r="H3588">
        <f t="shared" ref="H3588:H3651" ca="1" si="113">_xlfn.NORM.INV(RAND(),N$5,N$6)</f>
        <v>3.5148318516927034E-2</v>
      </c>
    </row>
    <row r="3589" spans="2:8" x14ac:dyDescent="0.45">
      <c r="B3589" s="191">
        <v>45873</v>
      </c>
      <c r="C3589" s="101">
        <v>408.29315185546875</v>
      </c>
      <c r="D3589" s="56">
        <f t="shared" si="112"/>
        <v>13.1831524742294</v>
      </c>
      <c r="E3589">
        <v>9.6048873449511719E-4</v>
      </c>
      <c r="G3589">
        <v>3587</v>
      </c>
      <c r="H3589">
        <f t="shared" ca="1" si="113"/>
        <v>3.4143341441307705E-3</v>
      </c>
    </row>
    <row r="3590" spans="2:8" x14ac:dyDescent="0.45">
      <c r="B3590" s="191">
        <v>39196</v>
      </c>
      <c r="C3590" s="101">
        <v>28.787193298339844</v>
      </c>
      <c r="D3590" s="56">
        <f t="shared" si="112"/>
        <v>-0.74063714454672924</v>
      </c>
      <c r="E3590">
        <v>9.5945746715829549E-4</v>
      </c>
      <c r="G3590">
        <v>3588</v>
      </c>
      <c r="H3590">
        <f t="shared" ca="1" si="113"/>
        <v>8.4133809051225687E-3</v>
      </c>
    </row>
    <row r="3591" spans="2:8" x14ac:dyDescent="0.45">
      <c r="B3591" s="191">
        <v>41129</v>
      </c>
      <c r="C3591" s="101">
        <v>110.99196624755859</v>
      </c>
      <c r="D3591" s="56">
        <f t="shared" si="112"/>
        <v>-0.18103009372369636</v>
      </c>
      <c r="E3591">
        <v>9.5665106076874039E-4</v>
      </c>
      <c r="G3591">
        <v>3589</v>
      </c>
      <c r="H3591">
        <f t="shared" ca="1" si="113"/>
        <v>-3.3966509848183384E-2</v>
      </c>
    </row>
    <row r="3592" spans="2:8" x14ac:dyDescent="0.45">
      <c r="B3592" s="191">
        <v>41592</v>
      </c>
      <c r="C3592" s="101">
        <v>135.52630615234375</v>
      </c>
      <c r="D3592" s="56">
        <f t="shared" si="112"/>
        <v>-0.68848895969221269</v>
      </c>
      <c r="E3592">
        <v>9.5510424047124331E-4</v>
      </c>
      <c r="G3592">
        <v>3590</v>
      </c>
      <c r="H3592">
        <f t="shared" ca="1" si="113"/>
        <v>-1.8892953297422743E-2</v>
      </c>
    </row>
    <row r="3593" spans="2:8" x14ac:dyDescent="0.45">
      <c r="B3593" s="191">
        <v>45628</v>
      </c>
      <c r="C3593" s="101">
        <v>435.06100463867188</v>
      </c>
      <c r="D3593" s="56">
        <f t="shared" si="112"/>
        <v>2.1534974517333523</v>
      </c>
      <c r="E3593">
        <v>9.4392645742869907E-4</v>
      </c>
      <c r="G3593">
        <v>3591</v>
      </c>
      <c r="H3593">
        <f t="shared" ca="1" si="113"/>
        <v>2.9190547810102861E-2</v>
      </c>
    </row>
    <row r="3594" spans="2:8" x14ac:dyDescent="0.45">
      <c r="B3594" s="191">
        <v>41687</v>
      </c>
      <c r="C3594" s="101">
        <v>137.96142578125</v>
      </c>
      <c r="D3594" s="56">
        <f t="shared" si="112"/>
        <v>-0.2544503626306916</v>
      </c>
      <c r="E3594">
        <v>9.3789770981143742E-4</v>
      </c>
      <c r="G3594">
        <v>3592</v>
      </c>
      <c r="H3594">
        <f t="shared" ca="1" si="113"/>
        <v>3.4101264733837466E-3</v>
      </c>
    </row>
    <row r="3595" spans="2:8" x14ac:dyDescent="0.45">
      <c r="B3595" s="191">
        <v>42810</v>
      </c>
      <c r="C3595" s="101">
        <v>185.04660034179688</v>
      </c>
      <c r="D3595" s="56">
        <f t="shared" si="112"/>
        <v>-0.51397481113804033</v>
      </c>
      <c r="E3595">
        <v>9.3207936895593822E-4</v>
      </c>
      <c r="G3595">
        <v>3593</v>
      </c>
      <c r="H3595">
        <f t="shared" ca="1" si="113"/>
        <v>1.3210318631281349E-2</v>
      </c>
    </row>
    <row r="3596" spans="2:8" x14ac:dyDescent="0.45">
      <c r="B3596" s="191">
        <v>45329</v>
      </c>
      <c r="C3596" s="101">
        <v>380.73458862304688</v>
      </c>
      <c r="D3596" s="56">
        <f t="shared" si="112"/>
        <v>48.309866910134886</v>
      </c>
      <c r="E3596">
        <v>9.2712378618869571E-4</v>
      </c>
      <c r="G3596">
        <v>3594</v>
      </c>
      <c r="H3596">
        <f t="shared" ca="1" si="113"/>
        <v>-1.3710763713140355E-2</v>
      </c>
    </row>
    <row r="3597" spans="2:8" x14ac:dyDescent="0.45">
      <c r="B3597" s="191">
        <v>36496</v>
      </c>
      <c r="C3597" s="101">
        <v>7.7212657928466797</v>
      </c>
      <c r="D3597" s="56">
        <f t="shared" si="112"/>
        <v>-0.95961825382327937</v>
      </c>
      <c r="E3597">
        <v>9.1656240882590011E-4</v>
      </c>
      <c r="G3597">
        <v>3595</v>
      </c>
      <c r="H3597">
        <f t="shared" ca="1" si="113"/>
        <v>-1.5709046767539241E-2</v>
      </c>
    </row>
    <row r="3598" spans="2:8" x14ac:dyDescent="0.45">
      <c r="B3598" s="191">
        <v>42957</v>
      </c>
      <c r="C3598" s="101">
        <v>191.20683288574219</v>
      </c>
      <c r="D3598" s="56">
        <f t="shared" si="112"/>
        <v>-0.42040788782446536</v>
      </c>
      <c r="E3598">
        <v>9.1641347412963088E-4</v>
      </c>
      <c r="G3598">
        <v>3596</v>
      </c>
      <c r="H3598">
        <f t="shared" ca="1" si="113"/>
        <v>8.8944647793377915E-4</v>
      </c>
    </row>
    <row r="3599" spans="2:8" x14ac:dyDescent="0.45">
      <c r="B3599" s="191">
        <v>44973</v>
      </c>
      <c r="C3599" s="101">
        <v>329.89895629882813</v>
      </c>
      <c r="D3599" s="56">
        <f t="shared" si="112"/>
        <v>110.91503979516997</v>
      </c>
      <c r="E3599">
        <v>9.1572047618575843E-4</v>
      </c>
      <c r="G3599">
        <v>3597</v>
      </c>
      <c r="H3599">
        <f t="shared" ca="1" si="113"/>
        <v>6.6274396673338632E-3</v>
      </c>
    </row>
    <row r="3600" spans="2:8" x14ac:dyDescent="0.45">
      <c r="B3600" s="191">
        <v>35398</v>
      </c>
      <c r="C3600" s="101">
        <v>2.9477624893188477</v>
      </c>
      <c r="D3600" s="56">
        <f t="shared" si="112"/>
        <v>-0.44646817237612119</v>
      </c>
      <c r="E3600">
        <v>9.0944578532513613E-4</v>
      </c>
      <c r="G3600">
        <v>3598</v>
      </c>
      <c r="H3600">
        <f t="shared" ca="1" si="113"/>
        <v>5.6676706203383914E-2</v>
      </c>
    </row>
    <row r="3601" spans="2:8" x14ac:dyDescent="0.45">
      <c r="B3601" s="191">
        <v>35605</v>
      </c>
      <c r="C3601" s="101">
        <v>5.325371265411377</v>
      </c>
      <c r="D3601" s="56">
        <f t="shared" si="112"/>
        <v>-0.10452338603158816</v>
      </c>
      <c r="E3601">
        <v>9.064349261906189E-4</v>
      </c>
      <c r="G3601">
        <v>3599</v>
      </c>
      <c r="H3601">
        <f t="shared" ca="1" si="113"/>
        <v>1.6709499693765315E-2</v>
      </c>
    </row>
    <row r="3602" spans="2:8" x14ac:dyDescent="0.45">
      <c r="B3602" s="191">
        <v>35619</v>
      </c>
      <c r="C3602" s="101">
        <v>5.9469685554504395</v>
      </c>
      <c r="D3602" s="56">
        <f t="shared" si="112"/>
        <v>-0.96990599777804731</v>
      </c>
      <c r="E3602">
        <v>9.0149130883087497E-4</v>
      </c>
      <c r="G3602">
        <v>3600</v>
      </c>
      <c r="H3602">
        <f t="shared" ca="1" si="113"/>
        <v>-1.6279497205258502E-2</v>
      </c>
    </row>
    <row r="3603" spans="2:8" x14ac:dyDescent="0.45">
      <c r="B3603" s="191">
        <v>42978</v>
      </c>
      <c r="C3603" s="101">
        <v>197.61308288574219</v>
      </c>
      <c r="D3603" s="56">
        <f t="shared" si="112"/>
        <v>-0.31346495502906546</v>
      </c>
      <c r="E3603">
        <v>8.8644664808400393E-4</v>
      </c>
      <c r="G3603">
        <v>3601</v>
      </c>
      <c r="H3603">
        <f t="shared" ca="1" si="113"/>
        <v>1.7537643602288207E-2</v>
      </c>
    </row>
    <row r="3604" spans="2:8" x14ac:dyDescent="0.45">
      <c r="B3604" s="191">
        <v>44951</v>
      </c>
      <c r="C3604" s="101">
        <v>287.84121704101563</v>
      </c>
      <c r="D3604" s="56">
        <f t="shared" si="112"/>
        <v>7.8200936201708613</v>
      </c>
      <c r="E3604">
        <v>8.8511445683408954E-4</v>
      </c>
      <c r="G3604">
        <v>3602</v>
      </c>
      <c r="H3604">
        <f t="shared" ca="1" si="113"/>
        <v>1.6354683274295852E-2</v>
      </c>
    </row>
    <row r="3605" spans="2:8" x14ac:dyDescent="0.45">
      <c r="B3605" s="191">
        <v>39891</v>
      </c>
      <c r="C3605" s="101">
        <v>32.634712219238281</v>
      </c>
      <c r="D3605" s="56">
        <f t="shared" si="112"/>
        <v>3.417724123004656</v>
      </c>
      <c r="E3605">
        <v>8.8459307022353958E-4</v>
      </c>
      <c r="G3605">
        <v>3603</v>
      </c>
      <c r="H3605">
        <f t="shared" ca="1" si="113"/>
        <v>1.6686084771301898E-2</v>
      </c>
    </row>
    <row r="3606" spans="2:8" x14ac:dyDescent="0.45">
      <c r="B3606" s="191">
        <v>36129</v>
      </c>
      <c r="C3606" s="101">
        <v>7.3872227668762207</v>
      </c>
      <c r="D3606" s="56">
        <f t="shared" si="112"/>
        <v>-0.98234891190903395</v>
      </c>
      <c r="E3606">
        <v>8.7954173898465067E-4</v>
      </c>
      <c r="G3606">
        <v>3604</v>
      </c>
      <c r="H3606">
        <f t="shared" ca="1" si="113"/>
        <v>-2.0591119067075124E-4</v>
      </c>
    </row>
    <row r="3607" spans="2:8" x14ac:dyDescent="0.45">
      <c r="B3607" s="191">
        <v>45485</v>
      </c>
      <c r="C3607" s="101">
        <v>418.51373291015625</v>
      </c>
      <c r="D3607" s="56">
        <f t="shared" si="112"/>
        <v>1.2259572940947894</v>
      </c>
      <c r="E3607">
        <v>8.7206826435644845E-4</v>
      </c>
      <c r="G3607">
        <v>3605</v>
      </c>
      <c r="H3607">
        <f t="shared" ca="1" si="113"/>
        <v>-1.7631033838333216E-2</v>
      </c>
    </row>
    <row r="3608" spans="2:8" x14ac:dyDescent="0.45">
      <c r="B3608" s="191">
        <v>44603</v>
      </c>
      <c r="C3608" s="101">
        <v>188.01516723632813</v>
      </c>
      <c r="D3608" s="56">
        <f t="shared" si="112"/>
        <v>4.8589885584182326</v>
      </c>
      <c r="E3608">
        <v>8.6125116246163339E-4</v>
      </c>
      <c r="G3608">
        <v>3606</v>
      </c>
      <c r="H3608">
        <f t="shared" ca="1" si="113"/>
        <v>1.7595823920803753E-2</v>
      </c>
    </row>
    <row r="3609" spans="2:8" x14ac:dyDescent="0.45">
      <c r="B3609" s="191">
        <v>39132</v>
      </c>
      <c r="C3609" s="101">
        <v>32.090038299560547</v>
      </c>
      <c r="D3609" s="56">
        <f t="shared" si="112"/>
        <v>2.577480850251288</v>
      </c>
      <c r="E3609">
        <v>8.6079960252117313E-4</v>
      </c>
      <c r="G3609">
        <v>3607</v>
      </c>
      <c r="H3609">
        <f t="shared" ca="1" si="113"/>
        <v>2.2726567802946761E-2</v>
      </c>
    </row>
    <row r="3610" spans="2:8" x14ac:dyDescent="0.45">
      <c r="B3610" s="191">
        <v>36977</v>
      </c>
      <c r="C3610" s="101">
        <v>8.9700098037719727</v>
      </c>
      <c r="D3610" s="56">
        <f t="shared" si="112"/>
        <v>-0.87367186548919717</v>
      </c>
      <c r="E3610">
        <v>8.5872376622836281E-4</v>
      </c>
      <c r="G3610">
        <v>3608</v>
      </c>
      <c r="H3610">
        <f t="shared" ca="1" si="113"/>
        <v>6.8862097657605694E-3</v>
      </c>
    </row>
    <row r="3611" spans="2:8" x14ac:dyDescent="0.45">
      <c r="B3611" s="191">
        <v>40546</v>
      </c>
      <c r="C3611" s="101">
        <v>71.005638122558594</v>
      </c>
      <c r="D3611" s="56">
        <f t="shared" si="112"/>
        <v>-0.83340517891034394</v>
      </c>
      <c r="E3611">
        <v>8.5870685737379163E-4</v>
      </c>
      <c r="G3611">
        <v>3609</v>
      </c>
      <c r="H3611">
        <f t="shared" ca="1" si="113"/>
        <v>-3.8701113775385853E-3</v>
      </c>
    </row>
    <row r="3612" spans="2:8" x14ac:dyDescent="0.45">
      <c r="B3612" s="191">
        <v>45631</v>
      </c>
      <c r="C3612" s="101">
        <v>426.21755981445313</v>
      </c>
      <c r="D3612" s="56">
        <f t="shared" si="112"/>
        <v>8.2481121701277527E-2</v>
      </c>
      <c r="E3612">
        <v>8.5629224668898893E-4</v>
      </c>
      <c r="G3612">
        <v>3610</v>
      </c>
      <c r="H3612">
        <f t="shared" ca="1" si="113"/>
        <v>3.3513907032233378E-2</v>
      </c>
    </row>
    <row r="3613" spans="2:8" x14ac:dyDescent="0.45">
      <c r="B3613" s="191">
        <v>45750</v>
      </c>
      <c r="C3613" s="101">
        <v>393.7413330078125</v>
      </c>
      <c r="D3613" s="56">
        <f t="shared" si="112"/>
        <v>50.872312517620877</v>
      </c>
      <c r="E3613">
        <v>8.555523673061861E-4</v>
      </c>
      <c r="G3613">
        <v>3611</v>
      </c>
      <c r="H3613">
        <f t="shared" ca="1" si="113"/>
        <v>-3.1345527679605854E-3</v>
      </c>
    </row>
    <row r="3614" spans="2:8" x14ac:dyDescent="0.45">
      <c r="B3614" s="191">
        <v>35857</v>
      </c>
      <c r="C3614" s="101">
        <v>7.5905876159667969</v>
      </c>
      <c r="D3614" s="56">
        <f t="shared" si="112"/>
        <v>-0.95133499470703708</v>
      </c>
      <c r="E3614">
        <v>8.4928690833158756E-4</v>
      </c>
      <c r="G3614">
        <v>3612</v>
      </c>
      <c r="H3614">
        <f t="shared" ca="1" si="113"/>
        <v>-6.358797420954204E-3</v>
      </c>
    </row>
    <row r="3615" spans="2:8" x14ac:dyDescent="0.45">
      <c r="B3615" s="191">
        <v>41943</v>
      </c>
      <c r="C3615" s="101">
        <v>155.97630310058594</v>
      </c>
      <c r="D3615" s="56">
        <f t="shared" si="112"/>
        <v>0.21747113913243984</v>
      </c>
      <c r="E3615">
        <v>8.4535761691788335E-4</v>
      </c>
      <c r="G3615">
        <v>3613</v>
      </c>
      <c r="H3615">
        <f t="shared" ca="1" si="113"/>
        <v>-6.1473120166633671E-3</v>
      </c>
    </row>
    <row r="3616" spans="2:8" x14ac:dyDescent="0.45">
      <c r="B3616" s="191">
        <v>41347</v>
      </c>
      <c r="C3616" s="101">
        <v>128.114990234375</v>
      </c>
      <c r="D3616" s="56">
        <f t="shared" si="112"/>
        <v>9.8938842483019549</v>
      </c>
      <c r="E3616">
        <v>8.286852893580216E-4</v>
      </c>
      <c r="G3616">
        <v>3614</v>
      </c>
      <c r="H3616">
        <f t="shared" ca="1" si="113"/>
        <v>4.2941125593897482E-3</v>
      </c>
    </row>
    <row r="3617" spans="2:8" x14ac:dyDescent="0.45">
      <c r="B3617" s="191">
        <v>36299</v>
      </c>
      <c r="C3617" s="101">
        <v>11.76026725769043</v>
      </c>
      <c r="D3617" s="56">
        <f t="shared" si="112"/>
        <v>-0.96930582647807539</v>
      </c>
      <c r="E3617">
        <v>8.2831980448860702E-4</v>
      </c>
      <c r="G3617">
        <v>3615</v>
      </c>
      <c r="H3617">
        <f t="shared" ca="1" si="113"/>
        <v>-1.8811885170846843E-3</v>
      </c>
    </row>
    <row r="3618" spans="2:8" x14ac:dyDescent="0.45">
      <c r="B3618" s="191">
        <v>45378</v>
      </c>
      <c r="C3618" s="101">
        <v>383.143310546875</v>
      </c>
      <c r="D3618" s="56">
        <f t="shared" si="112"/>
        <v>-8.1710406445404727E-4</v>
      </c>
      <c r="E3618">
        <v>8.1844156831802886E-4</v>
      </c>
      <c r="G3618">
        <v>3616</v>
      </c>
      <c r="H3618">
        <f t="shared" ca="1" si="113"/>
        <v>-2.6927868968917818E-2</v>
      </c>
    </row>
    <row r="3619" spans="2:8" x14ac:dyDescent="0.45">
      <c r="B3619" s="191">
        <v>45379</v>
      </c>
      <c r="C3619" s="101">
        <v>383.45663452148438</v>
      </c>
      <c r="D3619" s="56">
        <f t="shared" si="112"/>
        <v>1.4134045087928135</v>
      </c>
      <c r="E3619">
        <v>8.1777226949925291E-4</v>
      </c>
      <c r="G3619">
        <v>3617</v>
      </c>
      <c r="H3619">
        <f t="shared" ca="1" si="113"/>
        <v>-2.1952554085034603E-2</v>
      </c>
    </row>
    <row r="3620" spans="2:8" x14ac:dyDescent="0.45">
      <c r="B3620" s="191">
        <v>41473</v>
      </c>
      <c r="C3620" s="101">
        <v>158.88618469238281</v>
      </c>
      <c r="D3620" s="56">
        <f t="shared" si="112"/>
        <v>-0.26545874593279073</v>
      </c>
      <c r="E3620">
        <v>8.1427925953257946E-4</v>
      </c>
      <c r="G3620">
        <v>3618</v>
      </c>
      <c r="H3620">
        <f t="shared" ca="1" si="113"/>
        <v>1.1291374279603104E-2</v>
      </c>
    </row>
    <row r="3621" spans="2:8" x14ac:dyDescent="0.45">
      <c r="B3621" s="191">
        <v>42907</v>
      </c>
      <c r="C3621" s="101">
        <v>216.30668640136719</v>
      </c>
      <c r="D3621" s="56">
        <f t="shared" si="112"/>
        <v>5.2042675504557998</v>
      </c>
      <c r="E3621">
        <v>8.1012962073931827E-4</v>
      </c>
      <c r="G3621">
        <v>3619</v>
      </c>
      <c r="H3621">
        <f t="shared" ca="1" si="113"/>
        <v>8.8973818905214927E-3</v>
      </c>
    </row>
    <row r="3622" spans="2:8" x14ac:dyDescent="0.45">
      <c r="B3622" s="191">
        <v>39490</v>
      </c>
      <c r="C3622" s="101">
        <v>34.864177703857422</v>
      </c>
      <c r="D3622" s="56">
        <f t="shared" si="112"/>
        <v>8.6591122919994819E-3</v>
      </c>
      <c r="E3622">
        <v>8.0923823743750715E-4</v>
      </c>
      <c r="G3622">
        <v>3620</v>
      </c>
      <c r="H3622">
        <f t="shared" ca="1" si="113"/>
        <v>6.9745124695876799E-3</v>
      </c>
    </row>
    <row r="3623" spans="2:8" x14ac:dyDescent="0.45">
      <c r="B3623" s="191">
        <v>38993</v>
      </c>
      <c r="C3623" s="101">
        <v>34.564876556396484</v>
      </c>
      <c r="D3623" s="56">
        <f t="shared" si="112"/>
        <v>-0.74584723730332203</v>
      </c>
      <c r="E3623">
        <v>7.9922781074205922E-4</v>
      </c>
      <c r="G3623">
        <v>3621</v>
      </c>
      <c r="H3623">
        <f t="shared" ca="1" si="113"/>
        <v>-7.8479192032748051E-3</v>
      </c>
    </row>
    <row r="3624" spans="2:8" x14ac:dyDescent="0.45">
      <c r="B3624" s="191">
        <v>41626</v>
      </c>
      <c r="C3624" s="101">
        <v>136.00039672851563</v>
      </c>
      <c r="D3624" s="56">
        <f t="shared" si="112"/>
        <v>1.6783701015193189</v>
      </c>
      <c r="E3624">
        <v>7.9284866449184422E-4</v>
      </c>
      <c r="G3624">
        <v>3622</v>
      </c>
      <c r="H3624">
        <f t="shared" ca="1" si="113"/>
        <v>-8.0303590593736266E-3</v>
      </c>
    </row>
    <row r="3625" spans="2:8" x14ac:dyDescent="0.45">
      <c r="B3625" s="191">
        <v>40115</v>
      </c>
      <c r="C3625" s="101">
        <v>50.777297973632813</v>
      </c>
      <c r="D3625" s="56">
        <f t="shared" si="112"/>
        <v>-0.7165155654267914</v>
      </c>
      <c r="E3625">
        <v>7.7206491841215821E-4</v>
      </c>
      <c r="G3625">
        <v>3623</v>
      </c>
      <c r="H3625">
        <f t="shared" ca="1" si="113"/>
        <v>7.3698605583085936E-3</v>
      </c>
    </row>
    <row r="3626" spans="2:8" x14ac:dyDescent="0.45">
      <c r="B3626" s="191">
        <v>42759</v>
      </c>
      <c r="C3626" s="101">
        <v>179.11846923828125</v>
      </c>
      <c r="D3626" s="56">
        <f t="shared" si="112"/>
        <v>-2.5207633281612719E-2</v>
      </c>
      <c r="E3626">
        <v>7.7018338276068027E-4</v>
      </c>
      <c r="G3626">
        <v>3624</v>
      </c>
      <c r="H3626">
        <f t="shared" ca="1" si="113"/>
        <v>-1.2856172028912092E-2</v>
      </c>
    </row>
    <row r="3627" spans="2:8" x14ac:dyDescent="0.45">
      <c r="B3627" s="191">
        <v>43004</v>
      </c>
      <c r="C3627" s="101">
        <v>183.75038146972656</v>
      </c>
      <c r="D3627" s="56">
        <f t="shared" si="112"/>
        <v>1.434377899685781E-2</v>
      </c>
      <c r="E3627">
        <v>7.6248079254788252E-4</v>
      </c>
      <c r="G3627">
        <v>3625</v>
      </c>
      <c r="H3627">
        <f t="shared" ca="1" si="113"/>
        <v>-3.0697594897865183E-2</v>
      </c>
    </row>
    <row r="3628" spans="2:8" x14ac:dyDescent="0.45">
      <c r="B3628" s="191">
        <v>42620</v>
      </c>
      <c r="C3628" s="101">
        <v>181.1519775390625</v>
      </c>
      <c r="D3628" s="56">
        <f t="shared" si="112"/>
        <v>20.383369654920717</v>
      </c>
      <c r="E3628">
        <v>7.6161552181706036E-4</v>
      </c>
      <c r="G3628">
        <v>3626</v>
      </c>
      <c r="H3628">
        <f t="shared" ca="1" si="113"/>
        <v>-2.5089207864527091E-2</v>
      </c>
    </row>
    <row r="3629" spans="2:8" x14ac:dyDescent="0.45">
      <c r="B3629" s="191">
        <v>35923</v>
      </c>
      <c r="C3629" s="101">
        <v>8.4716291427612305</v>
      </c>
      <c r="D3629" s="56">
        <f t="shared" si="112"/>
        <v>-0.9247665438537308</v>
      </c>
      <c r="E3629">
        <v>7.6100740030408747E-4</v>
      </c>
      <c r="G3629">
        <v>3627</v>
      </c>
      <c r="H3629">
        <f t="shared" ca="1" si="113"/>
        <v>-3.4951808839132617E-3</v>
      </c>
    </row>
    <row r="3630" spans="2:8" x14ac:dyDescent="0.45">
      <c r="B3630" s="191">
        <v>41148</v>
      </c>
      <c r="C3630" s="101">
        <v>112.60454559326172</v>
      </c>
      <c r="D3630" s="56">
        <f t="shared" si="112"/>
        <v>-0.50012863151176712</v>
      </c>
      <c r="E3630">
        <v>7.5433046712617649E-4</v>
      </c>
      <c r="G3630">
        <v>3628</v>
      </c>
      <c r="H3630">
        <f t="shared" ca="1" si="113"/>
        <v>1.3627365577039471E-4</v>
      </c>
    </row>
    <row r="3631" spans="2:8" x14ac:dyDescent="0.45">
      <c r="B3631" s="191">
        <v>44735</v>
      </c>
      <c r="C3631" s="101">
        <v>225.26704406738281</v>
      </c>
      <c r="D3631" s="56">
        <f t="shared" si="112"/>
        <v>0.14206572228799927</v>
      </c>
      <c r="E3631">
        <v>7.5379706630587448E-4</v>
      </c>
      <c r="G3631">
        <v>3629</v>
      </c>
      <c r="H3631">
        <f t="shared" ca="1" si="113"/>
        <v>-1.7217539141155942E-2</v>
      </c>
    </row>
    <row r="3632" spans="2:8" x14ac:dyDescent="0.45">
      <c r="B3632" s="191">
        <v>43670</v>
      </c>
      <c r="C3632" s="101">
        <v>197.24525451660156</v>
      </c>
      <c r="D3632" s="56">
        <f t="shared" si="112"/>
        <v>5.6672186812255297E-2</v>
      </c>
      <c r="E3632">
        <v>7.3925170293430821E-4</v>
      </c>
      <c r="G3632">
        <v>3630</v>
      </c>
      <c r="H3632">
        <f t="shared" ca="1" si="113"/>
        <v>-5.5481156895299333E-3</v>
      </c>
    </row>
    <row r="3633" spans="2:8" x14ac:dyDescent="0.45">
      <c r="B3633" s="191">
        <v>42780</v>
      </c>
      <c r="C3633" s="101">
        <v>186.66645812988281</v>
      </c>
      <c r="D3633" s="56">
        <f t="shared" si="112"/>
        <v>23.177314830912614</v>
      </c>
      <c r="E3633">
        <v>7.3885373452851162E-4</v>
      </c>
      <c r="G3633">
        <v>3631</v>
      </c>
      <c r="H3633">
        <f t="shared" ca="1" si="113"/>
        <v>-1.765741996232777E-2</v>
      </c>
    </row>
    <row r="3634" spans="2:8" x14ac:dyDescent="0.45">
      <c r="B3634" s="191">
        <v>37641</v>
      </c>
      <c r="C3634" s="101">
        <v>7.7207274436950684</v>
      </c>
      <c r="D3634" s="56">
        <f t="shared" si="112"/>
        <v>-0.98040573088472349</v>
      </c>
      <c r="E3634">
        <v>7.3710044857067971E-4</v>
      </c>
      <c r="G3634">
        <v>3632</v>
      </c>
      <c r="H3634">
        <f t="shared" ca="1" si="113"/>
        <v>1.5444798434865518E-2</v>
      </c>
    </row>
    <row r="3635" spans="2:8" x14ac:dyDescent="0.45">
      <c r="B3635" s="191">
        <v>45751</v>
      </c>
      <c r="C3635" s="101">
        <v>394.02987670898438</v>
      </c>
      <c r="D3635" s="56">
        <f t="shared" si="112"/>
        <v>-1.2204615962321191E-4</v>
      </c>
      <c r="E3635">
        <v>7.3282553032386316E-4</v>
      </c>
      <c r="G3635">
        <v>3633</v>
      </c>
      <c r="H3635">
        <f t="shared" ca="1" si="113"/>
        <v>8.6639925030724697E-3</v>
      </c>
    </row>
    <row r="3636" spans="2:8" x14ac:dyDescent="0.45">
      <c r="B3636" s="191">
        <v>45744</v>
      </c>
      <c r="C3636" s="101">
        <v>394.07797241210938</v>
      </c>
      <c r="D3636" s="56">
        <f t="shared" si="112"/>
        <v>3.5026870498137863</v>
      </c>
      <c r="E3636">
        <v>7.3273602624737168E-4</v>
      </c>
      <c r="G3636">
        <v>3634</v>
      </c>
      <c r="H3636">
        <f t="shared" ca="1" si="113"/>
        <v>7.5197002554656459E-3</v>
      </c>
    </row>
    <row r="3637" spans="2:8" x14ac:dyDescent="0.45">
      <c r="B3637" s="191">
        <v>40851</v>
      </c>
      <c r="C3637" s="101">
        <v>87.520622253417969</v>
      </c>
      <c r="D3637" s="56">
        <f t="shared" si="112"/>
        <v>10.51533034730183</v>
      </c>
      <c r="E3637">
        <v>7.1366746916818702E-4</v>
      </c>
      <c r="G3637">
        <v>3635</v>
      </c>
      <c r="H3637">
        <f t="shared" ca="1" si="113"/>
        <v>1.1352624655010165E-2</v>
      </c>
    </row>
    <row r="3638" spans="2:8" x14ac:dyDescent="0.45">
      <c r="B3638" s="191">
        <v>36153</v>
      </c>
      <c r="C3638" s="101">
        <v>7.6003570556640625</v>
      </c>
      <c r="D3638" s="56">
        <f t="shared" si="112"/>
        <v>-0.9830575978474686</v>
      </c>
      <c r="E3638">
        <v>7.1208999732668028E-4</v>
      </c>
      <c r="G3638">
        <v>3636</v>
      </c>
      <c r="H3638">
        <f t="shared" ca="1" si="113"/>
        <v>3.9877556923348802E-2</v>
      </c>
    </row>
    <row r="3639" spans="2:8" x14ac:dyDescent="0.45">
      <c r="B3639" s="191">
        <v>45575</v>
      </c>
      <c r="C3639" s="101">
        <v>448.5997314453125</v>
      </c>
      <c r="D3639" s="56">
        <f t="shared" si="112"/>
        <v>98.095548577348893</v>
      </c>
      <c r="E3639">
        <v>7.11948826822975E-4</v>
      </c>
      <c r="G3639">
        <v>3637</v>
      </c>
      <c r="H3639">
        <f t="shared" ca="1" si="113"/>
        <v>3.1244733678208913E-2</v>
      </c>
    </row>
    <row r="3640" spans="2:8" x14ac:dyDescent="0.45">
      <c r="B3640" s="191">
        <v>35478</v>
      </c>
      <c r="C3640" s="101">
        <v>4.5269412994384766</v>
      </c>
      <c r="D3640" s="56">
        <f t="shared" si="112"/>
        <v>-0.9709971481799704</v>
      </c>
      <c r="E3640">
        <v>7.104500669551754E-4</v>
      </c>
      <c r="G3640">
        <v>3638</v>
      </c>
      <c r="H3640">
        <f t="shared" ca="1" si="113"/>
        <v>-3.5344223038640057E-2</v>
      </c>
    </row>
    <row r="3641" spans="2:8" x14ac:dyDescent="0.45">
      <c r="B3641" s="191">
        <v>41946</v>
      </c>
      <c r="C3641" s="101">
        <v>156.08607482910156</v>
      </c>
      <c r="D3641" s="56">
        <f t="shared" si="112"/>
        <v>49.675313388180875</v>
      </c>
      <c r="E3641">
        <v>7.0377183157646357E-4</v>
      </c>
      <c r="G3641">
        <v>3639</v>
      </c>
      <c r="H3641">
        <f t="shared" ca="1" si="113"/>
        <v>-3.7692079442574133E-2</v>
      </c>
    </row>
    <row r="3642" spans="2:8" x14ac:dyDescent="0.45">
      <c r="B3642" s="191">
        <v>35320</v>
      </c>
      <c r="C3642" s="101">
        <v>3.0801205635070801</v>
      </c>
      <c r="D3642" s="56">
        <f t="shared" si="112"/>
        <v>-0.58813339939031195</v>
      </c>
      <c r="E3642">
        <v>6.962834081837352E-4</v>
      </c>
      <c r="G3642">
        <v>3640</v>
      </c>
      <c r="H3642">
        <f t="shared" ca="1" si="113"/>
        <v>1.765505344520513E-2</v>
      </c>
    </row>
    <row r="3643" spans="2:8" x14ac:dyDescent="0.45">
      <c r="B3643" s="191">
        <v>37519</v>
      </c>
      <c r="C3643" s="101">
        <v>7.4784421920776367</v>
      </c>
      <c r="D3643" s="56">
        <f t="shared" si="112"/>
        <v>2.404630915634753E-2</v>
      </c>
      <c r="E3643">
        <v>6.8488535731184991E-4</v>
      </c>
      <c r="G3643">
        <v>3641</v>
      </c>
      <c r="H3643">
        <f t="shared" ca="1" si="113"/>
        <v>2.7408607544519074E-2</v>
      </c>
    </row>
    <row r="3644" spans="2:8" x14ac:dyDescent="0.45">
      <c r="B3644" s="191">
        <v>36132</v>
      </c>
      <c r="C3644" s="101">
        <v>7.3028359413146973</v>
      </c>
      <c r="D3644" s="56">
        <f t="shared" si="112"/>
        <v>-0.40563663367527797</v>
      </c>
      <c r="E3644">
        <v>6.6749685608066052E-4</v>
      </c>
      <c r="G3644">
        <v>3642</v>
      </c>
      <c r="H3644">
        <f t="shared" ca="1" si="113"/>
        <v>-4.324317932391581E-2</v>
      </c>
    </row>
    <row r="3645" spans="2:8" x14ac:dyDescent="0.45">
      <c r="B3645" s="191">
        <v>38105</v>
      </c>
      <c r="C3645" s="101">
        <v>12.286820411682129</v>
      </c>
      <c r="D3645" s="56">
        <f t="shared" si="112"/>
        <v>-0.86996673185320594</v>
      </c>
      <c r="E3645">
        <v>6.6205100200456056E-4</v>
      </c>
      <c r="G3645">
        <v>3643</v>
      </c>
      <c r="H3645">
        <f t="shared" ca="1" si="113"/>
        <v>-1.552804033634822E-2</v>
      </c>
    </row>
    <row r="3646" spans="2:8" x14ac:dyDescent="0.45">
      <c r="B3646" s="191">
        <v>41002</v>
      </c>
      <c r="C3646" s="101">
        <v>94.489822387695313</v>
      </c>
      <c r="D3646" s="56">
        <f t="shared" si="112"/>
        <v>5.1807855455604477</v>
      </c>
      <c r="E3646">
        <v>6.6067195274252381E-4</v>
      </c>
      <c r="G3646">
        <v>3644</v>
      </c>
      <c r="H3646">
        <f t="shared" ca="1" si="113"/>
        <v>-1.1267009804871822E-2</v>
      </c>
    </row>
    <row r="3647" spans="2:8" x14ac:dyDescent="0.45">
      <c r="B3647" s="191">
        <v>38322</v>
      </c>
      <c r="C3647" s="101">
        <v>15.28767204284668</v>
      </c>
      <c r="D3647" s="56">
        <f t="shared" si="112"/>
        <v>0.33191990044761849</v>
      </c>
      <c r="E3647">
        <v>6.5943716126909066E-4</v>
      </c>
      <c r="G3647">
        <v>3645</v>
      </c>
      <c r="H3647">
        <f t="shared" ca="1" si="113"/>
        <v>4.003649722539826E-2</v>
      </c>
    </row>
    <row r="3648" spans="2:8" x14ac:dyDescent="0.45">
      <c r="B3648" s="191">
        <v>37974</v>
      </c>
      <c r="C3648" s="101">
        <v>11.477921485900879</v>
      </c>
      <c r="D3648" s="56">
        <f t="shared" si="112"/>
        <v>-0.10861791510554408</v>
      </c>
      <c r="E3648">
        <v>6.5823846507137443E-4</v>
      </c>
      <c r="G3648">
        <v>3646</v>
      </c>
      <c r="H3648">
        <f t="shared" ca="1" si="113"/>
        <v>-1.2084129695638787E-2</v>
      </c>
    </row>
    <row r="3649" spans="2:8" x14ac:dyDescent="0.45">
      <c r="B3649" s="191">
        <v>38288</v>
      </c>
      <c r="C3649" s="101">
        <v>12.876544952392578</v>
      </c>
      <c r="D3649" s="56">
        <f t="shared" si="112"/>
        <v>-0.90727792332109347</v>
      </c>
      <c r="E3649">
        <v>6.4498519379904131E-4</v>
      </c>
      <c r="G3649">
        <v>3647</v>
      </c>
      <c r="H3649">
        <f t="shared" ca="1" si="113"/>
        <v>1.8126319844752665E-2</v>
      </c>
    </row>
    <row r="3650" spans="2:8" x14ac:dyDescent="0.45">
      <c r="B3650" s="191">
        <v>41816</v>
      </c>
      <c r="C3650" s="101">
        <v>138.87248229980469</v>
      </c>
      <c r="D3650" s="56">
        <f t="shared" si="112"/>
        <v>-2.6372772426415093E-2</v>
      </c>
      <c r="E3650">
        <v>6.3262796890689609E-4</v>
      </c>
      <c r="G3650">
        <v>3648</v>
      </c>
      <c r="H3650">
        <f t="shared" ca="1" si="113"/>
        <v>6.3896226227326382E-3</v>
      </c>
    </row>
    <row r="3651" spans="2:8" x14ac:dyDescent="0.45">
      <c r="B3651" s="191">
        <v>42502</v>
      </c>
      <c r="C3651" s="101">
        <v>142.63414001464844</v>
      </c>
      <c r="D3651" s="56">
        <f t="shared" ref="D3651:D3714" si="114">(C3651-C3652)/C3652</f>
        <v>-0.58520826712391805</v>
      </c>
      <c r="E3651">
        <v>6.2878694538106531E-4</v>
      </c>
      <c r="G3651">
        <v>3649</v>
      </c>
      <c r="H3651">
        <f t="shared" ca="1" si="113"/>
        <v>1.0927923270268406E-2</v>
      </c>
    </row>
    <row r="3652" spans="2:8" x14ac:dyDescent="0.45">
      <c r="B3652" s="191">
        <v>45035</v>
      </c>
      <c r="C3652" s="101">
        <v>343.86929321289063</v>
      </c>
      <c r="D3652" s="56">
        <f t="shared" si="114"/>
        <v>42.405687725132651</v>
      </c>
      <c r="E3652">
        <v>6.2739524675059879E-4</v>
      </c>
      <c r="G3652">
        <v>3650</v>
      </c>
      <c r="H3652">
        <f t="shared" ref="H3652:H3715" ca="1" si="115">_xlfn.NORM.INV(RAND(),N$5,N$6)</f>
        <v>-3.589730761722771E-2</v>
      </c>
    </row>
    <row r="3653" spans="2:8" x14ac:dyDescent="0.45">
      <c r="B3653" s="191">
        <v>36810</v>
      </c>
      <c r="C3653" s="101">
        <v>7.9222173690795898</v>
      </c>
      <c r="D3653" s="56">
        <f t="shared" si="114"/>
        <v>-0.98204453944052494</v>
      </c>
      <c r="E3653">
        <v>6.2498053899617779E-4</v>
      </c>
      <c r="G3653">
        <v>3651</v>
      </c>
      <c r="H3653">
        <f t="shared" ca="1" si="115"/>
        <v>1.0359843078913555E-2</v>
      </c>
    </row>
    <row r="3654" spans="2:8" x14ac:dyDescent="0.45">
      <c r="B3654" s="191">
        <v>45658</v>
      </c>
      <c r="C3654" s="101">
        <v>441.21493530273438</v>
      </c>
      <c r="D3654" s="56">
        <f t="shared" si="114"/>
        <v>-4.8324824095809333E-3</v>
      </c>
      <c r="E3654">
        <v>6.2026045263786835E-4</v>
      </c>
      <c r="G3654">
        <v>3652</v>
      </c>
      <c r="H3654">
        <f t="shared" ca="1" si="115"/>
        <v>-2.0158329132074115E-2</v>
      </c>
    </row>
    <row r="3655" spans="2:8" x14ac:dyDescent="0.45">
      <c r="B3655" s="191">
        <v>45510</v>
      </c>
      <c r="C3655" s="101">
        <v>443.35745239257813</v>
      </c>
      <c r="D3655" s="56">
        <f t="shared" si="114"/>
        <v>1.4940692208497743</v>
      </c>
      <c r="E3655">
        <v>6.1733012263814229E-4</v>
      </c>
      <c r="G3655">
        <v>3653</v>
      </c>
      <c r="H3655">
        <f t="shared" ca="1" si="115"/>
        <v>2.9566543706467469E-2</v>
      </c>
    </row>
    <row r="3656" spans="2:8" x14ac:dyDescent="0.45">
      <c r="B3656" s="191">
        <v>43752</v>
      </c>
      <c r="C3656" s="101">
        <v>177.76469421386719</v>
      </c>
      <c r="D3656" s="56">
        <f t="shared" si="114"/>
        <v>0.23892261042667798</v>
      </c>
      <c r="E3656">
        <v>6.1505685990669273E-4</v>
      </c>
      <c r="G3656">
        <v>3654</v>
      </c>
      <c r="H3656">
        <f t="shared" ca="1" si="115"/>
        <v>-3.0331844716822973E-2</v>
      </c>
    </row>
    <row r="3657" spans="2:8" x14ac:dyDescent="0.45">
      <c r="B3657" s="191">
        <v>42088</v>
      </c>
      <c r="C3657" s="101">
        <v>143.48329162597656</v>
      </c>
      <c r="D3657" s="56">
        <f t="shared" si="114"/>
        <v>0.1959092727179077</v>
      </c>
      <c r="E3657">
        <v>6.1260556459099397E-4</v>
      </c>
      <c r="G3657">
        <v>3655</v>
      </c>
      <c r="H3657">
        <f t="shared" ca="1" si="115"/>
        <v>5.7760605282134656E-3</v>
      </c>
    </row>
    <row r="3658" spans="2:8" x14ac:dyDescent="0.45">
      <c r="B3658" s="191">
        <v>43969</v>
      </c>
      <c r="C3658" s="101">
        <v>119.97840881347656</v>
      </c>
      <c r="D3658" s="56">
        <f t="shared" si="114"/>
        <v>-0.3005644298868525</v>
      </c>
      <c r="E3658">
        <v>6.0726892761932131E-4</v>
      </c>
      <c r="G3658">
        <v>3656</v>
      </c>
      <c r="H3658">
        <f t="shared" ca="1" si="115"/>
        <v>-5.0727458541415527E-3</v>
      </c>
    </row>
    <row r="3659" spans="2:8" x14ac:dyDescent="0.45">
      <c r="B3659" s="191">
        <v>42566</v>
      </c>
      <c r="C3659" s="101">
        <v>171.53604125976563</v>
      </c>
      <c r="D3659" s="56">
        <f t="shared" si="114"/>
        <v>-8.0278607297709376E-4</v>
      </c>
      <c r="E3659">
        <v>6.031147279797704E-4</v>
      </c>
      <c r="G3659">
        <v>3657</v>
      </c>
      <c r="H3659">
        <f t="shared" ca="1" si="115"/>
        <v>-2.2987802281436185E-2</v>
      </c>
    </row>
    <row r="3660" spans="2:8" x14ac:dyDescent="0.45">
      <c r="B3660" s="191">
        <v>42570</v>
      </c>
      <c r="C3660" s="101">
        <v>171.67385864257813</v>
      </c>
      <c r="D3660" s="56">
        <f t="shared" si="114"/>
        <v>0.154770250272352</v>
      </c>
      <c r="E3660">
        <v>6.024522849608202E-4</v>
      </c>
      <c r="G3660">
        <v>3658</v>
      </c>
      <c r="H3660">
        <f t="shared" ca="1" si="115"/>
        <v>-3.4407914255741662E-2</v>
      </c>
    </row>
    <row r="3661" spans="2:8" x14ac:dyDescent="0.45">
      <c r="B3661" s="191">
        <v>42073</v>
      </c>
      <c r="C3661" s="101">
        <v>148.66494750976563</v>
      </c>
      <c r="D3661" s="56">
        <f t="shared" si="114"/>
        <v>1.4363961215378626E-2</v>
      </c>
      <c r="E3661">
        <v>5.9134358438425706E-4</v>
      </c>
      <c r="G3661">
        <v>3659</v>
      </c>
      <c r="H3661">
        <f t="shared" ca="1" si="115"/>
        <v>-9.7565582969364271E-3</v>
      </c>
    </row>
    <row r="3662" spans="2:8" x14ac:dyDescent="0.45">
      <c r="B3662" s="191">
        <v>41554</v>
      </c>
      <c r="C3662" s="101">
        <v>146.55976867675781</v>
      </c>
      <c r="D3662" s="56">
        <f t="shared" si="114"/>
        <v>1.4713342846503909E-4</v>
      </c>
      <c r="E3662">
        <v>5.8868937181812402E-4</v>
      </c>
      <c r="G3662">
        <v>3660</v>
      </c>
      <c r="H3662">
        <f t="shared" ca="1" si="115"/>
        <v>-3.2747118053733796E-3</v>
      </c>
    </row>
    <row r="3663" spans="2:8" x14ac:dyDescent="0.45">
      <c r="B3663" s="191">
        <v>41562</v>
      </c>
      <c r="C3663" s="101">
        <v>146.5382080078125</v>
      </c>
      <c r="D3663" s="56">
        <f t="shared" si="114"/>
        <v>-0.31848570640860013</v>
      </c>
      <c r="E3663">
        <v>5.8835903466608933E-4</v>
      </c>
      <c r="G3663">
        <v>3661</v>
      </c>
      <c r="H3663">
        <f t="shared" ca="1" si="115"/>
        <v>1.891787065443034E-2</v>
      </c>
    </row>
    <row r="3664" spans="2:8" x14ac:dyDescent="0.45">
      <c r="B3664" s="191">
        <v>44657</v>
      </c>
      <c r="C3664" s="101">
        <v>215.01853942871094</v>
      </c>
      <c r="D3664" s="56">
        <f t="shared" si="114"/>
        <v>0.41416578854935021</v>
      </c>
      <c r="E3664">
        <v>5.7820205928832652E-4</v>
      </c>
      <c r="G3664">
        <v>3662</v>
      </c>
      <c r="H3664">
        <f t="shared" ca="1" si="115"/>
        <v>2.2240994467651539E-2</v>
      </c>
    </row>
    <row r="3665" spans="2:8" x14ac:dyDescent="0.45">
      <c r="B3665" s="191">
        <v>41858</v>
      </c>
      <c r="C3665" s="101">
        <v>152.04620361328125</v>
      </c>
      <c r="D3665" s="56">
        <f t="shared" si="114"/>
        <v>1.1431645536133115</v>
      </c>
      <c r="E3665">
        <v>5.7818547764366219E-4</v>
      </c>
      <c r="G3665">
        <v>3663</v>
      </c>
      <c r="H3665">
        <f t="shared" ca="1" si="115"/>
        <v>-6.1869515759274251E-3</v>
      </c>
    </row>
    <row r="3666" spans="2:8" x14ac:dyDescent="0.45">
      <c r="B3666" s="191">
        <v>40543</v>
      </c>
      <c r="C3666" s="101">
        <v>70.944717407226563</v>
      </c>
      <c r="D3666" s="56">
        <f t="shared" si="114"/>
        <v>-0.6105180490354748</v>
      </c>
      <c r="E3666">
        <v>5.728709247776574E-4</v>
      </c>
      <c r="G3666">
        <v>3664</v>
      </c>
      <c r="H3666">
        <f t="shared" ca="1" si="115"/>
        <v>-1.9317365772893143E-3</v>
      </c>
    </row>
    <row r="3667" spans="2:8" x14ac:dyDescent="0.45">
      <c r="B3667" s="191">
        <v>42801</v>
      </c>
      <c r="C3667" s="101">
        <v>182.1514892578125</v>
      </c>
      <c r="D3667" s="56">
        <f t="shared" si="114"/>
        <v>4.4950893957601084</v>
      </c>
      <c r="E3667">
        <v>5.6811409756106555E-4</v>
      </c>
      <c r="G3667">
        <v>3665</v>
      </c>
      <c r="H3667">
        <f t="shared" ca="1" si="115"/>
        <v>2.5300375029768337E-2</v>
      </c>
    </row>
    <row r="3668" spans="2:8" x14ac:dyDescent="0.45">
      <c r="B3668" s="191">
        <v>38954</v>
      </c>
      <c r="C3668" s="101">
        <v>33.148048400878906</v>
      </c>
      <c r="D3668" s="56">
        <f t="shared" si="114"/>
        <v>-0.82973069209399564</v>
      </c>
      <c r="E3668">
        <v>5.5557237945144449E-4</v>
      </c>
      <c r="G3668">
        <v>3666</v>
      </c>
      <c r="H3668">
        <f t="shared" ca="1" si="115"/>
        <v>1.8923270557428956E-2</v>
      </c>
    </row>
    <row r="3669" spans="2:8" x14ac:dyDescent="0.45">
      <c r="B3669" s="191">
        <v>43287</v>
      </c>
      <c r="C3669" s="101">
        <v>194.68011474609375</v>
      </c>
      <c r="D3669" s="56">
        <f t="shared" si="114"/>
        <v>26.251959840728336</v>
      </c>
      <c r="E3669">
        <v>5.5060037869950561E-4</v>
      </c>
      <c r="G3669">
        <v>3667</v>
      </c>
      <c r="H3669">
        <f t="shared" ca="1" si="115"/>
        <v>1.7422946239247984E-2</v>
      </c>
    </row>
    <row r="3670" spans="2:8" x14ac:dyDescent="0.45">
      <c r="B3670" s="191">
        <v>37435</v>
      </c>
      <c r="C3670" s="101">
        <v>7.1437106132507324</v>
      </c>
      <c r="D3670" s="56">
        <f t="shared" si="114"/>
        <v>-0.96460362545214151</v>
      </c>
      <c r="E3670">
        <v>5.4637378378237587E-4</v>
      </c>
      <c r="G3670">
        <v>3668</v>
      </c>
      <c r="H3670">
        <f t="shared" ca="1" si="115"/>
        <v>6.1573803211507523E-3</v>
      </c>
    </row>
    <row r="3671" spans="2:8" x14ac:dyDescent="0.45">
      <c r="B3671" s="191">
        <v>43389</v>
      </c>
      <c r="C3671" s="101">
        <v>201.82040405273438</v>
      </c>
      <c r="D3671" s="56">
        <f t="shared" si="114"/>
        <v>1.6280694625686685</v>
      </c>
      <c r="E3671">
        <v>5.3103442328526946E-4</v>
      </c>
      <c r="G3671">
        <v>3669</v>
      </c>
      <c r="H3671">
        <f t="shared" ca="1" si="115"/>
        <v>-9.3039499982476535E-3</v>
      </c>
    </row>
    <row r="3672" spans="2:8" x14ac:dyDescent="0.45">
      <c r="B3672" s="191">
        <v>40682</v>
      </c>
      <c r="C3672" s="101">
        <v>76.794166564941406</v>
      </c>
      <c r="D3672" s="56">
        <f t="shared" si="114"/>
        <v>5.212374120078791</v>
      </c>
      <c r="E3672">
        <v>5.2931142795798109E-4</v>
      </c>
      <c r="G3672">
        <v>3670</v>
      </c>
      <c r="H3672">
        <f t="shared" ca="1" si="115"/>
        <v>3.3625415875626403E-2</v>
      </c>
    </row>
    <row r="3673" spans="2:8" x14ac:dyDescent="0.45">
      <c r="B3673" s="191">
        <v>38238</v>
      </c>
      <c r="C3673" s="101">
        <v>12.361484527587891</v>
      </c>
      <c r="D3673" s="56">
        <f t="shared" si="114"/>
        <v>-0.84004623150998747</v>
      </c>
      <c r="E3673">
        <v>5.2782228614204826E-4</v>
      </c>
      <c r="G3673">
        <v>3671</v>
      </c>
      <c r="H3673">
        <f t="shared" ca="1" si="115"/>
        <v>1.0000121285247883E-2</v>
      </c>
    </row>
    <row r="3674" spans="2:8" x14ac:dyDescent="0.45">
      <c r="B3674" s="191">
        <v>40658</v>
      </c>
      <c r="C3674" s="101">
        <v>77.281608581542969</v>
      </c>
      <c r="D3674" s="56">
        <f t="shared" si="114"/>
        <v>5.2246463939468359</v>
      </c>
      <c r="E3674">
        <v>5.2587229461965672E-4</v>
      </c>
      <c r="G3674">
        <v>3672</v>
      </c>
      <c r="H3674">
        <f t="shared" ca="1" si="115"/>
        <v>-1.9548500423790249E-3</v>
      </c>
    </row>
    <row r="3675" spans="2:8" x14ac:dyDescent="0.45">
      <c r="B3675" s="191">
        <v>38231</v>
      </c>
      <c r="C3675" s="101">
        <v>12.415421485900879</v>
      </c>
      <c r="D3675" s="56">
        <f t="shared" si="114"/>
        <v>0.6690633453042264</v>
      </c>
      <c r="E3675">
        <v>5.2568182431267678E-4</v>
      </c>
      <c r="G3675">
        <v>3673</v>
      </c>
      <c r="H3675">
        <f t="shared" ca="1" si="115"/>
        <v>-6.4154319822160317E-3</v>
      </c>
    </row>
    <row r="3676" spans="2:8" x14ac:dyDescent="0.45">
      <c r="B3676" s="191">
        <v>37224</v>
      </c>
      <c r="C3676" s="101">
        <v>7.4385561943054199</v>
      </c>
      <c r="D3676" s="56">
        <f t="shared" si="114"/>
        <v>-0.96448101126626995</v>
      </c>
      <c r="E3676">
        <v>5.2496222645042538E-4</v>
      </c>
      <c r="G3676">
        <v>3674</v>
      </c>
      <c r="H3676">
        <f t="shared" ca="1" si="115"/>
        <v>1.0050773627890889E-2</v>
      </c>
    </row>
    <row r="3677" spans="2:8" x14ac:dyDescent="0.45">
      <c r="B3677" s="191">
        <v>43370</v>
      </c>
      <c r="C3677" s="101">
        <v>209.42477416992188</v>
      </c>
      <c r="D3677" s="56">
        <f t="shared" si="114"/>
        <v>1.2550514605846825E-2</v>
      </c>
      <c r="E3677">
        <v>5.1159642870993432E-4</v>
      </c>
      <c r="G3677">
        <v>3675</v>
      </c>
      <c r="H3677">
        <f t="shared" ca="1" si="115"/>
        <v>-1.1991960552197862E-3</v>
      </c>
    </row>
    <row r="3678" spans="2:8" x14ac:dyDescent="0.45">
      <c r="B3678" s="191">
        <v>42880</v>
      </c>
      <c r="C3678" s="101">
        <v>206.82896423339844</v>
      </c>
      <c r="D3678" s="56">
        <f t="shared" si="114"/>
        <v>0.61654290825101288</v>
      </c>
      <c r="E3678">
        <v>5.0014884151991219E-4</v>
      </c>
      <c r="G3678">
        <v>3676</v>
      </c>
      <c r="H3678">
        <f t="shared" ca="1" si="115"/>
        <v>1.454709067492648E-2</v>
      </c>
    </row>
    <row r="3679" spans="2:8" x14ac:dyDescent="0.45">
      <c r="B3679" s="191">
        <v>41250</v>
      </c>
      <c r="C3679" s="101">
        <v>127.94523620605469</v>
      </c>
      <c r="D3679" s="56">
        <f t="shared" si="114"/>
        <v>15.217230127304846</v>
      </c>
      <c r="E3679">
        <v>4.9774202430004843E-4</v>
      </c>
      <c r="G3679">
        <v>3677</v>
      </c>
      <c r="H3679">
        <f t="shared" ca="1" si="115"/>
        <v>-2.0059466082933092E-3</v>
      </c>
    </row>
    <row r="3680" spans="2:8" x14ac:dyDescent="0.45">
      <c r="B3680" s="191">
        <v>37259</v>
      </c>
      <c r="C3680" s="101">
        <v>7.889462947845459</v>
      </c>
      <c r="D3680" s="56">
        <f t="shared" si="114"/>
        <v>-0.98023602667008036</v>
      </c>
      <c r="E3680">
        <v>4.9470219363324742E-4</v>
      </c>
      <c r="G3680">
        <v>3678</v>
      </c>
      <c r="H3680">
        <f t="shared" ca="1" si="115"/>
        <v>3.8230753005757505E-2</v>
      </c>
    </row>
    <row r="3681" spans="2:8" x14ac:dyDescent="0.45">
      <c r="B3681" s="191">
        <v>45908</v>
      </c>
      <c r="C3681" s="101">
        <v>399.18405151367188</v>
      </c>
      <c r="D3681" s="56">
        <f t="shared" si="114"/>
        <v>3.6789189432813836</v>
      </c>
      <c r="E3681">
        <v>4.9097280076462952E-4</v>
      </c>
      <c r="G3681">
        <v>3679</v>
      </c>
      <c r="H3681">
        <f t="shared" ca="1" si="115"/>
        <v>8.9402658359746291E-3</v>
      </c>
    </row>
    <row r="3682" spans="2:8" x14ac:dyDescent="0.45">
      <c r="B3682" s="191">
        <v>40904</v>
      </c>
      <c r="C3682" s="101">
        <v>85.315444946289063</v>
      </c>
      <c r="D3682" s="56">
        <f t="shared" si="114"/>
        <v>-0.47162440798837341</v>
      </c>
      <c r="E3682">
        <v>4.8787632259173359E-4</v>
      </c>
      <c r="G3682">
        <v>3680</v>
      </c>
      <c r="H3682">
        <f t="shared" ca="1" si="115"/>
        <v>2.6344766541201693E-2</v>
      </c>
    </row>
    <row r="3683" spans="2:8" x14ac:dyDescent="0.45">
      <c r="B3683" s="191">
        <v>44313</v>
      </c>
      <c r="C3683" s="101">
        <v>161.46742248535156</v>
      </c>
      <c r="D3683" s="56">
        <f t="shared" si="114"/>
        <v>-4.8663082864861429E-4</v>
      </c>
      <c r="E3683">
        <v>4.8710490917980022E-4</v>
      </c>
      <c r="G3683">
        <v>3681</v>
      </c>
      <c r="H3683">
        <f t="shared" ca="1" si="115"/>
        <v>-1.0107678044175041E-3</v>
      </c>
    </row>
    <row r="3684" spans="2:8" x14ac:dyDescent="0.45">
      <c r="B3684" s="191">
        <v>44314</v>
      </c>
      <c r="C3684" s="101">
        <v>161.54603576660156</v>
      </c>
      <c r="D3684" s="56">
        <f t="shared" si="114"/>
        <v>0.88432484038002312</v>
      </c>
      <c r="E3684">
        <v>4.8686775350694568E-4</v>
      </c>
      <c r="G3684">
        <v>3682</v>
      </c>
      <c r="H3684">
        <f t="shared" ca="1" si="115"/>
        <v>7.5523768462471708E-3</v>
      </c>
    </row>
    <row r="3685" spans="2:8" x14ac:dyDescent="0.45">
      <c r="B3685" s="191">
        <v>40933</v>
      </c>
      <c r="C3685" s="101">
        <v>85.731521606445313</v>
      </c>
      <c r="D3685" s="56">
        <f t="shared" si="114"/>
        <v>24.492168396420503</v>
      </c>
      <c r="E3685">
        <v>4.8559646453008972E-4</v>
      </c>
      <c r="G3685">
        <v>3683</v>
      </c>
      <c r="H3685">
        <f t="shared" ca="1" si="115"/>
        <v>3.8469026701559279E-2</v>
      </c>
    </row>
    <row r="3686" spans="2:8" x14ac:dyDescent="0.45">
      <c r="B3686" s="191">
        <v>35261</v>
      </c>
      <c r="C3686" s="101">
        <v>3.3630533218383789</v>
      </c>
      <c r="D3686" s="56">
        <f t="shared" si="114"/>
        <v>-0.25498612771167189</v>
      </c>
      <c r="E3686">
        <v>4.7783764598890511E-4</v>
      </c>
      <c r="G3686">
        <v>3684</v>
      </c>
      <c r="H3686">
        <f t="shared" ca="1" si="115"/>
        <v>-1.0209568063515944E-3</v>
      </c>
    </row>
    <row r="3687" spans="2:8" x14ac:dyDescent="0.45">
      <c r="B3687" s="191">
        <v>35474</v>
      </c>
      <c r="C3687" s="101">
        <v>4.5140814781188965</v>
      </c>
      <c r="D3687" s="56">
        <f t="shared" si="114"/>
        <v>-0.96694450160067869</v>
      </c>
      <c r="E3687">
        <v>4.7483561472136247E-4</v>
      </c>
      <c r="G3687">
        <v>3685</v>
      </c>
      <c r="H3687">
        <f t="shared" ca="1" si="115"/>
        <v>3.6312576823301669E-3</v>
      </c>
    </row>
    <row r="3688" spans="2:8" x14ac:dyDescent="0.45">
      <c r="B3688" s="191">
        <v>41647</v>
      </c>
      <c r="C3688" s="101">
        <v>136.56068420410156</v>
      </c>
      <c r="D3688" s="56">
        <f t="shared" si="114"/>
        <v>-0.20548260301087121</v>
      </c>
      <c r="E3688">
        <v>4.7365105030471516E-4</v>
      </c>
      <c r="G3688">
        <v>3686</v>
      </c>
      <c r="H3688">
        <f t="shared" ca="1" si="115"/>
        <v>2.9105915759962079E-3</v>
      </c>
    </row>
    <row r="3689" spans="2:8" x14ac:dyDescent="0.45">
      <c r="B3689" s="191">
        <v>44551</v>
      </c>
      <c r="C3689" s="101">
        <v>171.8787841796875</v>
      </c>
      <c r="D3689" s="56">
        <f t="shared" si="114"/>
        <v>2.818764011303973E-2</v>
      </c>
      <c r="E3689">
        <v>4.7091441774389895E-4</v>
      </c>
      <c r="G3689">
        <v>3687</v>
      </c>
      <c r="H3689">
        <f t="shared" ca="1" si="115"/>
        <v>-4.7011873805929853E-2</v>
      </c>
    </row>
    <row r="3690" spans="2:8" x14ac:dyDescent="0.45">
      <c r="B3690" s="191">
        <v>44292</v>
      </c>
      <c r="C3690" s="101">
        <v>167.166748046875</v>
      </c>
      <c r="D3690" s="56">
        <f t="shared" si="114"/>
        <v>27.822236034240653</v>
      </c>
      <c r="E3690">
        <v>4.7039854381925446E-4</v>
      </c>
      <c r="G3690">
        <v>3688</v>
      </c>
      <c r="H3690">
        <f t="shared" ca="1" si="115"/>
        <v>1.6446930641044362E-2</v>
      </c>
    </row>
    <row r="3691" spans="2:8" x14ac:dyDescent="0.45">
      <c r="B3691" s="191">
        <v>36657</v>
      </c>
      <c r="C3691" s="101">
        <v>5.7999229431152344</v>
      </c>
      <c r="D3691" s="56">
        <f t="shared" si="114"/>
        <v>-0.29494678591025059</v>
      </c>
      <c r="E3691">
        <v>4.6900634647346217E-4</v>
      </c>
      <c r="G3691">
        <v>3689</v>
      </c>
      <c r="H3691">
        <f t="shared" ca="1" si="115"/>
        <v>-1.77269597767034E-2</v>
      </c>
    </row>
    <row r="3692" spans="2:8" x14ac:dyDescent="0.45">
      <c r="B3692" s="191">
        <v>36819</v>
      </c>
      <c r="C3692" s="101">
        <v>8.2262201309204102</v>
      </c>
      <c r="D3692" s="56">
        <f t="shared" si="114"/>
        <v>-0.94239448256459168</v>
      </c>
      <c r="E3692">
        <v>4.6823277791824887E-4</v>
      </c>
      <c r="G3692">
        <v>3690</v>
      </c>
      <c r="H3692">
        <f t="shared" ca="1" si="115"/>
        <v>4.1692953242081256E-3</v>
      </c>
    </row>
    <row r="3693" spans="2:8" x14ac:dyDescent="0.45">
      <c r="B3693" s="191">
        <v>41821</v>
      </c>
      <c r="C3693" s="101">
        <v>142.80264282226563</v>
      </c>
      <c r="D3693" s="56">
        <f t="shared" si="114"/>
        <v>2.3551311790981022</v>
      </c>
      <c r="E3693">
        <v>4.6160115522156641E-4</v>
      </c>
      <c r="G3693">
        <v>3691</v>
      </c>
      <c r="H3693">
        <f t="shared" ca="1" si="115"/>
        <v>-2.7598183701822718E-3</v>
      </c>
    </row>
    <row r="3694" spans="2:8" x14ac:dyDescent="0.45">
      <c r="B3694" s="191">
        <v>40010</v>
      </c>
      <c r="C3694" s="101">
        <v>42.562461853027344</v>
      </c>
      <c r="D3694" s="56">
        <f t="shared" si="114"/>
        <v>-0.8490167865006496</v>
      </c>
      <c r="E3694">
        <v>4.6026128458359622E-4</v>
      </c>
      <c r="G3694">
        <v>3692</v>
      </c>
      <c r="H3694">
        <f t="shared" ca="1" si="115"/>
        <v>1.600162928838841E-2</v>
      </c>
    </row>
    <row r="3695" spans="2:8" x14ac:dyDescent="0.45">
      <c r="B3695" s="191">
        <v>44851</v>
      </c>
      <c r="C3695" s="101">
        <v>281.90194702148438</v>
      </c>
      <c r="D3695" s="56">
        <f t="shared" si="114"/>
        <v>37.826027983920056</v>
      </c>
      <c r="E3695">
        <v>4.5152305908442952E-4</v>
      </c>
      <c r="G3695">
        <v>3693</v>
      </c>
      <c r="H3695">
        <f t="shared" ca="1" si="115"/>
        <v>1.7559022506697979E-2</v>
      </c>
    </row>
    <row r="3696" spans="2:8" x14ac:dyDescent="0.45">
      <c r="B3696" s="191">
        <v>36522</v>
      </c>
      <c r="C3696" s="101">
        <v>7.260643482208252</v>
      </c>
      <c r="D3696" s="56">
        <f t="shared" si="114"/>
        <v>-0.13516290604681047</v>
      </c>
      <c r="E3696">
        <v>4.494136039469027E-4</v>
      </c>
      <c r="G3696">
        <v>3694</v>
      </c>
      <c r="H3696">
        <f t="shared" ca="1" si="115"/>
        <v>3.5728510257305571E-2</v>
      </c>
    </row>
    <row r="3697" spans="2:8" x14ac:dyDescent="0.45">
      <c r="B3697" s="191">
        <v>35891</v>
      </c>
      <c r="C3697" s="101">
        <v>8.3953886032104492</v>
      </c>
      <c r="D3697" s="56">
        <f t="shared" si="114"/>
        <v>-0.94556219897573457</v>
      </c>
      <c r="E3697">
        <v>4.4776477302701373E-4</v>
      </c>
      <c r="G3697">
        <v>3695</v>
      </c>
      <c r="H3697">
        <f t="shared" ca="1" si="115"/>
        <v>1.7921919536755624E-2</v>
      </c>
    </row>
    <row r="3698" spans="2:8" x14ac:dyDescent="0.45">
      <c r="B3698" s="191">
        <v>41893</v>
      </c>
      <c r="C3698" s="101">
        <v>154.21983337402344</v>
      </c>
      <c r="D3698" s="56">
        <f t="shared" si="114"/>
        <v>1.2515704488240305E-2</v>
      </c>
      <c r="E3698">
        <v>4.2731430238886214E-4</v>
      </c>
      <c r="G3698">
        <v>3696</v>
      </c>
      <c r="H3698">
        <f t="shared" ca="1" si="115"/>
        <v>-2.8490350434818399E-3</v>
      </c>
    </row>
    <row r="3699" spans="2:8" x14ac:dyDescent="0.45">
      <c r="B3699" s="191">
        <v>41750</v>
      </c>
      <c r="C3699" s="101">
        <v>152.31352233886719</v>
      </c>
      <c r="D3699" s="56">
        <f t="shared" si="114"/>
        <v>-0.11713215848393961</v>
      </c>
      <c r="E3699">
        <v>4.2444294244092676E-4</v>
      </c>
      <c r="G3699">
        <v>3697</v>
      </c>
      <c r="H3699">
        <f t="shared" ca="1" si="115"/>
        <v>2.6924995939714508E-2</v>
      </c>
    </row>
    <row r="3700" spans="2:8" x14ac:dyDescent="0.45">
      <c r="B3700" s="191">
        <v>43826</v>
      </c>
      <c r="C3700" s="101">
        <v>172.52131652832031</v>
      </c>
      <c r="D3700" s="56">
        <f t="shared" si="114"/>
        <v>-0.60328864243456448</v>
      </c>
      <c r="E3700">
        <v>4.223301795571311E-4</v>
      </c>
      <c r="G3700">
        <v>3698</v>
      </c>
      <c r="H3700">
        <f t="shared" ca="1" si="115"/>
        <v>-1.1860321518191429E-2</v>
      </c>
    </row>
    <row r="3701" spans="2:8" x14ac:dyDescent="0.45">
      <c r="B3701" s="191">
        <v>45622</v>
      </c>
      <c r="C3701" s="101">
        <v>434.87869262695313</v>
      </c>
      <c r="D3701" s="56">
        <f t="shared" si="114"/>
        <v>46.8606610096342</v>
      </c>
      <c r="E3701">
        <v>4.1947103824522804E-4</v>
      </c>
      <c r="G3701">
        <v>3699</v>
      </c>
      <c r="H3701">
        <f t="shared" ca="1" si="115"/>
        <v>1.2431160589078992E-2</v>
      </c>
    </row>
    <row r="3702" spans="2:8" x14ac:dyDescent="0.45">
      <c r="B3702" s="191">
        <v>36171</v>
      </c>
      <c r="C3702" s="101">
        <v>9.0863494873046875</v>
      </c>
      <c r="D3702" s="56">
        <f t="shared" si="114"/>
        <v>-0.94963856711670747</v>
      </c>
      <c r="E3702">
        <v>4.1653712225663789E-4</v>
      </c>
      <c r="G3702">
        <v>3700</v>
      </c>
      <c r="H3702">
        <f t="shared" ca="1" si="115"/>
        <v>-1.330938486732375E-2</v>
      </c>
    </row>
    <row r="3703" spans="2:8" x14ac:dyDescent="0.45">
      <c r="B3703" s="191">
        <v>43794</v>
      </c>
      <c r="C3703" s="101">
        <v>180.42277526855469</v>
      </c>
      <c r="D3703" s="56">
        <f t="shared" si="114"/>
        <v>2.6736411098296928</v>
      </c>
      <c r="E3703">
        <v>4.0391176786867502E-4</v>
      </c>
      <c r="G3703">
        <v>3701</v>
      </c>
      <c r="H3703">
        <f t="shared" ca="1" si="115"/>
        <v>1.4503632188696694E-2</v>
      </c>
    </row>
    <row r="3704" spans="2:8" x14ac:dyDescent="0.45">
      <c r="B3704" s="191">
        <v>40178</v>
      </c>
      <c r="C3704" s="101">
        <v>49.11279296875</v>
      </c>
      <c r="D3704" s="56">
        <f t="shared" si="114"/>
        <v>-0.73104724966212276</v>
      </c>
      <c r="E3704">
        <v>3.9923894396404024E-4</v>
      </c>
      <c r="G3704">
        <v>3702</v>
      </c>
      <c r="H3704">
        <f t="shared" ca="1" si="115"/>
        <v>-1.9307582441400413E-2</v>
      </c>
    </row>
    <row r="3705" spans="2:8" x14ac:dyDescent="0.45">
      <c r="B3705" s="191">
        <v>43787</v>
      </c>
      <c r="C3705" s="101">
        <v>182.60751342773438</v>
      </c>
      <c r="D3705" s="56">
        <f t="shared" si="114"/>
        <v>2.6340843731938981</v>
      </c>
      <c r="E3705">
        <v>3.9891013604574394E-4</v>
      </c>
      <c r="G3705">
        <v>3703</v>
      </c>
      <c r="H3705">
        <f t="shared" ca="1" si="115"/>
        <v>-1.5706230294367214E-3</v>
      </c>
    </row>
    <row r="3706" spans="2:8" x14ac:dyDescent="0.45">
      <c r="B3706" s="191">
        <v>40189</v>
      </c>
      <c r="C3706" s="101">
        <v>50.248561859130859</v>
      </c>
      <c r="D3706" s="56">
        <f t="shared" si="114"/>
        <v>-0.72246781751032862</v>
      </c>
      <c r="E3706">
        <v>3.8983154082720235E-4</v>
      </c>
      <c r="G3706">
        <v>3704</v>
      </c>
      <c r="H3706">
        <f t="shared" ca="1" si="115"/>
        <v>-1.2840165229305594E-2</v>
      </c>
    </row>
    <row r="3707" spans="2:8" x14ac:dyDescent="0.45">
      <c r="B3707" s="191">
        <v>43194</v>
      </c>
      <c r="C3707" s="101">
        <v>181.05490112304688</v>
      </c>
      <c r="D3707" s="56">
        <f t="shared" si="114"/>
        <v>2.5677306813922782</v>
      </c>
      <c r="E3707">
        <v>3.8698176481221183E-4</v>
      </c>
      <c r="G3707">
        <v>3705</v>
      </c>
      <c r="H3707">
        <f t="shared" ca="1" si="115"/>
        <v>-1.7380300230751943E-2</v>
      </c>
    </row>
    <row r="3708" spans="2:8" x14ac:dyDescent="0.45">
      <c r="B3708" s="191">
        <v>40305</v>
      </c>
      <c r="C3708" s="101">
        <v>50.747917175292969</v>
      </c>
      <c r="D3708" s="56">
        <f t="shared" si="114"/>
        <v>-0.72689130870007013</v>
      </c>
      <c r="E3708">
        <v>3.8599415000410957E-4</v>
      </c>
      <c r="G3708">
        <v>3706</v>
      </c>
      <c r="H3708">
        <f t="shared" ca="1" si="115"/>
        <v>-1.22693039578216E-2</v>
      </c>
    </row>
    <row r="3709" spans="2:8" x14ac:dyDescent="0.45">
      <c r="B3709" s="191">
        <v>43047</v>
      </c>
      <c r="C3709" s="101">
        <v>185.81582641601563</v>
      </c>
      <c r="D3709" s="56">
        <f t="shared" si="114"/>
        <v>-0.52560617184367076</v>
      </c>
      <c r="E3709">
        <v>3.7698069922895985E-4</v>
      </c>
      <c r="G3709">
        <v>3707</v>
      </c>
      <c r="H3709">
        <f t="shared" ca="1" si="115"/>
        <v>1.3335007314646628E-2</v>
      </c>
    </row>
    <row r="3710" spans="2:8" x14ac:dyDescent="0.45">
      <c r="B3710" s="191">
        <v>45939</v>
      </c>
      <c r="C3710" s="101">
        <v>391.69107055664063</v>
      </c>
      <c r="D3710" s="56">
        <f t="shared" si="114"/>
        <v>30.20931451534771</v>
      </c>
      <c r="E3710">
        <v>3.7521086125545677E-4</v>
      </c>
      <c r="G3710">
        <v>3708</v>
      </c>
      <c r="H3710">
        <f t="shared" ca="1" si="115"/>
        <v>-9.758096273662132E-3</v>
      </c>
    </row>
    <row r="3711" spans="2:8" x14ac:dyDescent="0.45">
      <c r="B3711" s="191">
        <v>38100</v>
      </c>
      <c r="C3711" s="101">
        <v>12.550454139709473</v>
      </c>
      <c r="D3711" s="56">
        <f t="shared" si="114"/>
        <v>-0.96851724236592285</v>
      </c>
      <c r="E3711">
        <v>3.7027087469519737E-4</v>
      </c>
      <c r="G3711">
        <v>3709</v>
      </c>
      <c r="H3711">
        <f t="shared" ca="1" si="115"/>
        <v>5.64637711469816E-3</v>
      </c>
    </row>
    <row r="3712" spans="2:8" x14ac:dyDescent="0.45">
      <c r="B3712" s="191">
        <v>45973</v>
      </c>
      <c r="C3712" s="101">
        <v>398.64532470703125</v>
      </c>
      <c r="D3712" s="56">
        <f t="shared" si="114"/>
        <v>1.0051474847873358</v>
      </c>
      <c r="E3712">
        <v>3.6866300158155968E-4</v>
      </c>
      <c r="G3712">
        <v>3710</v>
      </c>
      <c r="H3712">
        <f t="shared" ca="1" si="115"/>
        <v>2.8133798633664462E-4</v>
      </c>
    </row>
    <row r="3713" spans="2:8" x14ac:dyDescent="0.45">
      <c r="B3713" s="191">
        <v>43664</v>
      </c>
      <c r="C3713" s="101">
        <v>198.81097412109375</v>
      </c>
      <c r="D3713" s="56">
        <f t="shared" si="114"/>
        <v>7.0155737163468883</v>
      </c>
      <c r="E3713">
        <v>3.664631195524313E-4</v>
      </c>
      <c r="G3713">
        <v>3711</v>
      </c>
      <c r="H3713">
        <f t="shared" ca="1" si="115"/>
        <v>-2.2671936780716143E-3</v>
      </c>
    </row>
    <row r="3714" spans="2:8" x14ac:dyDescent="0.45">
      <c r="B3714" s="191">
        <v>38629</v>
      </c>
      <c r="C3714" s="101">
        <v>24.80308723449707</v>
      </c>
      <c r="D3714" s="56">
        <f t="shared" si="114"/>
        <v>-0.87619520917055416</v>
      </c>
      <c r="E3714">
        <v>3.6509896943776992E-4</v>
      </c>
      <c r="G3714">
        <v>3712</v>
      </c>
      <c r="H3714">
        <f t="shared" ca="1" si="115"/>
        <v>2.7865226766504728E-2</v>
      </c>
    </row>
    <row r="3715" spans="2:8" x14ac:dyDescent="0.45">
      <c r="B3715" s="191">
        <v>43634</v>
      </c>
      <c r="C3715" s="101">
        <v>200.34028625488281</v>
      </c>
      <c r="D3715" s="56">
        <f t="shared" ref="D3715:D3778" si="116">(C3715-C3716)/C3716</f>
        <v>-0.44667357262274471</v>
      </c>
      <c r="E3715">
        <v>3.6358845961695667E-4</v>
      </c>
      <c r="G3715">
        <v>3713</v>
      </c>
      <c r="H3715">
        <f t="shared" ca="1" si="115"/>
        <v>-2.1428446667938746E-2</v>
      </c>
    </row>
    <row r="3716" spans="2:8" x14ac:dyDescent="0.45">
      <c r="B3716" s="191">
        <v>45065</v>
      </c>
      <c r="C3716" s="101">
        <v>362.06527709960938</v>
      </c>
      <c r="D3716" s="56">
        <f t="shared" si="116"/>
        <v>0.77594190003541663</v>
      </c>
      <c r="E3716">
        <v>3.5742243031063628E-4</v>
      </c>
      <c r="G3716">
        <v>3714</v>
      </c>
      <c r="H3716">
        <f t="shared" ref="H3716:H3779" ca="1" si="117">_xlfn.NORM.INV(RAND(),N$5,N$6)</f>
        <v>-4.9045929236322377E-3</v>
      </c>
    </row>
    <row r="3717" spans="2:8" x14ac:dyDescent="0.45">
      <c r="B3717" s="191">
        <v>43628</v>
      </c>
      <c r="C3717" s="101">
        <v>203.87225341796875</v>
      </c>
      <c r="D3717" s="56">
        <f t="shared" si="116"/>
        <v>6.7392827637540034</v>
      </c>
      <c r="E3717">
        <v>3.5721235402192585E-4</v>
      </c>
      <c r="G3717">
        <v>3715</v>
      </c>
      <c r="H3717">
        <f t="shared" ca="1" si="117"/>
        <v>1.3917140381558868E-2</v>
      </c>
    </row>
    <row r="3718" spans="2:8" x14ac:dyDescent="0.45">
      <c r="B3718" s="191">
        <v>38723</v>
      </c>
      <c r="C3718" s="101">
        <v>26.342525482177734</v>
      </c>
      <c r="D3718" s="56">
        <f t="shared" si="116"/>
        <v>-0.55498786445071879</v>
      </c>
      <c r="E3718">
        <v>3.4411779128093445E-4</v>
      </c>
      <c r="G3718">
        <v>3716</v>
      </c>
      <c r="H3718">
        <f t="shared" ca="1" si="117"/>
        <v>-1.6665938174486881E-2</v>
      </c>
    </row>
    <row r="3719" spans="2:8" x14ac:dyDescent="0.45">
      <c r="B3719" s="191">
        <v>40379</v>
      </c>
      <c r="C3719" s="101">
        <v>59.195072174072266</v>
      </c>
      <c r="D3719" s="56">
        <f t="shared" si="116"/>
        <v>-0.52326794984087566</v>
      </c>
      <c r="E3719">
        <v>3.4359823941035707E-4</v>
      </c>
      <c r="G3719">
        <v>3717</v>
      </c>
      <c r="H3719">
        <f t="shared" ca="1" si="117"/>
        <v>2.4001939605151644E-2</v>
      </c>
    </row>
    <row r="3720" spans="2:8" x14ac:dyDescent="0.45">
      <c r="B3720" s="191">
        <v>41338</v>
      </c>
      <c r="C3720" s="101">
        <v>124.16843414306641</v>
      </c>
      <c r="D3720" s="56">
        <f t="shared" si="116"/>
        <v>3.4091419703995629</v>
      </c>
      <c r="E3720">
        <v>3.4199085266666505E-4</v>
      </c>
      <c r="G3720">
        <v>3718</v>
      </c>
      <c r="H3720">
        <f t="shared" ca="1" si="117"/>
        <v>3.5659725815573471E-3</v>
      </c>
    </row>
    <row r="3721" spans="2:8" x14ac:dyDescent="0.45">
      <c r="B3721" s="191">
        <v>39252</v>
      </c>
      <c r="C3721" s="101">
        <v>28.161586761474609</v>
      </c>
      <c r="D3721" s="56">
        <f t="shared" si="116"/>
        <v>-0.93240483815817465</v>
      </c>
      <c r="E3721">
        <v>3.2696574434232733E-4</v>
      </c>
      <c r="G3721">
        <v>3719</v>
      </c>
      <c r="H3721">
        <f t="shared" ca="1" si="117"/>
        <v>-2.1357718771335056E-2</v>
      </c>
    </row>
    <row r="3722" spans="2:8" x14ac:dyDescent="0.45">
      <c r="B3722" s="191">
        <v>45125</v>
      </c>
      <c r="C3722" s="101">
        <v>416.621337890625</v>
      </c>
      <c r="D3722" s="56">
        <f t="shared" si="116"/>
        <v>-4.4086772007815439E-2</v>
      </c>
      <c r="E3722">
        <v>3.1764029094531726E-4</v>
      </c>
      <c r="G3722">
        <v>3720</v>
      </c>
      <c r="H3722">
        <f t="shared" ca="1" si="117"/>
        <v>8.8750767500387646E-3</v>
      </c>
    </row>
    <row r="3723" spans="2:8" x14ac:dyDescent="0.45">
      <c r="B3723" s="191">
        <v>45604</v>
      </c>
      <c r="C3723" s="101">
        <v>435.8359375</v>
      </c>
      <c r="D3723" s="56">
        <f t="shared" si="116"/>
        <v>0.36977072228871616</v>
      </c>
      <c r="E3723">
        <v>3.1393171810024381E-4</v>
      </c>
      <c r="G3723">
        <v>3721</v>
      </c>
      <c r="H3723">
        <f t="shared" ca="1" si="117"/>
        <v>-2.2895285203167585E-2</v>
      </c>
    </row>
    <row r="3724" spans="2:8" x14ac:dyDescent="0.45">
      <c r="B3724" s="191">
        <v>46044</v>
      </c>
      <c r="C3724" s="101">
        <v>318.18167114257813</v>
      </c>
      <c r="D3724" s="56">
        <f t="shared" si="116"/>
        <v>1.2708377846530476</v>
      </c>
      <c r="E3724">
        <v>3.0797372763436743E-4</v>
      </c>
      <c r="G3724">
        <v>3722</v>
      </c>
      <c r="H3724">
        <f t="shared" ca="1" si="117"/>
        <v>-8.1406631840212941E-3</v>
      </c>
    </row>
    <row r="3725" spans="2:8" x14ac:dyDescent="0.45">
      <c r="B3725" s="191">
        <v>41681</v>
      </c>
      <c r="C3725" s="101">
        <v>140.11642456054688</v>
      </c>
      <c r="D3725" s="56">
        <f t="shared" si="116"/>
        <v>9.3132837085353763</v>
      </c>
      <c r="E3725">
        <v>3.0784836866508842E-4</v>
      </c>
      <c r="G3725">
        <v>3723</v>
      </c>
      <c r="H3725">
        <f t="shared" ca="1" si="117"/>
        <v>1.0693010694093686E-2</v>
      </c>
    </row>
    <row r="3726" spans="2:8" x14ac:dyDescent="0.45">
      <c r="B3726" s="191">
        <v>38265</v>
      </c>
      <c r="C3726" s="101">
        <v>13.586014747619629</v>
      </c>
      <c r="D3726" s="56">
        <f t="shared" si="116"/>
        <v>-0.90500992203728725</v>
      </c>
      <c r="E3726">
        <v>3.0537256295281012E-4</v>
      </c>
      <c r="G3726">
        <v>3724</v>
      </c>
      <c r="H3726">
        <f t="shared" ca="1" si="117"/>
        <v>-1.8527718890131804E-2</v>
      </c>
    </row>
    <row r="3727" spans="2:8" x14ac:dyDescent="0.45">
      <c r="B3727" s="191">
        <v>41442</v>
      </c>
      <c r="C3727" s="101">
        <v>143.02561950683594</v>
      </c>
      <c r="D3727" s="56">
        <f t="shared" si="116"/>
        <v>-4.8961793299417231E-2</v>
      </c>
      <c r="E3727">
        <v>3.015847285006426E-4</v>
      </c>
      <c r="G3727">
        <v>3725</v>
      </c>
      <c r="H3727">
        <f t="shared" ca="1" si="117"/>
        <v>3.2302535510448829E-2</v>
      </c>
    </row>
    <row r="3728" spans="2:8" x14ac:dyDescent="0.45">
      <c r="B3728" s="191">
        <v>42480</v>
      </c>
      <c r="C3728" s="101">
        <v>150.38893127441406</v>
      </c>
      <c r="D3728" s="56">
        <f t="shared" si="116"/>
        <v>11.824120704361963</v>
      </c>
      <c r="E3728">
        <v>2.9798173197416043E-4</v>
      </c>
      <c r="G3728">
        <v>3726</v>
      </c>
      <c r="H3728">
        <f t="shared" ca="1" si="117"/>
        <v>6.4254203299854437E-3</v>
      </c>
    </row>
    <row r="3729" spans="2:8" x14ac:dyDescent="0.45">
      <c r="B3729" s="191">
        <v>38029</v>
      </c>
      <c r="C3729" s="101">
        <v>11.727036476135254</v>
      </c>
      <c r="D3729" s="56">
        <f t="shared" si="116"/>
        <v>1.1294667851407705</v>
      </c>
      <c r="E3729">
        <v>2.9732285780711254E-4</v>
      </c>
      <c r="G3729">
        <v>3727</v>
      </c>
      <c r="H3729">
        <f t="shared" ca="1" si="117"/>
        <v>1.0220702887389304E-2</v>
      </c>
    </row>
    <row r="3730" spans="2:8" x14ac:dyDescent="0.45">
      <c r="B3730" s="191">
        <v>35635</v>
      </c>
      <c r="C3730" s="101">
        <v>5.5070295333862305</v>
      </c>
      <c r="D3730" s="56">
        <f t="shared" si="116"/>
        <v>-0.9208807894675114</v>
      </c>
      <c r="E3730">
        <v>2.9196999369549221E-4</v>
      </c>
      <c r="G3730">
        <v>3728</v>
      </c>
      <c r="H3730">
        <f t="shared" ca="1" si="117"/>
        <v>9.1663352583517491E-3</v>
      </c>
    </row>
    <row r="3731" spans="2:8" x14ac:dyDescent="0.45">
      <c r="B3731" s="191">
        <v>40613</v>
      </c>
      <c r="C3731" s="101">
        <v>69.604202270507813</v>
      </c>
      <c r="D3731" s="56">
        <f t="shared" si="116"/>
        <v>8.2927778468510329</v>
      </c>
      <c r="E3731">
        <v>2.9176028816838023E-4</v>
      </c>
      <c r="G3731">
        <v>3729</v>
      </c>
      <c r="H3731">
        <f t="shared" ca="1" si="117"/>
        <v>-1.0979836397878952E-2</v>
      </c>
    </row>
    <row r="3732" spans="2:8" x14ac:dyDescent="0.45">
      <c r="B3732" s="191">
        <v>36503</v>
      </c>
      <c r="C3732" s="101">
        <v>7.4901394844055176</v>
      </c>
      <c r="D3732" s="56">
        <f t="shared" si="116"/>
        <v>-0.95174116810798759</v>
      </c>
      <c r="E3732">
        <v>2.9012816010285666E-4</v>
      </c>
      <c r="G3732">
        <v>3730</v>
      </c>
      <c r="H3732">
        <f t="shared" ca="1" si="117"/>
        <v>2.3544755763977215E-2</v>
      </c>
    </row>
    <row r="3733" spans="2:8" x14ac:dyDescent="0.45">
      <c r="B3733" s="191">
        <v>42339</v>
      </c>
      <c r="C3733" s="101">
        <v>155.2076416015625</v>
      </c>
      <c r="D3733" s="56">
        <f t="shared" si="116"/>
        <v>3.8631192186833272</v>
      </c>
      <c r="E3733">
        <v>2.8882603183026114E-4</v>
      </c>
      <c r="G3733">
        <v>3731</v>
      </c>
      <c r="H3733">
        <f t="shared" ca="1" si="117"/>
        <v>-2.1359058951955955E-2</v>
      </c>
    </row>
    <row r="3734" spans="2:8" x14ac:dyDescent="0.45">
      <c r="B3734" s="191">
        <v>39064</v>
      </c>
      <c r="C3734" s="101">
        <v>31.915245056152344</v>
      </c>
      <c r="D3734" s="56">
        <f t="shared" si="116"/>
        <v>2.3468090187618182</v>
      </c>
      <c r="E3734">
        <v>2.8861871435307803E-4</v>
      </c>
      <c r="G3734">
        <v>3732</v>
      </c>
      <c r="H3734">
        <f t="shared" ca="1" si="117"/>
        <v>4.2076542618448669E-3</v>
      </c>
    </row>
    <row r="3735" spans="2:8" x14ac:dyDescent="0.45">
      <c r="B3735" s="191">
        <v>36427</v>
      </c>
      <c r="C3735" s="101">
        <v>9.5360221862792969</v>
      </c>
      <c r="D3735" s="56">
        <f t="shared" si="116"/>
        <v>0.17266595152090441</v>
      </c>
      <c r="E3735">
        <v>2.8560313129070909E-4</v>
      </c>
      <c r="G3735">
        <v>3733</v>
      </c>
      <c r="H3735">
        <f t="shared" ca="1" si="117"/>
        <v>-6.3448638124814372E-3</v>
      </c>
    </row>
    <row r="3736" spans="2:8" x14ac:dyDescent="0.45">
      <c r="B3736" s="191">
        <v>37124</v>
      </c>
      <c r="C3736" s="101">
        <v>8.1319169998168945</v>
      </c>
      <c r="D3736" s="56">
        <f t="shared" si="116"/>
        <v>-0.77024272603825938</v>
      </c>
      <c r="E3736">
        <v>2.7449990867599192E-4</v>
      </c>
      <c r="G3736">
        <v>3734</v>
      </c>
      <c r="H3736">
        <f t="shared" ca="1" si="117"/>
        <v>4.6513089718252746E-3</v>
      </c>
    </row>
    <row r="3737" spans="2:8" x14ac:dyDescent="0.45">
      <c r="B3737" s="191">
        <v>39960</v>
      </c>
      <c r="C3737" s="101">
        <v>35.393512725830078</v>
      </c>
      <c r="D3737" s="56">
        <f t="shared" si="116"/>
        <v>1.2564459851220138E-2</v>
      </c>
      <c r="E3737">
        <v>2.7157044476964381E-4</v>
      </c>
      <c r="G3737">
        <v>3735</v>
      </c>
      <c r="H3737">
        <f t="shared" ca="1" si="117"/>
        <v>3.7762474698448327E-3</v>
      </c>
    </row>
    <row r="3738" spans="2:8" x14ac:dyDescent="0.45">
      <c r="B3738" s="191">
        <v>38804</v>
      </c>
      <c r="C3738" s="101">
        <v>34.954330444335938</v>
      </c>
      <c r="D3738" s="56">
        <f t="shared" si="116"/>
        <v>-0.55871931983081302</v>
      </c>
      <c r="E3738">
        <v>2.5915067133559967E-4</v>
      </c>
      <c r="G3738">
        <v>3736</v>
      </c>
      <c r="H3738">
        <f t="shared" ca="1" si="117"/>
        <v>1.9665728873394562E-2</v>
      </c>
    </row>
    <row r="3739" spans="2:8" x14ac:dyDescent="0.45">
      <c r="B3739" s="191">
        <v>40703</v>
      </c>
      <c r="C3739" s="101">
        <v>79.211105346679688</v>
      </c>
      <c r="D3739" s="56">
        <f t="shared" si="116"/>
        <v>7.9015791891821507</v>
      </c>
      <c r="E3739">
        <v>2.5636586501513481E-4</v>
      </c>
      <c r="G3739">
        <v>3737</v>
      </c>
      <c r="H3739">
        <f t="shared" ca="1" si="117"/>
        <v>-2.2775742272088492E-2</v>
      </c>
    </row>
    <row r="3740" spans="2:8" x14ac:dyDescent="0.45">
      <c r="B3740" s="191">
        <v>36973</v>
      </c>
      <c r="C3740" s="101">
        <v>8.8985452651977539</v>
      </c>
      <c r="D3740" s="56">
        <f t="shared" si="116"/>
        <v>-0.89454112850338652</v>
      </c>
      <c r="E3740">
        <v>2.4719957506543123E-4</v>
      </c>
      <c r="G3740">
        <v>3738</v>
      </c>
      <c r="H3740">
        <f t="shared" ca="1" si="117"/>
        <v>1.6623958849578527E-2</v>
      </c>
    </row>
    <row r="3741" spans="2:8" x14ac:dyDescent="0.45">
      <c r="B3741" s="191">
        <v>40792</v>
      </c>
      <c r="C3741" s="101">
        <v>84.379295349121094</v>
      </c>
      <c r="D3741" s="56">
        <f t="shared" si="116"/>
        <v>1.1584883544032789</v>
      </c>
      <c r="E3741">
        <v>2.465398279846581E-4</v>
      </c>
      <c r="G3741">
        <v>3739</v>
      </c>
      <c r="H3741">
        <f t="shared" ca="1" si="117"/>
        <v>2.9545459720319498E-2</v>
      </c>
    </row>
    <row r="3742" spans="2:8" x14ac:dyDescent="0.45">
      <c r="B3742" s="191">
        <v>39541</v>
      </c>
      <c r="C3742" s="101">
        <v>39.091846466064453</v>
      </c>
      <c r="D3742" s="56">
        <f t="shared" si="116"/>
        <v>-0.90405981267210866</v>
      </c>
      <c r="E3742">
        <v>2.4069744867536854E-4</v>
      </c>
      <c r="G3742">
        <v>3740</v>
      </c>
      <c r="H3742">
        <f t="shared" ca="1" si="117"/>
        <v>-1.3535359915093744E-2</v>
      </c>
    </row>
    <row r="3743" spans="2:8" x14ac:dyDescent="0.45">
      <c r="B3743" s="191">
        <v>45827</v>
      </c>
      <c r="C3743" s="101">
        <v>407.46060180664063</v>
      </c>
      <c r="D3743" s="56">
        <f t="shared" si="116"/>
        <v>56.217409086480629</v>
      </c>
      <c r="E3743">
        <v>2.4047719665618332E-4</v>
      </c>
      <c r="G3743">
        <v>3741</v>
      </c>
      <c r="H3743">
        <f t="shared" ca="1" si="117"/>
        <v>-3.3354893580499938E-3</v>
      </c>
    </row>
    <row r="3744" spans="2:8" x14ac:dyDescent="0.45">
      <c r="B3744" s="191">
        <v>37713</v>
      </c>
      <c r="C3744" s="101">
        <v>7.121269702911377</v>
      </c>
      <c r="D3744" s="56">
        <f t="shared" si="116"/>
        <v>-0.9179506359711137</v>
      </c>
      <c r="E3744">
        <v>2.3977273830848371E-4</v>
      </c>
      <c r="G3744">
        <v>3742</v>
      </c>
      <c r="H3744">
        <f t="shared" ca="1" si="117"/>
        <v>-1.262896116762176E-2</v>
      </c>
    </row>
    <row r="3745" spans="2:8" x14ac:dyDescent="0.45">
      <c r="B3745" s="191">
        <v>40962</v>
      </c>
      <c r="C3745" s="101">
        <v>86.792503356933594</v>
      </c>
      <c r="D3745" s="56">
        <f t="shared" si="116"/>
        <v>-0.4718618607493259</v>
      </c>
      <c r="E3745">
        <v>2.3950741659686163E-4</v>
      </c>
      <c r="G3745">
        <v>3743</v>
      </c>
      <c r="H3745">
        <f t="shared" ca="1" si="117"/>
        <v>-3.2490414702355752E-2</v>
      </c>
    </row>
    <row r="3746" spans="2:8" x14ac:dyDescent="0.45">
      <c r="B3746" s="191">
        <v>44350</v>
      </c>
      <c r="C3746" s="101">
        <v>164.33674621582031</v>
      </c>
      <c r="D3746" s="56">
        <f t="shared" si="116"/>
        <v>-4.2866629827338068E-3</v>
      </c>
      <c r="E3746">
        <v>2.3933363275577493E-4</v>
      </c>
      <c r="G3746">
        <v>3744</v>
      </c>
      <c r="H3746">
        <f t="shared" ca="1" si="117"/>
        <v>-2.3706862485978388E-2</v>
      </c>
    </row>
    <row r="3747" spans="2:8" x14ac:dyDescent="0.45">
      <c r="B3747" s="191">
        <v>44258</v>
      </c>
      <c r="C3747" s="101">
        <v>165.04423522949219</v>
      </c>
      <c r="D3747" s="56">
        <f t="shared" si="116"/>
        <v>12.931614256369379</v>
      </c>
      <c r="E3747">
        <v>2.3830744564195142E-4</v>
      </c>
      <c r="G3747">
        <v>3745</v>
      </c>
      <c r="H3747">
        <f t="shared" ca="1" si="117"/>
        <v>-1.2029113236079336E-2</v>
      </c>
    </row>
    <row r="3748" spans="2:8" x14ac:dyDescent="0.45">
      <c r="B3748" s="191">
        <v>36343</v>
      </c>
      <c r="C3748" s="101">
        <v>11.846741676330566</v>
      </c>
      <c r="D3748" s="56">
        <f t="shared" si="116"/>
        <v>-0.87454131898303544</v>
      </c>
      <c r="E3748">
        <v>2.2956098052733483E-4</v>
      </c>
      <c r="G3748">
        <v>3746</v>
      </c>
      <c r="H3748">
        <f t="shared" ca="1" si="117"/>
        <v>-2.2028624457373028E-2</v>
      </c>
    </row>
    <row r="3749" spans="2:8" x14ac:dyDescent="0.45">
      <c r="B3749" s="191">
        <v>41001</v>
      </c>
      <c r="C3749" s="101">
        <v>94.427436828613281</v>
      </c>
      <c r="D3749" s="56">
        <f t="shared" si="116"/>
        <v>-0.7796778240285458</v>
      </c>
      <c r="E3749">
        <v>2.2054193351513294E-4</v>
      </c>
      <c r="G3749">
        <v>3747</v>
      </c>
      <c r="H3749">
        <f t="shared" ca="1" si="117"/>
        <v>3.6306220972545225E-2</v>
      </c>
    </row>
    <row r="3750" spans="2:8" x14ac:dyDescent="0.45">
      <c r="B3750" s="191">
        <v>45642</v>
      </c>
      <c r="C3750" s="101">
        <v>428.58798217773438</v>
      </c>
      <c r="D3750" s="56">
        <f t="shared" si="116"/>
        <v>53.645529126131542</v>
      </c>
      <c r="E3750">
        <v>2.128056133961561E-4</v>
      </c>
      <c r="G3750">
        <v>3748</v>
      </c>
      <c r="H3750">
        <f t="shared" ca="1" si="117"/>
        <v>-3.8896908548820427E-2</v>
      </c>
    </row>
    <row r="3751" spans="2:8" x14ac:dyDescent="0.45">
      <c r="B3751" s="191">
        <v>36802</v>
      </c>
      <c r="C3751" s="101">
        <v>7.8430566787719727</v>
      </c>
      <c r="D3751" s="56">
        <f t="shared" si="116"/>
        <v>-7.7302771084715838E-2</v>
      </c>
      <c r="E3751">
        <v>2.1052477953275905E-4</v>
      </c>
      <c r="G3751">
        <v>3749</v>
      </c>
      <c r="H3751">
        <f t="shared" ca="1" si="117"/>
        <v>3.4258076821464013E-2</v>
      </c>
    </row>
    <row r="3752" spans="2:8" x14ac:dyDescent="0.45">
      <c r="B3752" s="191">
        <v>37839</v>
      </c>
      <c r="C3752" s="101">
        <v>8.5001411437988281</v>
      </c>
      <c r="D3752" s="56">
        <f t="shared" si="116"/>
        <v>-0.59355606454405452</v>
      </c>
      <c r="E3752">
        <v>2.0513474255365373E-4</v>
      </c>
      <c r="G3752">
        <v>3750</v>
      </c>
      <c r="H3752">
        <f t="shared" ca="1" si="117"/>
        <v>-2.1151429165415625E-2</v>
      </c>
    </row>
    <row r="3753" spans="2:8" x14ac:dyDescent="0.45">
      <c r="B3753" s="191">
        <v>38597</v>
      </c>
      <c r="C3753" s="101">
        <v>20.913440704345703</v>
      </c>
      <c r="D3753" s="56">
        <f t="shared" si="116"/>
        <v>-0.87810584430299277</v>
      </c>
      <c r="E3753">
        <v>2.0214459358993656E-4</v>
      </c>
      <c r="G3753">
        <v>3751</v>
      </c>
      <c r="H3753">
        <f t="shared" ca="1" si="117"/>
        <v>-9.7975051047959564E-3</v>
      </c>
    </row>
    <row r="3754" spans="2:8" x14ac:dyDescent="0.45">
      <c r="B3754" s="191">
        <v>42569</v>
      </c>
      <c r="C3754" s="101">
        <v>171.57049560546875</v>
      </c>
      <c r="D3754" s="56">
        <f t="shared" si="116"/>
        <v>-7.2097739975967398E-2</v>
      </c>
      <c r="E3754">
        <v>2.0085776405991005E-4</v>
      </c>
      <c r="G3754">
        <v>3752</v>
      </c>
      <c r="H3754">
        <f t="shared" ca="1" si="117"/>
        <v>9.7101034129180707E-3</v>
      </c>
    </row>
    <row r="3755" spans="2:8" x14ac:dyDescent="0.45">
      <c r="B3755" s="191">
        <v>43783</v>
      </c>
      <c r="C3755" s="101">
        <v>184.90147399902344</v>
      </c>
      <c r="D3755" s="56">
        <f t="shared" si="116"/>
        <v>1.8881553755937665E-2</v>
      </c>
      <c r="E3755">
        <v>1.9694078165680682E-4</v>
      </c>
      <c r="G3755">
        <v>3753</v>
      </c>
      <c r="H3755">
        <f t="shared" ca="1" si="117"/>
        <v>2.9920390566992245E-3</v>
      </c>
    </row>
    <row r="3756" spans="2:8" x14ac:dyDescent="0.45">
      <c r="B3756" s="191">
        <v>43179</v>
      </c>
      <c r="C3756" s="101">
        <v>181.47494506835938</v>
      </c>
      <c r="D3756" s="56">
        <f t="shared" si="116"/>
        <v>2.5465836545985456</v>
      </c>
      <c r="E3756">
        <v>1.9275325144964405E-4</v>
      </c>
      <c r="G3756">
        <v>3754</v>
      </c>
      <c r="H3756">
        <f t="shared" ca="1" si="117"/>
        <v>2.9076593741881963E-2</v>
      </c>
    </row>
    <row r="3757" spans="2:8" x14ac:dyDescent="0.45">
      <c r="B3757" s="191">
        <v>40256</v>
      </c>
      <c r="C3757" s="101">
        <v>51.1689453125</v>
      </c>
      <c r="D3757" s="56">
        <f t="shared" si="116"/>
        <v>-0.72221815406973378</v>
      </c>
      <c r="E3757">
        <v>1.9125994971168215E-4</v>
      </c>
      <c r="G3757">
        <v>3755</v>
      </c>
      <c r="H3757">
        <f t="shared" ca="1" si="117"/>
        <v>3.5074458633791009E-2</v>
      </c>
    </row>
    <row r="3758" spans="2:8" x14ac:dyDescent="0.45">
      <c r="B3758" s="191">
        <v>43091</v>
      </c>
      <c r="C3758" s="101">
        <v>184.20550537109375</v>
      </c>
      <c r="D3758" s="56">
        <f t="shared" si="116"/>
        <v>-2.4833359815249659E-2</v>
      </c>
      <c r="E3758">
        <v>1.9022691021455541E-4</v>
      </c>
      <c r="G3758">
        <v>3756</v>
      </c>
      <c r="H3758">
        <f t="shared" ca="1" si="117"/>
        <v>1.3517564536977956E-2</v>
      </c>
    </row>
    <row r="3759" spans="2:8" x14ac:dyDescent="0.45">
      <c r="B3759" s="191">
        <v>43269</v>
      </c>
      <c r="C3759" s="101">
        <v>188.89643859863281</v>
      </c>
      <c r="D3759" s="56">
        <f t="shared" si="116"/>
        <v>8.2215613416808872E-3</v>
      </c>
      <c r="E3759">
        <v>1.8905765022185592E-4</v>
      </c>
      <c r="G3759">
        <v>3757</v>
      </c>
      <c r="H3759">
        <f t="shared" ca="1" si="117"/>
        <v>6.5424847001285397E-3</v>
      </c>
    </row>
    <row r="3760" spans="2:8" x14ac:dyDescent="0.45">
      <c r="B3760" s="191">
        <v>43115</v>
      </c>
      <c r="C3760" s="101">
        <v>187.3560791015625</v>
      </c>
      <c r="D3760" s="56">
        <f t="shared" si="116"/>
        <v>-5.8134528343063117E-2</v>
      </c>
      <c r="E3760">
        <v>1.868645160575595E-4</v>
      </c>
      <c r="G3760">
        <v>3758</v>
      </c>
      <c r="H3760">
        <f t="shared" ca="1" si="117"/>
        <v>1.1311599971784315E-2</v>
      </c>
    </row>
    <row r="3761" spans="2:8" x14ac:dyDescent="0.45">
      <c r="B3761" s="191">
        <v>43656</v>
      </c>
      <c r="C3761" s="101">
        <v>198.92021179199219</v>
      </c>
      <c r="D3761" s="56">
        <f t="shared" si="116"/>
        <v>3.1839448099875177E-2</v>
      </c>
      <c r="E3761">
        <v>1.8305900184969383E-4</v>
      </c>
      <c r="G3761">
        <v>3759</v>
      </c>
      <c r="H3761">
        <f t="shared" ca="1" si="117"/>
        <v>1.6716645773709606E-2</v>
      </c>
    </row>
    <row r="3762" spans="2:8" x14ac:dyDescent="0.45">
      <c r="B3762" s="191">
        <v>43133</v>
      </c>
      <c r="C3762" s="101">
        <v>192.78213500976563</v>
      </c>
      <c r="D3762" s="56">
        <f t="shared" si="116"/>
        <v>-2.4791979905767182E-2</v>
      </c>
      <c r="E3762">
        <v>1.8168324179902034E-4</v>
      </c>
      <c r="G3762">
        <v>3760</v>
      </c>
      <c r="H3762">
        <f t="shared" ca="1" si="117"/>
        <v>1.693679839191321E-2</v>
      </c>
    </row>
    <row r="3763" spans="2:8" x14ac:dyDescent="0.45">
      <c r="B3763" s="191">
        <v>43241</v>
      </c>
      <c r="C3763" s="101">
        <v>197.68309020996094</v>
      </c>
      <c r="D3763" s="56">
        <f t="shared" si="116"/>
        <v>0.58934012316277895</v>
      </c>
      <c r="E3763">
        <v>1.7710094097420185E-4</v>
      </c>
      <c r="G3763">
        <v>3761</v>
      </c>
      <c r="H3763">
        <f t="shared" ca="1" si="117"/>
        <v>-3.3589284847601431E-2</v>
      </c>
    </row>
    <row r="3764" spans="2:8" x14ac:dyDescent="0.45">
      <c r="B3764" s="191">
        <v>41261</v>
      </c>
      <c r="C3764" s="101">
        <v>124.38060760498047</v>
      </c>
      <c r="D3764" s="56">
        <f t="shared" si="116"/>
        <v>-8.8291648426327557E-2</v>
      </c>
      <c r="E3764">
        <v>1.7061314105234381E-4</v>
      </c>
      <c r="G3764">
        <v>3762</v>
      </c>
      <c r="H3764">
        <f t="shared" ca="1" si="117"/>
        <v>1.4507530729156717E-3</v>
      </c>
    </row>
    <row r="3765" spans="2:8" x14ac:dyDescent="0.45">
      <c r="B3765" s="191">
        <v>42163</v>
      </c>
      <c r="C3765" s="101">
        <v>136.42587280273438</v>
      </c>
      <c r="D3765" s="56">
        <f t="shared" si="116"/>
        <v>18.354040813267254</v>
      </c>
      <c r="E3765">
        <v>1.644417437715732E-4</v>
      </c>
      <c r="G3765">
        <v>3763</v>
      </c>
      <c r="H3765">
        <f t="shared" ca="1" si="117"/>
        <v>-2.7546483999615113E-2</v>
      </c>
    </row>
    <row r="3766" spans="2:8" x14ac:dyDescent="0.45">
      <c r="B3766" s="191">
        <v>37396</v>
      </c>
      <c r="C3766" s="101">
        <v>7.0489606857299805</v>
      </c>
      <c r="D3766" s="56">
        <f t="shared" si="116"/>
        <v>-0.95050234882055917</v>
      </c>
      <c r="E3766">
        <v>1.5825008289692776E-4</v>
      </c>
      <c r="G3766">
        <v>3764</v>
      </c>
      <c r="H3766">
        <f t="shared" ca="1" si="117"/>
        <v>-3.0538661349611033E-2</v>
      </c>
    </row>
    <row r="3767" spans="2:8" x14ac:dyDescent="0.45">
      <c r="B3767" s="191">
        <v>42496</v>
      </c>
      <c r="C3767" s="101">
        <v>142.41000366210938</v>
      </c>
      <c r="D3767" s="56">
        <f t="shared" si="116"/>
        <v>-0.56566220097858133</v>
      </c>
      <c r="E3767">
        <v>1.5731637974287989E-4</v>
      </c>
      <c r="G3767">
        <v>3765</v>
      </c>
      <c r="H3767">
        <f t="shared" ca="1" si="117"/>
        <v>-8.5847240536603472E-3</v>
      </c>
    </row>
    <row r="3768" spans="2:8" x14ac:dyDescent="0.45">
      <c r="B3768" s="191">
        <v>46036</v>
      </c>
      <c r="C3768" s="101">
        <v>327.87844848632813</v>
      </c>
      <c r="D3768" s="56">
        <f t="shared" si="116"/>
        <v>1.3005444454900892</v>
      </c>
      <c r="E3768">
        <v>1.49316018136497E-4</v>
      </c>
      <c r="G3768">
        <v>3766</v>
      </c>
      <c r="H3768">
        <f t="shared" ca="1" si="117"/>
        <v>-3.4759215694067846E-3</v>
      </c>
    </row>
    <row r="3769" spans="2:8" x14ac:dyDescent="0.45">
      <c r="B3769" s="191">
        <v>41408</v>
      </c>
      <c r="C3769" s="101">
        <v>142.52210998535156</v>
      </c>
      <c r="D3769" s="56">
        <f t="shared" si="116"/>
        <v>-3.1961956408522951E-2</v>
      </c>
      <c r="E3769">
        <v>1.4894627204934866E-4</v>
      </c>
      <c r="G3769">
        <v>3767</v>
      </c>
      <c r="H3769">
        <f t="shared" ca="1" si="117"/>
        <v>-2.1667639712946623E-3</v>
      </c>
    </row>
    <row r="3770" spans="2:8" x14ac:dyDescent="0.45">
      <c r="B3770" s="191">
        <v>41570</v>
      </c>
      <c r="C3770" s="101">
        <v>147.22779846191406</v>
      </c>
      <c r="D3770" s="56">
        <f t="shared" si="116"/>
        <v>-1.9513654955160938E-2</v>
      </c>
      <c r="E3770">
        <v>1.4625838705297124E-4</v>
      </c>
      <c r="G3770">
        <v>3768</v>
      </c>
      <c r="H3770">
        <f t="shared" ca="1" si="117"/>
        <v>-1.510359794835028E-2</v>
      </c>
    </row>
    <row r="3771" spans="2:8" x14ac:dyDescent="0.45">
      <c r="B3771" s="191">
        <v>42115</v>
      </c>
      <c r="C3771" s="101">
        <v>150.15792846679688</v>
      </c>
      <c r="D3771" s="56">
        <f t="shared" si="116"/>
        <v>-2.6490402312740063E-2</v>
      </c>
      <c r="E3771">
        <v>1.4625007787638788E-4</v>
      </c>
      <c r="G3771">
        <v>3769</v>
      </c>
      <c r="H3771">
        <f t="shared" ca="1" si="117"/>
        <v>1.2743281468660743E-2</v>
      </c>
    </row>
    <row r="3772" spans="2:8" x14ac:dyDescent="0.45">
      <c r="B3772" s="191">
        <v>42291</v>
      </c>
      <c r="C3772" s="101">
        <v>154.24391174316406</v>
      </c>
      <c r="D3772" s="56">
        <f t="shared" si="116"/>
        <v>2.0348260916085086E-2</v>
      </c>
      <c r="E3772">
        <v>1.4554185797687122E-4</v>
      </c>
      <c r="G3772">
        <v>3770</v>
      </c>
      <c r="H3772">
        <f t="shared" ca="1" si="117"/>
        <v>-1.4953068859462199E-2</v>
      </c>
    </row>
    <row r="3773" spans="2:8" x14ac:dyDescent="0.45">
      <c r="B3773" s="191">
        <v>41837</v>
      </c>
      <c r="C3773" s="101">
        <v>151.16790771484375</v>
      </c>
      <c r="D3773" s="56">
        <f t="shared" si="116"/>
        <v>-9.3295323564744709E-2</v>
      </c>
      <c r="E3773">
        <v>1.451718448999354E-4</v>
      </c>
      <c r="G3773">
        <v>3771</v>
      </c>
      <c r="H3773">
        <f t="shared" ca="1" si="117"/>
        <v>2.1677064510448249E-2</v>
      </c>
    </row>
    <row r="3774" spans="2:8" x14ac:dyDescent="0.45">
      <c r="B3774" s="191">
        <v>42529</v>
      </c>
      <c r="C3774" s="101">
        <v>166.72232055664063</v>
      </c>
      <c r="D3774" s="56">
        <f t="shared" si="116"/>
        <v>19.744055312094037</v>
      </c>
      <c r="E3774">
        <v>1.3775984550393511E-4</v>
      </c>
      <c r="G3774">
        <v>3772</v>
      </c>
      <c r="H3774">
        <f t="shared" ca="1" si="117"/>
        <v>3.2172073513745507E-2</v>
      </c>
    </row>
    <row r="3775" spans="2:8" x14ac:dyDescent="0.45">
      <c r="B3775" s="191">
        <v>36795</v>
      </c>
      <c r="C3775" s="101">
        <v>8.0371131896972656</v>
      </c>
      <c r="D3775" s="56">
        <f t="shared" si="116"/>
        <v>-0.95056673384527224</v>
      </c>
      <c r="E3775">
        <v>1.3695102398779071E-4</v>
      </c>
      <c r="G3775">
        <v>3773</v>
      </c>
      <c r="H3775">
        <f t="shared" ca="1" si="117"/>
        <v>-1.4914840027265889E-3</v>
      </c>
    </row>
    <row r="3776" spans="2:8" x14ac:dyDescent="0.45">
      <c r="B3776" s="191">
        <v>41961</v>
      </c>
      <c r="C3776" s="101">
        <v>162.58511352539063</v>
      </c>
      <c r="D3776" s="56">
        <f t="shared" si="116"/>
        <v>-1.4831780136922437E-3</v>
      </c>
      <c r="E3776">
        <v>1.3525770347062256E-4</v>
      </c>
      <c r="G3776">
        <v>3774</v>
      </c>
      <c r="H3776">
        <f t="shared" ca="1" si="117"/>
        <v>4.6835249020001383E-4</v>
      </c>
    </row>
    <row r="3777" spans="2:8" x14ac:dyDescent="0.45">
      <c r="B3777" s="191">
        <v>41905</v>
      </c>
      <c r="C3777" s="101">
        <v>162.82661437988281</v>
      </c>
      <c r="D3777" s="56">
        <f t="shared" si="116"/>
        <v>5.3022580052253833E-3</v>
      </c>
      <c r="E3777">
        <v>1.3477585360305625E-4</v>
      </c>
      <c r="G3777">
        <v>3775</v>
      </c>
      <c r="H3777">
        <f t="shared" ca="1" si="117"/>
        <v>9.915940784516122E-3</v>
      </c>
    </row>
    <row r="3778" spans="2:8" x14ac:dyDescent="0.45">
      <c r="B3778" s="191">
        <v>41479</v>
      </c>
      <c r="C3778" s="101">
        <v>161.96781921386719</v>
      </c>
      <c r="D3778" s="56">
        <f t="shared" si="116"/>
        <v>18.122002890668355</v>
      </c>
      <c r="E3778">
        <v>1.3294624712813493E-4</v>
      </c>
      <c r="G3778">
        <v>3776</v>
      </c>
      <c r="H3778">
        <f t="shared" ca="1" si="117"/>
        <v>3.0755385434127471E-3</v>
      </c>
    </row>
    <row r="3779" spans="2:8" x14ac:dyDescent="0.45">
      <c r="B3779" s="191">
        <v>37109</v>
      </c>
      <c r="C3779" s="101">
        <v>8.4702329635620117</v>
      </c>
      <c r="D3779" s="56">
        <f t="shared" ref="D3779:D3842" si="118">(C3779-C3780)/C3780</f>
        <v>-5.7334111097596466E-2</v>
      </c>
      <c r="E3779">
        <v>1.3152390373756477E-4</v>
      </c>
      <c r="G3779">
        <v>3777</v>
      </c>
      <c r="H3779">
        <f t="shared" ca="1" si="117"/>
        <v>-1.1067746874497807E-3</v>
      </c>
    </row>
    <row r="3780" spans="2:8" x14ac:dyDescent="0.45">
      <c r="B3780" s="191">
        <v>36860</v>
      </c>
      <c r="C3780" s="101">
        <v>8.9854030609130859</v>
      </c>
      <c r="D3780" s="56">
        <f t="shared" si="118"/>
        <v>-0.97800068146001384</v>
      </c>
      <c r="E3780">
        <v>1.2260205506520042E-4</v>
      </c>
      <c r="G3780">
        <v>3778</v>
      </c>
      <c r="H3780">
        <f t="shared" ref="H3780:H3843" ca="1" si="119">_xlfn.NORM.INV(RAND(),N$5,N$6)</f>
        <v>-4.1051789917051169E-2</v>
      </c>
    </row>
    <row r="3781" spans="2:8" x14ac:dyDescent="0.45">
      <c r="B3781" s="191">
        <v>45812</v>
      </c>
      <c r="C3781" s="101">
        <v>408.4400634765625</v>
      </c>
      <c r="D3781" s="56">
        <f t="shared" si="118"/>
        <v>0.12647411508906869</v>
      </c>
      <c r="E3781">
        <v>1.1986106876617825E-4</v>
      </c>
      <c r="G3781">
        <v>3779</v>
      </c>
      <c r="H3781">
        <f t="shared" ca="1" si="119"/>
        <v>-2.1068869255481751E-2</v>
      </c>
    </row>
    <row r="3782" spans="2:8" x14ac:dyDescent="0.45">
      <c r="B3782" s="191">
        <v>45058</v>
      </c>
      <c r="C3782" s="101">
        <v>362.58273315429688</v>
      </c>
      <c r="D3782" s="56">
        <f t="shared" si="118"/>
        <v>49.842369359692242</v>
      </c>
      <c r="E3782">
        <v>1.1894241755977299E-4</v>
      </c>
      <c r="G3782">
        <v>3780</v>
      </c>
      <c r="H3782">
        <f t="shared" ca="1" si="119"/>
        <v>6.7379458428223149E-3</v>
      </c>
    </row>
    <row r="3783" spans="2:8" x14ac:dyDescent="0.45">
      <c r="B3783" s="191">
        <v>37707</v>
      </c>
      <c r="C3783" s="101">
        <v>7.131507396697998</v>
      </c>
      <c r="D3783" s="56">
        <f t="shared" si="118"/>
        <v>-2.4809310748803871E-2</v>
      </c>
      <c r="E3783">
        <v>7.9975076663399674E-5</v>
      </c>
      <c r="G3783">
        <v>3781</v>
      </c>
      <c r="H3783">
        <f t="shared" ca="1" si="119"/>
        <v>2.2781081690362727E-2</v>
      </c>
    </row>
    <row r="3784" spans="2:8" x14ac:dyDescent="0.45">
      <c r="B3784" s="191">
        <v>37537</v>
      </c>
      <c r="C3784" s="101">
        <v>7.3129363059997559</v>
      </c>
      <c r="D3784" s="56">
        <f t="shared" si="118"/>
        <v>-4.2993574233283878E-2</v>
      </c>
      <c r="E3784">
        <v>7.7860365845904952E-5</v>
      </c>
      <c r="G3784">
        <v>3782</v>
      </c>
      <c r="H3784">
        <f t="shared" ca="1" si="119"/>
        <v>-2.3776240660997854E-2</v>
      </c>
    </row>
    <row r="3785" spans="2:8" x14ac:dyDescent="0.45">
      <c r="B3785" s="191">
        <v>36101</v>
      </c>
      <c r="C3785" s="101">
        <v>7.6414704322814941</v>
      </c>
      <c r="D3785" s="56">
        <f t="shared" si="118"/>
        <v>-7.3519438931282266E-2</v>
      </c>
      <c r="E3785">
        <v>7.0768003202158534E-5</v>
      </c>
      <c r="G3785">
        <v>3783</v>
      </c>
      <c r="H3785">
        <f t="shared" ca="1" si="119"/>
        <v>3.1025946995033304E-3</v>
      </c>
    </row>
    <row r="3786" spans="2:8" x14ac:dyDescent="0.45">
      <c r="B3786" s="191">
        <v>37278</v>
      </c>
      <c r="C3786" s="101">
        <v>8.2478475570678711</v>
      </c>
      <c r="D3786" s="56">
        <f t="shared" si="118"/>
        <v>-0.60554004807319528</v>
      </c>
      <c r="E3786">
        <v>6.7762045137153963E-5</v>
      </c>
      <c r="G3786">
        <v>3784</v>
      </c>
      <c r="H3786">
        <f t="shared" ca="1" si="119"/>
        <v>-3.0376359395073629E-2</v>
      </c>
    </row>
    <row r="3787" spans="2:8" x14ac:dyDescent="0.45">
      <c r="B3787" s="191">
        <v>38596</v>
      </c>
      <c r="C3787" s="101">
        <v>20.909214019775391</v>
      </c>
      <c r="D3787" s="56">
        <f t="shared" si="118"/>
        <v>0.69823934571671098</v>
      </c>
      <c r="E3787">
        <v>5.7928363140593047E-5</v>
      </c>
      <c r="G3787">
        <v>3785</v>
      </c>
      <c r="H3787">
        <f t="shared" ca="1" si="119"/>
        <v>1.4296089144121431E-2</v>
      </c>
    </row>
    <row r="3788" spans="2:8" x14ac:dyDescent="0.45">
      <c r="B3788" s="191">
        <v>38233</v>
      </c>
      <c r="C3788" s="101">
        <v>12.312289237976074</v>
      </c>
      <c r="D3788" s="56">
        <f t="shared" si="118"/>
        <v>-0.96244861687367211</v>
      </c>
      <c r="E3788">
        <v>4.8025713276731673E-5</v>
      </c>
      <c r="G3788">
        <v>3786</v>
      </c>
      <c r="H3788">
        <f t="shared" ca="1" si="119"/>
        <v>2.0933355642385548E-2</v>
      </c>
    </row>
    <row r="3789" spans="2:8" x14ac:dyDescent="0.45">
      <c r="B3789" s="191">
        <v>46037</v>
      </c>
      <c r="C3789" s="101">
        <v>327.87844848632813</v>
      </c>
      <c r="D3789" s="56">
        <f t="shared" si="118"/>
        <v>-0.17192329166303136</v>
      </c>
      <c r="E3789">
        <v>0</v>
      </c>
      <c r="G3789">
        <v>3787</v>
      </c>
      <c r="H3789">
        <f t="shared" ca="1" si="119"/>
        <v>4.0317793348771218E-3</v>
      </c>
    </row>
    <row r="3790" spans="2:8" x14ac:dyDescent="0.45">
      <c r="B3790" s="191">
        <v>45992</v>
      </c>
      <c r="C3790" s="101">
        <v>395.9517822265625</v>
      </c>
      <c r="D3790" s="56">
        <f t="shared" si="118"/>
        <v>2.5992802221946856E-2</v>
      </c>
      <c r="E3790">
        <v>0</v>
      </c>
      <c r="G3790">
        <v>3788</v>
      </c>
      <c r="H3790">
        <f t="shared" ca="1" si="119"/>
        <v>1.0133545621752466E-2</v>
      </c>
    </row>
    <row r="3791" spans="2:8" x14ac:dyDescent="0.45">
      <c r="B3791" s="191">
        <v>45468</v>
      </c>
      <c r="C3791" s="101">
        <v>385.92062377929688</v>
      </c>
      <c r="D3791" s="56">
        <f t="shared" si="118"/>
        <v>1.221524698278805E-2</v>
      </c>
      <c r="E3791">
        <v>0</v>
      </c>
      <c r="G3791">
        <v>3789</v>
      </c>
      <c r="H3791">
        <f t="shared" ca="1" si="119"/>
        <v>4.4864044315056544E-3</v>
      </c>
    </row>
    <row r="3792" spans="2:8" x14ac:dyDescent="0.45">
      <c r="B3792" s="191">
        <v>45398</v>
      </c>
      <c r="C3792" s="101">
        <v>381.26339721679688</v>
      </c>
      <c r="D3792" s="56">
        <f t="shared" si="118"/>
        <v>0.29947222237535398</v>
      </c>
      <c r="E3792">
        <v>0</v>
      </c>
      <c r="G3792">
        <v>3790</v>
      </c>
      <c r="H3792">
        <f t="shared" ca="1" si="119"/>
        <v>9.4194999948904647E-3</v>
      </c>
    </row>
    <row r="3793" spans="2:8" x14ac:dyDescent="0.45">
      <c r="B3793" s="191">
        <v>44862</v>
      </c>
      <c r="C3793" s="101">
        <v>293.39865112304688</v>
      </c>
      <c r="D3793" s="56">
        <f t="shared" si="118"/>
        <v>1.0394044415934618</v>
      </c>
      <c r="E3793">
        <v>0</v>
      </c>
      <c r="G3793">
        <v>3791</v>
      </c>
      <c r="H3793">
        <f t="shared" ca="1" si="119"/>
        <v>-1.0476749312372472E-2</v>
      </c>
    </row>
    <row r="3794" spans="2:8" x14ac:dyDescent="0.45">
      <c r="B3794" s="191">
        <v>43889</v>
      </c>
      <c r="C3794" s="101">
        <v>143.8648681640625</v>
      </c>
      <c r="D3794" s="56">
        <f t="shared" si="118"/>
        <v>-0.29079147941332112</v>
      </c>
      <c r="E3794">
        <v>0</v>
      </c>
      <c r="G3794">
        <v>3792</v>
      </c>
      <c r="H3794">
        <f t="shared" ca="1" si="119"/>
        <v>1.1714968807322101E-2</v>
      </c>
    </row>
    <row r="3795" spans="2:8" x14ac:dyDescent="0.45">
      <c r="B3795" s="191">
        <v>43619</v>
      </c>
      <c r="C3795" s="101">
        <v>202.85270690917969</v>
      </c>
      <c r="D3795" s="56">
        <f t="shared" si="118"/>
        <v>-0.11178438058907371</v>
      </c>
      <c r="E3795">
        <v>0</v>
      </c>
      <c r="G3795">
        <v>3793</v>
      </c>
      <c r="H3795">
        <f t="shared" ca="1" si="119"/>
        <v>3.1602281995478661E-2</v>
      </c>
    </row>
    <row r="3796" spans="2:8" x14ac:dyDescent="0.45">
      <c r="B3796" s="191">
        <v>43343</v>
      </c>
      <c r="C3796" s="101">
        <v>228.38227844238281</v>
      </c>
      <c r="D3796" s="56">
        <f t="shared" si="118"/>
        <v>0.26359668203381231</v>
      </c>
      <c r="E3796">
        <v>0</v>
      </c>
      <c r="G3796">
        <v>3794</v>
      </c>
      <c r="H3796">
        <f t="shared" ca="1" si="119"/>
        <v>-5.5269123775028434E-3</v>
      </c>
    </row>
    <row r="3797" spans="2:8" x14ac:dyDescent="0.45">
      <c r="B3797" s="191">
        <v>43062</v>
      </c>
      <c r="C3797" s="101">
        <v>180.73985290527344</v>
      </c>
      <c r="D3797" s="56">
        <f t="shared" si="118"/>
        <v>7.8577086515235664E-2</v>
      </c>
      <c r="E3797">
        <v>0</v>
      </c>
      <c r="G3797">
        <v>3795</v>
      </c>
      <c r="H3797">
        <f t="shared" ca="1" si="119"/>
        <v>-1.5078555801223109E-2</v>
      </c>
    </row>
    <row r="3798" spans="2:8" x14ac:dyDescent="0.45">
      <c r="B3798" s="191">
        <v>42671</v>
      </c>
      <c r="C3798" s="101">
        <v>167.57249450683594</v>
      </c>
      <c r="D3798" s="56">
        <f t="shared" si="118"/>
        <v>1.8219985519472917E-2</v>
      </c>
      <c r="E3798">
        <v>0</v>
      </c>
      <c r="G3798">
        <v>3796</v>
      </c>
      <c r="H3798">
        <f t="shared" ca="1" si="119"/>
        <v>1.6921110818465038E-3</v>
      </c>
    </row>
    <row r="3799" spans="2:8" x14ac:dyDescent="0.45">
      <c r="B3799" s="191">
        <v>42669</v>
      </c>
      <c r="C3799" s="101">
        <v>164.57395935058594</v>
      </c>
      <c r="D3799" s="56">
        <f t="shared" si="118"/>
        <v>-5.1638335743618258E-2</v>
      </c>
      <c r="E3799">
        <v>0</v>
      </c>
      <c r="G3799">
        <v>3797</v>
      </c>
      <c r="H3799">
        <f t="shared" ca="1" si="119"/>
        <v>9.4520894947026785E-3</v>
      </c>
    </row>
    <row r="3800" spans="2:8" x14ac:dyDescent="0.45">
      <c r="B3800" s="191">
        <v>42577</v>
      </c>
      <c r="C3800" s="101">
        <v>173.53501892089844</v>
      </c>
      <c r="D3800" s="56">
        <f t="shared" si="118"/>
        <v>0.13886417115341132</v>
      </c>
      <c r="E3800">
        <v>0</v>
      </c>
      <c r="G3800">
        <v>3798</v>
      </c>
      <c r="H3800">
        <f t="shared" ca="1" si="119"/>
        <v>-7.1435440807305897E-3</v>
      </c>
    </row>
    <row r="3801" spans="2:8" x14ac:dyDescent="0.45">
      <c r="B3801" s="191">
        <v>41927</v>
      </c>
      <c r="C3801" s="101">
        <v>152.37551879882813</v>
      </c>
      <c r="D3801" s="56">
        <f t="shared" si="118"/>
        <v>9.7329971256083874E-4</v>
      </c>
      <c r="E3801">
        <v>0</v>
      </c>
      <c r="G3801">
        <v>3799</v>
      </c>
      <c r="H3801">
        <f t="shared" ca="1" si="119"/>
        <v>-1.4492759979975683E-2</v>
      </c>
    </row>
    <row r="3802" spans="2:8" x14ac:dyDescent="0.45">
      <c r="B3802" s="191">
        <v>41753</v>
      </c>
      <c r="C3802" s="101">
        <v>152.22735595703125</v>
      </c>
      <c r="D3802" s="56">
        <f t="shared" si="118"/>
        <v>0.18820877774368805</v>
      </c>
      <c r="E3802">
        <v>0</v>
      </c>
      <c r="G3802">
        <v>3800</v>
      </c>
      <c r="H3802">
        <f t="shared" ca="1" si="119"/>
        <v>-3.0896786674708372E-2</v>
      </c>
    </row>
    <row r="3803" spans="2:8" x14ac:dyDescent="0.45">
      <c r="B3803" s="191">
        <v>41348</v>
      </c>
      <c r="C3803" s="101">
        <v>128.114990234375</v>
      </c>
      <c r="D3803" s="56">
        <f t="shared" si="118"/>
        <v>2.4084103233127846E-2</v>
      </c>
      <c r="E3803">
        <v>0</v>
      </c>
      <c r="G3803">
        <v>3801</v>
      </c>
      <c r="H3803">
        <f t="shared" ca="1" si="119"/>
        <v>1.6289400662816242E-2</v>
      </c>
    </row>
    <row r="3804" spans="2:8" x14ac:dyDescent="0.45">
      <c r="B3804" s="191">
        <v>41333</v>
      </c>
      <c r="C3804" s="101">
        <v>125.10202026367188</v>
      </c>
      <c r="D3804" s="56">
        <f t="shared" si="118"/>
        <v>2.6998802039370298E-2</v>
      </c>
      <c r="E3804">
        <v>0</v>
      </c>
      <c r="G3804">
        <v>3802</v>
      </c>
      <c r="H3804">
        <f t="shared" ca="1" si="119"/>
        <v>3.1644125324853306E-2</v>
      </c>
    </row>
    <row r="3805" spans="2:8" x14ac:dyDescent="0.45">
      <c r="B3805" s="191">
        <v>41267</v>
      </c>
      <c r="C3805" s="101">
        <v>121.81320953369141</v>
      </c>
      <c r="D3805" s="56">
        <f t="shared" si="118"/>
        <v>1.2522034749156929E-2</v>
      </c>
      <c r="E3805">
        <v>0</v>
      </c>
      <c r="G3805">
        <v>3803</v>
      </c>
      <c r="H3805">
        <f t="shared" ca="1" si="119"/>
        <v>1.7613594156163266E-2</v>
      </c>
    </row>
    <row r="3806" spans="2:8" x14ac:dyDescent="0.45">
      <c r="B3806" s="191">
        <v>41194</v>
      </c>
      <c r="C3806" s="101">
        <v>120.30672454833984</v>
      </c>
      <c r="D3806" s="56">
        <f t="shared" si="118"/>
        <v>0.43926902404650103</v>
      </c>
      <c r="E3806">
        <v>0</v>
      </c>
      <c r="G3806">
        <v>3804</v>
      </c>
      <c r="H3806">
        <f t="shared" ca="1" si="119"/>
        <v>1.3677388423309886E-2</v>
      </c>
    </row>
    <row r="3807" spans="2:8" x14ac:dyDescent="0.45">
      <c r="B3807" s="191">
        <v>40751</v>
      </c>
      <c r="C3807" s="101">
        <v>83.588768005371094</v>
      </c>
      <c r="D3807" s="56">
        <f t="shared" si="118"/>
        <v>0.15345747819635613</v>
      </c>
      <c r="E3807">
        <v>0</v>
      </c>
      <c r="G3807">
        <v>3805</v>
      </c>
      <c r="H3807">
        <f t="shared" ca="1" si="119"/>
        <v>-1.8539836360023806E-2</v>
      </c>
    </row>
    <row r="3808" spans="2:8" x14ac:dyDescent="0.45">
      <c r="B3808" s="191">
        <v>40449</v>
      </c>
      <c r="C3808" s="101">
        <v>72.468009948730469</v>
      </c>
      <c r="D3808" s="56">
        <f t="shared" si="118"/>
        <v>9.3472179020175267E-2</v>
      </c>
      <c r="E3808">
        <v>0</v>
      </c>
      <c r="G3808">
        <v>3806</v>
      </c>
      <c r="H3808">
        <f t="shared" ca="1" si="119"/>
        <v>5.2291374035486331E-2</v>
      </c>
    </row>
    <row r="3809" spans="2:8" x14ac:dyDescent="0.45">
      <c r="B3809" s="191">
        <v>40422</v>
      </c>
      <c r="C3809" s="101">
        <v>66.273300170898438</v>
      </c>
      <c r="D3809" s="56">
        <f t="shared" si="118"/>
        <v>0.19502878314391628</v>
      </c>
      <c r="E3809">
        <v>0</v>
      </c>
      <c r="G3809">
        <v>3807</v>
      </c>
      <c r="H3809">
        <f t="shared" ca="1" si="119"/>
        <v>-4.2551254125103494E-2</v>
      </c>
    </row>
    <row r="3810" spans="2:8" x14ac:dyDescent="0.45">
      <c r="B3810" s="191">
        <v>40329</v>
      </c>
      <c r="C3810" s="101">
        <v>55.457492828369141</v>
      </c>
      <c r="D3810" s="56">
        <f t="shared" si="118"/>
        <v>0.16113137445821493</v>
      </c>
      <c r="E3810">
        <v>0</v>
      </c>
      <c r="G3810">
        <v>3808</v>
      </c>
      <c r="H3810">
        <f t="shared" ca="1" si="119"/>
        <v>-1.0458316779224234E-2</v>
      </c>
    </row>
    <row r="3811" spans="2:8" x14ac:dyDescent="0.45">
      <c r="B3811" s="191">
        <v>40219</v>
      </c>
      <c r="C3811" s="101">
        <v>47.761600494384766</v>
      </c>
      <c r="D3811" s="56">
        <f t="shared" si="118"/>
        <v>0.29594588426160301</v>
      </c>
      <c r="E3811">
        <v>0</v>
      </c>
      <c r="G3811">
        <v>3809</v>
      </c>
      <c r="H3811">
        <f t="shared" ca="1" si="119"/>
        <v>-1.0198560637690583E-2</v>
      </c>
    </row>
    <row r="3812" spans="2:8" x14ac:dyDescent="0.45">
      <c r="B3812" s="191">
        <v>39997</v>
      </c>
      <c r="C3812" s="101">
        <v>36.854625701904297</v>
      </c>
      <c r="D3812" s="56">
        <f t="shared" si="118"/>
        <v>5.9701024325186695E-2</v>
      </c>
      <c r="E3812">
        <v>0</v>
      </c>
      <c r="G3812">
        <v>3810</v>
      </c>
      <c r="H3812">
        <f t="shared" ca="1" si="119"/>
        <v>-2.7933519342841068E-4</v>
      </c>
    </row>
    <row r="3813" spans="2:8" x14ac:dyDescent="0.45">
      <c r="B3813" s="191">
        <v>39848</v>
      </c>
      <c r="C3813" s="101">
        <v>34.778324127197266</v>
      </c>
      <c r="D3813" s="56">
        <f t="shared" si="118"/>
        <v>6.0064757822093542E-2</v>
      </c>
      <c r="E3813">
        <v>0</v>
      </c>
      <c r="G3813">
        <v>3811</v>
      </c>
      <c r="H3813">
        <f t="shared" ca="1" si="119"/>
        <v>-2.8446171316513402E-2</v>
      </c>
    </row>
    <row r="3814" spans="2:8" x14ac:dyDescent="0.45">
      <c r="B3814" s="191">
        <v>39833</v>
      </c>
      <c r="C3814" s="101">
        <v>32.807735443115234</v>
      </c>
      <c r="D3814" s="56">
        <f t="shared" si="118"/>
        <v>-1.0150720270111938E-2</v>
      </c>
      <c r="E3814">
        <v>0</v>
      </c>
      <c r="G3814">
        <v>3812</v>
      </c>
      <c r="H3814">
        <f t="shared" ca="1" si="119"/>
        <v>6.878249369686164E-3</v>
      </c>
    </row>
    <row r="3815" spans="2:8" x14ac:dyDescent="0.45">
      <c r="B3815" s="191">
        <v>39779</v>
      </c>
      <c r="C3815" s="101">
        <v>33.144172668457031</v>
      </c>
      <c r="D3815" s="56">
        <f t="shared" si="118"/>
        <v>0.16853034064190486</v>
      </c>
      <c r="E3815">
        <v>0</v>
      </c>
      <c r="G3815">
        <v>3813</v>
      </c>
      <c r="H3815">
        <f t="shared" ca="1" si="119"/>
        <v>-2.0141155924616027E-2</v>
      </c>
    </row>
    <row r="3816" spans="2:8" x14ac:dyDescent="0.45">
      <c r="B3816" s="191">
        <v>39259</v>
      </c>
      <c r="C3816" s="101">
        <v>28.363981246948242</v>
      </c>
      <c r="D3816" s="56">
        <f t="shared" si="118"/>
        <v>-0.11636583318894182</v>
      </c>
      <c r="E3816">
        <v>0</v>
      </c>
      <c r="G3816">
        <v>3814</v>
      </c>
      <c r="H3816">
        <f t="shared" ca="1" si="119"/>
        <v>-1.9700923153944335E-2</v>
      </c>
    </row>
    <row r="3817" spans="2:8" x14ac:dyDescent="0.45">
      <c r="B3817" s="191">
        <v>39135</v>
      </c>
      <c r="C3817" s="101">
        <v>32.099235534667969</v>
      </c>
      <c r="D3817" s="56">
        <f t="shared" si="118"/>
        <v>0.41562019904026226</v>
      </c>
      <c r="E3817">
        <v>0</v>
      </c>
      <c r="G3817">
        <v>3815</v>
      </c>
      <c r="H3817">
        <f t="shared" ca="1" si="119"/>
        <v>2.8438107192979154E-2</v>
      </c>
    </row>
    <row r="3818" spans="2:8" x14ac:dyDescent="0.45">
      <c r="B3818" s="191">
        <v>38660</v>
      </c>
      <c r="C3818" s="101">
        <v>22.675033569335938</v>
      </c>
      <c r="D3818" s="56">
        <f t="shared" si="118"/>
        <v>0.5018558675443312</v>
      </c>
      <c r="E3818">
        <v>0</v>
      </c>
      <c r="G3818">
        <v>3816</v>
      </c>
      <c r="H3818">
        <f t="shared" ca="1" si="119"/>
        <v>-6.86727594044945E-3</v>
      </c>
    </row>
    <row r="3819" spans="2:8" x14ac:dyDescent="0.45">
      <c r="B3819" s="191">
        <v>38317</v>
      </c>
      <c r="C3819" s="101">
        <v>15.09800910949707</v>
      </c>
      <c r="D3819" s="56">
        <f t="shared" si="118"/>
        <v>0.10940273478806549</v>
      </c>
      <c r="E3819">
        <v>0</v>
      </c>
      <c r="G3819">
        <v>3817</v>
      </c>
      <c r="H3819">
        <f t="shared" ca="1" si="119"/>
        <v>6.9702643445418017E-3</v>
      </c>
    </row>
    <row r="3820" spans="2:8" x14ac:dyDescent="0.45">
      <c r="B3820" s="191">
        <v>38306</v>
      </c>
      <c r="C3820" s="101">
        <v>13.609132766723633</v>
      </c>
      <c r="D3820" s="56">
        <f t="shared" si="118"/>
        <v>5.859869559118306E-2</v>
      </c>
      <c r="E3820">
        <v>0</v>
      </c>
      <c r="G3820">
        <v>3818</v>
      </c>
      <c r="H3820">
        <f t="shared" ca="1" si="119"/>
        <v>2.9242435951645229E-2</v>
      </c>
    </row>
    <row r="3821" spans="2:8" x14ac:dyDescent="0.45">
      <c r="B3821" s="191">
        <v>38282</v>
      </c>
      <c r="C3821" s="101">
        <v>12.855799674987793</v>
      </c>
      <c r="D3821" s="56">
        <f t="shared" si="118"/>
        <v>-2.9920844498064741E-2</v>
      </c>
      <c r="E3821">
        <v>0</v>
      </c>
      <c r="G3821">
        <v>3819</v>
      </c>
      <c r="H3821">
        <f t="shared" ca="1" si="119"/>
        <v>4.0551724020697361E-3</v>
      </c>
    </row>
    <row r="3822" spans="2:8" x14ac:dyDescent="0.45">
      <c r="B3822" s="191">
        <v>38275</v>
      </c>
      <c r="C3822" s="101">
        <v>13.252320289611816</v>
      </c>
      <c r="D3822" s="56">
        <f t="shared" si="118"/>
        <v>4.9948322625487165E-2</v>
      </c>
      <c r="E3822">
        <v>0</v>
      </c>
      <c r="G3822">
        <v>3820</v>
      </c>
      <c r="H3822">
        <f t="shared" ca="1" si="119"/>
        <v>1.5978394725519724E-2</v>
      </c>
    </row>
    <row r="3823" spans="2:8" x14ac:dyDescent="0.45">
      <c r="B3823" s="191">
        <v>38096</v>
      </c>
      <c r="C3823" s="101">
        <v>12.621878623962402</v>
      </c>
      <c r="D3823" s="56">
        <f t="shared" si="118"/>
        <v>7.8285649385246301E-4</v>
      </c>
      <c r="E3823">
        <v>0</v>
      </c>
      <c r="G3823">
        <v>3821</v>
      </c>
      <c r="H3823">
        <f t="shared" ca="1" si="119"/>
        <v>6.6512991369248216E-3</v>
      </c>
    </row>
    <row r="3824" spans="2:8" x14ac:dyDescent="0.45">
      <c r="B3824" s="191">
        <v>38091</v>
      </c>
      <c r="C3824" s="101">
        <v>12.612005233764648</v>
      </c>
      <c r="D3824" s="56">
        <f t="shared" si="118"/>
        <v>-3.7156937548742017E-3</v>
      </c>
      <c r="E3824">
        <v>0</v>
      </c>
      <c r="G3824">
        <v>3822</v>
      </c>
      <c r="H3824">
        <f t="shared" ca="1" si="119"/>
        <v>-7.0413691800611357E-3</v>
      </c>
    </row>
    <row r="3825" spans="2:8" x14ac:dyDescent="0.45">
      <c r="B3825" s="191">
        <v>38086</v>
      </c>
      <c r="C3825" s="101">
        <v>12.659042358398438</v>
      </c>
      <c r="D3825" s="56">
        <f t="shared" si="118"/>
        <v>-4.4237151586556472E-2</v>
      </c>
      <c r="E3825">
        <v>0</v>
      </c>
      <c r="G3825">
        <v>3823</v>
      </c>
      <c r="H3825">
        <f t="shared" ca="1" si="119"/>
        <v>6.0183474876201286E-3</v>
      </c>
    </row>
    <row r="3826" spans="2:8" x14ac:dyDescent="0.45">
      <c r="B3826" s="191">
        <v>38048</v>
      </c>
      <c r="C3826" s="101">
        <v>13.244961738586426</v>
      </c>
      <c r="D3826" s="56">
        <f t="shared" si="118"/>
        <v>0.11274308795432997</v>
      </c>
      <c r="E3826">
        <v>0</v>
      </c>
      <c r="G3826">
        <v>3824</v>
      </c>
      <c r="H3826">
        <f t="shared" ca="1" si="119"/>
        <v>1.1563827793885163E-2</v>
      </c>
    </row>
    <row r="3827" spans="2:8" x14ac:dyDescent="0.45">
      <c r="B3827" s="191">
        <v>38019</v>
      </c>
      <c r="C3827" s="101">
        <v>11.902982711791992</v>
      </c>
      <c r="D3827" s="56">
        <f t="shared" si="118"/>
        <v>-3.7909030618316682E-3</v>
      </c>
      <c r="E3827">
        <v>0</v>
      </c>
      <c r="G3827">
        <v>3825</v>
      </c>
      <c r="H3827">
        <f t="shared" ca="1" si="119"/>
        <v>1.1260435107785676E-3</v>
      </c>
    </row>
    <row r="3828" spans="2:8" x14ac:dyDescent="0.45">
      <c r="B3828" s="191">
        <v>38012</v>
      </c>
      <c r="C3828" s="101">
        <v>11.948277473449707</v>
      </c>
      <c r="D3828" s="56">
        <f t="shared" si="118"/>
        <v>5.3126822467441666E-2</v>
      </c>
      <c r="E3828">
        <v>0</v>
      </c>
      <c r="G3828">
        <v>3826</v>
      </c>
      <c r="H3828">
        <f t="shared" ca="1" si="119"/>
        <v>-2.3976326203823347E-3</v>
      </c>
    </row>
    <row r="3829" spans="2:8" x14ac:dyDescent="0.45">
      <c r="B3829" s="191">
        <v>37980</v>
      </c>
      <c r="C3829" s="101">
        <v>11.345525741577148</v>
      </c>
      <c r="D3829" s="56">
        <f t="shared" si="118"/>
        <v>0.1421061574957207</v>
      </c>
      <c r="E3829">
        <v>0</v>
      </c>
      <c r="G3829">
        <v>3827</v>
      </c>
      <c r="H3829">
        <f t="shared" ca="1" si="119"/>
        <v>-5.3972997930338698E-3</v>
      </c>
    </row>
    <row r="3830" spans="2:8" x14ac:dyDescent="0.45">
      <c r="B3830" s="191">
        <v>37951</v>
      </c>
      <c r="C3830" s="101">
        <v>9.9338626861572266</v>
      </c>
      <c r="D3830" s="56">
        <f t="shared" si="118"/>
        <v>5.5335668840272682E-2</v>
      </c>
      <c r="E3830">
        <v>0</v>
      </c>
      <c r="G3830">
        <v>3828</v>
      </c>
      <c r="H3830">
        <f t="shared" ca="1" si="119"/>
        <v>-1.5244352911066256E-2</v>
      </c>
    </row>
    <row r="3831" spans="2:8" x14ac:dyDescent="0.45">
      <c r="B3831" s="191">
        <v>37896</v>
      </c>
      <c r="C3831" s="101">
        <v>9.4129886627197266</v>
      </c>
      <c r="D3831" s="56">
        <f t="shared" si="118"/>
        <v>6.2532940969782153E-2</v>
      </c>
      <c r="E3831">
        <v>0</v>
      </c>
      <c r="G3831">
        <v>3829</v>
      </c>
      <c r="H3831">
        <f t="shared" ca="1" si="119"/>
        <v>-2.2999353164293752E-2</v>
      </c>
    </row>
    <row r="3832" spans="2:8" x14ac:dyDescent="0.45">
      <c r="B3832" s="191">
        <v>37848</v>
      </c>
      <c r="C3832" s="101">
        <v>8.8590087890625</v>
      </c>
      <c r="D3832" s="56">
        <f t="shared" si="118"/>
        <v>0.14037546291127234</v>
      </c>
      <c r="E3832">
        <v>0</v>
      </c>
      <c r="G3832">
        <v>3830</v>
      </c>
      <c r="H3832">
        <f t="shared" ca="1" si="119"/>
        <v>-1.1063509468211679E-2</v>
      </c>
    </row>
    <row r="3833" spans="2:8" x14ac:dyDescent="0.45">
      <c r="B3833" s="191">
        <v>37742</v>
      </c>
      <c r="C3833" s="101">
        <v>7.7685017585754395</v>
      </c>
      <c r="D3833" s="56">
        <f t="shared" si="118"/>
        <v>-6.5855071610336231E-4</v>
      </c>
      <c r="E3833">
        <v>0</v>
      </c>
      <c r="G3833">
        <v>3831</v>
      </c>
      <c r="H3833">
        <f t="shared" ca="1" si="119"/>
        <v>9.6089852629133304E-3</v>
      </c>
    </row>
    <row r="3834" spans="2:8" x14ac:dyDescent="0.45">
      <c r="B3834" s="191">
        <v>37729</v>
      </c>
      <c r="C3834" s="101">
        <v>7.7736210823059082</v>
      </c>
      <c r="D3834" s="56">
        <f t="shared" si="118"/>
        <v>9.4929389747744924E-2</v>
      </c>
      <c r="E3834">
        <v>0</v>
      </c>
      <c r="G3834">
        <v>3832</v>
      </c>
      <c r="H3834">
        <f t="shared" ca="1" si="119"/>
        <v>-1.559614250169437E-2</v>
      </c>
    </row>
    <row r="3835" spans="2:8" x14ac:dyDescent="0.45">
      <c r="B3835" s="191">
        <v>37698</v>
      </c>
      <c r="C3835" s="101">
        <v>7.0996551513671875</v>
      </c>
      <c r="D3835" s="56">
        <f t="shared" si="118"/>
        <v>-1.6699794339199849E-2</v>
      </c>
      <c r="E3835">
        <v>0</v>
      </c>
      <c r="G3835">
        <v>3833</v>
      </c>
      <c r="H3835">
        <f t="shared" ca="1" si="119"/>
        <v>1.8821766429979982E-2</v>
      </c>
    </row>
    <row r="3836" spans="2:8" x14ac:dyDescent="0.45">
      <c r="B3836" s="191">
        <v>37694</v>
      </c>
      <c r="C3836" s="101">
        <v>7.2202315330505371</v>
      </c>
      <c r="D3836" s="56">
        <f t="shared" si="118"/>
        <v>8.0197962194605132E-3</v>
      </c>
      <c r="E3836">
        <v>0</v>
      </c>
      <c r="G3836">
        <v>3834</v>
      </c>
      <c r="H3836">
        <f t="shared" ca="1" si="119"/>
        <v>4.5673418516076125E-3</v>
      </c>
    </row>
    <row r="3837" spans="2:8" x14ac:dyDescent="0.45">
      <c r="B3837" s="191">
        <v>37665</v>
      </c>
      <c r="C3837" s="101">
        <v>7.1627874374389648</v>
      </c>
      <c r="D3837" s="56">
        <f t="shared" si="118"/>
        <v>-4.9150610345708542E-2</v>
      </c>
      <c r="E3837">
        <v>0</v>
      </c>
      <c r="G3837">
        <v>3835</v>
      </c>
      <c r="H3837">
        <f t="shared" ca="1" si="119"/>
        <v>-4.1678615795687967E-3</v>
      </c>
    </row>
    <row r="3838" spans="2:8" x14ac:dyDescent="0.45">
      <c r="B3838" s="191">
        <v>37615</v>
      </c>
      <c r="C3838" s="101">
        <v>7.5330410003662109</v>
      </c>
      <c r="D3838" s="56">
        <f t="shared" si="118"/>
        <v>5.8329777192419489E-2</v>
      </c>
      <c r="E3838">
        <v>0</v>
      </c>
      <c r="G3838">
        <v>3836</v>
      </c>
      <c r="H3838">
        <f t="shared" ca="1" si="119"/>
        <v>5.3153020920320227E-3</v>
      </c>
    </row>
    <row r="3839" spans="2:8" x14ac:dyDescent="0.45">
      <c r="B3839" s="191">
        <v>37579</v>
      </c>
      <c r="C3839" s="101">
        <v>7.1178579330444336</v>
      </c>
      <c r="D3839" s="56">
        <f t="shared" si="118"/>
        <v>-2.7090859639229041E-3</v>
      </c>
      <c r="E3839">
        <v>0</v>
      </c>
      <c r="G3839">
        <v>3837</v>
      </c>
      <c r="H3839">
        <f t="shared" ca="1" si="119"/>
        <v>2.1523271355020673E-2</v>
      </c>
    </row>
    <row r="3840" spans="2:8" x14ac:dyDescent="0.45">
      <c r="B3840" s="191">
        <v>37566</v>
      </c>
      <c r="C3840" s="101">
        <v>7.1371932029724121</v>
      </c>
      <c r="D3840" s="56">
        <f t="shared" si="118"/>
        <v>-3.0066440263412649E-2</v>
      </c>
      <c r="E3840">
        <v>0</v>
      </c>
      <c r="G3840">
        <v>3838</v>
      </c>
      <c r="H3840">
        <f t="shared" ca="1" si="119"/>
        <v>-2.1713645934152939E-2</v>
      </c>
    </row>
    <row r="3841" spans="2:8" x14ac:dyDescent="0.45">
      <c r="B3841" s="191">
        <v>37544</v>
      </c>
      <c r="C3841" s="101">
        <v>7.3584351539611816</v>
      </c>
      <c r="D3841" s="56">
        <f t="shared" si="118"/>
        <v>-4.3866516806175381E-3</v>
      </c>
      <c r="E3841">
        <v>0</v>
      </c>
      <c r="G3841">
        <v>3839</v>
      </c>
      <c r="H3841">
        <f t="shared" ca="1" si="119"/>
        <v>7.5133959685782835E-3</v>
      </c>
    </row>
    <row r="3842" spans="2:8" x14ac:dyDescent="0.45">
      <c r="B3842" s="191">
        <v>37531</v>
      </c>
      <c r="C3842" s="101">
        <v>7.3908562660217285</v>
      </c>
      <c r="D3842" s="56">
        <f t="shared" si="118"/>
        <v>-9.6027912529002332E-3</v>
      </c>
      <c r="E3842">
        <v>0</v>
      </c>
      <c r="G3842">
        <v>3840</v>
      </c>
      <c r="H3842">
        <f t="shared" ca="1" si="119"/>
        <v>-2.373897334710065E-3</v>
      </c>
    </row>
    <row r="3843" spans="2:8" x14ac:dyDescent="0.45">
      <c r="B3843" s="191">
        <v>37524</v>
      </c>
      <c r="C3843" s="101">
        <v>7.462517261505127</v>
      </c>
      <c r="D3843" s="56">
        <f t="shared" ref="D3843:D3906" si="120">(C3843-C3844)/C3844</f>
        <v>-1.3697477184537357E-3</v>
      </c>
      <c r="E3843">
        <v>0</v>
      </c>
      <c r="G3843">
        <v>3841</v>
      </c>
      <c r="H3843">
        <f t="shared" ca="1" si="119"/>
        <v>-1.9998277912455214E-2</v>
      </c>
    </row>
    <row r="3844" spans="2:8" x14ac:dyDescent="0.45">
      <c r="B3844" s="191">
        <v>37509</v>
      </c>
      <c r="C3844" s="101">
        <v>7.4727530479431152</v>
      </c>
      <c r="D3844" s="56">
        <f t="shared" si="120"/>
        <v>-4.7346484570616847E-2</v>
      </c>
      <c r="E3844">
        <v>0</v>
      </c>
      <c r="G3844">
        <v>3842</v>
      </c>
      <c r="H3844">
        <f t="shared" ref="H3844:H3907" ca="1" si="121">_xlfn.NORM.INV(RAND(),N$5,N$6)</f>
        <v>-1.0420434422127168E-2</v>
      </c>
    </row>
    <row r="3845" spans="2:8" x14ac:dyDescent="0.45">
      <c r="B3845" s="191">
        <v>37483</v>
      </c>
      <c r="C3845" s="101">
        <v>7.8441457748413086</v>
      </c>
      <c r="D3845" s="56">
        <f t="shared" si="120"/>
        <v>0.11758081271250123</v>
      </c>
      <c r="E3845">
        <v>0</v>
      </c>
      <c r="G3845">
        <v>3843</v>
      </c>
      <c r="H3845">
        <f t="shared" ca="1" si="121"/>
        <v>-3.8280092062409473E-3</v>
      </c>
    </row>
    <row r="3846" spans="2:8" x14ac:dyDescent="0.45">
      <c r="B3846" s="191">
        <v>37377</v>
      </c>
      <c r="C3846" s="101">
        <v>7.018862247467041</v>
      </c>
      <c r="D3846" s="56">
        <f t="shared" si="120"/>
        <v>-9.6239356363409301E-2</v>
      </c>
      <c r="E3846">
        <v>0</v>
      </c>
      <c r="G3846">
        <v>3844</v>
      </c>
      <c r="H3846">
        <f t="shared" ca="1" si="121"/>
        <v>-2.9809086585846679E-2</v>
      </c>
    </row>
    <row r="3847" spans="2:8" x14ac:dyDescent="0.45">
      <c r="B3847" s="191">
        <v>37344</v>
      </c>
      <c r="C3847" s="101">
        <v>7.7662844657897949</v>
      </c>
      <c r="D3847" s="56">
        <f t="shared" si="120"/>
        <v>-1.5195495473924061E-2</v>
      </c>
      <c r="E3847">
        <v>0</v>
      </c>
      <c r="G3847">
        <v>3845</v>
      </c>
      <c r="H3847">
        <f t="shared" ca="1" si="121"/>
        <v>-2.6656214642416819E-2</v>
      </c>
    </row>
    <row r="3848" spans="2:8" x14ac:dyDescent="0.45">
      <c r="B3848" s="191">
        <v>37340</v>
      </c>
      <c r="C3848" s="101">
        <v>7.8861179351806641</v>
      </c>
      <c r="D3848" s="56">
        <f t="shared" si="120"/>
        <v>5.771118792096324E-2</v>
      </c>
      <c r="E3848">
        <v>0</v>
      </c>
      <c r="G3848">
        <v>3846</v>
      </c>
      <c r="H3848">
        <f t="shared" ca="1" si="121"/>
        <v>-4.0427453054043038E-3</v>
      </c>
    </row>
    <row r="3849" spans="2:8" x14ac:dyDescent="0.45">
      <c r="B3849" s="191">
        <v>37250</v>
      </c>
      <c r="C3849" s="101">
        <v>7.4558329582214355</v>
      </c>
      <c r="D3849" s="56">
        <f t="shared" si="120"/>
        <v>-2.5426398914731436E-2</v>
      </c>
      <c r="E3849">
        <v>0</v>
      </c>
      <c r="G3849">
        <v>3847</v>
      </c>
      <c r="H3849">
        <f t="shared" ca="1" si="121"/>
        <v>3.8738683610836148E-2</v>
      </c>
    </row>
    <row r="3850" spans="2:8" x14ac:dyDescent="0.45">
      <c r="B3850" s="191">
        <v>37242</v>
      </c>
      <c r="C3850" s="101">
        <v>7.6503539085388184</v>
      </c>
      <c r="D3850" s="56">
        <f t="shared" si="120"/>
        <v>2.8472960168740808E-2</v>
      </c>
      <c r="E3850">
        <v>0</v>
      </c>
      <c r="G3850">
        <v>3848</v>
      </c>
      <c r="H3850">
        <f t="shared" ca="1" si="121"/>
        <v>6.8677741747266083E-3</v>
      </c>
    </row>
    <row r="3851" spans="2:8" x14ac:dyDescent="0.45">
      <c r="B3851" s="191">
        <v>37225</v>
      </c>
      <c r="C3851" s="101">
        <v>7.4385561943054199</v>
      </c>
      <c r="D3851" s="56">
        <f t="shared" si="120"/>
        <v>-2.3201479143997006E-2</v>
      </c>
      <c r="E3851">
        <v>0</v>
      </c>
      <c r="G3851">
        <v>3849</v>
      </c>
      <c r="H3851">
        <f t="shared" ca="1" si="121"/>
        <v>-6.2442647139347163E-3</v>
      </c>
    </row>
    <row r="3852" spans="2:8" x14ac:dyDescent="0.45">
      <c r="B3852" s="191">
        <v>37211</v>
      </c>
      <c r="C3852" s="101">
        <v>7.6152410507202148</v>
      </c>
      <c r="D3852" s="56">
        <f t="shared" si="120"/>
        <v>9.9047742629533517E-3</v>
      </c>
      <c r="E3852">
        <v>0</v>
      </c>
      <c r="G3852">
        <v>3850</v>
      </c>
      <c r="H3852">
        <f t="shared" ca="1" si="121"/>
        <v>-9.7323243080767625E-3</v>
      </c>
    </row>
    <row r="3853" spans="2:8" x14ac:dyDescent="0.45">
      <c r="B3853" s="191">
        <v>37190</v>
      </c>
      <c r="C3853" s="101">
        <v>7.5405535697937012</v>
      </c>
      <c r="D3853" s="56">
        <f t="shared" si="120"/>
        <v>0.1355549403972654</v>
      </c>
      <c r="E3853">
        <v>0</v>
      </c>
      <c r="G3853">
        <v>3851</v>
      </c>
      <c r="H3853">
        <f t="shared" ca="1" si="121"/>
        <v>2.5671590165638199E-2</v>
      </c>
    </row>
    <row r="3854" spans="2:8" x14ac:dyDescent="0.45">
      <c r="B3854" s="191">
        <v>37166</v>
      </c>
      <c r="C3854" s="101">
        <v>6.6404128074645996</v>
      </c>
      <c r="D3854" s="56">
        <f t="shared" si="120"/>
        <v>-0.18341360252273589</v>
      </c>
      <c r="E3854">
        <v>0</v>
      </c>
      <c r="G3854">
        <v>3852</v>
      </c>
      <c r="H3854">
        <f t="shared" ca="1" si="121"/>
        <v>1.4012759174701953E-3</v>
      </c>
    </row>
    <row r="3855" spans="2:8" x14ac:dyDescent="0.45">
      <c r="B3855" s="191">
        <v>37125</v>
      </c>
      <c r="C3855" s="101">
        <v>8.1319169998168945</v>
      </c>
      <c r="D3855" s="56">
        <f t="shared" si="120"/>
        <v>-2.9532954369821982E-2</v>
      </c>
      <c r="E3855">
        <v>0</v>
      </c>
      <c r="G3855">
        <v>3853</v>
      </c>
      <c r="H3855">
        <f t="shared" ca="1" si="121"/>
        <v>-1.5941177872086893E-2</v>
      </c>
    </row>
    <row r="3856" spans="2:8" x14ac:dyDescent="0.45">
      <c r="B3856" s="191">
        <v>37118</v>
      </c>
      <c r="C3856" s="101">
        <v>8.3793849945068359</v>
      </c>
      <c r="D3856" s="56">
        <f t="shared" si="120"/>
        <v>-9.1836492114571525E-2</v>
      </c>
      <c r="E3856">
        <v>0</v>
      </c>
      <c r="G3856">
        <v>3854</v>
      </c>
      <c r="H3856">
        <f t="shared" ca="1" si="121"/>
        <v>2.5389111973366768E-2</v>
      </c>
    </row>
    <row r="3857" spans="2:8" x14ac:dyDescent="0.45">
      <c r="B3857" s="191">
        <v>37012</v>
      </c>
      <c r="C3857" s="101">
        <v>9.2267360687255859</v>
      </c>
      <c r="D3857" s="56">
        <f t="shared" si="120"/>
        <v>3.3624708873742012E-2</v>
      </c>
      <c r="E3857">
        <v>0</v>
      </c>
      <c r="G3857">
        <v>3855</v>
      </c>
      <c r="H3857">
        <f t="shared" ca="1" si="121"/>
        <v>-1.4450885362050274E-2</v>
      </c>
    </row>
    <row r="3858" spans="2:8" x14ac:dyDescent="0.45">
      <c r="B3858" s="191">
        <v>36994</v>
      </c>
      <c r="C3858" s="101">
        <v>8.9265823364257813</v>
      </c>
      <c r="D3858" s="56">
        <f t="shared" si="120"/>
        <v>-3.5060572365921132E-2</v>
      </c>
      <c r="E3858">
        <v>0</v>
      </c>
      <c r="G3858">
        <v>3856</v>
      </c>
      <c r="H3858">
        <f t="shared" ca="1" si="121"/>
        <v>3.0637455062420191E-2</v>
      </c>
    </row>
    <row r="3859" spans="2:8" x14ac:dyDescent="0.45">
      <c r="B3859" s="191">
        <v>36986</v>
      </c>
      <c r="C3859" s="101">
        <v>9.2509250640869141</v>
      </c>
      <c r="D3859" s="56">
        <f t="shared" si="120"/>
        <v>0.14274078546289887</v>
      </c>
      <c r="E3859">
        <v>0</v>
      </c>
      <c r="G3859">
        <v>3857</v>
      </c>
      <c r="H3859">
        <f t="shared" ca="1" si="121"/>
        <v>4.3816792674139148E-2</v>
      </c>
    </row>
    <row r="3860" spans="2:8" x14ac:dyDescent="0.45">
      <c r="B3860" s="191">
        <v>36956</v>
      </c>
      <c r="C3860" s="101">
        <v>8.0953836441040039</v>
      </c>
      <c r="D3860" s="56">
        <f t="shared" si="120"/>
        <v>-0.18420038976358352</v>
      </c>
      <c r="E3860">
        <v>0</v>
      </c>
      <c r="G3860">
        <v>3858</v>
      </c>
      <c r="H3860">
        <f t="shared" ca="1" si="121"/>
        <v>-7.0518190386804165E-3</v>
      </c>
    </row>
    <row r="3861" spans="2:8" x14ac:dyDescent="0.45">
      <c r="B3861" s="191">
        <v>36917</v>
      </c>
      <c r="C3861" s="101">
        <v>9.9232501983642578</v>
      </c>
      <c r="D3861" s="56">
        <f t="shared" si="120"/>
        <v>7.5915438198449967E-3</v>
      </c>
      <c r="E3861">
        <v>0</v>
      </c>
      <c r="G3861">
        <v>3859</v>
      </c>
      <c r="H3861">
        <f t="shared" ca="1" si="121"/>
        <v>-5.4680877144710292E-3</v>
      </c>
    </row>
    <row r="3862" spans="2:8" x14ac:dyDescent="0.45">
      <c r="B3862" s="191">
        <v>36885</v>
      </c>
      <c r="C3862" s="101">
        <v>9.848484992980957</v>
      </c>
      <c r="D3862" s="56">
        <f t="shared" si="120"/>
        <v>0.25595909178807413</v>
      </c>
      <c r="E3862">
        <v>0</v>
      </c>
      <c r="G3862">
        <v>3860</v>
      </c>
      <c r="H3862">
        <f t="shared" ca="1" si="121"/>
        <v>1.5454683059988622E-2</v>
      </c>
    </row>
    <row r="3863" spans="2:8" x14ac:dyDescent="0.45">
      <c r="B3863" s="191">
        <v>36801</v>
      </c>
      <c r="C3863" s="101">
        <v>7.8414058685302734</v>
      </c>
      <c r="D3863" s="56">
        <f t="shared" si="120"/>
        <v>-8.086845378212508E-2</v>
      </c>
      <c r="E3863">
        <v>0</v>
      </c>
      <c r="G3863">
        <v>3861</v>
      </c>
      <c r="H3863">
        <f t="shared" ca="1" si="121"/>
        <v>-1.3631923204453503E-2</v>
      </c>
    </row>
    <row r="3864" spans="2:8" x14ac:dyDescent="0.45">
      <c r="B3864" s="191">
        <v>36770</v>
      </c>
      <c r="C3864" s="101">
        <v>8.5313205718994141</v>
      </c>
      <c r="D3864" s="56">
        <f t="shared" si="120"/>
        <v>-3.2300643334469886E-2</v>
      </c>
      <c r="E3864">
        <v>0</v>
      </c>
      <c r="G3864">
        <v>3862</v>
      </c>
      <c r="H3864">
        <f t="shared" ca="1" si="121"/>
        <v>-5.9034593583176488E-3</v>
      </c>
    </row>
    <row r="3865" spans="2:8" x14ac:dyDescent="0.45">
      <c r="B3865" s="191">
        <v>36753</v>
      </c>
      <c r="C3865" s="101">
        <v>8.8160858154296875</v>
      </c>
      <c r="D3865" s="56">
        <f t="shared" si="120"/>
        <v>0.42403125607268949</v>
      </c>
      <c r="E3865">
        <v>0</v>
      </c>
      <c r="G3865">
        <v>3863</v>
      </c>
      <c r="H3865">
        <f t="shared" ca="1" si="121"/>
        <v>-1.5466380726811186E-2</v>
      </c>
    </row>
    <row r="3866" spans="2:8" x14ac:dyDescent="0.45">
      <c r="B3866" s="191">
        <v>36647</v>
      </c>
      <c r="C3866" s="101">
        <v>6.1909356117248535</v>
      </c>
      <c r="D3866" s="56">
        <f t="shared" si="120"/>
        <v>-1.1290479183983362E-2</v>
      </c>
      <c r="E3866">
        <v>0</v>
      </c>
      <c r="G3866">
        <v>3864</v>
      </c>
      <c r="H3866">
        <f t="shared" ca="1" si="121"/>
        <v>2.4460835129909445E-2</v>
      </c>
    </row>
    <row r="3867" spans="2:8" x14ac:dyDescent="0.45">
      <c r="B3867" s="191">
        <v>36637</v>
      </c>
      <c r="C3867" s="101">
        <v>6.2616324424743652</v>
      </c>
      <c r="D3867" s="56">
        <f t="shared" si="120"/>
        <v>-0.16035877290693692</v>
      </c>
      <c r="E3867">
        <v>0</v>
      </c>
      <c r="G3867">
        <v>3865</v>
      </c>
      <c r="H3867">
        <f t="shared" ca="1" si="121"/>
        <v>3.9509218947888615E-3</v>
      </c>
    </row>
    <row r="3868" spans="2:8" x14ac:dyDescent="0.45">
      <c r="B3868" s="191">
        <v>36630</v>
      </c>
      <c r="C3868" s="101">
        <v>7.4575095176696777</v>
      </c>
      <c r="D3868" s="56">
        <f t="shared" si="120"/>
        <v>-0.12728305469911902</v>
      </c>
      <c r="E3868">
        <v>0</v>
      </c>
      <c r="G3868">
        <v>3866</v>
      </c>
      <c r="H3868">
        <f t="shared" ca="1" si="121"/>
        <v>1.543785352315624E-2</v>
      </c>
    </row>
    <row r="3869" spans="2:8" x14ac:dyDescent="0.45">
      <c r="B3869" s="191">
        <v>36605</v>
      </c>
      <c r="C3869" s="101">
        <v>8.5451641082763672</v>
      </c>
      <c r="D3869" s="56">
        <f t="shared" si="120"/>
        <v>0</v>
      </c>
      <c r="E3869">
        <v>0</v>
      </c>
      <c r="G3869">
        <v>3867</v>
      </c>
      <c r="H3869">
        <f t="shared" ca="1" si="121"/>
        <v>3.3498888535144493E-3</v>
      </c>
    </row>
    <row r="3870" spans="2:8" x14ac:dyDescent="0.45">
      <c r="B3870" s="191">
        <v>36602</v>
      </c>
      <c r="C3870" s="101">
        <v>8.5451641082763672</v>
      </c>
      <c r="D3870" s="56">
        <f t="shared" si="120"/>
        <v>7.6896719217776896E-2</v>
      </c>
      <c r="E3870">
        <v>0</v>
      </c>
      <c r="G3870">
        <v>3868</v>
      </c>
      <c r="H3870">
        <f t="shared" ca="1" si="121"/>
        <v>2.0308202803648236E-2</v>
      </c>
    </row>
    <row r="3871" spans="2:8" x14ac:dyDescent="0.45">
      <c r="B3871" s="191">
        <v>36551</v>
      </c>
      <c r="C3871" s="101">
        <v>7.9349894523620605</v>
      </c>
      <c r="D3871" s="56">
        <f t="shared" si="120"/>
        <v>0.11211877442697665</v>
      </c>
      <c r="E3871">
        <v>0</v>
      </c>
      <c r="G3871">
        <v>3869</v>
      </c>
      <c r="H3871">
        <f t="shared" ca="1" si="121"/>
        <v>-1.4330545758749749E-2</v>
      </c>
    </row>
    <row r="3872" spans="2:8" x14ac:dyDescent="0.45">
      <c r="B3872" s="191">
        <v>36525</v>
      </c>
      <c r="C3872" s="101">
        <v>7.1350197792053223</v>
      </c>
      <c r="D3872" s="56">
        <f t="shared" si="120"/>
        <v>-0.13570491600640688</v>
      </c>
      <c r="E3872">
        <v>0</v>
      </c>
      <c r="G3872">
        <v>3870</v>
      </c>
      <c r="H3872">
        <f t="shared" ca="1" si="121"/>
        <v>1.2134781075799763E-2</v>
      </c>
    </row>
    <row r="3873" spans="2:8" x14ac:dyDescent="0.45">
      <c r="B3873" s="191">
        <v>36487</v>
      </c>
      <c r="C3873" s="101">
        <v>8.255305290222168</v>
      </c>
      <c r="D3873" s="56">
        <f t="shared" si="120"/>
        <v>4.7185697096228038E-2</v>
      </c>
      <c r="E3873">
        <v>0</v>
      </c>
      <c r="G3873">
        <v>3871</v>
      </c>
      <c r="H3873">
        <f t="shared" ca="1" si="121"/>
        <v>-4.3486840116059834E-2</v>
      </c>
    </row>
    <row r="3874" spans="2:8" x14ac:dyDescent="0.45">
      <c r="B3874" s="191">
        <v>36472</v>
      </c>
      <c r="C3874" s="101">
        <v>7.8833250999450684</v>
      </c>
      <c r="D3874" s="56">
        <f t="shared" si="120"/>
        <v>-8.8359208461819341E-2</v>
      </c>
      <c r="E3874">
        <v>0</v>
      </c>
      <c r="G3874">
        <v>3872</v>
      </c>
      <c r="H3874">
        <f t="shared" ca="1" si="121"/>
        <v>-9.8929608549854619E-3</v>
      </c>
    </row>
    <row r="3875" spans="2:8" x14ac:dyDescent="0.45">
      <c r="B3875" s="191">
        <v>36452</v>
      </c>
      <c r="C3875" s="101">
        <v>8.6474027633666992</v>
      </c>
      <c r="D3875" s="56">
        <f t="shared" si="120"/>
        <v>-0.18196330776470315</v>
      </c>
      <c r="E3875">
        <v>0</v>
      </c>
      <c r="G3875">
        <v>3873</v>
      </c>
      <c r="H3875">
        <f t="shared" ca="1" si="121"/>
        <v>1.0100373089462466E-2</v>
      </c>
    </row>
    <row r="3876" spans="2:8" x14ac:dyDescent="0.45">
      <c r="B3876" s="191">
        <v>36416</v>
      </c>
      <c r="C3876" s="101">
        <v>10.5709228515625</v>
      </c>
      <c r="D3876" s="56">
        <f t="shared" si="120"/>
        <v>0.10154307633017465</v>
      </c>
      <c r="E3876">
        <v>0</v>
      </c>
      <c r="G3876">
        <v>3874</v>
      </c>
      <c r="H3876">
        <f t="shared" ca="1" si="121"/>
        <v>2.2531759896227542E-2</v>
      </c>
    </row>
    <row r="3877" spans="2:8" x14ac:dyDescent="0.45">
      <c r="B3877" s="191">
        <v>36277</v>
      </c>
      <c r="C3877" s="101">
        <v>9.5964679718017578</v>
      </c>
      <c r="D3877" s="56">
        <f t="shared" si="120"/>
        <v>-2.6344443043580617E-2</v>
      </c>
      <c r="E3877">
        <v>0</v>
      </c>
      <c r="G3877">
        <v>3875</v>
      </c>
      <c r="H3877">
        <f t="shared" ca="1" si="121"/>
        <v>-2.7949926592529001E-3</v>
      </c>
    </row>
    <row r="3878" spans="2:8" x14ac:dyDescent="0.45">
      <c r="B3878" s="191">
        <v>36264</v>
      </c>
      <c r="C3878" s="101">
        <v>9.8561220169067383</v>
      </c>
      <c r="D3878" s="56">
        <f t="shared" si="120"/>
        <v>-3.6437491183568156E-2</v>
      </c>
      <c r="E3878">
        <v>0</v>
      </c>
      <c r="G3878">
        <v>3876</v>
      </c>
      <c r="H3878">
        <f t="shared" ca="1" si="121"/>
        <v>2.3466866928299267E-2</v>
      </c>
    </row>
    <row r="3879" spans="2:8" x14ac:dyDescent="0.45">
      <c r="B3879" s="191">
        <v>36252</v>
      </c>
      <c r="C3879" s="101">
        <v>10.228835105895996</v>
      </c>
      <c r="D3879" s="56">
        <f t="shared" si="120"/>
        <v>2.6547092944351532E-2</v>
      </c>
      <c r="E3879">
        <v>0</v>
      </c>
      <c r="G3879">
        <v>3877</v>
      </c>
      <c r="H3879">
        <f t="shared" ca="1" si="121"/>
        <v>-2.5757915317134814E-2</v>
      </c>
    </row>
    <row r="3880" spans="2:8" x14ac:dyDescent="0.45">
      <c r="B3880" s="191">
        <v>36248</v>
      </c>
      <c r="C3880" s="101">
        <v>9.9643115997314453</v>
      </c>
      <c r="D3880" s="56">
        <f t="shared" si="120"/>
        <v>2.3333160955069605E-2</v>
      </c>
      <c r="E3880">
        <v>0</v>
      </c>
      <c r="G3880">
        <v>3878</v>
      </c>
      <c r="H3880">
        <f t="shared" ca="1" si="121"/>
        <v>1.4324559802067214E-3</v>
      </c>
    </row>
    <row r="3881" spans="2:8" x14ac:dyDescent="0.45">
      <c r="B3881" s="191">
        <v>36221</v>
      </c>
      <c r="C3881" s="101">
        <v>9.7371139526367188</v>
      </c>
      <c r="D3881" s="56">
        <f t="shared" si="120"/>
        <v>0.1221948985385676</v>
      </c>
      <c r="E3881">
        <v>0</v>
      </c>
      <c r="G3881">
        <v>3879</v>
      </c>
      <c r="H3881">
        <f t="shared" ca="1" si="121"/>
        <v>9.1700659480753264E-3</v>
      </c>
    </row>
    <row r="3882" spans="2:8" x14ac:dyDescent="0.45">
      <c r="B3882" s="191">
        <v>36186</v>
      </c>
      <c r="C3882" s="101">
        <v>8.6768474578857422</v>
      </c>
      <c r="D3882" s="56">
        <f t="shared" si="120"/>
        <v>2.4997666833009259E-3</v>
      </c>
      <c r="E3882">
        <v>0</v>
      </c>
      <c r="G3882">
        <v>3880</v>
      </c>
      <c r="H3882">
        <f t="shared" ca="1" si="121"/>
        <v>1.7682104597219618E-2</v>
      </c>
    </row>
    <row r="3883" spans="2:8" x14ac:dyDescent="0.45">
      <c r="B3883" s="191">
        <v>36180</v>
      </c>
      <c r="C3883" s="101">
        <v>8.6552114486694336</v>
      </c>
      <c r="D3883" s="56">
        <f t="shared" si="120"/>
        <v>0.13879011015926618</v>
      </c>
      <c r="E3883">
        <v>0</v>
      </c>
      <c r="G3883">
        <v>3881</v>
      </c>
      <c r="H3883">
        <f t="shared" ca="1" si="121"/>
        <v>-2.2711276536431943E-2</v>
      </c>
    </row>
    <row r="3884" spans="2:8" x14ac:dyDescent="0.45">
      <c r="B3884" s="191">
        <v>36154</v>
      </c>
      <c r="C3884" s="101">
        <v>7.6003570556640625</v>
      </c>
      <c r="D3884" s="56">
        <f t="shared" si="120"/>
        <v>7.1682309403549756E-3</v>
      </c>
      <c r="E3884">
        <v>0</v>
      </c>
      <c r="G3884">
        <v>3882</v>
      </c>
      <c r="H3884">
        <f t="shared" ca="1" si="121"/>
        <v>3.2492773137594664E-3</v>
      </c>
    </row>
    <row r="3885" spans="2:8" x14ac:dyDescent="0.45">
      <c r="B3885" s="191">
        <v>36124</v>
      </c>
      <c r="C3885" s="101">
        <v>7.5462636947631836</v>
      </c>
      <c r="D3885" s="56">
        <f t="shared" si="120"/>
        <v>-3.1442004820233945E-3</v>
      </c>
      <c r="E3885">
        <v>0</v>
      </c>
      <c r="G3885">
        <v>3883</v>
      </c>
      <c r="H3885">
        <f t="shared" ca="1" si="121"/>
        <v>-4.9966513070927192E-2</v>
      </c>
    </row>
    <row r="3886" spans="2:8" x14ac:dyDescent="0.45">
      <c r="B3886" s="191">
        <v>36103</v>
      </c>
      <c r="C3886" s="101">
        <v>7.5700654983520508</v>
      </c>
      <c r="D3886" s="56">
        <f t="shared" si="120"/>
        <v>3.7438162768154114E-2</v>
      </c>
      <c r="E3886">
        <v>0</v>
      </c>
      <c r="G3886">
        <v>3884</v>
      </c>
      <c r="H3886">
        <f t="shared" ca="1" si="121"/>
        <v>1.6493843290866807E-2</v>
      </c>
    </row>
    <row r="3887" spans="2:8" x14ac:dyDescent="0.45">
      <c r="B3887" s="191">
        <v>36089</v>
      </c>
      <c r="C3887" s="101">
        <v>7.2968835830688477</v>
      </c>
      <c r="D3887" s="56">
        <f t="shared" si="120"/>
        <v>-3.1101954267772451E-2</v>
      </c>
      <c r="E3887">
        <v>0</v>
      </c>
      <c r="G3887">
        <v>3885</v>
      </c>
      <c r="H3887">
        <f t="shared" ca="1" si="121"/>
        <v>2.7426693308088126E-2</v>
      </c>
    </row>
    <row r="3888" spans="2:8" x14ac:dyDescent="0.45">
      <c r="B3888" s="191">
        <v>36070</v>
      </c>
      <c r="C3888" s="101">
        <v>7.5311160087585449</v>
      </c>
      <c r="D3888" s="56">
        <f t="shared" si="120"/>
        <v>0</v>
      </c>
      <c r="E3888">
        <v>0</v>
      </c>
      <c r="G3888">
        <v>3886</v>
      </c>
      <c r="H3888">
        <f t="shared" ca="1" si="121"/>
        <v>-2.9939133469062899E-2</v>
      </c>
    </row>
    <row r="3889" spans="2:8" x14ac:dyDescent="0.45">
      <c r="B3889" s="191">
        <v>36069</v>
      </c>
      <c r="C3889" s="101">
        <v>7.5311160087585449</v>
      </c>
      <c r="D3889" s="56">
        <f t="shared" si="120"/>
        <v>0.11091600043384674</v>
      </c>
      <c r="E3889">
        <v>0</v>
      </c>
      <c r="G3889">
        <v>3887</v>
      </c>
      <c r="H3889">
        <f t="shared" ca="1" si="121"/>
        <v>-7.6216341077237669E-3</v>
      </c>
    </row>
    <row r="3890" spans="2:8" x14ac:dyDescent="0.45">
      <c r="B3890" s="191">
        <v>36033</v>
      </c>
      <c r="C3890" s="101">
        <v>6.7791948318481445</v>
      </c>
      <c r="D3890" s="56">
        <f t="shared" si="120"/>
        <v>-0.19916774743612045</v>
      </c>
      <c r="E3890">
        <v>0</v>
      </c>
      <c r="G3890">
        <v>3888</v>
      </c>
      <c r="H3890">
        <f t="shared" ca="1" si="121"/>
        <v>-2.1294385186450271E-2</v>
      </c>
    </row>
    <row r="3891" spans="2:8" x14ac:dyDescent="0.45">
      <c r="B3891" s="191">
        <v>35922</v>
      </c>
      <c r="C3891" s="101">
        <v>8.4651870727539063</v>
      </c>
      <c r="D3891" s="56">
        <f t="shared" si="120"/>
        <v>-3.3499033878206788E-3</v>
      </c>
      <c r="E3891">
        <v>0</v>
      </c>
      <c r="G3891">
        <v>3889</v>
      </c>
      <c r="H3891">
        <f t="shared" ca="1" si="121"/>
        <v>-1.3227516862655383E-2</v>
      </c>
    </row>
    <row r="3892" spans="2:8" x14ac:dyDescent="0.45">
      <c r="B3892" s="191">
        <v>35916</v>
      </c>
      <c r="C3892" s="101">
        <v>8.4936399459838867</v>
      </c>
      <c r="D3892" s="56">
        <f t="shared" si="120"/>
        <v>4.8654516117029971E-2</v>
      </c>
      <c r="E3892">
        <v>0</v>
      </c>
      <c r="G3892">
        <v>3890</v>
      </c>
      <c r="H3892">
        <f t="shared" ca="1" si="121"/>
        <v>-1.9711671182438287E-2</v>
      </c>
    </row>
    <row r="3893" spans="2:8" x14ac:dyDescent="0.45">
      <c r="B3893" s="191">
        <v>35899</v>
      </c>
      <c r="C3893" s="101">
        <v>8.0995597839355469</v>
      </c>
      <c r="D3893" s="56">
        <f t="shared" si="120"/>
        <v>-4.4403863788515525E-2</v>
      </c>
      <c r="E3893">
        <v>0</v>
      </c>
      <c r="G3893">
        <v>3891</v>
      </c>
      <c r="H3893">
        <f t="shared" ca="1" si="121"/>
        <v>3.5330373882652292E-3</v>
      </c>
    </row>
    <row r="3894" spans="2:8" x14ac:dyDescent="0.45">
      <c r="B3894" s="191">
        <v>35893</v>
      </c>
      <c r="C3894" s="101">
        <v>8.4759235382080078</v>
      </c>
      <c r="D3894" s="56">
        <f t="shared" si="120"/>
        <v>8.1745800538934613E-2</v>
      </c>
      <c r="E3894">
        <v>0</v>
      </c>
      <c r="G3894">
        <v>3892</v>
      </c>
      <c r="H3894">
        <f t="shared" ca="1" si="121"/>
        <v>-6.8393731863705036E-4</v>
      </c>
    </row>
    <row r="3895" spans="2:8" x14ac:dyDescent="0.45">
      <c r="B3895" s="191">
        <v>35867</v>
      </c>
      <c r="C3895" s="101">
        <v>7.835411548614502</v>
      </c>
      <c r="D3895" s="56">
        <f t="shared" si="120"/>
        <v>0.20184490542009079</v>
      </c>
      <c r="E3895">
        <v>0</v>
      </c>
      <c r="G3895">
        <v>3893</v>
      </c>
      <c r="H3895">
        <f t="shared" ca="1" si="121"/>
        <v>2.2257737974112658E-2</v>
      </c>
    </row>
    <row r="3896" spans="2:8" x14ac:dyDescent="0.45">
      <c r="B3896" s="191">
        <v>35842</v>
      </c>
      <c r="C3896" s="101">
        <v>6.5194864273071289</v>
      </c>
      <c r="D3896" s="56">
        <f t="shared" si="120"/>
        <v>3.2392437302018844E-2</v>
      </c>
      <c r="E3896">
        <v>0</v>
      </c>
      <c r="G3896">
        <v>3894</v>
      </c>
      <c r="H3896">
        <f t="shared" ca="1" si="121"/>
        <v>5.1864637889282297E-3</v>
      </c>
    </row>
    <row r="3897" spans="2:8" x14ac:dyDescent="0.45">
      <c r="B3897" s="191">
        <v>35821</v>
      </c>
      <c r="C3897" s="101">
        <v>6.3149304389953613</v>
      </c>
      <c r="D3897" s="56">
        <f t="shared" si="120"/>
        <v>-3.0178029834797265E-2</v>
      </c>
      <c r="E3897">
        <v>0</v>
      </c>
      <c r="G3897">
        <v>3895</v>
      </c>
      <c r="H3897">
        <f t="shared" ca="1" si="121"/>
        <v>8.7994081755327132E-3</v>
      </c>
    </row>
    <row r="3898" spans="2:8" x14ac:dyDescent="0.45">
      <c r="B3898" s="191">
        <v>35789</v>
      </c>
      <c r="C3898" s="101">
        <v>6.5114326477050781</v>
      </c>
      <c r="D3898" s="56">
        <f t="shared" si="120"/>
        <v>0.11696459011287216</v>
      </c>
      <c r="E3898">
        <v>0</v>
      </c>
      <c r="G3898">
        <v>3896</v>
      </c>
      <c r="H3898">
        <f t="shared" ca="1" si="121"/>
        <v>4.0831736754004026E-2</v>
      </c>
    </row>
    <row r="3899" spans="2:8" x14ac:dyDescent="0.45">
      <c r="B3899" s="191">
        <v>35748</v>
      </c>
      <c r="C3899" s="101">
        <v>5.8295783996582031</v>
      </c>
      <c r="D3899" s="56">
        <f t="shared" si="120"/>
        <v>-3.4844560035443603E-2</v>
      </c>
      <c r="E3899">
        <v>0</v>
      </c>
      <c r="G3899">
        <v>3897</v>
      </c>
      <c r="H3899">
        <f t="shared" ca="1" si="121"/>
        <v>-3.1401154333457082E-2</v>
      </c>
    </row>
    <row r="3900" spans="2:8" x14ac:dyDescent="0.45">
      <c r="B3900" s="191">
        <v>35734</v>
      </c>
      <c r="C3900" s="101">
        <v>6.0400409698486328</v>
      </c>
      <c r="D3900" s="56">
        <f t="shared" si="120"/>
        <v>-4.790136507555675E-2</v>
      </c>
      <c r="E3900">
        <v>0</v>
      </c>
      <c r="G3900">
        <v>3898</v>
      </c>
      <c r="H3900">
        <f t="shared" ca="1" si="121"/>
        <v>1.2477217428880254E-3</v>
      </c>
    </row>
    <row r="3901" spans="2:8" x14ac:dyDescent="0.45">
      <c r="B3901" s="191">
        <v>35711</v>
      </c>
      <c r="C3901" s="101">
        <v>6.3439235687255859</v>
      </c>
      <c r="D3901" s="56">
        <f t="shared" si="120"/>
        <v>0</v>
      </c>
      <c r="E3901">
        <v>0</v>
      </c>
      <c r="G3901">
        <v>3899</v>
      </c>
      <c r="H3901">
        <f t="shared" ca="1" si="121"/>
        <v>-8.7386881306192772E-3</v>
      </c>
    </row>
    <row r="3902" spans="2:8" x14ac:dyDescent="0.45">
      <c r="B3902" s="191">
        <v>35710</v>
      </c>
      <c r="C3902" s="101">
        <v>6.3439235687255859</v>
      </c>
      <c r="D3902" s="56">
        <f t="shared" si="120"/>
        <v>0</v>
      </c>
      <c r="E3902">
        <v>0</v>
      </c>
      <c r="G3902">
        <v>3900</v>
      </c>
      <c r="H3902">
        <f t="shared" ca="1" si="121"/>
        <v>3.8583787380661053E-2</v>
      </c>
    </row>
    <row r="3903" spans="2:8" x14ac:dyDescent="0.45">
      <c r="B3903" s="191">
        <v>35709</v>
      </c>
      <c r="C3903" s="101">
        <v>6.3439235687255859</v>
      </c>
      <c r="D3903" s="56">
        <f t="shared" si="120"/>
        <v>0</v>
      </c>
      <c r="E3903">
        <v>0</v>
      </c>
      <c r="G3903">
        <v>3901</v>
      </c>
      <c r="H3903">
        <f t="shared" ca="1" si="121"/>
        <v>-2.8640632892389446E-2</v>
      </c>
    </row>
    <row r="3904" spans="2:8" x14ac:dyDescent="0.45">
      <c r="B3904" s="191">
        <v>35706</v>
      </c>
      <c r="C3904" s="101">
        <v>6.3439235687255859</v>
      </c>
      <c r="D3904" s="56">
        <f t="shared" si="120"/>
        <v>0</v>
      </c>
      <c r="E3904">
        <v>0</v>
      </c>
      <c r="G3904">
        <v>3902</v>
      </c>
      <c r="H3904">
        <f t="shared" ca="1" si="121"/>
        <v>4.5015928861340292E-4</v>
      </c>
    </row>
    <row r="3905" spans="2:8" x14ac:dyDescent="0.45">
      <c r="B3905" s="191">
        <v>35705</v>
      </c>
      <c r="C3905" s="101">
        <v>6.3439235687255859</v>
      </c>
      <c r="D3905" s="56">
        <f t="shared" si="120"/>
        <v>2.8731025187887515E-2</v>
      </c>
      <c r="E3905">
        <v>0</v>
      </c>
      <c r="G3905">
        <v>3903</v>
      </c>
      <c r="H3905">
        <f t="shared" ca="1" si="121"/>
        <v>-3.016453303917661E-2</v>
      </c>
    </row>
    <row r="3906" spans="2:8" x14ac:dyDescent="0.45">
      <c r="B3906" s="191">
        <v>35657</v>
      </c>
      <c r="C3906" s="101">
        <v>6.1667466163635254</v>
      </c>
      <c r="D3906" s="56">
        <f t="shared" si="120"/>
        <v>0.12736462428705064</v>
      </c>
      <c r="E3906">
        <v>0</v>
      </c>
      <c r="G3906">
        <v>3904</v>
      </c>
      <c r="H3906">
        <f t="shared" ca="1" si="121"/>
        <v>6.8508593347397183E-4</v>
      </c>
    </row>
    <row r="3907" spans="2:8" x14ac:dyDescent="0.45">
      <c r="B3907" s="191">
        <v>35629</v>
      </c>
      <c r="C3907" s="101">
        <v>5.470055103302002</v>
      </c>
      <c r="D3907" s="56">
        <f t="shared" ref="D3907:D3970" si="122">(C3907-C3908)/C3908</f>
        <v>0.22545016173347521</v>
      </c>
      <c r="E3907">
        <v>0</v>
      </c>
      <c r="G3907">
        <v>3905</v>
      </c>
      <c r="H3907">
        <f t="shared" ca="1" si="121"/>
        <v>9.760934167982703E-3</v>
      </c>
    </row>
    <row r="3908" spans="2:8" x14ac:dyDescent="0.45">
      <c r="B3908" s="191">
        <v>35551</v>
      </c>
      <c r="C3908" s="101">
        <v>4.4637107849121094</v>
      </c>
      <c r="D3908" s="56">
        <f t="shared" si="122"/>
        <v>1.4427241919150531E-3</v>
      </c>
      <c r="E3908">
        <v>0</v>
      </c>
      <c r="G3908">
        <v>3906</v>
      </c>
      <c r="H3908">
        <f t="shared" ref="H3908:H3971" ca="1" si="123">_xlfn.NORM.INV(RAND(),N$5,N$6)</f>
        <v>-3.3235672565169669E-2</v>
      </c>
    </row>
    <row r="3909" spans="2:8" x14ac:dyDescent="0.45">
      <c r="B3909" s="191">
        <v>35538</v>
      </c>
      <c r="C3909" s="101">
        <v>4.457280158996582</v>
      </c>
      <c r="D3909" s="56">
        <f t="shared" si="122"/>
        <v>9.2212582668128526E-3</v>
      </c>
      <c r="E3909">
        <v>0</v>
      </c>
      <c r="G3909">
        <v>3907</v>
      </c>
      <c r="H3909">
        <f t="shared" ca="1" si="123"/>
        <v>-1.5548367218460577E-3</v>
      </c>
    </row>
    <row r="3910" spans="2:8" x14ac:dyDescent="0.45">
      <c r="B3910" s="191">
        <v>35536</v>
      </c>
      <c r="C3910" s="101">
        <v>4.4165539741516113</v>
      </c>
      <c r="D3910" s="56">
        <f t="shared" si="122"/>
        <v>4.753404643846669E-2</v>
      </c>
      <c r="E3910">
        <v>0</v>
      </c>
      <c r="G3910">
        <v>3908</v>
      </c>
      <c r="H3910">
        <f t="shared" ca="1" si="123"/>
        <v>-1.8022509372826699E-2</v>
      </c>
    </row>
    <row r="3911" spans="2:8" x14ac:dyDescent="0.45">
      <c r="B3911" s="191">
        <v>35534</v>
      </c>
      <c r="C3911" s="101">
        <v>4.2161436080932617</v>
      </c>
      <c r="D3911" s="56">
        <f t="shared" si="122"/>
        <v>8.7792033125768262E-2</v>
      </c>
      <c r="E3911">
        <v>0</v>
      </c>
      <c r="G3911">
        <v>3909</v>
      </c>
      <c r="H3911">
        <f t="shared" ca="1" si="123"/>
        <v>-1.902128132443022E-2</v>
      </c>
    </row>
    <row r="3912" spans="2:8" x14ac:dyDescent="0.45">
      <c r="B3912" s="191">
        <v>35528</v>
      </c>
      <c r="C3912" s="101">
        <v>3.8758728504180908</v>
      </c>
      <c r="D3912" s="56">
        <f t="shared" si="122"/>
        <v>-0.12981230191849738</v>
      </c>
      <c r="E3912">
        <v>0</v>
      </c>
      <c r="G3912">
        <v>3910</v>
      </c>
      <c r="H3912">
        <f t="shared" ca="1" si="123"/>
        <v>-1.0670968958680221E-3</v>
      </c>
    </row>
    <row r="3913" spans="2:8" x14ac:dyDescent="0.45">
      <c r="B3913" s="191">
        <v>35517</v>
      </c>
      <c r="C3913" s="101">
        <v>4.4540653228759766</v>
      </c>
      <c r="D3913" s="56">
        <f t="shared" si="122"/>
        <v>-1.9695604417977939E-2</v>
      </c>
      <c r="E3913">
        <v>0</v>
      </c>
      <c r="G3913">
        <v>3911</v>
      </c>
      <c r="H3913">
        <f t="shared" ca="1" si="123"/>
        <v>-1.5126582133373194E-2</v>
      </c>
    </row>
    <row r="3914" spans="2:8" x14ac:dyDescent="0.45">
      <c r="B3914" s="191">
        <v>35513</v>
      </c>
      <c r="C3914" s="101">
        <v>4.543553352355957</v>
      </c>
      <c r="D3914" s="56">
        <f t="shared" si="122"/>
        <v>-5.820289693490896E-2</v>
      </c>
      <c r="E3914">
        <v>0</v>
      </c>
      <c r="G3914">
        <v>3912</v>
      </c>
      <c r="H3914">
        <f t="shared" ca="1" si="123"/>
        <v>-1.6426839644647494E-2</v>
      </c>
    </row>
    <row r="3915" spans="2:8" x14ac:dyDescent="0.45">
      <c r="B3915" s="191">
        <v>35496</v>
      </c>
      <c r="C3915" s="101">
        <v>4.8243441581726074</v>
      </c>
      <c r="D3915" s="56">
        <f t="shared" si="122"/>
        <v>0.11216795617716274</v>
      </c>
      <c r="E3915">
        <v>0</v>
      </c>
      <c r="G3915">
        <v>3913</v>
      </c>
      <c r="H3915">
        <f t="shared" ca="1" si="123"/>
        <v>6.4547840649193024E-3</v>
      </c>
    </row>
    <row r="3916" spans="2:8" x14ac:dyDescent="0.45">
      <c r="B3916" s="191">
        <v>35453</v>
      </c>
      <c r="C3916" s="101">
        <v>4.3377838134765625</v>
      </c>
      <c r="D3916" s="56">
        <f t="shared" si="122"/>
        <v>0.21986156831934789</v>
      </c>
      <c r="E3916">
        <v>0</v>
      </c>
      <c r="G3916">
        <v>3914</v>
      </c>
      <c r="H3916">
        <f t="shared" ca="1" si="123"/>
        <v>-9.2748344256278932E-3</v>
      </c>
    </row>
    <row r="3917" spans="2:8" x14ac:dyDescent="0.45">
      <c r="B3917" s="191">
        <v>35429</v>
      </c>
      <c r="C3917" s="101">
        <v>3.5559639930725098</v>
      </c>
      <c r="D3917" s="56">
        <f t="shared" si="122"/>
        <v>0</v>
      </c>
      <c r="E3917">
        <v>0</v>
      </c>
      <c r="G3917">
        <v>3915</v>
      </c>
      <c r="H3917">
        <f t="shared" ca="1" si="123"/>
        <v>2.0822847017673514E-2</v>
      </c>
    </row>
    <row r="3918" spans="2:8" x14ac:dyDescent="0.45">
      <c r="B3918" s="191">
        <v>35426</v>
      </c>
      <c r="C3918" s="101">
        <v>3.5559639930725098</v>
      </c>
      <c r="D3918" s="56">
        <f t="shared" si="122"/>
        <v>6.9632648723124968E-2</v>
      </c>
      <c r="E3918">
        <v>0</v>
      </c>
      <c r="G3918">
        <v>3916</v>
      </c>
      <c r="H3918">
        <f t="shared" ca="1" si="123"/>
        <v>-1.3521863855264242E-2</v>
      </c>
    </row>
    <row r="3919" spans="2:8" x14ac:dyDescent="0.45">
      <c r="B3919" s="191">
        <v>35424</v>
      </c>
      <c r="C3919" s="101">
        <v>3.324472188949585</v>
      </c>
      <c r="D3919" s="56">
        <f t="shared" si="122"/>
        <v>0.19953602634878959</v>
      </c>
      <c r="E3919">
        <v>0</v>
      </c>
      <c r="G3919">
        <v>3917</v>
      </c>
      <c r="H3919">
        <f t="shared" ca="1" si="123"/>
        <v>-1.6560914795247544E-2</v>
      </c>
    </row>
    <row r="3920" spans="2:8" x14ac:dyDescent="0.45">
      <c r="B3920" s="191">
        <v>35381</v>
      </c>
      <c r="C3920" s="101">
        <v>2.7714650630950928</v>
      </c>
      <c r="D3920" s="56">
        <f t="shared" si="122"/>
        <v>-0.1998764473130388</v>
      </c>
      <c r="E3920">
        <v>0</v>
      </c>
      <c r="G3920">
        <v>3918</v>
      </c>
      <c r="H3920">
        <f t="shared" ca="1" si="123"/>
        <v>6.0578764529686012E-3</v>
      </c>
    </row>
    <row r="3921" spans="2:8" x14ac:dyDescent="0.45">
      <c r="B3921" s="191">
        <v>35368</v>
      </c>
      <c r="C3921" s="101">
        <v>3.4637963771820068</v>
      </c>
      <c r="D3921" s="56">
        <f t="shared" si="122"/>
        <v>6.7723835788150499E-2</v>
      </c>
      <c r="E3921">
        <v>0</v>
      </c>
      <c r="G3921">
        <v>3919</v>
      </c>
      <c r="H3921">
        <f t="shared" ca="1" si="123"/>
        <v>-1.6502023835818964E-2</v>
      </c>
    </row>
    <row r="3922" spans="2:8" x14ac:dyDescent="0.45">
      <c r="B3922" s="191">
        <v>35359</v>
      </c>
      <c r="C3922" s="101">
        <v>3.2440938949584961</v>
      </c>
      <c r="D3922" s="56">
        <f t="shared" si="122"/>
        <v>-1.1591720674799043E-2</v>
      </c>
      <c r="E3922">
        <v>0</v>
      </c>
      <c r="G3922">
        <v>3920</v>
      </c>
      <c r="H3922">
        <f t="shared" ca="1" si="123"/>
        <v>1.7960221384663379E-2</v>
      </c>
    </row>
    <row r="3923" spans="2:8" x14ac:dyDescent="0.45">
      <c r="B3923" s="191">
        <v>35340</v>
      </c>
      <c r="C3923" s="101">
        <v>3.2821395397186279</v>
      </c>
      <c r="D3923" s="56">
        <f t="shared" si="122"/>
        <v>8.0644180993166316E-3</v>
      </c>
      <c r="E3923">
        <v>0</v>
      </c>
      <c r="G3923">
        <v>3921</v>
      </c>
      <c r="H3923">
        <f t="shared" ca="1" si="123"/>
        <v>-1.7403142960843679E-2</v>
      </c>
    </row>
    <row r="3924" spans="2:8" x14ac:dyDescent="0.45">
      <c r="B3924" s="191">
        <v>35292</v>
      </c>
      <c r="C3924" s="101">
        <v>3.255882740020752</v>
      </c>
      <c r="D3924" s="56">
        <f t="shared" si="122"/>
        <v>0.27213844905283818</v>
      </c>
      <c r="E3924">
        <v>0</v>
      </c>
      <c r="G3924">
        <v>3922</v>
      </c>
      <c r="H3924">
        <f t="shared" ca="1" si="123"/>
        <v>1.4110672736796148E-2</v>
      </c>
    </row>
    <row r="3925" spans="2:8" x14ac:dyDescent="0.45">
      <c r="B3925" s="191">
        <v>35160</v>
      </c>
      <c r="C3925" s="101">
        <v>2.5593776702880859</v>
      </c>
      <c r="D3925" s="56">
        <f t="shared" si="122"/>
        <v>5.1746871597192649E-2</v>
      </c>
      <c r="E3925">
        <v>0</v>
      </c>
      <c r="G3925">
        <v>3923</v>
      </c>
      <c r="H3925">
        <f t="shared" ca="1" si="123"/>
        <v>3.2458374633004133E-2</v>
      </c>
    </row>
    <row r="3926" spans="2:8" x14ac:dyDescent="0.45">
      <c r="B3926" s="191">
        <v>35144</v>
      </c>
      <c r="C3926" s="101">
        <v>2.4334540367126465</v>
      </c>
      <c r="D3926" s="56">
        <f t="shared" si="122"/>
        <v>-0.11736373597684295</v>
      </c>
      <c r="E3926">
        <v>0</v>
      </c>
      <c r="G3926">
        <v>3924</v>
      </c>
      <c r="H3926">
        <f t="shared" ca="1" si="123"/>
        <v>1.9590967335505034E-2</v>
      </c>
    </row>
    <row r="3927" spans="2:8" x14ac:dyDescent="0.45">
      <c r="B3927" s="191">
        <v>35129</v>
      </c>
      <c r="C3927" s="101">
        <v>2.7570292949676514</v>
      </c>
      <c r="D3927" s="56">
        <f t="shared" si="122"/>
        <v>-3.8539744831571375E-2</v>
      </c>
      <c r="E3927">
        <v>0</v>
      </c>
      <c r="G3927">
        <v>3925</v>
      </c>
      <c r="H3927">
        <f t="shared" ca="1" si="123"/>
        <v>-3.4889206094205517E-2</v>
      </c>
    </row>
    <row r="3928" spans="2:8" x14ac:dyDescent="0.45">
      <c r="B3928" s="191">
        <v>35116</v>
      </c>
      <c r="C3928" s="101">
        <v>2.8675436973571777</v>
      </c>
      <c r="D3928" s="56">
        <f t="shared" si="122"/>
        <v>0.43384671507611317</v>
      </c>
      <c r="E3928">
        <v>0</v>
      </c>
      <c r="G3928">
        <v>3926</v>
      </c>
      <c r="H3928">
        <f t="shared" ca="1" si="123"/>
        <v>-1.1014196736742721E-2</v>
      </c>
    </row>
    <row r="3929" spans="2:8" x14ac:dyDescent="0.45">
      <c r="B3929" s="191">
        <v>35090</v>
      </c>
      <c r="C3929" s="101">
        <v>1.9998955726623535</v>
      </c>
      <c r="D3929" s="56">
        <f t="shared" si="122"/>
        <v>-0.76807768499107054</v>
      </c>
      <c r="E3929">
        <v>0</v>
      </c>
      <c r="G3929">
        <v>3927</v>
      </c>
      <c r="H3929">
        <f t="shared" ca="1" si="123"/>
        <v>-1.5566017679959333E-2</v>
      </c>
    </row>
    <row r="3930" spans="2:8" x14ac:dyDescent="0.45">
      <c r="B3930" s="191">
        <v>36970</v>
      </c>
      <c r="C3930" s="101">
        <v>8.6231269836425781</v>
      </c>
      <c r="D3930" s="56">
        <f t="shared" si="122"/>
        <v>0.37935209075406606</v>
      </c>
      <c r="E3930">
        <v>-6.3919796359048782E-5</v>
      </c>
      <c r="G3930">
        <v>3928</v>
      </c>
      <c r="H3930">
        <f t="shared" ca="1" si="123"/>
        <v>4.9273504183322677E-3</v>
      </c>
    </row>
    <row r="3931" spans="2:8" x14ac:dyDescent="0.45">
      <c r="B3931" s="191">
        <v>35830</v>
      </c>
      <c r="C3931" s="101">
        <v>6.2515778541564941</v>
      </c>
      <c r="D3931" s="56">
        <f t="shared" si="122"/>
        <v>-0.9868814023875585</v>
      </c>
      <c r="E3931">
        <v>-8.5725401252460318E-5</v>
      </c>
      <c r="G3931">
        <v>3929</v>
      </c>
      <c r="H3931">
        <f t="shared" ca="1" si="123"/>
        <v>7.7262945551134828E-3</v>
      </c>
    </row>
    <row r="3932" spans="2:8" x14ac:dyDescent="0.45">
      <c r="B3932" s="191">
        <v>45562</v>
      </c>
      <c r="C3932" s="101">
        <v>476.54315185546875</v>
      </c>
      <c r="D3932" s="56">
        <f t="shared" si="122"/>
        <v>9.5922058362184107E-2</v>
      </c>
      <c r="E3932">
        <v>-9.5601810837890003E-5</v>
      </c>
      <c r="G3932">
        <v>3930</v>
      </c>
      <c r="H3932">
        <f t="shared" ca="1" si="123"/>
        <v>7.0787163940952648E-3</v>
      </c>
    </row>
    <row r="3933" spans="2:8" x14ac:dyDescent="0.45">
      <c r="B3933" s="191">
        <v>45623</v>
      </c>
      <c r="C3933" s="101">
        <v>434.83306884765625</v>
      </c>
      <c r="D3933" s="56">
        <f t="shared" si="122"/>
        <v>8.4093870840705895E-2</v>
      </c>
      <c r="E3933">
        <v>-1.0491150766959262E-4</v>
      </c>
      <c r="G3933">
        <v>3931</v>
      </c>
      <c r="H3933">
        <f t="shared" ca="1" si="123"/>
        <v>1.6573010315668206E-2</v>
      </c>
    </row>
    <row r="3934" spans="2:8" x14ac:dyDescent="0.45">
      <c r="B3934" s="191">
        <v>45145</v>
      </c>
      <c r="C3934" s="101">
        <v>401.102783203125</v>
      </c>
      <c r="D3934" s="56">
        <f t="shared" si="122"/>
        <v>4.322904272867388E-2</v>
      </c>
      <c r="E3934">
        <v>-1.0977742569882689E-4</v>
      </c>
      <c r="G3934">
        <v>3932</v>
      </c>
      <c r="H3934">
        <f t="shared" ca="1" si="123"/>
        <v>-6.9426347125226204E-3</v>
      </c>
    </row>
    <row r="3935" spans="2:8" x14ac:dyDescent="0.45">
      <c r="B3935" s="191">
        <v>45204</v>
      </c>
      <c r="C3935" s="101">
        <v>384.48199462890625</v>
      </c>
      <c r="D3935" s="56">
        <f t="shared" si="122"/>
        <v>37.708693596231278</v>
      </c>
      <c r="E3935">
        <v>-1.1460181029590917E-4</v>
      </c>
      <c r="G3935">
        <v>3933</v>
      </c>
      <c r="H3935">
        <f t="shared" ca="1" si="123"/>
        <v>3.331325455781492E-2</v>
      </c>
    </row>
    <row r="3936" spans="2:8" x14ac:dyDescent="0.45">
      <c r="B3936" s="191">
        <v>37952</v>
      </c>
      <c r="C3936" s="101">
        <v>9.932703971862793</v>
      </c>
      <c r="D3936" s="56">
        <f t="shared" si="122"/>
        <v>-0.97566969800434988</v>
      </c>
      <c r="E3936">
        <v>-1.1664287408041734E-4</v>
      </c>
      <c r="G3936">
        <v>3934</v>
      </c>
      <c r="H3936">
        <f t="shared" ca="1" si="123"/>
        <v>-1.2191753144835183E-4</v>
      </c>
    </row>
    <row r="3937" spans="2:8" x14ac:dyDescent="0.45">
      <c r="B3937" s="191">
        <v>45849</v>
      </c>
      <c r="C3937" s="101">
        <v>408.24417114257813</v>
      </c>
      <c r="D3937" s="56">
        <f t="shared" si="122"/>
        <v>3.1045166274771191E-2</v>
      </c>
      <c r="E3937">
        <v>-1.1996457121074524E-4</v>
      </c>
      <c r="G3937">
        <v>3935</v>
      </c>
      <c r="H3937">
        <f t="shared" ca="1" si="123"/>
        <v>6.5857513697693305E-3</v>
      </c>
    </row>
    <row r="3938" spans="2:8" x14ac:dyDescent="0.45">
      <c r="B3938" s="191">
        <v>45989</v>
      </c>
      <c r="C3938" s="101">
        <v>395.9517822265625</v>
      </c>
      <c r="D3938" s="56">
        <f t="shared" si="122"/>
        <v>1.1257027312061563E-2</v>
      </c>
      <c r="E3938">
        <v>-1.2368843061576109E-4</v>
      </c>
      <c r="G3938">
        <v>3936</v>
      </c>
      <c r="H3938">
        <f t="shared" ca="1" si="123"/>
        <v>2.861684183349408E-2</v>
      </c>
    </row>
    <row r="3939" spans="2:8" x14ac:dyDescent="0.45">
      <c r="B3939" s="191">
        <v>45938</v>
      </c>
      <c r="C3939" s="101">
        <v>391.54415893554688</v>
      </c>
      <c r="D3939" s="56">
        <f t="shared" si="122"/>
        <v>49.508740560070258</v>
      </c>
      <c r="E3939">
        <v>-1.2508062049963045E-4</v>
      </c>
      <c r="G3939">
        <v>3937</v>
      </c>
      <c r="H3939">
        <f t="shared" ca="1" si="123"/>
        <v>-2.5372918321582574E-2</v>
      </c>
    </row>
    <row r="3940" spans="2:8" x14ac:dyDescent="0.45">
      <c r="B3940" s="191">
        <v>37637</v>
      </c>
      <c r="C3940" s="101">
        <v>7.7520079612731934</v>
      </c>
      <c r="D3940" s="56">
        <f t="shared" si="122"/>
        <v>-0.94739523233835832</v>
      </c>
      <c r="E3940">
        <v>-1.4699072771419148E-4</v>
      </c>
      <c r="G3940">
        <v>3938</v>
      </c>
      <c r="H3940">
        <f t="shared" ca="1" si="123"/>
        <v>-2.4745883884500343E-4</v>
      </c>
    </row>
    <row r="3941" spans="2:8" x14ac:dyDescent="0.45">
      <c r="B3941" s="191">
        <v>42278</v>
      </c>
      <c r="C3941" s="101">
        <v>147.36322021484375</v>
      </c>
      <c r="D3941" s="56">
        <f t="shared" si="122"/>
        <v>2.5001944910580283E-2</v>
      </c>
      <c r="E3941">
        <v>-1.519815998734453E-4</v>
      </c>
      <c r="G3941">
        <v>3939</v>
      </c>
      <c r="H3941">
        <f t="shared" ca="1" si="123"/>
        <v>6.6646969081275145E-3</v>
      </c>
    </row>
    <row r="3942" spans="2:8" x14ac:dyDescent="0.45">
      <c r="B3942" s="191">
        <v>42086</v>
      </c>
      <c r="C3942" s="101">
        <v>143.76872253417969</v>
      </c>
      <c r="D3942" s="56">
        <f t="shared" si="122"/>
        <v>1.7304931366664604E-2</v>
      </c>
      <c r="E3942">
        <v>-1.5259779709480537E-4</v>
      </c>
      <c r="G3942">
        <v>3940</v>
      </c>
      <c r="H3942">
        <f t="shared" ca="1" si="123"/>
        <v>1.4233511076406174E-2</v>
      </c>
    </row>
    <row r="3943" spans="2:8" x14ac:dyDescent="0.45">
      <c r="B3943" s="191">
        <v>41576</v>
      </c>
      <c r="C3943" s="101">
        <v>141.32313537597656</v>
      </c>
      <c r="D3943" s="56">
        <f t="shared" si="122"/>
        <v>1.1412492358510409E-2</v>
      </c>
      <c r="E3943">
        <v>-1.5275551517580162E-4</v>
      </c>
      <c r="G3943">
        <v>3941</v>
      </c>
      <c r="H3943">
        <f t="shared" ca="1" si="123"/>
        <v>1.6645893212723906E-2</v>
      </c>
    </row>
    <row r="3944" spans="2:8" x14ac:dyDescent="0.45">
      <c r="B3944" s="191">
        <v>41666</v>
      </c>
      <c r="C3944" s="101">
        <v>139.72848510742188</v>
      </c>
      <c r="D3944" s="56">
        <f t="shared" si="122"/>
        <v>5.5829935084152306E-3</v>
      </c>
      <c r="E3944">
        <v>-1.5428022814256977E-4</v>
      </c>
      <c r="G3944">
        <v>3942</v>
      </c>
      <c r="H3944">
        <f t="shared" ca="1" si="123"/>
        <v>2.3165249273324542E-2</v>
      </c>
    </row>
    <row r="3945" spans="2:8" x14ac:dyDescent="0.45">
      <c r="B3945" s="191">
        <v>41638</v>
      </c>
      <c r="C3945" s="101">
        <v>138.95271301269531</v>
      </c>
      <c r="D3945" s="56">
        <f t="shared" si="122"/>
        <v>18.710954660232282</v>
      </c>
      <c r="E3945">
        <v>-1.5503166126416463E-4</v>
      </c>
      <c r="G3945">
        <v>3943</v>
      </c>
      <c r="H3945">
        <f t="shared" ca="1" si="123"/>
        <v>2.3028244855819904E-2</v>
      </c>
    </row>
    <row r="3946" spans="2:8" x14ac:dyDescent="0.45">
      <c r="B3946" s="191">
        <v>37392</v>
      </c>
      <c r="C3946" s="101">
        <v>7.0495171546936035</v>
      </c>
      <c r="D3946" s="56">
        <f t="shared" si="122"/>
        <v>9.9006945364268385E-3</v>
      </c>
      <c r="E3946">
        <v>-1.5818752668019634E-4</v>
      </c>
      <c r="G3946">
        <v>3944</v>
      </c>
      <c r="H3946">
        <f t="shared" ca="1" si="123"/>
        <v>3.8750323961955303E-2</v>
      </c>
    </row>
    <row r="3947" spans="2:8" x14ac:dyDescent="0.45">
      <c r="B3947" s="191">
        <v>37356</v>
      </c>
      <c r="C3947" s="101">
        <v>6.9804062843322754</v>
      </c>
      <c r="D3947" s="56">
        <f t="shared" si="122"/>
        <v>-0.97740968840021913</v>
      </c>
      <c r="E3947">
        <v>-1.5941199784964553E-4</v>
      </c>
      <c r="G3947">
        <v>3945</v>
      </c>
      <c r="H3947">
        <f t="shared" ca="1" si="123"/>
        <v>1.1395961156675677E-2</v>
      </c>
    </row>
    <row r="3948" spans="2:8" x14ac:dyDescent="0.45">
      <c r="B3948" s="191">
        <v>46092</v>
      </c>
      <c r="C3948" s="101">
        <v>309</v>
      </c>
      <c r="D3948" s="56">
        <f t="shared" si="122"/>
        <v>1.370669783133128</v>
      </c>
      <c r="E3948">
        <v>-1.6174662657562246E-4</v>
      </c>
      <c r="G3948">
        <v>3946</v>
      </c>
      <c r="H3948">
        <f t="shared" ca="1" si="123"/>
        <v>-7.024688125184632E-3</v>
      </c>
    </row>
    <row r="3949" spans="2:8" x14ac:dyDescent="0.45">
      <c r="B3949" s="191">
        <v>41366</v>
      </c>
      <c r="C3949" s="101">
        <v>130.34291076660156</v>
      </c>
      <c r="D3949" s="56">
        <f t="shared" si="122"/>
        <v>19.050891841010859</v>
      </c>
      <c r="E3949">
        <v>-1.6257893974185413E-4</v>
      </c>
      <c r="G3949">
        <v>3947</v>
      </c>
      <c r="H3949">
        <f t="shared" ca="1" si="123"/>
        <v>-1.1606489487544962E-3</v>
      </c>
    </row>
    <row r="3950" spans="2:8" x14ac:dyDescent="0.45">
      <c r="B3950" s="191">
        <v>36011</v>
      </c>
      <c r="C3950" s="101">
        <v>6.5006041526794434</v>
      </c>
      <c r="D3950" s="56">
        <f t="shared" si="122"/>
        <v>-0.36878368314695764</v>
      </c>
      <c r="E3950">
        <v>-1.6662966637323123E-4</v>
      </c>
      <c r="G3950">
        <v>3948</v>
      </c>
      <c r="H3950">
        <f t="shared" ca="1" si="123"/>
        <v>3.5382032994348035E-2</v>
      </c>
    </row>
    <row r="3951" spans="2:8" x14ac:dyDescent="0.45">
      <c r="B3951" s="191">
        <v>38169</v>
      </c>
      <c r="C3951" s="101">
        <v>10.29853630065918</v>
      </c>
      <c r="D3951" s="56">
        <f t="shared" si="122"/>
        <v>-0.91545632579518577</v>
      </c>
      <c r="E3951">
        <v>-1.6943459213667947E-4</v>
      </c>
      <c r="G3951">
        <v>3949</v>
      </c>
      <c r="H3951">
        <f t="shared" ca="1" si="123"/>
        <v>2.765183295057335E-2</v>
      </c>
    </row>
    <row r="3952" spans="2:8" x14ac:dyDescent="0.45">
      <c r="B3952" s="191">
        <v>41264</v>
      </c>
      <c r="C3952" s="101">
        <v>121.81320953369141</v>
      </c>
      <c r="D3952" s="56">
        <f t="shared" si="122"/>
        <v>-0.36672165605312806</v>
      </c>
      <c r="E3952">
        <v>-1.7414902121487007E-4</v>
      </c>
      <c r="G3952">
        <v>3950</v>
      </c>
      <c r="H3952">
        <f t="shared" ca="1" si="123"/>
        <v>-1.0384593858408458E-2</v>
      </c>
    </row>
    <row r="3953" spans="2:8" x14ac:dyDescent="0.45">
      <c r="B3953" s="191">
        <v>42843</v>
      </c>
      <c r="C3953" s="101">
        <v>192.35334777832031</v>
      </c>
      <c r="D3953" s="56">
        <f t="shared" si="122"/>
        <v>-1.7908799478313022E-4</v>
      </c>
      <c r="E3953">
        <v>-1.7908799478313022E-4</v>
      </c>
      <c r="G3953">
        <v>3951</v>
      </c>
      <c r="H3953">
        <f t="shared" ca="1" si="123"/>
        <v>2.7083548939951428E-2</v>
      </c>
    </row>
    <row r="3954" spans="2:8" x14ac:dyDescent="0.45">
      <c r="B3954" s="191">
        <v>42842</v>
      </c>
      <c r="C3954" s="101">
        <v>192.38780212402344</v>
      </c>
      <c r="D3954" s="56">
        <f t="shared" si="122"/>
        <v>-2.3238541846379891E-2</v>
      </c>
      <c r="E3954">
        <v>-1.7913521227324409E-4</v>
      </c>
      <c r="G3954">
        <v>3952</v>
      </c>
      <c r="H3954">
        <f t="shared" ca="1" si="123"/>
        <v>1.7743122066821559E-2</v>
      </c>
    </row>
    <row r="3955" spans="2:8" x14ac:dyDescent="0.45">
      <c r="B3955" s="191">
        <v>43516</v>
      </c>
      <c r="C3955" s="101">
        <v>196.96498107910156</v>
      </c>
      <c r="D3955" s="56">
        <f t="shared" si="122"/>
        <v>0.73446698145595402</v>
      </c>
      <c r="E3955">
        <v>-1.8109101527539117E-4</v>
      </c>
      <c r="G3955">
        <v>3953</v>
      </c>
      <c r="H3955">
        <f t="shared" ca="1" si="123"/>
        <v>8.2788821157272711E-3</v>
      </c>
    </row>
    <row r="3956" spans="2:8" x14ac:dyDescent="0.45">
      <c r="B3956" s="191">
        <v>41155</v>
      </c>
      <c r="C3956" s="101">
        <v>113.55937194824219</v>
      </c>
      <c r="D3956" s="56">
        <f t="shared" si="122"/>
        <v>-0.39252278929158579</v>
      </c>
      <c r="E3956">
        <v>-1.8687149179337251E-4</v>
      </c>
      <c r="G3956">
        <v>3954</v>
      </c>
      <c r="H3956">
        <f t="shared" ca="1" si="123"/>
        <v>-1.0708065803635867E-2</v>
      </c>
    </row>
    <row r="3957" spans="2:8" x14ac:dyDescent="0.45">
      <c r="B3957" s="191">
        <v>43032</v>
      </c>
      <c r="C3957" s="101">
        <v>186.93601989746094</v>
      </c>
      <c r="D3957" s="56">
        <f t="shared" si="122"/>
        <v>0.70641222991265229</v>
      </c>
      <c r="E3957">
        <v>-1.8721436853140285E-4</v>
      </c>
      <c r="G3957">
        <v>3955</v>
      </c>
      <c r="H3957">
        <f t="shared" ca="1" si="123"/>
        <v>-2.4329636130780923E-2</v>
      </c>
    </row>
    <row r="3958" spans="2:8" x14ac:dyDescent="0.45">
      <c r="B3958" s="191">
        <v>41121</v>
      </c>
      <c r="C3958" s="101">
        <v>109.54915618896484</v>
      </c>
      <c r="D3958" s="56">
        <f t="shared" si="122"/>
        <v>-0.76238909482045347</v>
      </c>
      <c r="E3958">
        <v>-1.9364126913922174E-4</v>
      </c>
      <c r="G3958">
        <v>3956</v>
      </c>
      <c r="H3958">
        <f t="shared" ca="1" si="123"/>
        <v>9.0510883071456827E-3</v>
      </c>
    </row>
    <row r="3959" spans="2:8" x14ac:dyDescent="0.45">
      <c r="B3959" s="191">
        <v>45530</v>
      </c>
      <c r="C3959" s="101">
        <v>461.0443115234375</v>
      </c>
      <c r="D3959" s="56">
        <f t="shared" si="122"/>
        <v>8.5087831542693468</v>
      </c>
      <c r="E3959">
        <v>-1.9774344812689042E-4</v>
      </c>
      <c r="G3959">
        <v>3957</v>
      </c>
      <c r="H3959">
        <f t="shared" ca="1" si="123"/>
        <v>-2.3251567130824772E-2</v>
      </c>
    </row>
    <row r="3960" spans="2:8" x14ac:dyDescent="0.45">
      <c r="B3960" s="191">
        <v>40234</v>
      </c>
      <c r="C3960" s="101">
        <v>48.486152648925781</v>
      </c>
      <c r="D3960" s="56">
        <f t="shared" si="122"/>
        <v>2.5627657897115741</v>
      </c>
      <c r="E3960">
        <v>-2.0152732858456706E-4</v>
      </c>
      <c r="G3960">
        <v>3958</v>
      </c>
      <c r="H3960">
        <f t="shared" ca="1" si="123"/>
        <v>3.3097292982077336E-2</v>
      </c>
    </row>
    <row r="3961" spans="2:8" x14ac:dyDescent="0.45">
      <c r="B3961" s="191">
        <v>38303</v>
      </c>
      <c r="C3961" s="101">
        <v>13.609132766723633</v>
      </c>
      <c r="D3961" s="56">
        <f t="shared" si="122"/>
        <v>4.6717733072867507</v>
      </c>
      <c r="E3961">
        <v>-2.174687672393391E-4</v>
      </c>
      <c r="G3961">
        <v>3959</v>
      </c>
      <c r="H3961">
        <f t="shared" ca="1" si="123"/>
        <v>1.760493871279039E-2</v>
      </c>
    </row>
    <row r="3962" spans="2:8" x14ac:dyDescent="0.45">
      <c r="B3962" s="191">
        <v>35081</v>
      </c>
      <c r="C3962" s="101">
        <v>2.399449348449707</v>
      </c>
      <c r="D3962" s="56">
        <f t="shared" si="122"/>
        <v>-0.94192785921863864</v>
      </c>
      <c r="E3962">
        <v>-2.2153234819321992E-4</v>
      </c>
      <c r="G3962">
        <v>3960</v>
      </c>
      <c r="H3962">
        <f t="shared" ca="1" si="123"/>
        <v>-8.2797614142387944E-3</v>
      </c>
    </row>
    <row r="3963" spans="2:8" x14ac:dyDescent="0.45">
      <c r="B3963" s="191">
        <v>39602</v>
      </c>
      <c r="C3963" s="101">
        <v>41.318424224853516</v>
      </c>
      <c r="D3963" s="56">
        <f t="shared" si="122"/>
        <v>4.5883298209711016</v>
      </c>
      <c r="E3963">
        <v>-2.270663662375574E-4</v>
      </c>
      <c r="G3963">
        <v>3961</v>
      </c>
      <c r="H3963">
        <f t="shared" ca="1" si="123"/>
        <v>1.9982978172149349E-2</v>
      </c>
    </row>
    <row r="3964" spans="2:8" x14ac:dyDescent="0.45">
      <c r="B3964" s="191">
        <v>37593</v>
      </c>
      <c r="C3964" s="101">
        <v>7.3936982154846191</v>
      </c>
      <c r="D3964" s="56">
        <f t="shared" si="122"/>
        <v>4.9072139643283066E-2</v>
      </c>
      <c r="E3964">
        <v>-2.3095833329840804E-4</v>
      </c>
      <c r="G3964">
        <v>3962</v>
      </c>
      <c r="H3964">
        <f t="shared" ca="1" si="123"/>
        <v>-1.7473050347998835E-2</v>
      </c>
    </row>
    <row r="3965" spans="2:8" x14ac:dyDescent="0.45">
      <c r="B3965" s="191">
        <v>37393</v>
      </c>
      <c r="C3965" s="101">
        <v>7.0478453636169434</v>
      </c>
      <c r="D3965" s="56">
        <f t="shared" si="122"/>
        <v>-0.95828861569661694</v>
      </c>
      <c r="E3965">
        <v>-2.3714972812670856E-4</v>
      </c>
      <c r="G3965">
        <v>3963</v>
      </c>
      <c r="H3965">
        <f t="shared" ca="1" si="123"/>
        <v>-1.4995072724726888E-2</v>
      </c>
    </row>
    <row r="3966" spans="2:8" x14ac:dyDescent="0.45">
      <c r="B3966" s="191">
        <v>44428</v>
      </c>
      <c r="C3966" s="101">
        <v>168.96694946289063</v>
      </c>
      <c r="D3966" s="56">
        <f t="shared" si="122"/>
        <v>4.6955797593160944E-2</v>
      </c>
      <c r="E3966">
        <v>-2.3943510649535439E-4</v>
      </c>
      <c r="G3966">
        <v>3964</v>
      </c>
      <c r="H3966">
        <f t="shared" ca="1" si="123"/>
        <v>7.4068069458113287E-3</v>
      </c>
    </row>
    <row r="3967" spans="2:8" x14ac:dyDescent="0.45">
      <c r="B3967" s="191">
        <v>44312</v>
      </c>
      <c r="C3967" s="101">
        <v>161.38880920410156</v>
      </c>
      <c r="D3967" s="56">
        <f t="shared" si="122"/>
        <v>-0.55677078435582861</v>
      </c>
      <c r="E3967">
        <v>-2.435876519492589E-4</v>
      </c>
      <c r="G3967">
        <v>3965</v>
      </c>
      <c r="H3967">
        <f t="shared" ca="1" si="123"/>
        <v>-1.6522098619228875E-2</v>
      </c>
    </row>
    <row r="3968" spans="2:8" x14ac:dyDescent="0.45">
      <c r="B3968" s="191">
        <v>45335</v>
      </c>
      <c r="C3968" s="101">
        <v>364.12042236328125</v>
      </c>
      <c r="D3968" s="56">
        <f t="shared" si="122"/>
        <v>3.3888625169228632</v>
      </c>
      <c r="E3968">
        <v>-2.4575951714832489E-4</v>
      </c>
      <c r="G3968">
        <v>3966</v>
      </c>
      <c r="H3968">
        <f t="shared" ca="1" si="123"/>
        <v>1.0823586747453047E-2</v>
      </c>
    </row>
    <row r="3969" spans="2:8" x14ac:dyDescent="0.45">
      <c r="B3969" s="191">
        <v>40801</v>
      </c>
      <c r="C3969" s="101">
        <v>82.964645385742188</v>
      </c>
      <c r="D3969" s="56">
        <f t="shared" si="122"/>
        <v>3.7191205917660251E-2</v>
      </c>
      <c r="E3969">
        <v>-2.5071092221626984E-4</v>
      </c>
      <c r="G3969">
        <v>3967</v>
      </c>
      <c r="H3969">
        <f t="shared" ca="1" si="123"/>
        <v>2.0477262600093152E-2</v>
      </c>
    </row>
    <row r="3970" spans="2:8" x14ac:dyDescent="0.45">
      <c r="B3970" s="191">
        <v>40872</v>
      </c>
      <c r="C3970" s="101">
        <v>79.989730834960938</v>
      </c>
      <c r="D3970" s="56">
        <f t="shared" si="122"/>
        <v>5.4158311354135749E-2</v>
      </c>
      <c r="E3970">
        <v>-2.5993740905528104E-4</v>
      </c>
      <c r="G3970">
        <v>3968</v>
      </c>
      <c r="H3970">
        <f t="shared" ca="1" si="123"/>
        <v>3.860194363278141E-3</v>
      </c>
    </row>
    <row r="3971" spans="2:8" x14ac:dyDescent="0.45">
      <c r="B3971" s="191">
        <v>40667</v>
      </c>
      <c r="C3971" s="101">
        <v>75.88018798828125</v>
      </c>
      <c r="D3971" s="56">
        <f t="shared" ref="D3971:D4034" si="124">(C3971-C3972)/C3972</f>
        <v>1.1662574981407454</v>
      </c>
      <c r="E3971">
        <v>-2.6747941810712021E-4</v>
      </c>
      <c r="G3971">
        <v>3969</v>
      </c>
      <c r="H3971">
        <f t="shared" ca="1" si="123"/>
        <v>-2.0593249586572524E-2</v>
      </c>
    </row>
    <row r="3972" spans="2:8" x14ac:dyDescent="0.45">
      <c r="B3972" s="191">
        <v>39682</v>
      </c>
      <c r="C3972" s="101">
        <v>35.028240203857422</v>
      </c>
      <c r="D3972" s="56">
        <f t="shared" si="124"/>
        <v>1.3248024222148436</v>
      </c>
      <c r="E3972">
        <v>-2.7436147538101134E-4</v>
      </c>
      <c r="G3972">
        <v>3970</v>
      </c>
      <c r="H3972">
        <f t="shared" ref="H3972:H4035" ca="1" si="125">_xlfn.NORM.INV(RAND(),N$5,N$6)</f>
        <v>3.0583064583242302E-2</v>
      </c>
    </row>
    <row r="3973" spans="2:8" x14ac:dyDescent="0.45">
      <c r="B3973" s="191">
        <v>38364</v>
      </c>
      <c r="C3973" s="101">
        <v>15.067190170288086</v>
      </c>
      <c r="D3973" s="56">
        <f t="shared" si="124"/>
        <v>-0.54533154770764314</v>
      </c>
      <c r="E3973">
        <v>-2.7506667693447269E-4</v>
      </c>
      <c r="G3973">
        <v>3971</v>
      </c>
      <c r="H3973">
        <f t="shared" ca="1" si="125"/>
        <v>-8.6969868656801702E-3</v>
      </c>
    </row>
    <row r="3974" spans="2:8" x14ac:dyDescent="0.45">
      <c r="B3974" s="191">
        <v>38957</v>
      </c>
      <c r="C3974" s="101">
        <v>33.138851165771484</v>
      </c>
      <c r="D3974" s="56">
        <f t="shared" si="124"/>
        <v>3.2544901979341816</v>
      </c>
      <c r="E3974">
        <v>-2.7745932418688076E-4</v>
      </c>
      <c r="G3974">
        <v>3972</v>
      </c>
      <c r="H3974">
        <f t="shared" ca="1" si="125"/>
        <v>2.2043051032410916E-3</v>
      </c>
    </row>
    <row r="3975" spans="2:8" x14ac:dyDescent="0.45">
      <c r="B3975" s="191">
        <v>36116</v>
      </c>
      <c r="C3975" s="101">
        <v>7.7891473770141602</v>
      </c>
      <c r="D3975" s="56">
        <f t="shared" si="124"/>
        <v>-0.95034159698105602</v>
      </c>
      <c r="E3975">
        <v>-2.7779197304212197E-4</v>
      </c>
      <c r="G3975">
        <v>3973</v>
      </c>
      <c r="H3975">
        <f t="shared" ca="1" si="125"/>
        <v>-3.3053276187238118E-4</v>
      </c>
    </row>
    <row r="3976" spans="2:8" x14ac:dyDescent="0.45">
      <c r="B3976" s="191">
        <v>41848</v>
      </c>
      <c r="C3976" s="101">
        <v>156.85456848144531</v>
      </c>
      <c r="D3976" s="56">
        <f t="shared" si="124"/>
        <v>-0.47703259183859936</v>
      </c>
      <c r="E3976">
        <v>-2.7979582393305595E-4</v>
      </c>
      <c r="G3976">
        <v>3974</v>
      </c>
      <c r="H3976">
        <f t="shared" ca="1" si="125"/>
        <v>-7.9544316756938235E-3</v>
      </c>
    </row>
    <row r="3977" spans="2:8" x14ac:dyDescent="0.45">
      <c r="B3977" s="191">
        <v>44872</v>
      </c>
      <c r="C3977" s="101">
        <v>299.93182373046875</v>
      </c>
      <c r="D3977" s="56">
        <f t="shared" si="124"/>
        <v>-2.8278051776502486E-4</v>
      </c>
      <c r="E3977">
        <v>-2.8278051776502486E-4</v>
      </c>
      <c r="G3977">
        <v>3975</v>
      </c>
      <c r="H3977">
        <f t="shared" ca="1" si="125"/>
        <v>-2.269652631308073E-2</v>
      </c>
    </row>
    <row r="3978" spans="2:8" x14ac:dyDescent="0.45">
      <c r="B3978" s="191">
        <v>44869</v>
      </c>
      <c r="C3978" s="101">
        <v>300.01666259765625</v>
      </c>
      <c r="D3978" s="56">
        <f t="shared" si="124"/>
        <v>8.243215017697807</v>
      </c>
      <c r="E3978">
        <v>-2.8280223764601151E-4</v>
      </c>
      <c r="G3978">
        <v>3976</v>
      </c>
      <c r="H3978">
        <f t="shared" ca="1" si="125"/>
        <v>-1.1407525382108746E-2</v>
      </c>
    </row>
    <row r="3979" spans="2:8" x14ac:dyDescent="0.45">
      <c r="B3979" s="191">
        <v>39122</v>
      </c>
      <c r="C3979" s="101">
        <v>32.458042144775391</v>
      </c>
      <c r="D3979" s="56">
        <f t="shared" si="124"/>
        <v>-0.79022086879873432</v>
      </c>
      <c r="E3979">
        <v>-2.8351231933286135E-4</v>
      </c>
      <c r="G3979">
        <v>3977</v>
      </c>
      <c r="H3979">
        <f t="shared" ca="1" si="125"/>
        <v>-1.3243400147262134E-2</v>
      </c>
    </row>
    <row r="3980" spans="2:8" x14ac:dyDescent="0.45">
      <c r="B3980" s="191">
        <v>41878</v>
      </c>
      <c r="C3980" s="101">
        <v>154.72483825683594</v>
      </c>
      <c r="D3980" s="56">
        <f t="shared" si="124"/>
        <v>1.1759376955102609</v>
      </c>
      <c r="E3980">
        <v>-2.8364601765723573E-4</v>
      </c>
      <c r="G3980">
        <v>3978</v>
      </c>
      <c r="H3980">
        <f t="shared" ca="1" si="125"/>
        <v>-3.2150866434697147E-2</v>
      </c>
    </row>
    <row r="3981" spans="2:8" x14ac:dyDescent="0.45">
      <c r="B3981" s="191">
        <v>40465</v>
      </c>
      <c r="C3981" s="101">
        <v>71.107200622558594</v>
      </c>
      <c r="D3981" s="56">
        <f t="shared" si="124"/>
        <v>-0.54488080431632968</v>
      </c>
      <c r="E3981">
        <v>-2.8564300138176984E-4</v>
      </c>
      <c r="G3981">
        <v>3979</v>
      </c>
      <c r="H3981">
        <f t="shared" ca="1" si="125"/>
        <v>2.3962231313074097E-3</v>
      </c>
    </row>
    <row r="3982" spans="2:8" x14ac:dyDescent="0.45">
      <c r="B3982" s="191">
        <v>42298</v>
      </c>
      <c r="C3982" s="101">
        <v>156.23863220214844</v>
      </c>
      <c r="D3982" s="56">
        <f t="shared" si="124"/>
        <v>1.2162174856265457</v>
      </c>
      <c r="E3982">
        <v>-2.8665741539090608E-4</v>
      </c>
      <c r="G3982">
        <v>3980</v>
      </c>
      <c r="H3982">
        <f t="shared" ca="1" si="125"/>
        <v>-7.5489416469648454E-3</v>
      </c>
    </row>
    <row r="3983" spans="2:8" x14ac:dyDescent="0.45">
      <c r="B3983" s="191">
        <v>40605</v>
      </c>
      <c r="C3983" s="101">
        <v>70.497879028320313</v>
      </c>
      <c r="D3983" s="56">
        <f t="shared" si="124"/>
        <v>1.2790004710152367</v>
      </c>
      <c r="E3983">
        <v>-2.8800297740117886E-4</v>
      </c>
      <c r="G3983">
        <v>3981</v>
      </c>
      <c r="H3983">
        <f t="shared" ca="1" si="125"/>
        <v>1.6614784914116224E-3</v>
      </c>
    </row>
    <row r="3984" spans="2:8" x14ac:dyDescent="0.45">
      <c r="B3984" s="191">
        <v>38891</v>
      </c>
      <c r="C3984" s="101">
        <v>30.933683395385742</v>
      </c>
      <c r="D3984" s="56">
        <f t="shared" si="124"/>
        <v>-0.54644558105070562</v>
      </c>
      <c r="E3984">
        <v>-2.923028378216695E-4</v>
      </c>
      <c r="G3984">
        <v>3982</v>
      </c>
      <c r="H3984">
        <f t="shared" ca="1" si="125"/>
        <v>1.1786102797734557E-2</v>
      </c>
    </row>
    <row r="3985" spans="2:8" x14ac:dyDescent="0.45">
      <c r="B3985" s="191">
        <v>40623</v>
      </c>
      <c r="C3985" s="101">
        <v>68.202804565429688</v>
      </c>
      <c r="D3985" s="56">
        <f t="shared" si="124"/>
        <v>6.6413575014635571</v>
      </c>
      <c r="E3985">
        <v>-2.9746801044671869E-4</v>
      </c>
      <c r="G3985">
        <v>3983</v>
      </c>
      <c r="H3985">
        <f t="shared" ca="1" si="125"/>
        <v>3.1506238743564422E-3</v>
      </c>
    </row>
    <row r="3986" spans="2:8" x14ac:dyDescent="0.45">
      <c r="B3986" s="191">
        <v>36934</v>
      </c>
      <c r="C3986" s="101">
        <v>8.9254827499389648</v>
      </c>
      <c r="D3986" s="56">
        <f t="shared" si="124"/>
        <v>-0.70057166561557471</v>
      </c>
      <c r="E3986">
        <v>-3.0784253971590685E-4</v>
      </c>
      <c r="G3986">
        <v>3984</v>
      </c>
      <c r="H3986">
        <f t="shared" ca="1" si="125"/>
        <v>-1.2764055667806094E-3</v>
      </c>
    </row>
    <row r="3987" spans="2:8" x14ac:dyDescent="0.45">
      <c r="B3987" s="191">
        <v>39217</v>
      </c>
      <c r="C3987" s="101">
        <v>29.80841064453125</v>
      </c>
      <c r="D3987" s="56">
        <f t="shared" si="124"/>
        <v>6.2113536821004813E-3</v>
      </c>
      <c r="E3987">
        <v>-3.0838584986784059E-4</v>
      </c>
      <c r="G3987">
        <v>3985</v>
      </c>
      <c r="H3987">
        <f t="shared" ca="1" si="125"/>
        <v>-2.142699845116651E-2</v>
      </c>
    </row>
    <row r="3988" spans="2:8" x14ac:dyDescent="0.45">
      <c r="B3988" s="191">
        <v>39209</v>
      </c>
      <c r="C3988" s="101">
        <v>29.62440299987793</v>
      </c>
      <c r="D3988" s="56">
        <f t="shared" si="124"/>
        <v>3.063599411641277</v>
      </c>
      <c r="E3988">
        <v>-3.1055812669793231E-4</v>
      </c>
      <c r="G3988">
        <v>3986</v>
      </c>
      <c r="H3988">
        <f t="shared" ca="1" si="125"/>
        <v>2.0768800169828651E-4</v>
      </c>
    </row>
    <row r="3989" spans="2:8" x14ac:dyDescent="0.45">
      <c r="B3989" s="191">
        <v>37690</v>
      </c>
      <c r="C3989" s="101">
        <v>7.2901878356933594</v>
      </c>
      <c r="D3989" s="56">
        <f t="shared" si="124"/>
        <v>-0.94917640457207286</v>
      </c>
      <c r="E3989">
        <v>-3.1183384258347767E-4</v>
      </c>
      <c r="G3989">
        <v>3987</v>
      </c>
      <c r="H3989">
        <f t="shared" ca="1" si="125"/>
        <v>-7.7962825520738578E-3</v>
      </c>
    </row>
    <row r="3990" spans="2:8" x14ac:dyDescent="0.45">
      <c r="B3990" s="191">
        <v>42250</v>
      </c>
      <c r="C3990" s="101">
        <v>143.44100952148438</v>
      </c>
      <c r="D3990" s="56">
        <f t="shared" si="124"/>
        <v>8.5542941180879772</v>
      </c>
      <c r="E3990">
        <v>-3.1264987786449499E-4</v>
      </c>
      <c r="G3990">
        <v>3988</v>
      </c>
      <c r="H3990">
        <f t="shared" ca="1" si="125"/>
        <v>-4.3887753464276723E-2</v>
      </c>
    </row>
    <row r="3991" spans="2:8" x14ac:dyDescent="0.45">
      <c r="B3991" s="191">
        <v>38334</v>
      </c>
      <c r="C3991" s="101">
        <v>15.013250350952148</v>
      </c>
      <c r="D3991" s="56">
        <f t="shared" si="124"/>
        <v>-0.89321603929407922</v>
      </c>
      <c r="E3991">
        <v>-3.1585949980149239E-4</v>
      </c>
      <c r="G3991">
        <v>3989</v>
      </c>
      <c r="H3991">
        <f t="shared" ca="1" si="125"/>
        <v>2.1158527686092225E-2</v>
      </c>
    </row>
    <row r="3992" spans="2:8" x14ac:dyDescent="0.45">
      <c r="B3992" s="191">
        <v>42261</v>
      </c>
      <c r="C3992" s="101">
        <v>140.59461975097656</v>
      </c>
      <c r="D3992" s="56">
        <f t="shared" si="124"/>
        <v>3.9664658104049217</v>
      </c>
      <c r="E3992">
        <v>-3.1854372571388896E-4</v>
      </c>
      <c r="G3992">
        <v>3990</v>
      </c>
      <c r="H3992">
        <f t="shared" ca="1" si="125"/>
        <v>1.8732336334057836E-2</v>
      </c>
    </row>
    <row r="3993" spans="2:8" x14ac:dyDescent="0.45">
      <c r="B3993" s="191">
        <v>39245</v>
      </c>
      <c r="C3993" s="101">
        <v>28.308786392211914</v>
      </c>
      <c r="D3993" s="56">
        <f t="shared" si="124"/>
        <v>-0.92743664842196494</v>
      </c>
      <c r="E3993">
        <v>-3.2512091507494147E-4</v>
      </c>
      <c r="G3993">
        <v>3991</v>
      </c>
      <c r="H3993">
        <f t="shared" ca="1" si="125"/>
        <v>-1.595343968438577E-2</v>
      </c>
    </row>
    <row r="3994" spans="2:8" x14ac:dyDescent="0.45">
      <c r="B3994" s="191">
        <v>45195</v>
      </c>
      <c r="C3994" s="101">
        <v>390.1251220703125</v>
      </c>
      <c r="D3994" s="56">
        <f t="shared" si="124"/>
        <v>0.85872202228686167</v>
      </c>
      <c r="E3994">
        <v>-3.3883452652664584E-4</v>
      </c>
      <c r="G3994">
        <v>3992</v>
      </c>
      <c r="H3994">
        <f t="shared" ca="1" si="125"/>
        <v>4.4597958604071985E-3</v>
      </c>
    </row>
    <row r="3995" spans="2:8" x14ac:dyDescent="0.45">
      <c r="B3995" s="191">
        <v>43482</v>
      </c>
      <c r="C3995" s="101">
        <v>209.88890075683594</v>
      </c>
      <c r="D3995" s="56">
        <f t="shared" si="124"/>
        <v>-0.49335925503553119</v>
      </c>
      <c r="E3995">
        <v>-3.4011729250065355E-4</v>
      </c>
      <c r="G3995">
        <v>3993</v>
      </c>
      <c r="H3995">
        <f t="shared" ca="1" si="125"/>
        <v>8.6008714316561017E-4</v>
      </c>
    </row>
    <row r="3996" spans="2:8" x14ac:dyDescent="0.45">
      <c r="B3996" s="191">
        <v>45678</v>
      </c>
      <c r="C3996" s="101">
        <v>414.27560424804688</v>
      </c>
      <c r="D3996" s="56">
        <f t="shared" si="124"/>
        <v>51.065286643193708</v>
      </c>
      <c r="E3996">
        <v>-3.4264541405969938E-4</v>
      </c>
      <c r="G3996">
        <v>3994</v>
      </c>
      <c r="H3996">
        <f t="shared" ca="1" si="125"/>
        <v>1.2920006879362062E-2</v>
      </c>
    </row>
    <row r="3997" spans="2:8" x14ac:dyDescent="0.45">
      <c r="B3997" s="191">
        <v>36804</v>
      </c>
      <c r="C3997" s="101">
        <v>7.9568486213684082</v>
      </c>
      <c r="D3997" s="56">
        <f t="shared" si="124"/>
        <v>-7.9979164457160638E-3</v>
      </c>
      <c r="E3997">
        <v>-3.4542486089700114E-4</v>
      </c>
      <c r="G3997">
        <v>3995</v>
      </c>
      <c r="H3997">
        <f t="shared" ca="1" si="125"/>
        <v>-1.5304729509973875E-2</v>
      </c>
    </row>
    <row r="3998" spans="2:8" x14ac:dyDescent="0.45">
      <c r="B3998" s="191">
        <v>37328</v>
      </c>
      <c r="C3998" s="101">
        <v>8.0209999084472656</v>
      </c>
      <c r="D3998" s="56">
        <f t="shared" si="124"/>
        <v>-0.93344612304897756</v>
      </c>
      <c r="E3998">
        <v>-3.4717810522051992E-4</v>
      </c>
      <c r="G3998">
        <v>3996</v>
      </c>
      <c r="H3998">
        <f t="shared" ca="1" si="125"/>
        <v>-1.998777963079398E-2</v>
      </c>
    </row>
    <row r="3999" spans="2:8" x14ac:dyDescent="0.45">
      <c r="B3999" s="191">
        <v>41290</v>
      </c>
      <c r="C3999" s="101">
        <v>120.51889801025391</v>
      </c>
      <c r="D3999" s="56">
        <f t="shared" si="124"/>
        <v>39.182188523646694</v>
      </c>
      <c r="E3999">
        <v>-3.5191271299072398E-4</v>
      </c>
      <c r="G3999">
        <v>3997</v>
      </c>
      <c r="H3999">
        <f t="shared" ca="1" si="125"/>
        <v>-1.8318969115406155E-3</v>
      </c>
    </row>
    <row r="4000" spans="2:8" x14ac:dyDescent="0.45">
      <c r="B4000" s="191">
        <v>35114</v>
      </c>
      <c r="C4000" s="101">
        <v>2.9993114471435547</v>
      </c>
      <c r="D4000" s="56">
        <f t="shared" si="124"/>
        <v>-0.73741320354028106</v>
      </c>
      <c r="E4000">
        <v>-3.544841127785523E-4</v>
      </c>
      <c r="G4000">
        <v>3998</v>
      </c>
      <c r="H4000">
        <f t="shared" ca="1" si="125"/>
        <v>-3.1778093621533145E-2</v>
      </c>
    </row>
    <row r="4001" spans="2:8" x14ac:dyDescent="0.45">
      <c r="B4001" s="191">
        <v>37986</v>
      </c>
      <c r="C4001" s="101">
        <v>11.422171592712402</v>
      </c>
      <c r="D4001" s="56">
        <f t="shared" si="124"/>
        <v>0.43368660131352677</v>
      </c>
      <c r="E4001">
        <v>-3.5580511528069043E-4</v>
      </c>
      <c r="G4001">
        <v>3999</v>
      </c>
      <c r="H4001">
        <f t="shared" ca="1" si="125"/>
        <v>3.2122576745930276E-2</v>
      </c>
    </row>
    <row r="4002" spans="2:8" x14ac:dyDescent="0.45">
      <c r="B4002" s="191">
        <v>37453</v>
      </c>
      <c r="C4002" s="101">
        <v>7.9669933319091797</v>
      </c>
      <c r="D4002" s="56">
        <f t="shared" si="124"/>
        <v>1.7002808725910921</v>
      </c>
      <c r="E4002">
        <v>-3.5700689297924138E-4</v>
      </c>
      <c r="G4002">
        <v>4000</v>
      </c>
      <c r="H4002">
        <f t="shared" ca="1" si="125"/>
        <v>1.2029709124700666E-2</v>
      </c>
    </row>
    <row r="4003" spans="2:8" x14ac:dyDescent="0.45">
      <c r="B4003" s="191">
        <v>35221</v>
      </c>
      <c r="C4003" s="101">
        <v>2.9504313468933105</v>
      </c>
      <c r="D4003" s="56">
        <f t="shared" si="124"/>
        <v>-0.61976048640153547</v>
      </c>
      <c r="E4003">
        <v>-3.5970877241081373E-4</v>
      </c>
      <c r="G4003">
        <v>4001</v>
      </c>
      <c r="H4003">
        <f t="shared" ca="1" si="125"/>
        <v>1.1379987651914728E-2</v>
      </c>
    </row>
    <row r="4004" spans="2:8" x14ac:dyDescent="0.45">
      <c r="B4004" s="191">
        <v>37634</v>
      </c>
      <c r="C4004" s="101">
        <v>7.7594022750854492</v>
      </c>
      <c r="D4004" s="56">
        <f t="shared" si="124"/>
        <v>-0.95738525040974742</v>
      </c>
      <c r="E4004">
        <v>-3.6637034734538144E-4</v>
      </c>
      <c r="G4004">
        <v>4002</v>
      </c>
      <c r="H4004">
        <f t="shared" ca="1" si="125"/>
        <v>1.741420405403156E-2</v>
      </c>
    </row>
    <row r="4005" spans="2:8" x14ac:dyDescent="0.45">
      <c r="B4005" s="191">
        <v>42802</v>
      </c>
      <c r="C4005" s="101">
        <v>182.08255004882813</v>
      </c>
      <c r="D4005" s="56">
        <f t="shared" si="124"/>
        <v>24.515257344723882</v>
      </c>
      <c r="E4005">
        <v>-3.7847183827742541E-4</v>
      </c>
      <c r="G4005">
        <v>4003</v>
      </c>
      <c r="H4005">
        <f t="shared" ca="1" si="125"/>
        <v>2.0492711351309287E-2</v>
      </c>
    </row>
    <row r="4006" spans="2:8" x14ac:dyDescent="0.45">
      <c r="B4006" s="191">
        <v>36045</v>
      </c>
      <c r="C4006" s="101">
        <v>7.1362223625183105</v>
      </c>
      <c r="D4006" s="56">
        <f t="shared" si="124"/>
        <v>-3.4452557909163559E-2</v>
      </c>
      <c r="E4006">
        <v>-3.7892207390403151E-4</v>
      </c>
      <c r="G4006">
        <v>4004</v>
      </c>
      <c r="H4006">
        <f t="shared" ca="1" si="125"/>
        <v>1.2996103316141339E-2</v>
      </c>
    </row>
    <row r="4007" spans="2:8" x14ac:dyDescent="0.45">
      <c r="B4007" s="191">
        <v>37530</v>
      </c>
      <c r="C4007" s="101">
        <v>7.3908562660217285</v>
      </c>
      <c r="D4007" s="56">
        <f t="shared" si="124"/>
        <v>-0.95861884567371025</v>
      </c>
      <c r="E4007">
        <v>-3.8437455520415093E-4</v>
      </c>
      <c r="G4007">
        <v>4005</v>
      </c>
      <c r="H4007">
        <f t="shared" ca="1" si="125"/>
        <v>-2.0744531883772815E-2</v>
      </c>
    </row>
    <row r="4008" spans="2:8" x14ac:dyDescent="0.45">
      <c r="B4008" s="191">
        <v>43073</v>
      </c>
      <c r="C4008" s="101">
        <v>178.60440063476563</v>
      </c>
      <c r="D4008" s="56">
        <f t="shared" si="124"/>
        <v>23.94494691448277</v>
      </c>
      <c r="E4008">
        <v>-3.9190042842599242E-4</v>
      </c>
      <c r="G4008">
        <v>4006</v>
      </c>
      <c r="H4008">
        <f t="shared" ca="1" si="125"/>
        <v>-5.8788379851304681E-3</v>
      </c>
    </row>
    <row r="4009" spans="2:8" x14ac:dyDescent="0.45">
      <c r="B4009" s="191">
        <v>37666</v>
      </c>
      <c r="C4009" s="101">
        <v>7.1599431037902832</v>
      </c>
      <c r="D4009" s="56">
        <f t="shared" si="124"/>
        <v>-0.95660312661876767</v>
      </c>
      <c r="E4009">
        <v>-3.9709870961892235E-4</v>
      </c>
      <c r="G4009">
        <v>4007</v>
      </c>
      <c r="H4009">
        <f t="shared" ca="1" si="125"/>
        <v>1.3205119492021571E-2</v>
      </c>
    </row>
    <row r="4010" spans="2:8" x14ac:dyDescent="0.45">
      <c r="B4010" s="191">
        <v>42663</v>
      </c>
      <c r="C4010" s="101">
        <v>164.98753356933594</v>
      </c>
      <c r="D4010" s="56">
        <f t="shared" si="124"/>
        <v>7.7417320807235221E-2</v>
      </c>
      <c r="E4010">
        <v>-4.1776284345717196E-4</v>
      </c>
      <c r="G4010">
        <v>4008</v>
      </c>
      <c r="H4010">
        <f t="shared" ca="1" si="125"/>
        <v>-1.6578370874140179E-2</v>
      </c>
    </row>
    <row r="4011" spans="2:8" x14ac:dyDescent="0.45">
      <c r="B4011" s="191">
        <v>41537</v>
      </c>
      <c r="C4011" s="101">
        <v>153.13243103027344</v>
      </c>
      <c r="D4011" s="56">
        <f t="shared" si="124"/>
        <v>60.360504974308768</v>
      </c>
      <c r="E4011">
        <v>-4.2221426731631288E-4</v>
      </c>
      <c r="G4011">
        <v>4009</v>
      </c>
      <c r="H4011">
        <f t="shared" ca="1" si="125"/>
        <v>2.9877894904465418E-2</v>
      </c>
    </row>
    <row r="4012" spans="2:8" x14ac:dyDescent="0.45">
      <c r="B4012" s="191">
        <v>35158</v>
      </c>
      <c r="C4012" s="101">
        <v>2.4956188201904297</v>
      </c>
      <c r="D4012" s="56">
        <f t="shared" si="124"/>
        <v>-0.9941164132170196</v>
      </c>
      <c r="E4012">
        <v>-4.2571306939123032E-4</v>
      </c>
      <c r="G4012">
        <v>4010</v>
      </c>
      <c r="H4012">
        <f t="shared" ca="1" si="125"/>
        <v>2.0322262663897343E-3</v>
      </c>
    </row>
    <row r="4013" spans="2:8" x14ac:dyDescent="0.45">
      <c r="B4013" s="191">
        <v>45637</v>
      </c>
      <c r="C4013" s="101">
        <v>424.16622924804688</v>
      </c>
      <c r="D4013" s="56">
        <f t="shared" si="124"/>
        <v>1.8071504272856944</v>
      </c>
      <c r="E4013">
        <v>-4.2977176285890275E-4</v>
      </c>
      <c r="G4013">
        <v>4011</v>
      </c>
      <c r="H4013">
        <f t="shared" ca="1" si="125"/>
        <v>2.9692560227909216E-2</v>
      </c>
    </row>
    <row r="4014" spans="2:8" x14ac:dyDescent="0.45">
      <c r="B4014" s="191">
        <v>41838</v>
      </c>
      <c r="C4014" s="101">
        <v>151.10206604003906</v>
      </c>
      <c r="D4014" s="56">
        <f t="shared" si="124"/>
        <v>2.5551621181928841</v>
      </c>
      <c r="E4014">
        <v>-4.3555325862476205E-4</v>
      </c>
      <c r="G4014">
        <v>4012</v>
      </c>
      <c r="H4014">
        <f t="shared" ca="1" si="125"/>
        <v>-1.5505555921151448E-2</v>
      </c>
    </row>
    <row r="4015" spans="2:8" x14ac:dyDescent="0.45">
      <c r="B4015" s="191">
        <v>39583</v>
      </c>
      <c r="C4015" s="101">
        <v>42.502159118652344</v>
      </c>
      <c r="D4015" s="56">
        <f t="shared" si="124"/>
        <v>-0.71198086849702613</v>
      </c>
      <c r="E4015">
        <v>-4.4192800467083632E-4</v>
      </c>
      <c r="G4015">
        <v>4013</v>
      </c>
      <c r="H4015">
        <f t="shared" ca="1" si="125"/>
        <v>1.7851014755704324E-2</v>
      </c>
    </row>
    <row r="4016" spans="2:8" x14ac:dyDescent="0.45">
      <c r="B4016" s="191">
        <v>41807</v>
      </c>
      <c r="C4016" s="101">
        <v>147.567138671875</v>
      </c>
      <c r="D4016" s="56">
        <f t="shared" si="124"/>
        <v>-0.19980519217786688</v>
      </c>
      <c r="E4016">
        <v>-4.4598215554596639E-4</v>
      </c>
      <c r="G4016">
        <v>4014</v>
      </c>
      <c r="H4016">
        <f t="shared" ca="1" si="125"/>
        <v>-6.7625296592607109E-3</v>
      </c>
    </row>
    <row r="4017" spans="2:8" x14ac:dyDescent="0.45">
      <c r="B4017" s="191">
        <v>44609</v>
      </c>
      <c r="C4017" s="101">
        <v>184.41401672363281</v>
      </c>
      <c r="D4017" s="56">
        <f t="shared" si="124"/>
        <v>5.5545278789733525E-2</v>
      </c>
      <c r="E4017">
        <v>-4.4883941886915293E-4</v>
      </c>
      <c r="G4017">
        <v>4015</v>
      </c>
      <c r="H4017">
        <f t="shared" ca="1" si="125"/>
        <v>2.8895366893343918E-2</v>
      </c>
    </row>
    <row r="4018" spans="2:8" x14ac:dyDescent="0.45">
      <c r="B4018" s="191">
        <v>44454</v>
      </c>
      <c r="C4018" s="101">
        <v>174.709716796875</v>
      </c>
      <c r="D4018" s="56">
        <f t="shared" si="124"/>
        <v>0.21117715182259811</v>
      </c>
      <c r="E4018">
        <v>-4.6285149695183219E-4</v>
      </c>
      <c r="G4018">
        <v>4016</v>
      </c>
      <c r="H4018">
        <f t="shared" ca="1" si="125"/>
        <v>1.748277781584863E-2</v>
      </c>
    </row>
    <row r="4019" spans="2:8" x14ac:dyDescent="0.45">
      <c r="B4019" s="191">
        <v>42404</v>
      </c>
      <c r="C4019" s="101">
        <v>144.24786376953125</v>
      </c>
      <c r="D4019" s="56">
        <f t="shared" si="124"/>
        <v>16.486052993123259</v>
      </c>
      <c r="E4019">
        <v>-4.658571930951632E-4</v>
      </c>
      <c r="G4019">
        <v>4017</v>
      </c>
      <c r="H4019">
        <f t="shared" ca="1" si="125"/>
        <v>-1.7922261301780085E-2</v>
      </c>
    </row>
    <row r="4020" spans="2:8" x14ac:dyDescent="0.45">
      <c r="B4020" s="191">
        <v>37054</v>
      </c>
      <c r="C4020" s="101">
        <v>8.2493095397949219</v>
      </c>
      <c r="D4020" s="56">
        <f t="shared" si="124"/>
        <v>-0.97985585952351884</v>
      </c>
      <c r="E4020">
        <v>-4.6602398573340309E-4</v>
      </c>
      <c r="G4020">
        <v>4018</v>
      </c>
      <c r="H4020">
        <f t="shared" ca="1" si="125"/>
        <v>2.3410434214997927E-2</v>
      </c>
    </row>
    <row r="4021" spans="2:8" x14ac:dyDescent="0.45">
      <c r="B4021" s="191">
        <v>45777</v>
      </c>
      <c r="C4021" s="101">
        <v>409.51409912109375</v>
      </c>
      <c r="D4021" s="56">
        <f t="shared" si="124"/>
        <v>1.9780923437886473</v>
      </c>
      <c r="E4021">
        <v>-4.6948807922616925E-4</v>
      </c>
      <c r="G4021">
        <v>4019</v>
      </c>
      <c r="H4021">
        <f t="shared" ca="1" si="125"/>
        <v>-2.1822719736438101E-3</v>
      </c>
    </row>
    <row r="4022" spans="2:8" x14ac:dyDescent="0.45">
      <c r="B4022" s="191">
        <v>41632</v>
      </c>
      <c r="C4022" s="101">
        <v>137.50886535644531</v>
      </c>
      <c r="D4022" s="56">
        <f t="shared" si="124"/>
        <v>12.346021642643144</v>
      </c>
      <c r="E4022">
        <v>-4.6994138654115377E-4</v>
      </c>
      <c r="G4022">
        <v>4020</v>
      </c>
      <c r="H4022">
        <f t="shared" ca="1" si="125"/>
        <v>6.9083440150328442E-3</v>
      </c>
    </row>
    <row r="4023" spans="2:8" x14ac:dyDescent="0.45">
      <c r="B4023" s="191">
        <v>36389</v>
      </c>
      <c r="C4023" s="101">
        <v>10.303359985351563</v>
      </c>
      <c r="D4023" s="56">
        <f t="shared" si="124"/>
        <v>-0.16916391197972561</v>
      </c>
      <c r="E4023">
        <v>-4.7469758266894022E-4</v>
      </c>
      <c r="G4023">
        <v>4021</v>
      </c>
      <c r="H4023">
        <f t="shared" ca="1" si="125"/>
        <v>-9.2627564524812109E-3</v>
      </c>
    </row>
    <row r="4024" spans="2:8" x14ac:dyDescent="0.45">
      <c r="B4024" s="191">
        <v>38205</v>
      </c>
      <c r="C4024" s="101">
        <v>12.40119457244873</v>
      </c>
      <c r="D4024" s="56">
        <f t="shared" si="124"/>
        <v>-8.0024642863484888E-2</v>
      </c>
      <c r="E4024">
        <v>-4.775627741777588E-4</v>
      </c>
      <c r="G4024">
        <v>4022</v>
      </c>
      <c r="H4024">
        <f t="shared" ca="1" si="125"/>
        <v>-3.2976729378083061E-2</v>
      </c>
    </row>
    <row r="4025" spans="2:8" x14ac:dyDescent="0.45">
      <c r="B4025" s="191">
        <v>38260</v>
      </c>
      <c r="C4025" s="101">
        <v>13.479920387268066</v>
      </c>
      <c r="D4025" s="56">
        <f t="shared" si="124"/>
        <v>-0.96666482539353593</v>
      </c>
      <c r="E4025">
        <v>-4.8346865317102966E-4</v>
      </c>
      <c r="G4025">
        <v>4023</v>
      </c>
      <c r="H4025">
        <f t="shared" ca="1" si="125"/>
        <v>3.0102197862323252E-2</v>
      </c>
    </row>
    <row r="4026" spans="2:8" x14ac:dyDescent="0.45">
      <c r="B4026" s="191">
        <v>45951</v>
      </c>
      <c r="C4026" s="101">
        <v>404.37527465820313</v>
      </c>
      <c r="D4026" s="56">
        <f t="shared" si="124"/>
        <v>2.6255364277515108E-2</v>
      </c>
      <c r="E4026">
        <v>-4.8412207087477721E-4</v>
      </c>
      <c r="G4026">
        <v>4024</v>
      </c>
      <c r="H4026">
        <f t="shared" ca="1" si="125"/>
        <v>-7.8805570972408576E-3</v>
      </c>
    </row>
    <row r="4027" spans="2:8" x14ac:dyDescent="0.45">
      <c r="B4027" s="191">
        <v>45701</v>
      </c>
      <c r="C4027" s="101">
        <v>394.02987670898438</v>
      </c>
      <c r="D4027" s="56">
        <f t="shared" si="124"/>
        <v>1.3827509452566373</v>
      </c>
      <c r="E4027">
        <v>-4.8792858639122816E-4</v>
      </c>
      <c r="G4027">
        <v>4025</v>
      </c>
      <c r="H4027">
        <f t="shared" ca="1" si="125"/>
        <v>-5.046984770929611E-3</v>
      </c>
    </row>
    <row r="4028" spans="2:8" x14ac:dyDescent="0.45">
      <c r="B4028" s="191">
        <v>44368</v>
      </c>
      <c r="C4028" s="101">
        <v>165.36763000488281</v>
      </c>
      <c r="D4028" s="56">
        <f t="shared" si="124"/>
        <v>0.95019623368093353</v>
      </c>
      <c r="E4028">
        <v>-4.8861777888081076E-4</v>
      </c>
      <c r="G4028">
        <v>4026</v>
      </c>
      <c r="H4028">
        <f t="shared" ca="1" si="125"/>
        <v>1.4991155160320208E-2</v>
      </c>
    </row>
    <row r="4029" spans="2:8" x14ac:dyDescent="0.45">
      <c r="B4029" s="191">
        <v>40949</v>
      </c>
      <c r="C4029" s="101">
        <v>84.795379638671875</v>
      </c>
      <c r="D4029" s="56">
        <f t="shared" si="124"/>
        <v>1.2313377446269356</v>
      </c>
      <c r="E4029">
        <v>-4.9002904651894571E-4</v>
      </c>
      <c r="G4029">
        <v>4027</v>
      </c>
      <c r="H4029">
        <f t="shared" ca="1" si="125"/>
        <v>1.3958931406729796E-4</v>
      </c>
    </row>
    <row r="4030" spans="2:8" x14ac:dyDescent="0.45">
      <c r="B4030" s="191">
        <v>39506</v>
      </c>
      <c r="C4030" s="101">
        <v>38.002037048339844</v>
      </c>
      <c r="D4030" s="56">
        <f t="shared" si="124"/>
        <v>-0.54784477495963879</v>
      </c>
      <c r="E4030">
        <v>-4.9433461627563862E-4</v>
      </c>
      <c r="G4030">
        <v>4028</v>
      </c>
      <c r="H4030">
        <f t="shared" ca="1" si="125"/>
        <v>-9.1217802851208049E-3</v>
      </c>
    </row>
    <row r="4031" spans="2:8" x14ac:dyDescent="0.45">
      <c r="B4031" s="191">
        <v>40917</v>
      </c>
      <c r="C4031" s="101">
        <v>84.046440124511719</v>
      </c>
      <c r="D4031" s="56">
        <f t="shared" si="124"/>
        <v>1.7357386942149105E-3</v>
      </c>
      <c r="E4031">
        <v>-4.9466560487160336E-4</v>
      </c>
      <c r="G4031">
        <v>4029</v>
      </c>
      <c r="H4031">
        <f t="shared" ca="1" si="125"/>
        <v>3.1860867848492527E-2</v>
      </c>
    </row>
    <row r="4032" spans="2:8" x14ac:dyDescent="0.45">
      <c r="B4032" s="191">
        <v>40742</v>
      </c>
      <c r="C4032" s="101">
        <v>83.900810241699219</v>
      </c>
      <c r="D4032" s="56">
        <f t="shared" si="124"/>
        <v>-0.60955856340888104</v>
      </c>
      <c r="E4032">
        <v>-4.9561463303794597E-4</v>
      </c>
      <c r="G4032">
        <v>4030</v>
      </c>
      <c r="H4032">
        <f t="shared" ca="1" si="125"/>
        <v>7.4872303669495854E-3</v>
      </c>
    </row>
    <row r="4033" spans="2:8" x14ac:dyDescent="0.45">
      <c r="B4033" s="191">
        <v>43320</v>
      </c>
      <c r="C4033" s="101">
        <v>214.88705444335938</v>
      </c>
      <c r="D4033" s="56">
        <f t="shared" si="124"/>
        <v>0.68455181351271788</v>
      </c>
      <c r="E4033">
        <v>-4.9844352616395572E-4</v>
      </c>
      <c r="G4033">
        <v>4031</v>
      </c>
      <c r="H4033">
        <f t="shared" ca="1" si="125"/>
        <v>-2.3006179135003853E-2</v>
      </c>
    </row>
    <row r="4034" spans="2:8" x14ac:dyDescent="0.45">
      <c r="B4034" s="191">
        <v>41320</v>
      </c>
      <c r="C4034" s="101">
        <v>127.56333923339844</v>
      </c>
      <c r="D4034" s="56">
        <f t="shared" si="124"/>
        <v>-0.16216100556822782</v>
      </c>
      <c r="E4034">
        <v>-4.9849593393144472E-4</v>
      </c>
      <c r="G4034">
        <v>4032</v>
      </c>
      <c r="H4034">
        <f t="shared" ca="1" si="125"/>
        <v>9.0021440004876725E-3</v>
      </c>
    </row>
    <row r="4035" spans="2:8" x14ac:dyDescent="0.45">
      <c r="B4035" s="191">
        <v>44062</v>
      </c>
      <c r="C4035" s="101">
        <v>152.2528076171875</v>
      </c>
      <c r="D4035" s="56">
        <f t="shared" ref="D4035:D4098" si="126">(C4035-C4036)/C4036</f>
        <v>0.2057811767291933</v>
      </c>
      <c r="E4035">
        <v>-5.035526657288787E-4</v>
      </c>
      <c r="G4035">
        <v>4033</v>
      </c>
      <c r="H4035">
        <f t="shared" ca="1" si="125"/>
        <v>4.6555698094803803E-2</v>
      </c>
    </row>
    <row r="4036" spans="2:8" x14ac:dyDescent="0.45">
      <c r="B4036" s="191">
        <v>41344</v>
      </c>
      <c r="C4036" s="101">
        <v>126.26902008056641</v>
      </c>
      <c r="D4036" s="56">
        <f t="shared" si="126"/>
        <v>-0.16328365377323673</v>
      </c>
      <c r="E4036">
        <v>-5.0378427017862238E-4</v>
      </c>
      <c r="G4036">
        <v>4034</v>
      </c>
      <c r="H4036">
        <f t="shared" ref="H4036:H4099" ca="1" si="127">_xlfn.NORM.INV(RAND(),N$5,N$6)</f>
        <v>1.080450418965892E-2</v>
      </c>
    </row>
    <row r="4037" spans="2:8" x14ac:dyDescent="0.45">
      <c r="B4037" s="191">
        <v>44067</v>
      </c>
      <c r="C4037" s="101">
        <v>150.91018676757813</v>
      </c>
      <c r="D4037" s="56">
        <f t="shared" si="126"/>
        <v>-0.27057750203927505</v>
      </c>
      <c r="E4037">
        <v>-5.0803040744402494E-4</v>
      </c>
      <c r="G4037">
        <v>4035</v>
      </c>
      <c r="H4037">
        <f t="shared" ca="1" si="127"/>
        <v>-2.0641169371155642E-2</v>
      </c>
    </row>
    <row r="4038" spans="2:8" x14ac:dyDescent="0.45">
      <c r="B4038" s="191">
        <v>43487</v>
      </c>
      <c r="C4038" s="101">
        <v>206.88995361328125</v>
      </c>
      <c r="D4038" s="56">
        <f t="shared" si="126"/>
        <v>6.4698372603361906E-2</v>
      </c>
      <c r="E4038">
        <v>-5.1762665451450497E-4</v>
      </c>
      <c r="G4038">
        <v>4036</v>
      </c>
      <c r="H4038">
        <f t="shared" ca="1" si="127"/>
        <v>-3.7409262171616111E-3</v>
      </c>
    </row>
    <row r="4039" spans="2:8" x14ac:dyDescent="0.45">
      <c r="B4039" s="191">
        <v>42837</v>
      </c>
      <c r="C4039" s="101">
        <v>194.31790161132813</v>
      </c>
      <c r="D4039" s="56">
        <f t="shared" si="126"/>
        <v>65.23060156909871</v>
      </c>
      <c r="E4039">
        <v>-5.3172315267015669E-4</v>
      </c>
      <c r="G4039">
        <v>4037</v>
      </c>
      <c r="H4039">
        <f t="shared" ca="1" si="127"/>
        <v>6.1188578652802738E-3</v>
      </c>
    </row>
    <row r="4040" spans="2:8" x14ac:dyDescent="0.45">
      <c r="B4040" s="191">
        <v>35187</v>
      </c>
      <c r="C4040" s="101">
        <v>2.9339594841003418</v>
      </c>
      <c r="D4040" s="56">
        <f t="shared" si="126"/>
        <v>-6.8667721152532808E-4</v>
      </c>
      <c r="E4040">
        <v>-5.4277727346155379E-4</v>
      </c>
      <c r="G4040">
        <v>4038</v>
      </c>
      <c r="H4040">
        <f t="shared" ca="1" si="127"/>
        <v>-2.8006135873185054E-3</v>
      </c>
    </row>
    <row r="4041" spans="2:8" x14ac:dyDescent="0.45">
      <c r="B4041" s="191">
        <v>35394</v>
      </c>
      <c r="C4041" s="101">
        <v>2.9359755516052246</v>
      </c>
      <c r="D4041" s="56">
        <f t="shared" si="126"/>
        <v>-0.98170723395870885</v>
      </c>
      <c r="E4041">
        <v>-5.4702845862801043E-4</v>
      </c>
      <c r="G4041">
        <v>4039</v>
      </c>
      <c r="H4041">
        <f t="shared" ca="1" si="127"/>
        <v>8.1262274072152405E-3</v>
      </c>
    </row>
    <row r="4042" spans="2:8" x14ac:dyDescent="0.45">
      <c r="B4042" s="191">
        <v>41921</v>
      </c>
      <c r="C4042" s="101">
        <v>160.499267578125</v>
      </c>
      <c r="D4042" s="56">
        <f t="shared" si="126"/>
        <v>0.21061104294365551</v>
      </c>
      <c r="E4042">
        <v>-5.4711799562115568E-4</v>
      </c>
      <c r="G4042">
        <v>4040</v>
      </c>
      <c r="H4042">
        <f t="shared" ca="1" si="127"/>
        <v>-9.6846005035601361E-3</v>
      </c>
    </row>
    <row r="4043" spans="2:8" x14ac:dyDescent="0.45">
      <c r="B4043" s="191">
        <v>43951</v>
      </c>
      <c r="C4043" s="101">
        <v>132.57707214355469</v>
      </c>
      <c r="D4043" s="56">
        <f t="shared" si="126"/>
        <v>2.90149901250919</v>
      </c>
      <c r="E4043">
        <v>-5.4892576998284779E-4</v>
      </c>
      <c r="G4043">
        <v>4041</v>
      </c>
      <c r="H4043">
        <f t="shared" ca="1" si="127"/>
        <v>-5.2500109260175572E-3</v>
      </c>
    </row>
    <row r="4044" spans="2:8" x14ac:dyDescent="0.45">
      <c r="B4044" s="191">
        <v>39342</v>
      </c>
      <c r="C4044" s="101">
        <v>33.981060028076172</v>
      </c>
      <c r="D4044" s="56">
        <f t="shared" si="126"/>
        <v>-0.85114248194528808</v>
      </c>
      <c r="E4044">
        <v>-5.5246046300540057E-4</v>
      </c>
      <c r="G4044">
        <v>4042</v>
      </c>
      <c r="H4044">
        <f t="shared" ca="1" si="127"/>
        <v>-4.561027787345643E-2</v>
      </c>
    </row>
    <row r="4045" spans="2:8" x14ac:dyDescent="0.45">
      <c r="B4045" s="191">
        <v>44711</v>
      </c>
      <c r="C4045" s="101">
        <v>228.27909851074219</v>
      </c>
      <c r="D4045" s="56">
        <f t="shared" si="126"/>
        <v>0.22391207172278205</v>
      </c>
      <c r="E4045">
        <v>-5.5715743886349499E-4</v>
      </c>
      <c r="G4045">
        <v>4043</v>
      </c>
      <c r="H4045">
        <f t="shared" ca="1" si="127"/>
        <v>-2.0052121350607448E-3</v>
      </c>
    </row>
    <row r="4046" spans="2:8" x14ac:dyDescent="0.45">
      <c r="B4046" s="191">
        <v>43158</v>
      </c>
      <c r="C4046" s="101">
        <v>186.51593017578125</v>
      </c>
      <c r="D4046" s="56">
        <f t="shared" si="126"/>
        <v>2.633280962620419</v>
      </c>
      <c r="E4046">
        <v>-5.6277840994617423E-4</v>
      </c>
      <c r="G4046">
        <v>4044</v>
      </c>
      <c r="H4046">
        <f t="shared" ca="1" si="127"/>
        <v>-4.9007727807581704E-4</v>
      </c>
    </row>
    <row r="4047" spans="2:8" x14ac:dyDescent="0.45">
      <c r="B4047" s="191">
        <v>40303</v>
      </c>
      <c r="C4047" s="101">
        <v>51.335399627685547</v>
      </c>
      <c r="D4047" s="56">
        <f t="shared" si="126"/>
        <v>-0.82482930796284104</v>
      </c>
      <c r="E4047">
        <v>-5.7200280223445004E-4</v>
      </c>
      <c r="G4047">
        <v>4045</v>
      </c>
      <c r="H4047">
        <f t="shared" ca="1" si="127"/>
        <v>1.4825923357432722E-2</v>
      </c>
    </row>
    <row r="4048" spans="2:8" x14ac:dyDescent="0.45">
      <c r="B4048" s="191">
        <v>44909</v>
      </c>
      <c r="C4048" s="101">
        <v>293.05929565429688</v>
      </c>
      <c r="D4048" s="56">
        <f t="shared" si="126"/>
        <v>0.6158096827765841</v>
      </c>
      <c r="E4048">
        <v>-5.7865269046962139E-4</v>
      </c>
      <c r="G4048">
        <v>4046</v>
      </c>
      <c r="H4048">
        <f t="shared" ca="1" si="127"/>
        <v>1.6449353123319028E-2</v>
      </c>
    </row>
    <row r="4049" spans="2:8" x14ac:dyDescent="0.45">
      <c r="B4049" s="191">
        <v>43180</v>
      </c>
      <c r="C4049" s="101">
        <v>181.36993408203125</v>
      </c>
      <c r="D4049" s="56">
        <f t="shared" si="126"/>
        <v>7.8747980679480998</v>
      </c>
      <c r="E4049">
        <v>-5.7865280680244129E-4</v>
      </c>
      <c r="G4049">
        <v>4047</v>
      </c>
      <c r="H4049">
        <f t="shared" ca="1" si="127"/>
        <v>8.3725928921534673E-3</v>
      </c>
    </row>
    <row r="4050" spans="2:8" x14ac:dyDescent="0.45">
      <c r="B4050" s="191">
        <v>38560</v>
      </c>
      <c r="C4050" s="101">
        <v>20.436513900756836</v>
      </c>
      <c r="D4050" s="56">
        <f t="shared" si="126"/>
        <v>-0.70044582738490502</v>
      </c>
      <c r="E4050">
        <v>-5.9033958564112051E-4</v>
      </c>
      <c r="G4050">
        <v>4048</v>
      </c>
      <c r="H4050">
        <f t="shared" ca="1" si="127"/>
        <v>3.0825190700829536E-2</v>
      </c>
    </row>
    <row r="4051" spans="2:8" x14ac:dyDescent="0.45">
      <c r="B4051" s="191">
        <v>40620</v>
      </c>
      <c r="C4051" s="101">
        <v>68.223098754882813</v>
      </c>
      <c r="D4051" s="56">
        <f t="shared" si="126"/>
        <v>-0.68746791545225372</v>
      </c>
      <c r="E4051">
        <v>-5.9525246483249335E-4</v>
      </c>
      <c r="G4051">
        <v>4049</v>
      </c>
      <c r="H4051">
        <f t="shared" ca="1" si="127"/>
        <v>-2.1893565024525233E-2</v>
      </c>
    </row>
    <row r="4052" spans="2:8" x14ac:dyDescent="0.45">
      <c r="B4052" s="191">
        <v>43607</v>
      </c>
      <c r="C4052" s="101">
        <v>218.29150390625</v>
      </c>
      <c r="D4052" s="56">
        <f t="shared" si="126"/>
        <v>3.4723374403363301</v>
      </c>
      <c r="E4052">
        <v>-5.9548110597970898E-4</v>
      </c>
      <c r="G4052">
        <v>4050</v>
      </c>
      <c r="H4052">
        <f t="shared" ca="1" si="127"/>
        <v>2.519622143759127E-2</v>
      </c>
    </row>
    <row r="4053" spans="2:8" x14ac:dyDescent="0.45">
      <c r="B4053" s="191">
        <v>40164</v>
      </c>
      <c r="C4053" s="101">
        <v>48.80926513671875</v>
      </c>
      <c r="D4053" s="56">
        <f t="shared" si="126"/>
        <v>2.8928264983646472</v>
      </c>
      <c r="E4053">
        <v>-6.0119882028498094E-4</v>
      </c>
      <c r="G4053">
        <v>4051</v>
      </c>
      <c r="H4053">
        <f t="shared" ca="1" si="127"/>
        <v>-3.1692526871480643E-2</v>
      </c>
    </row>
    <row r="4054" spans="2:8" x14ac:dyDescent="0.45">
      <c r="B4054" s="191">
        <v>38035</v>
      </c>
      <c r="C4054" s="101">
        <v>12.53825855255127</v>
      </c>
      <c r="D4054" s="56">
        <f t="shared" si="126"/>
        <v>-0.57527682257478963</v>
      </c>
      <c r="E4054">
        <v>-6.0181369635842284E-4</v>
      </c>
      <c r="G4054">
        <v>4052</v>
      </c>
      <c r="H4054">
        <f t="shared" ca="1" si="127"/>
        <v>2.0143801646464492E-2</v>
      </c>
    </row>
    <row r="4055" spans="2:8" x14ac:dyDescent="0.45">
      <c r="B4055" s="191">
        <v>38761</v>
      </c>
      <c r="C4055" s="101">
        <v>29.521013259887695</v>
      </c>
      <c r="D4055" s="56">
        <f t="shared" si="126"/>
        <v>-9.9468989119371933E-3</v>
      </c>
      <c r="E4055">
        <v>-6.1328812900048946E-4</v>
      </c>
      <c r="G4055">
        <v>4053</v>
      </c>
      <c r="H4055">
        <f t="shared" ca="1" si="127"/>
        <v>-1.0762979507747262E-2</v>
      </c>
    </row>
    <row r="4056" spans="2:8" x14ac:dyDescent="0.45">
      <c r="B4056" s="191">
        <v>39216</v>
      </c>
      <c r="C4056" s="101">
        <v>29.817605972290039</v>
      </c>
      <c r="D4056" s="56">
        <f t="shared" si="126"/>
        <v>0</v>
      </c>
      <c r="E4056">
        <v>-6.1645541524406084E-4</v>
      </c>
      <c r="G4056">
        <v>4054</v>
      </c>
      <c r="H4056">
        <f t="shared" ca="1" si="127"/>
        <v>3.7478701322303919E-3</v>
      </c>
    </row>
    <row r="4057" spans="2:8" x14ac:dyDescent="0.45">
      <c r="B4057" s="191">
        <v>39147</v>
      </c>
      <c r="C4057" s="101">
        <v>29.817605972290039</v>
      </c>
      <c r="D4057" s="56">
        <f t="shared" si="126"/>
        <v>-0.92444151533587049</v>
      </c>
      <c r="E4057">
        <v>-6.1645541524406084E-4</v>
      </c>
      <c r="G4057">
        <v>4055</v>
      </c>
      <c r="H4057">
        <f t="shared" ca="1" si="127"/>
        <v>1.3546208685432499E-3</v>
      </c>
    </row>
    <row r="4058" spans="2:8" x14ac:dyDescent="0.45">
      <c r="B4058" s="191">
        <v>46002</v>
      </c>
      <c r="C4058" s="101">
        <v>394.62948608398438</v>
      </c>
      <c r="D4058" s="56">
        <f t="shared" si="126"/>
        <v>48.138075711292572</v>
      </c>
      <c r="E4058">
        <v>-6.2012901372978312E-4</v>
      </c>
      <c r="G4058">
        <v>4056</v>
      </c>
      <c r="H4058">
        <f t="shared" ca="1" si="127"/>
        <v>-1.2077413429601853E-2</v>
      </c>
    </row>
    <row r="4059" spans="2:8" x14ac:dyDescent="0.45">
      <c r="B4059" s="191">
        <v>37138</v>
      </c>
      <c r="C4059" s="101">
        <v>8.0310325622558594</v>
      </c>
      <c r="D4059" s="56">
        <f t="shared" si="126"/>
        <v>0.8762139421122086</v>
      </c>
      <c r="E4059">
        <v>-6.2434662262418074E-4</v>
      </c>
      <c r="G4059">
        <v>4057</v>
      </c>
      <c r="H4059">
        <f t="shared" ca="1" si="127"/>
        <v>1.1395498712153109E-2</v>
      </c>
    </row>
    <row r="4060" spans="2:8" x14ac:dyDescent="0.45">
      <c r="B4060" s="191">
        <v>35563</v>
      </c>
      <c r="C4060" s="101">
        <v>4.2804460525512695</v>
      </c>
      <c r="D4060" s="56">
        <f t="shared" si="126"/>
        <v>-0.9753811404579219</v>
      </c>
      <c r="E4060">
        <v>-6.2544782197648634E-4</v>
      </c>
      <c r="G4060">
        <v>4058</v>
      </c>
      <c r="H4060">
        <f t="shared" ca="1" si="127"/>
        <v>-2.4218945070209309E-2</v>
      </c>
    </row>
    <row r="4061" spans="2:8" x14ac:dyDescent="0.45">
      <c r="B4061" s="191">
        <v>43823</v>
      </c>
      <c r="C4061" s="101">
        <v>173.86857604980469</v>
      </c>
      <c r="D4061" s="56">
        <f t="shared" si="126"/>
        <v>3.5729877965486071E-3</v>
      </c>
      <c r="E4061">
        <v>-6.2779511566980295E-4</v>
      </c>
      <c r="G4061">
        <v>4059</v>
      </c>
      <c r="H4061">
        <f t="shared" ca="1" si="127"/>
        <v>8.5417680982952764E-3</v>
      </c>
    </row>
    <row r="4062" spans="2:8" x14ac:dyDescent="0.45">
      <c r="B4062" s="191">
        <v>43853</v>
      </c>
      <c r="C4062" s="101">
        <v>173.24955749511719</v>
      </c>
      <c r="D4062" s="56">
        <f t="shared" si="126"/>
        <v>0.27712800150725647</v>
      </c>
      <c r="E4062">
        <v>-6.3012476980949797E-4</v>
      </c>
      <c r="G4062">
        <v>4060</v>
      </c>
      <c r="H4062">
        <f t="shared" ca="1" si="127"/>
        <v>-3.9248600347654072E-3</v>
      </c>
    </row>
    <row r="4063" spans="2:8" x14ac:dyDescent="0.45">
      <c r="B4063" s="191">
        <v>41642</v>
      </c>
      <c r="C4063" s="101">
        <v>135.65559387207031</v>
      </c>
      <c r="D4063" s="56">
        <f t="shared" si="126"/>
        <v>-0.67404621305775203</v>
      </c>
      <c r="E4063">
        <v>-6.3523103029954216E-4</v>
      </c>
      <c r="G4063">
        <v>4061</v>
      </c>
      <c r="H4063">
        <f t="shared" ca="1" si="127"/>
        <v>1.1823811959557244E-2</v>
      </c>
    </row>
    <row r="4064" spans="2:8" x14ac:dyDescent="0.45">
      <c r="B4064" s="191">
        <v>45120</v>
      </c>
      <c r="C4064" s="101">
        <v>416.18045043945313</v>
      </c>
      <c r="D4064" s="56">
        <f t="shared" si="126"/>
        <v>1.196069220926409</v>
      </c>
      <c r="E4064">
        <v>-6.3527447829301773E-4</v>
      </c>
      <c r="G4064">
        <v>4062</v>
      </c>
      <c r="H4064">
        <f t="shared" ca="1" si="127"/>
        <v>-8.2256893821722153E-3</v>
      </c>
    </row>
    <row r="4065" spans="2:8" x14ac:dyDescent="0.45">
      <c r="B4065" s="191">
        <v>44596</v>
      </c>
      <c r="C4065" s="101">
        <v>189.51153564453125</v>
      </c>
      <c r="D4065" s="56">
        <f t="shared" si="126"/>
        <v>27.186543831093996</v>
      </c>
      <c r="E4065">
        <v>-6.3969601001884647E-4</v>
      </c>
      <c r="G4065">
        <v>4063</v>
      </c>
      <c r="H4065">
        <f t="shared" ca="1" si="127"/>
        <v>-1.1682632490830026E-2</v>
      </c>
    </row>
    <row r="4066" spans="2:8" x14ac:dyDescent="0.45">
      <c r="B4066" s="191">
        <v>36035</v>
      </c>
      <c r="C4066" s="101">
        <v>6.723475456237793</v>
      </c>
      <c r="D4066" s="56">
        <f t="shared" si="126"/>
        <v>0.64078520395208582</v>
      </c>
      <c r="E4066">
        <v>-6.4326703676020219E-4</v>
      </c>
      <c r="G4066">
        <v>4064</v>
      </c>
      <c r="H4066">
        <f t="shared" ca="1" si="127"/>
        <v>-2.4379929954623535E-2</v>
      </c>
    </row>
    <row r="4067" spans="2:8" x14ac:dyDescent="0.45">
      <c r="B4067" s="191">
        <v>35467</v>
      </c>
      <c r="C4067" s="101">
        <v>4.0977182388305664</v>
      </c>
      <c r="D4067" s="56">
        <f t="shared" si="126"/>
        <v>-0.51217266723516686</v>
      </c>
      <c r="E4067">
        <v>-6.5320371594650866E-4</v>
      </c>
      <c r="G4067">
        <v>4065</v>
      </c>
      <c r="H4067">
        <f t="shared" ca="1" si="127"/>
        <v>2.2074023884100402E-2</v>
      </c>
    </row>
    <row r="4068" spans="2:8" x14ac:dyDescent="0.45">
      <c r="B4068" s="191">
        <v>36776</v>
      </c>
      <c r="C4068" s="101">
        <v>8.3999357223510742</v>
      </c>
      <c r="D4068" s="56">
        <f t="shared" si="126"/>
        <v>0.10366323925976632</v>
      </c>
      <c r="E4068">
        <v>-6.5420604222703714E-4</v>
      </c>
      <c r="G4068">
        <v>4066</v>
      </c>
      <c r="H4068">
        <f t="shared" ca="1" si="127"/>
        <v>1.612964580457061E-2</v>
      </c>
    </row>
    <row r="4069" spans="2:8" x14ac:dyDescent="0.45">
      <c r="B4069" s="191">
        <v>37610</v>
      </c>
      <c r="C4069" s="101">
        <v>7.6109590530395508</v>
      </c>
      <c r="D4069" s="56">
        <f t="shared" si="126"/>
        <v>1.7218632322453095E-3</v>
      </c>
      <c r="E4069">
        <v>-6.7198549267656019E-4</v>
      </c>
      <c r="G4069">
        <v>4067</v>
      </c>
      <c r="H4069">
        <f t="shared" ca="1" si="127"/>
        <v>-6.3879272567863247E-3</v>
      </c>
    </row>
    <row r="4070" spans="2:8" x14ac:dyDescent="0.45">
      <c r="B4070" s="191">
        <v>37516</v>
      </c>
      <c r="C4070" s="101">
        <v>7.5978765487670898</v>
      </c>
      <c r="D4070" s="56">
        <f t="shared" si="126"/>
        <v>-0.95219983737165093</v>
      </c>
      <c r="E4070">
        <v>-6.7345515483573158E-4</v>
      </c>
      <c r="G4070">
        <v>4068</v>
      </c>
      <c r="H4070">
        <f t="shared" ca="1" si="127"/>
        <v>-1.8944212255454947E-2</v>
      </c>
    </row>
    <row r="4071" spans="2:8" x14ac:dyDescent="0.45">
      <c r="B4071" s="191">
        <v>41477</v>
      </c>
      <c r="C4071" s="101">
        <v>158.95085144042969</v>
      </c>
      <c r="D4071" s="56">
        <f t="shared" si="126"/>
        <v>5.0381527442952896</v>
      </c>
      <c r="E4071">
        <v>-6.7737496623198018E-4</v>
      </c>
      <c r="G4071">
        <v>4069</v>
      </c>
      <c r="H4071">
        <f t="shared" ca="1" si="127"/>
        <v>6.091782426721361E-3</v>
      </c>
    </row>
    <row r="4072" spans="2:8" x14ac:dyDescent="0.45">
      <c r="B4072" s="191">
        <v>38726</v>
      </c>
      <c r="C4072" s="101">
        <v>26.324417114257813</v>
      </c>
      <c r="D4072" s="56">
        <f t="shared" si="126"/>
        <v>-0.87178780592302429</v>
      </c>
      <c r="E4072">
        <v>-6.8741958443480479E-4</v>
      </c>
      <c r="G4072">
        <v>4070</v>
      </c>
      <c r="H4072">
        <f t="shared" ca="1" si="127"/>
        <v>-1.3995382389910761E-2</v>
      </c>
    </row>
    <row r="4073" spans="2:8" x14ac:dyDescent="0.45">
      <c r="B4073" s="191">
        <v>43398</v>
      </c>
      <c r="C4073" s="101">
        <v>205.31913757324219</v>
      </c>
      <c r="D4073" s="56">
        <f t="shared" si="126"/>
        <v>22.300216613843482</v>
      </c>
      <c r="E4073">
        <v>-6.9505332059328841E-4</v>
      </c>
      <c r="G4073">
        <v>4071</v>
      </c>
      <c r="H4073">
        <f t="shared" ca="1" si="127"/>
        <v>-2.4513498999756227E-2</v>
      </c>
    </row>
    <row r="4074" spans="2:8" x14ac:dyDescent="0.45">
      <c r="B4074" s="191">
        <v>37096</v>
      </c>
      <c r="C4074" s="101">
        <v>8.8118982315063477</v>
      </c>
      <c r="D4074" s="56">
        <f t="shared" si="126"/>
        <v>-0.9770493005221027</v>
      </c>
      <c r="E4074">
        <v>-6.9519150914634309E-4</v>
      </c>
      <c r="G4074">
        <v>4072</v>
      </c>
      <c r="H4074">
        <f t="shared" ca="1" si="127"/>
        <v>1.1401851717084526E-2</v>
      </c>
    </row>
    <row r="4075" spans="2:8" x14ac:dyDescent="0.45">
      <c r="B4075" s="191">
        <v>45406</v>
      </c>
      <c r="C4075" s="101">
        <v>383.94900512695313</v>
      </c>
      <c r="D4075" s="56">
        <f t="shared" si="126"/>
        <v>1.7158449570086786E-2</v>
      </c>
      <c r="E4075">
        <v>-6.9888578590695508E-4</v>
      </c>
      <c r="G4075">
        <v>4073</v>
      </c>
      <c r="H4075">
        <f t="shared" ca="1" si="127"/>
        <v>8.5527167904286775E-3</v>
      </c>
    </row>
    <row r="4076" spans="2:8" x14ac:dyDescent="0.45">
      <c r="B4076" s="191">
        <v>45231</v>
      </c>
      <c r="C4076" s="101">
        <v>377.47216796875</v>
      </c>
      <c r="D4076" s="56">
        <f t="shared" si="126"/>
        <v>1.4289176310949956</v>
      </c>
      <c r="E4076">
        <v>-7.0021227734610905E-4</v>
      </c>
      <c r="G4076">
        <v>4074</v>
      </c>
      <c r="H4076">
        <f t="shared" ca="1" si="127"/>
        <v>-4.8706150577694368E-2</v>
      </c>
    </row>
    <row r="4077" spans="2:8" x14ac:dyDescent="0.45">
      <c r="B4077" s="191">
        <v>43868</v>
      </c>
      <c r="C4077" s="101">
        <v>155.40756225585938</v>
      </c>
      <c r="D4077" s="56">
        <f t="shared" si="126"/>
        <v>-7.2307239960126155E-2</v>
      </c>
      <c r="E4077">
        <v>-7.0231912486209698E-4</v>
      </c>
      <c r="G4077">
        <v>4075</v>
      </c>
      <c r="H4077">
        <f t="shared" ca="1" si="127"/>
        <v>1.390672597000419E-2</v>
      </c>
    </row>
    <row r="4078" spans="2:8" x14ac:dyDescent="0.45">
      <c r="B4078" s="191">
        <v>44295</v>
      </c>
      <c r="C4078" s="101">
        <v>167.5205078125</v>
      </c>
      <c r="D4078" s="56">
        <f t="shared" si="126"/>
        <v>2.0228350394896992</v>
      </c>
      <c r="E4078">
        <v>-7.0332724669000654E-4</v>
      </c>
      <c r="G4078">
        <v>4076</v>
      </c>
      <c r="H4078">
        <f t="shared" ca="1" si="127"/>
        <v>-3.149025828782695E-2</v>
      </c>
    </row>
    <row r="4079" spans="2:8" x14ac:dyDescent="0.45">
      <c r="B4079" s="191">
        <v>40330</v>
      </c>
      <c r="C4079" s="101">
        <v>55.418342590332031</v>
      </c>
      <c r="D4079" s="56">
        <f t="shared" si="126"/>
        <v>6.6887492076110098</v>
      </c>
      <c r="E4079">
        <v>-7.0595037821619968E-4</v>
      </c>
      <c r="G4079">
        <v>4077</v>
      </c>
      <c r="H4079">
        <f t="shared" ca="1" si="127"/>
        <v>4.162640720607063E-2</v>
      </c>
    </row>
    <row r="4080" spans="2:8" x14ac:dyDescent="0.45">
      <c r="B4080" s="191">
        <v>37467</v>
      </c>
      <c r="C4080" s="101">
        <v>7.2077188491821289</v>
      </c>
      <c r="D4080" s="56">
        <f t="shared" si="126"/>
        <v>-0.96339642292904826</v>
      </c>
      <c r="E4080">
        <v>-7.094873907325292E-4</v>
      </c>
      <c r="G4080">
        <v>4078</v>
      </c>
      <c r="H4080">
        <f t="shared" ca="1" si="127"/>
        <v>5.6448819647124037E-3</v>
      </c>
    </row>
    <row r="4081" spans="2:8" x14ac:dyDescent="0.45">
      <c r="B4081" s="191">
        <v>43125</v>
      </c>
      <c r="C4081" s="101">
        <v>196.9129638671875</v>
      </c>
      <c r="D4081" s="56">
        <f t="shared" si="126"/>
        <v>22.268600504593131</v>
      </c>
      <c r="E4081">
        <v>-7.1038841225944246E-4</v>
      </c>
      <c r="G4081">
        <v>4079</v>
      </c>
      <c r="H4081">
        <f t="shared" ca="1" si="127"/>
        <v>5.7170606912583131E-3</v>
      </c>
    </row>
    <row r="4082" spans="2:8" x14ac:dyDescent="0.45">
      <c r="B4082" s="191">
        <v>37028</v>
      </c>
      <c r="C4082" s="101">
        <v>8.4626045227050781</v>
      </c>
      <c r="D4082" s="56">
        <f t="shared" si="126"/>
        <v>-0.95804858874473808</v>
      </c>
      <c r="E4082">
        <v>-7.1418709810083889E-4</v>
      </c>
      <c r="G4082">
        <v>4080</v>
      </c>
      <c r="H4082">
        <f t="shared" ca="1" si="127"/>
        <v>4.1150262520357986E-2</v>
      </c>
    </row>
    <row r="4083" spans="2:8" x14ac:dyDescent="0.45">
      <c r="B4083" s="191">
        <v>43636</v>
      </c>
      <c r="C4083" s="101">
        <v>201.72395324707031</v>
      </c>
      <c r="D4083" s="56">
        <f t="shared" si="126"/>
        <v>0.2004750438094747</v>
      </c>
      <c r="E4083">
        <v>-7.2140577374057286E-4</v>
      </c>
      <c r="G4083">
        <v>4081</v>
      </c>
      <c r="H4083">
        <f t="shared" ca="1" si="127"/>
        <v>1.1821695014716733E-2</v>
      </c>
    </row>
    <row r="4084" spans="2:8" x14ac:dyDescent="0.45">
      <c r="B4084" s="191">
        <v>44396</v>
      </c>
      <c r="C4084" s="101">
        <v>168.03677368164063</v>
      </c>
      <c r="D4084" s="56">
        <f t="shared" si="126"/>
        <v>7.9638177828985572</v>
      </c>
      <c r="E4084">
        <v>-7.2147957485062491E-4</v>
      </c>
      <c r="G4084">
        <v>4082</v>
      </c>
      <c r="H4084">
        <f t="shared" ca="1" si="127"/>
        <v>-3.9592038390667893E-5</v>
      </c>
    </row>
    <row r="4085" spans="2:8" x14ac:dyDescent="0.45">
      <c r="B4085" s="191">
        <v>38509</v>
      </c>
      <c r="C4085" s="101">
        <v>18.746116638183594</v>
      </c>
      <c r="D4085" s="56">
        <f t="shared" si="126"/>
        <v>-0.51521668981814195</v>
      </c>
      <c r="E4085">
        <v>-7.267542350616826E-4</v>
      </c>
      <c r="G4085">
        <v>4083</v>
      </c>
      <c r="H4085">
        <f t="shared" ca="1" si="127"/>
        <v>-2.6373262817198078E-2</v>
      </c>
    </row>
    <row r="4086" spans="2:8" x14ac:dyDescent="0.45">
      <c r="B4086" s="191">
        <v>39618</v>
      </c>
      <c r="C4086" s="101">
        <v>38.669063568115234</v>
      </c>
      <c r="D4086" s="56">
        <f t="shared" si="126"/>
        <v>1.1781299007645045</v>
      </c>
      <c r="E4086">
        <v>-7.2829428215055009E-4</v>
      </c>
      <c r="G4086">
        <v>4084</v>
      </c>
      <c r="H4086">
        <f t="shared" ca="1" si="127"/>
        <v>-1.0507842334340541E-3</v>
      </c>
    </row>
    <row r="4087" spans="2:8" x14ac:dyDescent="0.45">
      <c r="B4087" s="191">
        <v>38492</v>
      </c>
      <c r="C4087" s="101">
        <v>17.753332138061523</v>
      </c>
      <c r="D4087" s="56">
        <f t="shared" si="126"/>
        <v>-0.93846758998940583</v>
      </c>
      <c r="E4087">
        <v>-7.3389413179926987E-4</v>
      </c>
      <c r="G4087">
        <v>4085</v>
      </c>
      <c r="H4087">
        <f t="shared" ca="1" si="127"/>
        <v>-1.1002773675347664E-2</v>
      </c>
    </row>
    <row r="4088" spans="2:8" x14ac:dyDescent="0.45">
      <c r="B4088" s="191">
        <v>44893</v>
      </c>
      <c r="C4088" s="101">
        <v>288.52001953125</v>
      </c>
      <c r="D4088" s="56">
        <f t="shared" si="126"/>
        <v>1.0316473037257947</v>
      </c>
      <c r="E4088">
        <v>-7.3447552433509038E-4</v>
      </c>
      <c r="G4088">
        <v>4086</v>
      </c>
      <c r="H4088">
        <f t="shared" ca="1" si="127"/>
        <v>-3.7998305939557966E-3</v>
      </c>
    </row>
    <row r="4089" spans="2:8" x14ac:dyDescent="0.45">
      <c r="B4089" s="191">
        <v>41414</v>
      </c>
      <c r="C4089" s="101">
        <v>142.01284790039063</v>
      </c>
      <c r="D4089" s="56">
        <f t="shared" si="126"/>
        <v>7.9791883705091253</v>
      </c>
      <c r="E4089">
        <v>-7.4662536928644778E-4</v>
      </c>
      <c r="G4089">
        <v>4087</v>
      </c>
      <c r="H4089">
        <f t="shared" ca="1" si="127"/>
        <v>-5.5033503957486662E-3</v>
      </c>
    </row>
    <row r="4090" spans="2:8" x14ac:dyDescent="0.45">
      <c r="B4090" s="191">
        <v>38428</v>
      </c>
      <c r="C4090" s="101">
        <v>15.815777778625488</v>
      </c>
      <c r="D4090" s="56">
        <f t="shared" si="126"/>
        <v>-0.89141175518775917</v>
      </c>
      <c r="E4090">
        <v>-7.4877359477363626E-4</v>
      </c>
      <c r="G4090">
        <v>4088</v>
      </c>
      <c r="H4090">
        <f t="shared" ca="1" si="127"/>
        <v>-7.1312315975942979E-3</v>
      </c>
    </row>
    <row r="4091" spans="2:8" x14ac:dyDescent="0.45">
      <c r="B4091" s="191">
        <v>43987</v>
      </c>
      <c r="C4091" s="101">
        <v>145.64907836914063</v>
      </c>
      <c r="D4091" s="56">
        <f t="shared" si="126"/>
        <v>18.349305707852892</v>
      </c>
      <c r="E4091">
        <v>-7.4923461763334192E-4</v>
      </c>
      <c r="G4091">
        <v>4089</v>
      </c>
      <c r="H4091">
        <f t="shared" ca="1" si="127"/>
        <v>-2.5053027465972238E-3</v>
      </c>
    </row>
    <row r="4092" spans="2:8" x14ac:dyDescent="0.45">
      <c r="B4092" s="191">
        <v>37616</v>
      </c>
      <c r="C4092" s="101">
        <v>7.5273542404174805</v>
      </c>
      <c r="D4092" s="56">
        <f t="shared" si="126"/>
        <v>-0.94705949654479005</v>
      </c>
      <c r="E4092">
        <v>-7.5490893365030311E-4</v>
      </c>
      <c r="G4092">
        <v>4090</v>
      </c>
      <c r="H4092">
        <f t="shared" ca="1" si="127"/>
        <v>1.0733442469992876E-2</v>
      </c>
    </row>
    <row r="4093" spans="2:8" x14ac:dyDescent="0.45">
      <c r="B4093" s="191">
        <v>41444</v>
      </c>
      <c r="C4093" s="101">
        <v>142.18516540527344</v>
      </c>
      <c r="D4093" s="56">
        <f t="shared" si="126"/>
        <v>7.7363493472053655</v>
      </c>
      <c r="E4093">
        <v>-7.5718678675278073E-4</v>
      </c>
      <c r="G4093">
        <v>4091</v>
      </c>
      <c r="H4093">
        <f t="shared" ca="1" si="127"/>
        <v>4.6686237550291942E-2</v>
      </c>
    </row>
    <row r="4094" spans="2:8" x14ac:dyDescent="0.45">
      <c r="B4094" s="191">
        <v>38420</v>
      </c>
      <c r="C4094" s="101">
        <v>16.275123596191406</v>
      </c>
      <c r="D4094" s="56">
        <f t="shared" si="126"/>
        <v>-0.88823183547859974</v>
      </c>
      <c r="E4094">
        <v>-7.6422427956696613E-4</v>
      </c>
      <c r="G4094">
        <v>4092</v>
      </c>
      <c r="H4094">
        <f t="shared" ca="1" si="127"/>
        <v>1.7030472647660961E-2</v>
      </c>
    </row>
    <row r="4095" spans="2:8" x14ac:dyDescent="0.45">
      <c r="B4095" s="191">
        <v>42374</v>
      </c>
      <c r="C4095" s="101">
        <v>145.61502075195313</v>
      </c>
      <c r="D4095" s="56">
        <f t="shared" si="126"/>
        <v>0.80400007523735451</v>
      </c>
      <c r="E4095">
        <v>-7.6908007029255726E-4</v>
      </c>
      <c r="G4095">
        <v>4093</v>
      </c>
      <c r="H4095">
        <f t="shared" ca="1" si="127"/>
        <v>4.3159609763658624E-2</v>
      </c>
    </row>
    <row r="4096" spans="2:8" x14ac:dyDescent="0.45">
      <c r="B4096" s="191">
        <v>40710</v>
      </c>
      <c r="C4096" s="101">
        <v>80.717857360839844</v>
      </c>
      <c r="D4096" s="56">
        <f t="shared" si="126"/>
        <v>7.2907882109678761</v>
      </c>
      <c r="E4096">
        <v>-7.7266483516483513E-4</v>
      </c>
      <c r="G4096">
        <v>4094</v>
      </c>
      <c r="H4096">
        <f t="shared" ca="1" si="127"/>
        <v>-2.7052856002138741E-2</v>
      </c>
    </row>
    <row r="4097" spans="2:8" x14ac:dyDescent="0.45">
      <c r="B4097" s="191">
        <v>37901</v>
      </c>
      <c r="C4097" s="101">
        <v>9.7358484268188477</v>
      </c>
      <c r="D4097" s="56">
        <f t="shared" si="126"/>
        <v>-0.93233791790350895</v>
      </c>
      <c r="E4097">
        <v>-7.7490820416075887E-4</v>
      </c>
      <c r="G4097">
        <v>4095</v>
      </c>
      <c r="H4097">
        <f t="shared" ca="1" si="127"/>
        <v>-2.3026054932092553E-2</v>
      </c>
    </row>
    <row r="4098" spans="2:8" x14ac:dyDescent="0.45">
      <c r="B4098" s="191">
        <v>42349</v>
      </c>
      <c r="C4098" s="101">
        <v>143.8892822265625</v>
      </c>
      <c r="D4098" s="56">
        <f t="shared" si="126"/>
        <v>15.990811513389714</v>
      </c>
      <c r="E4098">
        <v>-7.7808510532335038E-4</v>
      </c>
      <c r="G4098">
        <v>4096</v>
      </c>
      <c r="H4098">
        <f t="shared" ca="1" si="127"/>
        <v>5.2270026433828276E-3</v>
      </c>
    </row>
    <row r="4099" spans="2:8" x14ac:dyDescent="0.45">
      <c r="B4099" s="191">
        <v>37027</v>
      </c>
      <c r="C4099" s="101">
        <v>8.4686527252197266</v>
      </c>
      <c r="D4099" s="56">
        <f t="shared" ref="D4099:D4162" si="128">(C4099-C4100)/C4100</f>
        <v>-0.32404285738426969</v>
      </c>
      <c r="E4099">
        <v>-7.7822044973400301E-4</v>
      </c>
      <c r="G4099">
        <v>4097</v>
      </c>
      <c r="H4099">
        <f t="shared" ca="1" si="127"/>
        <v>7.6549568341779169E-4</v>
      </c>
    </row>
    <row r="4100" spans="2:8" x14ac:dyDescent="0.45">
      <c r="B4100" s="191">
        <v>38036</v>
      </c>
      <c r="C4100" s="101">
        <v>12.528387069702148</v>
      </c>
      <c r="D4100" s="56">
        <f t="shared" si="128"/>
        <v>-0.97291444255390969</v>
      </c>
      <c r="E4100">
        <v>-7.8730892394242866E-4</v>
      </c>
      <c r="G4100">
        <v>4098</v>
      </c>
      <c r="H4100">
        <f t="shared" ref="H4100:H4163" ca="1" si="129">_xlfn.NORM.INV(RAND(),N$5,N$6)</f>
        <v>-1.44987400032496E-2</v>
      </c>
    </row>
    <row r="4101" spans="2:8" x14ac:dyDescent="0.45">
      <c r="B4101" s="191">
        <v>45553</v>
      </c>
      <c r="C4101" s="101">
        <v>462.54861450195313</v>
      </c>
      <c r="D4101" s="56">
        <f t="shared" si="128"/>
        <v>2.3892676347130415</v>
      </c>
      <c r="E4101">
        <v>-7.8787010974672655E-4</v>
      </c>
      <c r="G4101">
        <v>4099</v>
      </c>
      <c r="H4101">
        <f t="shared" ca="1" si="129"/>
        <v>-2.2213241731998835E-3</v>
      </c>
    </row>
    <row r="4102" spans="2:8" x14ac:dyDescent="0.45">
      <c r="B4102" s="191">
        <v>41689</v>
      </c>
      <c r="C4102" s="101">
        <v>136.47450256347656</v>
      </c>
      <c r="D4102" s="56">
        <f t="shared" si="128"/>
        <v>-0.58287961039880454</v>
      </c>
      <c r="E4102">
        <v>-7.8884564879175127E-4</v>
      </c>
      <c r="G4102">
        <v>4100</v>
      </c>
      <c r="H4102">
        <f t="shared" ca="1" si="129"/>
        <v>-2.6253295040187955E-3</v>
      </c>
    </row>
    <row r="4103" spans="2:8" x14ac:dyDescent="0.45">
      <c r="B4103" s="191">
        <v>45000</v>
      </c>
      <c r="C4103" s="101">
        <v>327.18252563476563</v>
      </c>
      <c r="D4103" s="56">
        <f t="shared" si="128"/>
        <v>5.6552262913642535</v>
      </c>
      <c r="E4103">
        <v>-7.8996472652783755E-4</v>
      </c>
      <c r="G4103">
        <v>4101</v>
      </c>
      <c r="H4103">
        <f t="shared" ca="1" si="129"/>
        <v>-1.2961332143358352E-3</v>
      </c>
    </row>
    <row r="4104" spans="2:8" x14ac:dyDescent="0.45">
      <c r="B4104" s="191">
        <v>40246</v>
      </c>
      <c r="C4104" s="101">
        <v>49.1617431640625</v>
      </c>
      <c r="D4104" s="56">
        <f t="shared" si="128"/>
        <v>0.36746335450967876</v>
      </c>
      <c r="E4104">
        <v>-7.9572209628694815E-4</v>
      </c>
      <c r="G4104">
        <v>4102</v>
      </c>
      <c r="H4104">
        <f t="shared" ca="1" si="129"/>
        <v>3.2823679377510073E-2</v>
      </c>
    </row>
    <row r="4105" spans="2:8" x14ac:dyDescent="0.45">
      <c r="B4105" s="191">
        <v>39916</v>
      </c>
      <c r="C4105" s="101">
        <v>35.9510498046875</v>
      </c>
      <c r="D4105" s="56">
        <f t="shared" si="128"/>
        <v>-0.91413625280550048</v>
      </c>
      <c r="E4105">
        <v>-8.0164013387316023E-4</v>
      </c>
      <c r="G4105">
        <v>4103</v>
      </c>
      <c r="H4105">
        <f t="shared" ca="1" si="129"/>
        <v>-2.5054500945218224E-2</v>
      </c>
    </row>
    <row r="4106" spans="2:8" x14ac:dyDescent="0.45">
      <c r="B4106" s="191">
        <v>45796</v>
      </c>
      <c r="C4106" s="101">
        <v>418.69882202148438</v>
      </c>
      <c r="D4106" s="56">
        <f t="shared" si="128"/>
        <v>52.89698490565366</v>
      </c>
      <c r="E4106">
        <v>-8.0336734068149965E-4</v>
      </c>
      <c r="G4106">
        <v>4104</v>
      </c>
      <c r="H4106">
        <f t="shared" ca="1" si="129"/>
        <v>1.7153227573528999E-2</v>
      </c>
    </row>
    <row r="4107" spans="2:8" x14ac:dyDescent="0.45">
      <c r="B4107" s="191">
        <v>37741</v>
      </c>
      <c r="C4107" s="101">
        <v>7.7685017585754395</v>
      </c>
      <c r="D4107" s="56">
        <f t="shared" si="128"/>
        <v>1.2903417940650782E-2</v>
      </c>
      <c r="E4107">
        <v>-8.0472988098633229E-4</v>
      </c>
      <c r="G4107">
        <v>4105</v>
      </c>
      <c r="H4107">
        <f t="shared" ca="1" si="129"/>
        <v>1.4145606245231129E-2</v>
      </c>
    </row>
    <row r="4108" spans="2:8" x14ac:dyDescent="0.45">
      <c r="B4108" s="191">
        <v>37726</v>
      </c>
      <c r="C4108" s="101">
        <v>7.6695384979248047</v>
      </c>
      <c r="D4108" s="56">
        <f t="shared" si="128"/>
        <v>-0.9648405554878976</v>
      </c>
      <c r="E4108">
        <v>-8.1498103999631734E-4</v>
      </c>
      <c r="G4108">
        <v>4106</v>
      </c>
      <c r="H4108">
        <f t="shared" ca="1" si="129"/>
        <v>1.4685782279002394E-2</v>
      </c>
    </row>
    <row r="4109" spans="2:8" x14ac:dyDescent="0.45">
      <c r="B4109" s="191">
        <v>43570</v>
      </c>
      <c r="C4109" s="101">
        <v>218.13594055175781</v>
      </c>
      <c r="D4109" s="56">
        <f t="shared" si="128"/>
        <v>-0.43476474924929898</v>
      </c>
      <c r="E4109">
        <v>-8.1782522094420965E-4</v>
      </c>
      <c r="G4109">
        <v>4107</v>
      </c>
      <c r="H4109">
        <f t="shared" ca="1" si="129"/>
        <v>-3.1691858193572689E-2</v>
      </c>
    </row>
    <row r="4110" spans="2:8" x14ac:dyDescent="0.45">
      <c r="B4110" s="191">
        <v>45463</v>
      </c>
      <c r="C4110" s="101">
        <v>385.92062377929688</v>
      </c>
      <c r="D4110" s="56">
        <f t="shared" si="128"/>
        <v>50.033880006908483</v>
      </c>
      <c r="E4110">
        <v>-8.2622857352351842E-4</v>
      </c>
      <c r="G4110">
        <v>4108</v>
      </c>
      <c r="H4110">
        <f t="shared" ca="1" si="129"/>
        <v>-7.0253791030090241E-3</v>
      </c>
    </row>
    <row r="4111" spans="2:8" x14ac:dyDescent="0.45">
      <c r="B4111" s="191">
        <v>37734</v>
      </c>
      <c r="C4111" s="101">
        <v>7.5620474815368652</v>
      </c>
      <c r="D4111" s="56">
        <f t="shared" si="128"/>
        <v>-0.4008778164622453</v>
      </c>
      <c r="E4111">
        <v>-8.265560442044617E-4</v>
      </c>
      <c r="G4111">
        <v>4109</v>
      </c>
      <c r="H4111">
        <f t="shared" ca="1" si="129"/>
        <v>1.0375728284822036E-2</v>
      </c>
    </row>
    <row r="4112" spans="2:8" x14ac:dyDescent="0.45">
      <c r="B4112" s="191">
        <v>38093</v>
      </c>
      <c r="C4112" s="101">
        <v>12.621878623962402</v>
      </c>
      <c r="D4112" s="56">
        <f t="shared" si="128"/>
        <v>0.76375925557226698</v>
      </c>
      <c r="E4112">
        <v>-8.2749759171853155E-4</v>
      </c>
      <c r="G4112">
        <v>4110</v>
      </c>
      <c r="H4112">
        <f t="shared" ca="1" si="129"/>
        <v>1.6732358358708108E-2</v>
      </c>
    </row>
    <row r="4113" spans="2:8" x14ac:dyDescent="0.45">
      <c r="B4113" s="191">
        <v>36061</v>
      </c>
      <c r="C4113" s="101">
        <v>7.1562366485595703</v>
      </c>
      <c r="D4113" s="56">
        <f t="shared" si="128"/>
        <v>-0.79343347154613353</v>
      </c>
      <c r="E4113">
        <v>-8.309478231210949E-4</v>
      </c>
      <c r="G4113">
        <v>4111</v>
      </c>
      <c r="H4113">
        <f t="shared" ca="1" si="129"/>
        <v>-2.3754829179262107E-2</v>
      </c>
    </row>
    <row r="4114" spans="2:8" x14ac:dyDescent="0.45">
      <c r="B4114" s="191">
        <v>39855</v>
      </c>
      <c r="C4114" s="101">
        <v>34.64373779296875</v>
      </c>
      <c r="D4114" s="56">
        <f t="shared" si="128"/>
        <v>-0.83241677515157808</v>
      </c>
      <c r="E4114">
        <v>-8.3175563811500408E-4</v>
      </c>
      <c r="G4114">
        <v>4112</v>
      </c>
      <c r="H4114">
        <f t="shared" ca="1" si="129"/>
        <v>-3.0498400237471534E-2</v>
      </c>
    </row>
    <row r="4115" spans="2:8" x14ac:dyDescent="0.45">
      <c r="B4115" s="191">
        <v>42879</v>
      </c>
      <c r="C4115" s="101">
        <v>206.72557067871094</v>
      </c>
      <c r="D4115" s="56">
        <f t="shared" si="128"/>
        <v>-1.7077699877859925E-2</v>
      </c>
      <c r="E4115">
        <v>-8.3293624925429195E-4</v>
      </c>
      <c r="G4115">
        <v>4113</v>
      </c>
      <c r="H4115">
        <f t="shared" ca="1" si="129"/>
        <v>1.2748838834281498E-2</v>
      </c>
    </row>
    <row r="4116" spans="2:8" x14ac:dyDescent="0.45">
      <c r="B4116" s="191">
        <v>43560</v>
      </c>
      <c r="C4116" s="101">
        <v>210.31730651855469</v>
      </c>
      <c r="D4116" s="56">
        <f t="shared" si="128"/>
        <v>-0.46928435745633001</v>
      </c>
      <c r="E4116">
        <v>-8.482024284642266E-4</v>
      </c>
      <c r="G4116">
        <v>4114</v>
      </c>
      <c r="H4116">
        <f t="shared" ca="1" si="129"/>
        <v>-1.2206886964974713E-2</v>
      </c>
    </row>
    <row r="4117" spans="2:8" x14ac:dyDescent="0.45">
      <c r="B4117" s="191">
        <v>45729</v>
      </c>
      <c r="C4117" s="101">
        <v>396.29000854492188</v>
      </c>
      <c r="D4117" s="56">
        <f t="shared" si="128"/>
        <v>2.1292179510064431</v>
      </c>
      <c r="E4117">
        <v>-8.486026409862226E-4</v>
      </c>
      <c r="G4117">
        <v>4115</v>
      </c>
      <c r="H4117">
        <f t="shared" ca="1" si="129"/>
        <v>2.8594870779796778E-3</v>
      </c>
    </row>
    <row r="4118" spans="2:8" x14ac:dyDescent="0.45">
      <c r="B4118" s="191">
        <v>43956</v>
      </c>
      <c r="C4118" s="101">
        <v>126.64186859130859</v>
      </c>
      <c r="D4118" s="56">
        <f t="shared" si="128"/>
        <v>3.0319956646678383</v>
      </c>
      <c r="E4118">
        <v>-8.6176800581694909E-4</v>
      </c>
      <c r="G4118">
        <v>4116</v>
      </c>
      <c r="H4118">
        <f t="shared" ca="1" si="129"/>
        <v>-1.1722173304057107E-2</v>
      </c>
    </row>
    <row r="4119" spans="2:8" x14ac:dyDescent="0.45">
      <c r="B4119" s="191">
        <v>39224</v>
      </c>
      <c r="C4119" s="101">
        <v>31.40922737121582</v>
      </c>
      <c r="D4119" s="56">
        <f t="shared" si="128"/>
        <v>-0.54449211427600286</v>
      </c>
      <c r="E4119">
        <v>-8.7786942685786577E-4</v>
      </c>
      <c r="G4119">
        <v>4117</v>
      </c>
      <c r="H4119">
        <f t="shared" ca="1" si="129"/>
        <v>-2.1324902289254082E-2</v>
      </c>
    </row>
    <row r="4120" spans="2:8" x14ac:dyDescent="0.45">
      <c r="B4120" s="191">
        <v>40539</v>
      </c>
      <c r="C4120" s="101">
        <v>68.954299926757813</v>
      </c>
      <c r="D4120" s="56">
        <f t="shared" si="128"/>
        <v>-0.65180426929534152</v>
      </c>
      <c r="E4120">
        <v>-8.8260375181766187E-4</v>
      </c>
      <c r="G4120">
        <v>4118</v>
      </c>
      <c r="H4120">
        <f t="shared" ca="1" si="129"/>
        <v>-2.1640795180567121E-2</v>
      </c>
    </row>
    <row r="4121" spans="2:8" x14ac:dyDescent="0.45">
      <c r="B4121" s="191">
        <v>42983</v>
      </c>
      <c r="C4121" s="101">
        <v>198.03315734863281</v>
      </c>
      <c r="D4121" s="56">
        <f t="shared" si="128"/>
        <v>11.862026671139564</v>
      </c>
      <c r="E4121">
        <v>-8.8315631073768576E-4</v>
      </c>
      <c r="G4121">
        <v>4119</v>
      </c>
      <c r="H4121">
        <f t="shared" ca="1" si="129"/>
        <v>-5.578811051231666E-3</v>
      </c>
    </row>
    <row r="4122" spans="2:8" x14ac:dyDescent="0.45">
      <c r="B4122" s="191">
        <v>38345</v>
      </c>
      <c r="C4122" s="101">
        <v>15.396730422973633</v>
      </c>
      <c r="D4122" s="56">
        <f t="shared" si="128"/>
        <v>1.182470768504944</v>
      </c>
      <c r="E4122">
        <v>-8.8471160666623021E-4</v>
      </c>
      <c r="G4122">
        <v>4120</v>
      </c>
      <c r="H4122">
        <f t="shared" ca="1" si="129"/>
        <v>-3.2861093678065723E-2</v>
      </c>
    </row>
    <row r="4123" spans="2:8" x14ac:dyDescent="0.45">
      <c r="B4123" s="191">
        <v>37462</v>
      </c>
      <c r="C4123" s="101">
        <v>7.0547246932983398</v>
      </c>
      <c r="D4123" s="56">
        <f t="shared" si="128"/>
        <v>-0.96421790840375843</v>
      </c>
      <c r="E4123">
        <v>-8.8594308367755722E-4</v>
      </c>
      <c r="G4123">
        <v>4121</v>
      </c>
      <c r="H4123">
        <f t="shared" ca="1" si="129"/>
        <v>-2.0276222040209208E-4</v>
      </c>
    </row>
    <row r="4124" spans="2:8" x14ac:dyDescent="0.45">
      <c r="B4124" s="191">
        <v>42968</v>
      </c>
      <c r="C4124" s="101">
        <v>197.15797424316406</v>
      </c>
      <c r="D4124" s="56">
        <f t="shared" si="128"/>
        <v>20.668589990707254</v>
      </c>
      <c r="E4124">
        <v>-8.8699590238977772E-4</v>
      </c>
      <c r="G4124">
        <v>4122</v>
      </c>
      <c r="H4124">
        <f t="shared" ca="1" si="129"/>
        <v>9.4829664536205099E-3</v>
      </c>
    </row>
    <row r="4125" spans="2:8" x14ac:dyDescent="0.45">
      <c r="B4125" s="191">
        <v>36207</v>
      </c>
      <c r="C4125" s="101">
        <v>9.0987911224365234</v>
      </c>
      <c r="D4125" s="56">
        <f t="shared" si="128"/>
        <v>-0.70229210862872826</v>
      </c>
      <c r="E4125">
        <v>-8.9127091714196404E-4</v>
      </c>
      <c r="G4125">
        <v>4123</v>
      </c>
      <c r="H4125">
        <f t="shared" ca="1" si="129"/>
        <v>3.7000354354234299E-3</v>
      </c>
    </row>
    <row r="4126" spans="2:8" x14ac:dyDescent="0.45">
      <c r="B4126" s="191">
        <v>39226</v>
      </c>
      <c r="C4126" s="101">
        <v>30.562814712524414</v>
      </c>
      <c r="D4126" s="56">
        <f t="shared" si="128"/>
        <v>-0.26315812949957879</v>
      </c>
      <c r="E4126">
        <v>-9.0234626864666573E-4</v>
      </c>
      <c r="G4126">
        <v>4124</v>
      </c>
      <c r="H4126">
        <f t="shared" ca="1" si="129"/>
        <v>5.4091008956345235E-2</v>
      </c>
    </row>
    <row r="4127" spans="2:8" x14ac:dyDescent="0.45">
      <c r="B4127" s="191">
        <v>39573</v>
      </c>
      <c r="C4127" s="101">
        <v>41.478118896484375</v>
      </c>
      <c r="D4127" s="56">
        <f t="shared" si="128"/>
        <v>-0.7174570920004677</v>
      </c>
      <c r="E4127">
        <v>-9.0525743970555422E-4</v>
      </c>
      <c r="G4127">
        <v>4125</v>
      </c>
      <c r="H4127">
        <f t="shared" ca="1" si="129"/>
        <v>-1.2025252179342397E-2</v>
      </c>
    </row>
    <row r="4128" spans="2:8" x14ac:dyDescent="0.45">
      <c r="B4128" s="191">
        <v>42370</v>
      </c>
      <c r="C4128" s="101">
        <v>146.80290222167969</v>
      </c>
      <c r="D4128" s="56">
        <f t="shared" si="128"/>
        <v>15.608287960140281</v>
      </c>
      <c r="E4128">
        <v>-9.1529435685825365E-4</v>
      </c>
      <c r="G4128">
        <v>4126</v>
      </c>
      <c r="H4128">
        <f t="shared" ca="1" si="129"/>
        <v>3.799257544209788E-2</v>
      </c>
    </row>
    <row r="4129" spans="2:8" x14ac:dyDescent="0.45">
      <c r="B4129" s="191">
        <v>36196</v>
      </c>
      <c r="C4129" s="101">
        <v>8.8391351699829102</v>
      </c>
      <c r="D4129" s="56">
        <f t="shared" si="128"/>
        <v>-0.95442947254585297</v>
      </c>
      <c r="E4129">
        <v>-9.1699784370226107E-4</v>
      </c>
      <c r="G4129">
        <v>4127</v>
      </c>
      <c r="H4129">
        <f t="shared" ca="1" si="129"/>
        <v>-2.0665487545223789E-2</v>
      </c>
    </row>
    <row r="4130" spans="2:8" x14ac:dyDescent="0.45">
      <c r="B4130" s="191">
        <v>43251</v>
      </c>
      <c r="C4130" s="101">
        <v>193.96604919433594</v>
      </c>
      <c r="D4130" s="56">
        <f t="shared" si="128"/>
        <v>2.1349107873367343E-2</v>
      </c>
      <c r="E4130">
        <v>-9.1932569264199912E-4</v>
      </c>
      <c r="G4130">
        <v>4128</v>
      </c>
      <c r="H4130">
        <f t="shared" ca="1" si="129"/>
        <v>-8.4465763477556183E-4</v>
      </c>
    </row>
    <row r="4131" spans="2:8" x14ac:dyDescent="0.45">
      <c r="B4131" s="191">
        <v>42961</v>
      </c>
      <c r="C4131" s="101">
        <v>189.91160583496094</v>
      </c>
      <c r="D4131" s="56">
        <f t="shared" si="128"/>
        <v>9.1828760645942573</v>
      </c>
      <c r="E4131">
        <v>-9.2064902826534596E-4</v>
      </c>
      <c r="G4131">
        <v>4129</v>
      </c>
      <c r="H4131">
        <f t="shared" ca="1" si="129"/>
        <v>-3.6555517615503783E-2</v>
      </c>
    </row>
    <row r="4132" spans="2:8" x14ac:dyDescent="0.45">
      <c r="B4132" s="191">
        <v>38526</v>
      </c>
      <c r="C4132" s="101">
        <v>18.650094985961914</v>
      </c>
      <c r="D4132" s="56">
        <f t="shared" si="128"/>
        <v>0.98315075898756499</v>
      </c>
      <c r="E4132">
        <v>-9.2132062836580383E-4</v>
      </c>
      <c r="G4132">
        <v>4130</v>
      </c>
      <c r="H4132">
        <f t="shared" ca="1" si="129"/>
        <v>4.340535219364109E-2</v>
      </c>
    </row>
    <row r="4133" spans="2:8" x14ac:dyDescent="0.45">
      <c r="B4133" s="191">
        <v>37897</v>
      </c>
      <c r="C4133" s="101">
        <v>9.4042749404907227</v>
      </c>
      <c r="D4133" s="56">
        <f t="shared" si="128"/>
        <v>-0.94973960775567157</v>
      </c>
      <c r="E4133">
        <v>-9.2571260215309993E-4</v>
      </c>
      <c r="G4133">
        <v>4131</v>
      </c>
      <c r="H4133">
        <f t="shared" ca="1" si="129"/>
        <v>-2.0028911046386759E-2</v>
      </c>
    </row>
    <row r="4134" spans="2:8" x14ac:dyDescent="0.45">
      <c r="B4134" s="191">
        <v>43025</v>
      </c>
      <c r="C4134" s="101">
        <v>187.11105346679688</v>
      </c>
      <c r="D4134" s="56">
        <f t="shared" si="128"/>
        <v>0.304853689974252</v>
      </c>
      <c r="E4134">
        <v>-9.3457860167780939E-4</v>
      </c>
      <c r="G4134">
        <v>4132</v>
      </c>
      <c r="H4134">
        <f t="shared" ca="1" si="129"/>
        <v>-2.0566147642340662E-3</v>
      </c>
    </row>
    <row r="4135" spans="2:8" x14ac:dyDescent="0.45">
      <c r="B4135" s="191">
        <v>42241</v>
      </c>
      <c r="C4135" s="101">
        <v>143.39619445800781</v>
      </c>
      <c r="D4135" s="56">
        <f t="shared" si="128"/>
        <v>4.3959294797451559E-2</v>
      </c>
      <c r="E4135">
        <v>-9.3691270201881139E-4</v>
      </c>
      <c r="G4135">
        <v>4133</v>
      </c>
      <c r="H4135">
        <f t="shared" ca="1" si="129"/>
        <v>-1.9171598726923648E-2</v>
      </c>
    </row>
    <row r="4136" spans="2:8" x14ac:dyDescent="0.45">
      <c r="B4136" s="191">
        <v>41584</v>
      </c>
      <c r="C4136" s="101">
        <v>137.3580322265625</v>
      </c>
      <c r="D4136" s="56">
        <f t="shared" si="128"/>
        <v>-0.260783998457499</v>
      </c>
      <c r="E4136">
        <v>-9.4013928622441244E-4</v>
      </c>
      <c r="G4136">
        <v>4134</v>
      </c>
      <c r="H4136">
        <f t="shared" ca="1" si="129"/>
        <v>1.3706609274818593E-2</v>
      </c>
    </row>
    <row r="4137" spans="2:8" x14ac:dyDescent="0.45">
      <c r="B4137" s="191">
        <v>43042</v>
      </c>
      <c r="C4137" s="101">
        <v>185.81582641601563</v>
      </c>
      <c r="D4137" s="56">
        <f t="shared" si="128"/>
        <v>8.9338709618621559E-3</v>
      </c>
      <c r="E4137">
        <v>-9.4092301356253269E-4</v>
      </c>
      <c r="G4137">
        <v>4135</v>
      </c>
      <c r="H4137">
        <f t="shared" ca="1" si="129"/>
        <v>-1.7019601076661259E-2</v>
      </c>
    </row>
    <row r="4138" spans="2:8" x14ac:dyDescent="0.45">
      <c r="B4138" s="191">
        <v>43090</v>
      </c>
      <c r="C4138" s="101">
        <v>184.17047119140625</v>
      </c>
      <c r="D4138" s="56">
        <f t="shared" si="128"/>
        <v>0.12743110527572882</v>
      </c>
      <c r="E4138">
        <v>-9.4956920084878513E-4</v>
      </c>
      <c r="G4138">
        <v>4136</v>
      </c>
      <c r="H4138">
        <f t="shared" ca="1" si="129"/>
        <v>2.7497285743153153E-2</v>
      </c>
    </row>
    <row r="4139" spans="2:8" x14ac:dyDescent="0.45">
      <c r="B4139" s="191">
        <v>44264</v>
      </c>
      <c r="C4139" s="101">
        <v>163.35408020019531</v>
      </c>
      <c r="D4139" s="56">
        <f t="shared" si="128"/>
        <v>-0.24978139358419077</v>
      </c>
      <c r="E4139">
        <v>-9.6165708493508423E-4</v>
      </c>
      <c r="G4139">
        <v>4137</v>
      </c>
      <c r="H4139">
        <f t="shared" ca="1" si="129"/>
        <v>5.6090813256054889E-3</v>
      </c>
    </row>
    <row r="4140" spans="2:8" x14ac:dyDescent="0.45">
      <c r="B4140" s="191">
        <v>42909</v>
      </c>
      <c r="C4140" s="101">
        <v>217.74197387695313</v>
      </c>
      <c r="D4140" s="56">
        <f t="shared" si="128"/>
        <v>6.6100587868929637</v>
      </c>
      <c r="E4140">
        <v>-9.6347585009486341E-4</v>
      </c>
      <c r="G4140">
        <v>4138</v>
      </c>
      <c r="H4140">
        <f t="shared" ca="1" si="129"/>
        <v>3.6575713723656817E-4</v>
      </c>
    </row>
    <row r="4141" spans="2:8" x14ac:dyDescent="0.45">
      <c r="B4141" s="191">
        <v>39269</v>
      </c>
      <c r="C4141" s="101">
        <v>28.612390518188477</v>
      </c>
      <c r="D4141" s="56">
        <f t="shared" si="128"/>
        <v>3.6793026369310087</v>
      </c>
      <c r="E4141">
        <v>-9.6379732951153152E-4</v>
      </c>
      <c r="G4141">
        <v>4139</v>
      </c>
      <c r="H4141">
        <f t="shared" ca="1" si="129"/>
        <v>-1.3173425291108015E-2</v>
      </c>
    </row>
    <row r="4142" spans="2:8" x14ac:dyDescent="0.45">
      <c r="B4142" s="191">
        <v>35692</v>
      </c>
      <c r="C4142" s="101">
        <v>6.1146697998046875</v>
      </c>
      <c r="D4142" s="56">
        <f t="shared" si="128"/>
        <v>-0.78861465149270782</v>
      </c>
      <c r="E4142">
        <v>-9.6511470280730898E-4</v>
      </c>
      <c r="G4142">
        <v>4140</v>
      </c>
      <c r="H4142">
        <f t="shared" ca="1" si="129"/>
        <v>-1.4855813048978549E-2</v>
      </c>
    </row>
    <row r="4143" spans="2:8" x14ac:dyDescent="0.45">
      <c r="B4143" s="191">
        <v>39282</v>
      </c>
      <c r="C4143" s="101">
        <v>28.92664909362793</v>
      </c>
      <c r="D4143" s="56">
        <f t="shared" si="128"/>
        <v>-0.92101380704461311</v>
      </c>
      <c r="E4143">
        <v>-9.7340881879273851E-4</v>
      </c>
      <c r="G4143">
        <v>4141</v>
      </c>
      <c r="H4143">
        <f t="shared" ca="1" si="129"/>
        <v>-2.8247618760446288E-2</v>
      </c>
    </row>
    <row r="4144" spans="2:8" x14ac:dyDescent="0.45">
      <c r="B4144" s="191">
        <v>45355</v>
      </c>
      <c r="C4144" s="101">
        <v>366.22412109375</v>
      </c>
      <c r="D4144" s="56">
        <f t="shared" si="128"/>
        <v>18.670340243657567</v>
      </c>
      <c r="E4144">
        <v>-9.7684297736145165E-4</v>
      </c>
      <c r="G4144">
        <v>4142</v>
      </c>
      <c r="H4144">
        <f t="shared" ca="1" si="129"/>
        <v>-1.9202557700132721E-2</v>
      </c>
    </row>
    <row r="4145" spans="2:8" x14ac:dyDescent="0.45">
      <c r="B4145" s="191">
        <v>38517</v>
      </c>
      <c r="C4145" s="101">
        <v>18.618087768554688</v>
      </c>
      <c r="D4145" s="56">
        <f t="shared" si="128"/>
        <v>-0.48702792200073214</v>
      </c>
      <c r="E4145">
        <v>-9.8609387593229887E-4</v>
      </c>
      <c r="G4145">
        <v>4143</v>
      </c>
      <c r="H4145">
        <f t="shared" ca="1" si="129"/>
        <v>1.7793839832636368E-2</v>
      </c>
    </row>
    <row r="4146" spans="2:8" x14ac:dyDescent="0.45">
      <c r="B4146" s="191">
        <v>38828</v>
      </c>
      <c r="C4146" s="101">
        <v>36.294544219970703</v>
      </c>
      <c r="D4146" s="56">
        <f t="shared" si="128"/>
        <v>-0.71519397402655871</v>
      </c>
      <c r="E4146">
        <v>-9.9717615504750479E-4</v>
      </c>
      <c r="G4146">
        <v>4144</v>
      </c>
      <c r="H4146">
        <f t="shared" ca="1" si="129"/>
        <v>1.4368271257514442E-2</v>
      </c>
    </row>
    <row r="4147" spans="2:8" x14ac:dyDescent="0.45">
      <c r="B4147" s="191">
        <v>41323</v>
      </c>
      <c r="C4147" s="101">
        <v>127.43601226806641</v>
      </c>
      <c r="D4147" s="56">
        <f t="shared" si="128"/>
        <v>-0.62794748937231037</v>
      </c>
      <c r="E4147">
        <v>-9.9814700757452977E-4</v>
      </c>
      <c r="G4147">
        <v>4145</v>
      </c>
      <c r="H4147">
        <f t="shared" ca="1" si="129"/>
        <v>2.037865703968483E-2</v>
      </c>
    </row>
    <row r="4148" spans="2:8" x14ac:dyDescent="0.45">
      <c r="B4148" s="191">
        <v>46027</v>
      </c>
      <c r="C4148" s="101">
        <v>342.52157592773438</v>
      </c>
      <c r="D4148" s="56">
        <f t="shared" si="128"/>
        <v>42.974257739834457</v>
      </c>
      <c r="E4148">
        <v>-9.9973484596633426E-4</v>
      </c>
      <c r="G4148">
        <v>4146</v>
      </c>
      <c r="H4148">
        <f t="shared" ca="1" si="129"/>
        <v>1.2814098380182342E-2</v>
      </c>
    </row>
    <row r="4149" spans="2:8" x14ac:dyDescent="0.45">
      <c r="B4149" s="191">
        <v>37293</v>
      </c>
      <c r="C4149" s="101">
        <v>7.7891383171081543</v>
      </c>
      <c r="D4149" s="56">
        <f t="shared" si="128"/>
        <v>-0.94886651880128625</v>
      </c>
      <c r="E4149">
        <v>-1.0004668723090169E-3</v>
      </c>
      <c r="G4149">
        <v>4147</v>
      </c>
      <c r="H4149">
        <f t="shared" ca="1" si="129"/>
        <v>-1.7733070668637076E-2</v>
      </c>
    </row>
    <row r="4150" spans="2:8" x14ac:dyDescent="0.45">
      <c r="B4150" s="191">
        <v>44061</v>
      </c>
      <c r="C4150" s="101">
        <v>152.32951354980469</v>
      </c>
      <c r="D4150" s="56">
        <f t="shared" si="128"/>
        <v>22.844387930277787</v>
      </c>
      <c r="E4150">
        <v>-1.0061920588981101E-3</v>
      </c>
      <c r="G4150">
        <v>4148</v>
      </c>
      <c r="H4150">
        <f t="shared" ca="1" si="129"/>
        <v>-3.7954849284466163E-4</v>
      </c>
    </row>
    <row r="4151" spans="2:8" x14ac:dyDescent="0.45">
      <c r="B4151" s="191">
        <v>35832</v>
      </c>
      <c r="C4151" s="101">
        <v>6.3884849548339844</v>
      </c>
      <c r="D4151" s="56">
        <f t="shared" si="128"/>
        <v>-0.76572500092502582</v>
      </c>
      <c r="E4151">
        <v>-1.007520913962844E-3</v>
      </c>
      <c r="G4151">
        <v>4149</v>
      </c>
      <c r="H4151">
        <f t="shared" ca="1" si="129"/>
        <v>-1.9554498836910142E-2</v>
      </c>
    </row>
    <row r="4152" spans="2:8" x14ac:dyDescent="0.45">
      <c r="B4152" s="191">
        <v>39177</v>
      </c>
      <c r="C4152" s="101">
        <v>27.269170761108398</v>
      </c>
      <c r="D4152" s="56">
        <f t="shared" si="128"/>
        <v>-0.84821629906660168</v>
      </c>
      <c r="E4152">
        <v>-1.0112936761059667E-3</v>
      </c>
      <c r="G4152">
        <v>4150</v>
      </c>
      <c r="H4152">
        <f t="shared" ca="1" si="129"/>
        <v>-2.4877449212135968E-2</v>
      </c>
    </row>
    <row r="4153" spans="2:8" x14ac:dyDescent="0.45">
      <c r="B4153" s="191">
        <v>43797</v>
      </c>
      <c r="C4153" s="101">
        <v>179.65809631347656</v>
      </c>
      <c r="D4153" s="56">
        <f t="shared" si="128"/>
        <v>0.2135232068641246</v>
      </c>
      <c r="E4153">
        <v>-1.0123023884940137E-3</v>
      </c>
      <c r="G4153">
        <v>4151</v>
      </c>
      <c r="H4153">
        <f t="shared" ca="1" si="129"/>
        <v>-2.5502661362049508E-2</v>
      </c>
    </row>
    <row r="4154" spans="2:8" x14ac:dyDescent="0.45">
      <c r="B4154" s="191">
        <v>41740</v>
      </c>
      <c r="C4154" s="101">
        <v>148.04669189453125</v>
      </c>
      <c r="D4154" s="56">
        <f t="shared" si="128"/>
        <v>2.9197421332041642E-3</v>
      </c>
      <c r="E4154">
        <v>-1.0179901207492581E-3</v>
      </c>
      <c r="G4154">
        <v>4152</v>
      </c>
      <c r="H4154">
        <f t="shared" ca="1" si="129"/>
        <v>-7.794744916592984E-3</v>
      </c>
    </row>
    <row r="4155" spans="2:8" x14ac:dyDescent="0.45">
      <c r="B4155" s="191">
        <v>41788</v>
      </c>
      <c r="C4155" s="101">
        <v>147.61569213867188</v>
      </c>
      <c r="D4155" s="56">
        <f t="shared" si="128"/>
        <v>16.711960134943237</v>
      </c>
      <c r="E4155">
        <v>-1.0208561974418082E-3</v>
      </c>
      <c r="G4155">
        <v>4153</v>
      </c>
      <c r="H4155">
        <f t="shared" ca="1" si="129"/>
        <v>3.430453730895532E-3</v>
      </c>
    </row>
    <row r="4156" spans="2:8" x14ac:dyDescent="0.45">
      <c r="B4156" s="191">
        <v>37075</v>
      </c>
      <c r="C4156" s="101">
        <v>8.3342380523681641</v>
      </c>
      <c r="D4156" s="56">
        <f t="shared" si="128"/>
        <v>-0.96017698913412075</v>
      </c>
      <c r="E4156">
        <v>-1.0218311090016816E-3</v>
      </c>
      <c r="G4156">
        <v>4154</v>
      </c>
      <c r="H4156">
        <f t="shared" ca="1" si="129"/>
        <v>1.9244763602123634E-2</v>
      </c>
    </row>
    <row r="4157" spans="2:8" x14ac:dyDescent="0.45">
      <c r="B4157" s="191">
        <v>43551</v>
      </c>
      <c r="C4157" s="101">
        <v>209.28196716308594</v>
      </c>
      <c r="D4157" s="56">
        <f t="shared" si="128"/>
        <v>28.015211139930454</v>
      </c>
      <c r="E4157">
        <v>-1.0223940496185597E-3</v>
      </c>
      <c r="G4157">
        <v>4155</v>
      </c>
      <c r="H4157">
        <f t="shared" ca="1" si="129"/>
        <v>-5.4462205593811316E-3</v>
      </c>
    </row>
    <row r="4158" spans="2:8" x14ac:dyDescent="0.45">
      <c r="B4158" s="191">
        <v>37466</v>
      </c>
      <c r="C4158" s="101">
        <v>7.2128362655639648</v>
      </c>
      <c r="D4158" s="56">
        <f t="shared" si="128"/>
        <v>-0.97839835599622604</v>
      </c>
      <c r="E4158">
        <v>-1.0242424294457184E-3</v>
      </c>
      <c r="G4158">
        <v>4156</v>
      </c>
      <c r="H4158">
        <f t="shared" ca="1" si="129"/>
        <v>-7.2253178753815634E-3</v>
      </c>
    </row>
    <row r="4159" spans="2:8" x14ac:dyDescent="0.45">
      <c r="B4159" s="191">
        <v>46030</v>
      </c>
      <c r="C4159" s="101">
        <v>333.90219116210938</v>
      </c>
      <c r="D4159" s="56">
        <f t="shared" si="128"/>
        <v>0.15695289511909852</v>
      </c>
      <c r="E4159">
        <v>-1.025698054907989E-3</v>
      </c>
      <c r="G4159">
        <v>4157</v>
      </c>
      <c r="H4159">
        <f t="shared" ca="1" si="129"/>
        <v>2.4300694588529896E-2</v>
      </c>
    </row>
    <row r="4160" spans="2:8" x14ac:dyDescent="0.45">
      <c r="B4160" s="191">
        <v>44915</v>
      </c>
      <c r="C4160" s="101">
        <v>288.60482788085938</v>
      </c>
      <c r="D4160" s="56">
        <f t="shared" si="128"/>
        <v>-0.30999700709381511</v>
      </c>
      <c r="E4160">
        <v>-1.0279152239832661E-3</v>
      </c>
      <c r="G4160">
        <v>4158</v>
      </c>
      <c r="H4160">
        <f t="shared" ca="1" si="129"/>
        <v>-7.7362244440245902E-4</v>
      </c>
    </row>
    <row r="4161" spans="2:8" x14ac:dyDescent="0.45">
      <c r="B4161" s="191">
        <v>45797</v>
      </c>
      <c r="C4161" s="101">
        <v>418.26605224609375</v>
      </c>
      <c r="D4161" s="56">
        <f t="shared" si="128"/>
        <v>1.8163937090862874</v>
      </c>
      <c r="E4161">
        <v>-1.0336063839425339E-3</v>
      </c>
      <c r="G4161">
        <v>4159</v>
      </c>
      <c r="H4161">
        <f t="shared" ca="1" si="129"/>
        <v>1.3311729981830899E-2</v>
      </c>
    </row>
    <row r="4162" spans="2:8" x14ac:dyDescent="0.45">
      <c r="B4162" s="191">
        <v>42074</v>
      </c>
      <c r="C4162" s="101">
        <v>148.51121520996094</v>
      </c>
      <c r="D4162" s="56">
        <f t="shared" si="128"/>
        <v>3.0191662181004371</v>
      </c>
      <c r="E4162">
        <v>-1.0340857234997444E-3</v>
      </c>
      <c r="G4162">
        <v>4160</v>
      </c>
      <c r="H4162">
        <f t="shared" ca="1" si="129"/>
        <v>3.9285742067499737E-3</v>
      </c>
    </row>
    <row r="4163" spans="2:8" x14ac:dyDescent="0.45">
      <c r="B4163" s="191">
        <v>39966</v>
      </c>
      <c r="C4163" s="101">
        <v>36.950752258300781</v>
      </c>
      <c r="D4163" s="56">
        <f t="shared" ref="D4163:D4226" si="130">(C4163-C4164)/C4164</f>
        <v>1.9658622885496277</v>
      </c>
      <c r="E4163">
        <v>-1.0394475448195365E-3</v>
      </c>
      <c r="G4163">
        <v>4161</v>
      </c>
      <c r="H4163">
        <f t="shared" ca="1" si="129"/>
        <v>-7.4406588417973681E-3</v>
      </c>
    </row>
    <row r="4164" spans="2:8" x14ac:dyDescent="0.45">
      <c r="B4164" s="191">
        <v>38195</v>
      </c>
      <c r="C4164" s="101">
        <v>12.458687782287598</v>
      </c>
      <c r="D4164" s="56">
        <f t="shared" si="130"/>
        <v>-0.89750878008792734</v>
      </c>
      <c r="E4164">
        <v>-1.045761069900135E-3</v>
      </c>
      <c r="G4164">
        <v>4162</v>
      </c>
      <c r="H4164">
        <f t="shared" ref="H4164:H4227" ca="1" si="131">_xlfn.NORM.INV(RAND(),N$5,N$6)</f>
        <v>7.6977310861421136E-3</v>
      </c>
    </row>
    <row r="4165" spans="2:8" x14ac:dyDescent="0.45">
      <c r="B4165" s="191">
        <v>41198</v>
      </c>
      <c r="C4165" s="101">
        <v>121.55858612060547</v>
      </c>
      <c r="D4165" s="56">
        <f t="shared" si="130"/>
        <v>2.3507634257228265</v>
      </c>
      <c r="E4165">
        <v>-1.0464201115299508E-3</v>
      </c>
      <c r="G4165">
        <v>4163</v>
      </c>
      <c r="H4165">
        <f t="shared" ca="1" si="131"/>
        <v>-3.6952051658502731E-2</v>
      </c>
    </row>
    <row r="4166" spans="2:8" x14ac:dyDescent="0.45">
      <c r="B4166" s="191">
        <v>39933</v>
      </c>
      <c r="C4166" s="101">
        <v>36.277877807617188</v>
      </c>
      <c r="D4166" s="56">
        <f t="shared" si="130"/>
        <v>3.7414569891039045</v>
      </c>
      <c r="E4166">
        <v>-1.0588115176844632E-3</v>
      </c>
      <c r="G4166">
        <v>4164</v>
      </c>
      <c r="H4166">
        <f t="shared" ca="1" si="131"/>
        <v>4.5458646164867255E-3</v>
      </c>
    </row>
    <row r="4167" spans="2:8" x14ac:dyDescent="0.45">
      <c r="B4167" s="191">
        <v>36136</v>
      </c>
      <c r="C4167" s="101">
        <v>7.6512088775634766</v>
      </c>
      <c r="D4167" s="56">
        <f t="shared" si="130"/>
        <v>0.15047702956878517</v>
      </c>
      <c r="E4167">
        <v>-1.0591578869909102E-3</v>
      </c>
      <c r="G4167">
        <v>4165</v>
      </c>
      <c r="H4167">
        <f t="shared" ca="1" si="131"/>
        <v>1.5830875744596716E-3</v>
      </c>
    </row>
    <row r="4168" spans="2:8" x14ac:dyDescent="0.45">
      <c r="B4168" s="191">
        <v>36514</v>
      </c>
      <c r="C4168" s="101">
        <v>6.6504664421081543</v>
      </c>
      <c r="D4168" s="56">
        <f t="shared" si="130"/>
        <v>-0.35875157966810028</v>
      </c>
      <c r="E4168">
        <v>-1.0623933524100493E-3</v>
      </c>
      <c r="G4168">
        <v>4166</v>
      </c>
      <c r="H4168">
        <f t="shared" ca="1" si="131"/>
        <v>4.9586417010109218E-3</v>
      </c>
    </row>
    <row r="4169" spans="2:8" x14ac:dyDescent="0.45">
      <c r="B4169" s="191">
        <v>38147</v>
      </c>
      <c r="C4169" s="101">
        <v>10.371123313903809</v>
      </c>
      <c r="D4169" s="56">
        <f t="shared" si="130"/>
        <v>-0.92535064410805767</v>
      </c>
      <c r="E4169">
        <v>-1.0627860371041846E-3</v>
      </c>
      <c r="G4169">
        <v>4167</v>
      </c>
      <c r="H4169">
        <f t="shared" ca="1" si="131"/>
        <v>-4.3486335065944626E-2</v>
      </c>
    </row>
    <row r="4170" spans="2:8" x14ac:dyDescent="0.45">
      <c r="B4170" s="191">
        <v>41446</v>
      </c>
      <c r="C4170" s="101">
        <v>138.93118286132813</v>
      </c>
      <c r="D4170" s="56">
        <f t="shared" si="130"/>
        <v>2.9295973649021985</v>
      </c>
      <c r="E4170">
        <v>-1.0843809428935857E-3</v>
      </c>
      <c r="G4170">
        <v>4168</v>
      </c>
      <c r="H4170">
        <f t="shared" ca="1" si="131"/>
        <v>6.3108186386375859E-2</v>
      </c>
    </row>
    <row r="4171" spans="2:8" x14ac:dyDescent="0.45">
      <c r="B4171" s="191">
        <v>39961</v>
      </c>
      <c r="C4171" s="101">
        <v>35.355068206787109</v>
      </c>
      <c r="D4171" s="56">
        <f t="shared" si="130"/>
        <v>-0.75344486413730805</v>
      </c>
      <c r="E4171">
        <v>-1.0862024162668674E-3</v>
      </c>
      <c r="G4171">
        <v>4169</v>
      </c>
      <c r="H4171">
        <f t="shared" ca="1" si="131"/>
        <v>2.2549876757738178E-2</v>
      </c>
    </row>
    <row r="4172" spans="2:8" x14ac:dyDescent="0.45">
      <c r="B4172" s="191">
        <v>42438</v>
      </c>
      <c r="C4172" s="101">
        <v>143.39619445800781</v>
      </c>
      <c r="D4172" s="56">
        <f t="shared" si="130"/>
        <v>9.4836963581482914E-2</v>
      </c>
      <c r="E4172">
        <v>-1.0925933248383379E-3</v>
      </c>
      <c r="G4172">
        <v>4170</v>
      </c>
      <c r="H4172">
        <f t="shared" ca="1" si="131"/>
        <v>3.2086179185429872E-2</v>
      </c>
    </row>
    <row r="4173" spans="2:8" x14ac:dyDescent="0.45">
      <c r="B4173" s="191">
        <v>43948</v>
      </c>
      <c r="C4173" s="101">
        <v>130.97492980957031</v>
      </c>
      <c r="D4173" s="56">
        <f t="shared" si="130"/>
        <v>-0.40885619346570407</v>
      </c>
      <c r="E4173">
        <v>-1.1107725973273032E-3</v>
      </c>
      <c r="G4173">
        <v>4171</v>
      </c>
      <c r="H4173">
        <f t="shared" ca="1" si="131"/>
        <v>-1.2828950748699809E-3</v>
      </c>
    </row>
    <row r="4174" spans="2:8" x14ac:dyDescent="0.45">
      <c r="B4174" s="191">
        <v>44662</v>
      </c>
      <c r="C4174" s="101">
        <v>221.56187438964844</v>
      </c>
      <c r="D4174" s="56">
        <f t="shared" si="130"/>
        <v>0.20089802619826147</v>
      </c>
      <c r="E4174">
        <v>-1.1201410622401638E-3</v>
      </c>
      <c r="G4174">
        <v>4172</v>
      </c>
      <c r="H4174">
        <f t="shared" ca="1" si="131"/>
        <v>2.5537251201390866E-2</v>
      </c>
    </row>
    <row r="4175" spans="2:8" x14ac:dyDescent="0.45">
      <c r="B4175" s="191">
        <v>44608</v>
      </c>
      <c r="C4175" s="101">
        <v>184.496826171875</v>
      </c>
      <c r="D4175" s="56">
        <f t="shared" si="130"/>
        <v>-0.52967930848390221</v>
      </c>
      <c r="E4175">
        <v>-1.1210471522180459E-3</v>
      </c>
      <c r="G4175">
        <v>4173</v>
      </c>
      <c r="H4175">
        <f t="shared" ca="1" si="131"/>
        <v>-1.9519558582302775E-2</v>
      </c>
    </row>
    <row r="4176" spans="2:8" x14ac:dyDescent="0.45">
      <c r="B4176" s="191">
        <v>45994</v>
      </c>
      <c r="C4176" s="101">
        <v>392.27877807617188</v>
      </c>
      <c r="D4176" s="56">
        <f t="shared" si="130"/>
        <v>0.76964869058061558</v>
      </c>
      <c r="E4176">
        <v>-1.1223413456315566E-3</v>
      </c>
      <c r="G4176">
        <v>4174</v>
      </c>
      <c r="H4176">
        <f t="shared" ca="1" si="131"/>
        <v>-2.8908180606137396E-2</v>
      </c>
    </row>
    <row r="4177" spans="2:8" x14ac:dyDescent="0.45">
      <c r="B4177" s="191">
        <v>43350</v>
      </c>
      <c r="C4177" s="101">
        <v>221.67042541503906</v>
      </c>
      <c r="D4177" s="56">
        <f t="shared" si="130"/>
        <v>-0.43198911506790805</v>
      </c>
      <c r="E4177">
        <v>-1.125911799473149E-3</v>
      </c>
      <c r="G4177">
        <v>4175</v>
      </c>
      <c r="H4177">
        <f t="shared" ca="1" si="131"/>
        <v>-2.5009797922716719E-2</v>
      </c>
    </row>
    <row r="4178" spans="2:8" x14ac:dyDescent="0.45">
      <c r="B4178" s="191">
        <v>45194</v>
      </c>
      <c r="C4178" s="101">
        <v>390.25735473632813</v>
      </c>
      <c r="D4178" s="56">
        <f t="shared" si="130"/>
        <v>10.569852858851212</v>
      </c>
      <c r="E4178">
        <v>-1.1284602886958695E-3</v>
      </c>
      <c r="G4178">
        <v>4176</v>
      </c>
      <c r="H4178">
        <f t="shared" ca="1" si="131"/>
        <v>-7.0756762383187332E-3</v>
      </c>
    </row>
    <row r="4179" spans="2:8" x14ac:dyDescent="0.45">
      <c r="B4179" s="191">
        <v>39842</v>
      </c>
      <c r="C4179" s="101">
        <v>33.730537414550781</v>
      </c>
      <c r="D4179" s="56">
        <f t="shared" si="130"/>
        <v>-0.8136579706499425</v>
      </c>
      <c r="E4179">
        <v>-1.1387950687383301E-3</v>
      </c>
      <c r="G4179">
        <v>4177</v>
      </c>
      <c r="H4179">
        <f t="shared" ca="1" si="131"/>
        <v>-3.6637495024123496E-3</v>
      </c>
    </row>
    <row r="4180" spans="2:8" x14ac:dyDescent="0.45">
      <c r="B4180" s="191">
        <v>42619</v>
      </c>
      <c r="C4180" s="101">
        <v>181.01411437988281</v>
      </c>
      <c r="D4180" s="56">
        <f t="shared" si="130"/>
        <v>6.9825430208588122</v>
      </c>
      <c r="E4180">
        <v>-1.1410775891502651E-3</v>
      </c>
      <c r="G4180">
        <v>4178</v>
      </c>
      <c r="H4180">
        <f t="shared" ca="1" si="131"/>
        <v>-1.8519400397326033E-3</v>
      </c>
    </row>
    <row r="4181" spans="2:8" x14ac:dyDescent="0.45">
      <c r="B4181" s="191">
        <v>38611</v>
      </c>
      <c r="C4181" s="101">
        <v>22.676246643066406</v>
      </c>
      <c r="D4181" s="56">
        <f t="shared" si="130"/>
        <v>2.3271950756808533</v>
      </c>
      <c r="E4181">
        <v>-1.143206073417741E-3</v>
      </c>
      <c r="G4181">
        <v>4179</v>
      </c>
      <c r="H4181">
        <f t="shared" ca="1" si="131"/>
        <v>5.6458286786972333E-3</v>
      </c>
    </row>
    <row r="4182" spans="2:8" x14ac:dyDescent="0.45">
      <c r="B4182" s="191">
        <v>37403</v>
      </c>
      <c r="C4182" s="101">
        <v>6.8154244422912598</v>
      </c>
      <c r="D4182" s="56">
        <f t="shared" si="130"/>
        <v>-0.96282434701436637</v>
      </c>
      <c r="E4182">
        <v>-1.1437977467596706E-3</v>
      </c>
      <c r="G4182">
        <v>4180</v>
      </c>
      <c r="H4182">
        <f t="shared" ca="1" si="131"/>
        <v>1.3117424415474963E-2</v>
      </c>
    </row>
    <row r="4183" spans="2:8" x14ac:dyDescent="0.45">
      <c r="B4183" s="191">
        <v>43097</v>
      </c>
      <c r="C4183" s="101">
        <v>183.330322265625</v>
      </c>
      <c r="D4183" s="56">
        <f t="shared" si="130"/>
        <v>65.572584074018948</v>
      </c>
      <c r="E4183">
        <v>-1.1443653702152912E-3</v>
      </c>
      <c r="G4183">
        <v>4181</v>
      </c>
      <c r="H4183">
        <f t="shared" ca="1" si="131"/>
        <v>-1.6291208719593036E-2</v>
      </c>
    </row>
    <row r="4184" spans="2:8" x14ac:dyDescent="0.45">
      <c r="B4184" s="191">
        <v>35130</v>
      </c>
      <c r="C4184" s="101">
        <v>2.7538411617279053</v>
      </c>
      <c r="D4184" s="56">
        <f t="shared" si="130"/>
        <v>-0.9905566469959507</v>
      </c>
      <c r="E4184">
        <v>-1.1563653841347742E-3</v>
      </c>
      <c r="G4184">
        <v>4182</v>
      </c>
      <c r="H4184">
        <f t="shared" ca="1" si="131"/>
        <v>2.7750535729732653E-2</v>
      </c>
    </row>
    <row r="4185" spans="2:8" x14ac:dyDescent="0.45">
      <c r="B4185" s="191">
        <v>44882</v>
      </c>
      <c r="C4185" s="101">
        <v>291.61688232421875</v>
      </c>
      <c r="D4185" s="56">
        <f t="shared" si="130"/>
        <v>-0.2998210003536908</v>
      </c>
      <c r="E4185">
        <v>-1.162454871382067E-3</v>
      </c>
      <c r="G4185">
        <v>4183</v>
      </c>
      <c r="H4185">
        <f t="shared" ca="1" si="131"/>
        <v>3.8090282254500439E-3</v>
      </c>
    </row>
    <row r="4186" spans="2:8" x14ac:dyDescent="0.45">
      <c r="B4186" s="191">
        <v>45124</v>
      </c>
      <c r="C4186" s="101">
        <v>416.48904418945313</v>
      </c>
      <c r="D4186" s="56">
        <f t="shared" si="130"/>
        <v>4.9697390617403192</v>
      </c>
      <c r="E4186">
        <v>-1.1631068536722728E-3</v>
      </c>
      <c r="G4186">
        <v>4184</v>
      </c>
      <c r="H4186">
        <f t="shared" ca="1" si="131"/>
        <v>9.7558527365178074E-3</v>
      </c>
    </row>
    <row r="4187" spans="2:8" x14ac:dyDescent="0.45">
      <c r="B4187" s="191">
        <v>40611</v>
      </c>
      <c r="C4187" s="101">
        <v>69.766708374023438</v>
      </c>
      <c r="D4187" s="56">
        <f t="shared" si="130"/>
        <v>-0.83702660438346344</v>
      </c>
      <c r="E4187">
        <v>-1.1631754109808171E-3</v>
      </c>
      <c r="G4187">
        <v>4185</v>
      </c>
      <c r="H4187">
        <f t="shared" ca="1" si="131"/>
        <v>-4.1966349562325166E-2</v>
      </c>
    </row>
    <row r="4188" spans="2:8" x14ac:dyDescent="0.45">
      <c r="B4188" s="191">
        <v>45643</v>
      </c>
      <c r="C4188" s="101">
        <v>428.08648681640625</v>
      </c>
      <c r="D4188" s="56">
        <f t="shared" si="130"/>
        <v>12.067484606854578</v>
      </c>
      <c r="E4188">
        <v>-1.1701106474799755E-3</v>
      </c>
      <c r="G4188">
        <v>4186</v>
      </c>
      <c r="H4188">
        <f t="shared" ca="1" si="131"/>
        <v>-1.0741125829649185E-2</v>
      </c>
    </row>
    <row r="4189" spans="2:8" x14ac:dyDescent="0.45">
      <c r="B4189" s="191">
        <v>39836</v>
      </c>
      <c r="C4189" s="101">
        <v>32.759670257568359</v>
      </c>
      <c r="D4189" s="56">
        <f t="shared" si="130"/>
        <v>-0.78096718493353334</v>
      </c>
      <c r="E4189">
        <v>-1.1722725385358865E-3</v>
      </c>
      <c r="G4189">
        <v>4187</v>
      </c>
      <c r="H4189">
        <f t="shared" ca="1" si="131"/>
        <v>8.3232926685241175E-3</v>
      </c>
    </row>
    <row r="4190" spans="2:8" x14ac:dyDescent="0.45">
      <c r="B4190" s="191">
        <v>42101</v>
      </c>
      <c r="C4190" s="101">
        <v>149.56512451171875</v>
      </c>
      <c r="D4190" s="56">
        <f t="shared" si="130"/>
        <v>22.506493496760726</v>
      </c>
      <c r="E4190">
        <v>-1.1729866404250266E-3</v>
      </c>
      <c r="G4190">
        <v>4188</v>
      </c>
      <c r="H4190">
        <f t="shared" ca="1" si="131"/>
        <v>-1.6086579581575621E-2</v>
      </c>
    </row>
    <row r="4191" spans="2:8" x14ac:dyDescent="0.45">
      <c r="B4191" s="191">
        <v>35838</v>
      </c>
      <c r="C4191" s="101">
        <v>6.3627152442932129</v>
      </c>
      <c r="D4191" s="56">
        <f t="shared" si="130"/>
        <v>-0.98057093126916528</v>
      </c>
      <c r="E4191">
        <v>-1.1800727370935673E-3</v>
      </c>
      <c r="G4191">
        <v>4189</v>
      </c>
      <c r="H4191">
        <f t="shared" ca="1" si="131"/>
        <v>-2.8756597765740726E-2</v>
      </c>
    </row>
    <row r="4192" spans="2:8" x14ac:dyDescent="0.45">
      <c r="B4192" s="191">
        <v>45013</v>
      </c>
      <c r="C4192" s="101">
        <v>327.48431396484375</v>
      </c>
      <c r="D4192" s="56">
        <f t="shared" si="130"/>
        <v>0.14617192569272547</v>
      </c>
      <c r="E4192">
        <v>-1.1835749286885867E-3</v>
      </c>
      <c r="G4192">
        <v>4190</v>
      </c>
      <c r="H4192">
        <f t="shared" ca="1" si="131"/>
        <v>-2.3945855815768472E-2</v>
      </c>
    </row>
    <row r="4193" spans="2:8" x14ac:dyDescent="0.45">
      <c r="B4193" s="191">
        <v>44900</v>
      </c>
      <c r="C4193" s="101">
        <v>285.72006225585938</v>
      </c>
      <c r="D4193" s="56">
        <f t="shared" si="130"/>
        <v>3.19176931305504</v>
      </c>
      <c r="E4193">
        <v>-1.1864176779114439E-3</v>
      </c>
      <c r="G4193">
        <v>4191</v>
      </c>
      <c r="H4193">
        <f t="shared" ca="1" si="131"/>
        <v>-3.2219416459473037E-2</v>
      </c>
    </row>
    <row r="4194" spans="2:8" x14ac:dyDescent="0.45">
      <c r="B4194" s="191">
        <v>40570</v>
      </c>
      <c r="C4194" s="101">
        <v>68.162162780761719</v>
      </c>
      <c r="D4194" s="56">
        <f t="shared" si="130"/>
        <v>-0.58651432842018469</v>
      </c>
      <c r="E4194">
        <v>-1.1906357670785522E-3</v>
      </c>
      <c r="G4194">
        <v>4192</v>
      </c>
      <c r="H4194">
        <f t="shared" ca="1" si="131"/>
        <v>-4.7955000986770035E-3</v>
      </c>
    </row>
    <row r="4195" spans="2:8" x14ac:dyDescent="0.45">
      <c r="B4195" s="191">
        <v>44259</v>
      </c>
      <c r="C4195" s="101">
        <v>164.84770202636719</v>
      </c>
      <c r="D4195" s="56">
        <f t="shared" si="130"/>
        <v>-2.4612610790650476E-2</v>
      </c>
      <c r="E4195">
        <v>-1.1907910800502831E-3</v>
      </c>
      <c r="G4195">
        <v>4193</v>
      </c>
      <c r="H4195">
        <f t="shared" ca="1" si="131"/>
        <v>5.0799566556002512E-2</v>
      </c>
    </row>
    <row r="4196" spans="2:8" x14ac:dyDescent="0.45">
      <c r="B4196" s="191">
        <v>44426</v>
      </c>
      <c r="C4196" s="101">
        <v>169.00741577148438</v>
      </c>
      <c r="D4196" s="56">
        <f t="shared" si="130"/>
        <v>-0.58556644357640275</v>
      </c>
      <c r="E4196">
        <v>-1.1948433267323876E-3</v>
      </c>
      <c r="G4196">
        <v>4194</v>
      </c>
      <c r="H4196">
        <f t="shared" ca="1" si="131"/>
        <v>-4.1198935806920243E-3</v>
      </c>
    </row>
    <row r="4197" spans="2:8" x14ac:dyDescent="0.45">
      <c r="B4197" s="191">
        <v>45881</v>
      </c>
      <c r="C4197" s="101">
        <v>407.80340576171875</v>
      </c>
      <c r="D4197" s="56">
        <f t="shared" si="130"/>
        <v>50.751791304229961</v>
      </c>
      <c r="E4197">
        <v>-1.199496223545196E-3</v>
      </c>
      <c r="G4197">
        <v>4195</v>
      </c>
      <c r="H4197">
        <f t="shared" ca="1" si="131"/>
        <v>-1.6401589065899575E-2</v>
      </c>
    </row>
    <row r="4198" spans="2:8" x14ac:dyDescent="0.45">
      <c r="B4198" s="191">
        <v>37260</v>
      </c>
      <c r="C4198" s="101">
        <v>7.8799862861633301</v>
      </c>
      <c r="D4198" s="56">
        <f t="shared" si="130"/>
        <v>-0.95294704158463439</v>
      </c>
      <c r="E4198">
        <v>-1.2011795663121655E-3</v>
      </c>
      <c r="G4198">
        <v>4196</v>
      </c>
      <c r="H4198">
        <f t="shared" ca="1" si="131"/>
        <v>2.7946937863910146E-2</v>
      </c>
    </row>
    <row r="4199" spans="2:8" x14ac:dyDescent="0.45">
      <c r="B4199" s="191">
        <v>44362</v>
      </c>
      <c r="C4199" s="101">
        <v>167.4705810546875</v>
      </c>
      <c r="D4199" s="56">
        <f t="shared" si="130"/>
        <v>3.3214164499137317</v>
      </c>
      <c r="E4199">
        <v>-1.2059766645517484E-3</v>
      </c>
      <c r="G4199">
        <v>4197</v>
      </c>
      <c r="H4199">
        <f t="shared" ca="1" si="131"/>
        <v>6.2866994166664288E-4</v>
      </c>
    </row>
    <row r="4200" spans="2:8" x14ac:dyDescent="0.45">
      <c r="B4200" s="191">
        <v>39538</v>
      </c>
      <c r="C4200" s="101">
        <v>38.753631591796875</v>
      </c>
      <c r="D4200" s="56">
        <f t="shared" si="130"/>
        <v>-0.78402970265709593</v>
      </c>
      <c r="E4200">
        <v>-1.2105576991046907E-3</v>
      </c>
      <c r="G4200">
        <v>4198</v>
      </c>
      <c r="H4200">
        <f t="shared" ca="1" si="131"/>
        <v>5.676711767631331E-2</v>
      </c>
    </row>
    <row r="4201" spans="2:8" x14ac:dyDescent="0.45">
      <c r="B4201" s="191">
        <v>43798</v>
      </c>
      <c r="C4201" s="101">
        <v>179.43963623046875</v>
      </c>
      <c r="D4201" s="56">
        <f t="shared" si="130"/>
        <v>0.7567057021445176</v>
      </c>
      <c r="E4201">
        <v>-1.2159768331655495E-3</v>
      </c>
      <c r="G4201">
        <v>4199</v>
      </c>
      <c r="H4201">
        <f t="shared" ca="1" si="131"/>
        <v>2.7086897016038267E-2</v>
      </c>
    </row>
    <row r="4202" spans="2:8" x14ac:dyDescent="0.45">
      <c r="B4202" s="191">
        <v>41029</v>
      </c>
      <c r="C4202" s="101">
        <v>102.14553070068359</v>
      </c>
      <c r="D4202" s="56">
        <f t="shared" si="130"/>
        <v>8.6089964895030491</v>
      </c>
      <c r="E4202">
        <v>-1.2206837828470467E-3</v>
      </c>
      <c r="G4202">
        <v>4200</v>
      </c>
      <c r="H4202">
        <f t="shared" ca="1" si="131"/>
        <v>-1.1305276031670999E-2</v>
      </c>
    </row>
    <row r="4203" spans="2:8" x14ac:dyDescent="0.45">
      <c r="B4203" s="191">
        <v>36412</v>
      </c>
      <c r="C4203" s="101">
        <v>10.630197525024414</v>
      </c>
      <c r="D4203" s="56">
        <f t="shared" si="130"/>
        <v>-0.92401622056893662</v>
      </c>
      <c r="E4203">
        <v>-1.2265844367948808E-3</v>
      </c>
      <c r="G4203">
        <v>4201</v>
      </c>
      <c r="H4203">
        <f t="shared" ca="1" si="131"/>
        <v>3.4113975742501995E-2</v>
      </c>
    </row>
    <row r="4204" spans="2:8" x14ac:dyDescent="0.45">
      <c r="B4204" s="191">
        <v>41669</v>
      </c>
      <c r="C4204" s="101">
        <v>139.90087890625</v>
      </c>
      <c r="D4204" s="56">
        <f t="shared" si="130"/>
        <v>-0.64780453266495963</v>
      </c>
      <c r="E4204">
        <v>-1.2309577374081738E-3</v>
      </c>
      <c r="G4204">
        <v>4202</v>
      </c>
      <c r="H4204">
        <f t="shared" ca="1" si="131"/>
        <v>5.3539450958496795E-3</v>
      </c>
    </row>
    <row r="4205" spans="2:8" x14ac:dyDescent="0.45">
      <c r="B4205" s="191">
        <v>45890</v>
      </c>
      <c r="C4205" s="101">
        <v>397.22509765625</v>
      </c>
      <c r="D4205" s="56">
        <f t="shared" si="130"/>
        <v>3.713424287677999</v>
      </c>
      <c r="E4205">
        <v>-1.2313234505693116E-3</v>
      </c>
      <c r="G4205">
        <v>4203</v>
      </c>
      <c r="H4205">
        <f t="shared" ca="1" si="131"/>
        <v>7.1507801261499254E-3</v>
      </c>
    </row>
    <row r="4206" spans="2:8" x14ac:dyDescent="0.45">
      <c r="B4206" s="191">
        <v>40953</v>
      </c>
      <c r="C4206" s="101">
        <v>84.2752685546875</v>
      </c>
      <c r="D4206" s="56">
        <f t="shared" si="130"/>
        <v>5.6588438515895572</v>
      </c>
      <c r="E4206">
        <v>-1.2328473946503194E-3</v>
      </c>
      <c r="G4206">
        <v>4204</v>
      </c>
      <c r="H4206">
        <f t="shared" ca="1" si="131"/>
        <v>-2.2060940885539006E-4</v>
      </c>
    </row>
    <row r="4207" spans="2:8" x14ac:dyDescent="0.45">
      <c r="B4207" s="191">
        <v>38040</v>
      </c>
      <c r="C4207" s="101">
        <v>12.65614128112793</v>
      </c>
      <c r="D4207" s="56">
        <f t="shared" si="130"/>
        <v>-0.93602293680413529</v>
      </c>
      <c r="E4207">
        <v>-1.2370400357091171E-3</v>
      </c>
      <c r="G4207">
        <v>4205</v>
      </c>
      <c r="H4207">
        <f t="shared" ca="1" si="131"/>
        <v>1.0917181315539832E-2</v>
      </c>
    </row>
    <row r="4208" spans="2:8" x14ac:dyDescent="0.45">
      <c r="B4208" s="191">
        <v>42970</v>
      </c>
      <c r="C4208" s="101">
        <v>197.82310485839844</v>
      </c>
      <c r="D4208" s="56">
        <f t="shared" si="130"/>
        <v>0.21619052014670984</v>
      </c>
      <c r="E4208">
        <v>-1.2372314212098906E-3</v>
      </c>
      <c r="G4208">
        <v>4206</v>
      </c>
      <c r="H4208">
        <f t="shared" ca="1" si="131"/>
        <v>1.2236766126683542E-2</v>
      </c>
    </row>
    <row r="4209" spans="2:8" x14ac:dyDescent="0.45">
      <c r="B4209" s="191">
        <v>44389</v>
      </c>
      <c r="C4209" s="101">
        <v>162.65798950195313</v>
      </c>
      <c r="D4209" s="56">
        <f t="shared" si="130"/>
        <v>19.756306812055552</v>
      </c>
      <c r="E4209">
        <v>-1.2416138131316869E-3</v>
      </c>
      <c r="G4209">
        <v>4207</v>
      </c>
      <c r="H4209">
        <f t="shared" ca="1" si="131"/>
        <v>-2.4513251918814278E-2</v>
      </c>
    </row>
    <row r="4210" spans="2:8" x14ac:dyDescent="0.45">
      <c r="B4210" s="191">
        <v>36612</v>
      </c>
      <c r="C4210" s="101">
        <v>7.8365573883056641</v>
      </c>
      <c r="D4210" s="56">
        <f t="shared" si="130"/>
        <v>-0.9056380566030231</v>
      </c>
      <c r="E4210">
        <v>-1.2475857614177737E-3</v>
      </c>
      <c r="G4210">
        <v>4208</v>
      </c>
      <c r="H4210">
        <f t="shared" ca="1" si="131"/>
        <v>-4.1096946389808479E-2</v>
      </c>
    </row>
    <row r="4211" spans="2:8" x14ac:dyDescent="0.45">
      <c r="B4211" s="191">
        <v>40892</v>
      </c>
      <c r="C4211" s="101">
        <v>83.047859191894531</v>
      </c>
      <c r="D4211" s="56">
        <f t="shared" si="130"/>
        <v>9.7636180973218689</v>
      </c>
      <c r="E4211">
        <v>-1.2509538821547125E-3</v>
      </c>
      <c r="G4211">
        <v>4209</v>
      </c>
      <c r="H4211">
        <f t="shared" ca="1" si="131"/>
        <v>-3.1090105907302056E-2</v>
      </c>
    </row>
    <row r="4212" spans="2:8" x14ac:dyDescent="0.45">
      <c r="B4212" s="191">
        <v>37503</v>
      </c>
      <c r="C4212" s="101">
        <v>7.7156081199645996</v>
      </c>
      <c r="D4212" s="56">
        <f t="shared" si="130"/>
        <v>-0.95983798474089921</v>
      </c>
      <c r="E4212">
        <v>-1.2517065218236659E-3</v>
      </c>
      <c r="G4212">
        <v>4210</v>
      </c>
      <c r="H4212">
        <f t="shared" ca="1" si="131"/>
        <v>2.0362339362730898E-2</v>
      </c>
    </row>
    <row r="4213" spans="2:8" x14ac:dyDescent="0.45">
      <c r="B4213" s="191">
        <v>42844</v>
      </c>
      <c r="C4213" s="101">
        <v>192.11207580566406</v>
      </c>
      <c r="D4213" s="56">
        <f t="shared" si="130"/>
        <v>-0.53568622883792116</v>
      </c>
      <c r="E4213">
        <v>-1.2543164724863874E-3</v>
      </c>
      <c r="G4213">
        <v>4211</v>
      </c>
      <c r="H4213">
        <f t="shared" ca="1" si="131"/>
        <v>-6.7490017508411845E-3</v>
      </c>
    </row>
    <row r="4214" spans="2:8" x14ac:dyDescent="0.45">
      <c r="B4214" s="191">
        <v>45679</v>
      </c>
      <c r="C4214" s="101">
        <v>413.75485229492188</v>
      </c>
      <c r="D4214" s="56">
        <f t="shared" si="130"/>
        <v>50.959453381502691</v>
      </c>
      <c r="E4214">
        <v>-1.2570181487520096E-3</v>
      </c>
      <c r="G4214">
        <v>4212</v>
      </c>
      <c r="H4214">
        <f t="shared" ca="1" si="131"/>
        <v>5.2314608745895694E-3</v>
      </c>
    </row>
    <row r="4215" spans="2:8" x14ac:dyDescent="0.45">
      <c r="B4215" s="191">
        <v>37298</v>
      </c>
      <c r="C4215" s="101">
        <v>7.9630331993103027</v>
      </c>
      <c r="D4215" s="56">
        <f t="shared" si="130"/>
        <v>-0.97929842491965557</v>
      </c>
      <c r="E4215">
        <v>-1.2586168455742618E-3</v>
      </c>
      <c r="G4215">
        <v>4213</v>
      </c>
      <c r="H4215">
        <f t="shared" ca="1" si="131"/>
        <v>-2.2847514027083588E-2</v>
      </c>
    </row>
    <row r="4216" spans="2:8" x14ac:dyDescent="0.45">
      <c r="B4216" s="191">
        <v>45251</v>
      </c>
      <c r="C4216" s="101">
        <v>384.6583251953125</v>
      </c>
      <c r="D4216" s="56">
        <f t="shared" si="130"/>
        <v>1.4547305207065628</v>
      </c>
      <c r="E4216">
        <v>-1.2592334808408244E-3</v>
      </c>
      <c r="G4216">
        <v>4214</v>
      </c>
      <c r="H4216">
        <f t="shared" ca="1" si="131"/>
        <v>1.5299157133176988E-2</v>
      </c>
    </row>
    <row r="4217" spans="2:8" x14ac:dyDescent="0.45">
      <c r="B4217" s="191">
        <v>41865</v>
      </c>
      <c r="C4217" s="101">
        <v>156.70083618164063</v>
      </c>
      <c r="D4217" s="56">
        <f t="shared" si="130"/>
        <v>-0.59238972662390654</v>
      </c>
      <c r="E4217">
        <v>-1.2596160971779426E-3</v>
      </c>
      <c r="G4217">
        <v>4215</v>
      </c>
      <c r="H4217">
        <f t="shared" ca="1" si="131"/>
        <v>-5.2170522102972912E-2</v>
      </c>
    </row>
    <row r="4218" spans="2:8" x14ac:dyDescent="0.45">
      <c r="B4218" s="191">
        <v>45243</v>
      </c>
      <c r="C4218" s="101">
        <v>384.43789672851563</v>
      </c>
      <c r="D4218" s="56">
        <f t="shared" si="130"/>
        <v>1.7110342100378497</v>
      </c>
      <c r="E4218">
        <v>-1.2599545886742196E-3</v>
      </c>
      <c r="G4218">
        <v>4216</v>
      </c>
      <c r="H4218">
        <f t="shared" ca="1" si="131"/>
        <v>3.8711745667946607E-2</v>
      </c>
    </row>
    <row r="4219" spans="2:8" x14ac:dyDescent="0.45">
      <c r="B4219" s="191">
        <v>42229</v>
      </c>
      <c r="C4219" s="101">
        <v>141.80488586425781</v>
      </c>
      <c r="D4219" s="56">
        <f t="shared" si="130"/>
        <v>1.2249322314801458</v>
      </c>
      <c r="E4219">
        <v>-1.2627517779276363E-3</v>
      </c>
      <c r="G4219">
        <v>4217</v>
      </c>
      <c r="H4219">
        <f t="shared" ca="1" si="131"/>
        <v>-1.9028430855656659E-2</v>
      </c>
    </row>
    <row r="4220" spans="2:8" x14ac:dyDescent="0.45">
      <c r="B4220" s="191">
        <v>40590</v>
      </c>
      <c r="C4220" s="101">
        <v>63.734474182128906</v>
      </c>
      <c r="D4220" s="56">
        <f t="shared" si="130"/>
        <v>-0.86276473192729997</v>
      </c>
      <c r="E4220">
        <v>-1.2732449394491333E-3</v>
      </c>
      <c r="G4220">
        <v>4218</v>
      </c>
      <c r="H4220">
        <f t="shared" ca="1" si="131"/>
        <v>-9.1147973113162618E-3</v>
      </c>
    </row>
    <row r="4221" spans="2:8" x14ac:dyDescent="0.45">
      <c r="B4221" s="191">
        <v>45538</v>
      </c>
      <c r="C4221" s="101">
        <v>464.4176025390625</v>
      </c>
      <c r="D4221" s="56">
        <f t="shared" si="130"/>
        <v>0.12142817349863244</v>
      </c>
      <c r="E4221">
        <v>-1.2743598766565595E-3</v>
      </c>
      <c r="G4221">
        <v>4219</v>
      </c>
      <c r="H4221">
        <f t="shared" ca="1" si="131"/>
        <v>7.3062699501078949E-3</v>
      </c>
    </row>
    <row r="4222" spans="2:8" x14ac:dyDescent="0.45">
      <c r="B4222" s="191">
        <v>45785</v>
      </c>
      <c r="C4222" s="101">
        <v>414.1304931640625</v>
      </c>
      <c r="D4222" s="56">
        <f t="shared" si="130"/>
        <v>0.85359812250192746</v>
      </c>
      <c r="E4222">
        <v>-1.2756520467507009E-3</v>
      </c>
      <c r="G4222">
        <v>4220</v>
      </c>
      <c r="H4222">
        <f t="shared" ca="1" si="131"/>
        <v>-5.4736976715501406E-3</v>
      </c>
    </row>
    <row r="4223" spans="2:8" x14ac:dyDescent="0.45">
      <c r="B4223" s="191">
        <v>43333</v>
      </c>
      <c r="C4223" s="101">
        <v>223.41978454589844</v>
      </c>
      <c r="D4223" s="56">
        <f t="shared" si="130"/>
        <v>6.9459598026512559</v>
      </c>
      <c r="E4223">
        <v>-1.276537345896398E-3</v>
      </c>
      <c r="G4223">
        <v>4221</v>
      </c>
      <c r="H4223">
        <f t="shared" ca="1" si="131"/>
        <v>-6.2004764766649377E-4</v>
      </c>
    </row>
    <row r="4224" spans="2:8" x14ac:dyDescent="0.45">
      <c r="B4224" s="191">
        <v>38747</v>
      </c>
      <c r="C4224" s="101">
        <v>28.117406845092773</v>
      </c>
      <c r="D4224" s="56">
        <f t="shared" si="130"/>
        <v>3.0752300496686682</v>
      </c>
      <c r="E4224">
        <v>-1.2868705868197623E-3</v>
      </c>
      <c r="G4224">
        <v>4222</v>
      </c>
      <c r="H4224">
        <f t="shared" ca="1" si="131"/>
        <v>-2.9928290659928282E-3</v>
      </c>
    </row>
    <row r="4225" spans="2:8" x14ac:dyDescent="0.45">
      <c r="B4225" s="191">
        <v>37411</v>
      </c>
      <c r="C4225" s="101">
        <v>6.8995876312255859</v>
      </c>
      <c r="D4225" s="56">
        <f t="shared" si="130"/>
        <v>-0.84103821239282606</v>
      </c>
      <c r="E4225">
        <v>-1.29098269569666E-3</v>
      </c>
      <c r="G4225">
        <v>4223</v>
      </c>
      <c r="H4225">
        <f t="shared" ca="1" si="131"/>
        <v>2.9244689663899849E-2</v>
      </c>
    </row>
    <row r="4226" spans="2:8" x14ac:dyDescent="0.45">
      <c r="B4226" s="191">
        <v>39455</v>
      </c>
      <c r="C4226" s="101">
        <v>43.404064178466797</v>
      </c>
      <c r="D4226" s="56">
        <f t="shared" si="130"/>
        <v>4.834508889357231</v>
      </c>
      <c r="E4226">
        <v>-1.2968614635970328E-3</v>
      </c>
      <c r="G4226">
        <v>4224</v>
      </c>
      <c r="H4226">
        <f t="shared" ca="1" si="131"/>
        <v>5.1511116570293718E-2</v>
      </c>
    </row>
    <row r="4227" spans="2:8" x14ac:dyDescent="0.45">
      <c r="B4227" s="191">
        <v>37644</v>
      </c>
      <c r="C4227" s="101">
        <v>7.4391975402832031</v>
      </c>
      <c r="D4227" s="56">
        <f t="shared" ref="D4227:D4290" si="132">(C4227-C4228)/C4228</f>
        <v>-0.85869778336762748</v>
      </c>
      <c r="E4227">
        <v>-1.2978987866838849E-3</v>
      </c>
      <c r="G4227">
        <v>4225</v>
      </c>
      <c r="H4227">
        <f t="shared" ca="1" si="131"/>
        <v>-1.1173581226215252E-2</v>
      </c>
    </row>
    <row r="4228" spans="2:8" x14ac:dyDescent="0.45">
      <c r="B4228" s="191">
        <v>40267</v>
      </c>
      <c r="C4228" s="101">
        <v>52.647422790527344</v>
      </c>
      <c r="D4228" s="56">
        <f t="shared" si="132"/>
        <v>0.43075516848831846</v>
      </c>
      <c r="E4228">
        <v>-1.3001501609394427E-3</v>
      </c>
      <c r="G4228">
        <v>4226</v>
      </c>
      <c r="H4228">
        <f t="shared" ref="H4228:H4291" ca="1" si="133">_xlfn.NORM.INV(RAND(),N$5,N$6)</f>
        <v>-3.9929226834199784E-2</v>
      </c>
    </row>
    <row r="4229" spans="2:8" x14ac:dyDescent="0.45">
      <c r="B4229" s="191">
        <v>39703</v>
      </c>
      <c r="C4229" s="101">
        <v>36.796947479248047</v>
      </c>
      <c r="D4229" s="56">
        <f t="shared" si="132"/>
        <v>4.9289407213429532</v>
      </c>
      <c r="E4229">
        <v>-1.3044201195647695E-3</v>
      </c>
      <c r="G4229">
        <v>4227</v>
      </c>
      <c r="H4229">
        <f t="shared" ca="1" si="133"/>
        <v>-4.3015435472302112E-2</v>
      </c>
    </row>
    <row r="4230" spans="2:8" x14ac:dyDescent="0.45">
      <c r="B4230" s="191">
        <v>36019</v>
      </c>
      <c r="C4230" s="101">
        <v>6.2063274383544922</v>
      </c>
      <c r="D4230" s="56">
        <f t="shared" si="132"/>
        <v>-0.98345755988257144</v>
      </c>
      <c r="E4230">
        <v>-1.30579936666659E-3</v>
      </c>
      <c r="G4230">
        <v>4228</v>
      </c>
      <c r="H4230">
        <f t="shared" ca="1" si="133"/>
        <v>-2.1259283826939018E-3</v>
      </c>
    </row>
    <row r="4231" spans="2:8" x14ac:dyDescent="0.45">
      <c r="B4231" s="191">
        <v>45366</v>
      </c>
      <c r="C4231" s="101">
        <v>375.17605590820313</v>
      </c>
      <c r="D4231" s="56">
        <f t="shared" si="132"/>
        <v>35.872878090523997</v>
      </c>
      <c r="E4231">
        <v>-1.3105709533674599E-3</v>
      </c>
      <c r="G4231">
        <v>4229</v>
      </c>
      <c r="H4231">
        <f t="shared" ca="1" si="133"/>
        <v>6.4341788204780592E-2</v>
      </c>
    </row>
    <row r="4232" spans="2:8" x14ac:dyDescent="0.45">
      <c r="B4232" s="191">
        <v>38142</v>
      </c>
      <c r="C4232" s="101">
        <v>10.174851417541504</v>
      </c>
      <c r="D4232" s="56">
        <f t="shared" si="132"/>
        <v>-0.7213024256611773</v>
      </c>
      <c r="E4232">
        <v>-1.3108543589698467E-3</v>
      </c>
      <c r="G4232">
        <v>4230</v>
      </c>
      <c r="H4232">
        <f t="shared" ca="1" si="133"/>
        <v>7.7939948776132922E-3</v>
      </c>
    </row>
    <row r="4233" spans="2:8" x14ac:dyDescent="0.45">
      <c r="B4233" s="191">
        <v>39666</v>
      </c>
      <c r="C4233" s="101">
        <v>36.508575439453125</v>
      </c>
      <c r="D4233" s="56">
        <f t="shared" si="132"/>
        <v>-0.85801335749481455</v>
      </c>
      <c r="E4233">
        <v>-1.314709859635235E-3</v>
      </c>
      <c r="G4233">
        <v>4231</v>
      </c>
      <c r="H4233">
        <f t="shared" ca="1" si="133"/>
        <v>4.7377655091609093E-3</v>
      </c>
    </row>
    <row r="4234" spans="2:8" x14ac:dyDescent="0.45">
      <c r="B4234" s="191">
        <v>44771</v>
      </c>
      <c r="C4234" s="101">
        <v>257.1268310546875</v>
      </c>
      <c r="D4234" s="56">
        <f t="shared" si="132"/>
        <v>-0.10946221995940672</v>
      </c>
      <c r="E4234">
        <v>-1.318176769863594E-3</v>
      </c>
      <c r="G4234">
        <v>4232</v>
      </c>
      <c r="H4234">
        <f t="shared" ca="1" si="133"/>
        <v>3.4318911502316127E-2</v>
      </c>
    </row>
    <row r="4235" spans="2:8" x14ac:dyDescent="0.45">
      <c r="B4235" s="191">
        <v>44890</v>
      </c>
      <c r="C4235" s="101">
        <v>288.73208618164063</v>
      </c>
      <c r="D4235" s="56">
        <f t="shared" si="132"/>
        <v>3.7049056546538819</v>
      </c>
      <c r="E4235">
        <v>-1.3206055849023463E-3</v>
      </c>
      <c r="G4235">
        <v>4233</v>
      </c>
      <c r="H4235">
        <f t="shared" ca="1" si="133"/>
        <v>6.1244436490850845E-3</v>
      </c>
    </row>
    <row r="4236" spans="2:8" x14ac:dyDescent="0.45">
      <c r="B4236" s="191">
        <v>40364</v>
      </c>
      <c r="C4236" s="101">
        <v>61.368305206298828</v>
      </c>
      <c r="D4236" s="56">
        <f t="shared" si="132"/>
        <v>0.1852656267705492</v>
      </c>
      <c r="E4236">
        <v>-1.321838374048786E-3</v>
      </c>
      <c r="G4236">
        <v>4234</v>
      </c>
      <c r="H4236">
        <f t="shared" ca="1" si="133"/>
        <v>-3.4497254135953045E-2</v>
      </c>
    </row>
    <row r="4237" spans="2:8" x14ac:dyDescent="0.45">
      <c r="B4237" s="191">
        <v>40263</v>
      </c>
      <c r="C4237" s="101">
        <v>51.775993347167969</v>
      </c>
      <c r="D4237" s="56">
        <f t="shared" si="132"/>
        <v>5.6977140566397884</v>
      </c>
      <c r="E4237">
        <v>-1.3221507151747129E-3</v>
      </c>
      <c r="G4237">
        <v>4235</v>
      </c>
      <c r="H4237">
        <f t="shared" ca="1" si="133"/>
        <v>1.5729231378640175E-2</v>
      </c>
    </row>
    <row r="4238" spans="2:8" x14ac:dyDescent="0.45">
      <c r="B4238" s="191">
        <v>37746</v>
      </c>
      <c r="C4238" s="101">
        <v>7.7303977012634277</v>
      </c>
      <c r="D4238" s="56">
        <f t="shared" si="132"/>
        <v>-0.97318700625302135</v>
      </c>
      <c r="E4238">
        <v>-1.3221602384533208E-3</v>
      </c>
      <c r="G4238">
        <v>4236</v>
      </c>
      <c r="H4238">
        <f t="shared" ca="1" si="133"/>
        <v>-2.0171139788267945E-2</v>
      </c>
    </row>
    <row r="4239" spans="2:8" x14ac:dyDescent="0.45">
      <c r="B4239" s="191">
        <v>44888</v>
      </c>
      <c r="C4239" s="101">
        <v>288.30789184570313</v>
      </c>
      <c r="D4239" s="56">
        <f t="shared" si="132"/>
        <v>36.155968234767649</v>
      </c>
      <c r="E4239">
        <v>-1.3224404830427929E-3</v>
      </c>
      <c r="G4239">
        <v>4237</v>
      </c>
      <c r="H4239">
        <f t="shared" ca="1" si="133"/>
        <v>-6.5637242228173314E-3</v>
      </c>
    </row>
    <row r="4240" spans="2:8" x14ac:dyDescent="0.45">
      <c r="B4240" s="191">
        <v>36097</v>
      </c>
      <c r="C4240" s="101">
        <v>7.7593965530395508</v>
      </c>
      <c r="D4240" s="56">
        <f t="shared" si="132"/>
        <v>-0.97306660374684295</v>
      </c>
      <c r="E4240">
        <v>-1.3229868239546228E-3</v>
      </c>
      <c r="G4240">
        <v>4238</v>
      </c>
      <c r="H4240">
        <f t="shared" ca="1" si="133"/>
        <v>2.207204797231898E-2</v>
      </c>
    </row>
    <row r="4241" spans="2:8" x14ac:dyDescent="0.45">
      <c r="B4241" s="191">
        <v>44896</v>
      </c>
      <c r="C4241" s="101">
        <v>288.09573364257813</v>
      </c>
      <c r="D4241" s="56">
        <f t="shared" si="132"/>
        <v>3.7289696838391766</v>
      </c>
      <c r="E4241">
        <v>-1.3235187084674729E-3</v>
      </c>
      <c r="G4241">
        <v>4239</v>
      </c>
      <c r="H4241">
        <f t="shared" ca="1" si="133"/>
        <v>-7.840518279000095E-3</v>
      </c>
    </row>
    <row r="4242" spans="2:8" x14ac:dyDescent="0.45">
      <c r="B4242" s="191">
        <v>40371</v>
      </c>
      <c r="C4242" s="101">
        <v>60.921459197998047</v>
      </c>
      <c r="D4242" s="56">
        <f t="shared" si="132"/>
        <v>0.76628604791520516</v>
      </c>
      <c r="E4242">
        <v>-1.3317706690532691E-3</v>
      </c>
      <c r="G4242">
        <v>4240</v>
      </c>
      <c r="H4242">
        <f t="shared" ca="1" si="133"/>
        <v>3.1542787059893863E-2</v>
      </c>
    </row>
    <row r="4243" spans="2:8" x14ac:dyDescent="0.45">
      <c r="B4243" s="191">
        <v>39020</v>
      </c>
      <c r="C4243" s="101">
        <v>34.491275787353516</v>
      </c>
      <c r="D4243" s="56">
        <f t="shared" si="132"/>
        <v>-0.91398599899131183</v>
      </c>
      <c r="E4243">
        <v>-1.3318254480276051E-3</v>
      </c>
      <c r="G4243">
        <v>4241</v>
      </c>
      <c r="H4243">
        <f t="shared" ca="1" si="133"/>
        <v>-2.1738594062091821E-2</v>
      </c>
    </row>
    <row r="4244" spans="2:8" x14ac:dyDescent="0.45">
      <c r="B4244" s="191">
        <v>45863</v>
      </c>
      <c r="C4244" s="101">
        <v>400.99606323242188</v>
      </c>
      <c r="D4244" s="56">
        <f t="shared" si="132"/>
        <v>45.080389829444137</v>
      </c>
      <c r="E4244">
        <v>-1.3416690658067663E-3</v>
      </c>
      <c r="G4244">
        <v>4242</v>
      </c>
      <c r="H4244">
        <f t="shared" ca="1" si="133"/>
        <v>-7.4598499707424935E-3</v>
      </c>
    </row>
    <row r="4245" spans="2:8" x14ac:dyDescent="0.45">
      <c r="B4245" s="191">
        <v>37090</v>
      </c>
      <c r="C4245" s="101">
        <v>8.7020978927612305</v>
      </c>
      <c r="D4245" s="56">
        <f t="shared" si="132"/>
        <v>-0.97782688633561643</v>
      </c>
      <c r="E4245">
        <v>-1.3432075266025792E-3</v>
      </c>
      <c r="G4245">
        <v>4243</v>
      </c>
      <c r="H4245">
        <f t="shared" ca="1" si="133"/>
        <v>-3.2322826278443274E-2</v>
      </c>
    </row>
    <row r="4246" spans="2:8" x14ac:dyDescent="0.45">
      <c r="B4246" s="191">
        <v>45104</v>
      </c>
      <c r="C4246" s="101">
        <v>392.46170043945313</v>
      </c>
      <c r="D4246" s="56">
        <f t="shared" si="132"/>
        <v>46.487275884849169</v>
      </c>
      <c r="E4246">
        <v>-1.3462993889662934E-3</v>
      </c>
      <c r="G4246">
        <v>4244</v>
      </c>
      <c r="H4246">
        <f t="shared" ca="1" si="133"/>
        <v>-9.4115191478658152E-3</v>
      </c>
    </row>
    <row r="4247" spans="2:8" x14ac:dyDescent="0.45">
      <c r="B4247" s="191">
        <v>37280</v>
      </c>
      <c r="C4247" s="101">
        <v>8.2645654678344727</v>
      </c>
      <c r="D4247" s="56">
        <f t="shared" si="132"/>
        <v>-0.9434050868035202</v>
      </c>
      <c r="E4247">
        <v>-1.3470137411765357E-3</v>
      </c>
      <c r="G4247">
        <v>4245</v>
      </c>
      <c r="H4247">
        <f t="shared" ca="1" si="133"/>
        <v>9.4579991648620944E-3</v>
      </c>
    </row>
    <row r="4248" spans="2:8" x14ac:dyDescent="0.45">
      <c r="B4248" s="191">
        <v>42143</v>
      </c>
      <c r="C4248" s="101">
        <v>146.03018188476563</v>
      </c>
      <c r="D4248" s="56">
        <f t="shared" si="132"/>
        <v>3.1360118217033532</v>
      </c>
      <c r="E4248">
        <v>-1.3513254050010937E-3</v>
      </c>
      <c r="G4248">
        <v>4246</v>
      </c>
      <c r="H4248">
        <f t="shared" ca="1" si="133"/>
        <v>-2.7616841078697184E-2</v>
      </c>
    </row>
    <row r="4249" spans="2:8" x14ac:dyDescent="0.45">
      <c r="B4249" s="191">
        <v>39962</v>
      </c>
      <c r="C4249" s="101">
        <v>35.307003021240234</v>
      </c>
      <c r="D4249" s="56">
        <f t="shared" si="132"/>
        <v>4.080734617658762</v>
      </c>
      <c r="E4249">
        <v>-1.3594991605092683E-3</v>
      </c>
      <c r="G4249">
        <v>4247</v>
      </c>
      <c r="H4249">
        <f t="shared" ca="1" si="133"/>
        <v>-2.3680052133168285E-3</v>
      </c>
    </row>
    <row r="4250" spans="2:8" x14ac:dyDescent="0.45">
      <c r="B4250" s="191">
        <v>37425</v>
      </c>
      <c r="C4250" s="101">
        <v>6.9491925239562988</v>
      </c>
      <c r="D4250" s="56">
        <f t="shared" si="132"/>
        <v>-0.17771362443266325</v>
      </c>
      <c r="E4250">
        <v>-1.3615759964636027E-3</v>
      </c>
      <c r="G4250">
        <v>4248</v>
      </c>
      <c r="H4250">
        <f t="shared" ca="1" si="133"/>
        <v>1.41119247142717E-2</v>
      </c>
    </row>
    <row r="4251" spans="2:8" x14ac:dyDescent="0.45">
      <c r="B4251" s="191">
        <v>37036</v>
      </c>
      <c r="C4251" s="101">
        <v>8.4510612487792969</v>
      </c>
      <c r="D4251" s="56">
        <f t="shared" si="132"/>
        <v>1.6942117371299592E-3</v>
      </c>
      <c r="E4251">
        <v>-1.364033247070777E-3</v>
      </c>
      <c r="G4251">
        <v>4249</v>
      </c>
      <c r="H4251">
        <f t="shared" ca="1" si="133"/>
        <v>-9.6350363219582097E-3</v>
      </c>
    </row>
    <row r="4252" spans="2:8" x14ac:dyDescent="0.45">
      <c r="B4252" s="191">
        <v>36748</v>
      </c>
      <c r="C4252" s="101">
        <v>8.436767578125</v>
      </c>
      <c r="D4252" s="56">
        <f t="shared" si="132"/>
        <v>-1.9953132389533588E-2</v>
      </c>
      <c r="E4252">
        <v>-1.3664537798278912E-3</v>
      </c>
      <c r="G4252">
        <v>4250</v>
      </c>
      <c r="H4252">
        <f t="shared" ca="1" si="133"/>
        <v>-1.9036374530136922E-3</v>
      </c>
    </row>
    <row r="4253" spans="2:8" x14ac:dyDescent="0.45">
      <c r="B4253" s="191">
        <v>35934</v>
      </c>
      <c r="C4253" s="101">
        <v>8.6085348129272461</v>
      </c>
      <c r="D4253" s="56">
        <f t="shared" si="132"/>
        <v>-0.95126810638096448</v>
      </c>
      <c r="E4253">
        <v>-1.3703813105080268E-3</v>
      </c>
      <c r="G4253">
        <v>4251</v>
      </c>
      <c r="H4253">
        <f t="shared" ca="1" si="133"/>
        <v>1.9885177219877061E-3</v>
      </c>
    </row>
    <row r="4254" spans="2:8" x14ac:dyDescent="0.45">
      <c r="B4254" s="191">
        <v>44568</v>
      </c>
      <c r="C4254" s="101">
        <v>176.65093994140625</v>
      </c>
      <c r="D4254" s="56">
        <f t="shared" si="132"/>
        <v>-0.5896634132969516</v>
      </c>
      <c r="E4254">
        <v>-1.3717880229958011E-3</v>
      </c>
      <c r="G4254">
        <v>4252</v>
      </c>
      <c r="H4254">
        <f t="shared" ca="1" si="133"/>
        <v>-6.3187486887021516E-3</v>
      </c>
    </row>
    <row r="4255" spans="2:8" x14ac:dyDescent="0.45">
      <c r="B4255" s="191">
        <v>45609</v>
      </c>
      <c r="C4255" s="101">
        <v>430.50253295898438</v>
      </c>
      <c r="D4255" s="56">
        <f t="shared" si="132"/>
        <v>0.12563233851604153</v>
      </c>
      <c r="E4255">
        <v>-1.3746161810121319E-3</v>
      </c>
      <c r="G4255">
        <v>4253</v>
      </c>
      <c r="H4255">
        <f t="shared" ca="1" si="133"/>
        <v>2.2870599801866946E-2</v>
      </c>
    </row>
    <row r="4256" spans="2:8" x14ac:dyDescent="0.45">
      <c r="B4256" s="191">
        <v>45226</v>
      </c>
      <c r="C4256" s="101">
        <v>382.45394897460938</v>
      </c>
      <c r="D4256" s="56">
        <f t="shared" si="132"/>
        <v>1.3966569485308531</v>
      </c>
      <c r="E4256">
        <v>-1.3814796151076832E-3</v>
      </c>
      <c r="G4256">
        <v>4254</v>
      </c>
      <c r="H4256">
        <f t="shared" ca="1" si="133"/>
        <v>1.9664040613423396E-2</v>
      </c>
    </row>
    <row r="4257" spans="2:8" x14ac:dyDescent="0.45">
      <c r="B4257" s="191">
        <v>42304</v>
      </c>
      <c r="C4257" s="101">
        <v>159.57809448242188</v>
      </c>
      <c r="D4257" s="56">
        <f t="shared" si="132"/>
        <v>-0.60881606648605613</v>
      </c>
      <c r="E4257">
        <v>-1.4026812313803377E-3</v>
      </c>
      <c r="G4257">
        <v>4255</v>
      </c>
      <c r="H4257">
        <f t="shared" ca="1" si="133"/>
        <v>-5.9745756589081531E-2</v>
      </c>
    </row>
    <row r="4258" spans="2:8" x14ac:dyDescent="0.45">
      <c r="B4258" s="191">
        <v>45302</v>
      </c>
      <c r="C4258" s="101">
        <v>407.93621826171875</v>
      </c>
      <c r="D4258" s="56">
        <f t="shared" si="132"/>
        <v>1.0639522769321392</v>
      </c>
      <c r="E4258">
        <v>-1.4029547511981517E-3</v>
      </c>
      <c r="G4258">
        <v>4256</v>
      </c>
      <c r="H4258">
        <f t="shared" ca="1" si="133"/>
        <v>-9.3610546911988488E-3</v>
      </c>
    </row>
    <row r="4259" spans="2:8" x14ac:dyDescent="0.45">
      <c r="B4259" s="191">
        <v>43229</v>
      </c>
      <c r="C4259" s="101">
        <v>197.64808654785156</v>
      </c>
      <c r="D4259" s="56">
        <f t="shared" si="132"/>
        <v>0.89215155454596518</v>
      </c>
      <c r="E4259">
        <v>-1.4148030242185569E-3</v>
      </c>
      <c r="G4259">
        <v>4257</v>
      </c>
      <c r="H4259">
        <f t="shared" ca="1" si="133"/>
        <v>-1.7877168241485237E-2</v>
      </c>
    </row>
    <row r="4260" spans="2:8" x14ac:dyDescent="0.45">
      <c r="B4260" s="191">
        <v>41094</v>
      </c>
      <c r="C4260" s="101">
        <v>104.45679473876953</v>
      </c>
      <c r="D4260" s="56">
        <f t="shared" si="132"/>
        <v>-0.36905158663373955</v>
      </c>
      <c r="E4260">
        <v>-1.4198267238127412E-3</v>
      </c>
      <c r="G4260">
        <v>4258</v>
      </c>
      <c r="H4260">
        <f t="shared" ca="1" si="133"/>
        <v>3.7056121174405161E-2</v>
      </c>
    </row>
    <row r="4261" spans="2:8" x14ac:dyDescent="0.45">
      <c r="B4261" s="191">
        <v>44342</v>
      </c>
      <c r="C4261" s="101">
        <v>165.55520629882813</v>
      </c>
      <c r="D4261" s="56">
        <f t="shared" si="132"/>
        <v>15.518844678596269</v>
      </c>
      <c r="E4261">
        <v>-1.4226044549414867E-3</v>
      </c>
      <c r="G4261">
        <v>4259</v>
      </c>
      <c r="H4261">
        <f t="shared" ca="1" si="133"/>
        <v>-8.6924663220619182E-3</v>
      </c>
    </row>
    <row r="4262" spans="2:8" x14ac:dyDescent="0.45">
      <c r="B4262" s="191">
        <v>36914</v>
      </c>
      <c r="C4262" s="101">
        <v>10.022202491760254</v>
      </c>
      <c r="D4262" s="56">
        <f t="shared" si="132"/>
        <v>-0.94357472689393818</v>
      </c>
      <c r="E4262">
        <v>-1.4241693936799301E-3</v>
      </c>
      <c r="G4262">
        <v>4260</v>
      </c>
      <c r="H4262">
        <f t="shared" ca="1" si="133"/>
        <v>-1.0705543181255939E-2</v>
      </c>
    </row>
    <row r="4263" spans="2:8" x14ac:dyDescent="0.45">
      <c r="B4263" s="191">
        <v>43714</v>
      </c>
      <c r="C4263" s="101">
        <v>177.61903381347656</v>
      </c>
      <c r="D4263" s="56">
        <f t="shared" si="132"/>
        <v>18.325313936256688</v>
      </c>
      <c r="E4263">
        <v>-1.4328552516808576E-3</v>
      </c>
      <c r="G4263">
        <v>4261</v>
      </c>
      <c r="H4263">
        <f t="shared" ca="1" si="133"/>
        <v>-2.3542365562847561E-3</v>
      </c>
    </row>
    <row r="4264" spans="2:8" x14ac:dyDescent="0.45">
      <c r="B4264" s="191">
        <v>37014</v>
      </c>
      <c r="C4264" s="101">
        <v>9.1910037994384766</v>
      </c>
      <c r="D4264" s="56">
        <f t="shared" si="132"/>
        <v>-0.95891468985837969</v>
      </c>
      <c r="E4264">
        <v>-1.4333820314361796E-3</v>
      </c>
      <c r="G4264">
        <v>4262</v>
      </c>
      <c r="H4264">
        <f t="shared" ca="1" si="133"/>
        <v>2.0497305343521881E-2</v>
      </c>
    </row>
    <row r="4265" spans="2:8" x14ac:dyDescent="0.45">
      <c r="B4265" s="191">
        <v>43332</v>
      </c>
      <c r="C4265" s="101">
        <v>223.70535278320313</v>
      </c>
      <c r="D4265" s="56">
        <f t="shared" si="132"/>
        <v>0.36321826447435995</v>
      </c>
      <c r="E4265">
        <v>-1.43429162558409E-3</v>
      </c>
      <c r="G4265">
        <v>4263</v>
      </c>
      <c r="H4265">
        <f t="shared" ca="1" si="133"/>
        <v>1.1519872180802609E-2</v>
      </c>
    </row>
    <row r="4266" spans="2:8" x14ac:dyDescent="0.45">
      <c r="B4266" s="191">
        <v>44351</v>
      </c>
      <c r="C4266" s="101">
        <v>164.10090637207031</v>
      </c>
      <c r="D4266" s="56">
        <f t="shared" si="132"/>
        <v>39.020739712215907</v>
      </c>
      <c r="E4266">
        <v>-1.4351010907826789E-3</v>
      </c>
      <c r="G4266">
        <v>4264</v>
      </c>
      <c r="H4266">
        <f t="shared" ca="1" si="133"/>
        <v>-1.4154936980222042E-2</v>
      </c>
    </row>
    <row r="4267" spans="2:8" x14ac:dyDescent="0.45">
      <c r="B4267" s="191">
        <v>35466</v>
      </c>
      <c r="C4267" s="101">
        <v>4.1003966331481934</v>
      </c>
      <c r="D4267" s="56">
        <f t="shared" si="132"/>
        <v>-0.97306301340676549</v>
      </c>
      <c r="E4267">
        <v>-1.4355194328711191E-3</v>
      </c>
      <c r="G4267">
        <v>4265</v>
      </c>
      <c r="H4267">
        <f t="shared" ca="1" si="133"/>
        <v>-3.1265984528929414E-3</v>
      </c>
    </row>
    <row r="4268" spans="2:8" x14ac:dyDescent="0.45">
      <c r="B4268" s="191">
        <v>42104</v>
      </c>
      <c r="C4268" s="101">
        <v>152.2218017578125</v>
      </c>
      <c r="D4268" s="56">
        <f t="shared" si="132"/>
        <v>-0.5113264791081461</v>
      </c>
      <c r="E4268">
        <v>-1.4403830558101889E-3</v>
      </c>
      <c r="G4268">
        <v>4266</v>
      </c>
      <c r="H4268">
        <f t="shared" ca="1" si="133"/>
        <v>-1.0263740117346796E-2</v>
      </c>
    </row>
    <row r="4269" spans="2:8" x14ac:dyDescent="0.45">
      <c r="B4269" s="191">
        <v>46086</v>
      </c>
      <c r="C4269" s="101">
        <v>311.5</v>
      </c>
      <c r="D4269" s="56">
        <f t="shared" si="132"/>
        <v>1.2330327984961773</v>
      </c>
      <c r="E4269">
        <v>-1.442577943329559E-3</v>
      </c>
      <c r="G4269">
        <v>4267</v>
      </c>
      <c r="H4269">
        <f t="shared" ca="1" si="133"/>
        <v>-2.2188304611400037E-2</v>
      </c>
    </row>
    <row r="4270" spans="2:8" x14ac:dyDescent="0.45">
      <c r="B4270" s="191">
        <v>42213</v>
      </c>
      <c r="C4270" s="101">
        <v>139.49638366699219</v>
      </c>
      <c r="D4270" s="56">
        <f t="shared" si="132"/>
        <v>-0.52455001707390414</v>
      </c>
      <c r="E4270">
        <v>-1.4438703721382279E-3</v>
      </c>
      <c r="G4270">
        <v>4268</v>
      </c>
      <c r="H4270">
        <f t="shared" ca="1" si="133"/>
        <v>2.8161953411452067E-2</v>
      </c>
    </row>
    <row r="4271" spans="2:8" x14ac:dyDescent="0.45">
      <c r="B4271" s="191">
        <v>44861</v>
      </c>
      <c r="C4271" s="101">
        <v>293.39865112304688</v>
      </c>
      <c r="D4271" s="56">
        <f t="shared" si="132"/>
        <v>0.48636526531549956</v>
      </c>
      <c r="E4271">
        <v>-1.4440189489187255E-3</v>
      </c>
      <c r="G4271">
        <v>4269</v>
      </c>
      <c r="H4271">
        <f t="shared" ca="1" si="133"/>
        <v>-1.5879063288812639E-2</v>
      </c>
    </row>
    <row r="4272" spans="2:8" x14ac:dyDescent="0.45">
      <c r="B4272" s="191">
        <v>43418</v>
      </c>
      <c r="C4272" s="101">
        <v>197.39337158203125</v>
      </c>
      <c r="D4272" s="56">
        <f t="shared" si="132"/>
        <v>4.9070930449160981E-3</v>
      </c>
      <c r="E4272">
        <v>-1.4450687463223922E-3</v>
      </c>
      <c r="G4272">
        <v>4270</v>
      </c>
      <c r="H4272">
        <f t="shared" ca="1" si="133"/>
        <v>1.7391567543628226E-2</v>
      </c>
    </row>
    <row r="4273" spans="2:8" x14ac:dyDescent="0.45">
      <c r="B4273" s="191">
        <v>43523</v>
      </c>
      <c r="C4273" s="101">
        <v>196.42947387695313</v>
      </c>
      <c r="D4273" s="56">
        <f t="shared" si="132"/>
        <v>4.9506782813936052</v>
      </c>
      <c r="E4273">
        <v>-1.4516848037417554E-3</v>
      </c>
      <c r="G4273">
        <v>4271</v>
      </c>
      <c r="H4273">
        <f t="shared" ca="1" si="133"/>
        <v>1.2835351060387292E-2</v>
      </c>
    </row>
    <row r="4274" spans="2:8" x14ac:dyDescent="0.45">
      <c r="B4274" s="191">
        <v>39813</v>
      </c>
      <c r="C4274" s="101">
        <v>33.009593963623047</v>
      </c>
      <c r="D4274" s="56">
        <f t="shared" si="132"/>
        <v>3.1116829392993108</v>
      </c>
      <c r="E4274">
        <v>-1.4539803114910488E-3</v>
      </c>
      <c r="G4274">
        <v>4272</v>
      </c>
      <c r="H4274">
        <f t="shared" ca="1" si="133"/>
        <v>7.9053955519469577E-3</v>
      </c>
    </row>
    <row r="4275" spans="2:8" x14ac:dyDescent="0.45">
      <c r="B4275" s="191">
        <v>37134</v>
      </c>
      <c r="C4275" s="101">
        <v>8.0282440185546875</v>
      </c>
      <c r="D4275" s="56">
        <f t="shared" si="132"/>
        <v>-0.95146033054900558</v>
      </c>
      <c r="E4275">
        <v>-1.456022947158881E-3</v>
      </c>
      <c r="G4275">
        <v>4273</v>
      </c>
      <c r="H4275">
        <f t="shared" ca="1" si="133"/>
        <v>3.7808690707477458E-2</v>
      </c>
    </row>
    <row r="4276" spans="2:8" x14ac:dyDescent="0.45">
      <c r="B4276" s="191">
        <v>41907</v>
      </c>
      <c r="C4276" s="101">
        <v>165.39552307128906</v>
      </c>
      <c r="D4276" s="56">
        <f t="shared" si="132"/>
        <v>-0.24658674640157932</v>
      </c>
      <c r="E4276">
        <v>-1.4579205314473164E-3</v>
      </c>
      <c r="G4276">
        <v>4274</v>
      </c>
      <c r="H4276">
        <f t="shared" ca="1" si="133"/>
        <v>3.5516845521412467E-2</v>
      </c>
    </row>
    <row r="4277" spans="2:8" x14ac:dyDescent="0.45">
      <c r="B4277" s="191">
        <v>43328</v>
      </c>
      <c r="C4277" s="101">
        <v>219.52828979492188</v>
      </c>
      <c r="D4277" s="56">
        <f t="shared" si="132"/>
        <v>0.49699492986435484</v>
      </c>
      <c r="E4277">
        <v>-1.4615426472286632E-3</v>
      </c>
      <c r="G4277">
        <v>4275</v>
      </c>
      <c r="H4277">
        <f t="shared" ca="1" si="133"/>
        <v>-3.1209117156612082E-2</v>
      </c>
    </row>
    <row r="4278" spans="2:8" x14ac:dyDescent="0.45">
      <c r="B4278" s="191">
        <v>41761</v>
      </c>
      <c r="C4278" s="101">
        <v>146.64598083496094</v>
      </c>
      <c r="D4278" s="56">
        <f t="shared" si="132"/>
        <v>32.520937307755858</v>
      </c>
      <c r="E4278">
        <v>-1.4672645303813216E-3</v>
      </c>
      <c r="G4278">
        <v>4276</v>
      </c>
      <c r="H4278">
        <f t="shared" ca="1" si="133"/>
        <v>-1.6997718368589099E-2</v>
      </c>
    </row>
    <row r="4279" spans="2:8" x14ac:dyDescent="0.45">
      <c r="B4279" s="191">
        <v>35557</v>
      </c>
      <c r="C4279" s="101">
        <v>4.3747577667236328</v>
      </c>
      <c r="D4279" s="56">
        <f t="shared" si="132"/>
        <v>-0.97339560747105924</v>
      </c>
      <c r="E4279">
        <v>-1.467781190676814E-3</v>
      </c>
      <c r="G4279">
        <v>4277</v>
      </c>
      <c r="H4279">
        <f t="shared" ca="1" si="133"/>
        <v>-1.1080245872683542E-2</v>
      </c>
    </row>
    <row r="4280" spans="2:8" x14ac:dyDescent="0.45">
      <c r="B4280" s="191">
        <v>44376</v>
      </c>
      <c r="C4280" s="101">
        <v>164.43742370605469</v>
      </c>
      <c r="D4280" s="56">
        <f t="shared" si="132"/>
        <v>21.533619205463317</v>
      </c>
      <c r="E4280">
        <v>-1.4735268299001694E-3</v>
      </c>
      <c r="G4280">
        <v>4278</v>
      </c>
      <c r="H4280">
        <f t="shared" ca="1" si="133"/>
        <v>-4.5396549465032264E-2</v>
      </c>
    </row>
    <row r="4281" spans="2:8" x14ac:dyDescent="0.45">
      <c r="B4281" s="191">
        <v>36048</v>
      </c>
      <c r="C4281" s="101">
        <v>7.2974262237548828</v>
      </c>
      <c r="D4281" s="56">
        <f t="shared" si="132"/>
        <v>-0.88124520986457811</v>
      </c>
      <c r="E4281">
        <v>-1.4803118781195968E-3</v>
      </c>
      <c r="G4281">
        <v>4279</v>
      </c>
      <c r="H4281">
        <f t="shared" ca="1" si="133"/>
        <v>1.7873108823082927E-2</v>
      </c>
    </row>
    <row r="4282" spans="2:8" x14ac:dyDescent="0.45">
      <c r="B4282" s="191">
        <v>40361</v>
      </c>
      <c r="C4282" s="101">
        <v>61.449531555175781</v>
      </c>
      <c r="D4282" s="56">
        <f t="shared" si="132"/>
        <v>-9.6326159948317336E-2</v>
      </c>
      <c r="E4282">
        <v>-1.4852546587847317E-3</v>
      </c>
      <c r="G4282">
        <v>4280</v>
      </c>
      <c r="H4282">
        <f t="shared" ca="1" si="133"/>
        <v>-2.678920144506481E-2</v>
      </c>
    </row>
    <row r="4283" spans="2:8" x14ac:dyDescent="0.45">
      <c r="B4283" s="191">
        <v>40437</v>
      </c>
      <c r="C4283" s="101">
        <v>67.999679565429688</v>
      </c>
      <c r="D4283" s="56">
        <f t="shared" si="132"/>
        <v>-0.82717253671746926</v>
      </c>
      <c r="E4283">
        <v>-1.4913457804840286E-3</v>
      </c>
      <c r="G4283">
        <v>4281</v>
      </c>
      <c r="H4283">
        <f t="shared" ca="1" si="133"/>
        <v>-2.1880566402333559E-2</v>
      </c>
    </row>
    <row r="4284" spans="2:8" x14ac:dyDescent="0.45">
      <c r="B4284" s="191">
        <v>46007</v>
      </c>
      <c r="C4284" s="101">
        <v>393.45413208007813</v>
      </c>
      <c r="D4284" s="56">
        <f t="shared" si="132"/>
        <v>29.561497851076997</v>
      </c>
      <c r="E4284">
        <v>-1.491407734936023E-3</v>
      </c>
      <c r="G4284">
        <v>4282</v>
      </c>
      <c r="H4284">
        <f t="shared" ca="1" si="133"/>
        <v>1.1117709339908287E-2</v>
      </c>
    </row>
    <row r="4285" spans="2:8" x14ac:dyDescent="0.45">
      <c r="B4285" s="191">
        <v>38292</v>
      </c>
      <c r="C4285" s="101">
        <v>12.874176979064941</v>
      </c>
      <c r="D4285" s="56">
        <f t="shared" si="132"/>
        <v>-0.57362956847356861</v>
      </c>
      <c r="E4285">
        <v>-1.5167093575553185E-3</v>
      </c>
      <c r="G4285">
        <v>4283</v>
      </c>
      <c r="H4285">
        <f t="shared" ca="1" si="133"/>
        <v>-1.5636244863456293E-2</v>
      </c>
    </row>
    <row r="4286" spans="2:8" x14ac:dyDescent="0.45">
      <c r="B4286" s="191">
        <v>38923</v>
      </c>
      <c r="C4286" s="101">
        <v>30.194816589355469</v>
      </c>
      <c r="D4286" s="56">
        <f t="shared" si="132"/>
        <v>-0.92067288130361458</v>
      </c>
      <c r="E4286">
        <v>-1.5209183990760203E-3</v>
      </c>
      <c r="G4286">
        <v>4284</v>
      </c>
      <c r="H4286">
        <f t="shared" ca="1" si="133"/>
        <v>1.2575749744346117E-2</v>
      </c>
    </row>
    <row r="4287" spans="2:8" x14ac:dyDescent="0.45">
      <c r="B4287" s="191">
        <v>45385</v>
      </c>
      <c r="C4287" s="101">
        <v>380.63674926757813</v>
      </c>
      <c r="D4287" s="56">
        <f t="shared" si="132"/>
        <v>-8.3349483314515568E-2</v>
      </c>
      <c r="E4287">
        <v>-1.5263647143095472E-3</v>
      </c>
      <c r="G4287">
        <v>4285</v>
      </c>
      <c r="H4287">
        <f t="shared" ca="1" si="133"/>
        <v>-4.8258129546048844E-3</v>
      </c>
    </row>
    <row r="4288" spans="2:8" x14ac:dyDescent="0.45">
      <c r="B4288" s="191">
        <v>45855</v>
      </c>
      <c r="C4288" s="101">
        <v>415.24740600585938</v>
      </c>
      <c r="D4288" s="56">
        <f t="shared" si="132"/>
        <v>132.32247284021929</v>
      </c>
      <c r="E4288">
        <v>-1.5308538373600983E-3</v>
      </c>
      <c r="G4288">
        <v>4286</v>
      </c>
      <c r="H4288">
        <f t="shared" ca="1" si="133"/>
        <v>1.2713032520064468E-2</v>
      </c>
    </row>
    <row r="4289" spans="2:8" x14ac:dyDescent="0.45">
      <c r="B4289" s="191">
        <v>35226</v>
      </c>
      <c r="C4289" s="101">
        <v>3.1146092414855957</v>
      </c>
      <c r="D4289" s="56">
        <f t="shared" si="132"/>
        <v>-0.81206343464634212</v>
      </c>
      <c r="E4289">
        <v>-1.5327501331430504E-3</v>
      </c>
      <c r="G4289">
        <v>4287</v>
      </c>
      <c r="H4289">
        <f t="shared" ca="1" si="133"/>
        <v>-3.2566770388970878E-2</v>
      </c>
    </row>
    <row r="4290" spans="2:8" x14ac:dyDescent="0.45">
      <c r="B4290" s="191">
        <v>38453</v>
      </c>
      <c r="C4290" s="101">
        <v>16.572662353515625</v>
      </c>
      <c r="D4290" s="56">
        <f t="shared" si="132"/>
        <v>-0.88597792365906691</v>
      </c>
      <c r="E4290">
        <v>-1.5353572868681963E-3</v>
      </c>
      <c r="G4290">
        <v>4288</v>
      </c>
      <c r="H4290">
        <f t="shared" ca="1" si="133"/>
        <v>-2.9642901595414016E-2</v>
      </c>
    </row>
    <row r="4291" spans="2:8" x14ac:dyDescent="0.45">
      <c r="B4291" s="191">
        <v>42402</v>
      </c>
      <c r="C4291" s="101">
        <v>145.34608459472656</v>
      </c>
      <c r="D4291" s="56">
        <f t="shared" ref="D4291:D4354" si="134">(C4291-C4292)/C4292</f>
        <v>3.8895915117184843</v>
      </c>
      <c r="E4291">
        <v>-1.5396082782875506E-3</v>
      </c>
      <c r="G4291">
        <v>4289</v>
      </c>
      <c r="H4291">
        <f t="shared" ca="1" si="133"/>
        <v>-2.9604096452298711E-3</v>
      </c>
    </row>
    <row r="4292" spans="2:8" x14ac:dyDescent="0.45">
      <c r="B4292" s="191">
        <v>39198</v>
      </c>
      <c r="C4292" s="101">
        <v>29.725608825683594</v>
      </c>
      <c r="D4292" s="56">
        <f t="shared" si="134"/>
        <v>1.7427207980805435</v>
      </c>
      <c r="E4292">
        <v>-1.54527224852488E-3</v>
      </c>
      <c r="G4292">
        <v>4290</v>
      </c>
      <c r="H4292">
        <f t="shared" ref="H4292:H4355" ca="1" si="135">_xlfn.NORM.INV(RAND(),N$5,N$6)</f>
        <v>-8.8938337461131958E-3</v>
      </c>
    </row>
    <row r="4293" spans="2:8" x14ac:dyDescent="0.45">
      <c r="B4293" s="191">
        <v>38119</v>
      </c>
      <c r="C4293" s="101">
        <v>10.838000297546387</v>
      </c>
      <c r="D4293" s="56">
        <f t="shared" si="134"/>
        <v>-2.8369936107945339E-2</v>
      </c>
      <c r="E4293">
        <v>-1.5512921841301325E-3</v>
      </c>
      <c r="G4293">
        <v>4291</v>
      </c>
      <c r="H4293">
        <f t="shared" ca="1" si="135"/>
        <v>-1.8044647176407966E-3</v>
      </c>
    </row>
    <row r="4294" spans="2:8" x14ac:dyDescent="0.45">
      <c r="B4294" s="191">
        <v>36357</v>
      </c>
      <c r="C4294" s="101">
        <v>11.154451370239258</v>
      </c>
      <c r="D4294" s="56">
        <f t="shared" si="134"/>
        <v>-0.92866772023100153</v>
      </c>
      <c r="E4294">
        <v>-1.5575520874236931E-3</v>
      </c>
      <c r="G4294">
        <v>4292</v>
      </c>
      <c r="H4294">
        <f t="shared" ca="1" si="135"/>
        <v>-1.2017706293219696E-2</v>
      </c>
    </row>
    <row r="4295" spans="2:8" x14ac:dyDescent="0.45">
      <c r="B4295" s="191">
        <v>42293</v>
      </c>
      <c r="C4295" s="101">
        <v>156.37312316894531</v>
      </c>
      <c r="D4295" s="56">
        <f t="shared" si="134"/>
        <v>-0.12579792368168305</v>
      </c>
      <c r="E4295">
        <v>-1.5742052470195758E-3</v>
      </c>
      <c r="G4295">
        <v>4293</v>
      </c>
      <c r="H4295">
        <f t="shared" ca="1" si="135"/>
        <v>-2.2353089504000626E-2</v>
      </c>
    </row>
    <row r="4296" spans="2:8" x14ac:dyDescent="0.45">
      <c r="B4296" s="191">
        <v>44530</v>
      </c>
      <c r="C4296" s="101">
        <v>178.87525939941406</v>
      </c>
      <c r="D4296" s="56">
        <f t="shared" si="134"/>
        <v>3.0363765216578856E-2</v>
      </c>
      <c r="E4296">
        <v>-1.5801457450873079E-3</v>
      </c>
      <c r="G4296">
        <v>4294</v>
      </c>
      <c r="H4296">
        <f t="shared" ca="1" si="135"/>
        <v>-1.3203526758395848E-2</v>
      </c>
    </row>
    <row r="4297" spans="2:8" x14ac:dyDescent="0.45">
      <c r="B4297" s="191">
        <v>42627</v>
      </c>
      <c r="C4297" s="101">
        <v>173.60398864746094</v>
      </c>
      <c r="D4297" s="56">
        <f t="shared" si="134"/>
        <v>-0.10928368464791362</v>
      </c>
      <c r="E4297">
        <v>-1.585642602528393E-3</v>
      </c>
      <c r="G4297">
        <v>4295</v>
      </c>
      <c r="H4297">
        <f t="shared" ca="1" si="135"/>
        <v>-5.6273338894183801E-3</v>
      </c>
    </row>
    <row r="4298" spans="2:8" x14ac:dyDescent="0.45">
      <c r="B4298" s="191">
        <v>42824</v>
      </c>
      <c r="C4298" s="101">
        <v>194.90379333496094</v>
      </c>
      <c r="D4298" s="56">
        <f t="shared" si="134"/>
        <v>0.16399707296980567</v>
      </c>
      <c r="E4298">
        <v>-1.5890826193990797E-3</v>
      </c>
      <c r="G4298">
        <v>4296</v>
      </c>
      <c r="H4298">
        <f t="shared" ca="1" si="135"/>
        <v>5.2800314605974799E-2</v>
      </c>
    </row>
    <row r="4299" spans="2:8" x14ac:dyDescent="0.45">
      <c r="B4299" s="191">
        <v>44243</v>
      </c>
      <c r="C4299" s="101">
        <v>167.44354248046875</v>
      </c>
      <c r="D4299" s="56">
        <f t="shared" si="134"/>
        <v>3.9070195110008599</v>
      </c>
      <c r="E4299">
        <v>-1.6011931022140572E-3</v>
      </c>
      <c r="G4299">
        <v>4297</v>
      </c>
      <c r="H4299">
        <f t="shared" ca="1" si="135"/>
        <v>-8.2000483956133421E-3</v>
      </c>
    </row>
    <row r="4300" spans="2:8" x14ac:dyDescent="0.45">
      <c r="B4300" s="191">
        <v>39037</v>
      </c>
      <c r="C4300" s="101">
        <v>34.123268127441406</v>
      </c>
      <c r="D4300" s="56">
        <f t="shared" si="134"/>
        <v>-0.91342037641400708</v>
      </c>
      <c r="E4300">
        <v>-1.6150130361798636E-3</v>
      </c>
      <c r="G4300">
        <v>4298</v>
      </c>
      <c r="H4300">
        <f t="shared" ca="1" si="135"/>
        <v>1.764235645647276E-2</v>
      </c>
    </row>
    <row r="4301" spans="2:8" x14ac:dyDescent="0.45">
      <c r="B4301" s="191">
        <v>45455</v>
      </c>
      <c r="C4301" s="101">
        <v>394.1258544921875</v>
      </c>
      <c r="D4301" s="56">
        <f t="shared" si="134"/>
        <v>10.33209290326883</v>
      </c>
      <c r="E4301">
        <v>-1.6166975722633975E-3</v>
      </c>
      <c r="G4301">
        <v>4299</v>
      </c>
      <c r="H4301">
        <f t="shared" ca="1" si="135"/>
        <v>7.2065540925288279E-3</v>
      </c>
    </row>
    <row r="4302" spans="2:8" x14ac:dyDescent="0.45">
      <c r="B4302" s="191">
        <v>39408</v>
      </c>
      <c r="C4302" s="101">
        <v>34.779617309570313</v>
      </c>
      <c r="D4302" s="56">
        <f t="shared" si="134"/>
        <v>2.0350461460258025</v>
      </c>
      <c r="E4302">
        <v>-1.6181479613821439E-3</v>
      </c>
      <c r="G4302">
        <v>4300</v>
      </c>
      <c r="H4302">
        <f t="shared" ca="1" si="135"/>
        <v>1.0250859258595625E-2</v>
      </c>
    </row>
    <row r="4303" spans="2:8" x14ac:dyDescent="0.45">
      <c r="B4303" s="191">
        <v>37977</v>
      </c>
      <c r="C4303" s="101">
        <v>11.45933723449707</v>
      </c>
      <c r="D4303" s="56">
        <f t="shared" si="134"/>
        <v>-0.9405256897642138</v>
      </c>
      <c r="E4303">
        <v>-1.6191303823289704E-3</v>
      </c>
      <c r="G4303">
        <v>4301</v>
      </c>
      <c r="H4303">
        <f t="shared" ca="1" si="135"/>
        <v>-1.4691224114868718E-2</v>
      </c>
    </row>
    <row r="4304" spans="2:8" x14ac:dyDescent="0.45">
      <c r="B4304" s="191">
        <v>43130</v>
      </c>
      <c r="C4304" s="101">
        <v>192.67709350585938</v>
      </c>
      <c r="D4304" s="56">
        <f t="shared" si="134"/>
        <v>-4.8563025149932507E-2</v>
      </c>
      <c r="E4304">
        <v>-1.6325985229999995E-3</v>
      </c>
      <c r="G4304">
        <v>4302</v>
      </c>
      <c r="H4304">
        <f t="shared" ca="1" si="135"/>
        <v>-1.3429110304402877E-2</v>
      </c>
    </row>
    <row r="4305" spans="2:8" x14ac:dyDescent="0.45">
      <c r="B4305" s="191">
        <v>44641</v>
      </c>
      <c r="C4305" s="101">
        <v>202.51167297363281</v>
      </c>
      <c r="D4305" s="56">
        <f t="shared" si="134"/>
        <v>0.37376685740831639</v>
      </c>
      <c r="E4305">
        <v>-1.6334275371329443E-3</v>
      </c>
      <c r="G4305">
        <v>4303</v>
      </c>
      <c r="H4305">
        <f t="shared" ca="1" si="135"/>
        <v>-3.9140898006281375E-3</v>
      </c>
    </row>
    <row r="4306" spans="2:8" x14ac:dyDescent="0.45">
      <c r="B4306" s="191">
        <v>41810</v>
      </c>
      <c r="C4306" s="101">
        <v>147.41342163085938</v>
      </c>
      <c r="D4306" s="56">
        <f t="shared" si="134"/>
        <v>-0.61945979748767233</v>
      </c>
      <c r="E4306">
        <v>-1.6355760473623637E-3</v>
      </c>
      <c r="G4306">
        <v>4304</v>
      </c>
      <c r="H4306">
        <f t="shared" ca="1" si="135"/>
        <v>-1.3999785845265129E-2</v>
      </c>
    </row>
    <row r="4307" spans="2:8" x14ac:dyDescent="0.45">
      <c r="B4307" s="191">
        <v>45471</v>
      </c>
      <c r="C4307" s="101">
        <v>387.37936401367188</v>
      </c>
      <c r="D4307" s="56">
        <f t="shared" si="134"/>
        <v>-2.9842163449467884E-2</v>
      </c>
      <c r="E4307">
        <v>-1.6446501718738473E-3</v>
      </c>
      <c r="G4307">
        <v>4305</v>
      </c>
      <c r="H4307">
        <f t="shared" ca="1" si="135"/>
        <v>-1.204172780537411E-2</v>
      </c>
    </row>
    <row r="4308" spans="2:8" x14ac:dyDescent="0.45">
      <c r="B4308" s="191">
        <v>45097</v>
      </c>
      <c r="C4308" s="101">
        <v>399.29519653320313</v>
      </c>
      <c r="D4308" s="56">
        <f t="shared" si="134"/>
        <v>10.979315612468953</v>
      </c>
      <c r="E4308">
        <v>-1.6533933821840663E-3</v>
      </c>
      <c r="G4308">
        <v>4306</v>
      </c>
      <c r="H4308">
        <f t="shared" ca="1" si="135"/>
        <v>-1.3269719688887068E-2</v>
      </c>
    </row>
    <row r="4309" spans="2:8" x14ac:dyDescent="0.45">
      <c r="B4309" s="191">
        <v>38911</v>
      </c>
      <c r="C4309" s="101">
        <v>33.332054138183594</v>
      </c>
      <c r="D4309" s="56">
        <f t="shared" si="134"/>
        <v>-0.91859678177634763</v>
      </c>
      <c r="E4309">
        <v>-1.6533998212349278E-3</v>
      </c>
      <c r="G4309">
        <v>4307</v>
      </c>
      <c r="H4309">
        <f t="shared" ca="1" si="135"/>
        <v>5.1619513923700528E-3</v>
      </c>
    </row>
    <row r="4310" spans="2:8" x14ac:dyDescent="0.45">
      <c r="B4310" s="191">
        <v>45807</v>
      </c>
      <c r="C4310" s="101">
        <v>409.468505859375</v>
      </c>
      <c r="D4310" s="56">
        <f t="shared" si="134"/>
        <v>1.3619713408093939</v>
      </c>
      <c r="E4310">
        <v>-1.6716603678992102E-3</v>
      </c>
      <c r="G4310">
        <v>4308</v>
      </c>
      <c r="H4310">
        <f t="shared" ca="1" si="135"/>
        <v>-1.4948631368291131E-2</v>
      </c>
    </row>
    <row r="4311" spans="2:8" x14ac:dyDescent="0.45">
      <c r="B4311" s="191">
        <v>43852</v>
      </c>
      <c r="C4311" s="101">
        <v>173.35879516601563</v>
      </c>
      <c r="D4311" s="56">
        <f t="shared" si="134"/>
        <v>-0.62312967864370705</v>
      </c>
      <c r="E4311">
        <v>-1.6775431790967805E-3</v>
      </c>
      <c r="G4311">
        <v>4309</v>
      </c>
      <c r="H4311">
        <f t="shared" ca="1" si="135"/>
        <v>2.7453432630128203E-2</v>
      </c>
    </row>
    <row r="4312" spans="2:8" x14ac:dyDescent="0.45">
      <c r="B4312" s="191">
        <v>45526</v>
      </c>
      <c r="C4312" s="101">
        <v>459.99588012695313</v>
      </c>
      <c r="D4312" s="56">
        <f t="shared" si="134"/>
        <v>2.1488088778300858</v>
      </c>
      <c r="E4312">
        <v>-1.6818184648076523E-3</v>
      </c>
      <c r="G4312">
        <v>4310</v>
      </c>
      <c r="H4312">
        <f t="shared" ca="1" si="135"/>
        <v>-3.3554012640790868E-3</v>
      </c>
    </row>
    <row r="4313" spans="2:8" x14ac:dyDescent="0.45">
      <c r="B4313" s="191">
        <v>42466</v>
      </c>
      <c r="C4313" s="101">
        <v>146.08567810058594</v>
      </c>
      <c r="D4313" s="56">
        <f t="shared" si="134"/>
        <v>16.420927412127668</v>
      </c>
      <c r="E4313">
        <v>-1.68497908765666E-3</v>
      </c>
      <c r="G4313">
        <v>4311</v>
      </c>
      <c r="H4313">
        <f t="shared" ca="1" si="135"/>
        <v>9.6609825269930606E-3</v>
      </c>
    </row>
    <row r="4314" spans="2:8" x14ac:dyDescent="0.45">
      <c r="B4314" s="191">
        <v>36777</v>
      </c>
      <c r="C4314" s="101">
        <v>8.3856430053710938</v>
      </c>
      <c r="D4314" s="56">
        <f t="shared" si="134"/>
        <v>-0.93954796840654065</v>
      </c>
      <c r="E4314">
        <v>-1.701526946444306E-3</v>
      </c>
      <c r="G4314">
        <v>4312</v>
      </c>
      <c r="H4314">
        <f t="shared" ca="1" si="135"/>
        <v>3.5651976621813106E-3</v>
      </c>
    </row>
    <row r="4315" spans="2:8" x14ac:dyDescent="0.45">
      <c r="B4315" s="191">
        <v>41639</v>
      </c>
      <c r="C4315" s="101">
        <v>138.71565246582031</v>
      </c>
      <c r="D4315" s="56">
        <f t="shared" si="134"/>
        <v>2.604766600291506</v>
      </c>
      <c r="E4315">
        <v>-1.7060519491500763E-3</v>
      </c>
      <c r="G4315">
        <v>4313</v>
      </c>
      <c r="H4315">
        <f t="shared" ca="1" si="135"/>
        <v>-2.9903107773108818E-2</v>
      </c>
    </row>
    <row r="4316" spans="2:8" x14ac:dyDescent="0.45">
      <c r="B4316" s="191">
        <v>39482</v>
      </c>
      <c r="C4316" s="101">
        <v>38.481174468994141</v>
      </c>
      <c r="D4316" s="56">
        <f t="shared" si="134"/>
        <v>10.273474994354592</v>
      </c>
      <c r="E4316">
        <v>-1.7061115905838871E-3</v>
      </c>
      <c r="G4316">
        <v>4314</v>
      </c>
      <c r="H4316">
        <f t="shared" ca="1" si="135"/>
        <v>5.7769109608284243E-3</v>
      </c>
    </row>
    <row r="4317" spans="2:8" x14ac:dyDescent="0.45">
      <c r="B4317" s="191">
        <v>35353</v>
      </c>
      <c r="C4317" s="101">
        <v>3.4134261608123779</v>
      </c>
      <c r="D4317" s="56">
        <f t="shared" si="134"/>
        <v>-0.70351702547928241</v>
      </c>
      <c r="E4317">
        <v>-1.7237186079053009E-3</v>
      </c>
      <c r="G4317">
        <v>4315</v>
      </c>
      <c r="H4317">
        <f t="shared" ca="1" si="135"/>
        <v>3.9196270918141589E-2</v>
      </c>
    </row>
    <row r="4318" spans="2:8" x14ac:dyDescent="0.45">
      <c r="B4318" s="191">
        <v>36320</v>
      </c>
      <c r="C4318" s="101">
        <v>11.513059616088867</v>
      </c>
      <c r="D4318" s="56">
        <f t="shared" si="134"/>
        <v>-0.9183459461805199</v>
      </c>
      <c r="E4318">
        <v>-1.7352579357351751E-3</v>
      </c>
      <c r="G4318">
        <v>4316</v>
      </c>
      <c r="H4318">
        <f t="shared" ca="1" si="135"/>
        <v>-2.1412202682297782E-2</v>
      </c>
    </row>
    <row r="4319" spans="2:8" x14ac:dyDescent="0.45">
      <c r="B4319" s="191">
        <v>42209</v>
      </c>
      <c r="C4319" s="101">
        <v>140.99801635742188</v>
      </c>
      <c r="D4319" s="56">
        <f t="shared" si="134"/>
        <v>14.752635887362583</v>
      </c>
      <c r="E4319">
        <v>-1.7456724144543274E-3</v>
      </c>
      <c r="G4319">
        <v>4317</v>
      </c>
      <c r="H4319">
        <f t="shared" ca="1" si="135"/>
        <v>-1.0579548320332862E-2</v>
      </c>
    </row>
    <row r="4320" spans="2:8" x14ac:dyDescent="0.45">
      <c r="B4320" s="191">
        <v>37846</v>
      </c>
      <c r="C4320" s="101">
        <v>8.9507570266723633</v>
      </c>
      <c r="D4320" s="56">
        <f t="shared" si="134"/>
        <v>-0.93618382503568054</v>
      </c>
      <c r="E4320">
        <v>-1.7485661810495629E-3</v>
      </c>
      <c r="G4320">
        <v>4318</v>
      </c>
      <c r="H4320">
        <f t="shared" ca="1" si="135"/>
        <v>-1.7601312400981246E-2</v>
      </c>
    </row>
    <row r="4321" spans="2:8" x14ac:dyDescent="0.45">
      <c r="B4321" s="191">
        <v>42255</v>
      </c>
      <c r="C4321" s="101">
        <v>140.25843811035156</v>
      </c>
      <c r="D4321" s="56">
        <f t="shared" si="134"/>
        <v>18.73984575925185</v>
      </c>
      <c r="E4321">
        <v>-1.7544274995189035E-3</v>
      </c>
      <c r="G4321">
        <v>4319</v>
      </c>
      <c r="H4321">
        <f t="shared" ca="1" si="135"/>
        <v>-9.0628216825877073E-3</v>
      </c>
    </row>
    <row r="4322" spans="2:8" x14ac:dyDescent="0.45">
      <c r="B4322" s="191">
        <v>37580</v>
      </c>
      <c r="C4322" s="101">
        <v>7.1053462028503418</v>
      </c>
      <c r="D4322" s="56">
        <f t="shared" si="134"/>
        <v>-4.3195071588006909E-2</v>
      </c>
      <c r="E4322">
        <v>-1.7577943128095433E-3</v>
      </c>
      <c r="G4322">
        <v>4320</v>
      </c>
      <c r="H4322">
        <f t="shared" ca="1" si="135"/>
        <v>2.3006440648806206E-2</v>
      </c>
    </row>
    <row r="4323" spans="2:8" x14ac:dyDescent="0.45">
      <c r="B4323" s="191">
        <v>37645</v>
      </c>
      <c r="C4323" s="101">
        <v>7.4261178970336914</v>
      </c>
      <c r="D4323" s="56">
        <f t="shared" si="134"/>
        <v>-9.6577159514826885E-2</v>
      </c>
      <c r="E4323">
        <v>-1.7582062015003017E-3</v>
      </c>
      <c r="G4323">
        <v>4321</v>
      </c>
      <c r="H4323">
        <f t="shared" ca="1" si="135"/>
        <v>2.21451466907303E-2</v>
      </c>
    </row>
    <row r="4324" spans="2:8" x14ac:dyDescent="0.45">
      <c r="B4324" s="191">
        <v>37116</v>
      </c>
      <c r="C4324" s="101">
        <v>8.2199802398681641</v>
      </c>
      <c r="D4324" s="56">
        <f t="shared" si="134"/>
        <v>-0.95852855742744691</v>
      </c>
      <c r="E4324">
        <v>-1.7596915061819675E-3</v>
      </c>
      <c r="G4324">
        <v>4322</v>
      </c>
      <c r="H4324">
        <f t="shared" ca="1" si="135"/>
        <v>1.005494043694628E-2</v>
      </c>
    </row>
    <row r="4325" spans="2:8" x14ac:dyDescent="0.45">
      <c r="B4325" s="191">
        <v>42982</v>
      </c>
      <c r="C4325" s="101">
        <v>198.20820617675781</v>
      </c>
      <c r="D4325" s="56">
        <f t="shared" si="134"/>
        <v>26.31323415291552</v>
      </c>
      <c r="E4325">
        <v>-1.7628146999641582E-3</v>
      </c>
      <c r="G4325">
        <v>4323</v>
      </c>
      <c r="H4325">
        <f t="shared" ca="1" si="135"/>
        <v>-7.433510098295266E-3</v>
      </c>
    </row>
    <row r="4326" spans="2:8" x14ac:dyDescent="0.45">
      <c r="B4326" s="191">
        <v>37175</v>
      </c>
      <c r="C4326" s="101">
        <v>7.2568559646606445</v>
      </c>
      <c r="D4326" s="56">
        <f t="shared" si="134"/>
        <v>-0.94429468966522134</v>
      </c>
      <c r="E4326">
        <v>-1.7633269321476284E-3</v>
      </c>
      <c r="G4326">
        <v>4324</v>
      </c>
      <c r="H4326">
        <f t="shared" ca="1" si="135"/>
        <v>3.6371038727390793E-4</v>
      </c>
    </row>
    <row r="4327" spans="2:8" x14ac:dyDescent="0.45">
      <c r="B4327" s="191">
        <v>44139</v>
      </c>
      <c r="C4327" s="101">
        <v>130.27224731445313</v>
      </c>
      <c r="D4327" s="56">
        <f t="shared" si="134"/>
        <v>11.815788710782826</v>
      </c>
      <c r="E4327">
        <v>-1.7635562498209609E-3</v>
      </c>
      <c r="G4327">
        <v>4325</v>
      </c>
      <c r="H4327">
        <f t="shared" ca="1" si="135"/>
        <v>6.0761059087791657E-3</v>
      </c>
    </row>
    <row r="4328" spans="2:8" x14ac:dyDescent="0.45">
      <c r="B4328" s="191">
        <v>37958</v>
      </c>
      <c r="C4328" s="101">
        <v>10.164980888366699</v>
      </c>
      <c r="D4328" s="56">
        <f t="shared" si="134"/>
        <v>-0.93138167180673259</v>
      </c>
      <c r="E4328">
        <v>-1.7675273946610615E-3</v>
      </c>
      <c r="G4328">
        <v>4326</v>
      </c>
      <c r="H4328">
        <f t="shared" ca="1" si="135"/>
        <v>-1.0119693750962158E-2</v>
      </c>
    </row>
    <row r="4329" spans="2:8" x14ac:dyDescent="0.45">
      <c r="B4329" s="191">
        <v>41800</v>
      </c>
      <c r="C4329" s="101">
        <v>148.13798522949219</v>
      </c>
      <c r="D4329" s="56">
        <f t="shared" si="134"/>
        <v>-0.64734096604395253</v>
      </c>
      <c r="E4329">
        <v>-1.7754105180554736E-3</v>
      </c>
      <c r="G4329">
        <v>4327</v>
      </c>
      <c r="H4329">
        <f t="shared" ca="1" si="135"/>
        <v>5.0023027907172252E-2</v>
      </c>
    </row>
    <row r="4330" spans="2:8" x14ac:dyDescent="0.45">
      <c r="B4330" s="191">
        <v>45295</v>
      </c>
      <c r="C4330" s="101">
        <v>420.06008911132813</v>
      </c>
      <c r="D4330" s="56">
        <f t="shared" si="134"/>
        <v>26.495166770060056</v>
      </c>
      <c r="E4330">
        <v>-1.7811183900546294E-3</v>
      </c>
      <c r="G4330">
        <v>4328</v>
      </c>
      <c r="H4330">
        <f t="shared" ca="1" si="135"/>
        <v>-2.3049347625169136E-2</v>
      </c>
    </row>
    <row r="4331" spans="2:8" x14ac:dyDescent="0.45">
      <c r="B4331" s="191">
        <v>38321</v>
      </c>
      <c r="C4331" s="101">
        <v>15.277597427368164</v>
      </c>
      <c r="D4331" s="56">
        <f t="shared" si="134"/>
        <v>-0.96331425000018323</v>
      </c>
      <c r="E4331">
        <v>-1.7814335726669304E-3</v>
      </c>
      <c r="G4331">
        <v>4329</v>
      </c>
      <c r="H4331">
        <f t="shared" ca="1" si="135"/>
        <v>-6.7519358219386488E-3</v>
      </c>
    </row>
    <row r="4332" spans="2:8" x14ac:dyDescent="0.45">
      <c r="B4332" s="191">
        <v>45119</v>
      </c>
      <c r="C4332" s="101">
        <v>416.44500732421875</v>
      </c>
      <c r="D4332" s="56">
        <f t="shared" si="134"/>
        <v>2.9245873952108403</v>
      </c>
      <c r="E4332">
        <v>-1.7964791524954704E-3</v>
      </c>
      <c r="G4332">
        <v>4330</v>
      </c>
      <c r="H4332">
        <f t="shared" ca="1" si="135"/>
        <v>-1.2383926837183291E-2</v>
      </c>
    </row>
    <row r="4333" spans="2:8" x14ac:dyDescent="0.45">
      <c r="B4333" s="191">
        <v>41085</v>
      </c>
      <c r="C4333" s="101">
        <v>106.11179351806641</v>
      </c>
      <c r="D4333" s="56">
        <f t="shared" si="134"/>
        <v>-0.24853600437253609</v>
      </c>
      <c r="E4333">
        <v>-1.7964854884508468E-3</v>
      </c>
      <c r="G4333">
        <v>4331</v>
      </c>
      <c r="H4333">
        <f t="shared" ca="1" si="135"/>
        <v>-2.4110052757846497E-2</v>
      </c>
    </row>
    <row r="4334" spans="2:8" x14ac:dyDescent="0.45">
      <c r="B4334" s="191">
        <v>43994</v>
      </c>
      <c r="C4334" s="101">
        <v>141.20675659179688</v>
      </c>
      <c r="D4334" s="56">
        <f t="shared" si="134"/>
        <v>42.291356078206931</v>
      </c>
      <c r="E4334">
        <v>-1.8018880939583517E-3</v>
      </c>
      <c r="G4334">
        <v>4332</v>
      </c>
      <c r="H4334">
        <f t="shared" ca="1" si="135"/>
        <v>2.4246809458234642E-2</v>
      </c>
    </row>
    <row r="4335" spans="2:8" x14ac:dyDescent="0.45">
      <c r="B4335" s="191">
        <v>35279</v>
      </c>
      <c r="C4335" s="101">
        <v>3.2617771625518799</v>
      </c>
      <c r="D4335" s="56">
        <f t="shared" si="134"/>
        <v>-0.9776233027391702</v>
      </c>
      <c r="E4335">
        <v>-1.8040058049222181E-3</v>
      </c>
      <c r="G4335">
        <v>4333</v>
      </c>
      <c r="H4335">
        <f t="shared" ca="1" si="135"/>
        <v>3.0810869588680746E-4</v>
      </c>
    </row>
    <row r="4336" spans="2:8" x14ac:dyDescent="0.45">
      <c r="B4336" s="191">
        <v>42144</v>
      </c>
      <c r="C4336" s="101">
        <v>145.76669311523438</v>
      </c>
      <c r="D4336" s="56">
        <f t="shared" si="134"/>
        <v>-0.18213449359407752</v>
      </c>
      <c r="E4336">
        <v>-1.8043445959628572E-3</v>
      </c>
      <c r="G4336">
        <v>4334</v>
      </c>
      <c r="H4336">
        <f t="shared" ca="1" si="135"/>
        <v>-2.3825319525632129E-2</v>
      </c>
    </row>
    <row r="4337" spans="2:8" x14ac:dyDescent="0.45">
      <c r="B4337" s="191">
        <v>44580</v>
      </c>
      <c r="C4337" s="101">
        <v>178.22819519042969</v>
      </c>
      <c r="D4337" s="56">
        <f t="shared" si="134"/>
        <v>-0.11085761360077621</v>
      </c>
      <c r="E4337">
        <v>-1.8118090880842937E-3</v>
      </c>
      <c r="G4337">
        <v>4335</v>
      </c>
      <c r="H4337">
        <f t="shared" ca="1" si="135"/>
        <v>-3.1432273910531307E-2</v>
      </c>
    </row>
    <row r="4338" spans="2:8" x14ac:dyDescent="0.45">
      <c r="B4338" s="191">
        <v>43623</v>
      </c>
      <c r="C4338" s="101">
        <v>200.44955444335938</v>
      </c>
      <c r="D4338" s="56">
        <f t="shared" si="134"/>
        <v>22.353764773698472</v>
      </c>
      <c r="E4338">
        <v>-1.8129221479909496E-3</v>
      </c>
      <c r="G4338">
        <v>4336</v>
      </c>
      <c r="H4338">
        <f t="shared" ca="1" si="135"/>
        <v>-1.6642793678256981E-2</v>
      </c>
    </row>
    <row r="4339" spans="2:8" x14ac:dyDescent="0.45">
      <c r="B4339" s="191">
        <v>37831</v>
      </c>
      <c r="C4339" s="101">
        <v>8.5831794738769531</v>
      </c>
      <c r="D4339" s="56">
        <f t="shared" si="134"/>
        <v>-0.91571358692203397</v>
      </c>
      <c r="E4339">
        <v>-1.8234232867379422E-3</v>
      </c>
      <c r="G4339">
        <v>4337</v>
      </c>
      <c r="H4339">
        <f t="shared" ca="1" si="135"/>
        <v>1.5026330252243118E-2</v>
      </c>
    </row>
    <row r="4340" spans="2:8" x14ac:dyDescent="0.45">
      <c r="B4340" s="191">
        <v>41022</v>
      </c>
      <c r="C4340" s="101">
        <v>101.83348846435547</v>
      </c>
      <c r="D4340" s="56">
        <f t="shared" si="134"/>
        <v>-0.52285690038560328</v>
      </c>
      <c r="E4340">
        <v>-1.8353191777991441E-3</v>
      </c>
      <c r="G4340">
        <v>4338</v>
      </c>
      <c r="H4340">
        <f t="shared" ca="1" si="135"/>
        <v>-5.0557610213235304E-3</v>
      </c>
    </row>
    <row r="4341" spans="2:8" x14ac:dyDescent="0.45">
      <c r="B4341" s="191">
        <v>43544</v>
      </c>
      <c r="C4341" s="101">
        <v>213.42337036132813</v>
      </c>
      <c r="D4341" s="56">
        <f t="shared" si="134"/>
        <v>-0.46410180312250454</v>
      </c>
      <c r="E4341">
        <v>-1.8365549583094531E-3</v>
      </c>
      <c r="G4341">
        <v>4339</v>
      </c>
      <c r="H4341">
        <f t="shared" ca="1" si="135"/>
        <v>3.8238960100022014E-2</v>
      </c>
    </row>
    <row r="4342" spans="2:8" x14ac:dyDescent="0.45">
      <c r="B4342" s="191">
        <v>46015</v>
      </c>
      <c r="C4342" s="101">
        <v>398.25357055664063</v>
      </c>
      <c r="D4342" s="56">
        <f t="shared" si="134"/>
        <v>15.252424967232381</v>
      </c>
      <c r="E4342">
        <v>-1.8411288810103439E-3</v>
      </c>
      <c r="G4342">
        <v>4340</v>
      </c>
      <c r="H4342">
        <f t="shared" ca="1" si="135"/>
        <v>-5.4794644515516674E-3</v>
      </c>
    </row>
    <row r="4343" spans="2:8" x14ac:dyDescent="0.45">
      <c r="B4343" s="191">
        <v>38694</v>
      </c>
      <c r="C4343" s="101">
        <v>24.504255294799805</v>
      </c>
      <c r="D4343" s="56">
        <f t="shared" si="134"/>
        <v>-0.84117611411348214</v>
      </c>
      <c r="E4343">
        <v>-1.8443751104224326E-3</v>
      </c>
      <c r="G4343">
        <v>4341</v>
      </c>
      <c r="H4343">
        <f t="shared" ca="1" si="135"/>
        <v>1.3724315747208189E-2</v>
      </c>
    </row>
    <row r="4344" spans="2:8" x14ac:dyDescent="0.45">
      <c r="B4344" s="191">
        <v>41933</v>
      </c>
      <c r="C4344" s="101">
        <v>154.28570556640625</v>
      </c>
      <c r="D4344" s="56">
        <f t="shared" si="134"/>
        <v>18.724527433022164</v>
      </c>
      <c r="E4344">
        <v>-1.8463034099505319E-3</v>
      </c>
      <c r="G4344">
        <v>4342</v>
      </c>
      <c r="H4344">
        <f t="shared" ca="1" si="135"/>
        <v>2.5023697921028559E-3</v>
      </c>
    </row>
    <row r="4345" spans="2:8" x14ac:dyDescent="0.45">
      <c r="B4345" s="191">
        <v>37300</v>
      </c>
      <c r="C4345" s="101">
        <v>7.8220229148864746</v>
      </c>
      <c r="D4345" s="56">
        <f t="shared" si="134"/>
        <v>-0.95277713812047105</v>
      </c>
      <c r="E4345">
        <v>-1.8489922149681783E-3</v>
      </c>
      <c r="G4345">
        <v>4343</v>
      </c>
      <c r="H4345">
        <f t="shared" ca="1" si="135"/>
        <v>7.0836074306396763E-3</v>
      </c>
    </row>
    <row r="4346" spans="2:8" x14ac:dyDescent="0.45">
      <c r="B4346" s="191">
        <v>44179</v>
      </c>
      <c r="C4346" s="101">
        <v>165.64059448242188</v>
      </c>
      <c r="D4346" s="56">
        <f t="shared" si="134"/>
        <v>15.541864824655717</v>
      </c>
      <c r="E4346">
        <v>-1.849288503902429E-3</v>
      </c>
      <c r="G4346">
        <v>4344</v>
      </c>
      <c r="H4346">
        <f t="shared" ca="1" si="135"/>
        <v>1.7420743718699155E-2</v>
      </c>
    </row>
    <row r="4347" spans="2:8" x14ac:dyDescent="0.45">
      <c r="B4347" s="191">
        <v>37935</v>
      </c>
      <c r="C4347" s="101">
        <v>10.01341724395752</v>
      </c>
      <c r="D4347" s="56">
        <f t="shared" si="134"/>
        <v>-0.97578969982059183</v>
      </c>
      <c r="E4347">
        <v>-1.8522122119571877E-3</v>
      </c>
      <c r="G4347">
        <v>4345</v>
      </c>
      <c r="H4347">
        <f t="shared" ca="1" si="135"/>
        <v>-2.9857806951695449E-2</v>
      </c>
    </row>
    <row r="4348" spans="2:8" x14ac:dyDescent="0.45">
      <c r="B4348" s="191">
        <v>45771</v>
      </c>
      <c r="C4348" s="101">
        <v>413.60153198242188</v>
      </c>
      <c r="D4348" s="56">
        <f t="shared" si="134"/>
        <v>67.584211716112208</v>
      </c>
      <c r="E4348">
        <v>-1.8568125880875736E-3</v>
      </c>
      <c r="G4348">
        <v>4346</v>
      </c>
      <c r="H4348">
        <f t="shared" ca="1" si="135"/>
        <v>-1.0545210414825036E-2</v>
      </c>
    </row>
    <row r="4349" spans="2:8" x14ac:dyDescent="0.45">
      <c r="B4349" s="191">
        <v>35614</v>
      </c>
      <c r="C4349" s="101">
        <v>6.0305647850036621</v>
      </c>
      <c r="D4349" s="56">
        <f t="shared" si="134"/>
        <v>0.91590129276641474</v>
      </c>
      <c r="E4349">
        <v>-1.8624203461727845E-3</v>
      </c>
      <c r="G4349">
        <v>4347</v>
      </c>
      <c r="H4349">
        <f t="shared" ca="1" si="135"/>
        <v>-2.8175971591423597E-3</v>
      </c>
    </row>
    <row r="4350" spans="2:8" x14ac:dyDescent="0.45">
      <c r="B4350" s="191">
        <v>35331</v>
      </c>
      <c r="C4350" s="101">
        <v>3.1476385593414307</v>
      </c>
      <c r="D4350" s="56">
        <f t="shared" si="134"/>
        <v>-0.97934585957024367</v>
      </c>
      <c r="E4350">
        <v>-1.869224307446119E-3</v>
      </c>
      <c r="G4350">
        <v>4348</v>
      </c>
      <c r="H4350">
        <f t="shared" ca="1" si="135"/>
        <v>-4.7325068907219048E-2</v>
      </c>
    </row>
    <row r="4351" spans="2:8" x14ac:dyDescent="0.45">
      <c r="B4351" s="191">
        <v>41863</v>
      </c>
      <c r="C4351" s="101">
        <v>152.3974609375</v>
      </c>
      <c r="D4351" s="56">
        <f t="shared" si="134"/>
        <v>-0.17829846789068343</v>
      </c>
      <c r="E4351">
        <v>-1.869436089090932E-3</v>
      </c>
      <c r="G4351">
        <v>4349</v>
      </c>
      <c r="H4351">
        <f t="shared" ca="1" si="135"/>
        <v>5.013113785204043E-2</v>
      </c>
    </row>
    <row r="4352" spans="2:8" x14ac:dyDescent="0.45">
      <c r="B4352" s="191">
        <v>43045</v>
      </c>
      <c r="C4352" s="101">
        <v>185.46571350097656</v>
      </c>
      <c r="D4352" s="56">
        <f t="shared" si="134"/>
        <v>0.1448758561244648</v>
      </c>
      <c r="E4352">
        <v>-1.8841931916779183E-3</v>
      </c>
      <c r="G4352">
        <v>4350</v>
      </c>
      <c r="H4352">
        <f t="shared" ca="1" si="135"/>
        <v>-6.7999842612443198E-3</v>
      </c>
    </row>
    <row r="4353" spans="2:8" x14ac:dyDescent="0.45">
      <c r="B4353" s="191">
        <v>44195</v>
      </c>
      <c r="C4353" s="101">
        <v>161.99635314941406</v>
      </c>
      <c r="D4353" s="56">
        <f t="shared" si="134"/>
        <v>13.305527080921223</v>
      </c>
      <c r="E4353">
        <v>-1.8908111111476721E-3</v>
      </c>
      <c r="G4353">
        <v>4351</v>
      </c>
      <c r="H4353">
        <f t="shared" ca="1" si="135"/>
        <v>-1.1589481042190956E-2</v>
      </c>
    </row>
    <row r="4354" spans="2:8" x14ac:dyDescent="0.45">
      <c r="B4354" s="191">
        <v>37981</v>
      </c>
      <c r="C4354" s="101">
        <v>11.324039459228516</v>
      </c>
      <c r="D4354" s="56">
        <f t="shared" si="134"/>
        <v>0.53584628131969214</v>
      </c>
      <c r="E4354">
        <v>-1.8938110791898825E-3</v>
      </c>
      <c r="G4354">
        <v>4352</v>
      </c>
      <c r="H4354">
        <f t="shared" ca="1" si="135"/>
        <v>2.8617724250299979E-2</v>
      </c>
    </row>
    <row r="4355" spans="2:8" x14ac:dyDescent="0.45">
      <c r="B4355" s="191">
        <v>36130</v>
      </c>
      <c r="C4355" s="101">
        <v>7.3731594085693359</v>
      </c>
      <c r="D4355" s="56">
        <f t="shared" ref="D4355:D4418" si="136">(C4355-C4356)/C4356</f>
        <v>1.9110820077985417E-3</v>
      </c>
      <c r="E4355">
        <v>-1.9037409254725416E-3</v>
      </c>
      <c r="G4355">
        <v>4353</v>
      </c>
      <c r="H4355">
        <f t="shared" ca="1" si="135"/>
        <v>2.5747692480028651E-2</v>
      </c>
    </row>
    <row r="4356" spans="2:8" x14ac:dyDescent="0.45">
      <c r="B4356" s="191">
        <v>36054</v>
      </c>
      <c r="C4356" s="101">
        <v>7.359095573425293</v>
      </c>
      <c r="D4356" s="56">
        <f t="shared" si="136"/>
        <v>-0.98199970083831711</v>
      </c>
      <c r="E4356">
        <v>-1.9074367397641644E-3</v>
      </c>
      <c r="G4356">
        <v>4354</v>
      </c>
      <c r="H4356">
        <f t="shared" ref="H4356:H4419" ca="1" si="137">_xlfn.NORM.INV(RAND(),N$5,N$6)</f>
        <v>1.3654085039597058E-2</v>
      </c>
    </row>
    <row r="4357" spans="2:8" x14ac:dyDescent="0.45">
      <c r="B4357" s="191">
        <v>45825</v>
      </c>
      <c r="C4357" s="101">
        <v>408.83184814453125</v>
      </c>
      <c r="D4357" s="56">
        <f t="shared" si="136"/>
        <v>56.414571182963158</v>
      </c>
      <c r="E4357">
        <v>-1.9130134308786161E-3</v>
      </c>
      <c r="G4357">
        <v>4355</v>
      </c>
      <c r="H4357">
        <f t="shared" ca="1" si="137"/>
        <v>1.6971453364680596E-2</v>
      </c>
    </row>
    <row r="4358" spans="2:8" x14ac:dyDescent="0.45">
      <c r="B4358" s="191">
        <v>37700</v>
      </c>
      <c r="C4358" s="101">
        <v>7.1206984519958496</v>
      </c>
      <c r="D4358" s="56">
        <f t="shared" si="136"/>
        <v>-0.28814087969869762</v>
      </c>
      <c r="E4358">
        <v>-1.9138044760727989E-3</v>
      </c>
      <c r="G4358">
        <v>4356</v>
      </c>
      <c r="H4358">
        <f t="shared" ca="1" si="137"/>
        <v>1.8439758606047543E-2</v>
      </c>
    </row>
    <row r="4359" spans="2:8" x14ac:dyDescent="0.45">
      <c r="B4359" s="191">
        <v>36915</v>
      </c>
      <c r="C4359" s="101">
        <v>10.002960205078125</v>
      </c>
      <c r="D4359" s="56">
        <f t="shared" si="136"/>
        <v>0.28093587568227296</v>
      </c>
      <c r="E4359">
        <v>-1.9199658655818356E-3</v>
      </c>
      <c r="G4359">
        <v>4357</v>
      </c>
      <c r="H4359">
        <f t="shared" ca="1" si="137"/>
        <v>1.2403959898987531E-3</v>
      </c>
    </row>
    <row r="4360" spans="2:8" x14ac:dyDescent="0.45">
      <c r="B4360" s="191">
        <v>35874</v>
      </c>
      <c r="C4360" s="101">
        <v>7.8091030120849609</v>
      </c>
      <c r="D4360" s="56">
        <f t="shared" si="136"/>
        <v>-0.52000687007642077</v>
      </c>
      <c r="E4360">
        <v>-1.9213935688927191E-3</v>
      </c>
      <c r="G4360">
        <v>4358</v>
      </c>
      <c r="H4360">
        <f t="shared" ca="1" si="137"/>
        <v>-5.2883355340704111E-3</v>
      </c>
    </row>
    <row r="4361" spans="2:8" x14ac:dyDescent="0.45">
      <c r="B4361" s="191">
        <v>38462</v>
      </c>
      <c r="C4361" s="101">
        <v>16.269197463989258</v>
      </c>
      <c r="D4361" s="56">
        <f t="shared" si="136"/>
        <v>-0.96030276150623251</v>
      </c>
      <c r="E4361">
        <v>-1.926818571783616E-3</v>
      </c>
      <c r="G4361">
        <v>4359</v>
      </c>
      <c r="H4361">
        <f t="shared" ca="1" si="137"/>
        <v>6.332392542424764E-3</v>
      </c>
    </row>
    <row r="4362" spans="2:8" x14ac:dyDescent="0.45">
      <c r="B4362" s="191">
        <v>45139</v>
      </c>
      <c r="C4362" s="101">
        <v>409.83197021484375</v>
      </c>
      <c r="D4362" s="56">
        <f t="shared" si="136"/>
        <v>55.197325938695428</v>
      </c>
      <c r="E4362">
        <v>-1.9325359668480489E-3</v>
      </c>
      <c r="G4362">
        <v>4360</v>
      </c>
      <c r="H4362">
        <f t="shared" ca="1" si="137"/>
        <v>2.7097138878919565E-2</v>
      </c>
    </row>
    <row r="4363" spans="2:8" x14ac:dyDescent="0.45">
      <c r="B4363" s="191">
        <v>36675</v>
      </c>
      <c r="C4363" s="101">
        <v>7.2927308082580566</v>
      </c>
      <c r="D4363" s="56">
        <f t="shared" si="136"/>
        <v>-0.98195232202753902</v>
      </c>
      <c r="E4363">
        <v>-1.935182544019138E-3</v>
      </c>
      <c r="G4363">
        <v>4361</v>
      </c>
      <c r="H4363">
        <f t="shared" ca="1" si="137"/>
        <v>3.3756333991298258E-2</v>
      </c>
    </row>
    <row r="4364" spans="2:8" x14ac:dyDescent="0.45">
      <c r="B4364" s="191">
        <v>45842</v>
      </c>
      <c r="C4364" s="101">
        <v>404.08139038085938</v>
      </c>
      <c r="D4364" s="56">
        <f t="shared" si="136"/>
        <v>121.51514357670966</v>
      </c>
      <c r="E4364">
        <v>-1.9354596530117402E-3</v>
      </c>
      <c r="G4364">
        <v>4362</v>
      </c>
      <c r="H4364">
        <f t="shared" ca="1" si="137"/>
        <v>1.6836475974555072E-2</v>
      </c>
    </row>
    <row r="4365" spans="2:8" x14ac:dyDescent="0.45">
      <c r="B4365" s="191">
        <v>35271</v>
      </c>
      <c r="C4365" s="101">
        <v>3.2982158660888672</v>
      </c>
      <c r="D4365" s="56">
        <f t="shared" si="136"/>
        <v>-0.96111335991418567</v>
      </c>
      <c r="E4365">
        <v>-1.9456465653075808E-3</v>
      </c>
      <c r="G4365">
        <v>4363</v>
      </c>
      <c r="H4365">
        <f t="shared" ca="1" si="137"/>
        <v>2.3075684988516913E-2</v>
      </c>
    </row>
    <row r="4366" spans="2:8" x14ac:dyDescent="0.45">
      <c r="B4366" s="191">
        <v>40773</v>
      </c>
      <c r="C4366" s="101">
        <v>84.816169738769531</v>
      </c>
      <c r="D4366" s="56">
        <f t="shared" si="136"/>
        <v>1.2407477150904858</v>
      </c>
      <c r="E4366">
        <v>-1.958193660612863E-3</v>
      </c>
      <c r="G4366">
        <v>4364</v>
      </c>
      <c r="H4366">
        <f t="shared" ca="1" si="137"/>
        <v>-2.0495115082261877E-3</v>
      </c>
    </row>
    <row r="4367" spans="2:8" x14ac:dyDescent="0.45">
      <c r="B4367" s="191">
        <v>39504</v>
      </c>
      <c r="C4367" s="101">
        <v>37.851726531982422</v>
      </c>
      <c r="D4367" s="56">
        <f t="shared" si="136"/>
        <v>-0.90931594379238911</v>
      </c>
      <c r="E4367">
        <v>-1.9815326507819516E-3</v>
      </c>
      <c r="G4367">
        <v>4365</v>
      </c>
      <c r="H4367">
        <f t="shared" ca="1" si="137"/>
        <v>1.0868503056651485E-2</v>
      </c>
    </row>
    <row r="4368" spans="2:8" x14ac:dyDescent="0.45">
      <c r="B4368" s="191">
        <v>45819</v>
      </c>
      <c r="C4368" s="101">
        <v>417.4022216796875</v>
      </c>
      <c r="D4368" s="56">
        <f t="shared" si="136"/>
        <v>9.491559724272905E-2</v>
      </c>
      <c r="E4368">
        <v>-1.990701304470475E-3</v>
      </c>
      <c r="G4368">
        <v>4366</v>
      </c>
      <c r="H4368">
        <f t="shared" ca="1" si="137"/>
        <v>4.1325563712592883E-2</v>
      </c>
    </row>
    <row r="4369" spans="2:8" x14ac:dyDescent="0.45">
      <c r="B4369" s="191">
        <v>45384</v>
      </c>
      <c r="C4369" s="101">
        <v>381.2186279296875</v>
      </c>
      <c r="D4369" s="56">
        <f t="shared" si="136"/>
        <v>1.7228219342872901</v>
      </c>
      <c r="E4369">
        <v>-1.9920576547855324E-3</v>
      </c>
      <c r="G4369">
        <v>4367</v>
      </c>
      <c r="H4369">
        <f t="shared" ca="1" si="137"/>
        <v>-3.0979225059791452E-3</v>
      </c>
    </row>
    <row r="4370" spans="2:8" x14ac:dyDescent="0.45">
      <c r="B4370" s="191">
        <v>41656</v>
      </c>
      <c r="C4370" s="101">
        <v>140.00865173339844</v>
      </c>
      <c r="D4370" s="56">
        <f t="shared" si="136"/>
        <v>6.6389500739180827</v>
      </c>
      <c r="E4370">
        <v>-1.9969617032560591E-3</v>
      </c>
      <c r="G4370">
        <v>4368</v>
      </c>
      <c r="H4370">
        <f t="shared" ca="1" si="137"/>
        <v>-2.0889510074036366E-3</v>
      </c>
    </row>
    <row r="4371" spans="2:8" x14ac:dyDescent="0.45">
      <c r="B4371" s="191">
        <v>38520</v>
      </c>
      <c r="C4371" s="101">
        <v>18.328258514404297</v>
      </c>
      <c r="D4371" s="56">
        <f t="shared" si="136"/>
        <v>-0.69768794950629809</v>
      </c>
      <c r="E4371">
        <v>-2.0008202688026476E-3</v>
      </c>
      <c r="G4371">
        <v>4369</v>
      </c>
      <c r="H4371">
        <f t="shared" ca="1" si="137"/>
        <v>-7.4842513846068741E-3</v>
      </c>
    </row>
    <row r="4372" spans="2:8" x14ac:dyDescent="0.45">
      <c r="B4372" s="191">
        <v>40373</v>
      </c>
      <c r="C4372" s="101">
        <v>60.626953125</v>
      </c>
      <c r="D4372" s="56">
        <f t="shared" si="136"/>
        <v>-0.7387385971578927</v>
      </c>
      <c r="E4372">
        <v>-2.0060987360767911E-3</v>
      </c>
      <c r="G4372">
        <v>4370</v>
      </c>
      <c r="H4372">
        <f t="shared" ca="1" si="137"/>
        <v>-1.052099885081917E-2</v>
      </c>
    </row>
    <row r="4373" spans="2:8" x14ac:dyDescent="0.45">
      <c r="B4373" s="191">
        <v>44742</v>
      </c>
      <c r="C4373" s="101">
        <v>232.05476379394531</v>
      </c>
      <c r="D4373" s="56">
        <f t="shared" si="136"/>
        <v>-0.40792187871072233</v>
      </c>
      <c r="E4373">
        <v>-2.0068874129074059E-3</v>
      </c>
      <c r="G4373">
        <v>4371</v>
      </c>
      <c r="H4373">
        <f t="shared" ca="1" si="137"/>
        <v>-2.0405272810259219E-2</v>
      </c>
    </row>
    <row r="4374" spans="2:8" x14ac:dyDescent="0.45">
      <c r="B4374" s="191">
        <v>45091</v>
      </c>
      <c r="C4374" s="101">
        <v>391.93267822265625</v>
      </c>
      <c r="D4374" s="56">
        <f t="shared" si="136"/>
        <v>1.4096547171938931</v>
      </c>
      <c r="E4374">
        <v>-2.0205376516879672E-3</v>
      </c>
      <c r="G4374">
        <v>4372</v>
      </c>
      <c r="H4374">
        <f t="shared" ca="1" si="137"/>
        <v>3.3928493448992784E-2</v>
      </c>
    </row>
    <row r="4375" spans="2:8" x14ac:dyDescent="0.45">
      <c r="B4375" s="191">
        <v>42047</v>
      </c>
      <c r="C4375" s="101">
        <v>162.65097045898438</v>
      </c>
      <c r="D4375" s="56">
        <f t="shared" si="136"/>
        <v>4.1497851819250382</v>
      </c>
      <c r="E4375">
        <v>-2.0207698136836E-3</v>
      </c>
      <c r="G4375">
        <v>4373</v>
      </c>
      <c r="H4375">
        <f t="shared" ca="1" si="137"/>
        <v>2.5263133605926445E-2</v>
      </c>
    </row>
    <row r="4376" spans="2:8" x14ac:dyDescent="0.45">
      <c r="B4376" s="191">
        <v>39098</v>
      </c>
      <c r="C4376" s="101">
        <v>31.584030151367188</v>
      </c>
      <c r="D4376" s="56">
        <f t="shared" si="136"/>
        <v>-0.92289272412447154</v>
      </c>
      <c r="E4376">
        <v>-2.0350276428555717E-3</v>
      </c>
      <c r="G4376">
        <v>4374</v>
      </c>
      <c r="H4376">
        <f t="shared" ca="1" si="137"/>
        <v>5.726362705191018E-3</v>
      </c>
    </row>
    <row r="4377" spans="2:8" x14ac:dyDescent="0.45">
      <c r="B4377" s="191">
        <v>45300</v>
      </c>
      <c r="C4377" s="101">
        <v>409.61154174804688</v>
      </c>
      <c r="D4377" s="56">
        <f t="shared" si="136"/>
        <v>50.940833895056763</v>
      </c>
      <c r="E4377">
        <v>-2.0408043392223067E-3</v>
      </c>
      <c r="G4377">
        <v>4375</v>
      </c>
      <c r="H4377">
        <f t="shared" ca="1" si="137"/>
        <v>-1.2355138397604475E-3</v>
      </c>
    </row>
    <row r="4378" spans="2:8" x14ac:dyDescent="0.45">
      <c r="B4378" s="191">
        <v>37337</v>
      </c>
      <c r="C4378" s="101">
        <v>7.8861179351806641</v>
      </c>
      <c r="D4378" s="56">
        <f t="shared" si="136"/>
        <v>-0.95518320593211503</v>
      </c>
      <c r="E4378">
        <v>-2.0452824755647727E-3</v>
      </c>
      <c r="G4378">
        <v>4376</v>
      </c>
      <c r="H4378">
        <f t="shared" ca="1" si="137"/>
        <v>1.6446787109359481E-2</v>
      </c>
    </row>
    <row r="4379" spans="2:8" x14ac:dyDescent="0.45">
      <c r="B4379" s="191">
        <v>44557</v>
      </c>
      <c r="C4379" s="101">
        <v>175.96345520019531</v>
      </c>
      <c r="D4379" s="56">
        <f t="shared" si="136"/>
        <v>0.30230576606394249</v>
      </c>
      <c r="E4379">
        <v>-2.0641593299430571E-3</v>
      </c>
      <c r="G4379">
        <v>4377</v>
      </c>
      <c r="H4379">
        <f t="shared" ca="1" si="137"/>
        <v>-7.2467765680022797E-3</v>
      </c>
    </row>
    <row r="4380" spans="2:8" x14ac:dyDescent="0.45">
      <c r="B4380" s="191">
        <v>41606</v>
      </c>
      <c r="C4380" s="101">
        <v>135.11685180664063</v>
      </c>
      <c r="D4380" s="56">
        <f t="shared" si="136"/>
        <v>-0.33199425674648597</v>
      </c>
      <c r="E4380">
        <v>-2.068998082691629E-3</v>
      </c>
      <c r="G4380">
        <v>4378</v>
      </c>
      <c r="H4380">
        <f t="shared" ca="1" si="137"/>
        <v>-1.912631061473705E-2</v>
      </c>
    </row>
    <row r="4381" spans="2:8" x14ac:dyDescent="0.45">
      <c r="B4381" s="191">
        <v>42937</v>
      </c>
      <c r="C4381" s="101">
        <v>202.26899719238281</v>
      </c>
      <c r="D4381" s="56">
        <f t="shared" si="136"/>
        <v>22.923260371671905</v>
      </c>
      <c r="E4381">
        <v>-2.0725067190848507E-3</v>
      </c>
      <c r="G4381">
        <v>4379</v>
      </c>
      <c r="H4381">
        <f t="shared" ca="1" si="137"/>
        <v>-2.8562646092455462E-3</v>
      </c>
    </row>
    <row r="4382" spans="2:8" x14ac:dyDescent="0.45">
      <c r="B4382" s="191">
        <v>36850</v>
      </c>
      <c r="C4382" s="101">
        <v>8.4549093246459961</v>
      </c>
      <c r="D4382" s="56">
        <f t="shared" si="136"/>
        <v>-0.11113678871437588</v>
      </c>
      <c r="E4382">
        <v>-2.0760780629664887E-3</v>
      </c>
      <c r="G4382">
        <v>4380</v>
      </c>
      <c r="H4382">
        <f t="shared" ca="1" si="137"/>
        <v>-1.6186864224911418E-2</v>
      </c>
    </row>
    <row r="4383" spans="2:8" x14ac:dyDescent="0.45">
      <c r="B4383" s="191">
        <v>36907</v>
      </c>
      <c r="C4383" s="101">
        <v>9.5120477676391602</v>
      </c>
      <c r="D4383" s="56">
        <f t="shared" si="136"/>
        <v>-0.97617419652229298</v>
      </c>
      <c r="E4383">
        <v>-2.0761679808093281E-3</v>
      </c>
      <c r="G4383">
        <v>4381</v>
      </c>
      <c r="H4383">
        <f t="shared" ca="1" si="137"/>
        <v>1.3512485632402624E-2</v>
      </c>
    </row>
    <row r="4384" spans="2:8" x14ac:dyDescent="0.45">
      <c r="B4384" s="191">
        <v>45868</v>
      </c>
      <c r="C4384" s="101">
        <v>399.2330322265625</v>
      </c>
      <c r="D4384" s="56">
        <f t="shared" si="136"/>
        <v>0.82998401045443926</v>
      </c>
      <c r="E4384">
        <v>-2.0810339247204421E-3</v>
      </c>
      <c r="G4384">
        <v>4382</v>
      </c>
      <c r="H4384">
        <f t="shared" ca="1" si="137"/>
        <v>-1.8241749022724459E-2</v>
      </c>
    </row>
    <row r="4385" spans="2:8" x14ac:dyDescent="0.45">
      <c r="B4385" s="191">
        <v>42894</v>
      </c>
      <c r="C4385" s="101">
        <v>218.16203308105469</v>
      </c>
      <c r="D4385" s="56">
        <f t="shared" si="136"/>
        <v>0.25134571941626543</v>
      </c>
      <c r="E4385">
        <v>-2.0816913621918226E-3</v>
      </c>
      <c r="G4385">
        <v>4383</v>
      </c>
      <c r="H4385">
        <f t="shared" ca="1" si="137"/>
        <v>-5.1793805033658089E-2</v>
      </c>
    </row>
    <row r="4386" spans="2:8" x14ac:dyDescent="0.45">
      <c r="B4386" s="191">
        <v>43724</v>
      </c>
      <c r="C4386" s="101">
        <v>174.34193420410156</v>
      </c>
      <c r="D4386" s="56">
        <f t="shared" si="136"/>
        <v>19.834230493476639</v>
      </c>
      <c r="E4386">
        <v>-2.0841892632155572E-3</v>
      </c>
      <c r="G4386">
        <v>4384</v>
      </c>
      <c r="H4386">
        <f t="shared" ca="1" si="137"/>
        <v>-1.5476648939950557E-3</v>
      </c>
    </row>
    <row r="4387" spans="2:8" x14ac:dyDescent="0.45">
      <c r="B4387" s="191">
        <v>36780</v>
      </c>
      <c r="C4387" s="101">
        <v>8.3680524826049805</v>
      </c>
      <c r="D4387" s="56">
        <f t="shared" si="136"/>
        <v>-0.9516587862951128</v>
      </c>
      <c r="E4387">
        <v>-2.0976951624158535E-3</v>
      </c>
      <c r="G4387">
        <v>4385</v>
      </c>
      <c r="H4387">
        <f t="shared" ca="1" si="137"/>
        <v>-1.5339643860530871E-3</v>
      </c>
    </row>
    <row r="4388" spans="2:8" x14ac:dyDescent="0.45">
      <c r="B4388" s="191">
        <v>43830</v>
      </c>
      <c r="C4388" s="101">
        <v>173.10389709472656</v>
      </c>
      <c r="D4388" s="56">
        <f t="shared" si="136"/>
        <v>1.0040449449306187E-3</v>
      </c>
      <c r="E4388">
        <v>-2.0990640723408749E-3</v>
      </c>
      <c r="G4388">
        <v>4386</v>
      </c>
      <c r="H4388">
        <f t="shared" ca="1" si="137"/>
        <v>-1.9196368032696857E-2</v>
      </c>
    </row>
    <row r="4389" spans="2:8" x14ac:dyDescent="0.45">
      <c r="B4389" s="191">
        <v>44417</v>
      </c>
      <c r="C4389" s="101">
        <v>172.93026733398438</v>
      </c>
      <c r="D4389" s="56">
        <f t="shared" si="136"/>
        <v>5.6239372397708237E-2</v>
      </c>
      <c r="E4389">
        <v>-2.1005521345663571E-3</v>
      </c>
      <c r="G4389">
        <v>4387</v>
      </c>
      <c r="H4389">
        <f t="shared" ca="1" si="137"/>
        <v>-3.1332869414036929E-2</v>
      </c>
    </row>
    <row r="4390" spans="2:8" x14ac:dyDescent="0.45">
      <c r="B4390" s="191">
        <v>44200</v>
      </c>
      <c r="C4390" s="101">
        <v>163.72261047363281</v>
      </c>
      <c r="D4390" s="56">
        <f t="shared" si="136"/>
        <v>14.645357462018845</v>
      </c>
      <c r="E4390">
        <v>-2.1041911768125109E-3</v>
      </c>
      <c r="G4390">
        <v>4388</v>
      </c>
      <c r="H4390">
        <f t="shared" ca="1" si="137"/>
        <v>-2.4876412197535315E-2</v>
      </c>
    </row>
    <row r="4391" spans="2:8" x14ac:dyDescent="0.45">
      <c r="B4391" s="191">
        <v>38140</v>
      </c>
      <c r="C4391" s="101">
        <v>10.46461296081543</v>
      </c>
      <c r="D4391" s="56">
        <f t="shared" si="136"/>
        <v>-0.94489117554247704</v>
      </c>
      <c r="E4391">
        <v>-2.1042951575202112E-3</v>
      </c>
      <c r="G4391">
        <v>4389</v>
      </c>
      <c r="H4391">
        <f t="shared" ca="1" si="137"/>
        <v>3.1778660523034748E-2</v>
      </c>
    </row>
    <row r="4392" spans="2:8" x14ac:dyDescent="0.45">
      <c r="B4392" s="191">
        <v>43773</v>
      </c>
      <c r="C4392" s="101">
        <v>189.88996887207031</v>
      </c>
      <c r="D4392" s="56">
        <f t="shared" si="136"/>
        <v>14.000342324164109</v>
      </c>
      <c r="E4392">
        <v>-2.1049037521733631E-3</v>
      </c>
      <c r="G4392">
        <v>4390</v>
      </c>
      <c r="H4392">
        <f t="shared" ca="1" si="137"/>
        <v>-2.5457303438029145E-2</v>
      </c>
    </row>
    <row r="4393" spans="2:8" x14ac:dyDescent="0.45">
      <c r="B4393" s="191">
        <v>38085</v>
      </c>
      <c r="C4393" s="101">
        <v>12.659042358398438</v>
      </c>
      <c r="D4393" s="56">
        <f t="shared" si="136"/>
        <v>0.2480394619859464</v>
      </c>
      <c r="E4393">
        <v>-2.1058519107681715E-3</v>
      </c>
      <c r="G4393">
        <v>4391</v>
      </c>
      <c r="H4393">
        <f t="shared" ca="1" si="137"/>
        <v>1.1051632406791165E-2</v>
      </c>
    </row>
    <row r="4394" spans="2:8" x14ac:dyDescent="0.45">
      <c r="B4394" s="191">
        <v>36878</v>
      </c>
      <c r="C4394" s="101">
        <v>10.143142700195313</v>
      </c>
      <c r="D4394" s="56">
        <f t="shared" si="136"/>
        <v>-0.94956328306007476</v>
      </c>
      <c r="E4394">
        <v>-2.1095217454125126E-3</v>
      </c>
      <c r="G4394">
        <v>4392</v>
      </c>
      <c r="H4394">
        <f t="shared" ca="1" si="137"/>
        <v>1.6629226519625666E-2</v>
      </c>
    </row>
    <row r="4395" spans="2:8" x14ac:dyDescent="0.45">
      <c r="B4395" s="191">
        <v>43465</v>
      </c>
      <c r="C4395" s="101">
        <v>201.1063232421875</v>
      </c>
      <c r="D4395" s="56">
        <f t="shared" si="136"/>
        <v>23.499378439783943</v>
      </c>
      <c r="E4395">
        <v>-2.1259434683322705E-3</v>
      </c>
      <c r="G4395">
        <v>4393</v>
      </c>
      <c r="H4395">
        <f t="shared" ca="1" si="137"/>
        <v>-2.723822904201309E-2</v>
      </c>
    </row>
    <row r="4396" spans="2:8" x14ac:dyDescent="0.45">
      <c r="B4396" s="191">
        <v>36822</v>
      </c>
      <c r="C4396" s="101">
        <v>8.2086296081542969</v>
      </c>
      <c r="D4396" s="56">
        <f t="shared" si="136"/>
        <v>-0.90603050440933375</v>
      </c>
      <c r="E4396">
        <v>-2.1383481703820054E-3</v>
      </c>
      <c r="G4396">
        <v>4394</v>
      </c>
      <c r="H4396">
        <f t="shared" ca="1" si="137"/>
        <v>8.4379164770178733E-3</v>
      </c>
    </row>
    <row r="4397" spans="2:8" x14ac:dyDescent="0.45">
      <c r="B4397" s="191">
        <v>40975</v>
      </c>
      <c r="C4397" s="101">
        <v>87.354194641113281</v>
      </c>
      <c r="D4397" s="56">
        <f t="shared" si="136"/>
        <v>10.550155136919711</v>
      </c>
      <c r="E4397">
        <v>-2.1388797210026536E-3</v>
      </c>
      <c r="G4397">
        <v>4395</v>
      </c>
      <c r="H4397">
        <f t="shared" ca="1" si="137"/>
        <v>8.330961759939793E-3</v>
      </c>
    </row>
    <row r="4398" spans="2:8" x14ac:dyDescent="0.45">
      <c r="B4398" s="191">
        <v>36080</v>
      </c>
      <c r="C4398" s="101">
        <v>7.5630321502685547</v>
      </c>
      <c r="D4398" s="56">
        <f t="shared" si="136"/>
        <v>-0.83392184338554243</v>
      </c>
      <c r="E4398">
        <v>-2.1413206177794287E-3</v>
      </c>
      <c r="G4398">
        <v>4396</v>
      </c>
      <c r="H4398">
        <f t="shared" ca="1" si="137"/>
        <v>-6.4136811224463474E-3</v>
      </c>
    </row>
    <row r="4399" spans="2:8" x14ac:dyDescent="0.45">
      <c r="B4399" s="191">
        <v>40087</v>
      </c>
      <c r="C4399" s="101">
        <v>45.538993835449219</v>
      </c>
      <c r="D4399" s="56">
        <f t="shared" si="136"/>
        <v>-0.57908776175732957</v>
      </c>
      <c r="E4399">
        <v>-2.1452861505792775E-3</v>
      </c>
      <c r="G4399">
        <v>4397</v>
      </c>
      <c r="H4399">
        <f t="shared" ca="1" si="137"/>
        <v>3.7537087991549077E-3</v>
      </c>
    </row>
    <row r="4400" spans="2:8" x14ac:dyDescent="0.45">
      <c r="B4400" s="191">
        <v>41108</v>
      </c>
      <c r="C4400" s="101">
        <v>108.19118499755859</v>
      </c>
      <c r="D4400" s="56">
        <f t="shared" si="136"/>
        <v>32.599958061760276</v>
      </c>
      <c r="E4400">
        <v>-2.1524232898828435E-3</v>
      </c>
      <c r="G4400">
        <v>4398</v>
      </c>
      <c r="H4400">
        <f t="shared" ca="1" si="137"/>
        <v>2.4973930858777152E-2</v>
      </c>
    </row>
    <row r="4401" spans="2:8" x14ac:dyDescent="0.45">
      <c r="B4401" s="191">
        <v>35370</v>
      </c>
      <c r="C4401" s="101">
        <v>3.2199797630310059</v>
      </c>
      <c r="D4401" s="56">
        <f t="shared" si="136"/>
        <v>-0.84600187458095588</v>
      </c>
      <c r="E4401">
        <v>-2.1588802903095535E-3</v>
      </c>
      <c r="G4401">
        <v>4399</v>
      </c>
      <c r="H4401">
        <f t="shared" ca="1" si="137"/>
        <v>-1.8816090652241983E-2</v>
      </c>
    </row>
    <row r="4402" spans="2:8" x14ac:dyDescent="0.45">
      <c r="B4402" s="191">
        <v>38653</v>
      </c>
      <c r="C4402" s="101">
        <v>20.909214019775391</v>
      </c>
      <c r="D4402" s="56">
        <f t="shared" si="136"/>
        <v>3.0389148689575691</v>
      </c>
      <c r="E4402">
        <v>-2.1606222431859207E-3</v>
      </c>
      <c r="G4402">
        <v>4400</v>
      </c>
      <c r="H4402">
        <f t="shared" ca="1" si="137"/>
        <v>1.6798984011783303E-2</v>
      </c>
    </row>
    <row r="4403" spans="2:8" x14ac:dyDescent="0.45">
      <c r="B4403" s="191">
        <v>35587</v>
      </c>
      <c r="C4403" s="101">
        <v>5.176938533782959</v>
      </c>
      <c r="D4403" s="56">
        <f t="shared" si="136"/>
        <v>-0.97415457277239859</v>
      </c>
      <c r="E4403">
        <v>-2.1689408116924835E-3</v>
      </c>
      <c r="G4403">
        <v>4401</v>
      </c>
      <c r="H4403">
        <f t="shared" ca="1" si="137"/>
        <v>-1.440369161639778E-2</v>
      </c>
    </row>
    <row r="4404" spans="2:8" x14ac:dyDescent="0.45">
      <c r="B4404" s="191">
        <v>43658</v>
      </c>
      <c r="C4404" s="101">
        <v>200.30384826660156</v>
      </c>
      <c r="D4404" s="56">
        <f t="shared" si="136"/>
        <v>-5.5785499214144378E-2</v>
      </c>
      <c r="E4404">
        <v>-2.1768426599135236E-3</v>
      </c>
      <c r="G4404">
        <v>4402</v>
      </c>
      <c r="H4404">
        <f t="shared" ca="1" si="137"/>
        <v>-2.2341641192481082E-3</v>
      </c>
    </row>
    <row r="4405" spans="2:8" x14ac:dyDescent="0.45">
      <c r="B4405" s="191">
        <v>43374</v>
      </c>
      <c r="C4405" s="101">
        <v>212.13807678222656</v>
      </c>
      <c r="D4405" s="56">
        <f t="shared" si="136"/>
        <v>1.8607858194941214</v>
      </c>
      <c r="E4405">
        <v>-2.1831467644061095E-3</v>
      </c>
      <c r="G4405">
        <v>4403</v>
      </c>
      <c r="H4405">
        <f t="shared" ca="1" si="137"/>
        <v>8.1148361379233998E-4</v>
      </c>
    </row>
    <row r="4406" spans="2:8" x14ac:dyDescent="0.45">
      <c r="B4406" s="191">
        <v>40640</v>
      </c>
      <c r="C4406" s="101">
        <v>74.153778076171875</v>
      </c>
      <c r="D4406" s="56">
        <f t="shared" si="136"/>
        <v>-0.81563894209678056</v>
      </c>
      <c r="E4406">
        <v>-2.1865798673474197E-3</v>
      </c>
      <c r="G4406">
        <v>4404</v>
      </c>
      <c r="H4406">
        <f t="shared" ca="1" si="137"/>
        <v>1.4341296166675739E-2</v>
      </c>
    </row>
    <row r="4407" spans="2:8" x14ac:dyDescent="0.45">
      <c r="B4407" s="191">
        <v>45919</v>
      </c>
      <c r="C4407" s="101">
        <v>402.22039794921875</v>
      </c>
      <c r="D4407" s="56">
        <f t="shared" si="136"/>
        <v>1.730759891266513</v>
      </c>
      <c r="E4407">
        <v>-2.1868681316851045E-3</v>
      </c>
      <c r="G4407">
        <v>4405</v>
      </c>
      <c r="H4407">
        <f t="shared" ca="1" si="137"/>
        <v>6.3107534027818056E-4</v>
      </c>
    </row>
    <row r="4408" spans="2:8" x14ac:dyDescent="0.45">
      <c r="B4408" s="191">
        <v>41789</v>
      </c>
      <c r="C4408" s="101">
        <v>147.29248046875</v>
      </c>
      <c r="D4408" s="56">
        <f t="shared" si="136"/>
        <v>15.766281102552991</v>
      </c>
      <c r="E4408">
        <v>-2.1895481790529846E-3</v>
      </c>
      <c r="G4408">
        <v>4406</v>
      </c>
      <c r="H4408">
        <f t="shared" ca="1" si="137"/>
        <v>-1.049870372055664E-2</v>
      </c>
    </row>
    <row r="4409" spans="2:8" x14ac:dyDescent="0.45">
      <c r="B4409" s="191">
        <v>36215</v>
      </c>
      <c r="C4409" s="101">
        <v>8.7850418090820313</v>
      </c>
      <c r="D4409" s="56">
        <f t="shared" si="136"/>
        <v>-8.3572961581710218E-4</v>
      </c>
      <c r="E4409">
        <v>-2.2118228756643592E-3</v>
      </c>
      <c r="G4409">
        <v>4407</v>
      </c>
      <c r="H4409">
        <f t="shared" ca="1" si="137"/>
        <v>-2.3684428508286815E-3</v>
      </c>
    </row>
    <row r="4410" spans="2:8" x14ac:dyDescent="0.45">
      <c r="B4410" s="191">
        <v>37097</v>
      </c>
      <c r="C4410" s="101">
        <v>8.7923898696899414</v>
      </c>
      <c r="D4410" s="56">
        <f t="shared" si="136"/>
        <v>0.20307819789253906</v>
      </c>
      <c r="E4410">
        <v>-2.2138659916265736E-3</v>
      </c>
      <c r="G4410">
        <v>4408</v>
      </c>
      <c r="H4410">
        <f t="shared" ca="1" si="137"/>
        <v>-3.9782097946579477E-2</v>
      </c>
    </row>
    <row r="4411" spans="2:8" x14ac:dyDescent="0.45">
      <c r="B4411" s="191">
        <v>36047</v>
      </c>
      <c r="C4411" s="101">
        <v>7.3082447052001953</v>
      </c>
      <c r="D4411" s="56">
        <f t="shared" si="136"/>
        <v>-0.81236938759640265</v>
      </c>
      <c r="E4411">
        <v>-2.2156132212339248E-3</v>
      </c>
      <c r="G4411">
        <v>4409</v>
      </c>
      <c r="H4411">
        <f t="shared" ca="1" si="137"/>
        <v>-1.8253895139058538E-3</v>
      </c>
    </row>
    <row r="4412" spans="2:8" x14ac:dyDescent="0.45">
      <c r="B4412" s="191">
        <v>39968</v>
      </c>
      <c r="C4412" s="101">
        <v>38.950172424316406</v>
      </c>
      <c r="D4412" s="56">
        <f t="shared" si="136"/>
        <v>-0.89825725833792824</v>
      </c>
      <c r="E4412">
        <v>-2.2162106540523411E-3</v>
      </c>
      <c r="G4412">
        <v>4410</v>
      </c>
      <c r="H4412">
        <f t="shared" ca="1" si="137"/>
        <v>-6.3073082807362504E-3</v>
      </c>
    </row>
    <row r="4413" spans="2:8" x14ac:dyDescent="0.45">
      <c r="B4413" s="191">
        <v>45377</v>
      </c>
      <c r="C4413" s="101">
        <v>382.82998657226563</v>
      </c>
      <c r="D4413" s="56">
        <f t="shared" si="136"/>
        <v>1.929440808044105</v>
      </c>
      <c r="E4413">
        <v>-2.2165942158726376E-3</v>
      </c>
      <c r="G4413">
        <v>4411</v>
      </c>
      <c r="H4413">
        <f t="shared" ca="1" si="137"/>
        <v>1.0975647348275393E-2</v>
      </c>
    </row>
    <row r="4414" spans="2:8" x14ac:dyDescent="0.45">
      <c r="B4414" s="191">
        <v>43949</v>
      </c>
      <c r="C4414" s="101">
        <v>130.68363952636719</v>
      </c>
      <c r="D4414" s="56">
        <f t="shared" si="136"/>
        <v>-0.31516268566788463</v>
      </c>
      <c r="E4414">
        <v>-2.2240155702060202E-3</v>
      </c>
      <c r="G4414">
        <v>4412</v>
      </c>
      <c r="H4414">
        <f t="shared" ca="1" si="137"/>
        <v>-1.104648721338926E-2</v>
      </c>
    </row>
    <row r="4415" spans="2:8" x14ac:dyDescent="0.45">
      <c r="B4415" s="191">
        <v>43265</v>
      </c>
      <c r="C4415" s="101">
        <v>190.82435607910156</v>
      </c>
      <c r="D4415" s="56">
        <f t="shared" si="136"/>
        <v>26.533008463186334</v>
      </c>
      <c r="E4415">
        <v>-2.2398385695031704E-3</v>
      </c>
      <c r="G4415">
        <v>4413</v>
      </c>
      <c r="H4415">
        <f t="shared" ca="1" si="137"/>
        <v>2.0208185868120482E-2</v>
      </c>
    </row>
    <row r="4416" spans="2:8" x14ac:dyDescent="0.45">
      <c r="B4416" s="191">
        <v>35852</v>
      </c>
      <c r="C4416" s="101">
        <v>6.930748462677002</v>
      </c>
      <c r="D4416" s="56">
        <f t="shared" si="136"/>
        <v>-0.78821142544804979</v>
      </c>
      <c r="E4416">
        <v>-2.2412246673790296E-3</v>
      </c>
      <c r="G4416">
        <v>4414</v>
      </c>
      <c r="H4416">
        <f t="shared" ca="1" si="137"/>
        <v>-1.6125874129985476E-2</v>
      </c>
    </row>
    <row r="4417" spans="2:8" x14ac:dyDescent="0.45">
      <c r="B4417" s="191">
        <v>39107</v>
      </c>
      <c r="C4417" s="101">
        <v>32.724845886230469</v>
      </c>
      <c r="D4417" s="56">
        <f t="shared" si="136"/>
        <v>-0.91649417705439606</v>
      </c>
      <c r="E4417">
        <v>-2.2439161122202299E-3</v>
      </c>
      <c r="G4417">
        <v>4415</v>
      </c>
      <c r="H4417">
        <f t="shared" ca="1" si="137"/>
        <v>4.3276047838033743E-3</v>
      </c>
    </row>
    <row r="4418" spans="2:8" x14ac:dyDescent="0.45">
      <c r="B4418" s="191">
        <v>45925</v>
      </c>
      <c r="C4418" s="101">
        <v>391.88699340820313</v>
      </c>
      <c r="D4418" s="56">
        <f t="shared" si="136"/>
        <v>1.4612998031263456</v>
      </c>
      <c r="E4418">
        <v>-2.244325240916291E-3</v>
      </c>
      <c r="G4418">
        <v>4416</v>
      </c>
      <c r="H4418">
        <f t="shared" ca="1" si="137"/>
        <v>-1.6280138422901892E-3</v>
      </c>
    </row>
    <row r="4419" spans="2:8" x14ac:dyDescent="0.45">
      <c r="B4419" s="191">
        <v>42305</v>
      </c>
      <c r="C4419" s="101">
        <v>159.21952819824219</v>
      </c>
      <c r="D4419" s="56">
        <f t="shared" ref="D4419:D4482" si="138">(C4419-C4420)/C4420</f>
        <v>0.14617613259275256</v>
      </c>
      <c r="E4419">
        <v>-2.2469643176443927E-3</v>
      </c>
      <c r="G4419">
        <v>4417</v>
      </c>
      <c r="H4419">
        <f t="shared" ca="1" si="137"/>
        <v>3.2206370157515221E-2</v>
      </c>
    </row>
    <row r="4420" spans="2:8" x14ac:dyDescent="0.45">
      <c r="B4420" s="191">
        <v>42195</v>
      </c>
      <c r="C4420" s="101">
        <v>138.91366577148438</v>
      </c>
      <c r="D4420" s="56">
        <f t="shared" si="138"/>
        <v>-0.20054652491348693</v>
      </c>
      <c r="E4420">
        <v>-2.2537347620284489E-3</v>
      </c>
      <c r="G4420">
        <v>4418</v>
      </c>
      <c r="H4420">
        <f t="shared" ref="H4420:H4483" ca="1" si="139">_xlfn.NORM.INV(RAND(),N$5,N$6)</f>
        <v>4.5781118185677303E-3</v>
      </c>
    </row>
    <row r="4421" spans="2:8" x14ac:dyDescent="0.45">
      <c r="B4421" s="191">
        <v>41985</v>
      </c>
      <c r="C4421" s="101">
        <v>173.76078796386719</v>
      </c>
      <c r="D4421" s="56">
        <f t="shared" si="138"/>
        <v>8.0640861871761005E-2</v>
      </c>
      <c r="E4421">
        <v>-2.2694199819178868E-3</v>
      </c>
      <c r="G4421">
        <v>4419</v>
      </c>
      <c r="H4421">
        <f t="shared" ca="1" si="139"/>
        <v>2.0728791927584903E-4</v>
      </c>
    </row>
    <row r="4422" spans="2:8" x14ac:dyDescent="0.45">
      <c r="B4422" s="191">
        <v>42534</v>
      </c>
      <c r="C4422" s="101">
        <v>160.79420471191406</v>
      </c>
      <c r="D4422" s="56">
        <f t="shared" si="138"/>
        <v>-0.2066487771682359</v>
      </c>
      <c r="E4422">
        <v>-2.2811232295092305E-3</v>
      </c>
      <c r="G4422">
        <v>4420</v>
      </c>
      <c r="H4422">
        <f t="shared" ca="1" si="139"/>
        <v>-1.020090763259191E-2</v>
      </c>
    </row>
    <row r="4423" spans="2:8" x14ac:dyDescent="0.45">
      <c r="B4423" s="191">
        <v>43424</v>
      </c>
      <c r="C4423" s="101">
        <v>202.67720031738281</v>
      </c>
      <c r="D4423" s="56">
        <f t="shared" si="138"/>
        <v>27.745960165148048</v>
      </c>
      <c r="E4423">
        <v>-2.2847472446250188E-3</v>
      </c>
      <c r="G4423">
        <v>4421</v>
      </c>
      <c r="H4423">
        <f t="shared" ca="1" si="139"/>
        <v>-1.9303551911427472E-4</v>
      </c>
    </row>
    <row r="4424" spans="2:8" x14ac:dyDescent="0.45">
      <c r="B4424" s="191">
        <v>37391</v>
      </c>
      <c r="C4424" s="101">
        <v>7.0506324768066406</v>
      </c>
      <c r="D4424" s="56">
        <f t="shared" si="138"/>
        <v>-0.95779579099853496</v>
      </c>
      <c r="E4424">
        <v>-2.2870226209708382E-3</v>
      </c>
      <c r="G4424">
        <v>4422</v>
      </c>
      <c r="H4424">
        <f t="shared" ca="1" si="139"/>
        <v>2.03043572489922E-2</v>
      </c>
    </row>
    <row r="4425" spans="2:8" x14ac:dyDescent="0.45">
      <c r="B4425" s="191">
        <v>44244</v>
      </c>
      <c r="C4425" s="101">
        <v>167.0599365234375</v>
      </c>
      <c r="D4425" s="56">
        <f t="shared" si="138"/>
        <v>27.649194273793178</v>
      </c>
      <c r="E4425">
        <v>-2.2909570076492811E-3</v>
      </c>
      <c r="G4425">
        <v>4423</v>
      </c>
      <c r="H4425">
        <f t="shared" ca="1" si="139"/>
        <v>-1.04962719044224E-2</v>
      </c>
    </row>
    <row r="4426" spans="2:8" x14ac:dyDescent="0.45">
      <c r="B4426" s="191">
        <v>35622</v>
      </c>
      <c r="C4426" s="101">
        <v>5.8312263488769531</v>
      </c>
      <c r="D4426" s="56">
        <f t="shared" si="138"/>
        <v>-0.43603695039860751</v>
      </c>
      <c r="E4426">
        <v>-2.2917408076228406E-3</v>
      </c>
      <c r="G4426">
        <v>4424</v>
      </c>
      <c r="H4426">
        <f t="shared" ca="1" si="139"/>
        <v>2.6942416328280622E-2</v>
      </c>
    </row>
    <row r="4427" spans="2:8" x14ac:dyDescent="0.45">
      <c r="B4427" s="191">
        <v>36283</v>
      </c>
      <c r="C4427" s="101">
        <v>10.339731216430664</v>
      </c>
      <c r="D4427" s="56">
        <f t="shared" si="138"/>
        <v>-0.9762213779098452</v>
      </c>
      <c r="E4427">
        <v>-2.2968717821019581E-3</v>
      </c>
      <c r="G4427">
        <v>4425</v>
      </c>
      <c r="H4427">
        <f t="shared" ca="1" si="139"/>
        <v>-3.2132669961233325E-2</v>
      </c>
    </row>
    <row r="4428" spans="2:8" x14ac:dyDescent="0.45">
      <c r="B4428" s="191">
        <v>45607</v>
      </c>
      <c r="C4428" s="101">
        <v>434.83306884765625</v>
      </c>
      <c r="D4428" s="56">
        <f t="shared" si="138"/>
        <v>0.68889368805378148</v>
      </c>
      <c r="E4428">
        <v>-2.3010233118826969E-3</v>
      </c>
      <c r="G4428">
        <v>4426</v>
      </c>
      <c r="H4428">
        <f t="shared" ca="1" si="139"/>
        <v>-3.6173794030848576E-2</v>
      </c>
    </row>
    <row r="4429" spans="2:8" x14ac:dyDescent="0.45">
      <c r="B4429" s="191">
        <v>44770</v>
      </c>
      <c r="C4429" s="101">
        <v>257.46621704101563</v>
      </c>
      <c r="D4429" s="56">
        <f t="shared" si="138"/>
        <v>0.72140407220523028</v>
      </c>
      <c r="E4429">
        <v>-2.3014117359344967E-3</v>
      </c>
      <c r="G4429">
        <v>4427</v>
      </c>
      <c r="H4429">
        <f t="shared" ca="1" si="139"/>
        <v>-2.8866412954841235E-2</v>
      </c>
    </row>
    <row r="4430" spans="2:8" x14ac:dyDescent="0.45">
      <c r="B4430" s="191">
        <v>44069</v>
      </c>
      <c r="C4430" s="101">
        <v>149.56756591796875</v>
      </c>
      <c r="D4430" s="56">
        <f t="shared" si="138"/>
        <v>-0.23908522488301842</v>
      </c>
      <c r="E4430">
        <v>-2.302974364778681E-3</v>
      </c>
      <c r="G4430">
        <v>4428</v>
      </c>
      <c r="H4430">
        <f t="shared" ca="1" si="139"/>
        <v>1.1449397001565295E-2</v>
      </c>
    </row>
    <row r="4431" spans="2:8" x14ac:dyDescent="0.45">
      <c r="B4431" s="191">
        <v>42951</v>
      </c>
      <c r="C4431" s="101">
        <v>196.56283569335938</v>
      </c>
      <c r="D4431" s="56">
        <f t="shared" si="138"/>
        <v>21.479661634372295</v>
      </c>
      <c r="E4431">
        <v>-2.3100630130542142E-3</v>
      </c>
      <c r="G4431">
        <v>4429</v>
      </c>
      <c r="H4431">
        <f t="shared" ca="1" si="139"/>
        <v>2.1787365091173062E-3</v>
      </c>
    </row>
    <row r="4432" spans="2:8" x14ac:dyDescent="0.45">
      <c r="B4432" s="191">
        <v>37819</v>
      </c>
      <c r="C4432" s="101">
        <v>8.7440299987792969</v>
      </c>
      <c r="D4432" s="56">
        <f t="shared" si="138"/>
        <v>-0.95932899905825897</v>
      </c>
      <c r="E4432">
        <v>-2.319236342957972E-3</v>
      </c>
      <c r="G4432">
        <v>4430</v>
      </c>
      <c r="H4432">
        <f t="shared" ca="1" si="139"/>
        <v>-3.5340752532165242E-4</v>
      </c>
    </row>
    <row r="4433" spans="2:8" x14ac:dyDescent="0.45">
      <c r="B4433" s="191">
        <v>43319</v>
      </c>
      <c r="C4433" s="101">
        <v>214.99421691894531</v>
      </c>
      <c r="D4433" s="56">
        <f t="shared" si="138"/>
        <v>4.7837925982938874</v>
      </c>
      <c r="E4433">
        <v>-2.3195414391622405E-3</v>
      </c>
      <c r="G4433">
        <v>4431</v>
      </c>
      <c r="H4433">
        <f t="shared" ca="1" si="139"/>
        <v>-1.0676084453907327E-2</v>
      </c>
    </row>
    <row r="4434" spans="2:8" x14ac:dyDescent="0.45">
      <c r="B4434" s="191">
        <v>39982</v>
      </c>
      <c r="C4434" s="101">
        <v>37.171840667724609</v>
      </c>
      <c r="D4434" s="56">
        <f t="shared" si="138"/>
        <v>-0.46657688672004927</v>
      </c>
      <c r="E4434">
        <v>-2.3219898241578271E-3</v>
      </c>
      <c r="G4434">
        <v>4432</v>
      </c>
      <c r="H4434">
        <f t="shared" ca="1" si="139"/>
        <v>-1.7944830859975353E-2</v>
      </c>
    </row>
    <row r="4435" spans="2:8" x14ac:dyDescent="0.45">
      <c r="B4435" s="191">
        <v>40469</v>
      </c>
      <c r="C4435" s="101">
        <v>69.685470581054688</v>
      </c>
      <c r="D4435" s="56">
        <f t="shared" si="138"/>
        <v>0.38546524230132678</v>
      </c>
      <c r="E4435">
        <v>-2.3262415933569783E-3</v>
      </c>
      <c r="G4435">
        <v>4433</v>
      </c>
      <c r="H4435">
        <f t="shared" ca="1" si="139"/>
        <v>2.0127238627494489E-2</v>
      </c>
    </row>
    <row r="4436" spans="2:8" x14ac:dyDescent="0.45">
      <c r="B4436" s="191">
        <v>40128</v>
      </c>
      <c r="C4436" s="101">
        <v>50.297523498535156</v>
      </c>
      <c r="D4436" s="56">
        <f t="shared" si="138"/>
        <v>-0.65899080972417168</v>
      </c>
      <c r="E4436">
        <v>-2.3305850221644305E-3</v>
      </c>
      <c r="G4436">
        <v>4434</v>
      </c>
      <c r="H4436">
        <f t="shared" ca="1" si="139"/>
        <v>-1.0071295718681011E-2</v>
      </c>
    </row>
    <row r="4437" spans="2:8" x14ac:dyDescent="0.45">
      <c r="B4437" s="191">
        <v>44033</v>
      </c>
      <c r="C4437" s="101">
        <v>147.49609375</v>
      </c>
      <c r="D4437" s="56">
        <f t="shared" si="138"/>
        <v>45.538500644767979</v>
      </c>
      <c r="E4437">
        <v>-2.3353453544049389E-3</v>
      </c>
      <c r="G4437">
        <v>4435</v>
      </c>
      <c r="H4437">
        <f t="shared" ca="1" si="139"/>
        <v>-2.8701271666655336E-2</v>
      </c>
    </row>
    <row r="4438" spans="2:8" x14ac:dyDescent="0.45">
      <c r="B4438" s="191">
        <v>35250</v>
      </c>
      <c r="C4438" s="101">
        <v>3.169334888458252</v>
      </c>
      <c r="D4438" s="56">
        <f t="shared" si="138"/>
        <v>-0.98511515125097482</v>
      </c>
      <c r="E4438">
        <v>-2.3415769349868667E-3</v>
      </c>
      <c r="G4438">
        <v>4436</v>
      </c>
      <c r="H4438">
        <f t="shared" ca="1" si="139"/>
        <v>2.3812613798037306E-2</v>
      </c>
    </row>
    <row r="4439" spans="2:8" x14ac:dyDescent="0.45">
      <c r="B4439" s="191">
        <v>43546</v>
      </c>
      <c r="C4439" s="101">
        <v>212.92355346679688</v>
      </c>
      <c r="D4439" s="56">
        <f t="shared" si="138"/>
        <v>0.24172247042844813</v>
      </c>
      <c r="E4439">
        <v>-2.3419032961809875E-3</v>
      </c>
      <c r="G4439">
        <v>4437</v>
      </c>
      <c r="H4439">
        <f t="shared" ca="1" si="139"/>
        <v>3.1161791855573807E-2</v>
      </c>
    </row>
    <row r="4440" spans="2:8" x14ac:dyDescent="0.45">
      <c r="B4440" s="191">
        <v>44552</v>
      </c>
      <c r="C4440" s="101">
        <v>171.47434997558594</v>
      </c>
      <c r="D4440" s="56">
        <f t="shared" si="138"/>
        <v>0.31860706476494099</v>
      </c>
      <c r="E4440">
        <v>-2.3530199264078702E-3</v>
      </c>
      <c r="G4440">
        <v>4438</v>
      </c>
      <c r="H4440">
        <f t="shared" ca="1" si="139"/>
        <v>1.1900535621356088E-2</v>
      </c>
    </row>
    <row r="4441" spans="2:8" x14ac:dyDescent="0.45">
      <c r="B4441" s="191">
        <v>44111</v>
      </c>
      <c r="C4441" s="101">
        <v>130.04203796386719</v>
      </c>
      <c r="D4441" s="56">
        <f t="shared" si="138"/>
        <v>-0.68317140905093154</v>
      </c>
      <c r="E4441">
        <v>-2.3545665351173287E-3</v>
      </c>
      <c r="G4441">
        <v>4439</v>
      </c>
      <c r="H4441">
        <f t="shared" ca="1" si="139"/>
        <v>3.4978767588408781E-2</v>
      </c>
    </row>
    <row r="4442" spans="2:8" x14ac:dyDescent="0.45">
      <c r="B4442" s="191">
        <v>45309</v>
      </c>
      <c r="C4442" s="101">
        <v>410.44918823242188</v>
      </c>
      <c r="D4442" s="56">
        <f t="shared" si="138"/>
        <v>4.3138779022120515</v>
      </c>
      <c r="E4442">
        <v>-2.3573996133926943E-3</v>
      </c>
      <c r="G4442">
        <v>4440</v>
      </c>
      <c r="H4442">
        <f t="shared" ca="1" si="139"/>
        <v>-1.403397604789232E-2</v>
      </c>
    </row>
    <row r="4443" spans="2:8" x14ac:dyDescent="0.45">
      <c r="B4443" s="191">
        <v>40654</v>
      </c>
      <c r="C4443" s="101">
        <v>77.240989685058594</v>
      </c>
      <c r="D4443" s="56">
        <f t="shared" si="138"/>
        <v>-0.54794857753885384</v>
      </c>
      <c r="E4443">
        <v>-2.361035193712788E-3</v>
      </c>
      <c r="G4443">
        <v>4441</v>
      </c>
      <c r="H4443">
        <f t="shared" ca="1" si="139"/>
        <v>6.9435500333455292E-3</v>
      </c>
    </row>
    <row r="4444" spans="2:8" x14ac:dyDescent="0.45">
      <c r="B4444" s="191">
        <v>44447</v>
      </c>
      <c r="C4444" s="101">
        <v>170.86770629882813</v>
      </c>
      <c r="D4444" s="56">
        <f t="shared" si="138"/>
        <v>-0.56246316898812587</v>
      </c>
      <c r="E4444">
        <v>-2.3613542921456306E-3</v>
      </c>
      <c r="G4444">
        <v>4442</v>
      </c>
      <c r="H4444">
        <f t="shared" ca="1" si="139"/>
        <v>3.8101723778503453E-2</v>
      </c>
    </row>
    <row r="4445" spans="2:8" x14ac:dyDescent="0.45">
      <c r="B4445" s="191">
        <v>45085</v>
      </c>
      <c r="C4445" s="101">
        <v>390.52188110351563</v>
      </c>
      <c r="D4445" s="56">
        <f t="shared" si="138"/>
        <v>131.9398857927944</v>
      </c>
      <c r="E4445">
        <v>-2.3651747853875578E-3</v>
      </c>
      <c r="G4445">
        <v>4443</v>
      </c>
      <c r="H4445">
        <f t="shared" ca="1" si="139"/>
        <v>2.7921339644387588E-2</v>
      </c>
    </row>
    <row r="4446" spans="2:8" x14ac:dyDescent="0.45">
      <c r="B4446" s="191">
        <v>35391</v>
      </c>
      <c r="C4446" s="101">
        <v>2.9375824928283691</v>
      </c>
      <c r="D4446" s="56">
        <f t="shared" si="138"/>
        <v>-0.98824766444212531</v>
      </c>
      <c r="E4446">
        <v>-2.3656855836495395E-3</v>
      </c>
      <c r="G4446">
        <v>4444</v>
      </c>
      <c r="H4446">
        <f t="shared" ca="1" si="139"/>
        <v>1.8669540109672856E-2</v>
      </c>
    </row>
    <row r="4447" spans="2:8" x14ac:dyDescent="0.45">
      <c r="B4447" s="191">
        <v>44761</v>
      </c>
      <c r="C4447" s="101">
        <v>249.95733642578125</v>
      </c>
      <c r="D4447" s="56">
        <f t="shared" si="138"/>
        <v>-0.36169122714921237</v>
      </c>
      <c r="E4447">
        <v>-2.3704445160503324E-3</v>
      </c>
      <c r="G4447">
        <v>4445</v>
      </c>
      <c r="H4447">
        <f t="shared" ca="1" si="139"/>
        <v>-1.9992688941456837E-4</v>
      </c>
    </row>
    <row r="4448" spans="2:8" x14ac:dyDescent="0.45">
      <c r="B4448" s="191">
        <v>45937</v>
      </c>
      <c r="C4448" s="101">
        <v>391.5931396484375</v>
      </c>
      <c r="D4448" s="56">
        <f t="shared" si="138"/>
        <v>1.2534320928682661</v>
      </c>
      <c r="E4448">
        <v>-2.3705094628343145E-3</v>
      </c>
      <c r="G4448">
        <v>4446</v>
      </c>
      <c r="H4448">
        <f t="shared" ca="1" si="139"/>
        <v>1.6364893464889334E-2</v>
      </c>
    </row>
    <row r="4449" spans="2:8" x14ac:dyDescent="0.45">
      <c r="B4449" s="191">
        <v>42586</v>
      </c>
      <c r="C4449" s="101">
        <v>173.77632141113281</v>
      </c>
      <c r="D4449" s="56">
        <f t="shared" si="138"/>
        <v>22.255271523619996</v>
      </c>
      <c r="E4449">
        <v>-2.3741847636607385E-3</v>
      </c>
      <c r="G4449">
        <v>4447</v>
      </c>
      <c r="H4449">
        <f t="shared" ca="1" si="139"/>
        <v>4.3724327151894359E-2</v>
      </c>
    </row>
    <row r="4450" spans="2:8" x14ac:dyDescent="0.45">
      <c r="B4450" s="191">
        <v>37194</v>
      </c>
      <c r="C4450" s="101">
        <v>7.4725561141967773</v>
      </c>
      <c r="D4450" s="56">
        <f t="shared" si="138"/>
        <v>1.2237264248298814</v>
      </c>
      <c r="E4450">
        <v>-2.3809422256898453E-3</v>
      </c>
      <c r="G4450">
        <v>4448</v>
      </c>
      <c r="H4450">
        <f t="shared" ca="1" si="139"/>
        <v>-2.4155667716293371E-2</v>
      </c>
    </row>
    <row r="4451" spans="2:8" x14ac:dyDescent="0.45">
      <c r="B4451" s="191">
        <v>35268</v>
      </c>
      <c r="C4451" s="101">
        <v>3.3603756427764893</v>
      </c>
      <c r="D4451" s="56">
        <f t="shared" si="138"/>
        <v>-0.9926496085478328</v>
      </c>
      <c r="E4451">
        <v>-2.3865819705403855E-3</v>
      </c>
      <c r="G4451">
        <v>4449</v>
      </c>
      <c r="H4451">
        <f t="shared" ca="1" si="139"/>
        <v>-1.1617069695831607E-2</v>
      </c>
    </row>
    <row r="4452" spans="2:8" x14ac:dyDescent="0.45">
      <c r="B4452" s="191">
        <v>45523</v>
      </c>
      <c r="C4452" s="101">
        <v>457.16961669921875</v>
      </c>
      <c r="D4452" s="56">
        <f t="shared" si="138"/>
        <v>11.652169483620067</v>
      </c>
      <c r="E4452">
        <v>-2.3873258959897334E-3</v>
      </c>
      <c r="G4452">
        <v>4450</v>
      </c>
      <c r="H4452">
        <f t="shared" ca="1" si="139"/>
        <v>-1.6768550926657525E-2</v>
      </c>
    </row>
    <row r="4453" spans="2:8" x14ac:dyDescent="0.45">
      <c r="B4453" s="191">
        <v>39944</v>
      </c>
      <c r="C4453" s="101">
        <v>36.133693695068359</v>
      </c>
      <c r="D4453" s="56">
        <f t="shared" si="138"/>
        <v>3.758967168034558</v>
      </c>
      <c r="E4453">
        <v>-2.3883327779479274E-3</v>
      </c>
      <c r="G4453">
        <v>4451</v>
      </c>
      <c r="H4453">
        <f t="shared" ca="1" si="139"/>
        <v>9.2494636972663413E-3</v>
      </c>
    </row>
    <row r="4454" spans="2:8" x14ac:dyDescent="0.45">
      <c r="B4454" s="191">
        <v>37613</v>
      </c>
      <c r="C4454" s="101">
        <v>7.5927596092224121</v>
      </c>
      <c r="D4454" s="56">
        <f t="shared" si="138"/>
        <v>-0.49621190093980166</v>
      </c>
      <c r="E4454">
        <v>-2.3912155735314922E-3</v>
      </c>
      <c r="G4454">
        <v>4452</v>
      </c>
      <c r="H4454">
        <f t="shared" ca="1" si="139"/>
        <v>3.1402725461313674E-2</v>
      </c>
    </row>
    <row r="4455" spans="2:8" x14ac:dyDescent="0.45">
      <c r="B4455" s="191">
        <v>38363</v>
      </c>
      <c r="C4455" s="101">
        <v>15.071335792541504</v>
      </c>
      <c r="D4455" s="56">
        <f t="shared" si="138"/>
        <v>0.96801084710708418</v>
      </c>
      <c r="E4455">
        <v>-2.3933558713885271E-3</v>
      </c>
      <c r="G4455">
        <v>4453</v>
      </c>
      <c r="H4455">
        <f t="shared" ca="1" si="139"/>
        <v>-2.3658079578121157E-2</v>
      </c>
    </row>
    <row r="4456" spans="2:8" x14ac:dyDescent="0.45">
      <c r="B4456" s="191">
        <v>37350</v>
      </c>
      <c r="C4456" s="101">
        <v>7.6581568717956543</v>
      </c>
      <c r="D4456" s="56">
        <f t="shared" si="138"/>
        <v>-0.74988072070298628</v>
      </c>
      <c r="E4456">
        <v>-2.3958794674663907E-3</v>
      </c>
      <c r="G4456">
        <v>4454</v>
      </c>
      <c r="H4456">
        <f t="shared" ca="1" si="139"/>
        <v>4.9847069581207361E-2</v>
      </c>
    </row>
    <row r="4457" spans="2:8" x14ac:dyDescent="0.45">
      <c r="B4457" s="191">
        <v>39230</v>
      </c>
      <c r="C4457" s="101">
        <v>30.618019104003906</v>
      </c>
      <c r="D4457" s="56">
        <f t="shared" si="138"/>
        <v>-0.83770050523902906</v>
      </c>
      <c r="E4457">
        <v>-2.3980737852029874E-3</v>
      </c>
      <c r="G4457">
        <v>4455</v>
      </c>
      <c r="H4457">
        <f t="shared" ca="1" si="139"/>
        <v>-1.4117968114430441E-2</v>
      </c>
    </row>
    <row r="4458" spans="2:8" x14ac:dyDescent="0.45">
      <c r="B4458" s="191">
        <v>43172</v>
      </c>
      <c r="C4458" s="101">
        <v>188.65135192871094</v>
      </c>
      <c r="D4458" s="56">
        <f t="shared" si="138"/>
        <v>-0.52971993671403683</v>
      </c>
      <c r="E4458">
        <v>-2.4064656335099047E-3</v>
      </c>
      <c r="G4458">
        <v>4456</v>
      </c>
      <c r="H4458">
        <f t="shared" ca="1" si="139"/>
        <v>-3.034423108782177E-2</v>
      </c>
    </row>
    <row r="4459" spans="2:8" x14ac:dyDescent="0.45">
      <c r="B4459" s="191">
        <v>45142</v>
      </c>
      <c r="C4459" s="101">
        <v>401.14682006835938</v>
      </c>
      <c r="D4459" s="56">
        <f t="shared" si="138"/>
        <v>52.48990873474223</v>
      </c>
      <c r="E4459">
        <v>-2.412085944725187E-3</v>
      </c>
      <c r="G4459">
        <v>4457</v>
      </c>
      <c r="H4459">
        <f t="shared" ca="1" si="139"/>
        <v>2.6063493796812953E-2</v>
      </c>
    </row>
    <row r="4460" spans="2:8" x14ac:dyDescent="0.45">
      <c r="B4460" s="191">
        <v>37622</v>
      </c>
      <c r="C4460" s="101">
        <v>7.499485969543457</v>
      </c>
      <c r="D4460" s="56">
        <f t="shared" si="138"/>
        <v>-0.78384576471033207</v>
      </c>
      <c r="E4460">
        <v>-2.42126358206579E-3</v>
      </c>
      <c r="G4460">
        <v>4458</v>
      </c>
      <c r="H4460">
        <f t="shared" ca="1" si="139"/>
        <v>8.4561039688525741E-3</v>
      </c>
    </row>
    <row r="4461" spans="2:8" x14ac:dyDescent="0.45">
      <c r="B4461" s="191">
        <v>39409</v>
      </c>
      <c r="C4461" s="101">
        <v>34.695068359375</v>
      </c>
      <c r="D4461" s="56">
        <f t="shared" si="138"/>
        <v>-0.77276387721004902</v>
      </c>
      <c r="E4461">
        <v>-2.4309913890871696E-3</v>
      </c>
      <c r="G4461">
        <v>4459</v>
      </c>
      <c r="H4461">
        <f t="shared" ca="1" si="139"/>
        <v>1.1372956151415439E-2</v>
      </c>
    </row>
    <row r="4462" spans="2:8" x14ac:dyDescent="0.45">
      <c r="B4462" s="191">
        <v>41862</v>
      </c>
      <c r="C4462" s="101">
        <v>152.68289184570313</v>
      </c>
      <c r="D4462" s="56">
        <f t="shared" si="138"/>
        <v>-0.18052987546481111</v>
      </c>
      <c r="E4462">
        <v>-2.4387160681301223E-3</v>
      </c>
      <c r="G4462">
        <v>4460</v>
      </c>
      <c r="H4462">
        <f t="shared" ca="1" si="139"/>
        <v>6.9521952056254581E-3</v>
      </c>
    </row>
    <row r="4463" spans="2:8" x14ac:dyDescent="0.45">
      <c r="B4463" s="191">
        <v>44627</v>
      </c>
      <c r="C4463" s="101">
        <v>186.31904602050781</v>
      </c>
      <c r="D4463" s="56">
        <f t="shared" si="138"/>
        <v>13.249269338106972</v>
      </c>
      <c r="E4463">
        <v>-2.4389608265507037E-3</v>
      </c>
      <c r="G4463">
        <v>4461</v>
      </c>
      <c r="H4463">
        <f t="shared" ca="1" si="139"/>
        <v>-1.3818613344617243E-2</v>
      </c>
    </row>
    <row r="4464" spans="2:8" x14ac:dyDescent="0.45">
      <c r="B4464" s="191">
        <v>38243</v>
      </c>
      <c r="C4464" s="101">
        <v>13.075691223144531</v>
      </c>
      <c r="D4464" s="56">
        <f t="shared" si="138"/>
        <v>0.4206227140385233</v>
      </c>
      <c r="E4464">
        <v>-2.442081772669798E-3</v>
      </c>
      <c r="G4464">
        <v>4462</v>
      </c>
      <c r="H4464">
        <f t="shared" ca="1" si="139"/>
        <v>1.3565980501922583E-2</v>
      </c>
    </row>
    <row r="4465" spans="2:8" x14ac:dyDescent="0.45">
      <c r="B4465" s="191">
        <v>37013</v>
      </c>
      <c r="C4465" s="101">
        <v>9.2041969299316406</v>
      </c>
      <c r="D4465" s="56">
        <f t="shared" si="138"/>
        <v>-0.73909654247028078</v>
      </c>
      <c r="E4465">
        <v>-2.442807361786654E-3</v>
      </c>
      <c r="G4465">
        <v>4463</v>
      </c>
      <c r="H4465">
        <f t="shared" ca="1" si="139"/>
        <v>-2.1229921988200208E-2</v>
      </c>
    </row>
    <row r="4466" spans="2:8" x14ac:dyDescent="0.45">
      <c r="B4466" s="191">
        <v>39688</v>
      </c>
      <c r="C4466" s="101">
        <v>35.278171539306641</v>
      </c>
      <c r="D4466" s="56">
        <f t="shared" si="138"/>
        <v>9.7802078663763812</v>
      </c>
      <c r="E4466">
        <v>-2.4462175692527774E-3</v>
      </c>
      <c r="G4466">
        <v>4464</v>
      </c>
      <c r="H4466">
        <f t="shared" ca="1" si="139"/>
        <v>1.8334464002237663E-2</v>
      </c>
    </row>
    <row r="4467" spans="2:8" x14ac:dyDescent="0.45">
      <c r="B4467" s="191">
        <v>35284</v>
      </c>
      <c r="C4467" s="101">
        <v>3.2724945545196533</v>
      </c>
      <c r="D4467" s="56">
        <f t="shared" si="138"/>
        <v>-0.98493627474685796</v>
      </c>
      <c r="E4467">
        <v>-2.4500078054889595E-3</v>
      </c>
      <c r="G4467">
        <v>4465</v>
      </c>
      <c r="H4467">
        <f t="shared" ca="1" si="139"/>
        <v>-1.5702649803702021E-2</v>
      </c>
    </row>
    <row r="4468" spans="2:8" x14ac:dyDescent="0.45">
      <c r="B4468" s="191">
        <v>43588</v>
      </c>
      <c r="C4468" s="101">
        <v>217.24337768554688</v>
      </c>
      <c r="D4468" s="56">
        <f t="shared" si="138"/>
        <v>1.575240003266698</v>
      </c>
      <c r="E4468">
        <v>-2.4593685012075438E-3</v>
      </c>
      <c r="G4468">
        <v>4466</v>
      </c>
      <c r="H4468">
        <f t="shared" ca="1" si="139"/>
        <v>-2.0166392695619758E-3</v>
      </c>
    </row>
    <row r="4469" spans="2:8" x14ac:dyDescent="0.45">
      <c r="B4469" s="191">
        <v>40791</v>
      </c>
      <c r="C4469" s="101">
        <v>84.358497619628906</v>
      </c>
      <c r="D4469" s="56">
        <f t="shared" si="138"/>
        <v>6.1643837302878053</v>
      </c>
      <c r="E4469">
        <v>-2.4599650099816823E-3</v>
      </c>
      <c r="G4469">
        <v>4467</v>
      </c>
      <c r="H4469">
        <f t="shared" ca="1" si="139"/>
        <v>2.2691392133741533E-2</v>
      </c>
    </row>
    <row r="4470" spans="2:8" x14ac:dyDescent="0.45">
      <c r="B4470" s="191">
        <v>38189</v>
      </c>
      <c r="C4470" s="101">
        <v>11.774703979492188</v>
      </c>
      <c r="D4470" s="56">
        <f t="shared" si="138"/>
        <v>-0.92053568467969171</v>
      </c>
      <c r="E4470">
        <v>-2.4604259874566993E-3</v>
      </c>
      <c r="G4470">
        <v>4468</v>
      </c>
      <c r="H4470">
        <f t="shared" ca="1" si="139"/>
        <v>3.6430109300227137E-2</v>
      </c>
    </row>
    <row r="4471" spans="2:8" x14ac:dyDescent="0.45">
      <c r="B4471" s="191">
        <v>41786</v>
      </c>
      <c r="C4471" s="101">
        <v>148.17599487304688</v>
      </c>
      <c r="D4471" s="56">
        <f t="shared" si="138"/>
        <v>3.4332134166529995</v>
      </c>
      <c r="E4471">
        <v>-2.4662884592923729E-3</v>
      </c>
      <c r="G4471">
        <v>4469</v>
      </c>
      <c r="H4471">
        <f t="shared" ca="1" si="139"/>
        <v>-3.465516827467463E-2</v>
      </c>
    </row>
    <row r="4472" spans="2:8" x14ac:dyDescent="0.45">
      <c r="B4472" s="191">
        <v>38972</v>
      </c>
      <c r="C4472" s="101">
        <v>33.424060821533203</v>
      </c>
      <c r="D4472" s="56">
        <f t="shared" si="138"/>
        <v>-0.34591389765478575</v>
      </c>
      <c r="E4472">
        <v>-2.4707355817687447E-3</v>
      </c>
      <c r="G4472">
        <v>4470</v>
      </c>
      <c r="H4472">
        <f t="shared" ca="1" si="139"/>
        <v>3.3638614383923938E-2</v>
      </c>
    </row>
    <row r="4473" spans="2:8" x14ac:dyDescent="0.45">
      <c r="B4473" s="191">
        <v>40260</v>
      </c>
      <c r="C4473" s="101">
        <v>51.100399017333984</v>
      </c>
      <c r="D4473" s="56">
        <f t="shared" si="138"/>
        <v>4.1996862099074832</v>
      </c>
      <c r="E4473">
        <v>-2.4847660266775762E-3</v>
      </c>
      <c r="G4473">
        <v>4471</v>
      </c>
      <c r="H4473">
        <f t="shared" ca="1" si="139"/>
        <v>5.6178608042989865E-3</v>
      </c>
    </row>
    <row r="4474" spans="2:8" x14ac:dyDescent="0.45">
      <c r="B4474" s="191">
        <v>36892</v>
      </c>
      <c r="C4474" s="101">
        <v>9.8275928497314453</v>
      </c>
      <c r="D4474" s="56">
        <f t="shared" si="138"/>
        <v>-0.96904207758126593</v>
      </c>
      <c r="E4474">
        <v>-2.5111025929926861E-3</v>
      </c>
      <c r="G4474">
        <v>4472</v>
      </c>
      <c r="H4474">
        <f t="shared" ca="1" si="139"/>
        <v>-1.7439765564373776E-2</v>
      </c>
    </row>
    <row r="4475" spans="2:8" x14ac:dyDescent="0.45">
      <c r="B4475" s="191">
        <v>46065</v>
      </c>
      <c r="C4475" s="101">
        <v>317.45001220703125</v>
      </c>
      <c r="D4475" s="56">
        <f t="shared" si="138"/>
        <v>18.847846940620276</v>
      </c>
      <c r="E4475">
        <v>-2.5137086974666143E-3</v>
      </c>
      <c r="G4475">
        <v>4473</v>
      </c>
      <c r="H4475">
        <f t="shared" ca="1" si="139"/>
        <v>-2.7311210673757517E-3</v>
      </c>
    </row>
    <row r="4476" spans="2:8" x14ac:dyDescent="0.45">
      <c r="B4476" s="191">
        <v>38446</v>
      </c>
      <c r="C4476" s="101">
        <v>15.994178771972656</v>
      </c>
      <c r="D4476" s="56">
        <f t="shared" si="138"/>
        <v>-0.96064735921821109</v>
      </c>
      <c r="E4476">
        <v>-2.5137128914502357E-3</v>
      </c>
      <c r="G4476">
        <v>4474</v>
      </c>
      <c r="H4476">
        <f t="shared" ca="1" si="139"/>
        <v>-2.3338527434248932E-3</v>
      </c>
    </row>
    <row r="4477" spans="2:8" x14ac:dyDescent="0.45">
      <c r="B4477" s="191">
        <v>45861</v>
      </c>
      <c r="C4477" s="101">
        <v>406.43215942382813</v>
      </c>
      <c r="D4477" s="56">
        <f t="shared" si="138"/>
        <v>-2.7338654183541724E-2</v>
      </c>
      <c r="E4477">
        <v>-2.5240290183946293E-3</v>
      </c>
      <c r="G4477">
        <v>4475</v>
      </c>
      <c r="H4477">
        <f t="shared" ca="1" si="139"/>
        <v>-1.2614956406763109E-2</v>
      </c>
    </row>
    <row r="4478" spans="2:8" x14ac:dyDescent="0.45">
      <c r="B4478" s="191">
        <v>45113</v>
      </c>
      <c r="C4478" s="101">
        <v>417.85577392578125</v>
      </c>
      <c r="D4478" s="56">
        <f t="shared" si="138"/>
        <v>24.520225496441991</v>
      </c>
      <c r="E4478">
        <v>-2.525757871238727E-3</v>
      </c>
      <c r="G4478">
        <v>4476</v>
      </c>
      <c r="H4478">
        <f t="shared" ca="1" si="139"/>
        <v>3.2309045616914014E-2</v>
      </c>
    </row>
    <row r="4479" spans="2:8" x14ac:dyDescent="0.45">
      <c r="B4479" s="191">
        <v>38468</v>
      </c>
      <c r="C4479" s="101">
        <v>16.373514175415039</v>
      </c>
      <c r="D4479" s="56">
        <f t="shared" si="138"/>
        <v>-0.91511350281606307</v>
      </c>
      <c r="E4479">
        <v>-2.5277152226809746E-3</v>
      </c>
      <c r="G4479">
        <v>4477</v>
      </c>
      <c r="H4479">
        <f t="shared" ca="1" si="139"/>
        <v>1.9563283926888244E-2</v>
      </c>
    </row>
    <row r="4480" spans="2:8" x14ac:dyDescent="0.45">
      <c r="B4480" s="191">
        <v>43213</v>
      </c>
      <c r="C4480" s="101">
        <v>192.88714599609375</v>
      </c>
      <c r="D4480" s="56">
        <f t="shared" si="138"/>
        <v>2.0225644109508627</v>
      </c>
      <c r="E4480">
        <v>-2.5343304003654964E-3</v>
      </c>
      <c r="G4480">
        <v>4478</v>
      </c>
      <c r="H4480">
        <f t="shared" ca="1" si="139"/>
        <v>-4.7627816785583894E-5</v>
      </c>
    </row>
    <row r="4481" spans="2:8" x14ac:dyDescent="0.45">
      <c r="B4481" s="191">
        <v>40589</v>
      </c>
      <c r="C4481" s="101">
        <v>63.815727233886719</v>
      </c>
      <c r="D4481" s="56">
        <f t="shared" si="138"/>
        <v>-0.84495123125085225</v>
      </c>
      <c r="E4481">
        <v>-2.5396648982703041E-3</v>
      </c>
      <c r="G4481">
        <v>4479</v>
      </c>
      <c r="H4481">
        <f t="shared" ca="1" si="139"/>
        <v>6.7019376845342555E-3</v>
      </c>
    </row>
    <row r="4482" spans="2:8" x14ac:dyDescent="0.45">
      <c r="B4482" s="191">
        <v>45483</v>
      </c>
      <c r="C4482" s="101">
        <v>411.58486938476563</v>
      </c>
      <c r="D4482" s="56">
        <f t="shared" si="138"/>
        <v>1.3080442369585008</v>
      </c>
      <c r="E4482">
        <v>-2.5407570219345712E-3</v>
      </c>
      <c r="G4482">
        <v>4480</v>
      </c>
      <c r="H4482">
        <f t="shared" ca="1" si="139"/>
        <v>8.4775174852866307E-3</v>
      </c>
    </row>
    <row r="4483" spans="2:8" x14ac:dyDescent="0.45">
      <c r="B4483" s="191">
        <v>44622</v>
      </c>
      <c r="C4483" s="101">
        <v>178.32624816894531</v>
      </c>
      <c r="D4483" s="56">
        <f t="shared" ref="D4483:D4546" si="140">(C4483-C4484)/C4484</f>
        <v>0.17560734186930677</v>
      </c>
      <c r="E4483">
        <v>-2.5479143256233313E-3</v>
      </c>
      <c r="G4483">
        <v>4481</v>
      </c>
      <c r="H4483">
        <f t="shared" ca="1" si="139"/>
        <v>1.1921862684317934E-2</v>
      </c>
    </row>
    <row r="4484" spans="2:8" x14ac:dyDescent="0.45">
      <c r="B4484" s="191">
        <v>41730</v>
      </c>
      <c r="C4484" s="101">
        <v>151.68861389160156</v>
      </c>
      <c r="D4484" s="56">
        <f t="shared" si="140"/>
        <v>-0.46182903522996438</v>
      </c>
      <c r="E4484">
        <v>-2.5506482425199815E-3</v>
      </c>
      <c r="G4484">
        <v>4482</v>
      </c>
      <c r="H4484">
        <f t="shared" ref="H4484:H4547" ca="1" si="141">_xlfn.NORM.INV(RAND(),N$5,N$6)</f>
        <v>-2.0211824634736281E-2</v>
      </c>
    </row>
    <row r="4485" spans="2:8" x14ac:dyDescent="0.45">
      <c r="B4485" s="191">
        <v>44834</v>
      </c>
      <c r="C4485" s="101">
        <v>281.85952758789063</v>
      </c>
      <c r="D4485" s="56">
        <f t="shared" si="140"/>
        <v>36.368472585516642</v>
      </c>
      <c r="E4485">
        <v>-2.5521607023193753E-3</v>
      </c>
      <c r="G4485">
        <v>4483</v>
      </c>
      <c r="H4485">
        <f t="shared" ca="1" si="141"/>
        <v>9.572062222280164E-3</v>
      </c>
    </row>
    <row r="4486" spans="2:8" x14ac:dyDescent="0.45">
      <c r="B4486" s="191">
        <v>37735</v>
      </c>
      <c r="C4486" s="101">
        <v>7.5427093505859375</v>
      </c>
      <c r="D4486" s="56">
        <f t="shared" si="140"/>
        <v>3.5042378401623227E-2</v>
      </c>
      <c r="E4486">
        <v>-2.5572612441462175E-3</v>
      </c>
      <c r="G4486">
        <v>4484</v>
      </c>
      <c r="H4486">
        <f t="shared" ca="1" si="141"/>
        <v>-1.2631878596123431E-2</v>
      </c>
    </row>
    <row r="4487" spans="2:8" x14ac:dyDescent="0.45">
      <c r="B4487" s="191">
        <v>37540</v>
      </c>
      <c r="C4487" s="101">
        <v>7.2873435020446777</v>
      </c>
      <c r="D4487" s="56">
        <f t="shared" si="140"/>
        <v>-0.9565293932671548</v>
      </c>
      <c r="E4487">
        <v>-2.5687205183387964E-3</v>
      </c>
      <c r="G4487">
        <v>4485</v>
      </c>
      <c r="H4487">
        <f t="shared" ca="1" si="141"/>
        <v>-9.0492302997742489E-3</v>
      </c>
    </row>
    <row r="4488" spans="2:8" x14ac:dyDescent="0.45">
      <c r="B4488" s="191">
        <v>44294</v>
      </c>
      <c r="C4488" s="101">
        <v>167.63841247558594</v>
      </c>
      <c r="D4488" s="56">
        <f t="shared" si="140"/>
        <v>-0.57958310947021363</v>
      </c>
      <c r="E4488">
        <v>-2.5724746034521545E-3</v>
      </c>
      <c r="G4488">
        <v>4486</v>
      </c>
      <c r="H4488">
        <f t="shared" ca="1" si="141"/>
        <v>6.0707210846300272E-3</v>
      </c>
    </row>
    <row r="4489" spans="2:8" x14ac:dyDescent="0.45">
      <c r="B4489" s="191">
        <v>45978</v>
      </c>
      <c r="C4489" s="101">
        <v>398.7432861328125</v>
      </c>
      <c r="D4489" s="56">
        <f t="shared" si="140"/>
        <v>1.6512962335052634</v>
      </c>
      <c r="E4489">
        <v>-2.5725740702854717E-3</v>
      </c>
      <c r="G4489">
        <v>4487</v>
      </c>
      <c r="H4489">
        <f t="shared" ca="1" si="141"/>
        <v>1.2308187100050787E-2</v>
      </c>
    </row>
    <row r="4490" spans="2:8" x14ac:dyDescent="0.45">
      <c r="B4490" s="191">
        <v>41541</v>
      </c>
      <c r="C4490" s="101">
        <v>150.39559936523438</v>
      </c>
      <c r="D4490" s="56">
        <f t="shared" si="140"/>
        <v>4.283492039008153</v>
      </c>
      <c r="E4490">
        <v>-2.5727227032380602E-3</v>
      </c>
      <c r="G4490">
        <v>4488</v>
      </c>
      <c r="H4490">
        <f t="shared" ca="1" si="141"/>
        <v>-1.277539939229779E-2</v>
      </c>
    </row>
    <row r="4491" spans="2:8" x14ac:dyDescent="0.45">
      <c r="B4491" s="191">
        <v>39262</v>
      </c>
      <c r="C4491" s="101">
        <v>28.465188980102539</v>
      </c>
      <c r="D4491" s="56">
        <f t="shared" si="140"/>
        <v>-0.87581304247073044</v>
      </c>
      <c r="E4491">
        <v>-2.5787730453822621E-3</v>
      </c>
      <c r="G4491">
        <v>4489</v>
      </c>
      <c r="H4491">
        <f t="shared" ca="1" si="141"/>
        <v>4.0038988350803483E-3</v>
      </c>
    </row>
    <row r="4492" spans="2:8" x14ac:dyDescent="0.45">
      <c r="B4492" s="191">
        <v>44722</v>
      </c>
      <c r="C4492" s="101">
        <v>229.21238708496094</v>
      </c>
      <c r="D4492" s="56">
        <f t="shared" si="140"/>
        <v>-0.37379173318177045</v>
      </c>
      <c r="E4492">
        <v>-2.5844942165932842E-3</v>
      </c>
      <c r="G4492">
        <v>4490</v>
      </c>
      <c r="H4492">
        <f t="shared" ca="1" si="141"/>
        <v>-1.844813203055572E-2</v>
      </c>
    </row>
    <row r="4493" spans="2:8" x14ac:dyDescent="0.45">
      <c r="B4493" s="191">
        <v>45048</v>
      </c>
      <c r="C4493" s="101">
        <v>366.03219604492188</v>
      </c>
      <c r="D4493" s="56">
        <f t="shared" si="140"/>
        <v>0.93881882338830336</v>
      </c>
      <c r="E4493">
        <v>-2.5848162853654476E-3</v>
      </c>
      <c r="G4493">
        <v>4491</v>
      </c>
      <c r="H4493">
        <f t="shared" ca="1" si="141"/>
        <v>5.1426329592383956E-3</v>
      </c>
    </row>
    <row r="4494" spans="2:8" x14ac:dyDescent="0.45">
      <c r="B4494" s="191">
        <v>43027</v>
      </c>
      <c r="C4494" s="101">
        <v>188.79133605957031</v>
      </c>
      <c r="D4494" s="56">
        <f t="shared" si="140"/>
        <v>5.6625049667049865</v>
      </c>
      <c r="E4494">
        <v>-2.5894113142143132E-3</v>
      </c>
      <c r="G4494">
        <v>4492</v>
      </c>
      <c r="H4494">
        <f t="shared" ca="1" si="141"/>
        <v>-2.1461044152820952E-2</v>
      </c>
    </row>
    <row r="4495" spans="2:8" x14ac:dyDescent="0.45">
      <c r="B4495" s="191">
        <v>39255</v>
      </c>
      <c r="C4495" s="101">
        <v>28.336389541625977</v>
      </c>
      <c r="D4495" s="56">
        <f t="shared" si="140"/>
        <v>-0.42095644506833696</v>
      </c>
      <c r="E4495">
        <v>-2.5903972020702498E-3</v>
      </c>
      <c r="G4495">
        <v>4493</v>
      </c>
      <c r="H4495">
        <f t="shared" ca="1" si="141"/>
        <v>-2.4692822907006855E-3</v>
      </c>
    </row>
    <row r="4496" spans="2:8" x14ac:dyDescent="0.45">
      <c r="B4496" s="191">
        <v>40197</v>
      </c>
      <c r="C4496" s="101">
        <v>48.936542510986328</v>
      </c>
      <c r="D4496" s="56">
        <f t="shared" si="140"/>
        <v>-0.65873015070714069</v>
      </c>
      <c r="E4496">
        <v>-2.5944289247453113E-3</v>
      </c>
      <c r="G4496">
        <v>4494</v>
      </c>
      <c r="H4496">
        <f t="shared" ca="1" si="141"/>
        <v>-3.2094320583668332E-2</v>
      </c>
    </row>
    <row r="4497" spans="2:8" x14ac:dyDescent="0.45">
      <c r="B4497" s="191">
        <v>42087</v>
      </c>
      <c r="C4497" s="101">
        <v>143.39544677734375</v>
      </c>
      <c r="D4497" s="56">
        <f t="shared" si="140"/>
        <v>-0.15938836270452283</v>
      </c>
      <c r="E4497">
        <v>-2.5963627571859008E-3</v>
      </c>
      <c r="G4497">
        <v>4495</v>
      </c>
      <c r="H4497">
        <f t="shared" ca="1" si="141"/>
        <v>2.178743221334197E-3</v>
      </c>
    </row>
    <row r="4498" spans="2:8" x14ac:dyDescent="0.45">
      <c r="B4498" s="191">
        <v>44424</v>
      </c>
      <c r="C4498" s="101">
        <v>170.58465576171875</v>
      </c>
      <c r="D4498" s="56">
        <f t="shared" si="140"/>
        <v>22.103620081272325</v>
      </c>
      <c r="E4498">
        <v>-2.6009518236416733E-3</v>
      </c>
      <c r="G4498">
        <v>4496</v>
      </c>
      <c r="H4498">
        <f t="shared" ca="1" si="141"/>
        <v>1.1716235289187837E-2</v>
      </c>
    </row>
    <row r="4499" spans="2:8" x14ac:dyDescent="0.45">
      <c r="B4499" s="191">
        <v>37683</v>
      </c>
      <c r="C4499" s="101">
        <v>7.3834600448608398</v>
      </c>
      <c r="D4499" s="56">
        <f t="shared" si="140"/>
        <v>-0.89389125937270331</v>
      </c>
      <c r="E4499">
        <v>-2.6121446659088678E-3</v>
      </c>
      <c r="G4499">
        <v>4497</v>
      </c>
      <c r="H4499">
        <f t="shared" ca="1" si="141"/>
        <v>-9.9598566222765961E-3</v>
      </c>
    </row>
    <row r="4500" spans="2:8" x14ac:dyDescent="0.45">
      <c r="B4500" s="191">
        <v>40612</v>
      </c>
      <c r="C4500" s="101">
        <v>69.583900451660156</v>
      </c>
      <c r="D4500" s="56">
        <f t="shared" si="140"/>
        <v>-0.84568613919401425</v>
      </c>
      <c r="E4500">
        <v>-2.6202744349530897E-3</v>
      </c>
      <c r="G4500">
        <v>4498</v>
      </c>
      <c r="H4500">
        <f t="shared" ca="1" si="141"/>
        <v>-2.5892689652590145E-2</v>
      </c>
    </row>
    <row r="4501" spans="2:8" x14ac:dyDescent="0.45">
      <c r="B4501" s="191">
        <v>45516</v>
      </c>
      <c r="C4501" s="101">
        <v>450.92449951171875</v>
      </c>
      <c r="D4501" s="56">
        <f t="shared" si="140"/>
        <v>2.4947967339877923</v>
      </c>
      <c r="E4501">
        <v>-2.6215123312060139E-3</v>
      </c>
      <c r="G4501">
        <v>4499</v>
      </c>
      <c r="H4501">
        <f t="shared" ca="1" si="141"/>
        <v>7.9877423588424253E-3</v>
      </c>
    </row>
    <row r="4502" spans="2:8" x14ac:dyDescent="0.45">
      <c r="B4502" s="191">
        <v>41312</v>
      </c>
      <c r="C4502" s="101">
        <v>129.02738952636719</v>
      </c>
      <c r="D4502" s="56">
        <f t="shared" si="140"/>
        <v>-0.57563757702163276</v>
      </c>
      <c r="E4502">
        <v>-2.6241459406356571E-3</v>
      </c>
      <c r="G4502">
        <v>4500</v>
      </c>
      <c r="H4502">
        <f t="shared" ca="1" si="141"/>
        <v>-2.3452111151514063E-2</v>
      </c>
    </row>
    <row r="4503" spans="2:8" x14ac:dyDescent="0.45">
      <c r="B4503" s="191">
        <v>46099</v>
      </c>
      <c r="C4503" s="101">
        <v>304.04998779296875</v>
      </c>
      <c r="D4503" s="56">
        <f t="shared" si="140"/>
        <v>7.3237965383481081</v>
      </c>
      <c r="E4503">
        <v>-2.62430144178911E-3</v>
      </c>
      <c r="G4503">
        <v>4501</v>
      </c>
      <c r="H4503">
        <f t="shared" ca="1" si="141"/>
        <v>-1.1362895906614946E-2</v>
      </c>
    </row>
    <row r="4504" spans="2:8" x14ac:dyDescent="0.45">
      <c r="B4504" s="191">
        <v>39926</v>
      </c>
      <c r="C4504" s="101">
        <v>36.527801513671875</v>
      </c>
      <c r="D4504" s="56">
        <f t="shared" si="140"/>
        <v>11.971499627598567</v>
      </c>
      <c r="E4504">
        <v>-2.6247965782651844E-3</v>
      </c>
      <c r="G4504">
        <v>4502</v>
      </c>
      <c r="H4504">
        <f t="shared" ca="1" si="141"/>
        <v>3.883625865494636E-3</v>
      </c>
    </row>
    <row r="4505" spans="2:8" x14ac:dyDescent="0.45">
      <c r="B4505" s="191">
        <v>35213</v>
      </c>
      <c r="C4505" s="101">
        <v>2.8160045146942139</v>
      </c>
      <c r="D4505" s="56">
        <f t="shared" si="140"/>
        <v>-0.98277792338854553</v>
      </c>
      <c r="E4505">
        <v>-2.6351110861536761E-3</v>
      </c>
      <c r="G4505">
        <v>4503</v>
      </c>
      <c r="H4505">
        <f t="shared" ca="1" si="141"/>
        <v>1.8306621604573046E-2</v>
      </c>
    </row>
    <row r="4506" spans="2:8" x14ac:dyDescent="0.45">
      <c r="B4506" s="191">
        <v>44263</v>
      </c>
      <c r="C4506" s="101">
        <v>163.51132202148438</v>
      </c>
      <c r="D4506" s="56">
        <f t="shared" si="140"/>
        <v>20.750213104558714</v>
      </c>
      <c r="E4506">
        <v>-2.6372336438229586E-3</v>
      </c>
      <c r="G4506">
        <v>4504</v>
      </c>
      <c r="H4506">
        <f t="shared" ca="1" si="141"/>
        <v>-3.6175524130703032E-3</v>
      </c>
    </row>
    <row r="4507" spans="2:8" x14ac:dyDescent="0.45">
      <c r="B4507" s="191">
        <v>37621</v>
      </c>
      <c r="C4507" s="101">
        <v>7.5176882743835449</v>
      </c>
      <c r="D4507" s="56">
        <f t="shared" si="140"/>
        <v>2.1261663090530862</v>
      </c>
      <c r="E4507">
        <v>-2.6407121996310859E-3</v>
      </c>
      <c r="G4507">
        <v>4505</v>
      </c>
      <c r="H4507">
        <f t="shared" ca="1" si="141"/>
        <v>-1.0990319949440714E-2</v>
      </c>
    </row>
    <row r="4508" spans="2:8" x14ac:dyDescent="0.45">
      <c r="B4508" s="191">
        <v>35073</v>
      </c>
      <c r="C4508" s="101">
        <v>2.4047627449035645</v>
      </c>
      <c r="D4508" s="56">
        <f t="shared" si="140"/>
        <v>-0.92622578222289265</v>
      </c>
      <c r="E4508">
        <v>-2.6443066422704607E-3</v>
      </c>
      <c r="G4508">
        <v>4506</v>
      </c>
      <c r="H4508">
        <f t="shared" ca="1" si="141"/>
        <v>-1.6160128193223649E-4</v>
      </c>
    </row>
    <row r="4509" spans="2:8" x14ac:dyDescent="0.45">
      <c r="B4509" s="191">
        <v>39766</v>
      </c>
      <c r="C4509" s="101">
        <v>32.596248626708984</v>
      </c>
      <c r="D4509" s="56">
        <f t="shared" si="140"/>
        <v>-0.772826073085631</v>
      </c>
      <c r="E4509">
        <v>-2.6470687789681814E-3</v>
      </c>
      <c r="G4509">
        <v>4507</v>
      </c>
      <c r="H4509">
        <f t="shared" ca="1" si="141"/>
        <v>1.6811017835525726E-2</v>
      </c>
    </row>
    <row r="4510" spans="2:8" x14ac:dyDescent="0.45">
      <c r="B4510" s="191">
        <v>42227</v>
      </c>
      <c r="C4510" s="101">
        <v>143.48587036132813</v>
      </c>
      <c r="D4510" s="56">
        <f t="shared" si="140"/>
        <v>-0.64499455570909081</v>
      </c>
      <c r="E4510">
        <v>-2.6480472891799792E-3</v>
      </c>
      <c r="G4510">
        <v>4508</v>
      </c>
      <c r="H4510">
        <f t="shared" ca="1" si="141"/>
        <v>2.7565518692577839E-2</v>
      </c>
    </row>
    <row r="4511" spans="2:8" x14ac:dyDescent="0.45">
      <c r="B4511" s="191">
        <v>45915</v>
      </c>
      <c r="C4511" s="101">
        <v>404.17935180664063</v>
      </c>
      <c r="D4511" s="56">
        <f t="shared" si="140"/>
        <v>0.88779141935473294</v>
      </c>
      <c r="E4511">
        <v>-2.658618343796364E-3</v>
      </c>
      <c r="G4511">
        <v>4509</v>
      </c>
      <c r="H4511">
        <f t="shared" ca="1" si="141"/>
        <v>-1.9818337478566442E-2</v>
      </c>
    </row>
    <row r="4512" spans="2:8" x14ac:dyDescent="0.45">
      <c r="B4512" s="191">
        <v>43594</v>
      </c>
      <c r="C4512" s="101">
        <v>214.10169982910156</v>
      </c>
      <c r="D4512" s="56">
        <f t="shared" si="140"/>
        <v>5.0885214147076168</v>
      </c>
      <c r="E4512">
        <v>-2.6607807359304127E-3</v>
      </c>
      <c r="G4512">
        <v>4510</v>
      </c>
      <c r="H4512">
        <f t="shared" ca="1" si="141"/>
        <v>-1.7325507232977298E-2</v>
      </c>
    </row>
    <row r="4513" spans="2:8" x14ac:dyDescent="0.45">
      <c r="B4513" s="191">
        <v>39350</v>
      </c>
      <c r="C4513" s="101">
        <v>35.164810180664063</v>
      </c>
      <c r="D4513" s="56">
        <f t="shared" si="140"/>
        <v>-0.78869728654887761</v>
      </c>
      <c r="E4513">
        <v>-2.6645397664275777E-3</v>
      </c>
      <c r="G4513">
        <v>4511</v>
      </c>
      <c r="H4513">
        <f t="shared" ca="1" si="141"/>
        <v>4.2251418154224694E-2</v>
      </c>
    </row>
    <row r="4514" spans="2:8" x14ac:dyDescent="0.45">
      <c r="B4514" s="191">
        <v>44432</v>
      </c>
      <c r="C4514" s="101">
        <v>166.41911315917969</v>
      </c>
      <c r="D4514" s="56">
        <f t="shared" si="140"/>
        <v>3.0917672288875105E-2</v>
      </c>
      <c r="E4514">
        <v>-2.6658812194598263E-3</v>
      </c>
      <c r="G4514">
        <v>4512</v>
      </c>
      <c r="H4514">
        <f t="shared" ca="1" si="141"/>
        <v>-2.9615855892810586E-2</v>
      </c>
    </row>
    <row r="4515" spans="2:8" x14ac:dyDescent="0.45">
      <c r="B4515" s="191">
        <v>44309</v>
      </c>
      <c r="C4515" s="101">
        <v>161.42813110351563</v>
      </c>
      <c r="D4515" s="56">
        <f t="shared" si="140"/>
        <v>-0.59041495434435209</v>
      </c>
      <c r="E4515">
        <v>-2.6710815778141286E-3</v>
      </c>
      <c r="G4515">
        <v>4513</v>
      </c>
      <c r="H4515">
        <f t="shared" ca="1" si="141"/>
        <v>-8.0828347369314029E-4</v>
      </c>
    </row>
    <row r="4516" spans="2:8" x14ac:dyDescent="0.45">
      <c r="B4516" s="191">
        <v>45741</v>
      </c>
      <c r="C4516" s="101">
        <v>394.12603759765625</v>
      </c>
      <c r="D4516" s="56">
        <f t="shared" si="140"/>
        <v>0.31330898244378758</v>
      </c>
      <c r="E4516">
        <v>-2.6770377101991228E-3</v>
      </c>
      <c r="G4516">
        <v>4514</v>
      </c>
      <c r="H4516">
        <f t="shared" ca="1" si="141"/>
        <v>3.6972047724137404E-2</v>
      </c>
    </row>
    <row r="4517" spans="2:8" x14ac:dyDescent="0.45">
      <c r="B4517" s="191">
        <v>44868</v>
      </c>
      <c r="C4517" s="101">
        <v>300.10153198242188</v>
      </c>
      <c r="D4517" s="56">
        <f t="shared" si="140"/>
        <v>11.726637195435385</v>
      </c>
      <c r="E4517">
        <v>-2.6786640634579289E-3</v>
      </c>
      <c r="G4517">
        <v>4515</v>
      </c>
      <c r="H4517">
        <f t="shared" ca="1" si="141"/>
        <v>7.1127250868914136E-3</v>
      </c>
    </row>
    <row r="4518" spans="2:8" x14ac:dyDescent="0.45">
      <c r="B4518" s="191">
        <v>38673</v>
      </c>
      <c r="C4518" s="101">
        <v>23.580583572387695</v>
      </c>
      <c r="D4518" s="56">
        <f t="shared" si="140"/>
        <v>-0.30914502301785024</v>
      </c>
      <c r="E4518">
        <v>-2.6812936649012139E-3</v>
      </c>
      <c r="G4518">
        <v>4516</v>
      </c>
      <c r="H4518">
        <f t="shared" ca="1" si="141"/>
        <v>-3.4326272487161134E-3</v>
      </c>
    </row>
    <row r="4519" spans="2:8" x14ac:dyDescent="0.45">
      <c r="B4519" s="191">
        <v>39034</v>
      </c>
      <c r="C4519" s="101">
        <v>34.132465362548828</v>
      </c>
      <c r="D4519" s="56">
        <f t="shared" si="140"/>
        <v>-0.59766983049707323</v>
      </c>
      <c r="E4519">
        <v>-2.688107922901895E-3</v>
      </c>
      <c r="G4519">
        <v>4517</v>
      </c>
      <c r="H4519">
        <f t="shared" ca="1" si="141"/>
        <v>2.1512275391147487E-2</v>
      </c>
    </row>
    <row r="4520" spans="2:8" x14ac:dyDescent="0.45">
      <c r="B4520" s="191">
        <v>40948</v>
      </c>
      <c r="C4520" s="101">
        <v>84.836952209472656</v>
      </c>
      <c r="D4520" s="56">
        <f t="shared" si="140"/>
        <v>-0.79232554989775161</v>
      </c>
      <c r="E4520">
        <v>-2.6903751888159603E-3</v>
      </c>
      <c r="G4520">
        <v>4518</v>
      </c>
      <c r="H4520">
        <f t="shared" ca="1" si="141"/>
        <v>1.7700004757194406E-2</v>
      </c>
    </row>
    <row r="4521" spans="2:8" x14ac:dyDescent="0.45">
      <c r="B4521" s="191">
        <v>45301</v>
      </c>
      <c r="C4521" s="101">
        <v>408.50933837890625</v>
      </c>
      <c r="D4521" s="56">
        <f t="shared" si="140"/>
        <v>10.526274010722654</v>
      </c>
      <c r="E4521">
        <v>-2.6908503711513898E-3</v>
      </c>
      <c r="G4521">
        <v>4519</v>
      </c>
      <c r="H4521">
        <f t="shared" ca="1" si="141"/>
        <v>-1.2440267648558587E-2</v>
      </c>
    </row>
    <row r="4522" spans="2:8" x14ac:dyDescent="0.45">
      <c r="B4522" s="191">
        <v>39904</v>
      </c>
      <c r="C4522" s="101">
        <v>35.441577911376953</v>
      </c>
      <c r="D4522" s="56">
        <f t="shared" si="140"/>
        <v>-0.64396460644985754</v>
      </c>
      <c r="E4522">
        <v>-2.705131538242065E-3</v>
      </c>
      <c r="G4522">
        <v>4520</v>
      </c>
      <c r="H4522">
        <f t="shared" ca="1" si="141"/>
        <v>-5.0875819044422831E-3</v>
      </c>
    </row>
    <row r="4523" spans="2:8" x14ac:dyDescent="0.45">
      <c r="B4523" s="191">
        <v>41039</v>
      </c>
      <c r="C4523" s="101">
        <v>99.545097351074219</v>
      </c>
      <c r="D4523" s="56">
        <f t="shared" si="140"/>
        <v>-0.49487983958273424</v>
      </c>
      <c r="E4523">
        <v>-2.70954176954808E-3</v>
      </c>
      <c r="G4523">
        <v>4521</v>
      </c>
      <c r="H4523">
        <f t="shared" ca="1" si="141"/>
        <v>2.863415786251448E-2</v>
      </c>
    </row>
    <row r="4524" spans="2:8" x14ac:dyDescent="0.45">
      <c r="B4524" s="191">
        <v>43458</v>
      </c>
      <c r="C4524" s="101">
        <v>197.07211303710938</v>
      </c>
      <c r="D4524" s="56">
        <f t="shared" si="140"/>
        <v>2.5428175766307316E-3</v>
      </c>
      <c r="E4524">
        <v>-2.7099521845365088E-3</v>
      </c>
      <c r="G4524">
        <v>4522</v>
      </c>
      <c r="H4524">
        <f t="shared" ca="1" si="141"/>
        <v>5.0973078457611223E-3</v>
      </c>
    </row>
    <row r="4525" spans="2:8" x14ac:dyDescent="0.45">
      <c r="B4525" s="191">
        <v>43447</v>
      </c>
      <c r="C4525" s="101">
        <v>196.572265625</v>
      </c>
      <c r="D4525" s="56">
        <f t="shared" si="140"/>
        <v>25.101346121396908</v>
      </c>
      <c r="E4525">
        <v>-2.7167471740611724E-3</v>
      </c>
      <c r="G4525">
        <v>4523</v>
      </c>
      <c r="H4525">
        <f t="shared" ca="1" si="141"/>
        <v>4.7051917272738263E-3</v>
      </c>
    </row>
    <row r="4526" spans="2:8" x14ac:dyDescent="0.45">
      <c r="B4526" s="191">
        <v>36068</v>
      </c>
      <c r="C4526" s="101">
        <v>7.5311160087585449</v>
      </c>
      <c r="D4526" s="56">
        <f t="shared" si="140"/>
        <v>-0.78593865102449789</v>
      </c>
      <c r="E4526">
        <v>-2.7220426287699363E-3</v>
      </c>
      <c r="G4526">
        <v>4524</v>
      </c>
      <c r="H4526">
        <f t="shared" ca="1" si="141"/>
        <v>-3.7872984781944377E-3</v>
      </c>
    </row>
    <row r="4527" spans="2:8" x14ac:dyDescent="0.45">
      <c r="B4527" s="191">
        <v>39680</v>
      </c>
      <c r="C4527" s="101">
        <v>35.182044982910156</v>
      </c>
      <c r="D4527" s="56">
        <f t="shared" si="140"/>
        <v>0.11144858339071186</v>
      </c>
      <c r="E4527">
        <v>-2.7248168542233255E-3</v>
      </c>
      <c r="G4527">
        <v>4525</v>
      </c>
      <c r="H4527">
        <f t="shared" ca="1" si="141"/>
        <v>-1.2678764397460646E-2</v>
      </c>
    </row>
    <row r="4528" spans="2:8" x14ac:dyDescent="0.45">
      <c r="B4528" s="191">
        <v>39772</v>
      </c>
      <c r="C4528" s="101">
        <v>31.654226303100586</v>
      </c>
      <c r="D4528" s="56">
        <f t="shared" si="140"/>
        <v>-0.83838195749283684</v>
      </c>
      <c r="E4528">
        <v>-2.7253904971881677E-3</v>
      </c>
      <c r="G4528">
        <v>4526</v>
      </c>
      <c r="H4528">
        <f t="shared" ca="1" si="141"/>
        <v>-3.310942006958803E-2</v>
      </c>
    </row>
    <row r="4529" spans="2:8" x14ac:dyDescent="0.45">
      <c r="B4529" s="191">
        <v>43518</v>
      </c>
      <c r="C4529" s="101">
        <v>195.85824584960938</v>
      </c>
      <c r="D4529" s="56">
        <f t="shared" si="140"/>
        <v>-0.51558679600488433</v>
      </c>
      <c r="E4529">
        <v>-2.7265468450862525E-3</v>
      </c>
      <c r="G4529">
        <v>4527</v>
      </c>
      <c r="H4529">
        <f t="shared" ca="1" si="141"/>
        <v>-2.4133747364618333E-2</v>
      </c>
    </row>
    <row r="4530" spans="2:8" x14ac:dyDescent="0.45">
      <c r="B4530" s="191">
        <v>45762</v>
      </c>
      <c r="C4530" s="101">
        <v>404.32061767578125</v>
      </c>
      <c r="D4530" s="56">
        <f t="shared" si="140"/>
        <v>5.8432233056746918</v>
      </c>
      <c r="E4530">
        <v>-2.7280350349491384E-3</v>
      </c>
      <c r="G4530">
        <v>4528</v>
      </c>
      <c r="H4530">
        <f t="shared" ca="1" si="141"/>
        <v>2.3621864391470664E-2</v>
      </c>
    </row>
    <row r="4531" spans="2:8" x14ac:dyDescent="0.45">
      <c r="B4531" s="191">
        <v>40345</v>
      </c>
      <c r="C4531" s="101">
        <v>59.083358764648438</v>
      </c>
      <c r="D4531" s="56">
        <f t="shared" si="140"/>
        <v>-0.60994726952098532</v>
      </c>
      <c r="E4531">
        <v>-2.7426536339323613E-3</v>
      </c>
      <c r="G4531">
        <v>4529</v>
      </c>
      <c r="H4531">
        <f t="shared" ca="1" si="141"/>
        <v>-2.995156264558993E-2</v>
      </c>
    </row>
    <row r="4532" spans="2:8" x14ac:dyDescent="0.45">
      <c r="B4532" s="191">
        <v>41834</v>
      </c>
      <c r="C4532" s="101">
        <v>151.47531127929688</v>
      </c>
      <c r="D4532" s="56">
        <f t="shared" si="140"/>
        <v>10.356446711061901</v>
      </c>
      <c r="E4532">
        <v>-2.7464167945411211E-3</v>
      </c>
      <c r="G4532">
        <v>4530</v>
      </c>
      <c r="H4532">
        <f t="shared" ca="1" si="141"/>
        <v>-8.5165993685709113E-3</v>
      </c>
    </row>
    <row r="4533" spans="2:8" x14ac:dyDescent="0.45">
      <c r="B4533" s="191">
        <v>38299</v>
      </c>
      <c r="C4533" s="101">
        <v>13.338266372680664</v>
      </c>
      <c r="D4533" s="56">
        <f t="shared" si="140"/>
        <v>-0.83935037398956103</v>
      </c>
      <c r="E4533">
        <v>-2.7472216012945716E-3</v>
      </c>
      <c r="G4533">
        <v>4531</v>
      </c>
      <c r="H4533">
        <f t="shared" ca="1" si="141"/>
        <v>4.5334721204885825E-2</v>
      </c>
    </row>
    <row r="4534" spans="2:8" x14ac:dyDescent="0.45">
      <c r="B4534" s="191">
        <v>40827</v>
      </c>
      <c r="C4534" s="101">
        <v>83.027061462402344</v>
      </c>
      <c r="D4534" s="56">
        <f t="shared" si="140"/>
        <v>1.3025269664321582</v>
      </c>
      <c r="E4534">
        <v>-2.7488609413774271E-3</v>
      </c>
      <c r="G4534">
        <v>4532</v>
      </c>
      <c r="H4534">
        <f t="shared" ca="1" si="141"/>
        <v>-5.5196259860486518E-3</v>
      </c>
    </row>
    <row r="4535" spans="2:8" x14ac:dyDescent="0.45">
      <c r="B4535" s="191">
        <v>38817</v>
      </c>
      <c r="C4535" s="101">
        <v>36.059104919433594</v>
      </c>
      <c r="D4535" s="56">
        <f t="shared" si="140"/>
        <v>-0.82561850811284354</v>
      </c>
      <c r="E4535">
        <v>-2.7548872002769128E-3</v>
      </c>
      <c r="G4535">
        <v>4533</v>
      </c>
      <c r="H4535">
        <f t="shared" ca="1" si="141"/>
        <v>3.089972373105444E-3</v>
      </c>
    </row>
    <row r="4536" spans="2:8" x14ac:dyDescent="0.45">
      <c r="B4536" s="191">
        <v>43475</v>
      </c>
      <c r="C4536" s="101">
        <v>206.78286743164063</v>
      </c>
      <c r="D4536" s="56">
        <f t="shared" si="140"/>
        <v>0.39938897326608308</v>
      </c>
      <c r="E4536">
        <v>-2.7549900067406667E-3</v>
      </c>
      <c r="G4536">
        <v>4534</v>
      </c>
      <c r="H4536">
        <f t="shared" ca="1" si="141"/>
        <v>-1.7271342945892416E-4</v>
      </c>
    </row>
    <row r="4537" spans="2:8" x14ac:dyDescent="0.45">
      <c r="B4537" s="191">
        <v>41787</v>
      </c>
      <c r="C4537" s="101">
        <v>147.76654052734375</v>
      </c>
      <c r="D4537" s="56">
        <f t="shared" si="140"/>
        <v>19.023980270212586</v>
      </c>
      <c r="E4537">
        <v>-2.7632974292086531E-3</v>
      </c>
      <c r="G4537">
        <v>4535</v>
      </c>
      <c r="H4537">
        <f t="shared" ca="1" si="141"/>
        <v>4.4016677649111368E-3</v>
      </c>
    </row>
    <row r="4538" spans="2:8" x14ac:dyDescent="0.45">
      <c r="B4538" s="191">
        <v>37547</v>
      </c>
      <c r="C4538" s="101">
        <v>7.379478931427002</v>
      </c>
      <c r="D4538" s="56">
        <f t="shared" si="140"/>
        <v>-0.98141820820600867</v>
      </c>
      <c r="E4538">
        <v>-2.7669613474057869E-3</v>
      </c>
      <c r="G4538">
        <v>4536</v>
      </c>
      <c r="H4538">
        <f t="shared" ca="1" si="141"/>
        <v>-2.4991325729531836E-2</v>
      </c>
    </row>
    <row r="4539" spans="2:8" x14ac:dyDescent="0.45">
      <c r="B4539" s="191">
        <v>45218</v>
      </c>
      <c r="C4539" s="101">
        <v>397.13494873046875</v>
      </c>
      <c r="D4539" s="56">
        <f t="shared" si="140"/>
        <v>2.0287767490217172</v>
      </c>
      <c r="E4539">
        <v>-2.7675531956062767E-3</v>
      </c>
      <c r="G4539">
        <v>4537</v>
      </c>
      <c r="H4539">
        <f t="shared" ca="1" si="141"/>
        <v>9.1196733502944168E-3</v>
      </c>
    </row>
    <row r="4540" spans="2:8" x14ac:dyDescent="0.45">
      <c r="B4540" s="191">
        <v>43945</v>
      </c>
      <c r="C4540" s="101">
        <v>131.12057495117188</v>
      </c>
      <c r="D4540" s="56">
        <f t="shared" si="140"/>
        <v>-0.37504341835864929</v>
      </c>
      <c r="E4540">
        <v>-2.7689521778980985E-3</v>
      </c>
      <c r="G4540">
        <v>4538</v>
      </c>
      <c r="H4540">
        <f t="shared" ca="1" si="141"/>
        <v>1.9442054415711722E-2</v>
      </c>
    </row>
    <row r="4541" spans="2:8" x14ac:dyDescent="0.45">
      <c r="B4541" s="191">
        <v>43614</v>
      </c>
      <c r="C4541" s="101">
        <v>209.8074951171875</v>
      </c>
      <c r="D4541" s="56">
        <f t="shared" si="140"/>
        <v>5.0611905020096781</v>
      </c>
      <c r="E4541">
        <v>-2.7689773292564912E-3</v>
      </c>
      <c r="G4541">
        <v>4539</v>
      </c>
      <c r="H4541">
        <f t="shared" ca="1" si="141"/>
        <v>-1.2534989146069822E-3</v>
      </c>
    </row>
    <row r="4542" spans="2:8" x14ac:dyDescent="0.45">
      <c r="B4542" s="191">
        <v>39862</v>
      </c>
      <c r="C4542" s="101">
        <v>34.614898681640625</v>
      </c>
      <c r="D4542" s="56">
        <f t="shared" si="140"/>
        <v>2.3946437052210379</v>
      </c>
      <c r="E4542">
        <v>-2.7694474556690589E-3</v>
      </c>
      <c r="G4542">
        <v>4540</v>
      </c>
      <c r="H4542">
        <f t="shared" ca="1" si="141"/>
        <v>-2.0319822430650378E-2</v>
      </c>
    </row>
    <row r="4543" spans="2:8" x14ac:dyDescent="0.45">
      <c r="B4543" s="191">
        <v>38138</v>
      </c>
      <c r="C4543" s="101">
        <v>10.196916580200195</v>
      </c>
      <c r="D4543" s="56">
        <f t="shared" si="140"/>
        <v>-0.92881528140735581</v>
      </c>
      <c r="E4543">
        <v>-2.7828555653380688E-3</v>
      </c>
      <c r="G4543">
        <v>4541</v>
      </c>
      <c r="H4543">
        <f t="shared" ca="1" si="141"/>
        <v>1.4118393139314777E-2</v>
      </c>
    </row>
    <row r="4544" spans="2:8" x14ac:dyDescent="0.45">
      <c r="B4544" s="191">
        <v>43985</v>
      </c>
      <c r="C4544" s="101">
        <v>143.24586486816406</v>
      </c>
      <c r="D4544" s="56">
        <f t="shared" si="140"/>
        <v>-0.29571269567952102</v>
      </c>
      <c r="E4544">
        <v>-2.7880792113199821E-3</v>
      </c>
      <c r="G4544">
        <v>4542</v>
      </c>
      <c r="H4544">
        <f t="shared" ca="1" si="141"/>
        <v>1.6732922519317312E-2</v>
      </c>
    </row>
    <row r="4545" spans="2:8" x14ac:dyDescent="0.45">
      <c r="B4545" s="191">
        <v>43431</v>
      </c>
      <c r="C4545" s="101">
        <v>203.3912353515625</v>
      </c>
      <c r="D4545" s="56">
        <f t="shared" si="140"/>
        <v>0.41750009836773366</v>
      </c>
      <c r="E4545">
        <v>-2.8005035130855499E-3</v>
      </c>
      <c r="G4545">
        <v>4543</v>
      </c>
      <c r="H4545">
        <f t="shared" ca="1" si="141"/>
        <v>-9.8744998570338294E-3</v>
      </c>
    </row>
    <row r="4546" spans="2:8" x14ac:dyDescent="0.45">
      <c r="B4546" s="191">
        <v>42352</v>
      </c>
      <c r="C4546" s="101">
        <v>143.48587036132813</v>
      </c>
      <c r="D4546" s="56">
        <f t="shared" si="140"/>
        <v>4.1833593621204035E-2</v>
      </c>
      <c r="E4546">
        <v>-2.8036269205873048E-3</v>
      </c>
      <c r="G4546">
        <v>4544</v>
      </c>
      <c r="H4546">
        <f t="shared" ca="1" si="141"/>
        <v>9.4508402645237209E-3</v>
      </c>
    </row>
    <row r="4547" spans="2:8" x14ac:dyDescent="0.45">
      <c r="B4547" s="191">
        <v>41586</v>
      </c>
      <c r="C4547" s="101">
        <v>137.724365234375</v>
      </c>
      <c r="D4547" s="56">
        <f t="shared" ref="D4547:D4610" si="142">(C4547-C4548)/C4548</f>
        <v>-0.31758948813526056</v>
      </c>
      <c r="E4547">
        <v>-2.8086492520543399E-3</v>
      </c>
      <c r="G4547">
        <v>4545</v>
      </c>
      <c r="H4547">
        <f t="shared" ca="1" si="141"/>
        <v>-3.0454090704340121E-3</v>
      </c>
    </row>
    <row r="4548" spans="2:8" x14ac:dyDescent="0.45">
      <c r="B4548" s="191">
        <v>43454</v>
      </c>
      <c r="C4548" s="101">
        <v>201.82040405273438</v>
      </c>
      <c r="D4548" s="56">
        <f t="shared" si="142"/>
        <v>0.56166894111151755</v>
      </c>
      <c r="E4548">
        <v>-2.8220888312622786E-3</v>
      </c>
      <c r="G4548">
        <v>4546</v>
      </c>
      <c r="H4548">
        <f t="shared" ref="H4548:H4611" ca="1" si="143">_xlfn.NORM.INV(RAND(),N$5,N$6)</f>
        <v>5.2084538655385391E-2</v>
      </c>
    </row>
    <row r="4549" spans="2:8" x14ac:dyDescent="0.45">
      <c r="B4549" s="191">
        <v>41521</v>
      </c>
      <c r="C4549" s="101">
        <v>129.23379516601563</v>
      </c>
      <c r="D4549" s="56">
        <f t="shared" si="142"/>
        <v>-0.68789536974090804</v>
      </c>
      <c r="E4549">
        <v>-2.8267581879030668E-3</v>
      </c>
      <c r="G4549">
        <v>4547</v>
      </c>
      <c r="H4549">
        <f t="shared" ca="1" si="143"/>
        <v>6.7456115864283836E-3</v>
      </c>
    </row>
    <row r="4550" spans="2:8" x14ac:dyDescent="0.45">
      <c r="B4550" s="191">
        <v>45856</v>
      </c>
      <c r="C4550" s="101">
        <v>414.072021484375</v>
      </c>
      <c r="D4550" s="56">
        <f t="shared" si="142"/>
        <v>5.8161326081060656</v>
      </c>
      <c r="E4550">
        <v>-2.8305643924186E-3</v>
      </c>
      <c r="G4550">
        <v>4548</v>
      </c>
      <c r="H4550">
        <f t="shared" ca="1" si="143"/>
        <v>-2.4896127163772214E-3</v>
      </c>
    </row>
    <row r="4551" spans="2:8" x14ac:dyDescent="0.45">
      <c r="B4551" s="191">
        <v>40372</v>
      </c>
      <c r="C4551" s="101">
        <v>60.748821258544922</v>
      </c>
      <c r="D4551" s="56">
        <f t="shared" si="142"/>
        <v>13.648799661949482</v>
      </c>
      <c r="E4551">
        <v>-2.833778798568208E-3</v>
      </c>
      <c r="G4551">
        <v>4549</v>
      </c>
      <c r="H4551">
        <f t="shared" ca="1" si="143"/>
        <v>-3.2333292632742781E-2</v>
      </c>
    </row>
    <row r="4552" spans="2:8" x14ac:dyDescent="0.45">
      <c r="B4552" s="191">
        <v>35487</v>
      </c>
      <c r="C4552" s="101">
        <v>4.1470170021057129</v>
      </c>
      <c r="D4552" s="56">
        <f t="shared" si="142"/>
        <v>-0.97498648620104966</v>
      </c>
      <c r="E4552">
        <v>-2.8348993596395179E-3</v>
      </c>
      <c r="G4552">
        <v>4550</v>
      </c>
      <c r="H4552">
        <f t="shared" ca="1" si="143"/>
        <v>1.9244598391682112E-2</v>
      </c>
    </row>
    <row r="4553" spans="2:8" x14ac:dyDescent="0.45">
      <c r="B4553" s="191">
        <v>44341</v>
      </c>
      <c r="C4553" s="101">
        <v>165.79106140136719</v>
      </c>
      <c r="D4553" s="56">
        <f t="shared" si="142"/>
        <v>20.163455496636477</v>
      </c>
      <c r="E4553">
        <v>-2.8368621190114642E-3</v>
      </c>
      <c r="G4553">
        <v>4551</v>
      </c>
      <c r="H4553">
        <f t="shared" ca="1" si="143"/>
        <v>4.2751888318708277E-2</v>
      </c>
    </row>
    <row r="4554" spans="2:8" x14ac:dyDescent="0.45">
      <c r="B4554" s="191">
        <v>36474</v>
      </c>
      <c r="C4554" s="101">
        <v>7.8338370323181152</v>
      </c>
      <c r="D4554" s="56">
        <f t="shared" si="142"/>
        <v>-0.94454587431423365</v>
      </c>
      <c r="E4554">
        <v>-2.8382734639639967E-3</v>
      </c>
      <c r="G4554">
        <v>4552</v>
      </c>
      <c r="H4554">
        <f t="shared" ca="1" si="143"/>
        <v>5.9910512451111699E-3</v>
      </c>
    </row>
    <row r="4555" spans="2:8" x14ac:dyDescent="0.45">
      <c r="B4555" s="191">
        <v>42381</v>
      </c>
      <c r="C4555" s="101">
        <v>141.26698303222656</v>
      </c>
      <c r="D4555" s="56">
        <f t="shared" si="142"/>
        <v>1.7486985498933247</v>
      </c>
      <c r="E4555">
        <v>-2.8476456274707813E-3</v>
      </c>
      <c r="G4555">
        <v>4553</v>
      </c>
      <c r="H4555">
        <f t="shared" ca="1" si="143"/>
        <v>8.144451523474372E-3</v>
      </c>
    </row>
    <row r="4556" spans="2:8" x14ac:dyDescent="0.45">
      <c r="B4556" s="191">
        <v>40289</v>
      </c>
      <c r="C4556" s="101">
        <v>51.394134521484375</v>
      </c>
      <c r="D4556" s="56">
        <f t="shared" si="142"/>
        <v>-0.40954890129004928</v>
      </c>
      <c r="E4556">
        <v>-2.849716830529887E-3</v>
      </c>
      <c r="G4556">
        <v>4554</v>
      </c>
      <c r="H4556">
        <f t="shared" ca="1" si="143"/>
        <v>-2.3423470795800202E-2</v>
      </c>
    </row>
    <row r="4557" spans="2:8" x14ac:dyDescent="0.45">
      <c r="B4557" s="191">
        <v>40927</v>
      </c>
      <c r="C4557" s="101">
        <v>87.042152404785156</v>
      </c>
      <c r="D4557" s="56">
        <f t="shared" si="142"/>
        <v>-0.77424864507106961</v>
      </c>
      <c r="E4557">
        <v>-2.8598497925536055E-3</v>
      </c>
      <c r="G4557">
        <v>4555</v>
      </c>
      <c r="H4557">
        <f t="shared" ca="1" si="143"/>
        <v>-1.9153892681393638E-2</v>
      </c>
    </row>
    <row r="4558" spans="2:8" x14ac:dyDescent="0.45">
      <c r="B4558" s="191">
        <v>45709</v>
      </c>
      <c r="C4558" s="101">
        <v>385.56646728515625</v>
      </c>
      <c r="D4558" s="56">
        <f t="shared" si="142"/>
        <v>1.742398450012367</v>
      </c>
      <c r="E4558">
        <v>-2.8602698097617905E-3</v>
      </c>
      <c r="G4558">
        <v>4556</v>
      </c>
      <c r="H4558">
        <f t="shared" ca="1" si="143"/>
        <v>-1.270236517615733E-2</v>
      </c>
    </row>
    <row r="4559" spans="2:8" x14ac:dyDescent="0.45">
      <c r="B4559" s="191">
        <v>42179</v>
      </c>
      <c r="C4559" s="101">
        <v>140.59461975097656</v>
      </c>
      <c r="D4559" s="56">
        <f t="shared" si="142"/>
        <v>-0.36890016474744419</v>
      </c>
      <c r="E4559">
        <v>-2.861009089820989E-3</v>
      </c>
      <c r="G4559">
        <v>4557</v>
      </c>
      <c r="H4559">
        <f t="shared" ca="1" si="143"/>
        <v>2.652192056691189E-2</v>
      </c>
    </row>
    <row r="4560" spans="2:8" x14ac:dyDescent="0.45">
      <c r="B4560" s="191">
        <v>43335</v>
      </c>
      <c r="C4560" s="101">
        <v>222.77714538574219</v>
      </c>
      <c r="D4560" s="56">
        <f t="shared" si="142"/>
        <v>0.32864220059254112</v>
      </c>
      <c r="E4560">
        <v>-2.876375346357157E-3</v>
      </c>
      <c r="G4560">
        <v>4558</v>
      </c>
      <c r="H4560">
        <f t="shared" ca="1" si="143"/>
        <v>-2.927427573897504E-2</v>
      </c>
    </row>
    <row r="4561" spans="2:8" x14ac:dyDescent="0.45">
      <c r="B4561" s="191">
        <v>44361</v>
      </c>
      <c r="C4561" s="101">
        <v>167.67279052734375</v>
      </c>
      <c r="D4561" s="56">
        <f t="shared" si="142"/>
        <v>-7.2836236171776758E-2</v>
      </c>
      <c r="E4561">
        <v>-2.8860090401363506E-3</v>
      </c>
      <c r="G4561">
        <v>4559</v>
      </c>
      <c r="H4561">
        <f t="shared" ca="1" si="143"/>
        <v>-1.5633433282090693E-2</v>
      </c>
    </row>
    <row r="4562" spans="2:8" x14ac:dyDescent="0.45">
      <c r="B4562" s="191">
        <v>43181</v>
      </c>
      <c r="C4562" s="101">
        <v>180.8448486328125</v>
      </c>
      <c r="D4562" s="56">
        <f t="shared" si="142"/>
        <v>8.8833689086038628E-2</v>
      </c>
      <c r="E4562">
        <v>-2.8951074602103603E-3</v>
      </c>
      <c r="G4562">
        <v>4560</v>
      </c>
      <c r="H4562">
        <f t="shared" ca="1" si="143"/>
        <v>3.3558175247072093E-4</v>
      </c>
    </row>
    <row r="4563" spans="2:8" x14ac:dyDescent="0.45">
      <c r="B4563" s="191">
        <v>42737</v>
      </c>
      <c r="C4563" s="101">
        <v>166.09042358398438</v>
      </c>
      <c r="D4563" s="56">
        <f t="shared" si="142"/>
        <v>4.924203931331137</v>
      </c>
      <c r="E4563">
        <v>-2.896800950852034E-3</v>
      </c>
      <c r="G4563">
        <v>4561</v>
      </c>
      <c r="H4563">
        <f t="shared" ca="1" si="143"/>
        <v>3.1602463229352409E-2</v>
      </c>
    </row>
    <row r="4564" spans="2:8" x14ac:dyDescent="0.45">
      <c r="B4564" s="191">
        <v>38748</v>
      </c>
      <c r="C4564" s="101">
        <v>28.035905838012695</v>
      </c>
      <c r="D4564" s="56">
        <f t="shared" si="142"/>
        <v>-0.85724642582130683</v>
      </c>
      <c r="E4564">
        <v>-2.8985961446975398E-3</v>
      </c>
      <c r="G4564">
        <v>4562</v>
      </c>
      <c r="H4564">
        <f t="shared" ca="1" si="143"/>
        <v>1.0723120498581937E-2</v>
      </c>
    </row>
    <row r="4565" spans="2:8" x14ac:dyDescent="0.45">
      <c r="B4565" s="191">
        <v>43517</v>
      </c>
      <c r="C4565" s="101">
        <v>196.39372253417969</v>
      </c>
      <c r="D4565" s="56">
        <f t="shared" si="142"/>
        <v>1.8207548555056825</v>
      </c>
      <c r="E4565">
        <v>-2.9003051293288338E-3</v>
      </c>
      <c r="G4565">
        <v>4563</v>
      </c>
      <c r="H4565">
        <f t="shared" ca="1" si="143"/>
        <v>3.0123560131861218E-3</v>
      </c>
    </row>
    <row r="4566" spans="2:8" x14ac:dyDescent="0.45">
      <c r="B4566" s="191">
        <v>40513</v>
      </c>
      <c r="C4566" s="101">
        <v>69.624526977539063</v>
      </c>
      <c r="D4566" s="56">
        <f t="shared" si="142"/>
        <v>2.9254197646014649E-3</v>
      </c>
      <c r="E4566">
        <v>-2.9086210496493451E-3</v>
      </c>
      <c r="G4566">
        <v>4564</v>
      </c>
      <c r="H4566">
        <f t="shared" ca="1" si="143"/>
        <v>-1.4118116185881263E-3</v>
      </c>
    </row>
    <row r="4567" spans="2:8" x14ac:dyDescent="0.45">
      <c r="B4567" s="191">
        <v>40514</v>
      </c>
      <c r="C4567" s="101">
        <v>69.421440124511719</v>
      </c>
      <c r="D4567" s="56">
        <f t="shared" si="142"/>
        <v>6.7796516592514848</v>
      </c>
      <c r="E4567">
        <v>-2.9168866467539486E-3</v>
      </c>
      <c r="G4567">
        <v>4565</v>
      </c>
      <c r="H4567">
        <f t="shared" ca="1" si="143"/>
        <v>7.2281670667640049E-4</v>
      </c>
    </row>
    <row r="4568" spans="2:8" x14ac:dyDescent="0.45">
      <c r="B4568" s="191">
        <v>37852</v>
      </c>
      <c r="C4568" s="101">
        <v>8.9234638214111328</v>
      </c>
      <c r="D4568" s="56">
        <f t="shared" si="142"/>
        <v>-0.96143305820256275</v>
      </c>
      <c r="E4568">
        <v>-2.9198671700731782E-3</v>
      </c>
      <c r="G4568">
        <v>4566</v>
      </c>
      <c r="H4568">
        <f t="shared" ca="1" si="143"/>
        <v>-6.650781319234962E-3</v>
      </c>
    </row>
    <row r="4569" spans="2:8" x14ac:dyDescent="0.45">
      <c r="B4569" s="191">
        <v>44715</v>
      </c>
      <c r="C4569" s="101">
        <v>231.3759765625</v>
      </c>
      <c r="D4569" s="56">
        <f t="shared" si="142"/>
        <v>6.2350285950502045</v>
      </c>
      <c r="E4569">
        <v>-2.9251165558835347E-3</v>
      </c>
      <c r="G4569">
        <v>4567</v>
      </c>
      <c r="H4569">
        <f t="shared" ca="1" si="143"/>
        <v>8.6255136005672431E-3</v>
      </c>
    </row>
    <row r="4570" spans="2:8" x14ac:dyDescent="0.45">
      <c r="B4570" s="191">
        <v>39394</v>
      </c>
      <c r="C4570" s="101">
        <v>31.97996711730957</v>
      </c>
      <c r="D4570" s="56">
        <f t="shared" si="142"/>
        <v>-0.53716922919621923</v>
      </c>
      <c r="E4570">
        <v>-2.9288240626585546E-3</v>
      </c>
      <c r="G4570">
        <v>4568</v>
      </c>
      <c r="H4570">
        <f t="shared" ca="1" si="143"/>
        <v>-1.6000796037937682E-2</v>
      </c>
    </row>
    <row r="4571" spans="2:8" x14ac:dyDescent="0.45">
      <c r="B4571" s="191">
        <v>40554</v>
      </c>
      <c r="C4571" s="101">
        <v>69.096458435058594</v>
      </c>
      <c r="D4571" s="56">
        <f t="shared" si="142"/>
        <v>4.3695323460852853</v>
      </c>
      <c r="E4571">
        <v>-2.9305654486344616E-3</v>
      </c>
      <c r="G4571">
        <v>4569</v>
      </c>
      <c r="H4571">
        <f t="shared" ca="1" si="143"/>
        <v>2.0196159613400631E-2</v>
      </c>
    </row>
    <row r="4572" spans="2:8" x14ac:dyDescent="0.45">
      <c r="B4572" s="191">
        <v>38287</v>
      </c>
      <c r="C4572" s="101">
        <v>12.868245124816895</v>
      </c>
      <c r="D4572" s="56">
        <f t="shared" si="142"/>
        <v>-0.89476411802824218</v>
      </c>
      <c r="E4572">
        <v>-2.9391620210847337E-3</v>
      </c>
      <c r="G4572">
        <v>4570</v>
      </c>
      <c r="H4572">
        <f t="shared" ca="1" si="143"/>
        <v>2.2011009268157512E-2</v>
      </c>
    </row>
    <row r="4573" spans="2:8" x14ac:dyDescent="0.45">
      <c r="B4573" s="191">
        <v>41222</v>
      </c>
      <c r="C4573" s="101">
        <v>122.28001403808594</v>
      </c>
      <c r="D4573" s="56">
        <f t="shared" si="142"/>
        <v>-0.68488840035980658</v>
      </c>
      <c r="E4573">
        <v>-2.9411318262588491E-3</v>
      </c>
      <c r="G4573">
        <v>4571</v>
      </c>
      <c r="H4573">
        <f t="shared" ca="1" si="143"/>
        <v>1.333421549308521E-2</v>
      </c>
    </row>
    <row r="4574" spans="2:8" x14ac:dyDescent="0.45">
      <c r="B4574" s="191">
        <v>45167</v>
      </c>
      <c r="C4574" s="101">
        <v>388.05303955078125</v>
      </c>
      <c r="D4574" s="56">
        <f t="shared" si="142"/>
        <v>1.8425565684700917</v>
      </c>
      <c r="E4574">
        <v>-2.9452024235641912E-3</v>
      </c>
      <c r="G4574">
        <v>4572</v>
      </c>
      <c r="H4574">
        <f t="shared" ca="1" si="143"/>
        <v>-2.8989185971325219E-2</v>
      </c>
    </row>
    <row r="4575" spans="2:8" x14ac:dyDescent="0.45">
      <c r="B4575" s="191">
        <v>42419</v>
      </c>
      <c r="C4575" s="101">
        <v>136.5155029296875</v>
      </c>
      <c r="D4575" s="56">
        <f t="shared" si="142"/>
        <v>-0.16734536914574322</v>
      </c>
      <c r="E4575">
        <v>-2.9466893403086842E-3</v>
      </c>
      <c r="G4575">
        <v>4573</v>
      </c>
      <c r="H4575">
        <f t="shared" ca="1" si="143"/>
        <v>3.9306599956107309E-2</v>
      </c>
    </row>
    <row r="4576" spans="2:8" x14ac:dyDescent="0.45">
      <c r="B4576" s="191">
        <v>44377</v>
      </c>
      <c r="C4576" s="101">
        <v>163.95213317871094</v>
      </c>
      <c r="D4576" s="56">
        <f t="shared" si="142"/>
        <v>1.4822631734356965E-3</v>
      </c>
      <c r="E4576">
        <v>-2.9512170429722034E-3</v>
      </c>
      <c r="G4576">
        <v>4574</v>
      </c>
      <c r="H4576">
        <f t="shared" ca="1" si="143"/>
        <v>3.1812230058226197E-3</v>
      </c>
    </row>
    <row r="4577" spans="2:8" x14ac:dyDescent="0.45">
      <c r="B4577" s="191">
        <v>44379</v>
      </c>
      <c r="C4577" s="101">
        <v>163.70947265625</v>
      </c>
      <c r="D4577" s="56">
        <f t="shared" si="142"/>
        <v>4.8688216402481332</v>
      </c>
      <c r="E4577">
        <v>-2.9556712505514294E-3</v>
      </c>
      <c r="G4577">
        <v>4575</v>
      </c>
      <c r="H4577">
        <f t="shared" ca="1" si="143"/>
        <v>8.7148593942013748E-3</v>
      </c>
    </row>
    <row r="4578" spans="2:8" x14ac:dyDescent="0.45">
      <c r="B4578" s="191">
        <v>39247</v>
      </c>
      <c r="C4578" s="101">
        <v>27.894777297973633</v>
      </c>
      <c r="D4578" s="56">
        <f t="shared" si="142"/>
        <v>-0.79387458026226609</v>
      </c>
      <c r="E4578">
        <v>-2.9597816026820266E-3</v>
      </c>
      <c r="G4578">
        <v>4576</v>
      </c>
      <c r="H4578">
        <f t="shared" ca="1" si="143"/>
        <v>1.9623429572178313E-2</v>
      </c>
    </row>
    <row r="4579" spans="2:8" x14ac:dyDescent="0.45">
      <c r="B4579" s="191">
        <v>41390</v>
      </c>
      <c r="C4579" s="101">
        <v>135.32914733886719</v>
      </c>
      <c r="D4579" s="56">
        <f t="shared" si="142"/>
        <v>2.5770198582813153</v>
      </c>
      <c r="E4579">
        <v>-2.9703149498395399E-3</v>
      </c>
      <c r="G4579">
        <v>4577</v>
      </c>
      <c r="H4579">
        <f t="shared" ca="1" si="143"/>
        <v>-3.2150642515559368E-3</v>
      </c>
    </row>
    <row r="4580" spans="2:8" x14ac:dyDescent="0.45">
      <c r="B4580" s="191">
        <v>39499</v>
      </c>
      <c r="C4580" s="101">
        <v>37.832931518554688</v>
      </c>
      <c r="D4580" s="56">
        <f t="shared" si="142"/>
        <v>-0.38320398001286743</v>
      </c>
      <c r="E4580">
        <v>-2.9710783806145028E-3</v>
      </c>
      <c r="G4580">
        <v>4578</v>
      </c>
      <c r="H4580">
        <f t="shared" ca="1" si="143"/>
        <v>-7.9144987211179681E-3</v>
      </c>
    </row>
    <row r="4581" spans="2:8" x14ac:dyDescent="0.45">
      <c r="B4581" s="191">
        <v>40366</v>
      </c>
      <c r="C4581" s="101">
        <v>61.337833404541016</v>
      </c>
      <c r="D4581" s="56">
        <f t="shared" si="142"/>
        <v>2.7629174188517673</v>
      </c>
      <c r="E4581">
        <v>-2.9715510401389744E-3</v>
      </c>
      <c r="G4581">
        <v>4579</v>
      </c>
      <c r="H4581">
        <f t="shared" ca="1" si="143"/>
        <v>3.2330818905550986E-2</v>
      </c>
    </row>
    <row r="4582" spans="2:8" x14ac:dyDescent="0.45">
      <c r="B4582" s="191">
        <v>38461</v>
      </c>
      <c r="C4582" s="101">
        <v>16.300605773925781</v>
      </c>
      <c r="D4582" s="56">
        <f t="shared" si="142"/>
        <v>-0.75956589469708813</v>
      </c>
      <c r="E4582">
        <v>-2.9729242582709719E-3</v>
      </c>
      <c r="G4582">
        <v>4580</v>
      </c>
      <c r="H4582">
        <f t="shared" ca="1" si="143"/>
        <v>-6.9510109000255043E-3</v>
      </c>
    </row>
    <row r="4583" spans="2:8" x14ac:dyDescent="0.45">
      <c r="B4583" s="191">
        <v>40535</v>
      </c>
      <c r="C4583" s="101">
        <v>67.796562194824219</v>
      </c>
      <c r="D4583" s="56">
        <f t="shared" si="142"/>
        <v>7.5036089876963556</v>
      </c>
      <c r="E4583">
        <v>-2.9870342316838131E-3</v>
      </c>
      <c r="G4583">
        <v>4581</v>
      </c>
      <c r="H4583">
        <f t="shared" ca="1" si="143"/>
        <v>-4.9784575664115122E-2</v>
      </c>
    </row>
    <row r="4584" spans="2:8" x14ac:dyDescent="0.45">
      <c r="B4584" s="191">
        <v>37761</v>
      </c>
      <c r="C4584" s="101">
        <v>7.9726810455322266</v>
      </c>
      <c r="D4584" s="56">
        <f t="shared" si="142"/>
        <v>-0.96583453212712878</v>
      </c>
      <c r="E4584">
        <v>-2.9873544590460288E-3</v>
      </c>
      <c r="G4584">
        <v>4582</v>
      </c>
      <c r="H4584">
        <f t="shared" ca="1" si="143"/>
        <v>8.3148762479338858E-3</v>
      </c>
    </row>
    <row r="4585" spans="2:8" x14ac:dyDescent="0.45">
      <c r="B4585" s="191">
        <v>42926</v>
      </c>
      <c r="C4585" s="101">
        <v>233.35494995117188</v>
      </c>
      <c r="D4585" s="56">
        <f t="shared" si="142"/>
        <v>0.3549395625625002</v>
      </c>
      <c r="E4585">
        <v>-2.9912576627222852E-3</v>
      </c>
      <c r="G4585">
        <v>4583</v>
      </c>
      <c r="H4585">
        <f t="shared" ca="1" si="143"/>
        <v>-7.1080589338224478E-3</v>
      </c>
    </row>
    <row r="4586" spans="2:8" x14ac:dyDescent="0.45">
      <c r="B4586" s="191">
        <v>42573</v>
      </c>
      <c r="C4586" s="101">
        <v>172.22535705566406</v>
      </c>
      <c r="D4586" s="56">
        <f t="shared" si="142"/>
        <v>16.159908624349097</v>
      </c>
      <c r="E4586">
        <v>-2.9927105238912906E-3</v>
      </c>
      <c r="G4586">
        <v>4584</v>
      </c>
      <c r="H4586">
        <f t="shared" ca="1" si="143"/>
        <v>3.2095185689224225E-2</v>
      </c>
    </row>
    <row r="4587" spans="2:8" x14ac:dyDescent="0.45">
      <c r="B4587" s="191">
        <v>36913</v>
      </c>
      <c r="C4587" s="101">
        <v>10.036496162414551</v>
      </c>
      <c r="D4587" s="56">
        <f t="shared" si="142"/>
        <v>-0.94598686045211111</v>
      </c>
      <c r="E4587">
        <v>-3.0033919011964306E-3</v>
      </c>
      <c r="G4587">
        <v>4585</v>
      </c>
      <c r="H4587">
        <f t="shared" ca="1" si="143"/>
        <v>-1.9340976343916211E-2</v>
      </c>
    </row>
    <row r="4588" spans="2:8" x14ac:dyDescent="0.45">
      <c r="B4588" s="191">
        <v>43019</v>
      </c>
      <c r="C4588" s="101">
        <v>185.81582641601563</v>
      </c>
      <c r="D4588" s="56">
        <f t="shared" si="142"/>
        <v>-0.5756979143960802</v>
      </c>
      <c r="E4588">
        <v>-3.0052398276680355E-3</v>
      </c>
      <c r="G4588">
        <v>4586</v>
      </c>
      <c r="H4588">
        <f t="shared" ca="1" si="143"/>
        <v>-4.1297796605020844E-2</v>
      </c>
    </row>
    <row r="4589" spans="2:8" x14ac:dyDescent="0.45">
      <c r="B4589" s="191">
        <v>45588</v>
      </c>
      <c r="C4589" s="101">
        <v>437.932861328125</v>
      </c>
      <c r="D4589" s="56">
        <f t="shared" si="142"/>
        <v>1.5576331627553501</v>
      </c>
      <c r="E4589">
        <v>-3.0094832383031757E-3</v>
      </c>
      <c r="G4589">
        <v>4587</v>
      </c>
      <c r="H4589">
        <f t="shared" ca="1" si="143"/>
        <v>5.9645353444710608E-4</v>
      </c>
    </row>
    <row r="4590" spans="2:8" x14ac:dyDescent="0.45">
      <c r="B4590" s="191">
        <v>42563</v>
      </c>
      <c r="C4590" s="101">
        <v>171.225830078125</v>
      </c>
      <c r="D4590" s="56">
        <f t="shared" si="142"/>
        <v>20.08492922632977</v>
      </c>
      <c r="E4590">
        <v>-3.0102163977853351E-3</v>
      </c>
      <c r="G4590">
        <v>4588</v>
      </c>
      <c r="H4590">
        <f t="shared" ca="1" si="143"/>
        <v>-1.5332798260539921E-2</v>
      </c>
    </row>
    <row r="4591" spans="2:8" x14ac:dyDescent="0.45">
      <c r="B4591" s="191">
        <v>37131</v>
      </c>
      <c r="C4591" s="101">
        <v>8.1207685470581055</v>
      </c>
      <c r="D4591" s="56">
        <f t="shared" si="142"/>
        <v>-0.1873147412031598</v>
      </c>
      <c r="E4591">
        <v>-3.0106696474411472E-3</v>
      </c>
      <c r="G4591">
        <v>4589</v>
      </c>
      <c r="H4591">
        <f t="shared" ca="1" si="143"/>
        <v>2.2950300405341897E-3</v>
      </c>
    </row>
    <row r="4592" spans="2:8" x14ac:dyDescent="0.45">
      <c r="B4592" s="191">
        <v>37924</v>
      </c>
      <c r="C4592" s="101">
        <v>9.9925136566162109</v>
      </c>
      <c r="D4592" s="56">
        <f t="shared" si="142"/>
        <v>0.12360898843438466</v>
      </c>
      <c r="E4592">
        <v>-3.0128718823427096E-3</v>
      </c>
      <c r="G4592">
        <v>4590</v>
      </c>
      <c r="H4592">
        <f t="shared" ca="1" si="143"/>
        <v>2.3924924038929065E-2</v>
      </c>
    </row>
    <row r="4593" spans="2:8" x14ac:dyDescent="0.45">
      <c r="B4593" s="191">
        <v>36210</v>
      </c>
      <c r="C4593" s="101">
        <v>8.8932304382324219</v>
      </c>
      <c r="D4593" s="56">
        <f t="shared" si="142"/>
        <v>0.29133654149340216</v>
      </c>
      <c r="E4593">
        <v>-3.0323113336899166E-3</v>
      </c>
      <c r="G4593">
        <v>4591</v>
      </c>
      <c r="H4593">
        <f t="shared" ca="1" si="143"/>
        <v>8.1239899173926704E-3</v>
      </c>
    </row>
    <row r="4594" spans="2:8" x14ac:dyDescent="0.45">
      <c r="B4594" s="191">
        <v>35978</v>
      </c>
      <c r="C4594" s="101">
        <v>6.8868417739868164</v>
      </c>
      <c r="D4594" s="56">
        <f t="shared" si="142"/>
        <v>-0.98267543786414469</v>
      </c>
      <c r="E4594">
        <v>-3.0545305948330936E-3</v>
      </c>
      <c r="G4594">
        <v>4592</v>
      </c>
      <c r="H4594">
        <f t="shared" ca="1" si="143"/>
        <v>-9.2061120799207495E-3</v>
      </c>
    </row>
    <row r="4595" spans="2:8" x14ac:dyDescent="0.45">
      <c r="B4595" s="191">
        <v>45979</v>
      </c>
      <c r="C4595" s="101">
        <v>397.51895141601563</v>
      </c>
      <c r="D4595" s="56">
        <f t="shared" si="142"/>
        <v>1.8427468484793066</v>
      </c>
      <c r="E4595">
        <v>-3.0704835902593138E-3</v>
      </c>
      <c r="G4595">
        <v>4593</v>
      </c>
      <c r="H4595">
        <f t="shared" ca="1" si="143"/>
        <v>1.2154371168841185E-2</v>
      </c>
    </row>
    <row r="4596" spans="2:8" x14ac:dyDescent="0.45">
      <c r="B4596" s="191">
        <v>41653</v>
      </c>
      <c r="C4596" s="101">
        <v>139.83621215820313</v>
      </c>
      <c r="D4596" s="56">
        <f t="shared" si="142"/>
        <v>3.3413229910593478</v>
      </c>
      <c r="E4596">
        <v>-3.0730302946242911E-3</v>
      </c>
      <c r="G4596">
        <v>4594</v>
      </c>
      <c r="H4596">
        <f t="shared" ca="1" si="143"/>
        <v>-9.7211753215018723E-3</v>
      </c>
    </row>
    <row r="4597" spans="2:8" x14ac:dyDescent="0.45">
      <c r="B4597" s="191">
        <v>38783</v>
      </c>
      <c r="C4597" s="101">
        <v>32.210506439208984</v>
      </c>
      <c r="D4597" s="56">
        <f t="shared" si="142"/>
        <v>12.421150478082701</v>
      </c>
      <c r="E4597">
        <v>-3.082916061730577E-3</v>
      </c>
      <c r="G4597">
        <v>4595</v>
      </c>
      <c r="H4597">
        <f t="shared" ca="1" si="143"/>
        <v>1.8411608400989137E-2</v>
      </c>
    </row>
    <row r="4598" spans="2:8" x14ac:dyDescent="0.45">
      <c r="B4598" s="191">
        <v>35080</v>
      </c>
      <c r="C4598" s="101">
        <v>2.3999810218811035</v>
      </c>
      <c r="D4598" s="56">
        <f t="shared" si="142"/>
        <v>-0.67324611759744413</v>
      </c>
      <c r="E4598">
        <v>-3.0897903024813497E-3</v>
      </c>
      <c r="G4598">
        <v>4596</v>
      </c>
      <c r="H4598">
        <f t="shared" ca="1" si="143"/>
        <v>1.1755022610466593E-2</v>
      </c>
    </row>
    <row r="4599" spans="2:8" x14ac:dyDescent="0.45">
      <c r="B4599" s="191">
        <v>37208</v>
      </c>
      <c r="C4599" s="101">
        <v>7.3449196815490723</v>
      </c>
      <c r="D4599" s="56">
        <f t="shared" si="142"/>
        <v>-0.98130195278756893</v>
      </c>
      <c r="E4599">
        <v>-3.1016086180762222E-3</v>
      </c>
      <c r="G4599">
        <v>4597</v>
      </c>
      <c r="H4599">
        <f t="shared" ca="1" si="143"/>
        <v>2.3487256775635196E-2</v>
      </c>
    </row>
    <row r="4600" spans="2:8" x14ac:dyDescent="0.45">
      <c r="B4600" s="191">
        <v>46000</v>
      </c>
      <c r="C4600" s="101">
        <v>392.81747436523438</v>
      </c>
      <c r="D4600" s="56">
        <f t="shared" si="142"/>
        <v>134.55575645253094</v>
      </c>
      <c r="E4600">
        <v>-3.1071188096743162E-3</v>
      </c>
      <c r="G4600">
        <v>4598</v>
      </c>
      <c r="H4600">
        <f t="shared" ca="1" si="143"/>
        <v>-4.1562444399830631E-2</v>
      </c>
    </row>
    <row r="4601" spans="2:8" x14ac:dyDescent="0.45">
      <c r="B4601" s="191">
        <v>35122</v>
      </c>
      <c r="C4601" s="101">
        <v>2.897829532623291</v>
      </c>
      <c r="D4601" s="56">
        <f t="shared" si="142"/>
        <v>-0.60240960938956689</v>
      </c>
      <c r="E4601">
        <v>-3.1072166920297481E-3</v>
      </c>
      <c r="G4601">
        <v>4599</v>
      </c>
      <c r="H4601">
        <f t="shared" ca="1" si="143"/>
        <v>-3.4098190061794559E-3</v>
      </c>
    </row>
    <row r="4602" spans="2:8" x14ac:dyDescent="0.45">
      <c r="B4602" s="191">
        <v>37692</v>
      </c>
      <c r="C4602" s="101">
        <v>7.2884798049926758</v>
      </c>
      <c r="D4602" s="56">
        <f t="shared" si="142"/>
        <v>-0.95494005918401192</v>
      </c>
      <c r="E4602">
        <v>-3.1116380873371786E-3</v>
      </c>
      <c r="G4602">
        <v>4600</v>
      </c>
      <c r="H4602">
        <f t="shared" ca="1" si="143"/>
        <v>3.2089074450094367E-2</v>
      </c>
    </row>
    <row r="4603" spans="2:8" x14ac:dyDescent="0.45">
      <c r="B4603" s="191">
        <v>41956</v>
      </c>
      <c r="C4603" s="101">
        <v>161.75076293945313</v>
      </c>
      <c r="D4603" s="56">
        <f t="shared" si="142"/>
        <v>0.25299765605884555</v>
      </c>
      <c r="E4603">
        <v>-3.1124001913181939E-3</v>
      </c>
      <c r="G4603">
        <v>4601</v>
      </c>
      <c r="H4603">
        <f t="shared" ca="1" si="143"/>
        <v>1.5335201553281981E-2</v>
      </c>
    </row>
    <row r="4604" spans="2:8" x14ac:dyDescent="0.45">
      <c r="B4604" s="191">
        <v>41304</v>
      </c>
      <c r="C4604" s="101">
        <v>129.09103393554688</v>
      </c>
      <c r="D4604" s="56">
        <f t="shared" si="142"/>
        <v>1.5755731374867816</v>
      </c>
      <c r="E4604">
        <v>-3.113403684803168E-3</v>
      </c>
      <c r="G4604">
        <v>4602</v>
      </c>
      <c r="H4604">
        <f t="shared" ca="1" si="143"/>
        <v>-1.8753297280081672E-2</v>
      </c>
    </row>
    <row r="4605" spans="2:8" x14ac:dyDescent="0.45">
      <c r="B4605" s="191">
        <v>40185</v>
      </c>
      <c r="C4605" s="101">
        <v>50.121284484863281</v>
      </c>
      <c r="D4605" s="56">
        <f t="shared" si="142"/>
        <v>0.33178163150064865</v>
      </c>
      <c r="E4605">
        <v>-3.1156916672376049E-3</v>
      </c>
      <c r="G4605">
        <v>4603</v>
      </c>
      <c r="H4605">
        <f t="shared" ca="1" si="143"/>
        <v>-1.0893117112001647E-2</v>
      </c>
    </row>
    <row r="4606" spans="2:8" x14ac:dyDescent="0.45">
      <c r="B4606" s="191">
        <v>38845</v>
      </c>
      <c r="C4606" s="101">
        <v>37.634761810302734</v>
      </c>
      <c r="D4606" s="56">
        <f t="shared" si="142"/>
        <v>4.6221836214323897</v>
      </c>
      <c r="E4606">
        <v>-3.1184481845209495E-3</v>
      </c>
      <c r="G4606">
        <v>4604</v>
      </c>
      <c r="H4606">
        <f t="shared" ca="1" si="143"/>
        <v>5.2482951336466542E-2</v>
      </c>
    </row>
    <row r="4607" spans="2:8" x14ac:dyDescent="0.45">
      <c r="B4607" s="191">
        <v>35772</v>
      </c>
      <c r="C4607" s="101">
        <v>6.6939759254455566</v>
      </c>
      <c r="D4607" s="56">
        <f t="shared" si="142"/>
        <v>-0.49461159180076336</v>
      </c>
      <c r="E4607">
        <v>-3.1185465965157008E-3</v>
      </c>
      <c r="G4607">
        <v>4605</v>
      </c>
      <c r="H4607">
        <f t="shared" ca="1" si="143"/>
        <v>2.0710526889330321E-2</v>
      </c>
    </row>
    <row r="4608" spans="2:8" x14ac:dyDescent="0.45">
      <c r="B4608" s="191">
        <v>38268</v>
      </c>
      <c r="C4608" s="101">
        <v>13.245210647583008</v>
      </c>
      <c r="D4608" s="56">
        <f t="shared" si="142"/>
        <v>-0.96731649791474861</v>
      </c>
      <c r="E4608">
        <v>-3.12242680793838E-3</v>
      </c>
      <c r="G4608">
        <v>4606</v>
      </c>
      <c r="H4608">
        <f t="shared" ca="1" si="143"/>
        <v>2.8818492527942019E-3</v>
      </c>
    </row>
    <row r="4609" spans="2:8" x14ac:dyDescent="0.45">
      <c r="B4609" s="191">
        <v>45912</v>
      </c>
      <c r="C4609" s="101">
        <v>405.25677490234375</v>
      </c>
      <c r="D4609" s="56">
        <f t="shared" si="142"/>
        <v>-6.8017582065899765E-2</v>
      </c>
      <c r="E4609">
        <v>-3.1321554294973012E-3</v>
      </c>
      <c r="G4609">
        <v>4607</v>
      </c>
      <c r="H4609">
        <f t="shared" ca="1" si="143"/>
        <v>-1.3075953105386045E-2</v>
      </c>
    </row>
    <row r="4610" spans="2:8" x14ac:dyDescent="0.45">
      <c r="B4610" s="191">
        <v>45652</v>
      </c>
      <c r="C4610" s="101">
        <v>434.83306884765625</v>
      </c>
      <c r="D4610" s="56">
        <f t="shared" si="142"/>
        <v>2.022032554389432</v>
      </c>
      <c r="E4610">
        <v>-3.1351484619988133E-3</v>
      </c>
      <c r="G4610">
        <v>4608</v>
      </c>
      <c r="H4610">
        <f t="shared" ca="1" si="143"/>
        <v>3.203486392109639E-2</v>
      </c>
    </row>
    <row r="4611" spans="2:8" x14ac:dyDescent="0.45">
      <c r="B4611" s="191">
        <v>41432</v>
      </c>
      <c r="C4611" s="101">
        <v>143.88761901855469</v>
      </c>
      <c r="D4611" s="56">
        <f t="shared" ref="D4611:D4674" si="144">(C4611-C4612)/C4612</f>
        <v>22.552222569028903</v>
      </c>
      <c r="E4611">
        <v>-3.1351630893719693E-3</v>
      </c>
      <c r="G4611">
        <v>4609</v>
      </c>
      <c r="H4611">
        <f t="shared" ca="1" si="143"/>
        <v>1.4231432245066793E-3</v>
      </c>
    </row>
    <row r="4612" spans="2:8" x14ac:dyDescent="0.45">
      <c r="B4612" s="191">
        <v>35699</v>
      </c>
      <c r="C4612" s="101">
        <v>6.1093010902404785</v>
      </c>
      <c r="D4612" s="56">
        <f t="shared" si="144"/>
        <v>-0.17078086558524549</v>
      </c>
      <c r="E4612">
        <v>-3.1539750106398126E-3</v>
      </c>
      <c r="G4612">
        <v>4610</v>
      </c>
      <c r="H4612">
        <f t="shared" ref="H4612:H4675" ca="1" si="145">_xlfn.NORM.INV(RAND(),N$5,N$6)</f>
        <v>1.131728829185142E-2</v>
      </c>
    </row>
    <row r="4613" spans="2:8" x14ac:dyDescent="0.45">
      <c r="B4613" s="191">
        <v>37532</v>
      </c>
      <c r="C4613" s="101">
        <v>7.3675351142883301</v>
      </c>
      <c r="D4613" s="56">
        <f t="shared" si="144"/>
        <v>-0.96079350708420985</v>
      </c>
      <c r="E4613">
        <v>-3.1554059359283817E-3</v>
      </c>
      <c r="G4613">
        <v>4611</v>
      </c>
      <c r="H4613">
        <f t="shared" ca="1" si="145"/>
        <v>-7.4047716616027362E-3</v>
      </c>
    </row>
    <row r="4614" spans="2:8" x14ac:dyDescent="0.45">
      <c r="B4614" s="191">
        <v>43034</v>
      </c>
      <c r="C4614" s="101">
        <v>187.91619873046875</v>
      </c>
      <c r="D4614" s="56">
        <f t="shared" si="144"/>
        <v>22.279208496295364</v>
      </c>
      <c r="E4614">
        <v>-3.1570438064414765E-3</v>
      </c>
      <c r="G4614">
        <v>4612</v>
      </c>
      <c r="H4614">
        <f t="shared" ca="1" si="145"/>
        <v>-5.5011456991144216E-3</v>
      </c>
    </row>
    <row r="4615" spans="2:8" x14ac:dyDescent="0.45">
      <c r="B4615" s="191">
        <v>37313</v>
      </c>
      <c r="C4615" s="101">
        <v>8.0722761154174805</v>
      </c>
      <c r="D4615" s="56">
        <f t="shared" si="144"/>
        <v>-0.92872936346570911</v>
      </c>
      <c r="E4615">
        <v>-3.1661893142141116E-3</v>
      </c>
      <c r="G4615">
        <v>4613</v>
      </c>
      <c r="H4615">
        <f t="shared" ca="1" si="145"/>
        <v>2.9086095343695779E-2</v>
      </c>
    </row>
    <row r="4616" spans="2:8" x14ac:dyDescent="0.45">
      <c r="B4616" s="191">
        <v>41134</v>
      </c>
      <c r="C4616" s="101">
        <v>113.26229858398438</v>
      </c>
      <c r="D4616" s="56">
        <f t="shared" si="144"/>
        <v>-0.31209841752455603</v>
      </c>
      <c r="E4616">
        <v>-3.1746892927291825E-3</v>
      </c>
      <c r="G4616">
        <v>4614</v>
      </c>
      <c r="H4616">
        <f t="shared" ca="1" si="145"/>
        <v>-6.8377978252091966E-3</v>
      </c>
    </row>
    <row r="4617" spans="2:8" x14ac:dyDescent="0.45">
      <c r="B4617" s="191">
        <v>41967</v>
      </c>
      <c r="C4617" s="101">
        <v>164.64898681640625</v>
      </c>
      <c r="D4617" s="56">
        <f t="shared" si="144"/>
        <v>2.589322280840646</v>
      </c>
      <c r="E4617">
        <v>-3.1903087777325223E-3</v>
      </c>
      <c r="G4617">
        <v>4615</v>
      </c>
      <c r="H4617">
        <f t="shared" ca="1" si="145"/>
        <v>1.5356768813630741E-2</v>
      </c>
    </row>
    <row r="4618" spans="2:8" x14ac:dyDescent="0.45">
      <c r="B4618" s="191">
        <v>40085</v>
      </c>
      <c r="C4618" s="101">
        <v>45.87188720703125</v>
      </c>
      <c r="D4618" s="56">
        <f t="shared" si="144"/>
        <v>-0.88456186491957234</v>
      </c>
      <c r="E4618">
        <v>-3.1916825761718593E-3</v>
      </c>
      <c r="G4618">
        <v>4616</v>
      </c>
      <c r="H4618">
        <f t="shared" ca="1" si="145"/>
        <v>2.9716304273147637E-3</v>
      </c>
    </row>
    <row r="4619" spans="2:8" x14ac:dyDescent="0.45">
      <c r="B4619" s="191">
        <v>45974</v>
      </c>
      <c r="C4619" s="101">
        <v>397.37203979492188</v>
      </c>
      <c r="D4619" s="56">
        <f t="shared" si="144"/>
        <v>3.411870024513397E-2</v>
      </c>
      <c r="E4619">
        <v>-3.194029462267307E-3</v>
      </c>
      <c r="G4619">
        <v>4617</v>
      </c>
      <c r="H4619">
        <f t="shared" ca="1" si="145"/>
        <v>-1.6460060061967798E-2</v>
      </c>
    </row>
    <row r="4620" spans="2:8" x14ac:dyDescent="0.45">
      <c r="B4620" s="191">
        <v>45260</v>
      </c>
      <c r="C4620" s="101">
        <v>384.26153564453125</v>
      </c>
      <c r="D4620" s="56">
        <f t="shared" si="144"/>
        <v>-8.2669773905806307E-2</v>
      </c>
      <c r="E4620">
        <v>-3.2022810760633388E-3</v>
      </c>
      <c r="G4620">
        <v>4618</v>
      </c>
      <c r="H4620">
        <f t="shared" ca="1" si="145"/>
        <v>-2.1728914267977312E-2</v>
      </c>
    </row>
    <row r="4621" spans="2:8" x14ac:dyDescent="0.45">
      <c r="B4621" s="191">
        <v>45783</v>
      </c>
      <c r="C4621" s="101">
        <v>418.89117431640625</v>
      </c>
      <c r="D4621" s="56">
        <f t="shared" si="144"/>
        <v>5.7803957767760601E-2</v>
      </c>
      <c r="E4621">
        <v>-3.2040586922028906E-3</v>
      </c>
      <c r="G4621">
        <v>4619</v>
      </c>
      <c r="H4621">
        <f t="shared" ca="1" si="145"/>
        <v>3.0738477616612581E-2</v>
      </c>
    </row>
    <row r="4622" spans="2:8" x14ac:dyDescent="0.45">
      <c r="B4622" s="191">
        <v>45933</v>
      </c>
      <c r="C4622" s="101">
        <v>396.00076293945313</v>
      </c>
      <c r="D4622" s="56">
        <f t="shared" si="144"/>
        <v>1.0211056326752357</v>
      </c>
      <c r="E4622">
        <v>-3.2051309134354241E-3</v>
      </c>
      <c r="G4622">
        <v>4620</v>
      </c>
      <c r="H4622">
        <f t="shared" ca="1" si="145"/>
        <v>3.6940851978992896E-3</v>
      </c>
    </row>
    <row r="4623" spans="2:8" x14ac:dyDescent="0.45">
      <c r="B4623" s="191">
        <v>42954</v>
      </c>
      <c r="C4623" s="101">
        <v>195.9327392578125</v>
      </c>
      <c r="D4623" s="56">
        <f t="shared" si="144"/>
        <v>60.910267488338548</v>
      </c>
      <c r="E4623">
        <v>-3.2055725759361437E-3</v>
      </c>
      <c r="G4623">
        <v>4621</v>
      </c>
      <c r="H4623">
        <f t="shared" ca="1" si="145"/>
        <v>4.0780638019334414E-3</v>
      </c>
    </row>
    <row r="4624" spans="2:8" x14ac:dyDescent="0.45">
      <c r="B4624" s="191">
        <v>35318</v>
      </c>
      <c r="C4624" s="101">
        <v>3.1647858619689941</v>
      </c>
      <c r="D4624" s="56">
        <f t="shared" si="144"/>
        <v>-0.98856172865429515</v>
      </c>
      <c r="E4624">
        <v>-3.2070811101360674E-3</v>
      </c>
      <c r="G4624">
        <v>4622</v>
      </c>
      <c r="H4624">
        <f t="shared" ca="1" si="145"/>
        <v>5.32792971735278E-3</v>
      </c>
    </row>
    <row r="4625" spans="2:8" x14ac:dyDescent="0.45">
      <c r="B4625" s="191">
        <v>44811</v>
      </c>
      <c r="C4625" s="101">
        <v>276.68392944335938</v>
      </c>
      <c r="D4625" s="56">
        <f t="shared" si="144"/>
        <v>16.481072362849165</v>
      </c>
      <c r="E4625">
        <v>-3.2095837403079211E-3</v>
      </c>
      <c r="G4625">
        <v>4623</v>
      </c>
      <c r="H4625">
        <f t="shared" ca="1" si="145"/>
        <v>2.4749719826269872E-2</v>
      </c>
    </row>
    <row r="4626" spans="2:8" x14ac:dyDescent="0.45">
      <c r="B4626" s="191">
        <v>38427</v>
      </c>
      <c r="C4626" s="101">
        <v>15.827629089355469</v>
      </c>
      <c r="D4626" s="56">
        <f t="shared" si="144"/>
        <v>-0.67428737179207898</v>
      </c>
      <c r="E4626">
        <v>-3.2098660437686294E-3</v>
      </c>
      <c r="G4626">
        <v>4624</v>
      </c>
      <c r="H4626">
        <f t="shared" ca="1" si="145"/>
        <v>-2.0529146414145045E-4</v>
      </c>
    </row>
    <row r="4627" spans="2:8" x14ac:dyDescent="0.45">
      <c r="B4627" s="191">
        <v>40192</v>
      </c>
      <c r="C4627" s="101">
        <v>48.593845367431641</v>
      </c>
      <c r="D4627" s="56">
        <f t="shared" si="144"/>
        <v>-0.70162233821777631</v>
      </c>
      <c r="E4627">
        <v>-3.2133897866224986E-3</v>
      </c>
      <c r="G4627">
        <v>4625</v>
      </c>
      <c r="H4627">
        <f t="shared" ca="1" si="145"/>
        <v>-1.1366625238096272E-2</v>
      </c>
    </row>
    <row r="4628" spans="2:8" x14ac:dyDescent="0.45">
      <c r="B4628" s="191">
        <v>44386</v>
      </c>
      <c r="C4628" s="101">
        <v>162.86019897460938</v>
      </c>
      <c r="D4628" s="56">
        <f t="shared" si="144"/>
        <v>-0.11638140789110069</v>
      </c>
      <c r="E4628">
        <v>-3.2176964901761917E-3</v>
      </c>
      <c r="G4628">
        <v>4626</v>
      </c>
      <c r="H4628">
        <f t="shared" ca="1" si="145"/>
        <v>3.1755127122095753E-3</v>
      </c>
    </row>
    <row r="4629" spans="2:8" x14ac:dyDescent="0.45">
      <c r="B4629" s="191">
        <v>43151</v>
      </c>
      <c r="C4629" s="101">
        <v>184.31051635742188</v>
      </c>
      <c r="D4629" s="56">
        <f t="shared" si="144"/>
        <v>14.018078630764546</v>
      </c>
      <c r="E4629">
        <v>-3.2185242816127049E-3</v>
      </c>
      <c r="G4629">
        <v>4627</v>
      </c>
      <c r="H4629">
        <f t="shared" ca="1" si="145"/>
        <v>3.5936240506882493E-3</v>
      </c>
    </row>
    <row r="4630" spans="2:8" x14ac:dyDescent="0.45">
      <c r="B4630" s="191">
        <v>38236</v>
      </c>
      <c r="C4630" s="101">
        <v>12.272576332092285</v>
      </c>
      <c r="D4630" s="56">
        <f t="shared" si="144"/>
        <v>-0.62271851153352309</v>
      </c>
      <c r="E4630">
        <v>-3.225468888539299E-3</v>
      </c>
      <c r="G4630">
        <v>4628</v>
      </c>
      <c r="H4630">
        <f t="shared" ca="1" si="145"/>
        <v>-1.1329788621852802E-2</v>
      </c>
    </row>
    <row r="4631" spans="2:8" x14ac:dyDescent="0.45">
      <c r="B4631" s="191">
        <v>39892</v>
      </c>
      <c r="C4631" s="101">
        <v>32.528964996337891</v>
      </c>
      <c r="D4631" s="56">
        <f t="shared" si="144"/>
        <v>-0.75455558684637369</v>
      </c>
      <c r="E4631">
        <v>-3.2403295665666158E-3</v>
      </c>
      <c r="G4631">
        <v>4629</v>
      </c>
      <c r="H4631">
        <f t="shared" ca="1" si="145"/>
        <v>2.9265466406379722E-2</v>
      </c>
    </row>
    <row r="4632" spans="2:8" x14ac:dyDescent="0.45">
      <c r="B4632" s="191">
        <v>41512</v>
      </c>
      <c r="C4632" s="101">
        <v>132.5308837890625</v>
      </c>
      <c r="D4632" s="56">
        <f t="shared" si="144"/>
        <v>-0.67403417138896582</v>
      </c>
      <c r="E4632">
        <v>-3.2414142688100434E-3</v>
      </c>
      <c r="G4632">
        <v>4630</v>
      </c>
      <c r="H4632">
        <f t="shared" ca="1" si="145"/>
        <v>-6.9144449963699766E-3</v>
      </c>
    </row>
    <row r="4633" spans="2:8" x14ac:dyDescent="0.45">
      <c r="B4633" s="191">
        <v>45839</v>
      </c>
      <c r="C4633" s="101">
        <v>406.57907104492188</v>
      </c>
      <c r="D4633" s="56">
        <f t="shared" si="144"/>
        <v>111.19010756213866</v>
      </c>
      <c r="E4633">
        <v>-3.2417055909751465E-3</v>
      </c>
      <c r="G4633">
        <v>4631</v>
      </c>
      <c r="H4633">
        <f t="shared" ca="1" si="145"/>
        <v>1.7538412194173852E-3</v>
      </c>
    </row>
    <row r="4634" spans="2:8" x14ac:dyDescent="0.45">
      <c r="B4634" s="191">
        <v>35433</v>
      </c>
      <c r="C4634" s="101">
        <v>3.6240189075469971</v>
      </c>
      <c r="D4634" s="56">
        <f t="shared" si="144"/>
        <v>-0.80598581359754795</v>
      </c>
      <c r="E4634">
        <v>-3.2422973306785894E-3</v>
      </c>
      <c r="G4634">
        <v>4632</v>
      </c>
      <c r="H4634">
        <f t="shared" ca="1" si="145"/>
        <v>-6.0194717036587313E-3</v>
      </c>
    </row>
    <row r="4635" spans="2:8" x14ac:dyDescent="0.45">
      <c r="B4635" s="191">
        <v>38512</v>
      </c>
      <c r="C4635" s="101">
        <v>18.679143905639648</v>
      </c>
      <c r="D4635" s="56">
        <f t="shared" si="144"/>
        <v>-0.86721103459003557</v>
      </c>
      <c r="E4635">
        <v>-3.2573200390218879E-3</v>
      </c>
      <c r="G4635">
        <v>4633</v>
      </c>
      <c r="H4635">
        <f t="shared" ca="1" si="145"/>
        <v>-9.4483404036865611E-3</v>
      </c>
    </row>
    <row r="4636" spans="2:8" x14ac:dyDescent="0.45">
      <c r="B4636" s="191">
        <v>44088</v>
      </c>
      <c r="C4636" s="101">
        <v>140.66789245605469</v>
      </c>
      <c r="D4636" s="56">
        <f t="shared" si="144"/>
        <v>-0.20949444165187922</v>
      </c>
      <c r="E4636">
        <v>-3.2619809684980433E-3</v>
      </c>
      <c r="G4636">
        <v>4634</v>
      </c>
      <c r="H4636">
        <f t="shared" ca="1" si="145"/>
        <v>-1.7422851295377819E-2</v>
      </c>
    </row>
    <row r="4637" spans="2:8" x14ac:dyDescent="0.45">
      <c r="B4637" s="191">
        <v>43818</v>
      </c>
      <c r="C4637" s="101">
        <v>177.94674682617188</v>
      </c>
      <c r="D4637" s="56">
        <f t="shared" si="144"/>
        <v>25.218760810860562</v>
      </c>
      <c r="E4637">
        <v>-3.2633057207464653E-3</v>
      </c>
      <c r="G4637">
        <v>4635</v>
      </c>
      <c r="H4637">
        <f t="shared" ca="1" si="145"/>
        <v>-1.6706168674037056E-2</v>
      </c>
    </row>
    <row r="4638" spans="2:8" x14ac:dyDescent="0.45">
      <c r="B4638" s="191">
        <v>37420</v>
      </c>
      <c r="C4638" s="101">
        <v>6.7870006561279297</v>
      </c>
      <c r="D4638" s="56">
        <f t="shared" si="144"/>
        <v>-0.97079530331316444</v>
      </c>
      <c r="E4638">
        <v>-3.2740607470830439E-3</v>
      </c>
      <c r="G4638">
        <v>4636</v>
      </c>
      <c r="H4638">
        <f t="shared" ca="1" si="145"/>
        <v>-9.2454362456596967E-3</v>
      </c>
    </row>
    <row r="4639" spans="2:8" x14ac:dyDescent="0.45">
      <c r="B4639" s="191">
        <v>44719</v>
      </c>
      <c r="C4639" s="101">
        <v>232.39414978027344</v>
      </c>
      <c r="D4639" s="56">
        <f t="shared" si="144"/>
        <v>0.89491839506943927</v>
      </c>
      <c r="E4639">
        <v>-3.275017005638529E-3</v>
      </c>
      <c r="G4639">
        <v>4637</v>
      </c>
      <c r="H4639">
        <f t="shared" ca="1" si="145"/>
        <v>-5.9180174710772825E-3</v>
      </c>
    </row>
    <row r="4640" spans="2:8" x14ac:dyDescent="0.45">
      <c r="B4640" s="191">
        <v>41221</v>
      </c>
      <c r="C4640" s="101">
        <v>122.64071655273438</v>
      </c>
      <c r="D4640" s="56">
        <f t="shared" si="144"/>
        <v>-0.3598857549532628</v>
      </c>
      <c r="E4640">
        <v>-3.2763083267860699E-3</v>
      </c>
      <c r="G4640">
        <v>4638</v>
      </c>
      <c r="H4640">
        <f t="shared" ca="1" si="145"/>
        <v>4.4648013822760364E-3</v>
      </c>
    </row>
    <row r="4641" spans="2:8" x14ac:dyDescent="0.45">
      <c r="B4641" s="191">
        <v>43122</v>
      </c>
      <c r="C4641" s="101">
        <v>191.5919189453125</v>
      </c>
      <c r="D4641" s="56">
        <f t="shared" si="144"/>
        <v>-6.9930704986944689E-2</v>
      </c>
      <c r="E4641">
        <v>-3.2781201041733477E-3</v>
      </c>
      <c r="G4641">
        <v>4639</v>
      </c>
      <c r="H4641">
        <f t="shared" ca="1" si="145"/>
        <v>1.8347749613308161E-2</v>
      </c>
    </row>
    <row r="4642" spans="2:8" x14ac:dyDescent="0.45">
      <c r="B4642" s="191">
        <v>43395</v>
      </c>
      <c r="C4642" s="101">
        <v>205.99746704101563</v>
      </c>
      <c r="D4642" s="56">
        <f t="shared" si="144"/>
        <v>-0.56147522718735676</v>
      </c>
      <c r="E4642">
        <v>-3.2820943682420546E-3</v>
      </c>
      <c r="G4642">
        <v>4640</v>
      </c>
      <c r="H4642">
        <f t="shared" ca="1" si="145"/>
        <v>-1.99704494337491E-2</v>
      </c>
    </row>
    <row r="4643" spans="2:8" x14ac:dyDescent="0.45">
      <c r="B4643" s="191">
        <v>45559</v>
      </c>
      <c r="C4643" s="101">
        <v>469.75103759765625</v>
      </c>
      <c r="D4643" s="56">
        <f t="shared" si="144"/>
        <v>53.542814150690283</v>
      </c>
      <c r="E4643">
        <v>-3.2884845153859322E-3</v>
      </c>
      <c r="G4643">
        <v>4641</v>
      </c>
      <c r="H4643">
        <f t="shared" ca="1" si="145"/>
        <v>-2.7617473034513684E-3</v>
      </c>
    </row>
    <row r="4644" spans="2:8" x14ac:dyDescent="0.45">
      <c r="B4644" s="191">
        <v>37805</v>
      </c>
      <c r="C4644" s="101">
        <v>8.6125192642211914</v>
      </c>
      <c r="D4644" s="56">
        <f t="shared" si="144"/>
        <v>-0.93945637395818804</v>
      </c>
      <c r="E4644">
        <v>-3.2911360831794361E-3</v>
      </c>
      <c r="G4644">
        <v>4642</v>
      </c>
      <c r="H4644">
        <f t="shared" ca="1" si="145"/>
        <v>-1.656133846677833E-2</v>
      </c>
    </row>
    <row r="4645" spans="2:8" x14ac:dyDescent="0.45">
      <c r="B4645" s="191">
        <v>42192</v>
      </c>
      <c r="C4645" s="101">
        <v>142.25311279296875</v>
      </c>
      <c r="D4645" s="56">
        <f t="shared" si="144"/>
        <v>-0.14197356847493064</v>
      </c>
      <c r="E4645">
        <v>-3.2978933018671954E-3</v>
      </c>
      <c r="G4645">
        <v>4643</v>
      </c>
      <c r="H4645">
        <f t="shared" ca="1" si="145"/>
        <v>1.3691759699762433E-2</v>
      </c>
    </row>
    <row r="4646" spans="2:8" x14ac:dyDescent="0.45">
      <c r="B4646" s="191">
        <v>44281</v>
      </c>
      <c r="C4646" s="101">
        <v>165.79106140136719</v>
      </c>
      <c r="D4646" s="56">
        <f t="shared" si="144"/>
        <v>3.7763222792816316</v>
      </c>
      <c r="E4646">
        <v>-3.3081236023514895E-3</v>
      </c>
      <c r="G4646">
        <v>4644</v>
      </c>
      <c r="H4646">
        <f t="shared" ca="1" si="145"/>
        <v>-4.1220578625025261E-3</v>
      </c>
    </row>
    <row r="4647" spans="2:8" x14ac:dyDescent="0.45">
      <c r="B4647" s="191">
        <v>39861</v>
      </c>
      <c r="C4647" s="101">
        <v>34.711029052734375</v>
      </c>
      <c r="D4647" s="56">
        <f t="shared" si="144"/>
        <v>13.482277070622839</v>
      </c>
      <c r="E4647">
        <v>-3.3120014458583552E-3</v>
      </c>
      <c r="G4647">
        <v>4645</v>
      </c>
      <c r="H4647">
        <f t="shared" ca="1" si="145"/>
        <v>2.0034046135385973E-2</v>
      </c>
    </row>
    <row r="4648" spans="2:8" x14ac:dyDescent="0.45">
      <c r="B4648" s="191">
        <v>35074</v>
      </c>
      <c r="C4648" s="101">
        <v>2.3967936038970947</v>
      </c>
      <c r="D4648" s="56">
        <f t="shared" si="144"/>
        <v>-0.92923201501850561</v>
      </c>
      <c r="E4648">
        <v>-3.3138990627490381E-3</v>
      </c>
      <c r="G4648">
        <v>4646</v>
      </c>
      <c r="H4648">
        <f t="shared" ca="1" si="145"/>
        <v>-1.8616288735491402E-2</v>
      </c>
    </row>
    <row r="4649" spans="2:8" x14ac:dyDescent="0.45">
      <c r="B4649" s="191">
        <v>39343</v>
      </c>
      <c r="C4649" s="101">
        <v>33.868331909179688</v>
      </c>
      <c r="D4649" s="56">
        <f t="shared" si="144"/>
        <v>-0.81044666998644788</v>
      </c>
      <c r="E4649">
        <v>-3.3173808822722132E-3</v>
      </c>
      <c r="G4649">
        <v>4647</v>
      </c>
      <c r="H4649">
        <f t="shared" ca="1" si="145"/>
        <v>-2.18706758715036E-3</v>
      </c>
    </row>
    <row r="4650" spans="2:8" x14ac:dyDescent="0.45">
      <c r="B4650" s="191">
        <v>43070</v>
      </c>
      <c r="C4650" s="101">
        <v>178.67442321777344</v>
      </c>
      <c r="D4650" s="56">
        <f t="shared" si="144"/>
        <v>2.2501463073185443E-2</v>
      </c>
      <c r="E4650">
        <v>-3.3197969802385135E-3</v>
      </c>
      <c r="G4650">
        <v>4648</v>
      </c>
      <c r="H4650">
        <f t="shared" ca="1" si="145"/>
        <v>1.2996122591718609E-2</v>
      </c>
    </row>
    <row r="4651" spans="2:8" x14ac:dyDescent="0.45">
      <c r="B4651" s="191">
        <v>43847</v>
      </c>
      <c r="C4651" s="101">
        <v>174.74246215820313</v>
      </c>
      <c r="D4651" s="56">
        <f t="shared" si="144"/>
        <v>0.17604044653693163</v>
      </c>
      <c r="E4651">
        <v>-3.3228599711299343E-3</v>
      </c>
      <c r="G4651">
        <v>4649</v>
      </c>
      <c r="H4651">
        <f t="shared" ca="1" si="145"/>
        <v>-1.0827748388443532E-2</v>
      </c>
    </row>
    <row r="4652" spans="2:8" x14ac:dyDescent="0.45">
      <c r="B4652" s="191">
        <v>41733</v>
      </c>
      <c r="C4652" s="101">
        <v>148.58541870117188</v>
      </c>
      <c r="D4652" s="56">
        <f t="shared" si="144"/>
        <v>-0.6698864764328557</v>
      </c>
      <c r="E4652">
        <v>-3.3246074584531537E-3</v>
      </c>
      <c r="G4652">
        <v>4650</v>
      </c>
      <c r="H4652">
        <f t="shared" ca="1" si="145"/>
        <v>-9.2680664801003405E-4</v>
      </c>
    </row>
    <row r="4653" spans="2:8" x14ac:dyDescent="0.45">
      <c r="B4653" s="191">
        <v>45505</v>
      </c>
      <c r="C4653" s="101">
        <v>450.10400390625</v>
      </c>
      <c r="D4653" s="56">
        <f t="shared" si="144"/>
        <v>0.54168295995441751</v>
      </c>
      <c r="E4653">
        <v>-3.3309231465776475E-3</v>
      </c>
      <c r="G4653">
        <v>4651</v>
      </c>
      <c r="H4653">
        <f t="shared" ca="1" si="145"/>
        <v>-5.791633636230544E-3</v>
      </c>
    </row>
    <row r="4654" spans="2:8" x14ac:dyDescent="0.45">
      <c r="B4654" s="191">
        <v>44881</v>
      </c>
      <c r="C4654" s="101">
        <v>291.95626831054688</v>
      </c>
      <c r="D4654" s="56">
        <f t="shared" si="144"/>
        <v>1.7075485668611234</v>
      </c>
      <c r="E4654">
        <v>-3.3309385885479802E-3</v>
      </c>
      <c r="G4654">
        <v>4652</v>
      </c>
      <c r="H4654">
        <f t="shared" ca="1" si="145"/>
        <v>-1.0620174866860991E-2</v>
      </c>
    </row>
    <row r="4655" spans="2:8" x14ac:dyDescent="0.45">
      <c r="B4655" s="191">
        <v>41109</v>
      </c>
      <c r="C4655" s="101">
        <v>107.83048248291016</v>
      </c>
      <c r="D4655" s="56">
        <f t="shared" si="144"/>
        <v>6.0770229330094647</v>
      </c>
      <c r="E4655">
        <v>-3.3339362597477511E-3</v>
      </c>
      <c r="G4655">
        <v>4653</v>
      </c>
      <c r="H4655">
        <f t="shared" ca="1" si="145"/>
        <v>-1.2233316767417426E-2</v>
      </c>
    </row>
    <row r="4656" spans="2:8" x14ac:dyDescent="0.45">
      <c r="B4656" s="191">
        <v>38323</v>
      </c>
      <c r="C4656" s="101">
        <v>15.236701011657715</v>
      </c>
      <c r="D4656" s="56">
        <f t="shared" si="144"/>
        <v>-0.94537492184127991</v>
      </c>
      <c r="E4656">
        <v>-3.3341264154613335E-3</v>
      </c>
      <c r="G4656">
        <v>4654</v>
      </c>
      <c r="H4656">
        <f t="shared" ca="1" si="145"/>
        <v>5.6305151900905306E-2</v>
      </c>
    </row>
    <row r="4657" spans="2:8" x14ac:dyDescent="0.45">
      <c r="B4657" s="191">
        <v>44939</v>
      </c>
      <c r="C4657" s="101">
        <v>278.93234252929688</v>
      </c>
      <c r="D4657" s="56">
        <f t="shared" si="144"/>
        <v>0.98584712219567316</v>
      </c>
      <c r="E4657">
        <v>-3.3347738003368797E-3</v>
      </c>
      <c r="G4657">
        <v>4655</v>
      </c>
      <c r="H4657">
        <f t="shared" ca="1" si="145"/>
        <v>-2.623130877854149E-2</v>
      </c>
    </row>
    <row r="4658" spans="2:8" x14ac:dyDescent="0.45">
      <c r="B4658" s="191">
        <v>42257</v>
      </c>
      <c r="C4658" s="101">
        <v>140.46012878417969</v>
      </c>
      <c r="D4658" s="56">
        <f t="shared" si="144"/>
        <v>-0.67701308165799479</v>
      </c>
      <c r="E4658">
        <v>-3.3398505550321232E-3</v>
      </c>
      <c r="G4658">
        <v>4656</v>
      </c>
      <c r="H4658">
        <f t="shared" ca="1" si="145"/>
        <v>1.148432825581572E-2</v>
      </c>
    </row>
    <row r="4659" spans="2:8" x14ac:dyDescent="0.45">
      <c r="B4659" s="191">
        <v>45656</v>
      </c>
      <c r="C4659" s="101">
        <v>434.87869262695313</v>
      </c>
      <c r="D4659" s="56">
        <f t="shared" si="144"/>
        <v>2.0795413743059874</v>
      </c>
      <c r="E4659">
        <v>-3.3430077123897122E-3</v>
      </c>
      <c r="G4659">
        <v>4657</v>
      </c>
      <c r="H4659">
        <f t="shared" ca="1" si="145"/>
        <v>-1.9707237564197764E-2</v>
      </c>
    </row>
    <row r="4660" spans="2:8" x14ac:dyDescent="0.45">
      <c r="B4660" s="191">
        <v>41698</v>
      </c>
      <c r="C4660" s="101">
        <v>141.21540832519531</v>
      </c>
      <c r="D4660" s="56">
        <f t="shared" si="144"/>
        <v>0.62860774759068483</v>
      </c>
      <c r="E4660">
        <v>-3.3461971092311727E-3</v>
      </c>
      <c r="G4660">
        <v>4658</v>
      </c>
      <c r="H4660">
        <f t="shared" ca="1" si="145"/>
        <v>3.4229837526670651E-2</v>
      </c>
    </row>
    <row r="4661" spans="2:8" x14ac:dyDescent="0.45">
      <c r="B4661" s="191">
        <v>40925</v>
      </c>
      <c r="C4661" s="101">
        <v>86.709281921386719</v>
      </c>
      <c r="D4661" s="56">
        <f t="shared" si="144"/>
        <v>1.8241982318380843</v>
      </c>
      <c r="E4661">
        <v>-3.3478799537258221E-3</v>
      </c>
      <c r="G4661">
        <v>4659</v>
      </c>
      <c r="H4661">
        <f t="shared" ca="1" si="145"/>
        <v>2.5837971576544824E-2</v>
      </c>
    </row>
    <row r="4662" spans="2:8" x14ac:dyDescent="0.45">
      <c r="B4662" s="191">
        <v>39304</v>
      </c>
      <c r="C4662" s="101">
        <v>30.702264785766602</v>
      </c>
      <c r="D4662" s="56">
        <f t="shared" si="144"/>
        <v>-8.2795390372514266E-2</v>
      </c>
      <c r="E4662">
        <v>-3.3545891776792396E-3</v>
      </c>
      <c r="G4662">
        <v>4660</v>
      </c>
      <c r="H4662">
        <f t="shared" ca="1" si="145"/>
        <v>6.9905555386720686E-3</v>
      </c>
    </row>
    <row r="4663" spans="2:8" x14ac:dyDescent="0.45">
      <c r="B4663" s="191">
        <v>39363</v>
      </c>
      <c r="C4663" s="101">
        <v>33.473735809326172</v>
      </c>
      <c r="D4663" s="56">
        <f t="shared" si="144"/>
        <v>-0.57258897346896409</v>
      </c>
      <c r="E4663">
        <v>-3.3568084662219089E-3</v>
      </c>
      <c r="G4663">
        <v>4661</v>
      </c>
      <c r="H4663">
        <f t="shared" ca="1" si="145"/>
        <v>9.1902471365610753E-3</v>
      </c>
    </row>
    <row r="4664" spans="2:8" x14ac:dyDescent="0.45">
      <c r="B4664" s="191">
        <v>40700</v>
      </c>
      <c r="C4664" s="101">
        <v>78.317436218261719</v>
      </c>
      <c r="D4664" s="56">
        <f t="shared" si="144"/>
        <v>-0.57388191575872072</v>
      </c>
      <c r="E4664">
        <v>-3.3602486564587989E-3</v>
      </c>
      <c r="G4664">
        <v>4662</v>
      </c>
      <c r="H4664">
        <f t="shared" ca="1" si="145"/>
        <v>-2.3909796361668897E-2</v>
      </c>
    </row>
    <row r="4665" spans="2:8" x14ac:dyDescent="0.45">
      <c r="B4665" s="191">
        <v>44610</v>
      </c>
      <c r="C4665" s="101">
        <v>183.79280090332031</v>
      </c>
      <c r="D4665" s="56">
        <f t="shared" si="144"/>
        <v>0.31272459685773379</v>
      </c>
      <c r="E4665">
        <v>-3.3685932953972184E-3</v>
      </c>
      <c r="G4665">
        <v>4663</v>
      </c>
      <c r="H4665">
        <f t="shared" ca="1" si="145"/>
        <v>1.7335145716386214E-2</v>
      </c>
    </row>
    <row r="4666" spans="2:8" x14ac:dyDescent="0.45">
      <c r="B4666" s="191">
        <v>41457</v>
      </c>
      <c r="C4666" s="101">
        <v>140.00865173339844</v>
      </c>
      <c r="D4666" s="56">
        <f t="shared" si="144"/>
        <v>0.1178287123361568</v>
      </c>
      <c r="E4666">
        <v>-3.3747246699324849E-3</v>
      </c>
      <c r="G4666">
        <v>4664</v>
      </c>
      <c r="H4666">
        <f t="shared" ca="1" si="145"/>
        <v>-1.1885027518857021E-2</v>
      </c>
    </row>
    <row r="4667" spans="2:8" x14ac:dyDescent="0.45">
      <c r="B4667" s="191">
        <v>41247</v>
      </c>
      <c r="C4667" s="101">
        <v>125.25054168701172</v>
      </c>
      <c r="D4667" s="56">
        <f t="shared" si="144"/>
        <v>-0.57498969630506391</v>
      </c>
      <c r="E4667">
        <v>-3.3766660610093416E-3</v>
      </c>
      <c r="G4667">
        <v>4665</v>
      </c>
      <c r="H4667">
        <f t="shared" ca="1" si="145"/>
        <v>1.778160719345763E-2</v>
      </c>
    </row>
    <row r="4668" spans="2:8" x14ac:dyDescent="0.45">
      <c r="B4668" s="191">
        <v>46108</v>
      </c>
      <c r="C4668" s="101">
        <v>294.70001220703125</v>
      </c>
      <c r="D4668" s="56">
        <f t="shared" si="144"/>
        <v>4.6800109286065839</v>
      </c>
      <c r="E4668">
        <v>-3.3818057447351762E-3</v>
      </c>
      <c r="G4668">
        <v>4666</v>
      </c>
      <c r="H4668">
        <f t="shared" ca="1" si="145"/>
        <v>-8.0820885323190129E-3</v>
      </c>
    </row>
    <row r="4669" spans="2:8" x14ac:dyDescent="0.45">
      <c r="B4669" s="191">
        <v>40301</v>
      </c>
      <c r="C4669" s="101">
        <v>51.883705139160156</v>
      </c>
      <c r="D4669" s="56">
        <f t="shared" si="144"/>
        <v>-0.7274454259694112</v>
      </c>
      <c r="E4669">
        <v>-3.3853823380512477E-3</v>
      </c>
      <c r="G4669">
        <v>4667</v>
      </c>
      <c r="H4669">
        <f t="shared" ca="1" si="145"/>
        <v>1.7660893956396317E-2</v>
      </c>
    </row>
    <row r="4670" spans="2:8" x14ac:dyDescent="0.45">
      <c r="B4670" s="191">
        <v>44470</v>
      </c>
      <c r="C4670" s="101">
        <v>190.36079406738281</v>
      </c>
      <c r="D4670" s="56">
        <f t="shared" si="144"/>
        <v>0.36552105272490487</v>
      </c>
      <c r="E4670">
        <v>-3.3877109660316609E-3</v>
      </c>
      <c r="G4670">
        <v>4668</v>
      </c>
      <c r="H4670">
        <f t="shared" ca="1" si="145"/>
        <v>-5.1347394556137691E-3</v>
      </c>
    </row>
    <row r="4671" spans="2:8" x14ac:dyDescent="0.45">
      <c r="B4671" s="191">
        <v>41677</v>
      </c>
      <c r="C4671" s="101">
        <v>139.40524291992188</v>
      </c>
      <c r="D4671" s="56">
        <f t="shared" si="144"/>
        <v>10.187299513390673</v>
      </c>
      <c r="E4671">
        <v>-3.389391208789051E-3</v>
      </c>
      <c r="G4671">
        <v>4669</v>
      </c>
      <c r="H4671">
        <f t="shared" ca="1" si="145"/>
        <v>2.8684110591336718E-2</v>
      </c>
    </row>
    <row r="4672" spans="2:8" x14ac:dyDescent="0.45">
      <c r="B4672" s="191">
        <v>38110</v>
      </c>
      <c r="C4672" s="101">
        <v>12.461027145385742</v>
      </c>
      <c r="D4672" s="56">
        <f t="shared" si="144"/>
        <v>-0.97009520531421489</v>
      </c>
      <c r="E4672">
        <v>-3.3904908523409655E-3</v>
      </c>
      <c r="G4672">
        <v>4670</v>
      </c>
      <c r="H4672">
        <f t="shared" ca="1" si="145"/>
        <v>6.8393345453271002E-3</v>
      </c>
    </row>
    <row r="4673" spans="2:8" x14ac:dyDescent="0.45">
      <c r="B4673" s="191">
        <v>45684</v>
      </c>
      <c r="C4673" s="101">
        <v>416.68994140625</v>
      </c>
      <c r="D4673" s="56">
        <f t="shared" si="144"/>
        <v>45.173521046505655</v>
      </c>
      <c r="E4673">
        <v>-3.396849854039612E-3</v>
      </c>
      <c r="G4673">
        <v>4671</v>
      </c>
      <c r="H4673">
        <f t="shared" ca="1" si="145"/>
        <v>1.7733393436087325E-3</v>
      </c>
    </row>
    <row r="4674" spans="2:8" x14ac:dyDescent="0.45">
      <c r="B4674" s="191">
        <v>36998</v>
      </c>
      <c r="C4674" s="101">
        <v>9.0244350433349609</v>
      </c>
      <c r="D4674" s="56">
        <f t="shared" si="144"/>
        <v>-0.94737986504057203</v>
      </c>
      <c r="E4674">
        <v>-3.3995482926166536E-3</v>
      </c>
      <c r="G4674">
        <v>4672</v>
      </c>
      <c r="H4674">
        <f t="shared" ca="1" si="145"/>
        <v>2.5648032586470679E-2</v>
      </c>
    </row>
    <row r="4675" spans="2:8" x14ac:dyDescent="0.45">
      <c r="B4675" s="191">
        <v>42751</v>
      </c>
      <c r="C4675" s="101">
        <v>171.50155639648438</v>
      </c>
      <c r="D4675" s="56">
        <f t="shared" ref="D4675:D4738" si="146">(C4675-C4676)/C4676</f>
        <v>20.99286534763835</v>
      </c>
      <c r="E4675">
        <v>-3.4048813585051008E-3</v>
      </c>
      <c r="G4675">
        <v>4673</v>
      </c>
      <c r="H4675">
        <f t="shared" ca="1" si="145"/>
        <v>-2.9231953472160159E-3</v>
      </c>
    </row>
    <row r="4676" spans="2:8" x14ac:dyDescent="0.45">
      <c r="B4676" s="191">
        <v>37221</v>
      </c>
      <c r="C4676" s="101">
        <v>7.7980542182922363</v>
      </c>
      <c r="D4676" s="56">
        <f t="shared" si="146"/>
        <v>-0.97975979956250869</v>
      </c>
      <c r="E4676">
        <v>-3.4191736371401672E-3</v>
      </c>
      <c r="G4676">
        <v>4674</v>
      </c>
      <c r="H4676">
        <f t="shared" ref="H4676:H4739" ca="1" si="147">_xlfn.NORM.INV(RAND(),N$5,N$6)</f>
        <v>-1.4106010303132658E-2</v>
      </c>
    </row>
    <row r="4677" spans="2:8" x14ac:dyDescent="0.45">
      <c r="B4677" s="191">
        <v>45089</v>
      </c>
      <c r="C4677" s="101">
        <v>385.27554321289063</v>
      </c>
      <c r="D4677" s="56">
        <f t="shared" si="146"/>
        <v>1.5107335587908028</v>
      </c>
      <c r="E4677">
        <v>-3.4212055858009391E-3</v>
      </c>
      <c r="G4677">
        <v>4675</v>
      </c>
      <c r="H4677">
        <f t="shared" ca="1" si="147"/>
        <v>-1.9939250560654265E-2</v>
      </c>
    </row>
    <row r="4678" spans="2:8" x14ac:dyDescent="0.45">
      <c r="B4678" s="191">
        <v>42027</v>
      </c>
      <c r="C4678" s="101">
        <v>153.45138549804688</v>
      </c>
      <c r="D4678" s="56">
        <f t="shared" si="146"/>
        <v>-0.61554021000916137</v>
      </c>
      <c r="E4678">
        <v>-3.4221166464822599E-3</v>
      </c>
      <c r="G4678">
        <v>4676</v>
      </c>
      <c r="H4678">
        <f t="shared" ca="1" si="147"/>
        <v>1.6150107599993352E-3</v>
      </c>
    </row>
    <row r="4679" spans="2:8" x14ac:dyDescent="0.45">
      <c r="B4679" s="191">
        <v>45967</v>
      </c>
      <c r="C4679" s="101">
        <v>399.13507080078125</v>
      </c>
      <c r="D4679" s="56">
        <f t="shared" si="146"/>
        <v>1.4278733805454857</v>
      </c>
      <c r="E4679">
        <v>-3.4237820459042667E-3</v>
      </c>
      <c r="G4679">
        <v>4677</v>
      </c>
      <c r="H4679">
        <f t="shared" ca="1" si="147"/>
        <v>2.8659828051104678E-2</v>
      </c>
    </row>
    <row r="4680" spans="2:8" x14ac:dyDescent="0.45">
      <c r="B4680" s="191">
        <v>44371</v>
      </c>
      <c r="C4680" s="101">
        <v>164.39698791503906</v>
      </c>
      <c r="D4680" s="56">
        <f t="shared" si="146"/>
        <v>4.133293660474016</v>
      </c>
      <c r="E4680">
        <v>-3.4323285445195407E-3</v>
      </c>
      <c r="G4680">
        <v>4678</v>
      </c>
      <c r="H4680">
        <f t="shared" ca="1" si="147"/>
        <v>-1.5910642757952238E-2</v>
      </c>
    </row>
    <row r="4681" spans="2:8" x14ac:dyDescent="0.45">
      <c r="B4681" s="191">
        <v>39069</v>
      </c>
      <c r="C4681" s="101">
        <v>32.025634765625</v>
      </c>
      <c r="D4681" s="56">
        <f t="shared" si="146"/>
        <v>-0.91772066993202062</v>
      </c>
      <c r="E4681">
        <v>-3.4355499052143392E-3</v>
      </c>
      <c r="G4681">
        <v>4679</v>
      </c>
      <c r="H4681">
        <f t="shared" ca="1" si="147"/>
        <v>-3.734438186393985E-3</v>
      </c>
    </row>
    <row r="4682" spans="2:8" x14ac:dyDescent="0.45">
      <c r="B4682" s="191">
        <v>45433</v>
      </c>
      <c r="C4682" s="101">
        <v>389.23062133789063</v>
      </c>
      <c r="D4682" s="56">
        <f t="shared" si="146"/>
        <v>55.096419707958717</v>
      </c>
      <c r="E4682">
        <v>-3.4381099193479515E-3</v>
      </c>
      <c r="G4682">
        <v>4680</v>
      </c>
      <c r="H4682">
        <f t="shared" ca="1" si="147"/>
        <v>-1.2252289452069757E-3</v>
      </c>
    </row>
    <row r="4683" spans="2:8" x14ac:dyDescent="0.45">
      <c r="B4683" s="191">
        <v>37414</v>
      </c>
      <c r="C4683" s="101">
        <v>6.9386000633239746</v>
      </c>
      <c r="D4683" s="56">
        <f t="shared" si="146"/>
        <v>-0.95532753359855505</v>
      </c>
      <c r="E4683">
        <v>-3.4423712036855234E-3</v>
      </c>
      <c r="G4683">
        <v>4681</v>
      </c>
      <c r="H4683">
        <f t="shared" ca="1" si="147"/>
        <v>1.9214071044457151E-3</v>
      </c>
    </row>
    <row r="4684" spans="2:8" x14ac:dyDescent="0.45">
      <c r="B4684" s="191">
        <v>44173</v>
      </c>
      <c r="C4684" s="101">
        <v>155.32162475585938</v>
      </c>
      <c r="D4684" s="56">
        <f t="shared" si="146"/>
        <v>15.847917587337527</v>
      </c>
      <c r="E4684">
        <v>-3.4456416378012391E-3</v>
      </c>
      <c r="G4684">
        <v>4682</v>
      </c>
      <c r="H4684">
        <f t="shared" ca="1" si="147"/>
        <v>-4.6401594968524997E-3</v>
      </c>
    </row>
    <row r="4685" spans="2:8" x14ac:dyDescent="0.45">
      <c r="B4685" s="191">
        <v>36987</v>
      </c>
      <c r="C4685" s="101">
        <v>9.2190399169921875</v>
      </c>
      <c r="D4685" s="56">
        <f t="shared" si="146"/>
        <v>0.17348289512633569</v>
      </c>
      <c r="E4685">
        <v>-3.4466982354562714E-3</v>
      </c>
      <c r="G4685">
        <v>4683</v>
      </c>
      <c r="H4685">
        <f t="shared" ca="1" si="147"/>
        <v>3.2495548825083429E-3</v>
      </c>
    </row>
    <row r="4686" spans="2:8" x14ac:dyDescent="0.45">
      <c r="B4686" s="191">
        <v>36473</v>
      </c>
      <c r="C4686" s="101">
        <v>7.8561348915100098</v>
      </c>
      <c r="D4686" s="56">
        <f t="shared" si="146"/>
        <v>-0.98084589659537691</v>
      </c>
      <c r="E4686">
        <v>-3.4490786679910053E-3</v>
      </c>
      <c r="G4686">
        <v>4684</v>
      </c>
      <c r="H4686">
        <f t="shared" ca="1" si="147"/>
        <v>1.662186112066558E-2</v>
      </c>
    </row>
    <row r="4687" spans="2:8" x14ac:dyDescent="0.45">
      <c r="B4687" s="191">
        <v>45806</v>
      </c>
      <c r="C4687" s="101">
        <v>410.15414428710938</v>
      </c>
      <c r="D4687" s="56">
        <f t="shared" si="146"/>
        <v>4.8314038764716614</v>
      </c>
      <c r="E4687">
        <v>-3.4507917935530943E-3</v>
      </c>
      <c r="G4687">
        <v>4685</v>
      </c>
      <c r="H4687">
        <f t="shared" ca="1" si="147"/>
        <v>-1.2594380799080988E-2</v>
      </c>
    </row>
    <row r="4688" spans="2:8" x14ac:dyDescent="0.45">
      <c r="B4688" s="191">
        <v>40556</v>
      </c>
      <c r="C4688" s="101">
        <v>70.335403442382813</v>
      </c>
      <c r="D4688" s="56">
        <f t="shared" si="146"/>
        <v>-0.83735544061546563</v>
      </c>
      <c r="E4688">
        <v>-3.4534831557840005E-3</v>
      </c>
      <c r="G4688">
        <v>4686</v>
      </c>
      <c r="H4688">
        <f t="shared" ca="1" si="147"/>
        <v>-6.3229638620207152E-3</v>
      </c>
    </row>
    <row r="4689" spans="2:8" x14ac:dyDescent="0.45">
      <c r="B4689" s="191">
        <v>45128</v>
      </c>
      <c r="C4689" s="101">
        <v>432.44854736328125</v>
      </c>
      <c r="D4689" s="56">
        <f t="shared" si="146"/>
        <v>1.4752403889822823</v>
      </c>
      <c r="E4689">
        <v>-3.4541781124365675E-3</v>
      </c>
      <c r="G4689">
        <v>4687</v>
      </c>
      <c r="H4689">
        <f t="shared" ca="1" si="147"/>
        <v>-6.3077649986257459E-3</v>
      </c>
    </row>
    <row r="4690" spans="2:8" x14ac:dyDescent="0.45">
      <c r="B4690" s="191">
        <v>44560</v>
      </c>
      <c r="C4690" s="101">
        <v>174.709716796875</v>
      </c>
      <c r="D4690" s="56">
        <f t="shared" si="146"/>
        <v>-0.548074701358368</v>
      </c>
      <c r="E4690">
        <v>-3.460279891271473E-3</v>
      </c>
      <c r="G4690">
        <v>4688</v>
      </c>
      <c r="H4690">
        <f t="shared" ca="1" si="147"/>
        <v>3.9994106283863486E-4</v>
      </c>
    </row>
    <row r="4691" spans="2:8" x14ac:dyDescent="0.45">
      <c r="B4691" s="191">
        <v>45425</v>
      </c>
      <c r="C4691" s="101">
        <v>386.58981323242188</v>
      </c>
      <c r="D4691" s="56">
        <f t="shared" si="146"/>
        <v>0.21746212686568958</v>
      </c>
      <c r="E4691">
        <v>-3.4614360731340765E-3</v>
      </c>
      <c r="G4691">
        <v>4689</v>
      </c>
      <c r="H4691">
        <f t="shared" ca="1" si="147"/>
        <v>-2.1173571804696312E-2</v>
      </c>
    </row>
    <row r="4692" spans="2:8" x14ac:dyDescent="0.45">
      <c r="B4692" s="191">
        <v>44966</v>
      </c>
      <c r="C4692" s="101">
        <v>317.53744506835938</v>
      </c>
      <c r="D4692" s="56">
        <f t="shared" si="146"/>
        <v>6.0455826115057416</v>
      </c>
      <c r="E4692">
        <v>-3.4615719825575771E-3</v>
      </c>
      <c r="G4692">
        <v>4690</v>
      </c>
      <c r="H4692">
        <f t="shared" ca="1" si="147"/>
        <v>-2.036127685311888E-3</v>
      </c>
    </row>
    <row r="4693" spans="2:8" x14ac:dyDescent="0.45">
      <c r="B4693" s="191">
        <v>40057</v>
      </c>
      <c r="C4693" s="101">
        <v>45.069011688232422</v>
      </c>
      <c r="D4693" s="56">
        <f t="shared" si="146"/>
        <v>-0.88536932501765853</v>
      </c>
      <c r="E4693">
        <v>-3.4638374977236566E-3</v>
      </c>
      <c r="G4693">
        <v>4691</v>
      </c>
      <c r="H4693">
        <f t="shared" ca="1" si="147"/>
        <v>5.9937167775269739E-3</v>
      </c>
    </row>
    <row r="4694" spans="2:8" x14ac:dyDescent="0.45">
      <c r="B4694" s="191">
        <v>45176</v>
      </c>
      <c r="C4694" s="101">
        <v>393.1671142578125</v>
      </c>
      <c r="D4694" s="56">
        <f t="shared" si="146"/>
        <v>1.0852947091512168</v>
      </c>
      <c r="E4694">
        <v>-3.4640093198659073E-3</v>
      </c>
      <c r="G4694">
        <v>4692</v>
      </c>
      <c r="H4694">
        <f t="shared" ca="1" si="147"/>
        <v>2.0210195356256681E-2</v>
      </c>
    </row>
    <row r="4695" spans="2:8" x14ac:dyDescent="0.45">
      <c r="B4695" s="191">
        <v>43683</v>
      </c>
      <c r="C4695" s="101">
        <v>188.54270935058594</v>
      </c>
      <c r="D4695" s="56">
        <f t="shared" si="146"/>
        <v>13.375671150895082</v>
      </c>
      <c r="E4695">
        <v>-3.464230892593922E-3</v>
      </c>
      <c r="G4695">
        <v>4693</v>
      </c>
      <c r="H4695">
        <f t="shared" ca="1" si="147"/>
        <v>-4.0238557363925065E-2</v>
      </c>
    </row>
    <row r="4696" spans="2:8" x14ac:dyDescent="0.45">
      <c r="B4696" s="191">
        <v>38272</v>
      </c>
      <c r="C4696" s="101">
        <v>13.115402221679688</v>
      </c>
      <c r="D4696" s="56">
        <f t="shared" si="146"/>
        <v>-0.9551687123844117</v>
      </c>
      <c r="E4696">
        <v>-3.4678098451539608E-3</v>
      </c>
      <c r="G4696">
        <v>4694</v>
      </c>
      <c r="H4696">
        <f t="shared" ca="1" si="147"/>
        <v>-4.6921036709082434E-3</v>
      </c>
    </row>
    <row r="4697" spans="2:8" x14ac:dyDescent="0.45">
      <c r="B4697" s="191">
        <v>44956</v>
      </c>
      <c r="C4697" s="101">
        <v>292.55020141601563</v>
      </c>
      <c r="D4697" s="56">
        <f t="shared" si="146"/>
        <v>1.0628447431623764</v>
      </c>
      <c r="E4697">
        <v>-3.468214221559874E-3</v>
      </c>
      <c r="G4697">
        <v>4695</v>
      </c>
      <c r="H4697">
        <f t="shared" ca="1" si="147"/>
        <v>3.8318466776957349E-3</v>
      </c>
    </row>
    <row r="4698" spans="2:8" x14ac:dyDescent="0.45">
      <c r="B4698" s="191">
        <v>41660</v>
      </c>
      <c r="C4698" s="101">
        <v>141.81881713867188</v>
      </c>
      <c r="D4698" s="56">
        <f t="shared" si="146"/>
        <v>-0.19661529048995444</v>
      </c>
      <c r="E4698">
        <v>-3.4825751692529818E-3</v>
      </c>
      <c r="G4698">
        <v>4696</v>
      </c>
      <c r="H4698">
        <f t="shared" ca="1" si="147"/>
        <v>-2.3665987765559237E-2</v>
      </c>
    </row>
    <row r="4699" spans="2:8" x14ac:dyDescent="0.45">
      <c r="B4699" s="191">
        <v>43845</v>
      </c>
      <c r="C4699" s="101">
        <v>176.52665710449219</v>
      </c>
      <c r="D4699" s="56">
        <f t="shared" si="146"/>
        <v>-0.57732013642260549</v>
      </c>
      <c r="E4699">
        <v>-3.4944039835240678E-3</v>
      </c>
      <c r="G4699">
        <v>4697</v>
      </c>
      <c r="H4699">
        <f t="shared" ca="1" si="147"/>
        <v>-2.7926445548759674E-2</v>
      </c>
    </row>
    <row r="4700" spans="2:8" x14ac:dyDescent="0.45">
      <c r="B4700" s="191">
        <v>45664</v>
      </c>
      <c r="C4700" s="101">
        <v>417.63677978515625</v>
      </c>
      <c r="D4700" s="56">
        <f t="shared" si="146"/>
        <v>0.24949288023665012</v>
      </c>
      <c r="E4700">
        <v>-3.5015848443299127E-3</v>
      </c>
      <c r="G4700">
        <v>4698</v>
      </c>
      <c r="H4700">
        <f t="shared" ca="1" si="147"/>
        <v>-5.4604078926989603E-3</v>
      </c>
    </row>
    <row r="4701" spans="2:8" x14ac:dyDescent="0.45">
      <c r="B4701" s="191">
        <v>46029</v>
      </c>
      <c r="C4701" s="101">
        <v>334.24502563476563</v>
      </c>
      <c r="D4701" s="56">
        <f t="shared" si="146"/>
        <v>0.89708329190741332</v>
      </c>
      <c r="E4701">
        <v>-3.5042128799998833E-3</v>
      </c>
      <c r="G4701">
        <v>4699</v>
      </c>
      <c r="H4701">
        <f t="shared" ca="1" si="147"/>
        <v>-7.0577832685474072E-3</v>
      </c>
    </row>
    <row r="4702" spans="2:8" x14ac:dyDescent="0.45">
      <c r="B4702" s="191">
        <v>42682</v>
      </c>
      <c r="C4702" s="101">
        <v>176.18890380859375</v>
      </c>
      <c r="D4702" s="56">
        <f t="shared" si="146"/>
        <v>1.3547102245411216</v>
      </c>
      <c r="E4702">
        <v>-3.5087331701499553E-3</v>
      </c>
      <c r="G4702">
        <v>4700</v>
      </c>
      <c r="H4702">
        <f t="shared" ca="1" si="147"/>
        <v>2.8025068005820074E-2</v>
      </c>
    </row>
    <row r="4703" spans="2:8" x14ac:dyDescent="0.45">
      <c r="B4703" s="191">
        <v>40638</v>
      </c>
      <c r="C4703" s="101">
        <v>74.824028015136719</v>
      </c>
      <c r="D4703" s="56">
        <f t="shared" si="146"/>
        <v>-0.57171474023052116</v>
      </c>
      <c r="E4703">
        <v>-3.5163788288552372E-3</v>
      </c>
      <c r="G4703">
        <v>4701</v>
      </c>
      <c r="H4703">
        <f t="shared" ca="1" si="147"/>
        <v>-1.0397250026945989E-2</v>
      </c>
    </row>
    <row r="4704" spans="2:8" x14ac:dyDescent="0.45">
      <c r="B4704" s="191">
        <v>43721</v>
      </c>
      <c r="C4704" s="101">
        <v>174.7060546875</v>
      </c>
      <c r="D4704" s="56">
        <f t="shared" si="146"/>
        <v>-0.56330646167097997</v>
      </c>
      <c r="E4704">
        <v>-3.5305169614682271E-3</v>
      </c>
      <c r="G4704">
        <v>4702</v>
      </c>
      <c r="H4704">
        <f t="shared" ca="1" si="147"/>
        <v>9.1194932146729957E-3</v>
      </c>
    </row>
    <row r="4705" spans="2:8" x14ac:dyDescent="0.45">
      <c r="B4705" s="191">
        <v>45867</v>
      </c>
      <c r="C4705" s="101">
        <v>400.06558227539063</v>
      </c>
      <c r="D4705" s="56">
        <f t="shared" si="146"/>
        <v>10.91690884032424</v>
      </c>
      <c r="E4705">
        <v>-3.5374277690284205E-3</v>
      </c>
      <c r="G4705">
        <v>4703</v>
      </c>
      <c r="H4705">
        <f t="shared" ca="1" si="147"/>
        <v>-1.4210028182414675E-2</v>
      </c>
    </row>
    <row r="4706" spans="2:8" x14ac:dyDescent="0.45">
      <c r="B4706" s="191">
        <v>38975</v>
      </c>
      <c r="C4706" s="101">
        <v>33.571254730224609</v>
      </c>
      <c r="D4706" s="56">
        <f t="shared" si="146"/>
        <v>-0.84024244654999325</v>
      </c>
      <c r="E4706">
        <v>-3.5501027700063532E-3</v>
      </c>
      <c r="G4706">
        <v>4704</v>
      </c>
      <c r="H4706">
        <f t="shared" ca="1" si="147"/>
        <v>6.9466240585652631E-3</v>
      </c>
    </row>
    <row r="4707" spans="2:8" x14ac:dyDescent="0.45">
      <c r="B4707" s="191">
        <v>43479</v>
      </c>
      <c r="C4707" s="101">
        <v>210.13876342773438</v>
      </c>
      <c r="D4707" s="56">
        <f t="shared" si="146"/>
        <v>-0.46844366569407786</v>
      </c>
      <c r="E4707">
        <v>-3.5551515908389892E-3</v>
      </c>
      <c r="G4707">
        <v>4705</v>
      </c>
      <c r="H4707">
        <f t="shared" ca="1" si="147"/>
        <v>2.2201445593390622E-2</v>
      </c>
    </row>
    <row r="4708" spans="2:8" x14ac:dyDescent="0.45">
      <c r="B4708" s="191">
        <v>45184</v>
      </c>
      <c r="C4708" s="101">
        <v>395.32736206054688</v>
      </c>
      <c r="D4708" s="56">
        <f t="shared" si="146"/>
        <v>12.987560532620247</v>
      </c>
      <c r="E4708">
        <v>-3.5558371897786469E-3</v>
      </c>
      <c r="G4708">
        <v>4706</v>
      </c>
      <c r="H4708">
        <f t="shared" ca="1" si="147"/>
        <v>3.3635308243599484E-2</v>
      </c>
    </row>
    <row r="4709" spans="2:8" x14ac:dyDescent="0.45">
      <c r="B4709" s="191">
        <v>39260</v>
      </c>
      <c r="C4709" s="101">
        <v>28.262781143188477</v>
      </c>
      <c r="D4709" s="56">
        <f t="shared" si="146"/>
        <v>-0.73412938815139195</v>
      </c>
      <c r="E4709">
        <v>-3.5679089927001702E-3</v>
      </c>
      <c r="G4709">
        <v>4707</v>
      </c>
      <c r="H4709">
        <f t="shared" ca="1" si="147"/>
        <v>1.272431286238577E-2</v>
      </c>
    </row>
    <row r="4710" spans="2:8" x14ac:dyDescent="0.45">
      <c r="B4710" s="191">
        <v>41082</v>
      </c>
      <c r="C4710" s="101">
        <v>106.30276489257813</v>
      </c>
      <c r="D4710" s="56">
        <f t="shared" si="146"/>
        <v>-0.31824359891105425</v>
      </c>
      <c r="E4710">
        <v>-3.5799652387234673E-3</v>
      </c>
      <c r="G4710">
        <v>4708</v>
      </c>
      <c r="H4710">
        <f t="shared" ca="1" si="147"/>
        <v>-1.5618536676139275E-2</v>
      </c>
    </row>
    <row r="4711" spans="2:8" x14ac:dyDescent="0.45">
      <c r="B4711" s="191">
        <v>42326</v>
      </c>
      <c r="C4711" s="101">
        <v>155.92485046386719</v>
      </c>
      <c r="D4711" s="56">
        <f t="shared" si="146"/>
        <v>-0.28612888100130246</v>
      </c>
      <c r="E4711">
        <v>-3.5807431646097529E-3</v>
      </c>
      <c r="G4711">
        <v>4709</v>
      </c>
      <c r="H4711">
        <f t="shared" ca="1" si="147"/>
        <v>-1.0806718444267831E-2</v>
      </c>
    </row>
    <row r="4712" spans="2:8" x14ac:dyDescent="0.45">
      <c r="B4712" s="191">
        <v>43606</v>
      </c>
      <c r="C4712" s="101">
        <v>218.42156982421875</v>
      </c>
      <c r="D4712" s="56">
        <f t="shared" si="146"/>
        <v>27.217536786461295</v>
      </c>
      <c r="E4712">
        <v>-3.5831251269059735E-3</v>
      </c>
      <c r="G4712">
        <v>4710</v>
      </c>
      <c r="H4712">
        <f t="shared" ca="1" si="147"/>
        <v>2.0351985629781726E-2</v>
      </c>
    </row>
    <row r="4713" spans="2:8" x14ac:dyDescent="0.45">
      <c r="B4713" s="191">
        <v>37743</v>
      </c>
      <c r="C4713" s="101">
        <v>7.7406320571899414</v>
      </c>
      <c r="D4713" s="56">
        <f t="shared" si="146"/>
        <v>-0.9480600820857219</v>
      </c>
      <c r="E4713">
        <v>-3.5875259157576215E-3</v>
      </c>
      <c r="G4713">
        <v>4711</v>
      </c>
      <c r="H4713">
        <f t="shared" ca="1" si="147"/>
        <v>2.0849138867777017E-2</v>
      </c>
    </row>
    <row r="4714" spans="2:8" x14ac:dyDescent="0.45">
      <c r="B4714" s="191">
        <v>44070</v>
      </c>
      <c r="C4714" s="101">
        <v>149.03050231933594</v>
      </c>
      <c r="D4714" s="56">
        <f t="shared" si="146"/>
        <v>-0.63415765819859804</v>
      </c>
      <c r="E4714">
        <v>-3.5907758165120394E-3</v>
      </c>
      <c r="G4714">
        <v>4712</v>
      </c>
      <c r="H4714">
        <f t="shared" ca="1" si="147"/>
        <v>-5.1987018819640168E-4</v>
      </c>
    </row>
    <row r="4715" spans="2:8" x14ac:dyDescent="0.45">
      <c r="B4715" s="191">
        <v>45826</v>
      </c>
      <c r="C4715" s="101">
        <v>407.36264038085938</v>
      </c>
      <c r="D4715" s="56">
        <f t="shared" si="146"/>
        <v>1.2097778147128264</v>
      </c>
      <c r="E4715">
        <v>-3.5936724850077653E-3</v>
      </c>
      <c r="G4715">
        <v>4713</v>
      </c>
      <c r="H4715">
        <f t="shared" ca="1" si="147"/>
        <v>-1.2996254551692816E-3</v>
      </c>
    </row>
    <row r="4716" spans="2:8" x14ac:dyDescent="0.45">
      <c r="B4716" s="191">
        <v>43089</v>
      </c>
      <c r="C4716" s="101">
        <v>184.34552001953125</v>
      </c>
      <c r="D4716" s="56">
        <f t="shared" si="146"/>
        <v>3.8123416907726673E-3</v>
      </c>
      <c r="E4716">
        <v>-3.5950936497565582E-3</v>
      </c>
      <c r="G4716">
        <v>4714</v>
      </c>
      <c r="H4716">
        <f t="shared" ca="1" si="147"/>
        <v>4.1266250462249437E-2</v>
      </c>
    </row>
    <row r="4717" spans="2:8" x14ac:dyDescent="0.45">
      <c r="B4717" s="191">
        <v>43101</v>
      </c>
      <c r="C4717" s="101">
        <v>183.64540100097656</v>
      </c>
      <c r="D4717" s="56">
        <f t="shared" si="146"/>
        <v>0.12856150097722704</v>
      </c>
      <c r="E4717">
        <v>-3.6086674248988365E-3</v>
      </c>
      <c r="G4717">
        <v>4715</v>
      </c>
      <c r="H4717">
        <f t="shared" ca="1" si="147"/>
        <v>1.3971999942526521E-2</v>
      </c>
    </row>
    <row r="4718" spans="2:8" x14ac:dyDescent="0.45">
      <c r="B4718" s="191">
        <v>44336</v>
      </c>
      <c r="C4718" s="101">
        <v>162.72520446777344</v>
      </c>
      <c r="D4718" s="56">
        <f t="shared" si="146"/>
        <v>3.2801180359812179E-2</v>
      </c>
      <c r="E4718">
        <v>-3.610016895267746E-3</v>
      </c>
      <c r="G4718">
        <v>4716</v>
      </c>
      <c r="H4718">
        <f t="shared" ca="1" si="147"/>
        <v>4.3356768654912767E-2</v>
      </c>
    </row>
    <row r="4719" spans="2:8" x14ac:dyDescent="0.45">
      <c r="B4719" s="191">
        <v>42023</v>
      </c>
      <c r="C4719" s="101">
        <v>157.55714416503906</v>
      </c>
      <c r="D4719" s="56">
        <f t="shared" si="146"/>
        <v>20.386970956564525</v>
      </c>
      <c r="E4719">
        <v>-3.6101246762906421E-3</v>
      </c>
      <c r="G4719">
        <v>4717</v>
      </c>
      <c r="H4719">
        <f t="shared" ca="1" si="147"/>
        <v>7.4216168794961554E-3</v>
      </c>
    </row>
    <row r="4720" spans="2:8" x14ac:dyDescent="0.45">
      <c r="B4720" s="191">
        <v>37594</v>
      </c>
      <c r="C4720" s="101">
        <v>7.3669686317443848</v>
      </c>
      <c r="D4720" s="56">
        <f t="shared" si="146"/>
        <v>-0.81027046828510618</v>
      </c>
      <c r="E4720">
        <v>-3.615184574920115E-3</v>
      </c>
      <c r="G4720">
        <v>4718</v>
      </c>
      <c r="H4720">
        <f t="shared" ca="1" si="147"/>
        <v>5.6699664827854317E-2</v>
      </c>
    </row>
    <row r="4721" spans="2:8" x14ac:dyDescent="0.45">
      <c r="B4721" s="191">
        <v>39548</v>
      </c>
      <c r="C4721" s="101">
        <v>38.828792572021484</v>
      </c>
      <c r="D4721" s="56">
        <f t="shared" si="146"/>
        <v>1.5576253341910065</v>
      </c>
      <c r="E4721">
        <v>-3.6160116683430121E-3</v>
      </c>
      <c r="G4721">
        <v>4719</v>
      </c>
      <c r="H4721">
        <f t="shared" ca="1" si="147"/>
        <v>9.1687668727339798E-4</v>
      </c>
    </row>
    <row r="4722" spans="2:8" x14ac:dyDescent="0.45">
      <c r="B4722" s="191">
        <v>38324</v>
      </c>
      <c r="C4722" s="101">
        <v>15.18157958984375</v>
      </c>
      <c r="D4722" s="56">
        <f t="shared" si="146"/>
        <v>-0.54836430496508071</v>
      </c>
      <c r="E4722">
        <v>-3.6176743096678885E-3</v>
      </c>
      <c r="G4722">
        <v>4720</v>
      </c>
      <c r="H4722">
        <f t="shared" ca="1" si="147"/>
        <v>2.256578388131671E-2</v>
      </c>
    </row>
    <row r="4723" spans="2:8" x14ac:dyDescent="0.45">
      <c r="B4723" s="191">
        <v>39386</v>
      </c>
      <c r="C4723" s="101">
        <v>33.614658355712891</v>
      </c>
      <c r="D4723" s="56">
        <f t="shared" si="146"/>
        <v>-0.30671631962414264</v>
      </c>
      <c r="E4723">
        <v>-3.6201235722216124E-3</v>
      </c>
      <c r="G4723">
        <v>4721</v>
      </c>
      <c r="H4723">
        <f t="shared" ca="1" si="147"/>
        <v>5.590820842658422E-3</v>
      </c>
    </row>
    <row r="4724" spans="2:8" x14ac:dyDescent="0.45">
      <c r="B4724" s="191">
        <v>40231</v>
      </c>
      <c r="C4724" s="101">
        <v>48.486152648925781</v>
      </c>
      <c r="D4724" s="56">
        <f t="shared" si="146"/>
        <v>4.9951460008513715</v>
      </c>
      <c r="E4724">
        <v>-3.6212771965207832E-3</v>
      </c>
      <c r="G4724">
        <v>4722</v>
      </c>
      <c r="H4724">
        <f t="shared" ca="1" si="147"/>
        <v>-1.4351740323180246E-2</v>
      </c>
    </row>
    <row r="4725" spans="2:8" x14ac:dyDescent="0.45">
      <c r="B4725" s="191">
        <v>37785</v>
      </c>
      <c r="C4725" s="101">
        <v>8.0875682830810547</v>
      </c>
      <c r="D4725" s="56">
        <f t="shared" si="146"/>
        <v>8.3758737122151761E-2</v>
      </c>
      <c r="E4725">
        <v>-3.6434488590122399E-3</v>
      </c>
      <c r="G4725">
        <v>4723</v>
      </c>
      <c r="H4725">
        <f t="shared" ca="1" si="147"/>
        <v>-2.3171428251108527E-2</v>
      </c>
    </row>
    <row r="4726" spans="2:8" x14ac:dyDescent="0.45">
      <c r="B4726" s="191">
        <v>37523</v>
      </c>
      <c r="C4726" s="101">
        <v>7.462517261505127</v>
      </c>
      <c r="D4726" s="56">
        <f t="shared" si="146"/>
        <v>3.6716347345842454E-3</v>
      </c>
      <c r="E4726">
        <v>-3.6448694758431819E-3</v>
      </c>
      <c r="G4726">
        <v>4724</v>
      </c>
      <c r="H4726">
        <f t="shared" ca="1" si="147"/>
        <v>3.9172031905156217E-2</v>
      </c>
    </row>
    <row r="4727" spans="2:8" x14ac:dyDescent="0.45">
      <c r="B4727" s="191">
        <v>37525</v>
      </c>
      <c r="C4727" s="101">
        <v>7.4352178573608398</v>
      </c>
      <c r="D4727" s="56">
        <f t="shared" si="146"/>
        <v>-0.93219458357560347</v>
      </c>
      <c r="E4727">
        <v>-3.6582031488368106E-3</v>
      </c>
      <c r="G4727">
        <v>4725</v>
      </c>
      <c r="H4727">
        <f t="shared" ca="1" si="147"/>
        <v>-4.7180005767977224E-3</v>
      </c>
    </row>
    <row r="4728" spans="2:8" x14ac:dyDescent="0.45">
      <c r="B4728" s="191">
        <v>41127</v>
      </c>
      <c r="C4728" s="101">
        <v>109.65522003173828</v>
      </c>
      <c r="D4728" s="56">
        <f t="shared" si="146"/>
        <v>7.7469355865384337E-2</v>
      </c>
      <c r="E4728">
        <v>-3.6631476380971236E-3</v>
      </c>
      <c r="G4728">
        <v>4726</v>
      </c>
      <c r="H4728">
        <f t="shared" ca="1" si="147"/>
        <v>-5.3437952745938469E-3</v>
      </c>
    </row>
    <row r="4729" spans="2:8" x14ac:dyDescent="0.45">
      <c r="B4729" s="191">
        <v>41031</v>
      </c>
      <c r="C4729" s="101">
        <v>101.77108001708984</v>
      </c>
      <c r="D4729" s="56">
        <f t="shared" si="146"/>
        <v>29.397115321210059</v>
      </c>
      <c r="E4729">
        <v>-3.6658547958500552E-3</v>
      </c>
      <c r="G4729">
        <v>4727</v>
      </c>
      <c r="H4729">
        <f t="shared" ca="1" si="147"/>
        <v>2.7103784672123658E-2</v>
      </c>
    </row>
    <row r="4730" spans="2:8" x14ac:dyDescent="0.45">
      <c r="B4730" s="191">
        <v>35269</v>
      </c>
      <c r="C4730" s="101">
        <v>3.348050594329834</v>
      </c>
      <c r="D4730" s="56">
        <f t="shared" si="146"/>
        <v>-0.50048245253642409</v>
      </c>
      <c r="E4730">
        <v>-3.6677591307833013E-3</v>
      </c>
      <c r="G4730">
        <v>4728</v>
      </c>
      <c r="H4730">
        <f t="shared" ca="1" si="147"/>
        <v>1.5637428672125419E-4</v>
      </c>
    </row>
    <row r="4731" spans="2:8" x14ac:dyDescent="0.45">
      <c r="B4731" s="191">
        <v>35797</v>
      </c>
      <c r="C4731" s="101">
        <v>6.702568531036377</v>
      </c>
      <c r="D4731" s="56">
        <f t="shared" si="146"/>
        <v>-0.96228755335540772</v>
      </c>
      <c r="E4731">
        <v>-3.6708008658576322E-3</v>
      </c>
      <c r="G4731">
        <v>4729</v>
      </c>
      <c r="H4731">
        <f t="shared" ca="1" si="147"/>
        <v>-1.1187233203358115E-3</v>
      </c>
    </row>
    <row r="4732" spans="2:8" x14ac:dyDescent="0.45">
      <c r="B4732" s="191">
        <v>43802</v>
      </c>
      <c r="C4732" s="101">
        <v>177.72828674316406</v>
      </c>
      <c r="D4732" s="56">
        <f t="shared" si="146"/>
        <v>0.11235016469993211</v>
      </c>
      <c r="E4732">
        <v>-3.6739924684480252E-3</v>
      </c>
      <c r="G4732">
        <v>4730</v>
      </c>
      <c r="H4732">
        <f t="shared" ca="1" si="147"/>
        <v>8.2992307746264683E-3</v>
      </c>
    </row>
    <row r="4733" spans="2:8" x14ac:dyDescent="0.45">
      <c r="B4733" s="191">
        <v>44328</v>
      </c>
      <c r="C4733" s="101">
        <v>159.77728271484375</v>
      </c>
      <c r="D4733" s="56">
        <f t="shared" si="146"/>
        <v>23.966148714916024</v>
      </c>
      <c r="E4733">
        <v>-3.6764723373026117E-3</v>
      </c>
      <c r="G4733">
        <v>4731</v>
      </c>
      <c r="H4733">
        <f t="shared" ca="1" si="147"/>
        <v>-5.6994347341639502E-2</v>
      </c>
    </row>
    <row r="4734" spans="2:8" x14ac:dyDescent="0.45">
      <c r="B4734" s="191">
        <v>35804</v>
      </c>
      <c r="C4734" s="101">
        <v>6.399756908416748</v>
      </c>
      <c r="D4734" s="56">
        <f t="shared" si="146"/>
        <v>-0.96559889940371024</v>
      </c>
      <c r="E4734">
        <v>-3.6781749814469226E-3</v>
      </c>
      <c r="G4734">
        <v>4732</v>
      </c>
      <c r="H4734">
        <f t="shared" ca="1" si="147"/>
        <v>-7.2955899240370369E-3</v>
      </c>
    </row>
    <row r="4735" spans="2:8" x14ac:dyDescent="0.45">
      <c r="B4735" s="191">
        <v>44511</v>
      </c>
      <c r="C4735" s="101">
        <v>186.03349304199219</v>
      </c>
      <c r="D4735" s="56">
        <f t="shared" si="146"/>
        <v>5.0604210537382135E-2</v>
      </c>
      <c r="E4735">
        <v>-3.6819641369697852E-3</v>
      </c>
      <c r="G4735">
        <v>4733</v>
      </c>
      <c r="H4735">
        <f t="shared" ca="1" si="147"/>
        <v>1.2832229459363983E-3</v>
      </c>
    </row>
    <row r="4736" spans="2:8" x14ac:dyDescent="0.45">
      <c r="B4736" s="191">
        <v>43803</v>
      </c>
      <c r="C4736" s="101">
        <v>177.07286071777344</v>
      </c>
      <c r="D4736" s="56">
        <f t="shared" si="146"/>
        <v>13.876343602713268</v>
      </c>
      <c r="E4736">
        <v>-3.6877980281089643E-3</v>
      </c>
      <c r="G4736">
        <v>4734</v>
      </c>
      <c r="H4736">
        <f t="shared" ca="1" si="147"/>
        <v>-6.2312213500886919E-3</v>
      </c>
    </row>
    <row r="4737" spans="2:8" x14ac:dyDescent="0.45">
      <c r="B4737" s="191">
        <v>38016</v>
      </c>
      <c r="C4737" s="101">
        <v>11.902982711791992</v>
      </c>
      <c r="D4737" s="56">
        <f t="shared" si="146"/>
        <v>-0.92527554905535681</v>
      </c>
      <c r="E4737">
        <v>-3.6940452169909317E-3</v>
      </c>
      <c r="G4737">
        <v>4735</v>
      </c>
      <c r="H4737">
        <f t="shared" ca="1" si="147"/>
        <v>-1.0647489198243867E-2</v>
      </c>
    </row>
    <row r="4738" spans="2:8" x14ac:dyDescent="0.45">
      <c r="B4738" s="191">
        <v>41919</v>
      </c>
      <c r="C4738" s="101">
        <v>159.29167175292969</v>
      </c>
      <c r="D4738" s="56">
        <f t="shared" si="146"/>
        <v>2.1943486436163298</v>
      </c>
      <c r="E4738">
        <v>-3.7078919443251225E-3</v>
      </c>
      <c r="G4738">
        <v>4736</v>
      </c>
      <c r="H4738">
        <f t="shared" ca="1" si="147"/>
        <v>2.1914107905944011E-3</v>
      </c>
    </row>
    <row r="4739" spans="2:8" x14ac:dyDescent="0.45">
      <c r="B4739" s="191">
        <v>40134</v>
      </c>
      <c r="C4739" s="101">
        <v>49.866714477539063</v>
      </c>
      <c r="D4739" s="56">
        <f t="shared" ref="D4739:D4802" si="148">(C4739-C4740)/C4740</f>
        <v>5.4190796866832525</v>
      </c>
      <c r="E4739">
        <v>-3.7165541564016529E-3</v>
      </c>
      <c r="G4739">
        <v>4737</v>
      </c>
      <c r="H4739">
        <f t="shared" ca="1" si="147"/>
        <v>1.8379444962810368E-2</v>
      </c>
    </row>
    <row r="4740" spans="2:8" x14ac:dyDescent="0.45">
      <c r="B4740" s="191">
        <v>37291</v>
      </c>
      <c r="C4740" s="101">
        <v>7.7685146331787109</v>
      </c>
      <c r="D4740" s="56">
        <f t="shared" si="148"/>
        <v>-0.97259508846031528</v>
      </c>
      <c r="E4740">
        <v>-3.7170983834927175E-3</v>
      </c>
      <c r="G4740">
        <v>4738</v>
      </c>
      <c r="H4740">
        <f t="shared" ref="H4740:H4803" ca="1" si="149">_xlfn.NORM.INV(RAND(),N$5,N$6)</f>
        <v>1.4465085500823784E-2</v>
      </c>
    </row>
    <row r="4741" spans="2:8" x14ac:dyDescent="0.45">
      <c r="B4741" s="191">
        <v>44819</v>
      </c>
      <c r="C4741" s="101">
        <v>283.47161865234375</v>
      </c>
      <c r="D4741" s="56">
        <f t="shared" si="148"/>
        <v>8.6256512760236763</v>
      </c>
      <c r="E4741">
        <v>-3.727549328839481E-3</v>
      </c>
      <c r="G4741">
        <v>4739</v>
      </c>
      <c r="H4741">
        <f t="shared" ca="1" si="149"/>
        <v>-4.4839492745878382E-2</v>
      </c>
    </row>
    <row r="4742" spans="2:8" x14ac:dyDescent="0.45">
      <c r="B4742" s="191">
        <v>39202</v>
      </c>
      <c r="C4742" s="101">
        <v>29.449604034423828</v>
      </c>
      <c r="D4742" s="56">
        <f t="shared" si="148"/>
        <v>-0.80288653917606156</v>
      </c>
      <c r="E4742">
        <v>-3.7344936759704556E-3</v>
      </c>
      <c r="G4742">
        <v>4740</v>
      </c>
      <c r="H4742">
        <f t="shared" ca="1" si="149"/>
        <v>7.9453730660940993E-3</v>
      </c>
    </row>
    <row r="4743" spans="2:8" x14ac:dyDescent="0.45">
      <c r="B4743" s="191">
        <v>41766</v>
      </c>
      <c r="C4743" s="101">
        <v>149.40432739257813</v>
      </c>
      <c r="D4743" s="56">
        <f t="shared" si="148"/>
        <v>19.985042936398941</v>
      </c>
      <c r="E4743">
        <v>-3.7361311938719269E-3</v>
      </c>
      <c r="G4743">
        <v>4741</v>
      </c>
      <c r="H4743">
        <f t="shared" ca="1" si="149"/>
        <v>1.0889439674519339E-2</v>
      </c>
    </row>
    <row r="4744" spans="2:8" x14ac:dyDescent="0.45">
      <c r="B4744" s="191">
        <v>37712</v>
      </c>
      <c r="C4744" s="101">
        <v>7.1195626258850098</v>
      </c>
      <c r="D4744" s="56">
        <f t="shared" si="148"/>
        <v>-0.88976875129568256</v>
      </c>
      <c r="E4744">
        <v>-3.7402764821984056E-3</v>
      </c>
      <c r="G4744">
        <v>4742</v>
      </c>
      <c r="H4744">
        <f t="shared" ca="1" si="149"/>
        <v>2.0261149809937269E-2</v>
      </c>
    </row>
    <row r="4745" spans="2:8" x14ac:dyDescent="0.45">
      <c r="B4745" s="191">
        <v>40576</v>
      </c>
      <c r="C4745" s="101">
        <v>64.587516784667969</v>
      </c>
      <c r="D4745" s="56">
        <f t="shared" si="148"/>
        <v>-0.86275995251207072</v>
      </c>
      <c r="E4745">
        <v>-3.7594316769247083E-3</v>
      </c>
      <c r="G4745">
        <v>4743</v>
      </c>
      <c r="H4745">
        <f t="shared" ca="1" si="149"/>
        <v>-1.7679553245928868E-2</v>
      </c>
    </row>
    <row r="4746" spans="2:8" x14ac:dyDescent="0.45">
      <c r="B4746" s="191">
        <v>45566</v>
      </c>
      <c r="C4746" s="101">
        <v>470.61712646484375</v>
      </c>
      <c r="D4746" s="56">
        <f t="shared" si="148"/>
        <v>4.7126110113806341</v>
      </c>
      <c r="E4746">
        <v>-3.7633797663312947E-3</v>
      </c>
      <c r="G4746">
        <v>4744</v>
      </c>
      <c r="H4746">
        <f t="shared" ca="1" si="149"/>
        <v>2.2821211442060514E-2</v>
      </c>
    </row>
    <row r="4747" spans="2:8" x14ac:dyDescent="0.45">
      <c r="B4747" s="191">
        <v>40767</v>
      </c>
      <c r="C4747" s="101">
        <v>82.38214111328125</v>
      </c>
      <c r="D4747" s="56">
        <f t="shared" si="148"/>
        <v>9.354474273366403</v>
      </c>
      <c r="E4747">
        <v>-3.7736322543610078E-3</v>
      </c>
      <c r="G4747">
        <v>4745</v>
      </c>
      <c r="H4747">
        <f t="shared" ca="1" si="149"/>
        <v>-3.2370931830608386E-2</v>
      </c>
    </row>
    <row r="4748" spans="2:8" x14ac:dyDescent="0.45">
      <c r="B4748" s="191">
        <v>37498</v>
      </c>
      <c r="C4748" s="101">
        <v>7.9561877250671387</v>
      </c>
      <c r="D4748" s="56">
        <f t="shared" si="148"/>
        <v>-0.94703777376144072</v>
      </c>
      <c r="E4748">
        <v>-3.7743565860925274E-3</v>
      </c>
      <c r="G4748">
        <v>4746</v>
      </c>
      <c r="H4748">
        <f t="shared" ca="1" si="149"/>
        <v>-3.1882143052508896E-3</v>
      </c>
    </row>
    <row r="4749" spans="2:8" x14ac:dyDescent="0.45">
      <c r="B4749" s="191">
        <v>42117</v>
      </c>
      <c r="C4749" s="101">
        <v>150.22381591796875</v>
      </c>
      <c r="D4749" s="56">
        <f t="shared" si="148"/>
        <v>3.4431172099312124</v>
      </c>
      <c r="E4749">
        <v>-3.7855886159737853E-3</v>
      </c>
      <c r="G4749">
        <v>4747</v>
      </c>
      <c r="H4749">
        <f t="shared" ca="1" si="149"/>
        <v>-2.022997894062711E-2</v>
      </c>
    </row>
    <row r="4750" spans="2:8" x14ac:dyDescent="0.45">
      <c r="B4750" s="191">
        <v>38986</v>
      </c>
      <c r="C4750" s="101">
        <v>33.810455322265625</v>
      </c>
      <c r="D4750" s="56">
        <f t="shared" si="148"/>
        <v>3.086569518122596E-2</v>
      </c>
      <c r="E4750">
        <v>-3.7952229600760889E-3</v>
      </c>
      <c r="G4750">
        <v>4748</v>
      </c>
      <c r="H4750">
        <f t="shared" ca="1" si="149"/>
        <v>-2.7009761519383141E-2</v>
      </c>
    </row>
    <row r="4751" spans="2:8" x14ac:dyDescent="0.45">
      <c r="B4751" s="191">
        <v>39835</v>
      </c>
      <c r="C4751" s="101">
        <v>32.798118591308594</v>
      </c>
      <c r="D4751" s="56">
        <f t="shared" si="148"/>
        <v>3.6240470663940747</v>
      </c>
      <c r="E4751">
        <v>-3.795454469087676E-3</v>
      </c>
      <c r="G4751">
        <v>4749</v>
      </c>
      <c r="H4751">
        <f t="shared" ca="1" si="149"/>
        <v>9.3275618653131925E-3</v>
      </c>
    </row>
    <row r="4752" spans="2:8" x14ac:dyDescent="0.45">
      <c r="B4752" s="191">
        <v>36059</v>
      </c>
      <c r="C4752" s="101">
        <v>7.0929465293884277</v>
      </c>
      <c r="D4752" s="56">
        <f t="shared" si="148"/>
        <v>-6.694586179935022E-2</v>
      </c>
      <c r="E4752">
        <v>-3.7987614143833101E-3</v>
      </c>
      <c r="G4752">
        <v>4750</v>
      </c>
      <c r="H4752">
        <f t="shared" ca="1" si="149"/>
        <v>-1.3763427772736966E-2</v>
      </c>
    </row>
    <row r="4753" spans="2:8" x14ac:dyDescent="0.45">
      <c r="B4753" s="191">
        <v>37755</v>
      </c>
      <c r="C4753" s="101">
        <v>7.6018595695495605</v>
      </c>
      <c r="D4753" s="56">
        <f t="shared" si="148"/>
        <v>-0.41651085366881141</v>
      </c>
      <c r="E4753">
        <v>-3.8012043427123996E-3</v>
      </c>
      <c r="G4753">
        <v>4751</v>
      </c>
      <c r="H4753">
        <f t="shared" ca="1" si="149"/>
        <v>-8.9540887985757826E-3</v>
      </c>
    </row>
    <row r="4754" spans="2:8" x14ac:dyDescent="0.45">
      <c r="B4754" s="191">
        <v>38279</v>
      </c>
      <c r="C4754" s="101">
        <v>13.028279304504395</v>
      </c>
      <c r="D4754" s="56">
        <f t="shared" si="148"/>
        <v>-0.93211148890943463</v>
      </c>
      <c r="E4754">
        <v>-3.8068754336104405E-3</v>
      </c>
      <c r="G4754">
        <v>4752</v>
      </c>
      <c r="H4754">
        <f t="shared" ca="1" si="149"/>
        <v>1.2331905747129888E-2</v>
      </c>
    </row>
    <row r="4755" spans="2:8" x14ac:dyDescent="0.45">
      <c r="B4755" s="191">
        <v>43139</v>
      </c>
      <c r="C4755" s="101">
        <v>191.906982421875</v>
      </c>
      <c r="D4755" s="56">
        <f t="shared" si="148"/>
        <v>-0.56310782206497223</v>
      </c>
      <c r="E4755">
        <v>-3.8160810215038519E-3</v>
      </c>
      <c r="G4755">
        <v>4753</v>
      </c>
      <c r="H4755">
        <f t="shared" ca="1" si="149"/>
        <v>2.1651986180765921E-2</v>
      </c>
    </row>
    <row r="4756" spans="2:8" x14ac:dyDescent="0.45">
      <c r="B4756" s="191">
        <v>45587</v>
      </c>
      <c r="C4756" s="101">
        <v>439.25479125976563</v>
      </c>
      <c r="D4756" s="56">
        <f t="shared" si="148"/>
        <v>10.719883525853859</v>
      </c>
      <c r="E4756">
        <v>-3.8251009480461621E-3</v>
      </c>
      <c r="G4756">
        <v>4754</v>
      </c>
      <c r="H4756">
        <f t="shared" ca="1" si="149"/>
        <v>9.0895204118456637E-3</v>
      </c>
    </row>
    <row r="4757" spans="2:8" x14ac:dyDescent="0.45">
      <c r="B4757" s="191">
        <v>39673</v>
      </c>
      <c r="C4757" s="101">
        <v>37.479450225830078</v>
      </c>
      <c r="D4757" s="56">
        <f t="shared" si="148"/>
        <v>-0.90495546368864332</v>
      </c>
      <c r="E4757">
        <v>-3.8320729755663904E-3</v>
      </c>
      <c r="G4757">
        <v>4755</v>
      </c>
      <c r="H4757">
        <f t="shared" ca="1" si="149"/>
        <v>-2.1923562713882874E-2</v>
      </c>
    </row>
    <row r="4758" spans="2:8" x14ac:dyDescent="0.45">
      <c r="B4758" s="191">
        <v>46020</v>
      </c>
      <c r="C4758" s="101">
        <v>394.33566284179688</v>
      </c>
      <c r="D4758" s="56">
        <f t="shared" si="148"/>
        <v>50.030296186472135</v>
      </c>
      <c r="E4758">
        <v>-3.8352247212103548E-3</v>
      </c>
      <c r="G4758">
        <v>4756</v>
      </c>
      <c r="H4758">
        <f t="shared" ca="1" si="149"/>
        <v>2.7295776319933053E-3</v>
      </c>
    </row>
    <row r="4759" spans="2:8" x14ac:dyDescent="0.45">
      <c r="B4759" s="191">
        <v>36143</v>
      </c>
      <c r="C4759" s="101">
        <v>7.7274813652038574</v>
      </c>
      <c r="D4759" s="56">
        <f t="shared" si="148"/>
        <v>-4.4758364706693712E-2</v>
      </c>
      <c r="E4759">
        <v>-3.8354819453705071E-3</v>
      </c>
      <c r="G4759">
        <v>4757</v>
      </c>
      <c r="H4759">
        <f t="shared" ca="1" si="149"/>
        <v>1.2148628256416575E-2</v>
      </c>
    </row>
    <row r="4760" spans="2:8" x14ac:dyDescent="0.45">
      <c r="B4760" s="191">
        <v>37132</v>
      </c>
      <c r="C4760" s="101">
        <v>8.0895566940307617</v>
      </c>
      <c r="D4760" s="56">
        <f t="shared" si="148"/>
        <v>-0.97917004152733722</v>
      </c>
      <c r="E4760">
        <v>-3.8434604860953471E-3</v>
      </c>
      <c r="G4760">
        <v>4758</v>
      </c>
      <c r="H4760">
        <f t="shared" ca="1" si="149"/>
        <v>2.5244135717010317E-2</v>
      </c>
    </row>
    <row r="4761" spans="2:8" x14ac:dyDescent="0.45">
      <c r="B4761" s="191">
        <v>45208</v>
      </c>
      <c r="C4761" s="101">
        <v>388.36163330078125</v>
      </c>
      <c r="D4761" s="56">
        <f t="shared" si="148"/>
        <v>1.6707910212159654E-2</v>
      </c>
      <c r="E4761">
        <v>-3.8447896982148895E-3</v>
      </c>
      <c r="G4761">
        <v>4759</v>
      </c>
      <c r="H4761">
        <f t="shared" ca="1" si="149"/>
        <v>-3.1008348058690956E-2</v>
      </c>
    </row>
    <row r="4762" spans="2:8" x14ac:dyDescent="0.45">
      <c r="B4762" s="191">
        <v>45383</v>
      </c>
      <c r="C4762" s="101">
        <v>381.97955322265625</v>
      </c>
      <c r="D4762" s="56">
        <f t="shared" si="148"/>
        <v>3.4383007365989964</v>
      </c>
      <c r="E4762">
        <v>-3.8520165407266329E-3</v>
      </c>
      <c r="G4762">
        <v>4760</v>
      </c>
      <c r="H4762">
        <f t="shared" ca="1" si="149"/>
        <v>-8.9173360179092779E-3</v>
      </c>
    </row>
    <row r="4763" spans="2:8" x14ac:dyDescent="0.45">
      <c r="B4763" s="191">
        <v>40969</v>
      </c>
      <c r="C4763" s="101">
        <v>86.064369201660156</v>
      </c>
      <c r="D4763" s="56">
        <f t="shared" si="148"/>
        <v>9.901075358178927</v>
      </c>
      <c r="E4763">
        <v>-3.8527027554476419E-3</v>
      </c>
      <c r="G4763">
        <v>4761</v>
      </c>
      <c r="H4763">
        <f t="shared" ca="1" si="149"/>
        <v>2.7258754106106397E-3</v>
      </c>
    </row>
    <row r="4764" spans="2:8" x14ac:dyDescent="0.45">
      <c r="B4764" s="191">
        <v>37333</v>
      </c>
      <c r="C4764" s="101">
        <v>7.8950347900390625</v>
      </c>
      <c r="D4764" s="56">
        <f t="shared" si="148"/>
        <v>-0.9430582262979037</v>
      </c>
      <c r="E4764">
        <v>-3.8676706269890806E-3</v>
      </c>
      <c r="G4764">
        <v>4762</v>
      </c>
      <c r="H4764">
        <f t="shared" ca="1" si="149"/>
        <v>-6.910833173071544E-3</v>
      </c>
    </row>
    <row r="4765" spans="2:8" x14ac:dyDescent="0.45">
      <c r="B4765" s="191">
        <v>41452</v>
      </c>
      <c r="C4765" s="101">
        <v>138.65101623535156</v>
      </c>
      <c r="D4765" s="56">
        <f t="shared" si="148"/>
        <v>2.7367651659544201</v>
      </c>
      <c r="E4765">
        <v>-3.8705582365154783E-3</v>
      </c>
      <c r="G4765">
        <v>4763</v>
      </c>
      <c r="H4765">
        <f t="shared" ca="1" si="149"/>
        <v>2.1589196347704065E-2</v>
      </c>
    </row>
    <row r="4766" spans="2:8" x14ac:dyDescent="0.45">
      <c r="B4766" s="191">
        <v>39715</v>
      </c>
      <c r="C4766" s="101">
        <v>37.104557037353516</v>
      </c>
      <c r="D4766" s="56">
        <f t="shared" si="148"/>
        <v>2.8573250807266337</v>
      </c>
      <c r="E4766">
        <v>-3.8709472596493329E-3</v>
      </c>
      <c r="G4766">
        <v>4764</v>
      </c>
      <c r="H4766">
        <f t="shared" ca="1" si="149"/>
        <v>-1.2344435314090369E-2</v>
      </c>
    </row>
    <row r="4767" spans="2:8" x14ac:dyDescent="0.45">
      <c r="B4767" s="191">
        <v>37005</v>
      </c>
      <c r="C4767" s="101">
        <v>9.6192455291748047</v>
      </c>
      <c r="D4767" s="56">
        <f t="shared" si="148"/>
        <v>-0.45606586932521925</v>
      </c>
      <c r="E4767">
        <v>-3.8710383383599783E-3</v>
      </c>
      <c r="G4767">
        <v>4765</v>
      </c>
      <c r="H4767">
        <f t="shared" ca="1" si="149"/>
        <v>-1.1795746952121438E-2</v>
      </c>
    </row>
    <row r="4768" spans="2:8" x14ac:dyDescent="0.45">
      <c r="B4768" s="191">
        <v>38495</v>
      </c>
      <c r="C4768" s="101">
        <v>17.684577941894531</v>
      </c>
      <c r="D4768" s="56">
        <f t="shared" si="148"/>
        <v>0.42697102252811542</v>
      </c>
      <c r="E4768">
        <v>-3.8727488244074174E-3</v>
      </c>
      <c r="G4768">
        <v>4766</v>
      </c>
      <c r="H4768">
        <f t="shared" ca="1" si="149"/>
        <v>-1.1188938004493628E-2</v>
      </c>
    </row>
    <row r="4769" spans="2:8" x14ac:dyDescent="0.45">
      <c r="B4769" s="191">
        <v>38075</v>
      </c>
      <c r="C4769" s="101">
        <v>12.393088340759277</v>
      </c>
      <c r="D4769" s="56">
        <f t="shared" si="148"/>
        <v>0.95353683040177173</v>
      </c>
      <c r="E4769">
        <v>-3.8737873238941069E-3</v>
      </c>
      <c r="G4769">
        <v>4767</v>
      </c>
      <c r="H4769">
        <f t="shared" ca="1" si="149"/>
        <v>8.6932216310125383E-3</v>
      </c>
    </row>
    <row r="4770" spans="2:8" x14ac:dyDescent="0.45">
      <c r="B4770" s="191">
        <v>35704</v>
      </c>
      <c r="C4770" s="101">
        <v>6.3439235687255859</v>
      </c>
      <c r="D4770" s="56">
        <f t="shared" si="148"/>
        <v>-0.96847726218306784</v>
      </c>
      <c r="E4770">
        <v>-3.8778181792044363E-3</v>
      </c>
      <c r="G4770">
        <v>4768</v>
      </c>
      <c r="H4770">
        <f t="shared" ca="1" si="149"/>
        <v>-4.6213421039621165E-2</v>
      </c>
    </row>
    <row r="4771" spans="2:8" x14ac:dyDescent="0.45">
      <c r="B4771" s="191">
        <v>43438</v>
      </c>
      <c r="C4771" s="101">
        <v>201.24913024902344</v>
      </c>
      <c r="D4771" s="56">
        <f t="shared" si="148"/>
        <v>4.8159058748283606E-2</v>
      </c>
      <c r="E4771">
        <v>-3.8877571373793769E-3</v>
      </c>
      <c r="G4771">
        <v>4769</v>
      </c>
      <c r="H4771">
        <f t="shared" ca="1" si="149"/>
        <v>-1.9743704751725124E-2</v>
      </c>
    </row>
    <row r="4772" spans="2:8" x14ac:dyDescent="0.45">
      <c r="B4772" s="191">
        <v>43255</v>
      </c>
      <c r="C4772" s="101">
        <v>192.00247192382813</v>
      </c>
      <c r="D4772" s="56">
        <f t="shared" si="148"/>
        <v>-2.5630045759421009E-2</v>
      </c>
      <c r="E4772">
        <v>-3.8895812988513174E-3</v>
      </c>
      <c r="G4772">
        <v>4770</v>
      </c>
      <c r="H4772">
        <f t="shared" ca="1" si="149"/>
        <v>5.9013651643127323E-2</v>
      </c>
    </row>
    <row r="4773" spans="2:8" x14ac:dyDescent="0.45">
      <c r="B4773" s="191">
        <v>42971</v>
      </c>
      <c r="C4773" s="101">
        <v>197.05294799804688</v>
      </c>
      <c r="D4773" s="56">
        <f t="shared" si="148"/>
        <v>-0.49367909571222668</v>
      </c>
      <c r="E4773">
        <v>-3.8931592995815121E-3</v>
      </c>
      <c r="G4773">
        <v>4771</v>
      </c>
      <c r="H4773">
        <f t="shared" ca="1" si="149"/>
        <v>-1.3502689984237993E-3</v>
      </c>
    </row>
    <row r="4774" spans="2:8" x14ac:dyDescent="0.45">
      <c r="B4774" s="191">
        <v>45418</v>
      </c>
      <c r="C4774" s="101">
        <v>389.18588256835938</v>
      </c>
      <c r="D4774" s="56">
        <f t="shared" si="148"/>
        <v>48.864900034305023</v>
      </c>
      <c r="E4774">
        <v>-3.8950347231172149E-3</v>
      </c>
      <c r="G4774">
        <v>4772</v>
      </c>
      <c r="H4774">
        <f t="shared" ca="1" si="149"/>
        <v>5.8412652146496461E-3</v>
      </c>
    </row>
    <row r="4775" spans="2:8" x14ac:dyDescent="0.45">
      <c r="B4775" s="191">
        <v>35870</v>
      </c>
      <c r="C4775" s="101">
        <v>7.8048062324523926</v>
      </c>
      <c r="D4775" s="56">
        <f t="shared" si="148"/>
        <v>-0.95963438941242729</v>
      </c>
      <c r="E4775">
        <v>-3.9060253532593532E-3</v>
      </c>
      <c r="G4775">
        <v>4773</v>
      </c>
      <c r="H4775">
        <f t="shared" ca="1" si="149"/>
        <v>-2.0691899846776159E-2</v>
      </c>
    </row>
    <row r="4776" spans="2:8" x14ac:dyDescent="0.45">
      <c r="B4776" s="191">
        <v>42822</v>
      </c>
      <c r="C4776" s="101">
        <v>193.35285949707031</v>
      </c>
      <c r="D4776" s="56">
        <f t="shared" si="148"/>
        <v>1.4343144240487324</v>
      </c>
      <c r="E4776">
        <v>-3.9062153017015212E-3</v>
      </c>
      <c r="G4776">
        <v>4774</v>
      </c>
      <c r="H4776">
        <f t="shared" ca="1" si="149"/>
        <v>1.2008979072697627E-2</v>
      </c>
    </row>
    <row r="4777" spans="2:8" x14ac:dyDescent="0.45">
      <c r="B4777" s="191">
        <v>40707</v>
      </c>
      <c r="C4777" s="101">
        <v>79.428054809570313</v>
      </c>
      <c r="D4777" s="56">
        <f t="shared" si="148"/>
        <v>-0.80629958008356351</v>
      </c>
      <c r="E4777">
        <v>-3.9130506333328614E-3</v>
      </c>
      <c r="G4777">
        <v>4775</v>
      </c>
      <c r="H4777">
        <f t="shared" ca="1" si="149"/>
        <v>-4.7369804494086655E-2</v>
      </c>
    </row>
    <row r="4778" spans="2:8" x14ac:dyDescent="0.45">
      <c r="B4778" s="191">
        <v>45835</v>
      </c>
      <c r="C4778" s="101">
        <v>410.05618286132813</v>
      </c>
      <c r="D4778" s="56">
        <f t="shared" si="148"/>
        <v>1.8866733229604</v>
      </c>
      <c r="E4778">
        <v>-3.9257423342499353E-3</v>
      </c>
      <c r="G4778">
        <v>4776</v>
      </c>
      <c r="H4778">
        <f t="shared" ca="1" si="149"/>
        <v>1.9505589267658135E-2</v>
      </c>
    </row>
    <row r="4779" spans="2:8" x14ac:dyDescent="0.45">
      <c r="B4779" s="191">
        <v>42233</v>
      </c>
      <c r="C4779" s="101">
        <v>142.05146789550781</v>
      </c>
      <c r="D4779" s="56">
        <f t="shared" si="148"/>
        <v>7.5988035594642813</v>
      </c>
      <c r="E4779">
        <v>-3.9285476603223429E-3</v>
      </c>
      <c r="G4779">
        <v>4777</v>
      </c>
      <c r="H4779">
        <f t="shared" ca="1" si="149"/>
        <v>-1.1421512498962897E-2</v>
      </c>
    </row>
    <row r="4780" spans="2:8" x14ac:dyDescent="0.45">
      <c r="B4780" s="191">
        <v>38464</v>
      </c>
      <c r="C4780" s="101">
        <v>16.51991081237793</v>
      </c>
      <c r="D4780" s="56">
        <f t="shared" si="148"/>
        <v>-0.91127908017293324</v>
      </c>
      <c r="E4780">
        <v>-3.9309416549401224E-3</v>
      </c>
      <c r="G4780">
        <v>4778</v>
      </c>
      <c r="H4780">
        <f t="shared" ca="1" si="149"/>
        <v>2.3955800236442774E-2</v>
      </c>
    </row>
    <row r="4781" spans="2:8" x14ac:dyDescent="0.45">
      <c r="B4781" s="191">
        <v>43021</v>
      </c>
      <c r="C4781" s="101">
        <v>186.20085144042969</v>
      </c>
      <c r="D4781" s="56">
        <f t="shared" si="148"/>
        <v>-0.50173575822827388</v>
      </c>
      <c r="E4781">
        <v>-3.932727664976007E-3</v>
      </c>
      <c r="G4781">
        <v>4779</v>
      </c>
      <c r="H4781">
        <f t="shared" ca="1" si="149"/>
        <v>1.6944088136483858E-3</v>
      </c>
    </row>
    <row r="4782" spans="2:8" x14ac:dyDescent="0.45">
      <c r="B4782" s="191">
        <v>45369</v>
      </c>
      <c r="C4782" s="101">
        <v>373.69900512695313</v>
      </c>
      <c r="D4782" s="56">
        <f t="shared" si="148"/>
        <v>1.1445051710000886</v>
      </c>
      <c r="E4782">
        <v>-3.9369537527506821E-3</v>
      </c>
      <c r="G4782">
        <v>4780</v>
      </c>
      <c r="H4782">
        <f t="shared" ca="1" si="149"/>
        <v>-1.1140128468442844E-2</v>
      </c>
    </row>
    <row r="4783" spans="2:8" x14ac:dyDescent="0.45">
      <c r="B4783" s="191">
        <v>42611</v>
      </c>
      <c r="C4783" s="101">
        <v>174.25885009765625</v>
      </c>
      <c r="D4783" s="56">
        <f t="shared" si="148"/>
        <v>19.560913754135001</v>
      </c>
      <c r="E4783">
        <v>-3.9399406963611652E-3</v>
      </c>
      <c r="G4783">
        <v>4781</v>
      </c>
      <c r="H4783">
        <f t="shared" ca="1" si="149"/>
        <v>1.1320035199333608E-2</v>
      </c>
    </row>
    <row r="4784" spans="2:8" x14ac:dyDescent="0.45">
      <c r="B4784" s="191">
        <v>37026</v>
      </c>
      <c r="C4784" s="101">
        <v>8.4752483367919922</v>
      </c>
      <c r="D4784" s="56">
        <f t="shared" si="148"/>
        <v>-0.93769205024177915</v>
      </c>
      <c r="E4784">
        <v>-3.9414452279663056E-3</v>
      </c>
      <c r="G4784">
        <v>4782</v>
      </c>
      <c r="H4784">
        <f t="shared" ca="1" si="149"/>
        <v>5.6407784089115018E-3</v>
      </c>
    </row>
    <row r="4785" spans="2:8" x14ac:dyDescent="0.45">
      <c r="B4785" s="191">
        <v>41648</v>
      </c>
      <c r="C4785" s="101">
        <v>136.02194213867188</v>
      </c>
      <c r="D4785" s="56">
        <f t="shared" si="148"/>
        <v>-0.32667496168407434</v>
      </c>
      <c r="E4785">
        <v>-3.9450744448855544E-3</v>
      </c>
      <c r="G4785">
        <v>4783</v>
      </c>
      <c r="H4785">
        <f t="shared" ca="1" si="149"/>
        <v>1.0711721711612311E-2</v>
      </c>
    </row>
    <row r="4786" spans="2:8" x14ac:dyDescent="0.45">
      <c r="B4786" s="191">
        <v>43642</v>
      </c>
      <c r="C4786" s="101">
        <v>202.01527404785156</v>
      </c>
      <c r="D4786" s="56">
        <f t="shared" si="148"/>
        <v>0.10758392814163062</v>
      </c>
      <c r="E4786">
        <v>-3.9496617869808322E-3</v>
      </c>
      <c r="G4786">
        <v>4784</v>
      </c>
      <c r="H4786">
        <f t="shared" ca="1" si="149"/>
        <v>-4.151001583513779E-2</v>
      </c>
    </row>
    <row r="4787" spans="2:8" x14ac:dyDescent="0.45">
      <c r="B4787" s="191">
        <v>42793</v>
      </c>
      <c r="C4787" s="101">
        <v>182.39274597167969</v>
      </c>
      <c r="D4787" s="56">
        <f t="shared" si="148"/>
        <v>-3.3882163488731215E-2</v>
      </c>
      <c r="E4787">
        <v>-3.9525115318042479E-3</v>
      </c>
      <c r="G4787">
        <v>4785</v>
      </c>
      <c r="H4787">
        <f t="shared" ca="1" si="149"/>
        <v>5.4212563734908834E-3</v>
      </c>
    </row>
    <row r="4788" spans="2:8" x14ac:dyDescent="0.45">
      <c r="B4788" s="191">
        <v>43285</v>
      </c>
      <c r="C4788" s="101">
        <v>188.78933715820313</v>
      </c>
      <c r="D4788" s="56">
        <f t="shared" si="148"/>
        <v>5.3716283407602488</v>
      </c>
      <c r="E4788">
        <v>-3.9554387020512847E-3</v>
      </c>
      <c r="G4788">
        <v>4786</v>
      </c>
      <c r="H4788">
        <f t="shared" ca="1" si="149"/>
        <v>-1.3654029485814427E-2</v>
      </c>
    </row>
    <row r="4789" spans="2:8" x14ac:dyDescent="0.45">
      <c r="B4789" s="191">
        <v>38770</v>
      </c>
      <c r="C4789" s="101">
        <v>29.629684448242188</v>
      </c>
      <c r="D4789" s="56">
        <f t="shared" si="148"/>
        <v>-0.83969710535954978</v>
      </c>
      <c r="E4789">
        <v>-3.9574360666749207E-3</v>
      </c>
      <c r="G4789">
        <v>4787</v>
      </c>
      <c r="H4789">
        <f t="shared" ca="1" si="149"/>
        <v>1.5229086495205841E-2</v>
      </c>
    </row>
    <row r="4790" spans="2:8" x14ac:dyDescent="0.45">
      <c r="B4790" s="191">
        <v>43160</v>
      </c>
      <c r="C4790" s="101">
        <v>184.83561706542969</v>
      </c>
      <c r="D4790" s="56">
        <f t="shared" si="148"/>
        <v>53.986918369910455</v>
      </c>
      <c r="E4790">
        <v>-3.9615786322254884E-3</v>
      </c>
      <c r="G4790">
        <v>4788</v>
      </c>
      <c r="H4790">
        <f t="shared" ca="1" si="149"/>
        <v>-3.3613703167811359E-3</v>
      </c>
    </row>
    <row r="4791" spans="2:8" x14ac:dyDescent="0.45">
      <c r="B4791" s="191">
        <v>35258</v>
      </c>
      <c r="C4791" s="101">
        <v>3.3614470958709717</v>
      </c>
      <c r="D4791" s="56">
        <f t="shared" si="148"/>
        <v>-0.99155918127343157</v>
      </c>
      <c r="E4791">
        <v>-3.9693066472004431E-3</v>
      </c>
      <c r="G4791">
        <v>4789</v>
      </c>
      <c r="H4791">
        <f t="shared" ca="1" si="149"/>
        <v>-1.613288546478428E-2</v>
      </c>
    </row>
    <row r="4792" spans="2:8" x14ac:dyDescent="0.45">
      <c r="B4792" s="191">
        <v>45217</v>
      </c>
      <c r="C4792" s="101">
        <v>398.23709106445313</v>
      </c>
      <c r="D4792" s="56">
        <f t="shared" si="148"/>
        <v>4.5877494083097723</v>
      </c>
      <c r="E4792">
        <v>-3.969563651018514E-3</v>
      </c>
      <c r="G4792">
        <v>4790</v>
      </c>
      <c r="H4792">
        <f t="shared" ca="1" si="149"/>
        <v>1.0067201440632525E-2</v>
      </c>
    </row>
    <row r="4793" spans="2:8" x14ac:dyDescent="0.45">
      <c r="B4793" s="191">
        <v>40562</v>
      </c>
      <c r="C4793" s="101">
        <v>71.269676208496094</v>
      </c>
      <c r="D4793" s="56">
        <f t="shared" si="148"/>
        <v>2.8432740403421088</v>
      </c>
      <c r="E4793">
        <v>-3.9740984148068648E-3</v>
      </c>
      <c r="G4793">
        <v>4791</v>
      </c>
      <c r="H4793">
        <f t="shared" ca="1" si="149"/>
        <v>2.3584862883386497E-2</v>
      </c>
    </row>
    <row r="4794" spans="2:8" x14ac:dyDescent="0.45">
      <c r="B4794" s="191">
        <v>38518</v>
      </c>
      <c r="C4794" s="101">
        <v>18.544000625610352</v>
      </c>
      <c r="D4794" s="56">
        <f t="shared" si="148"/>
        <v>-0.90356834334917335</v>
      </c>
      <c r="E4794">
        <v>-3.9793100056959973E-3</v>
      </c>
      <c r="G4794">
        <v>4792</v>
      </c>
      <c r="H4794">
        <f t="shared" ca="1" si="149"/>
        <v>-1.2852528463910594E-2</v>
      </c>
    </row>
    <row r="4795" spans="2:8" x14ac:dyDescent="0.45">
      <c r="B4795" s="191">
        <v>44467</v>
      </c>
      <c r="C4795" s="101">
        <v>192.302001953125</v>
      </c>
      <c r="D4795" s="56">
        <f t="shared" si="148"/>
        <v>1.316136432700395</v>
      </c>
      <c r="E4795">
        <v>-3.9800636430828134E-3</v>
      </c>
      <c r="G4795">
        <v>4793</v>
      </c>
      <c r="H4795">
        <f t="shared" ca="1" si="149"/>
        <v>1.1076442803964236E-2</v>
      </c>
    </row>
    <row r="4796" spans="2:8" x14ac:dyDescent="0.45">
      <c r="B4796" s="191">
        <v>40912</v>
      </c>
      <c r="C4796" s="101">
        <v>83.027061462402344</v>
      </c>
      <c r="D4796" s="56">
        <f t="shared" si="148"/>
        <v>1.7844979083686554</v>
      </c>
      <c r="E4796">
        <v>-3.9929889308687018E-3</v>
      </c>
      <c r="G4796">
        <v>4794</v>
      </c>
      <c r="H4796">
        <f t="shared" ca="1" si="149"/>
        <v>1.0126949254231698E-2</v>
      </c>
    </row>
    <row r="4797" spans="2:8" x14ac:dyDescent="0.45">
      <c r="B4797" s="191">
        <v>39091</v>
      </c>
      <c r="C4797" s="101">
        <v>29.817605972290039</v>
      </c>
      <c r="D4797" s="56">
        <f t="shared" si="148"/>
        <v>1.4337259366579489</v>
      </c>
      <c r="E4797">
        <v>-3.9952924752362463E-3</v>
      </c>
      <c r="G4797">
        <v>4795</v>
      </c>
      <c r="H4797">
        <f t="shared" ca="1" si="149"/>
        <v>-4.5351411958426324E-3</v>
      </c>
    </row>
    <row r="4798" spans="2:8" x14ac:dyDescent="0.45">
      <c r="B4798" s="191">
        <v>38201</v>
      </c>
      <c r="C4798" s="101">
        <v>12.251833915710449</v>
      </c>
      <c r="D4798" s="56">
        <f t="shared" si="148"/>
        <v>-0.93856574053217467</v>
      </c>
      <c r="E4798">
        <v>-3.9989735288280242E-3</v>
      </c>
      <c r="G4798">
        <v>4796</v>
      </c>
      <c r="H4798">
        <f t="shared" ca="1" si="149"/>
        <v>-3.0853513375160482E-2</v>
      </c>
    </row>
    <row r="4799" spans="2:8" x14ac:dyDescent="0.45">
      <c r="B4799" s="191">
        <v>43648</v>
      </c>
      <c r="C4799" s="101">
        <v>199.42999267578125</v>
      </c>
      <c r="D4799" s="56">
        <f t="shared" si="148"/>
        <v>0.37528547773799775</v>
      </c>
      <c r="E4799">
        <v>-4.0006578094062785E-3</v>
      </c>
      <c r="G4799">
        <v>4797</v>
      </c>
      <c r="H4799">
        <f t="shared" ca="1" si="149"/>
        <v>-2.3008588922957263E-2</v>
      </c>
    </row>
    <row r="4800" spans="2:8" x14ac:dyDescent="0.45">
      <c r="B4800" s="191">
        <v>42500</v>
      </c>
      <c r="C4800" s="101">
        <v>145.0098876953125</v>
      </c>
      <c r="D4800" s="56">
        <f t="shared" si="148"/>
        <v>-3.6915915364168599E-2</v>
      </c>
      <c r="E4800">
        <v>-4.0025953829976842E-3</v>
      </c>
      <c r="G4800">
        <v>4798</v>
      </c>
      <c r="H4800">
        <f t="shared" ca="1" si="149"/>
        <v>6.897624584462551E-3</v>
      </c>
    </row>
    <row r="4801" spans="2:8" x14ac:dyDescent="0.45">
      <c r="B4801" s="191">
        <v>42332</v>
      </c>
      <c r="C4801" s="101">
        <v>150.56825256347656</v>
      </c>
      <c r="D4801" s="56">
        <f t="shared" si="148"/>
        <v>4.1692654613144165E-3</v>
      </c>
      <c r="E4801">
        <v>-4.0029073514385709E-3</v>
      </c>
      <c r="G4801">
        <v>4799</v>
      </c>
      <c r="H4801">
        <f t="shared" ca="1" si="149"/>
        <v>-1.2150724185030709E-2</v>
      </c>
    </row>
    <row r="4802" spans="2:8" x14ac:dyDescent="0.45">
      <c r="B4802" s="191">
        <v>41544</v>
      </c>
      <c r="C4802" s="101">
        <v>149.94309997558594</v>
      </c>
      <c r="D4802" s="56">
        <f t="shared" si="148"/>
        <v>19.315480651729189</v>
      </c>
      <c r="E4802">
        <v>-4.0077184637832639E-3</v>
      </c>
      <c r="G4802">
        <v>4800</v>
      </c>
      <c r="H4802">
        <f t="shared" ca="1" si="149"/>
        <v>-1.8916450879513753E-3</v>
      </c>
    </row>
    <row r="4803" spans="2:8" x14ac:dyDescent="0.45">
      <c r="B4803" s="191">
        <v>36126</v>
      </c>
      <c r="C4803" s="101">
        <v>7.3807311058044434</v>
      </c>
      <c r="D4803" s="56">
        <f t="shared" ref="D4803:D4866" si="150">(C4803-C4804)/C4804</f>
        <v>-0.79365224336994911</v>
      </c>
      <c r="E4803">
        <v>-4.0149512470665331E-3</v>
      </c>
      <c r="G4803">
        <v>4801</v>
      </c>
      <c r="H4803">
        <f t="shared" ca="1" si="149"/>
        <v>1.5576621778569668E-2</v>
      </c>
    </row>
    <row r="4804" spans="2:8" x14ac:dyDescent="0.45">
      <c r="B4804" s="191">
        <v>39948</v>
      </c>
      <c r="C4804" s="101">
        <v>35.768409729003906</v>
      </c>
      <c r="D4804" s="56">
        <f t="shared" si="150"/>
        <v>-0.76093803621136535</v>
      </c>
      <c r="E4804">
        <v>-4.0149679125480973E-3</v>
      </c>
      <c r="G4804">
        <v>4802</v>
      </c>
      <c r="H4804">
        <f t="shared" ref="H4804:H4867" ca="1" si="151">_xlfn.NORM.INV(RAND(),N$5,N$6)</f>
        <v>9.6778588470477506E-3</v>
      </c>
    </row>
    <row r="4805" spans="2:8" x14ac:dyDescent="0.45">
      <c r="B4805" s="191">
        <v>41557</v>
      </c>
      <c r="C4805" s="101">
        <v>149.61982727050781</v>
      </c>
      <c r="D4805" s="56">
        <f t="shared" si="150"/>
        <v>0.70710310401454057</v>
      </c>
      <c r="E4805">
        <v>-4.0167475365742921E-3</v>
      </c>
      <c r="G4805">
        <v>4803</v>
      </c>
      <c r="H4805">
        <f t="shared" ca="1" si="151"/>
        <v>-9.9235377232799547E-3</v>
      </c>
    </row>
    <row r="4806" spans="2:8" x14ac:dyDescent="0.45">
      <c r="B4806" s="191">
        <v>40862</v>
      </c>
      <c r="C4806" s="101">
        <v>87.645454406738281</v>
      </c>
      <c r="D4806" s="56">
        <f t="shared" si="150"/>
        <v>-0.77696766031899744</v>
      </c>
      <c r="E4806">
        <v>-4.0188243347902448E-3</v>
      </c>
      <c r="G4806">
        <v>4804</v>
      </c>
      <c r="H4806">
        <f t="shared" ca="1" si="151"/>
        <v>7.3584746495591654E-3</v>
      </c>
    </row>
    <row r="4807" spans="2:8" x14ac:dyDescent="0.45">
      <c r="B4807" s="191">
        <v>45705</v>
      </c>
      <c r="C4807" s="101">
        <v>392.97195434570313</v>
      </c>
      <c r="D4807" s="56">
        <f t="shared" si="150"/>
        <v>25.008665663755938</v>
      </c>
      <c r="E4807">
        <v>-4.0219186405901072E-3</v>
      </c>
      <c r="G4807">
        <v>4805</v>
      </c>
      <c r="H4807">
        <f t="shared" ca="1" si="151"/>
        <v>5.3526753949267002E-3</v>
      </c>
    </row>
    <row r="4808" spans="2:8" x14ac:dyDescent="0.45">
      <c r="B4808" s="191">
        <v>38337</v>
      </c>
      <c r="C4808" s="101">
        <v>15.109270095825195</v>
      </c>
      <c r="D4808" s="56">
        <f t="shared" si="150"/>
        <v>-0.94857695505500106</v>
      </c>
      <c r="E4808">
        <v>-4.0242699657445135E-3</v>
      </c>
      <c r="G4808">
        <v>4806</v>
      </c>
      <c r="H4808">
        <f t="shared" ca="1" si="151"/>
        <v>-3.1114022333880529E-2</v>
      </c>
    </row>
    <row r="4809" spans="2:8" x14ac:dyDescent="0.45">
      <c r="B4809" s="191">
        <v>44859</v>
      </c>
      <c r="C4809" s="101">
        <v>293.82293701171875</v>
      </c>
      <c r="D4809" s="56">
        <f t="shared" si="150"/>
        <v>8.3695662368283674</v>
      </c>
      <c r="E4809">
        <v>-4.0262085789348843E-3</v>
      </c>
      <c r="G4809">
        <v>4807</v>
      </c>
      <c r="H4809">
        <f t="shared" ca="1" si="151"/>
        <v>3.6434993662089576E-2</v>
      </c>
    </row>
    <row r="4810" spans="2:8" x14ac:dyDescent="0.45">
      <c r="B4810" s="191">
        <v>38785</v>
      </c>
      <c r="C4810" s="101">
        <v>31.359289169311523</v>
      </c>
      <c r="D4810" s="56">
        <f t="shared" si="150"/>
        <v>-0.79701418368616828</v>
      </c>
      <c r="E4810">
        <v>-4.0264079343019519E-3</v>
      </c>
      <c r="G4810">
        <v>4808</v>
      </c>
      <c r="H4810">
        <f t="shared" ca="1" si="151"/>
        <v>-1.7492371724399311E-2</v>
      </c>
    </row>
    <row r="4811" spans="2:8" x14ac:dyDescent="0.45">
      <c r="B4811" s="191">
        <v>41726</v>
      </c>
      <c r="C4811" s="101">
        <v>154.49005126953125</v>
      </c>
      <c r="D4811" s="56">
        <f t="shared" si="150"/>
        <v>-0.18234675411852647</v>
      </c>
      <c r="E4811">
        <v>-4.0288753775472143E-3</v>
      </c>
      <c r="G4811">
        <v>4809</v>
      </c>
      <c r="H4811">
        <f t="shared" ca="1" si="151"/>
        <v>-7.5025978318968541E-3</v>
      </c>
    </row>
    <row r="4812" spans="2:8" x14ac:dyDescent="0.45">
      <c r="B4812" s="191">
        <v>43780</v>
      </c>
      <c r="C4812" s="101">
        <v>188.9432373046875</v>
      </c>
      <c r="D4812" s="56">
        <f t="shared" si="150"/>
        <v>4.2560864050396205E-2</v>
      </c>
      <c r="E4812">
        <v>-4.0307424849169897E-3</v>
      </c>
      <c r="G4812">
        <v>4810</v>
      </c>
      <c r="H4812">
        <f t="shared" ca="1" si="151"/>
        <v>-2.0827877102819723E-2</v>
      </c>
    </row>
    <row r="4813" spans="2:8" x14ac:dyDescent="0.45">
      <c r="B4813" s="191">
        <v>43167</v>
      </c>
      <c r="C4813" s="101">
        <v>181.22993469238281</v>
      </c>
      <c r="D4813" s="56">
        <f t="shared" si="150"/>
        <v>4.6060491277456856</v>
      </c>
      <c r="E4813">
        <v>-4.0399112405245267E-3</v>
      </c>
      <c r="G4813">
        <v>4811</v>
      </c>
      <c r="H4813">
        <f t="shared" ca="1" si="151"/>
        <v>-1.7977967265445211E-3</v>
      </c>
    </row>
    <row r="4814" spans="2:8" x14ac:dyDescent="0.45">
      <c r="B4814" s="191">
        <v>39330</v>
      </c>
      <c r="C4814" s="101">
        <v>32.327568054199219</v>
      </c>
      <c r="D4814" s="56">
        <f t="shared" si="150"/>
        <v>-0.53717229643638398</v>
      </c>
      <c r="E4814">
        <v>-4.0520829991266853E-3</v>
      </c>
      <c r="G4814">
        <v>4812</v>
      </c>
      <c r="H4814">
        <f t="shared" ca="1" si="151"/>
        <v>8.889158818201761E-3</v>
      </c>
    </row>
    <row r="4815" spans="2:8" x14ac:dyDescent="0.45">
      <c r="B4815" s="191">
        <v>40610</v>
      </c>
      <c r="C4815" s="101">
        <v>69.847953796386719</v>
      </c>
      <c r="D4815" s="56">
        <f t="shared" si="150"/>
        <v>-0.41715624206000396</v>
      </c>
      <c r="E4815">
        <v>-4.0545529983414524E-3</v>
      </c>
      <c r="G4815">
        <v>4813</v>
      </c>
      <c r="H4815">
        <f t="shared" ca="1" si="151"/>
        <v>1.7652118752137604E-2</v>
      </c>
    </row>
    <row r="4816" spans="2:8" x14ac:dyDescent="0.45">
      <c r="B4816" s="191">
        <v>41278</v>
      </c>
      <c r="C4816" s="101">
        <v>119.83992767333984</v>
      </c>
      <c r="D4816" s="56">
        <f t="shared" si="150"/>
        <v>1.3784533312659459</v>
      </c>
      <c r="E4816">
        <v>-4.0557015561618762E-3</v>
      </c>
      <c r="G4816">
        <v>4814</v>
      </c>
      <c r="H4816">
        <f t="shared" ca="1" si="151"/>
        <v>-2.6053901282220487E-2</v>
      </c>
    </row>
    <row r="4817" spans="2:8" x14ac:dyDescent="0.45">
      <c r="B4817" s="191">
        <v>40099</v>
      </c>
      <c r="C4817" s="101">
        <v>50.385654449462891</v>
      </c>
      <c r="D4817" s="56">
        <f t="shared" si="150"/>
        <v>1.1676742294259666E-3</v>
      </c>
      <c r="E4817">
        <v>-4.0640331408186951E-3</v>
      </c>
      <c r="G4817">
        <v>4815</v>
      </c>
      <c r="H4817">
        <f t="shared" ca="1" si="151"/>
        <v>2.9498501803418949E-2</v>
      </c>
    </row>
    <row r="4818" spans="2:8" x14ac:dyDescent="0.45">
      <c r="B4818" s="191">
        <v>40149</v>
      </c>
      <c r="C4818" s="101">
        <v>50.326889038085938</v>
      </c>
      <c r="D4818" s="56">
        <f t="shared" si="150"/>
        <v>-0.88119782675160485</v>
      </c>
      <c r="E4818">
        <v>-4.0690600306761016E-3</v>
      </c>
      <c r="G4818">
        <v>4816</v>
      </c>
      <c r="H4818">
        <f t="shared" ca="1" si="151"/>
        <v>-6.8953441495969636E-3</v>
      </c>
    </row>
    <row r="4819" spans="2:8" x14ac:dyDescent="0.45">
      <c r="B4819" s="191">
        <v>45646</v>
      </c>
      <c r="C4819" s="101">
        <v>423.6192626953125</v>
      </c>
      <c r="D4819" s="56">
        <f t="shared" si="150"/>
        <v>53.494457371937308</v>
      </c>
      <c r="E4819">
        <v>-4.0723448182640792E-3</v>
      </c>
      <c r="G4819">
        <v>4817</v>
      </c>
      <c r="H4819">
        <f t="shared" ca="1" si="151"/>
        <v>3.699090633695893E-3</v>
      </c>
    </row>
    <row r="4820" spans="2:8" x14ac:dyDescent="0.45">
      <c r="B4820" s="191">
        <v>37728</v>
      </c>
      <c r="C4820" s="101">
        <v>7.7736210823059082</v>
      </c>
      <c r="D4820" s="56">
        <f t="shared" si="150"/>
        <v>-0.95864021963015278</v>
      </c>
      <c r="E4820">
        <v>-4.0804534890675256E-3</v>
      </c>
      <c r="G4820">
        <v>4818</v>
      </c>
      <c r="H4820">
        <f t="shared" ca="1" si="151"/>
        <v>-1.399464314774008E-2</v>
      </c>
    </row>
    <row r="4821" spans="2:8" x14ac:dyDescent="0.45">
      <c r="B4821" s="191">
        <v>43000</v>
      </c>
      <c r="C4821" s="101">
        <v>187.95121765136719</v>
      </c>
      <c r="D4821" s="56">
        <f t="shared" si="150"/>
        <v>0.57869426747918806</v>
      </c>
      <c r="E4821">
        <v>-4.0808396283874499E-3</v>
      </c>
      <c r="G4821">
        <v>4819</v>
      </c>
      <c r="H4821">
        <f t="shared" ca="1" si="151"/>
        <v>-3.6650495081180838E-2</v>
      </c>
    </row>
    <row r="4822" spans="2:8" x14ac:dyDescent="0.45">
      <c r="B4822" s="191">
        <v>41233</v>
      </c>
      <c r="C4822" s="101">
        <v>119.05485534667969</v>
      </c>
      <c r="D4822" s="56">
        <f t="shared" si="150"/>
        <v>15.847080682492786</v>
      </c>
      <c r="E4822">
        <v>-4.0825907554583084E-3</v>
      </c>
      <c r="G4822">
        <v>4820</v>
      </c>
      <c r="H4822">
        <f t="shared" ca="1" si="151"/>
        <v>-1.023585795234884E-2</v>
      </c>
    </row>
    <row r="4823" spans="2:8" x14ac:dyDescent="0.45">
      <c r="B4823" s="191">
        <v>37390</v>
      </c>
      <c r="C4823" s="101">
        <v>7.0667943954467773</v>
      </c>
      <c r="D4823" s="56">
        <f t="shared" si="150"/>
        <v>-0.98198506876512948</v>
      </c>
      <c r="E4823">
        <v>-4.0847589669648944E-3</v>
      </c>
      <c r="G4823">
        <v>4821</v>
      </c>
      <c r="H4823">
        <f t="shared" ca="1" si="151"/>
        <v>3.5956273316000424E-2</v>
      </c>
    </row>
    <row r="4824" spans="2:8" x14ac:dyDescent="0.45">
      <c r="B4824" s="191">
        <v>45411</v>
      </c>
      <c r="C4824" s="101">
        <v>392.2742919921875</v>
      </c>
      <c r="D4824" s="56">
        <f t="shared" si="150"/>
        <v>1.3363030793056221</v>
      </c>
      <c r="E4824">
        <v>-4.0908528839428138E-3</v>
      </c>
      <c r="G4824">
        <v>4822</v>
      </c>
      <c r="H4824">
        <f t="shared" ca="1" si="151"/>
        <v>-7.8062248139394936E-3</v>
      </c>
    </row>
    <row r="4825" spans="2:8" x14ac:dyDescent="0.45">
      <c r="B4825" s="191">
        <v>44215</v>
      </c>
      <c r="C4825" s="101">
        <v>167.90385437011719</v>
      </c>
      <c r="D4825" s="56">
        <f t="shared" si="150"/>
        <v>3.7920702565704403</v>
      </c>
      <c r="E4825">
        <v>-4.0958450365019394E-3</v>
      </c>
      <c r="G4825">
        <v>4823</v>
      </c>
      <c r="H4825">
        <f t="shared" ca="1" si="151"/>
        <v>-5.130415630457426E-3</v>
      </c>
    </row>
    <row r="4826" spans="2:8" x14ac:dyDescent="0.45">
      <c r="B4826" s="191">
        <v>39681</v>
      </c>
      <c r="C4826" s="101">
        <v>35.037853240966797</v>
      </c>
      <c r="D4826" s="56">
        <f t="shared" si="150"/>
        <v>3.3862483278405517</v>
      </c>
      <c r="E4826">
        <v>-4.0984468643991898E-3</v>
      </c>
      <c r="G4826">
        <v>4824</v>
      </c>
      <c r="H4826">
        <f t="shared" ca="1" si="151"/>
        <v>4.9856528947046421E-3</v>
      </c>
    </row>
    <row r="4827" spans="2:8" x14ac:dyDescent="0.45">
      <c r="B4827" s="191">
        <v>37329</v>
      </c>
      <c r="C4827" s="101">
        <v>7.9881143569946289</v>
      </c>
      <c r="D4827" s="56">
        <f t="shared" si="150"/>
        <v>-0.95728419118954977</v>
      </c>
      <c r="E4827">
        <v>-4.099931657897603E-3</v>
      </c>
      <c r="G4827">
        <v>4825</v>
      </c>
      <c r="H4827">
        <f t="shared" ca="1" si="151"/>
        <v>-1.8508311322202421E-2</v>
      </c>
    </row>
    <row r="4828" spans="2:8" x14ac:dyDescent="0.45">
      <c r="B4828" s="191">
        <v>43153</v>
      </c>
      <c r="C4828" s="101">
        <v>187.00604248046875</v>
      </c>
      <c r="D4828" s="56">
        <f t="shared" si="150"/>
        <v>-4.6588064843314722E-2</v>
      </c>
      <c r="E4828">
        <v>-4.1013806161172102E-3</v>
      </c>
      <c r="G4828">
        <v>4826</v>
      </c>
      <c r="H4828">
        <f t="shared" ca="1" si="151"/>
        <v>-1.8681547454582573E-2</v>
      </c>
    </row>
    <row r="4829" spans="2:8" x14ac:dyDescent="0.45">
      <c r="B4829" s="191">
        <v>44462</v>
      </c>
      <c r="C4829" s="101">
        <v>196.14401245117188</v>
      </c>
      <c r="D4829" s="56">
        <f t="shared" si="150"/>
        <v>0.73436672648027546</v>
      </c>
      <c r="E4829">
        <v>-4.1069133118223321E-3</v>
      </c>
      <c r="G4829">
        <v>4827</v>
      </c>
      <c r="H4829">
        <f t="shared" ca="1" si="151"/>
        <v>-1.8681048713416507E-4</v>
      </c>
    </row>
    <row r="4830" spans="2:8" x14ac:dyDescent="0.45">
      <c r="B4830" s="191">
        <v>41156</v>
      </c>
      <c r="C4830" s="101">
        <v>113.09258270263672</v>
      </c>
      <c r="D4830" s="56">
        <f t="shared" si="150"/>
        <v>14.788906719682396</v>
      </c>
      <c r="E4830">
        <v>-4.110530356034558E-3</v>
      </c>
      <c r="G4830">
        <v>4828</v>
      </c>
      <c r="H4830">
        <f t="shared" ca="1" si="151"/>
        <v>3.0444931114412939E-2</v>
      </c>
    </row>
    <row r="4831" spans="2:8" x14ac:dyDescent="0.45">
      <c r="B4831" s="191">
        <v>37664</v>
      </c>
      <c r="C4831" s="101">
        <v>7.1627874374389648</v>
      </c>
      <c r="D4831" s="56">
        <f t="shared" si="150"/>
        <v>-0.97915696028201793</v>
      </c>
      <c r="E4831">
        <v>-4.1119829333780269E-3</v>
      </c>
      <c r="G4831">
        <v>4829</v>
      </c>
      <c r="H4831">
        <f t="shared" ca="1" si="151"/>
        <v>-4.1289522526570588E-2</v>
      </c>
    </row>
    <row r="4832" spans="2:8" x14ac:dyDescent="0.45">
      <c r="B4832" s="191">
        <v>45034</v>
      </c>
      <c r="C4832" s="101">
        <v>343.6536865234375</v>
      </c>
      <c r="D4832" s="56">
        <f t="shared" si="150"/>
        <v>-0.14939834262945079</v>
      </c>
      <c r="E4832">
        <v>-4.1235568943754092E-3</v>
      </c>
      <c r="G4832">
        <v>4830</v>
      </c>
      <c r="H4832">
        <f t="shared" ca="1" si="151"/>
        <v>-1.1896693444665348E-2</v>
      </c>
    </row>
    <row r="4833" spans="2:8" x14ac:dyDescent="0.45">
      <c r="B4833" s="191">
        <v>45275</v>
      </c>
      <c r="C4833" s="101">
        <v>404.01248168945313</v>
      </c>
      <c r="D4833" s="56">
        <f t="shared" si="150"/>
        <v>17.389352420901151</v>
      </c>
      <c r="E4833">
        <v>-4.1295130723656998E-3</v>
      </c>
      <c r="G4833">
        <v>4831</v>
      </c>
      <c r="H4833">
        <f t="shared" ca="1" si="151"/>
        <v>1.8972964313956141E-2</v>
      </c>
    </row>
    <row r="4834" spans="2:8" x14ac:dyDescent="0.45">
      <c r="B4834" s="191">
        <v>38603</v>
      </c>
      <c r="C4834" s="101">
        <v>21.969913482666016</v>
      </c>
      <c r="D4834" s="56">
        <f t="shared" si="150"/>
        <v>-0.84912330218947318</v>
      </c>
      <c r="E4834">
        <v>-4.1322431946376895E-3</v>
      </c>
      <c r="G4834">
        <v>4832</v>
      </c>
      <c r="H4834">
        <f t="shared" ca="1" si="151"/>
        <v>-2.2955782910158633E-2</v>
      </c>
    </row>
    <row r="4835" spans="2:8" x14ac:dyDescent="0.45">
      <c r="B4835" s="191">
        <v>42367</v>
      </c>
      <c r="C4835" s="101">
        <v>145.61502075195313</v>
      </c>
      <c r="D4835" s="56">
        <f t="shared" si="150"/>
        <v>-0.32168884588120256</v>
      </c>
      <c r="E4835">
        <v>-4.1387143437654119E-3</v>
      </c>
      <c r="G4835">
        <v>4833</v>
      </c>
      <c r="H4835">
        <f t="shared" ca="1" si="151"/>
        <v>-4.9772035541264872E-3</v>
      </c>
    </row>
    <row r="4836" spans="2:8" x14ac:dyDescent="0.45">
      <c r="B4836" s="191">
        <v>43593</v>
      </c>
      <c r="C4836" s="101">
        <v>214.67289733886719</v>
      </c>
      <c r="D4836" s="56">
        <f t="shared" si="150"/>
        <v>0.53324799306699333</v>
      </c>
      <c r="E4836">
        <v>-4.140424324654909E-3</v>
      </c>
      <c r="G4836">
        <v>4834</v>
      </c>
      <c r="H4836">
        <f t="shared" ca="1" si="151"/>
        <v>9.6118232843523596E-3</v>
      </c>
    </row>
    <row r="4837" spans="2:8" x14ac:dyDescent="0.45">
      <c r="B4837" s="191">
        <v>42180</v>
      </c>
      <c r="C4837" s="101">
        <v>140.01185607910156</v>
      </c>
      <c r="D4837" s="56">
        <f t="shared" si="150"/>
        <v>-0.15438207652368163</v>
      </c>
      <c r="E4837">
        <v>-4.1449926953620294E-3</v>
      </c>
      <c r="G4837">
        <v>4835</v>
      </c>
      <c r="H4837">
        <f t="shared" ca="1" si="151"/>
        <v>8.9524063647847818E-3</v>
      </c>
    </row>
    <row r="4838" spans="2:8" x14ac:dyDescent="0.45">
      <c r="B4838" s="191">
        <v>42648</v>
      </c>
      <c r="C4838" s="101">
        <v>165.57342529296875</v>
      </c>
      <c r="D4838" s="56">
        <f t="shared" si="150"/>
        <v>-0.14378012762394887</v>
      </c>
      <c r="E4838">
        <v>-4.1462168730781145E-3</v>
      </c>
      <c r="G4838">
        <v>4836</v>
      </c>
      <c r="H4838">
        <f t="shared" ca="1" si="151"/>
        <v>-4.062496197555502E-2</v>
      </c>
    </row>
    <row r="4839" spans="2:8" x14ac:dyDescent="0.45">
      <c r="B4839" s="191">
        <v>43210</v>
      </c>
      <c r="C4839" s="101">
        <v>193.37722778320313</v>
      </c>
      <c r="D4839" s="56">
        <f t="shared" si="150"/>
        <v>23.688296599420507</v>
      </c>
      <c r="E4839">
        <v>-4.1464919913958408E-3</v>
      </c>
      <c r="G4839">
        <v>4837</v>
      </c>
      <c r="H4839">
        <f t="shared" ca="1" si="151"/>
        <v>4.4441010702547723E-3</v>
      </c>
    </row>
    <row r="4840" spans="2:8" x14ac:dyDescent="0.45">
      <c r="B4840" s="191">
        <v>36615</v>
      </c>
      <c r="C4840" s="101">
        <v>7.8327488899230957</v>
      </c>
      <c r="D4840" s="56">
        <f t="shared" si="150"/>
        <v>-0.38818397166343249</v>
      </c>
      <c r="E4840">
        <v>-4.148495892122738E-3</v>
      </c>
      <c r="G4840">
        <v>4838</v>
      </c>
      <c r="H4840">
        <f t="shared" ca="1" si="151"/>
        <v>-1.9985742260408189E-2</v>
      </c>
    </row>
    <row r="4841" spans="2:8" x14ac:dyDescent="0.45">
      <c r="B4841" s="191">
        <v>38285</v>
      </c>
      <c r="C4841" s="101">
        <v>12.802457809448242</v>
      </c>
      <c r="D4841" s="56">
        <f t="shared" si="150"/>
        <v>0.26329167170517814</v>
      </c>
      <c r="E4841">
        <v>-4.1492452346883219E-3</v>
      </c>
      <c r="G4841">
        <v>4839</v>
      </c>
      <c r="H4841">
        <f t="shared" ca="1" si="151"/>
        <v>-8.3482512105894149E-3</v>
      </c>
    </row>
    <row r="4842" spans="2:8" x14ac:dyDescent="0.45">
      <c r="B4842" s="191">
        <v>37915</v>
      </c>
      <c r="C4842" s="101">
        <v>10.13420581817627</v>
      </c>
      <c r="D4842" s="56">
        <f t="shared" si="150"/>
        <v>-0.93733828164950472</v>
      </c>
      <c r="E4842">
        <v>-4.1650540299673971E-3</v>
      </c>
      <c r="G4842">
        <v>4840</v>
      </c>
      <c r="H4842">
        <f t="shared" ca="1" si="151"/>
        <v>3.0334624850863107E-2</v>
      </c>
    </row>
    <row r="4843" spans="2:8" x14ac:dyDescent="0.45">
      <c r="B4843" s="191">
        <v>42003</v>
      </c>
      <c r="C4843" s="101">
        <v>161.72882080078125</v>
      </c>
      <c r="D4843" s="56">
        <f t="shared" si="150"/>
        <v>4.6926757969261255</v>
      </c>
      <c r="E4843">
        <v>-4.190849280689567E-3</v>
      </c>
      <c r="G4843">
        <v>4841</v>
      </c>
      <c r="H4843">
        <f t="shared" ca="1" si="151"/>
        <v>-4.3295922280447308E-3</v>
      </c>
    </row>
    <row r="4844" spans="2:8" x14ac:dyDescent="0.45">
      <c r="B4844" s="191">
        <v>39254</v>
      </c>
      <c r="C4844" s="101">
        <v>28.409982681274414</v>
      </c>
      <c r="D4844" s="56">
        <f t="shared" si="150"/>
        <v>2.1122859338902567</v>
      </c>
      <c r="E4844">
        <v>-4.1924164655553833E-3</v>
      </c>
      <c r="G4844">
        <v>4842</v>
      </c>
      <c r="H4844">
        <f t="shared" ca="1" si="151"/>
        <v>6.4934212420802622E-3</v>
      </c>
    </row>
    <row r="4845" spans="2:8" x14ac:dyDescent="0.45">
      <c r="B4845" s="191">
        <v>37021</v>
      </c>
      <c r="C4845" s="101">
        <v>9.1283330917358398</v>
      </c>
      <c r="D4845" s="56">
        <f t="shared" si="150"/>
        <v>-0.94338099919117668</v>
      </c>
      <c r="E4845">
        <v>-4.1981443396783887E-3</v>
      </c>
      <c r="G4845">
        <v>4843</v>
      </c>
      <c r="H4845">
        <f t="shared" ca="1" si="151"/>
        <v>-6.6042752609984543E-3</v>
      </c>
    </row>
    <row r="4846" spans="2:8" x14ac:dyDescent="0.45">
      <c r="B4846" s="191">
        <v>42005</v>
      </c>
      <c r="C4846" s="101">
        <v>161.22384643554688</v>
      </c>
      <c r="D4846" s="56">
        <f t="shared" si="150"/>
        <v>19.322064698413104</v>
      </c>
      <c r="E4846">
        <v>-4.2038265424169914E-3</v>
      </c>
      <c r="G4846">
        <v>4844</v>
      </c>
      <c r="H4846">
        <f t="shared" ca="1" si="151"/>
        <v>-2.0879927322648591E-2</v>
      </c>
    </row>
    <row r="4847" spans="2:8" x14ac:dyDescent="0.45">
      <c r="B4847" s="191">
        <v>37454</v>
      </c>
      <c r="C4847" s="101">
        <v>7.9334383010864258</v>
      </c>
      <c r="D4847" s="56">
        <f t="shared" si="150"/>
        <v>-0.83673985375926763</v>
      </c>
      <c r="E4847">
        <v>-4.2117558562977872E-3</v>
      </c>
      <c r="G4847">
        <v>4845</v>
      </c>
      <c r="H4847">
        <f t="shared" ca="1" si="151"/>
        <v>5.5550280190317797E-2</v>
      </c>
    </row>
    <row r="4848" spans="2:8" x14ac:dyDescent="0.45">
      <c r="B4848" s="191">
        <v>40028</v>
      </c>
      <c r="C4848" s="101">
        <v>48.593845367431641</v>
      </c>
      <c r="D4848" s="56">
        <f t="shared" si="150"/>
        <v>-0.67032715770774798</v>
      </c>
      <c r="E4848">
        <v>-4.2135669162689003E-3</v>
      </c>
      <c r="G4848">
        <v>4846</v>
      </c>
      <c r="H4848">
        <f t="shared" ca="1" si="151"/>
        <v>3.2723882130753362E-3</v>
      </c>
    </row>
    <row r="4849" spans="2:8" x14ac:dyDescent="0.45">
      <c r="B4849" s="191">
        <v>41757</v>
      </c>
      <c r="C4849" s="101">
        <v>147.40020751953125</v>
      </c>
      <c r="D4849" s="56">
        <f t="shared" si="150"/>
        <v>20.933795863566566</v>
      </c>
      <c r="E4849">
        <v>-4.2218432454631371E-3</v>
      </c>
      <c r="G4849">
        <v>4847</v>
      </c>
      <c r="H4849">
        <f t="shared" ca="1" si="151"/>
        <v>1.2381152805104764E-2</v>
      </c>
    </row>
    <row r="4850" spans="2:8" x14ac:dyDescent="0.45">
      <c r="B4850" s="191">
        <v>36040</v>
      </c>
      <c r="C4850" s="101">
        <v>6.7202324867248535</v>
      </c>
      <c r="D4850" s="56">
        <f t="shared" si="150"/>
        <v>-0.9643708878252526</v>
      </c>
      <c r="E4850">
        <v>-4.248073653153989E-3</v>
      </c>
      <c r="G4850">
        <v>4848</v>
      </c>
      <c r="H4850">
        <f t="shared" ca="1" si="151"/>
        <v>3.0315680505203193E-2</v>
      </c>
    </row>
    <row r="4851" spans="2:8" x14ac:dyDescent="0.45">
      <c r="B4851" s="191">
        <v>43110</v>
      </c>
      <c r="C4851" s="101">
        <v>188.6163330078125</v>
      </c>
      <c r="D4851" s="56">
        <f t="shared" si="150"/>
        <v>31.987548102326524</v>
      </c>
      <c r="E4851">
        <v>-4.2506291522416721E-3</v>
      </c>
      <c r="G4851">
        <v>4849</v>
      </c>
      <c r="H4851">
        <f t="shared" ca="1" si="151"/>
        <v>-4.6630071536560395E-3</v>
      </c>
    </row>
    <row r="4852" spans="2:8" x14ac:dyDescent="0.45">
      <c r="B4852" s="191">
        <v>36649</v>
      </c>
      <c r="C4852" s="101">
        <v>5.717803955078125</v>
      </c>
      <c r="D4852" s="56">
        <f t="shared" si="150"/>
        <v>-0.20318992382559081</v>
      </c>
      <c r="E4852">
        <v>-4.2616831742776059E-3</v>
      </c>
      <c r="G4852">
        <v>4850</v>
      </c>
      <c r="H4852">
        <f t="shared" ca="1" si="151"/>
        <v>5.2680024169646927E-3</v>
      </c>
    </row>
    <row r="4853" spans="2:8" x14ac:dyDescent="0.45">
      <c r="B4853" s="191">
        <v>37677</v>
      </c>
      <c r="C4853" s="101">
        <v>7.175868034362793</v>
      </c>
      <c r="D4853" s="56">
        <f t="shared" si="150"/>
        <v>4.1386921609997025E-3</v>
      </c>
      <c r="E4853">
        <v>-4.2618761478716389E-3</v>
      </c>
      <c r="G4853">
        <v>4851</v>
      </c>
      <c r="H4853">
        <f t="shared" ca="1" si="151"/>
        <v>1.5806036378724329E-2</v>
      </c>
    </row>
    <row r="4854" spans="2:8" x14ac:dyDescent="0.45">
      <c r="B4854" s="191">
        <v>37711</v>
      </c>
      <c r="C4854" s="101">
        <v>7.1462917327880859</v>
      </c>
      <c r="D4854" s="56">
        <f t="shared" si="150"/>
        <v>-7.4009781469333513E-2</v>
      </c>
      <c r="E4854">
        <v>-4.2793731027348523E-3</v>
      </c>
      <c r="G4854">
        <v>4852</v>
      </c>
      <c r="H4854">
        <f t="shared" ca="1" si="151"/>
        <v>1.7613771046392262E-2</v>
      </c>
    </row>
    <row r="4855" spans="2:8" x14ac:dyDescent="0.45">
      <c r="B4855" s="191">
        <v>36500</v>
      </c>
      <c r="C4855" s="101">
        <v>7.7174592018127441</v>
      </c>
      <c r="D4855" s="56">
        <f t="shared" si="150"/>
        <v>-0.94517834777297483</v>
      </c>
      <c r="E4855">
        <v>-4.2801712979049916E-3</v>
      </c>
      <c r="G4855">
        <v>4853</v>
      </c>
      <c r="H4855">
        <f t="shared" ca="1" si="151"/>
        <v>1.3646868713405751E-2</v>
      </c>
    </row>
    <row r="4856" spans="2:8" x14ac:dyDescent="0.45">
      <c r="B4856" s="191">
        <v>42388</v>
      </c>
      <c r="C4856" s="101">
        <v>140.77392578125</v>
      </c>
      <c r="D4856" s="56">
        <f t="shared" si="150"/>
        <v>-0.67486005860988452</v>
      </c>
      <c r="E4856">
        <v>-4.2802170393175997E-3</v>
      </c>
      <c r="G4856">
        <v>4854</v>
      </c>
      <c r="H4856">
        <f t="shared" ca="1" si="151"/>
        <v>-9.12520118582201E-3</v>
      </c>
    </row>
    <row r="4857" spans="2:8" x14ac:dyDescent="0.45">
      <c r="B4857" s="191">
        <v>45624</v>
      </c>
      <c r="C4857" s="101">
        <v>432.964111328125</v>
      </c>
      <c r="D4857" s="56">
        <f t="shared" si="150"/>
        <v>6.2615624890460631E-2</v>
      </c>
      <c r="E4857">
        <v>-4.2981034641273782E-3</v>
      </c>
      <c r="G4857">
        <v>4855</v>
      </c>
      <c r="H4857">
        <f t="shared" ca="1" si="151"/>
        <v>1.5438610894160647E-2</v>
      </c>
    </row>
    <row r="4858" spans="2:8" x14ac:dyDescent="0.45">
      <c r="B4858" s="191">
        <v>45289</v>
      </c>
      <c r="C4858" s="101">
        <v>407.4512939453125</v>
      </c>
      <c r="D4858" s="56">
        <f t="shared" si="150"/>
        <v>1.8287669128678372</v>
      </c>
      <c r="E4858">
        <v>-4.3093711614361208E-3</v>
      </c>
      <c r="G4858">
        <v>4856</v>
      </c>
      <c r="H4858">
        <f t="shared" ca="1" si="151"/>
        <v>2.0792578232405816E-2</v>
      </c>
    </row>
    <row r="4859" spans="2:8" x14ac:dyDescent="0.45">
      <c r="B4859" s="191">
        <v>41499</v>
      </c>
      <c r="C4859" s="101">
        <v>144.03848266601563</v>
      </c>
      <c r="D4859" s="56">
        <f t="shared" si="150"/>
        <v>19.743408176417852</v>
      </c>
      <c r="E4859">
        <v>-4.3196364303367523E-3</v>
      </c>
      <c r="G4859">
        <v>4857</v>
      </c>
      <c r="H4859">
        <f t="shared" ca="1" si="151"/>
        <v>-2.0119484679976578E-2</v>
      </c>
    </row>
    <row r="4860" spans="2:8" x14ac:dyDescent="0.45">
      <c r="B4860" s="191">
        <v>37573</v>
      </c>
      <c r="C4860" s="101">
        <v>6.943819522857666</v>
      </c>
      <c r="D4860" s="56">
        <f t="shared" si="150"/>
        <v>1.1640424143393855</v>
      </c>
      <c r="E4860">
        <v>-4.3223933712316235E-3</v>
      </c>
      <c r="G4860">
        <v>4858</v>
      </c>
      <c r="H4860">
        <f t="shared" ca="1" si="151"/>
        <v>7.8424136904091182E-3</v>
      </c>
    </row>
    <row r="4861" spans="2:8" x14ac:dyDescent="0.45">
      <c r="B4861" s="191">
        <v>35333</v>
      </c>
      <c r="C4861" s="101">
        <v>3.208726167678833</v>
      </c>
      <c r="D4861" s="56">
        <f t="shared" si="150"/>
        <v>-0.90724006323105189</v>
      </c>
      <c r="E4861">
        <v>-4.3236516886559443E-3</v>
      </c>
      <c r="G4861">
        <v>4859</v>
      </c>
      <c r="H4861">
        <f t="shared" ca="1" si="151"/>
        <v>-2.2840283965351333E-2</v>
      </c>
    </row>
    <row r="4862" spans="2:8" x14ac:dyDescent="0.45">
      <c r="B4862" s="191">
        <v>39365</v>
      </c>
      <c r="C4862" s="101">
        <v>34.591724395751953</v>
      </c>
      <c r="D4862" s="56">
        <f t="shared" si="150"/>
        <v>-0.76931341073754478</v>
      </c>
      <c r="E4862">
        <v>-4.3266928123865626E-3</v>
      </c>
      <c r="G4862">
        <v>4860</v>
      </c>
      <c r="H4862">
        <f t="shared" ca="1" si="151"/>
        <v>-1.3591239914766229E-3</v>
      </c>
    </row>
    <row r="4863" spans="2:8" x14ac:dyDescent="0.45">
      <c r="B4863" s="191">
        <v>44021</v>
      </c>
      <c r="C4863" s="101">
        <v>149.951171875</v>
      </c>
      <c r="D4863" s="56">
        <f t="shared" si="150"/>
        <v>-0.46951033999230868</v>
      </c>
      <c r="E4863">
        <v>-4.3301183857487255E-3</v>
      </c>
      <c r="G4863">
        <v>4861</v>
      </c>
      <c r="H4863">
        <f t="shared" ca="1" si="151"/>
        <v>-1.9342440375509436E-3</v>
      </c>
    </row>
    <row r="4864" spans="2:8" x14ac:dyDescent="0.45">
      <c r="B4864" s="191">
        <v>44922</v>
      </c>
      <c r="C4864" s="101">
        <v>282.66558837890625</v>
      </c>
      <c r="D4864" s="56">
        <f t="shared" si="150"/>
        <v>-0.12051775436577511</v>
      </c>
      <c r="E4864">
        <v>-4.333580573381921E-3</v>
      </c>
      <c r="G4864">
        <v>4862</v>
      </c>
      <c r="H4864">
        <f t="shared" ca="1" si="151"/>
        <v>2.7600888724036246E-3</v>
      </c>
    </row>
    <row r="4865" spans="2:8" x14ac:dyDescent="0.45">
      <c r="B4865" s="191">
        <v>46063</v>
      </c>
      <c r="C4865" s="101">
        <v>321.39999389648438</v>
      </c>
      <c r="D4865" s="56">
        <f t="shared" si="150"/>
        <v>0.63383537141916135</v>
      </c>
      <c r="E4865">
        <v>-4.3370320614208825E-3</v>
      </c>
      <c r="G4865">
        <v>4863</v>
      </c>
      <c r="H4865">
        <f t="shared" ca="1" si="151"/>
        <v>2.1636140853272937E-2</v>
      </c>
    </row>
    <row r="4866" spans="2:8" x14ac:dyDescent="0.45">
      <c r="B4866" s="191">
        <v>43522</v>
      </c>
      <c r="C4866" s="101">
        <v>196.71504211425781</v>
      </c>
      <c r="D4866" s="56">
        <f t="shared" si="150"/>
        <v>27.474322945008719</v>
      </c>
      <c r="E4866">
        <v>-4.3370929143593095E-3</v>
      </c>
      <c r="G4866">
        <v>4864</v>
      </c>
      <c r="H4866">
        <f t="shared" ca="1" si="151"/>
        <v>1.7191313505486507E-2</v>
      </c>
    </row>
    <row r="4867" spans="2:8" x14ac:dyDescent="0.45">
      <c r="B4867" s="191">
        <v>37417</v>
      </c>
      <c r="C4867" s="101">
        <v>6.9085063934326172</v>
      </c>
      <c r="D4867" s="56">
        <f t="shared" ref="D4867:D4930" si="152">(C4867-C4868)/C4868</f>
        <v>-0.93530802980178585</v>
      </c>
      <c r="E4867">
        <v>-4.3371385606192272E-3</v>
      </c>
      <c r="G4867">
        <v>4865</v>
      </c>
      <c r="H4867">
        <f t="shared" ca="1" si="151"/>
        <v>-1.8433209858257391E-2</v>
      </c>
    </row>
    <row r="4868" spans="2:8" x14ac:dyDescent="0.45">
      <c r="B4868" s="191">
        <v>41099</v>
      </c>
      <c r="C4868" s="101">
        <v>106.79078674316406</v>
      </c>
      <c r="D4868" s="56">
        <f t="shared" si="152"/>
        <v>0.70296370790642493</v>
      </c>
      <c r="E4868">
        <v>-4.3521815003015624E-3</v>
      </c>
      <c r="G4868">
        <v>4866</v>
      </c>
      <c r="H4868">
        <f t="shared" ref="H4868:H4931" ca="1" si="153">_xlfn.NORM.INV(RAND(),N$5,N$6)</f>
        <v>2.7026745954783386E-2</v>
      </c>
    </row>
    <row r="4869" spans="2:8" x14ac:dyDescent="0.45">
      <c r="B4869" s="191">
        <v>40389</v>
      </c>
      <c r="C4869" s="101">
        <v>62.708786010742188</v>
      </c>
      <c r="D4869" s="56">
        <f t="shared" si="152"/>
        <v>-0.63734253407169383</v>
      </c>
      <c r="E4869">
        <v>-4.3535033318875963E-3</v>
      </c>
      <c r="G4869">
        <v>4867</v>
      </c>
      <c r="H4869">
        <f t="shared" ca="1" si="153"/>
        <v>-3.0927995564526297E-2</v>
      </c>
    </row>
    <row r="4870" spans="2:8" x14ac:dyDescent="0.45">
      <c r="B4870" s="191">
        <v>42753</v>
      </c>
      <c r="C4870" s="101">
        <v>172.91464233398438</v>
      </c>
      <c r="D4870" s="56">
        <f t="shared" si="152"/>
        <v>1.8728000552143005</v>
      </c>
      <c r="E4870">
        <v>-4.3659950199559346E-3</v>
      </c>
      <c r="G4870">
        <v>4868</v>
      </c>
      <c r="H4870">
        <f t="shared" ca="1" si="153"/>
        <v>-6.893527141137802E-3</v>
      </c>
    </row>
    <row r="4871" spans="2:8" x14ac:dyDescent="0.45">
      <c r="B4871" s="191">
        <v>40358</v>
      </c>
      <c r="C4871" s="101">
        <v>60.190280914306641</v>
      </c>
      <c r="D4871" s="56">
        <f t="shared" si="152"/>
        <v>-0.85546425459025532</v>
      </c>
      <c r="E4871">
        <v>-4.367375171743796E-3</v>
      </c>
      <c r="G4871">
        <v>4869</v>
      </c>
      <c r="H4871">
        <f t="shared" ca="1" si="153"/>
        <v>-1.2902826929865352E-2</v>
      </c>
    </row>
    <row r="4872" spans="2:8" x14ac:dyDescent="0.45">
      <c r="B4872" s="191">
        <v>45798</v>
      </c>
      <c r="C4872" s="101">
        <v>416.438720703125</v>
      </c>
      <c r="D4872" s="56">
        <f t="shared" si="152"/>
        <v>64.460896846250989</v>
      </c>
      <c r="E4872">
        <v>-4.3688258541566011E-3</v>
      </c>
      <c r="G4872">
        <v>4870</v>
      </c>
      <c r="H4872">
        <f t="shared" ca="1" si="153"/>
        <v>-2.0582307755420602E-2</v>
      </c>
    </row>
    <row r="4873" spans="2:8" x14ac:dyDescent="0.45">
      <c r="B4873" s="191">
        <v>35816</v>
      </c>
      <c r="C4873" s="101">
        <v>6.3616409301757813</v>
      </c>
      <c r="D4873" s="56">
        <f t="shared" si="152"/>
        <v>-0.95539188003854403</v>
      </c>
      <c r="E4873">
        <v>-4.3695913694749506E-3</v>
      </c>
      <c r="G4873">
        <v>4871</v>
      </c>
      <c r="H4873">
        <f t="shared" ca="1" si="153"/>
        <v>2.6748529497960465E-2</v>
      </c>
    </row>
    <row r="4874" spans="2:8" x14ac:dyDescent="0.45">
      <c r="B4874" s="191">
        <v>42432</v>
      </c>
      <c r="C4874" s="101">
        <v>142.61172485351563</v>
      </c>
      <c r="D4874" s="56">
        <f t="shared" si="152"/>
        <v>1.9171358284251825</v>
      </c>
      <c r="E4874">
        <v>-4.3812244802302674E-3</v>
      </c>
      <c r="G4874">
        <v>4872</v>
      </c>
      <c r="H4874">
        <f t="shared" ca="1" si="153"/>
        <v>1.8258311741414127E-2</v>
      </c>
    </row>
    <row r="4875" spans="2:8" x14ac:dyDescent="0.45">
      <c r="B4875" s="191">
        <v>40095</v>
      </c>
      <c r="C4875" s="101">
        <v>48.887584686279297</v>
      </c>
      <c r="D4875" s="56">
        <f t="shared" si="152"/>
        <v>-0.66949546506137791</v>
      </c>
      <c r="E4875">
        <v>-4.3868675203765058E-3</v>
      </c>
      <c r="G4875">
        <v>4873</v>
      </c>
      <c r="H4875">
        <f t="shared" ca="1" si="153"/>
        <v>1.862315465695652E-2</v>
      </c>
    </row>
    <row r="4876" spans="2:8" x14ac:dyDescent="0.45">
      <c r="B4876" s="191">
        <v>44048</v>
      </c>
      <c r="C4876" s="101">
        <v>147.91804504394531</v>
      </c>
      <c r="D4876" s="56">
        <f t="shared" si="152"/>
        <v>44.089653235702222</v>
      </c>
      <c r="E4876">
        <v>-4.3893744232514215E-3</v>
      </c>
      <c r="G4876">
        <v>4874</v>
      </c>
      <c r="H4876">
        <f t="shared" ca="1" si="153"/>
        <v>-1.0606998974365101E-3</v>
      </c>
    </row>
    <row r="4877" spans="2:8" x14ac:dyDescent="0.45">
      <c r="B4877" s="191">
        <v>35283</v>
      </c>
      <c r="C4877" s="101">
        <v>3.2805318832397461</v>
      </c>
      <c r="D4877" s="56">
        <f t="shared" si="152"/>
        <v>-0.98823539088513812</v>
      </c>
      <c r="E4877">
        <v>-4.3906656243297868E-3</v>
      </c>
      <c r="G4877">
        <v>4875</v>
      </c>
      <c r="H4877">
        <f t="shared" ca="1" si="153"/>
        <v>1.7142596027907464E-2</v>
      </c>
    </row>
    <row r="4878" spans="2:8" x14ac:dyDescent="0.45">
      <c r="B4878" s="191">
        <v>44847</v>
      </c>
      <c r="C4878" s="101">
        <v>278.84750366210938</v>
      </c>
      <c r="D4878" s="56">
        <f t="shared" si="152"/>
        <v>-0.28353546298627574</v>
      </c>
      <c r="E4878">
        <v>-4.3926569385488931E-3</v>
      </c>
      <c r="G4878">
        <v>4876</v>
      </c>
      <c r="H4878">
        <f t="shared" ca="1" si="153"/>
        <v>2.3413621895604784E-2</v>
      </c>
    </row>
    <row r="4879" spans="2:8" x14ac:dyDescent="0.45">
      <c r="B4879" s="191">
        <v>45166</v>
      </c>
      <c r="C4879" s="101">
        <v>389.19931030273438</v>
      </c>
      <c r="D4879" s="56">
        <f t="shared" si="152"/>
        <v>6.9834937589453734</v>
      </c>
      <c r="E4879">
        <v>-4.3983336279035199E-3</v>
      </c>
      <c r="G4879">
        <v>4877</v>
      </c>
      <c r="H4879">
        <f t="shared" ca="1" si="153"/>
        <v>-2.392026572086629E-2</v>
      </c>
    </row>
    <row r="4880" spans="2:8" x14ac:dyDescent="0.45">
      <c r="B4880" s="191">
        <v>40191</v>
      </c>
      <c r="C4880" s="101">
        <v>48.750499725341797</v>
      </c>
      <c r="D4880" s="56">
        <f t="shared" si="152"/>
        <v>15.082069874286185</v>
      </c>
      <c r="E4880">
        <v>-4.3991489951129307E-3</v>
      </c>
      <c r="G4880">
        <v>4878</v>
      </c>
      <c r="H4880">
        <f t="shared" ca="1" si="153"/>
        <v>7.4469548488492558E-4</v>
      </c>
    </row>
    <row r="4881" spans="2:8" x14ac:dyDescent="0.45">
      <c r="B4881" s="191">
        <v>35416</v>
      </c>
      <c r="C4881" s="101">
        <v>3.0313572883605957</v>
      </c>
      <c r="D4881" s="56">
        <f t="shared" si="152"/>
        <v>-0.99345414421375078</v>
      </c>
      <c r="E4881">
        <v>-4.400175496473274E-3</v>
      </c>
      <c r="G4881">
        <v>4879</v>
      </c>
      <c r="H4881">
        <f t="shared" ca="1" si="153"/>
        <v>-3.2344012447917229E-2</v>
      </c>
    </row>
    <row r="4882" spans="2:8" x14ac:dyDescent="0.45">
      <c r="B4882" s="191">
        <v>45573</v>
      </c>
      <c r="C4882" s="101">
        <v>463.09564208984375</v>
      </c>
      <c r="D4882" s="56">
        <f t="shared" si="152"/>
        <v>58.131430814818494</v>
      </c>
      <c r="E4882">
        <v>-4.410069691934148E-3</v>
      </c>
      <c r="G4882">
        <v>4880</v>
      </c>
      <c r="H4882">
        <f t="shared" ca="1" si="153"/>
        <v>1.6521649041118535E-2</v>
      </c>
    </row>
    <row r="4883" spans="2:8" x14ac:dyDescent="0.45">
      <c r="B4883" s="191">
        <v>37770</v>
      </c>
      <c r="C4883" s="101">
        <v>7.8316326141357422</v>
      </c>
      <c r="D4883" s="56">
        <f t="shared" si="152"/>
        <v>-0.97954996659487859</v>
      </c>
      <c r="E4883">
        <v>-4.410167790535882E-3</v>
      </c>
      <c r="G4883">
        <v>4881</v>
      </c>
      <c r="H4883">
        <f t="shared" ca="1" si="153"/>
        <v>1.8586787631499572E-2</v>
      </c>
    </row>
    <row r="4884" spans="2:8" x14ac:dyDescent="0.45">
      <c r="B4884" s="191">
        <v>45427</v>
      </c>
      <c r="C4884" s="101">
        <v>382.96429443359375</v>
      </c>
      <c r="D4884" s="56">
        <f t="shared" si="152"/>
        <v>49.748861943342405</v>
      </c>
      <c r="E4884">
        <v>-4.4216021840095135E-3</v>
      </c>
      <c r="G4884">
        <v>4882</v>
      </c>
      <c r="H4884">
        <f t="shared" ca="1" si="153"/>
        <v>7.0346780784193829E-3</v>
      </c>
    </row>
    <row r="4885" spans="2:8" x14ac:dyDescent="0.45">
      <c r="B4885" s="191">
        <v>36123</v>
      </c>
      <c r="C4885" s="101">
        <v>7.5462636947631836</v>
      </c>
      <c r="D4885" s="56">
        <f t="shared" si="152"/>
        <v>-0.94846222667527591</v>
      </c>
      <c r="E4885">
        <v>-4.4245736111517397E-3</v>
      </c>
      <c r="G4885">
        <v>4883</v>
      </c>
      <c r="H4885">
        <f t="shared" ca="1" si="153"/>
        <v>-4.7697850082155215E-3</v>
      </c>
    </row>
    <row r="4886" spans="2:8" x14ac:dyDescent="0.45">
      <c r="B4886" s="191">
        <v>44158</v>
      </c>
      <c r="C4886" s="101">
        <v>146.4219970703125</v>
      </c>
      <c r="D4886" s="56">
        <f t="shared" si="152"/>
        <v>-0.26893252427587583</v>
      </c>
      <c r="E4886">
        <v>-4.4341267258250147E-3</v>
      </c>
      <c r="G4886">
        <v>4884</v>
      </c>
      <c r="H4886">
        <f t="shared" ca="1" si="153"/>
        <v>4.3180662251038754E-3</v>
      </c>
    </row>
    <row r="4887" spans="2:8" x14ac:dyDescent="0.45">
      <c r="B4887" s="191">
        <v>43426</v>
      </c>
      <c r="C4887" s="101">
        <v>200.28520202636719</v>
      </c>
      <c r="D4887" s="56">
        <f t="shared" si="152"/>
        <v>-0.48440130111386898</v>
      </c>
      <c r="E4887">
        <v>-4.436687457421225E-3</v>
      </c>
      <c r="G4887">
        <v>4885</v>
      </c>
      <c r="H4887">
        <f t="shared" ca="1" si="153"/>
        <v>2.3303797652217142E-2</v>
      </c>
    </row>
    <row r="4888" spans="2:8" x14ac:dyDescent="0.45">
      <c r="B4888" s="191">
        <v>45723</v>
      </c>
      <c r="C4888" s="101">
        <v>388.45172119140625</v>
      </c>
      <c r="D4888" s="56">
        <f t="shared" si="152"/>
        <v>1.3765190962092866</v>
      </c>
      <c r="E4888">
        <v>-4.4368184522592096E-3</v>
      </c>
      <c r="G4888">
        <v>4886</v>
      </c>
      <c r="H4888">
        <f t="shared" ca="1" si="153"/>
        <v>6.6046163905663612E-3</v>
      </c>
    </row>
    <row r="4889" spans="2:8" x14ac:dyDescent="0.45">
      <c r="B4889" s="191">
        <v>44182</v>
      </c>
      <c r="C4889" s="101">
        <v>163.45407104492188</v>
      </c>
      <c r="D4889" s="56">
        <f t="shared" si="152"/>
        <v>26.160735045227213</v>
      </c>
      <c r="E4889">
        <v>-4.4390788381665613E-3</v>
      </c>
      <c r="G4889">
        <v>4887</v>
      </c>
      <c r="H4889">
        <f t="shared" ca="1" si="153"/>
        <v>2.1395617431837786E-2</v>
      </c>
    </row>
    <row r="4890" spans="2:8" x14ac:dyDescent="0.45">
      <c r="B4890" s="191">
        <v>35744</v>
      </c>
      <c r="C4890" s="101">
        <v>6.0180282592773438</v>
      </c>
      <c r="D4890" s="56">
        <f t="shared" si="152"/>
        <v>-0.60948176173458923</v>
      </c>
      <c r="E4890">
        <v>-4.4410282890638567E-3</v>
      </c>
      <c r="G4890">
        <v>4888</v>
      </c>
      <c r="H4890">
        <f t="shared" ca="1" si="153"/>
        <v>-8.8089784205498071E-3</v>
      </c>
    </row>
    <row r="4891" spans="2:8" x14ac:dyDescent="0.45">
      <c r="B4891" s="191">
        <v>38344</v>
      </c>
      <c r="C4891" s="101">
        <v>15.410364151000977</v>
      </c>
      <c r="D4891" s="56">
        <f t="shared" si="152"/>
        <v>0.74092662815618904</v>
      </c>
      <c r="E4891">
        <v>-4.4419225268136015E-3</v>
      </c>
      <c r="G4891">
        <v>4889</v>
      </c>
      <c r="H4891">
        <f t="shared" ca="1" si="153"/>
        <v>-1.204923882248172E-2</v>
      </c>
    </row>
    <row r="4892" spans="2:8" x14ac:dyDescent="0.45">
      <c r="B4892" s="191">
        <v>36836</v>
      </c>
      <c r="C4892" s="101">
        <v>8.8518171310424805</v>
      </c>
      <c r="D4892" s="56">
        <f t="shared" si="152"/>
        <v>0.16209394943982741</v>
      </c>
      <c r="E4892">
        <v>-4.451532535776472E-3</v>
      </c>
      <c r="G4892">
        <v>4890</v>
      </c>
      <c r="H4892">
        <f t="shared" ca="1" si="153"/>
        <v>1.6933618356380398E-2</v>
      </c>
    </row>
    <row r="4893" spans="2:8" x14ac:dyDescent="0.45">
      <c r="B4893" s="191">
        <v>36137</v>
      </c>
      <c r="C4893" s="101">
        <v>7.6171269416809082</v>
      </c>
      <c r="D4893" s="56">
        <f t="shared" si="152"/>
        <v>-0.95293380828105678</v>
      </c>
      <c r="E4893">
        <v>-4.4544511106618398E-3</v>
      </c>
      <c r="G4893">
        <v>4891</v>
      </c>
      <c r="H4893">
        <f t="shared" ca="1" si="153"/>
        <v>3.0815892165915282E-2</v>
      </c>
    </row>
    <row r="4894" spans="2:8" x14ac:dyDescent="0.45">
      <c r="B4894" s="191">
        <v>42034</v>
      </c>
      <c r="C4894" s="101">
        <v>161.83860778808594</v>
      </c>
      <c r="D4894" s="56">
        <f t="shared" si="152"/>
        <v>18.329158905202423</v>
      </c>
      <c r="E4894">
        <v>-4.4568398863234562E-3</v>
      </c>
      <c r="G4894">
        <v>4892</v>
      </c>
      <c r="H4894">
        <f t="shared" ca="1" si="153"/>
        <v>5.1991322742365106E-3</v>
      </c>
    </row>
    <row r="4895" spans="2:8" x14ac:dyDescent="0.45">
      <c r="B4895" s="191">
        <v>36454</v>
      </c>
      <c r="C4895" s="101">
        <v>8.3727703094482422</v>
      </c>
      <c r="D4895" s="56">
        <f t="shared" si="152"/>
        <v>-0.97356758130678545</v>
      </c>
      <c r="E4895">
        <v>-4.462265890358798E-3</v>
      </c>
      <c r="G4895">
        <v>4893</v>
      </c>
      <c r="H4895">
        <f t="shared" ca="1" si="153"/>
        <v>5.2864303946110209E-3</v>
      </c>
    </row>
    <row r="4896" spans="2:8" x14ac:dyDescent="0.45">
      <c r="B4896" s="191">
        <v>46045</v>
      </c>
      <c r="C4896" s="101">
        <v>316.76141357421875</v>
      </c>
      <c r="D4896" s="56">
        <f t="shared" si="152"/>
        <v>1.1688235163831286</v>
      </c>
      <c r="E4896">
        <v>-4.4636687061806067E-3</v>
      </c>
      <c r="G4896">
        <v>4894</v>
      </c>
      <c r="H4896">
        <f t="shared" ca="1" si="153"/>
        <v>5.7311809882561113E-3</v>
      </c>
    </row>
    <row r="4897" spans="2:8" x14ac:dyDescent="0.45">
      <c r="B4897" s="191">
        <v>41803</v>
      </c>
      <c r="C4897" s="101">
        <v>146.05218505859375</v>
      </c>
      <c r="D4897" s="56">
        <f t="shared" si="152"/>
        <v>0.76262435881263746</v>
      </c>
      <c r="E4897">
        <v>-4.4895173524432327E-3</v>
      </c>
      <c r="G4897">
        <v>4895</v>
      </c>
      <c r="H4897">
        <f t="shared" ca="1" si="153"/>
        <v>-3.5005656583206564E-3</v>
      </c>
    </row>
    <row r="4898" spans="2:8" x14ac:dyDescent="0.45">
      <c r="B4898" s="191">
        <v>40794</v>
      </c>
      <c r="C4898" s="101">
        <v>82.860641479492188</v>
      </c>
      <c r="D4898" s="56">
        <f t="shared" si="152"/>
        <v>0.15245383933572915</v>
      </c>
      <c r="E4898">
        <v>-4.4985292106501061E-3</v>
      </c>
      <c r="G4898">
        <v>4896</v>
      </c>
      <c r="H4898">
        <f t="shared" ca="1" si="153"/>
        <v>2.2565375603578526E-2</v>
      </c>
    </row>
    <row r="4899" spans="2:8" x14ac:dyDescent="0.45">
      <c r="B4899" s="191">
        <v>40492</v>
      </c>
      <c r="C4899" s="101">
        <v>71.899314880371094</v>
      </c>
      <c r="D4899" s="56">
        <f t="shared" si="152"/>
        <v>-0.83796318967012529</v>
      </c>
      <c r="E4899">
        <v>-4.499091435152174E-3</v>
      </c>
      <c r="G4899">
        <v>4897</v>
      </c>
      <c r="H4899">
        <f t="shared" ca="1" si="153"/>
        <v>-4.4818605180243817E-2</v>
      </c>
    </row>
    <row r="4900" spans="2:8" x14ac:dyDescent="0.45">
      <c r="B4900" s="191">
        <v>45583</v>
      </c>
      <c r="C4900" s="101">
        <v>443.72210693359375</v>
      </c>
      <c r="D4900" s="56">
        <f t="shared" si="152"/>
        <v>57.867879113923166</v>
      </c>
      <c r="E4900">
        <v>-4.4998466000287975E-3</v>
      </c>
      <c r="G4900">
        <v>4898</v>
      </c>
      <c r="H4900">
        <f t="shared" ca="1" si="153"/>
        <v>1.2995063041941354E-2</v>
      </c>
    </row>
    <row r="4901" spans="2:8" x14ac:dyDescent="0.45">
      <c r="B4901" s="191">
        <v>37620</v>
      </c>
      <c r="C4901" s="101">
        <v>7.537592887878418</v>
      </c>
      <c r="D4901" s="56">
        <f t="shared" si="152"/>
        <v>-0.92181226052730192</v>
      </c>
      <c r="E4901">
        <v>-4.5062567726888662E-3</v>
      </c>
      <c r="G4901">
        <v>4899</v>
      </c>
      <c r="H4901">
        <f t="shared" ca="1" si="153"/>
        <v>5.4489522107656644E-3</v>
      </c>
    </row>
    <row r="4902" spans="2:8" x14ac:dyDescent="0.45">
      <c r="B4902" s="191">
        <v>41052</v>
      </c>
      <c r="C4902" s="101">
        <v>96.403770446777344</v>
      </c>
      <c r="D4902" s="56">
        <f t="shared" si="152"/>
        <v>9.9838191696920511</v>
      </c>
      <c r="E4902">
        <v>-4.5111925412050771E-3</v>
      </c>
      <c r="G4902">
        <v>4900</v>
      </c>
      <c r="H4902">
        <f t="shared" ca="1" si="153"/>
        <v>-2.3242858344924275E-2</v>
      </c>
    </row>
    <row r="4903" spans="2:8" x14ac:dyDescent="0.45">
      <c r="B4903" s="191">
        <v>37811</v>
      </c>
      <c r="C4903" s="101">
        <v>8.7768898010253906</v>
      </c>
      <c r="D4903" s="56">
        <f t="shared" si="152"/>
        <v>-0.6902608291669553</v>
      </c>
      <c r="E4903">
        <v>-4.5154230170943565E-3</v>
      </c>
      <c r="G4903">
        <v>4901</v>
      </c>
      <c r="H4903">
        <f t="shared" ca="1" si="153"/>
        <v>2.7838756994958944E-2</v>
      </c>
    </row>
    <row r="4904" spans="2:8" x14ac:dyDescent="0.45">
      <c r="B4904" s="191">
        <v>39265</v>
      </c>
      <c r="C4904" s="101">
        <v>28.336389541625977</v>
      </c>
      <c r="D4904" s="56">
        <f t="shared" si="152"/>
        <v>-0.65534104800207049</v>
      </c>
      <c r="E4904">
        <v>-4.524805318053382E-3</v>
      </c>
      <c r="G4904">
        <v>4902</v>
      </c>
      <c r="H4904">
        <f t="shared" ca="1" si="153"/>
        <v>1.9908918344762494E-2</v>
      </c>
    </row>
    <row r="4905" spans="2:8" x14ac:dyDescent="0.45">
      <c r="B4905" s="191">
        <v>40807</v>
      </c>
      <c r="C4905" s="101">
        <v>82.215736389160156</v>
      </c>
      <c r="D4905" s="56">
        <f t="shared" si="152"/>
        <v>-0.74170361438205401</v>
      </c>
      <c r="E4905">
        <v>-4.5339318346290375E-3</v>
      </c>
      <c r="G4905">
        <v>4903</v>
      </c>
      <c r="H4905">
        <f t="shared" ca="1" si="153"/>
        <v>-1.0869331566860941E-2</v>
      </c>
    </row>
    <row r="4906" spans="2:8" x14ac:dyDescent="0.45">
      <c r="B4906" s="191">
        <v>46079</v>
      </c>
      <c r="C4906" s="101">
        <v>318.29998779296875</v>
      </c>
      <c r="D4906" s="56">
        <f t="shared" si="152"/>
        <v>7.4312314071040033</v>
      </c>
      <c r="E4906">
        <v>-4.5348309836786551E-3</v>
      </c>
      <c r="G4906">
        <v>4904</v>
      </c>
      <c r="H4906">
        <f t="shared" ca="1" si="153"/>
        <v>7.8054662151476567E-4</v>
      </c>
    </row>
    <row r="4907" spans="2:8" x14ac:dyDescent="0.45">
      <c r="B4907" s="191">
        <v>38842</v>
      </c>
      <c r="C4907" s="101">
        <v>37.752490997314453</v>
      </c>
      <c r="D4907" s="56">
        <f t="shared" si="152"/>
        <v>-0.7729348117572753</v>
      </c>
      <c r="E4907">
        <v>-4.5366527686285961E-3</v>
      </c>
      <c r="G4907">
        <v>4905</v>
      </c>
      <c r="H4907">
        <f t="shared" ca="1" si="153"/>
        <v>-4.6469866980646882E-3</v>
      </c>
    </row>
    <row r="4908" spans="2:8" x14ac:dyDescent="0.45">
      <c r="B4908" s="191">
        <v>42647</v>
      </c>
      <c r="C4908" s="101">
        <v>166.26278686523438</v>
      </c>
      <c r="D4908" s="56">
        <f t="shared" si="152"/>
        <v>-0.15033223854300845</v>
      </c>
      <c r="E4908">
        <v>-4.5396952225625533E-3</v>
      </c>
      <c r="G4908">
        <v>4906</v>
      </c>
      <c r="H4908">
        <f t="shared" ca="1" si="153"/>
        <v>2.4587299346174776E-2</v>
      </c>
    </row>
    <row r="4909" spans="2:8" x14ac:dyDescent="0.45">
      <c r="B4909" s="191">
        <v>43249</v>
      </c>
      <c r="C4909" s="101">
        <v>195.67976379394531</v>
      </c>
      <c r="D4909" s="56">
        <f t="shared" si="152"/>
        <v>3.9647368167602184E-2</v>
      </c>
      <c r="E4909">
        <v>-4.5403242833722494E-3</v>
      </c>
      <c r="G4909">
        <v>4907</v>
      </c>
      <c r="H4909">
        <f t="shared" ca="1" si="153"/>
        <v>-2.380112874846781E-2</v>
      </c>
    </row>
    <row r="4910" spans="2:8" x14ac:dyDescent="0.45">
      <c r="B4910" s="191">
        <v>42769</v>
      </c>
      <c r="C4910" s="101">
        <v>188.21743774414063</v>
      </c>
      <c r="D4910" s="56">
        <f t="shared" si="152"/>
        <v>-0.10583777260491005</v>
      </c>
      <c r="E4910">
        <v>-4.5571605282593991E-3</v>
      </c>
      <c r="G4910">
        <v>4908</v>
      </c>
      <c r="H4910">
        <f t="shared" ca="1" si="153"/>
        <v>2.2972587088550163E-2</v>
      </c>
    </row>
    <row r="4911" spans="2:8" x14ac:dyDescent="0.45">
      <c r="B4911" s="191">
        <v>43559</v>
      </c>
      <c r="C4911" s="101">
        <v>210.495849609375</v>
      </c>
      <c r="D4911" s="56">
        <f t="shared" si="152"/>
        <v>0.13767746500594197</v>
      </c>
      <c r="E4911">
        <v>-4.5585908157102315E-3</v>
      </c>
      <c r="G4911">
        <v>4909</v>
      </c>
      <c r="H4911">
        <f t="shared" ca="1" si="153"/>
        <v>1.5096378315528675E-2</v>
      </c>
    </row>
    <row r="4912" spans="2:8" x14ac:dyDescent="0.45">
      <c r="B4912" s="191">
        <v>44509</v>
      </c>
      <c r="C4912" s="101">
        <v>185.02243041992188</v>
      </c>
      <c r="D4912" s="56">
        <f t="shared" si="152"/>
        <v>0.10614105817853713</v>
      </c>
      <c r="E4912">
        <v>-4.5692208763785181E-3</v>
      </c>
      <c r="G4912">
        <v>4910</v>
      </c>
      <c r="H4912">
        <f t="shared" ca="1" si="153"/>
        <v>9.5290697178855108E-3</v>
      </c>
    </row>
    <row r="4913" spans="2:8" x14ac:dyDescent="0.45">
      <c r="B4913" s="191">
        <v>44397</v>
      </c>
      <c r="C4913" s="101">
        <v>167.26838684082031</v>
      </c>
      <c r="D4913" s="56">
        <f t="shared" si="152"/>
        <v>-3.0334282143941047E-2</v>
      </c>
      <c r="E4913">
        <v>-4.5727302660314344E-3</v>
      </c>
      <c r="G4913">
        <v>4911</v>
      </c>
      <c r="H4913">
        <f t="shared" ca="1" si="153"/>
        <v>-1.114397581265187E-2</v>
      </c>
    </row>
    <row r="4914" spans="2:8" x14ac:dyDescent="0.45">
      <c r="B4914" s="191">
        <v>42606</v>
      </c>
      <c r="C4914" s="101">
        <v>172.50108337402344</v>
      </c>
      <c r="D4914" s="56">
        <f t="shared" si="152"/>
        <v>0.29256754547298469</v>
      </c>
      <c r="E4914">
        <v>-4.5743666759355608E-3</v>
      </c>
      <c r="G4914">
        <v>4912</v>
      </c>
      <c r="H4914">
        <f t="shared" ca="1" si="153"/>
        <v>2.9707310959222712E-2</v>
      </c>
    </row>
    <row r="4915" spans="2:8" x14ac:dyDescent="0.45">
      <c r="B4915" s="191">
        <v>44141</v>
      </c>
      <c r="C4915" s="101">
        <v>133.45614624023438</v>
      </c>
      <c r="D4915" s="56">
        <f t="shared" si="152"/>
        <v>-0.26897456717984763</v>
      </c>
      <c r="E4915">
        <v>-4.5779810311519864E-3</v>
      </c>
      <c r="G4915">
        <v>4913</v>
      </c>
      <c r="H4915">
        <f t="shared" ca="1" si="153"/>
        <v>-1.7552063155225326E-3</v>
      </c>
    </row>
    <row r="4916" spans="2:8" x14ac:dyDescent="0.45">
      <c r="B4916" s="191">
        <v>43203</v>
      </c>
      <c r="C4916" s="101">
        <v>182.56019592285156</v>
      </c>
      <c r="D4916" s="56">
        <f t="shared" si="152"/>
        <v>24.531911715297962</v>
      </c>
      <c r="E4916">
        <v>-4.5808732670822418E-3</v>
      </c>
      <c r="G4916">
        <v>4914</v>
      </c>
      <c r="H4916">
        <f t="shared" ca="1" si="153"/>
        <v>-1.1847237563261016E-2</v>
      </c>
    </row>
    <row r="4917" spans="2:8" x14ac:dyDescent="0.45">
      <c r="B4917" s="191">
        <v>37651</v>
      </c>
      <c r="C4917" s="101">
        <v>7.1502752304077148</v>
      </c>
      <c r="D4917" s="56">
        <f t="shared" si="152"/>
        <v>-0.7889208611624432</v>
      </c>
      <c r="E4917">
        <v>-4.5922195471135149E-3</v>
      </c>
      <c r="G4917">
        <v>4915</v>
      </c>
      <c r="H4917">
        <f t="shared" ca="1" si="153"/>
        <v>-2.7059197559316087E-2</v>
      </c>
    </row>
    <row r="4918" spans="2:8" x14ac:dyDescent="0.45">
      <c r="B4918" s="191">
        <v>39016</v>
      </c>
      <c r="C4918" s="101">
        <v>33.874855041503906</v>
      </c>
      <c r="D4918" s="56">
        <f t="shared" si="152"/>
        <v>-1.9391881155034228E-2</v>
      </c>
      <c r="E4918">
        <v>-4.5960741129000802E-3</v>
      </c>
      <c r="G4918">
        <v>4916</v>
      </c>
      <c r="H4918">
        <f t="shared" ca="1" si="153"/>
        <v>1.4159927226678152E-3</v>
      </c>
    </row>
    <row r="4919" spans="2:8" x14ac:dyDescent="0.45">
      <c r="B4919" s="191">
        <v>39336</v>
      </c>
      <c r="C4919" s="101">
        <v>34.544742584228516</v>
      </c>
      <c r="D4919" s="56">
        <f t="shared" si="152"/>
        <v>-0.91237241321598272</v>
      </c>
      <c r="E4919">
        <v>-4.6023293920231644E-3</v>
      </c>
      <c r="G4919">
        <v>4917</v>
      </c>
      <c r="H4919">
        <f t="shared" ca="1" si="153"/>
        <v>3.1312053210195541E-2</v>
      </c>
    </row>
    <row r="4920" spans="2:8" x14ac:dyDescent="0.45">
      <c r="B4920" s="191">
        <v>45700</v>
      </c>
      <c r="C4920" s="101">
        <v>394.22222900390625</v>
      </c>
      <c r="D4920" s="56">
        <f t="shared" si="152"/>
        <v>48.697857413021048</v>
      </c>
      <c r="E4920">
        <v>-4.6138961508896152E-3</v>
      </c>
      <c r="G4920">
        <v>4918</v>
      </c>
      <c r="H4920">
        <f t="shared" ca="1" si="153"/>
        <v>-5.1401010823642502E-3</v>
      </c>
    </row>
    <row r="4921" spans="2:8" x14ac:dyDescent="0.45">
      <c r="B4921" s="191">
        <v>37321</v>
      </c>
      <c r="C4921" s="101">
        <v>7.9323787689208984</v>
      </c>
      <c r="D4921" s="56">
        <f t="shared" si="152"/>
        <v>-0.77749593871401201</v>
      </c>
      <c r="E4921">
        <v>-4.6161115678869128E-3</v>
      </c>
      <c r="G4921">
        <v>4919</v>
      </c>
      <c r="H4921">
        <f t="shared" ca="1" si="153"/>
        <v>-1.8973417495457456E-2</v>
      </c>
    </row>
    <row r="4922" spans="2:8" x14ac:dyDescent="0.45">
      <c r="B4922" s="191">
        <v>39007</v>
      </c>
      <c r="C4922" s="101">
        <v>35.650489807128906</v>
      </c>
      <c r="D4922" s="56">
        <f t="shared" si="152"/>
        <v>-0.9091249974328991</v>
      </c>
      <c r="E4922">
        <v>-4.6235093682247645E-3</v>
      </c>
      <c r="G4922">
        <v>4920</v>
      </c>
      <c r="H4922">
        <f t="shared" ca="1" si="153"/>
        <v>-1.2548831807289298E-2</v>
      </c>
    </row>
    <row r="4923" spans="2:8" x14ac:dyDescent="0.45">
      <c r="B4923" s="191">
        <v>45456</v>
      </c>
      <c r="C4923" s="101">
        <v>392.302490234375</v>
      </c>
      <c r="D4923" s="56">
        <f t="shared" si="152"/>
        <v>12.238432433879762</v>
      </c>
      <c r="E4923">
        <v>-4.6263502813379716E-3</v>
      </c>
      <c r="G4923">
        <v>4921</v>
      </c>
      <c r="H4923">
        <f t="shared" ca="1" si="153"/>
        <v>-6.5598262921320125E-3</v>
      </c>
    </row>
    <row r="4924" spans="2:8" x14ac:dyDescent="0.45">
      <c r="B4924" s="191">
        <v>39206</v>
      </c>
      <c r="C4924" s="101">
        <v>29.63360595703125</v>
      </c>
      <c r="D4924" s="56">
        <f t="shared" si="152"/>
        <v>-0.80038365698931324</v>
      </c>
      <c r="E4924">
        <v>-4.6355604815201583E-3</v>
      </c>
      <c r="G4924">
        <v>4922</v>
      </c>
      <c r="H4924">
        <f t="shared" ca="1" si="153"/>
        <v>9.1769829756937187E-3</v>
      </c>
    </row>
    <row r="4925" spans="2:8" x14ac:dyDescent="0.45">
      <c r="B4925" s="191">
        <v>43879</v>
      </c>
      <c r="C4925" s="101">
        <v>148.45280456542969</v>
      </c>
      <c r="D4925" s="56">
        <f t="shared" si="152"/>
        <v>-0.12631721401512838</v>
      </c>
      <c r="E4925">
        <v>-4.6387767813369368E-3</v>
      </c>
      <c r="G4925">
        <v>4923</v>
      </c>
      <c r="H4925">
        <f t="shared" ca="1" si="153"/>
        <v>-1.0449995843597007E-2</v>
      </c>
    </row>
    <row r="4926" spans="2:8" x14ac:dyDescent="0.45">
      <c r="B4926" s="191">
        <v>42592</v>
      </c>
      <c r="C4926" s="101">
        <v>169.9161376953125</v>
      </c>
      <c r="D4926" s="56">
        <f t="shared" si="152"/>
        <v>-1.9493680293077034E-2</v>
      </c>
      <c r="E4926">
        <v>-4.6433667644775831E-3</v>
      </c>
      <c r="G4926">
        <v>4924</v>
      </c>
      <c r="H4926">
        <f t="shared" ca="1" si="153"/>
        <v>4.5649731937343702E-2</v>
      </c>
    </row>
    <row r="4927" spans="2:8" x14ac:dyDescent="0.45">
      <c r="B4927" s="191">
        <v>44414</v>
      </c>
      <c r="C4927" s="101">
        <v>173.29428100585938</v>
      </c>
      <c r="D4927" s="56">
        <f t="shared" si="152"/>
        <v>10.195356549967393</v>
      </c>
      <c r="E4927">
        <v>-4.6454786797462825E-3</v>
      </c>
      <c r="G4927">
        <v>4925</v>
      </c>
      <c r="H4927">
        <f t="shared" ca="1" si="153"/>
        <v>2.4287732531273292E-2</v>
      </c>
    </row>
    <row r="4928" spans="2:8" x14ac:dyDescent="0.45">
      <c r="B4928" s="191">
        <v>38343</v>
      </c>
      <c r="C4928" s="101">
        <v>15.479121208190918</v>
      </c>
      <c r="D4928" s="56">
        <f t="shared" si="152"/>
        <v>-0.90866054932083351</v>
      </c>
      <c r="E4928">
        <v>-4.6495173133947231E-3</v>
      </c>
      <c r="G4928">
        <v>4926</v>
      </c>
      <c r="H4928">
        <f t="shared" ca="1" si="153"/>
        <v>-6.7738231605359855E-3</v>
      </c>
    </row>
    <row r="4929" spans="2:8" x14ac:dyDescent="0.45">
      <c r="B4929" s="191">
        <v>42559</v>
      </c>
      <c r="C4929" s="101">
        <v>169.46807861328125</v>
      </c>
      <c r="D4929" s="56">
        <f t="shared" si="152"/>
        <v>-0.56124252764846116</v>
      </c>
      <c r="E4929">
        <v>-4.6559430847881366E-3</v>
      </c>
      <c r="G4929">
        <v>4927</v>
      </c>
      <c r="H4929">
        <f t="shared" ca="1" si="153"/>
        <v>4.0923841286186003E-3</v>
      </c>
    </row>
    <row r="4930" spans="2:8" x14ac:dyDescent="0.45">
      <c r="B4930" s="191">
        <v>45327</v>
      </c>
      <c r="C4930" s="101">
        <v>386.24545288085938</v>
      </c>
      <c r="D4930" s="56">
        <f t="shared" si="152"/>
        <v>11.035306697755402</v>
      </c>
      <c r="E4930">
        <v>-4.6580917701723899E-3</v>
      </c>
      <c r="G4930">
        <v>4928</v>
      </c>
      <c r="H4930">
        <f t="shared" ca="1" si="153"/>
        <v>-2.1540275037545676E-2</v>
      </c>
    </row>
    <row r="4931" spans="2:8" x14ac:dyDescent="0.45">
      <c r="B4931" s="191">
        <v>39325</v>
      </c>
      <c r="C4931" s="101">
        <v>32.092697143554688</v>
      </c>
      <c r="D4931" s="56">
        <f t="shared" ref="D4931:D4994" si="154">(C4931-C4932)/C4932</f>
        <v>1.0622349252728882</v>
      </c>
      <c r="E4931">
        <v>-4.6619197209000329E-3</v>
      </c>
      <c r="G4931">
        <v>4929</v>
      </c>
      <c r="H4931">
        <f t="shared" ca="1" si="153"/>
        <v>-2.6266624725577423E-2</v>
      </c>
    </row>
    <row r="4932" spans="2:8" x14ac:dyDescent="0.45">
      <c r="B4932" s="191">
        <v>38398</v>
      </c>
      <c r="C4932" s="101">
        <v>15.562095642089844</v>
      </c>
      <c r="D4932" s="56">
        <f t="shared" si="154"/>
        <v>1.2276187185585794</v>
      </c>
      <c r="E4932">
        <v>-4.662909224479499E-3</v>
      </c>
      <c r="G4932">
        <v>4930</v>
      </c>
      <c r="H4932">
        <f t="shared" ref="H4932:H4995" ca="1" si="155">_xlfn.NORM.INV(RAND(),N$5,N$6)</f>
        <v>-8.4773384458285816E-3</v>
      </c>
    </row>
    <row r="4933" spans="2:8" x14ac:dyDescent="0.45">
      <c r="B4933" s="191">
        <v>37378</v>
      </c>
      <c r="C4933" s="101">
        <v>6.9859781265258789</v>
      </c>
      <c r="D4933" s="56">
        <f t="shared" si="154"/>
        <v>-0.97880726658755535</v>
      </c>
      <c r="E4933">
        <v>-4.6851070418185356E-3</v>
      </c>
      <c r="G4933">
        <v>4931</v>
      </c>
      <c r="H4933">
        <f t="shared" ca="1" si="155"/>
        <v>3.8668280459449464E-2</v>
      </c>
    </row>
    <row r="4934" spans="2:8" x14ac:dyDescent="0.45">
      <c r="B4934" s="191">
        <v>44978</v>
      </c>
      <c r="C4934" s="101">
        <v>329.6402587890625</v>
      </c>
      <c r="D4934" s="56">
        <f t="shared" si="154"/>
        <v>2.9289281931776774</v>
      </c>
      <c r="E4934">
        <v>-4.6868394388914058E-3</v>
      </c>
      <c r="G4934">
        <v>4932</v>
      </c>
      <c r="H4934">
        <f t="shared" ca="1" si="155"/>
        <v>2.1102112845112479E-2</v>
      </c>
    </row>
    <row r="4935" spans="2:8" x14ac:dyDescent="0.45">
      <c r="B4935" s="191">
        <v>40736</v>
      </c>
      <c r="C4935" s="101">
        <v>83.900810241699219</v>
      </c>
      <c r="D4935" s="56">
        <f t="shared" si="154"/>
        <v>-0.6355931366545412</v>
      </c>
      <c r="E4935">
        <v>-4.689082743045977E-3</v>
      </c>
      <c r="G4935">
        <v>4933</v>
      </c>
      <c r="H4935">
        <f t="shared" ca="1" si="155"/>
        <v>-4.3680617902597432E-2</v>
      </c>
    </row>
    <row r="4936" spans="2:8" x14ac:dyDescent="0.45">
      <c r="B4936" s="191">
        <v>42928</v>
      </c>
      <c r="C4936" s="101">
        <v>230.2393798828125</v>
      </c>
      <c r="D4936" s="56">
        <f t="shared" si="154"/>
        <v>0.16935965856392501</v>
      </c>
      <c r="E4936">
        <v>-4.6910030313816204E-3</v>
      </c>
      <c r="G4936">
        <v>4934</v>
      </c>
      <c r="H4936">
        <f t="shared" ca="1" si="155"/>
        <v>-6.3100108857128447E-3</v>
      </c>
    </row>
    <row r="4937" spans="2:8" x14ac:dyDescent="0.45">
      <c r="B4937" s="191">
        <v>43292</v>
      </c>
      <c r="C4937" s="101">
        <v>196.8935546875</v>
      </c>
      <c r="D4937" s="56">
        <f t="shared" si="154"/>
        <v>4.6833808137025352</v>
      </c>
      <c r="E4937">
        <v>-4.6923702895225019E-3</v>
      </c>
      <c r="G4937">
        <v>4935</v>
      </c>
      <c r="H4937">
        <f t="shared" ca="1" si="155"/>
        <v>9.1807490608023529E-3</v>
      </c>
    </row>
    <row r="4938" spans="2:8" x14ac:dyDescent="0.45">
      <c r="B4938" s="191">
        <v>39864</v>
      </c>
      <c r="C4938" s="101">
        <v>34.64373779296875</v>
      </c>
      <c r="D4938" s="56">
        <f t="shared" si="154"/>
        <v>-0.58544227929583259</v>
      </c>
      <c r="E4938">
        <v>-4.6946216355905719E-3</v>
      </c>
      <c r="G4938">
        <v>4936</v>
      </c>
      <c r="H4938">
        <f t="shared" ca="1" si="155"/>
        <v>-1.9975537991621481E-2</v>
      </c>
    </row>
    <row r="4939" spans="2:8" x14ac:dyDescent="0.45">
      <c r="B4939" s="191">
        <v>40938</v>
      </c>
      <c r="C4939" s="101">
        <v>83.567947387695313</v>
      </c>
      <c r="D4939" s="56">
        <f t="shared" si="154"/>
        <v>-0.42731603994507716</v>
      </c>
      <c r="E4939">
        <v>-4.7074912144004326E-3</v>
      </c>
      <c r="G4939">
        <v>4937</v>
      </c>
      <c r="H4939">
        <f t="shared" ca="1" si="155"/>
        <v>-2.5274187393692162E-2</v>
      </c>
    </row>
    <row r="4940" spans="2:8" x14ac:dyDescent="0.45">
      <c r="B4940" s="191">
        <v>44075</v>
      </c>
      <c r="C4940" s="101">
        <v>145.92332458496094</v>
      </c>
      <c r="D4940" s="56">
        <f t="shared" si="154"/>
        <v>-0.38181308684886461</v>
      </c>
      <c r="E4940">
        <v>-4.7094848072775702E-3</v>
      </c>
      <c r="G4940">
        <v>4938</v>
      </c>
      <c r="H4940">
        <f t="shared" ca="1" si="155"/>
        <v>-1.5568789943082514E-2</v>
      </c>
    </row>
    <row r="4941" spans="2:8" x14ac:dyDescent="0.45">
      <c r="B4941" s="191">
        <v>42930</v>
      </c>
      <c r="C4941" s="101">
        <v>236.05049133300781</v>
      </c>
      <c r="D4941" s="56">
        <f t="shared" si="154"/>
        <v>0.64665464639747972</v>
      </c>
      <c r="E4941">
        <v>-4.7232812763378504E-3</v>
      </c>
      <c r="G4941">
        <v>4939</v>
      </c>
      <c r="H4941">
        <f t="shared" ca="1" si="155"/>
        <v>-1.0369249476290218E-2</v>
      </c>
    </row>
    <row r="4942" spans="2:8" x14ac:dyDescent="0.45">
      <c r="B4942" s="191">
        <v>42135</v>
      </c>
      <c r="C4942" s="101">
        <v>143.35154724121094</v>
      </c>
      <c r="D4942" s="56">
        <f t="shared" si="154"/>
        <v>-0.48221179813799475</v>
      </c>
      <c r="E4942">
        <v>-4.7257766602272731E-3</v>
      </c>
      <c r="G4942">
        <v>4940</v>
      </c>
      <c r="H4942">
        <f t="shared" ca="1" si="155"/>
        <v>7.3929953066348862E-3</v>
      </c>
    </row>
    <row r="4943" spans="2:8" x14ac:dyDescent="0.45">
      <c r="B4943" s="191">
        <v>44845</v>
      </c>
      <c r="C4943" s="101">
        <v>276.8536376953125</v>
      </c>
      <c r="D4943" s="56">
        <f t="shared" si="154"/>
        <v>-0.29300692564771497</v>
      </c>
      <c r="E4943">
        <v>-4.7277936648398682E-3</v>
      </c>
      <c r="G4943">
        <v>4941</v>
      </c>
      <c r="H4943">
        <f t="shared" ca="1" si="155"/>
        <v>-5.2304657556976011E-2</v>
      </c>
    </row>
    <row r="4944" spans="2:8" x14ac:dyDescent="0.45">
      <c r="B4944" s="191">
        <v>46008</v>
      </c>
      <c r="C4944" s="101">
        <v>391.5931396484375</v>
      </c>
      <c r="D4944" s="56">
        <f t="shared" si="154"/>
        <v>30.730218106667706</v>
      </c>
      <c r="E4944">
        <v>-4.7298840701001073E-3</v>
      </c>
      <c r="G4944">
        <v>4942</v>
      </c>
      <c r="H4944">
        <f t="shared" ca="1" si="155"/>
        <v>-6.2546536429774315E-3</v>
      </c>
    </row>
    <row r="4945" spans="2:8" x14ac:dyDescent="0.45">
      <c r="B4945" s="191">
        <v>38211</v>
      </c>
      <c r="C4945" s="101">
        <v>12.341331481933594</v>
      </c>
      <c r="D4945" s="56">
        <f t="shared" si="154"/>
        <v>-0.90918323337855822</v>
      </c>
      <c r="E4945">
        <v>-4.7318373010907487E-3</v>
      </c>
      <c r="G4945">
        <v>4943</v>
      </c>
      <c r="H4945">
        <f t="shared" ca="1" si="155"/>
        <v>1.0462455775486811E-2</v>
      </c>
    </row>
    <row r="4946" spans="2:8" x14ac:dyDescent="0.45">
      <c r="B4946" s="191">
        <v>41621</v>
      </c>
      <c r="C4946" s="101">
        <v>135.89265441894531</v>
      </c>
      <c r="D4946" s="56">
        <f t="shared" si="154"/>
        <v>0.87520886133186759</v>
      </c>
      <c r="E4946">
        <v>-4.7349028802344149E-3</v>
      </c>
      <c r="G4946">
        <v>4944</v>
      </c>
      <c r="H4946">
        <f t="shared" ca="1" si="155"/>
        <v>-5.871861015497375E-3</v>
      </c>
    </row>
    <row r="4947" spans="2:8" x14ac:dyDescent="0.45">
      <c r="B4947" s="191">
        <v>40448</v>
      </c>
      <c r="C4947" s="101">
        <v>72.468009948730469</v>
      </c>
      <c r="D4947" s="56">
        <f t="shared" si="154"/>
        <v>-0.62064943226775471</v>
      </c>
      <c r="E4947">
        <v>-4.7417265756622036E-3</v>
      </c>
      <c r="G4947">
        <v>4945</v>
      </c>
      <c r="H4947">
        <f t="shared" ca="1" si="155"/>
        <v>7.2037313588412845E-3</v>
      </c>
    </row>
    <row r="4948" spans="2:8" x14ac:dyDescent="0.45">
      <c r="B4948" s="191">
        <v>42956</v>
      </c>
      <c r="C4948" s="101">
        <v>191.03176879882813</v>
      </c>
      <c r="D4948" s="56">
        <f t="shared" si="154"/>
        <v>-0.39942926040157278</v>
      </c>
      <c r="E4948">
        <v>-4.7419105346667295E-3</v>
      </c>
      <c r="G4948">
        <v>4946</v>
      </c>
      <c r="H4948">
        <f t="shared" ca="1" si="155"/>
        <v>3.3794122092446225E-3</v>
      </c>
    </row>
    <row r="4949" spans="2:8" x14ac:dyDescent="0.45">
      <c r="B4949" s="191">
        <v>46043</v>
      </c>
      <c r="C4949" s="101">
        <v>318.08370971679688</v>
      </c>
      <c r="D4949" s="56">
        <f t="shared" si="154"/>
        <v>8.513164783609156</v>
      </c>
      <c r="E4949">
        <v>-4.7502486222531599E-3</v>
      </c>
      <c r="G4949">
        <v>4947</v>
      </c>
      <c r="H4949">
        <f t="shared" ca="1" si="155"/>
        <v>-2.9861283957850558E-2</v>
      </c>
    </row>
    <row r="4950" spans="2:8" x14ac:dyDescent="0.45">
      <c r="B4950" s="191">
        <v>39399</v>
      </c>
      <c r="C4950" s="101">
        <v>33.436161041259766</v>
      </c>
      <c r="D4950" s="56">
        <f t="shared" si="154"/>
        <v>-0.73973416869354236</v>
      </c>
      <c r="E4950">
        <v>-4.7539689361490011E-3</v>
      </c>
      <c r="G4950">
        <v>4948</v>
      </c>
      <c r="H4950">
        <f t="shared" ca="1" si="155"/>
        <v>-8.6326976219054906E-3</v>
      </c>
    </row>
    <row r="4951" spans="2:8" x14ac:dyDescent="0.45">
      <c r="B4951" s="191">
        <v>44124</v>
      </c>
      <c r="C4951" s="101">
        <v>128.46926879882813</v>
      </c>
      <c r="D4951" s="56">
        <f t="shared" si="154"/>
        <v>-0.30987947959658169</v>
      </c>
      <c r="E4951">
        <v>-4.7549602598802995E-3</v>
      </c>
      <c r="G4951">
        <v>4949</v>
      </c>
      <c r="H4951">
        <f t="shared" ca="1" si="155"/>
        <v>-1.5278007420156857E-2</v>
      </c>
    </row>
    <row r="4952" spans="2:8" x14ac:dyDescent="0.45">
      <c r="B4952" s="191">
        <v>44601</v>
      </c>
      <c r="C4952" s="101">
        <v>186.15483093261719</v>
      </c>
      <c r="D4952" s="56">
        <f t="shared" si="154"/>
        <v>24.237679487042733</v>
      </c>
      <c r="E4952">
        <v>-4.7567528939109257E-3</v>
      </c>
      <c r="G4952">
        <v>4950</v>
      </c>
      <c r="H4952">
        <f t="shared" ca="1" si="155"/>
        <v>4.7650029085755958E-3</v>
      </c>
    </row>
    <row r="4953" spans="2:8" x14ac:dyDescent="0.45">
      <c r="B4953" s="191">
        <v>37656</v>
      </c>
      <c r="C4953" s="101">
        <v>7.3760676383972168</v>
      </c>
      <c r="D4953" s="56">
        <f t="shared" si="154"/>
        <v>-0.95735972412754666</v>
      </c>
      <c r="E4953">
        <v>-4.7576090637130109E-3</v>
      </c>
      <c r="G4953">
        <v>4951</v>
      </c>
      <c r="H4953">
        <f t="shared" ca="1" si="155"/>
        <v>-1.8548443493389157E-2</v>
      </c>
    </row>
    <row r="4954" spans="2:8" x14ac:dyDescent="0.45">
      <c r="B4954" s="191">
        <v>42601</v>
      </c>
      <c r="C4954" s="101">
        <v>172.98358154296875</v>
      </c>
      <c r="D4954" s="56">
        <f t="shared" si="154"/>
        <v>-0.54205244522901108</v>
      </c>
      <c r="E4954">
        <v>-4.7590779345759787E-3</v>
      </c>
      <c r="G4954">
        <v>4952</v>
      </c>
      <c r="H4954">
        <f t="shared" ca="1" si="155"/>
        <v>2.6175954566358465E-2</v>
      </c>
    </row>
    <row r="4955" spans="2:8" x14ac:dyDescent="0.45">
      <c r="B4955" s="191">
        <v>45230</v>
      </c>
      <c r="C4955" s="101">
        <v>377.73666381835938</v>
      </c>
      <c r="D4955" s="56">
        <f t="shared" si="154"/>
        <v>4.5666145466814916</v>
      </c>
      <c r="E4955">
        <v>-4.7625189094458063E-3</v>
      </c>
      <c r="G4955">
        <v>4953</v>
      </c>
      <c r="H4955">
        <f t="shared" ca="1" si="155"/>
        <v>4.0262787001731144E-2</v>
      </c>
    </row>
    <row r="4956" spans="2:8" x14ac:dyDescent="0.45">
      <c r="B4956" s="191">
        <v>40479</v>
      </c>
      <c r="C4956" s="101">
        <v>67.857521057128906</v>
      </c>
      <c r="D4956" s="56">
        <f t="shared" si="154"/>
        <v>-0.52861092075464899</v>
      </c>
      <c r="E4956">
        <v>-4.766016166387708E-3</v>
      </c>
      <c r="G4956">
        <v>4954</v>
      </c>
      <c r="H4956">
        <f t="shared" ca="1" si="155"/>
        <v>2.8431946020762693E-2</v>
      </c>
    </row>
    <row r="4957" spans="2:8" x14ac:dyDescent="0.45">
      <c r="B4957" s="191">
        <v>41709</v>
      </c>
      <c r="C4957" s="101">
        <v>143.95225524902344</v>
      </c>
      <c r="D4957" s="56">
        <f t="shared" si="154"/>
        <v>17.658651477016168</v>
      </c>
      <c r="E4957">
        <v>-4.7673622986469603E-3</v>
      </c>
      <c r="G4957">
        <v>4955</v>
      </c>
      <c r="H4957">
        <f t="shared" ca="1" si="155"/>
        <v>1.4903493801690022E-2</v>
      </c>
    </row>
    <row r="4958" spans="2:8" x14ac:dyDescent="0.45">
      <c r="B4958" s="191">
        <v>37638</v>
      </c>
      <c r="C4958" s="101">
        <v>7.7150406837463379</v>
      </c>
      <c r="D4958" s="56">
        <f t="shared" si="154"/>
        <v>-0.44748778502184833</v>
      </c>
      <c r="E4958">
        <v>-4.7687357535664797E-3</v>
      </c>
      <c r="G4958">
        <v>4956</v>
      </c>
      <c r="H4958">
        <f t="shared" ca="1" si="155"/>
        <v>7.0283615425042424E-3</v>
      </c>
    </row>
    <row r="4959" spans="2:8" x14ac:dyDescent="0.45">
      <c r="B4959" s="191">
        <v>38251</v>
      </c>
      <c r="C4959" s="101">
        <v>13.963565826416016</v>
      </c>
      <c r="D4959" s="56">
        <f t="shared" si="154"/>
        <v>-0.90272339365701038</v>
      </c>
      <c r="E4959">
        <v>-4.7735573105899508E-3</v>
      </c>
      <c r="G4959">
        <v>4957</v>
      </c>
      <c r="H4959">
        <f t="shared" ca="1" si="155"/>
        <v>1.4047329684802752E-2</v>
      </c>
    </row>
    <row r="4960" spans="2:8" x14ac:dyDescent="0.45">
      <c r="B4960" s="191">
        <v>44148</v>
      </c>
      <c r="C4960" s="101">
        <v>143.54495239257813</v>
      </c>
      <c r="D4960" s="56">
        <f t="shared" si="154"/>
        <v>-0.12850850530739852</v>
      </c>
      <c r="E4960">
        <v>-4.787352494521357E-3</v>
      </c>
      <c r="G4960">
        <v>4958</v>
      </c>
      <c r="H4960">
        <f t="shared" ca="1" si="155"/>
        <v>-2.0798912554922142E-2</v>
      </c>
    </row>
    <row r="4961" spans="2:8" x14ac:dyDescent="0.45">
      <c r="B4961" s="191">
        <v>42656</v>
      </c>
      <c r="C4961" s="101">
        <v>164.71182250976563</v>
      </c>
      <c r="D4961" s="56">
        <f t="shared" si="154"/>
        <v>-0.41491993584287312</v>
      </c>
      <c r="E4961">
        <v>-4.7895616873418383E-3</v>
      </c>
      <c r="G4961">
        <v>4959</v>
      </c>
      <c r="H4961">
        <f t="shared" ca="1" si="155"/>
        <v>-1.8403561306101077E-2</v>
      </c>
    </row>
    <row r="4962" spans="2:8" x14ac:dyDescent="0.45">
      <c r="B4962" s="191">
        <v>44937</v>
      </c>
      <c r="C4962" s="101">
        <v>281.5201416015625</v>
      </c>
      <c r="D4962" s="56">
        <f t="shared" si="154"/>
        <v>6.4463860181668498</v>
      </c>
      <c r="E4962">
        <v>-4.7992639819585819E-3</v>
      </c>
      <c r="G4962">
        <v>4960</v>
      </c>
      <c r="H4962">
        <f t="shared" ca="1" si="155"/>
        <v>-1.752902786981703E-2</v>
      </c>
    </row>
    <row r="4963" spans="2:8" x14ac:dyDescent="0.45">
      <c r="B4963" s="191">
        <v>39976</v>
      </c>
      <c r="C4963" s="101">
        <v>37.806278228759766</v>
      </c>
      <c r="D4963" s="56">
        <f t="shared" si="154"/>
        <v>-0.80809355538147265</v>
      </c>
      <c r="E4963">
        <v>-4.8077198255532146E-3</v>
      </c>
      <c r="G4963">
        <v>4961</v>
      </c>
      <c r="H4963">
        <f t="shared" ca="1" si="155"/>
        <v>-4.3297682465160585E-4</v>
      </c>
    </row>
    <row r="4964" spans="2:8" x14ac:dyDescent="0.45">
      <c r="B4964" s="191">
        <v>44635</v>
      </c>
      <c r="C4964" s="101">
        <v>197.00369262695313</v>
      </c>
      <c r="D4964" s="56">
        <f t="shared" si="154"/>
        <v>9.4420216097872061</v>
      </c>
      <c r="E4964">
        <v>-4.8117442819683382E-3</v>
      </c>
      <c r="G4964">
        <v>4962</v>
      </c>
      <c r="H4964">
        <f t="shared" ca="1" si="155"/>
        <v>7.938072047971631E-3</v>
      </c>
    </row>
    <row r="4965" spans="2:8" x14ac:dyDescent="0.45">
      <c r="B4965" s="191">
        <v>38504</v>
      </c>
      <c r="C4965" s="101">
        <v>18.866432189941406</v>
      </c>
      <c r="D4965" s="56">
        <f t="shared" si="154"/>
        <v>-0.90161053470220021</v>
      </c>
      <c r="E4965">
        <v>-4.8147258674882407E-3</v>
      </c>
      <c r="G4965">
        <v>4963</v>
      </c>
      <c r="H4965">
        <f t="shared" ca="1" si="155"/>
        <v>5.6784306672266194E-3</v>
      </c>
    </row>
    <row r="4966" spans="2:8" x14ac:dyDescent="0.45">
      <c r="B4966" s="191">
        <v>43299</v>
      </c>
      <c r="C4966" s="101">
        <v>191.7525634765625</v>
      </c>
      <c r="D4966" s="56">
        <f t="shared" si="154"/>
        <v>-0.53265165591916741</v>
      </c>
      <c r="E4966">
        <v>-4.8174116105701766E-3</v>
      </c>
      <c r="G4966">
        <v>4964</v>
      </c>
      <c r="H4966">
        <f t="shared" ca="1" si="155"/>
        <v>2.7146097465023319E-2</v>
      </c>
    </row>
    <row r="4967" spans="2:8" x14ac:dyDescent="0.45">
      <c r="B4967" s="191">
        <v>45686</v>
      </c>
      <c r="C4967" s="101">
        <v>410.29901123046875</v>
      </c>
      <c r="D4967" s="56">
        <f t="shared" si="154"/>
        <v>52.087784439479755</v>
      </c>
      <c r="E4967">
        <v>-4.8225625340955437E-3</v>
      </c>
      <c r="G4967">
        <v>4965</v>
      </c>
      <c r="H4967">
        <f t="shared" ca="1" si="155"/>
        <v>-1.9640497817909396E-2</v>
      </c>
    </row>
    <row r="4968" spans="2:8" x14ac:dyDescent="0.45">
      <c r="B4968" s="191">
        <v>37490</v>
      </c>
      <c r="C4968" s="101">
        <v>7.7286896705627441</v>
      </c>
      <c r="D4968" s="56">
        <f t="shared" si="154"/>
        <v>-0.95551440655636921</v>
      </c>
      <c r="E4968">
        <v>-4.8336820068910326E-3</v>
      </c>
      <c r="G4968">
        <v>4966</v>
      </c>
      <c r="H4968">
        <f t="shared" ca="1" si="155"/>
        <v>1.1582855830000554E-2</v>
      </c>
    </row>
    <row r="4969" spans="2:8" x14ac:dyDescent="0.45">
      <c r="B4969" s="191">
        <v>44238</v>
      </c>
      <c r="C4969" s="101">
        <v>173.73466491699219</v>
      </c>
      <c r="D4969" s="56">
        <f t="shared" si="154"/>
        <v>22.203167951928197</v>
      </c>
      <c r="E4969">
        <v>-4.8341154931268908E-3</v>
      </c>
      <c r="G4969">
        <v>4967</v>
      </c>
      <c r="H4969">
        <f t="shared" ca="1" si="155"/>
        <v>5.1157319493015914E-3</v>
      </c>
    </row>
    <row r="4970" spans="2:8" x14ac:dyDescent="0.45">
      <c r="B4970" s="191">
        <v>37720</v>
      </c>
      <c r="C4970" s="101">
        <v>7.4875407218933105</v>
      </c>
      <c r="D4970" s="56">
        <f t="shared" si="154"/>
        <v>-0.69043522499867716</v>
      </c>
      <c r="E4970">
        <v>-4.8381216097420528E-3</v>
      </c>
      <c r="G4970">
        <v>4968</v>
      </c>
      <c r="H4970">
        <f t="shared" ca="1" si="155"/>
        <v>-6.018884936159292E-3</v>
      </c>
    </row>
    <row r="4971" spans="2:8" x14ac:dyDescent="0.45">
      <c r="B4971" s="191">
        <v>38692</v>
      </c>
      <c r="C4971" s="101">
        <v>24.187314987182617</v>
      </c>
      <c r="D4971" s="56">
        <f t="shared" si="154"/>
        <v>3.1563399772912772</v>
      </c>
      <c r="E4971">
        <v>-4.8433484631405076E-3</v>
      </c>
      <c r="G4971">
        <v>4969</v>
      </c>
      <c r="H4971">
        <f t="shared" ca="1" si="155"/>
        <v>-4.8783335680057216E-2</v>
      </c>
    </row>
    <row r="4972" spans="2:8" x14ac:dyDescent="0.45">
      <c r="B4972" s="191">
        <v>35681</v>
      </c>
      <c r="C4972" s="101">
        <v>5.8193783760070801</v>
      </c>
      <c r="D4972" s="56">
        <f t="shared" si="154"/>
        <v>-0.88821774505735718</v>
      </c>
      <c r="E4972">
        <v>-4.8661108084135114E-3</v>
      </c>
      <c r="G4972">
        <v>4970</v>
      </c>
      <c r="H4972">
        <f t="shared" ca="1" si="155"/>
        <v>2.8439380719936729E-2</v>
      </c>
    </row>
    <row r="4973" spans="2:8" x14ac:dyDescent="0.45">
      <c r="B4973" s="191">
        <v>40298</v>
      </c>
      <c r="C4973" s="101">
        <v>52.059947967529297</v>
      </c>
      <c r="D4973" s="56">
        <f t="shared" si="154"/>
        <v>-0.59420112005604442</v>
      </c>
      <c r="E4973">
        <v>-4.8661445651967047E-3</v>
      </c>
      <c r="G4973">
        <v>4971</v>
      </c>
      <c r="H4973">
        <f t="shared" ca="1" si="155"/>
        <v>-2.0970788922725109E-2</v>
      </c>
    </row>
    <row r="4974" spans="2:8" x14ac:dyDescent="0.45">
      <c r="B4974" s="191">
        <v>42425</v>
      </c>
      <c r="C4974" s="101">
        <v>128.29002380371094</v>
      </c>
      <c r="D4974" s="56">
        <f t="shared" si="154"/>
        <v>-0.60534606885937448</v>
      </c>
      <c r="E4974">
        <v>-4.8679430774495091E-3</v>
      </c>
      <c r="G4974">
        <v>4972</v>
      </c>
      <c r="H4974">
        <f t="shared" ca="1" si="155"/>
        <v>4.5055348205608435E-2</v>
      </c>
    </row>
    <row r="4975" spans="2:8" x14ac:dyDescent="0.45">
      <c r="B4975" s="191">
        <v>45006</v>
      </c>
      <c r="C4975" s="101">
        <v>325.06967163085938</v>
      </c>
      <c r="D4975" s="56">
        <f t="shared" si="154"/>
        <v>0.90595156553847123</v>
      </c>
      <c r="E4975">
        <v>-4.8838021853186055E-3</v>
      </c>
      <c r="G4975">
        <v>4973</v>
      </c>
      <c r="H4975">
        <f t="shared" ca="1" si="155"/>
        <v>-6.7607924381308067E-3</v>
      </c>
    </row>
    <row r="4976" spans="2:8" x14ac:dyDescent="0.45">
      <c r="B4976" s="191">
        <v>43838</v>
      </c>
      <c r="C4976" s="101">
        <v>170.5550537109375</v>
      </c>
      <c r="D4976" s="56">
        <f t="shared" si="154"/>
        <v>-0.47586030451741756</v>
      </c>
      <c r="E4976">
        <v>-4.8864078874810346E-3</v>
      </c>
      <c r="G4976">
        <v>4974</v>
      </c>
      <c r="H4976">
        <f t="shared" ca="1" si="155"/>
        <v>9.7990766591309463E-3</v>
      </c>
    </row>
    <row r="4977" spans="2:8" x14ac:dyDescent="0.45">
      <c r="B4977" s="191">
        <v>46076</v>
      </c>
      <c r="C4977" s="101">
        <v>325.39999389648438</v>
      </c>
      <c r="D4977" s="56">
        <f t="shared" si="154"/>
        <v>-0.10534985784043997</v>
      </c>
      <c r="E4977">
        <v>-4.892985026041667E-3</v>
      </c>
      <c r="G4977">
        <v>4975</v>
      </c>
      <c r="H4977">
        <f t="shared" ca="1" si="155"/>
        <v>-1.9399318690893376E-2</v>
      </c>
    </row>
    <row r="4978" spans="2:8" x14ac:dyDescent="0.45">
      <c r="B4978" s="191">
        <v>45351</v>
      </c>
      <c r="C4978" s="101">
        <v>363.71759033203125</v>
      </c>
      <c r="D4978" s="56">
        <f t="shared" si="154"/>
        <v>32.598440071156688</v>
      </c>
      <c r="E4978">
        <v>-4.8983193989462276E-3</v>
      </c>
      <c r="G4978">
        <v>4976</v>
      </c>
      <c r="H4978">
        <f t="shared" ca="1" si="155"/>
        <v>-1.5230554626671979E-2</v>
      </c>
    </row>
    <row r="4979" spans="2:8" x14ac:dyDescent="0.45">
      <c r="B4979" s="191">
        <v>36377</v>
      </c>
      <c r="C4979" s="101">
        <v>10.825430870056152</v>
      </c>
      <c r="D4979" s="56">
        <f t="shared" si="154"/>
        <v>-0.93909031901936035</v>
      </c>
      <c r="E4979">
        <v>-4.8991980747552441E-3</v>
      </c>
      <c r="G4979">
        <v>4977</v>
      </c>
      <c r="H4979">
        <f t="shared" ca="1" si="155"/>
        <v>-1.2089455607464328E-2</v>
      </c>
    </row>
    <row r="4980" spans="2:8" x14ac:dyDescent="0.45">
      <c r="B4980" s="191">
        <v>43074</v>
      </c>
      <c r="C4980" s="101">
        <v>177.72923278808594</v>
      </c>
      <c r="D4980" s="56">
        <f t="shared" si="154"/>
        <v>1.104238135541932</v>
      </c>
      <c r="E4980">
        <v>-4.9000351814922453E-3</v>
      </c>
      <c r="G4980">
        <v>4978</v>
      </c>
      <c r="H4980">
        <f t="shared" ca="1" si="155"/>
        <v>2.3875575802172096E-2</v>
      </c>
    </row>
    <row r="4981" spans="2:8" x14ac:dyDescent="0.45">
      <c r="B4981" s="191">
        <v>40738</v>
      </c>
      <c r="C4981" s="101">
        <v>84.462509155273438</v>
      </c>
      <c r="D4981" s="56">
        <f t="shared" si="154"/>
        <v>9.8618749786952937E-4</v>
      </c>
      <c r="E4981">
        <v>-4.9018426987945569E-3</v>
      </c>
      <c r="G4981">
        <v>4979</v>
      </c>
      <c r="H4981">
        <f t="shared" ca="1" si="155"/>
        <v>-3.8173848782408412E-2</v>
      </c>
    </row>
    <row r="4982" spans="2:8" x14ac:dyDescent="0.45">
      <c r="B4982" s="191">
        <v>40952</v>
      </c>
      <c r="C4982" s="101">
        <v>84.379295349121094</v>
      </c>
      <c r="D4982" s="56">
        <f t="shared" si="154"/>
        <v>2.0691660833229846</v>
      </c>
      <c r="E4982">
        <v>-4.9069217134682349E-3</v>
      </c>
      <c r="G4982">
        <v>4980</v>
      </c>
      <c r="H4982">
        <f t="shared" ca="1" si="155"/>
        <v>6.489233958035248E-3</v>
      </c>
    </row>
    <row r="4983" spans="2:8" x14ac:dyDescent="0.45">
      <c r="B4983" s="191">
        <v>38875</v>
      </c>
      <c r="C4983" s="101">
        <v>27.492580413818359</v>
      </c>
      <c r="D4983" s="56">
        <f t="shared" si="154"/>
        <v>-0.80442373751945451</v>
      </c>
      <c r="E4983">
        <v>-4.9160386710886388E-3</v>
      </c>
      <c r="G4983">
        <v>4981</v>
      </c>
      <c r="H4983">
        <f t="shared" ca="1" si="155"/>
        <v>-2.4987624887809645E-2</v>
      </c>
    </row>
    <row r="4984" spans="2:8" x14ac:dyDescent="0.45">
      <c r="B4984" s="191">
        <v>42186</v>
      </c>
      <c r="C4984" s="101">
        <v>140.57217407226563</v>
      </c>
      <c r="D4984" s="56">
        <f t="shared" si="154"/>
        <v>0.31008536886341304</v>
      </c>
      <c r="E4984">
        <v>-4.9184101270318345E-3</v>
      </c>
      <c r="G4984">
        <v>4982</v>
      </c>
      <c r="H4984">
        <f t="shared" ca="1" si="155"/>
        <v>2.142262743390233E-2</v>
      </c>
    </row>
    <row r="4985" spans="2:8" x14ac:dyDescent="0.45">
      <c r="B4985" s="191">
        <v>41110</v>
      </c>
      <c r="C4985" s="101">
        <v>107.30001068115234</v>
      </c>
      <c r="D4985" s="56">
        <f t="shared" si="154"/>
        <v>-0.37934726380665046</v>
      </c>
      <c r="E4985">
        <v>-4.9194976183277858E-3</v>
      </c>
      <c r="G4985">
        <v>4983</v>
      </c>
      <c r="H4985">
        <f t="shared" ca="1" si="155"/>
        <v>1.4792678408427017E-3</v>
      </c>
    </row>
    <row r="4986" spans="2:8" x14ac:dyDescent="0.45">
      <c r="B4986" s="191">
        <v>42062</v>
      </c>
      <c r="C4986" s="101">
        <v>172.88252258300781</v>
      </c>
      <c r="D4986" s="56">
        <f t="shared" si="154"/>
        <v>12.705247808209277</v>
      </c>
      <c r="E4986">
        <v>-4.9285333246209912E-3</v>
      </c>
      <c r="G4986">
        <v>4984</v>
      </c>
      <c r="H4986">
        <f t="shared" ca="1" si="155"/>
        <v>4.7476738485840025E-3</v>
      </c>
    </row>
    <row r="4987" spans="2:8" x14ac:dyDescent="0.45">
      <c r="B4987" s="191">
        <v>38064</v>
      </c>
      <c r="C4987" s="101">
        <v>12.614330291748047</v>
      </c>
      <c r="D4987" s="56">
        <f t="shared" si="154"/>
        <v>-0.90376455927401966</v>
      </c>
      <c r="E4987">
        <v>-4.9470974798848551E-3</v>
      </c>
      <c r="G4987">
        <v>4985</v>
      </c>
      <c r="H4987">
        <f t="shared" ca="1" si="155"/>
        <v>-1.3195371224162365E-2</v>
      </c>
    </row>
    <row r="4988" spans="2:8" x14ac:dyDescent="0.45">
      <c r="B4988" s="191">
        <v>44105</v>
      </c>
      <c r="C4988" s="101">
        <v>131.07780456542969</v>
      </c>
      <c r="D4988" s="56">
        <f t="shared" si="154"/>
        <v>-0.12604475280334521</v>
      </c>
      <c r="E4988">
        <v>-4.9503929780568912E-3</v>
      </c>
      <c r="G4988">
        <v>4986</v>
      </c>
      <c r="H4988">
        <f t="shared" ca="1" si="155"/>
        <v>-1.0233334863474025E-2</v>
      </c>
    </row>
    <row r="4989" spans="2:8" x14ac:dyDescent="0.45">
      <c r="B4989" s="191">
        <v>42066</v>
      </c>
      <c r="C4989" s="101">
        <v>149.98228454589844</v>
      </c>
      <c r="D4989" s="56">
        <f t="shared" si="154"/>
        <v>-0.30227333822607966</v>
      </c>
      <c r="E4989">
        <v>-4.9527427316192292E-3</v>
      </c>
      <c r="G4989">
        <v>4987</v>
      </c>
      <c r="H4989">
        <f t="shared" ca="1" si="155"/>
        <v>6.2389765979247022E-3</v>
      </c>
    </row>
    <row r="4990" spans="2:8" x14ac:dyDescent="0.45">
      <c r="B4990" s="191">
        <v>43311</v>
      </c>
      <c r="C4990" s="101">
        <v>214.95851135253906</v>
      </c>
      <c r="D4990" s="56">
        <f t="shared" si="154"/>
        <v>-0.45216291785275403</v>
      </c>
      <c r="E4990">
        <v>-4.958003463129467E-3</v>
      </c>
      <c r="G4990">
        <v>4988</v>
      </c>
      <c r="H4990">
        <f t="shared" ca="1" si="155"/>
        <v>-2.5233982112839008E-2</v>
      </c>
    </row>
    <row r="4991" spans="2:8" x14ac:dyDescent="0.45">
      <c r="B4991" s="191">
        <v>46021</v>
      </c>
      <c r="C4991" s="101">
        <v>392.376708984375</v>
      </c>
      <c r="D4991" s="56">
        <f t="shared" si="154"/>
        <v>1.6752806205492488</v>
      </c>
      <c r="E4991">
        <v>-4.9677319147464118E-3</v>
      </c>
      <c r="G4991">
        <v>4989</v>
      </c>
      <c r="H4991">
        <f t="shared" ca="1" si="155"/>
        <v>-1.7581400939485937E-2</v>
      </c>
    </row>
    <row r="4992" spans="2:8" x14ac:dyDescent="0.45">
      <c r="B4992" s="191">
        <v>41758</v>
      </c>
      <c r="C4992" s="101">
        <v>146.66749572753906</v>
      </c>
      <c r="D4992" s="56">
        <f t="shared" si="154"/>
        <v>24.284937401734229</v>
      </c>
      <c r="E4992">
        <v>-4.9709006813650489E-3</v>
      </c>
      <c r="G4992">
        <v>4990</v>
      </c>
      <c r="H4992">
        <f t="shared" ca="1" si="155"/>
        <v>1.365700229358692E-2</v>
      </c>
    </row>
    <row r="4993" spans="2:8" x14ac:dyDescent="0.45">
      <c r="B4993" s="191">
        <v>35751</v>
      </c>
      <c r="C4993" s="101">
        <v>5.8005876541137695</v>
      </c>
      <c r="D4993" s="56">
        <f t="shared" si="154"/>
        <v>-0.96077469341566357</v>
      </c>
      <c r="E4993">
        <v>-4.9730432557753002E-3</v>
      </c>
      <c r="G4993">
        <v>4991</v>
      </c>
      <c r="H4993">
        <f t="shared" ca="1" si="155"/>
        <v>-1.4044603473020995E-2</v>
      </c>
    </row>
    <row r="4994" spans="2:8" x14ac:dyDescent="0.45">
      <c r="B4994" s="191">
        <v>42220</v>
      </c>
      <c r="C4994" s="101">
        <v>147.87870788574219</v>
      </c>
      <c r="D4994" s="56">
        <f t="shared" si="154"/>
        <v>-0.61556508215542016</v>
      </c>
      <c r="E4994">
        <v>-4.9766675075419535E-3</v>
      </c>
      <c r="G4994">
        <v>4992</v>
      </c>
      <c r="H4994">
        <f t="shared" ca="1" si="155"/>
        <v>-4.3217227382836697E-2</v>
      </c>
    </row>
    <row r="4995" spans="2:8" x14ac:dyDescent="0.45">
      <c r="B4995" s="191">
        <v>45426</v>
      </c>
      <c r="C4995" s="101">
        <v>384.66513061523438</v>
      </c>
      <c r="D4995" s="56">
        <f t="shared" ref="D4995:D5058" si="156">(C4995-C4996)/C4996</f>
        <v>23.983559499182455</v>
      </c>
      <c r="E4995">
        <v>-4.9786170025912209E-3</v>
      </c>
      <c r="G4995">
        <v>4993</v>
      </c>
      <c r="H4995">
        <f t="shared" ca="1" si="155"/>
        <v>-2.8049092471810924E-3</v>
      </c>
    </row>
    <row r="4996" spans="2:8" x14ac:dyDescent="0.45">
      <c r="B4996" s="191">
        <v>38400</v>
      </c>
      <c r="C4996" s="101">
        <v>15.396730422973633</v>
      </c>
      <c r="D4996" s="56">
        <f t="shared" si="156"/>
        <v>0.34402220279010043</v>
      </c>
      <c r="E4996">
        <v>-4.97946557491583E-3</v>
      </c>
      <c r="G4996">
        <v>4994</v>
      </c>
      <c r="H4996">
        <f t="shared" ref="H4996:H5059" ca="1" si="157">_xlfn.NORM.INV(RAND(),N$5,N$6)</f>
        <v>1.2961192616108461E-2</v>
      </c>
    </row>
    <row r="4997" spans="2:8" x14ac:dyDescent="0.45">
      <c r="B4997" s="191">
        <v>36321</v>
      </c>
      <c r="C4997" s="101">
        <v>11.455711364746094</v>
      </c>
      <c r="D4997" s="56">
        <f t="shared" si="156"/>
        <v>-0.29259199932157715</v>
      </c>
      <c r="E4997">
        <v>-4.9811477795730693E-3</v>
      </c>
      <c r="G4997">
        <v>4995</v>
      </c>
      <c r="H4997">
        <f t="shared" ca="1" si="157"/>
        <v>-2.5516364821390636E-2</v>
      </c>
    </row>
    <row r="4998" spans="2:8" x14ac:dyDescent="0.45">
      <c r="B4998" s="191">
        <v>38418</v>
      </c>
      <c r="C4998" s="101">
        <v>16.193923950195313</v>
      </c>
      <c r="D4998" s="56">
        <f t="shared" si="156"/>
        <v>-0.94359877130421377</v>
      </c>
      <c r="E4998">
        <v>-4.9891876713670878E-3</v>
      </c>
      <c r="G4998">
        <v>4996</v>
      </c>
      <c r="H4998">
        <f t="shared" ca="1" si="157"/>
        <v>1.2071868063440334E-2</v>
      </c>
    </row>
    <row r="4999" spans="2:8" x14ac:dyDescent="0.45">
      <c r="B4999" s="191">
        <v>44903</v>
      </c>
      <c r="C4999" s="101">
        <v>287.12005615234375</v>
      </c>
      <c r="D4999" s="56">
        <f t="shared" si="156"/>
        <v>0.74499161246305734</v>
      </c>
      <c r="E4999">
        <v>-4.9986172237342572E-3</v>
      </c>
      <c r="G4999">
        <v>4997</v>
      </c>
      <c r="H4999">
        <f t="shared" ca="1" si="157"/>
        <v>-1.2111449415084271E-2</v>
      </c>
    </row>
    <row r="5000" spans="2:8" x14ac:dyDescent="0.45">
      <c r="B5000" s="191">
        <v>42541</v>
      </c>
      <c r="C5000" s="101">
        <v>164.53950500488281</v>
      </c>
      <c r="D5000" s="56">
        <f t="shared" si="156"/>
        <v>3.8921382885960543</v>
      </c>
      <c r="E5000">
        <v>-5.0019976987248872E-3</v>
      </c>
      <c r="G5000">
        <v>4998</v>
      </c>
      <c r="H5000">
        <f t="shared" ca="1" si="157"/>
        <v>-2.9427059203050734E-2</v>
      </c>
    </row>
    <row r="5001" spans="2:8" x14ac:dyDescent="0.45">
      <c r="B5001" s="191">
        <v>39338</v>
      </c>
      <c r="C5001" s="101">
        <v>33.633453369140625</v>
      </c>
      <c r="D5001" s="56">
        <f t="shared" si="156"/>
        <v>-0.53718257576497241</v>
      </c>
      <c r="E5001">
        <v>-5.0027434399509407E-3</v>
      </c>
      <c r="G5001">
        <v>4999</v>
      </c>
      <c r="H5001">
        <f t="shared" ca="1" si="157"/>
        <v>-4.6887833217836789E-3</v>
      </c>
    </row>
    <row r="5002" spans="2:8" x14ac:dyDescent="0.45">
      <c r="B5002" s="191">
        <v>40549</v>
      </c>
      <c r="C5002" s="101">
        <v>72.671104431152344</v>
      </c>
      <c r="D5002" s="56">
        <f t="shared" si="156"/>
        <v>4.4694633520029123</v>
      </c>
      <c r="E5002">
        <v>-5.0057102911741872E-3</v>
      </c>
      <c r="G5002">
        <v>5000</v>
      </c>
      <c r="H5002">
        <f t="shared" ca="1" si="157"/>
        <v>-7.1798619080263538E-3</v>
      </c>
    </row>
    <row r="5003" spans="2:8" x14ac:dyDescent="0.45">
      <c r="B5003" s="191">
        <v>38267</v>
      </c>
      <c r="C5003" s="101">
        <v>13.286697387695313</v>
      </c>
      <c r="D5003" s="56">
        <f t="shared" si="156"/>
        <v>-0.90795532335830398</v>
      </c>
      <c r="E5003">
        <v>-5.0156605933735516E-3</v>
      </c>
      <c r="G5003">
        <v>5001</v>
      </c>
      <c r="H5003">
        <f t="shared" ca="1" si="157"/>
        <v>1.1499697241162113E-2</v>
      </c>
    </row>
    <row r="5004" spans="2:8" x14ac:dyDescent="0.45">
      <c r="B5004" s="191">
        <v>44082</v>
      </c>
      <c r="C5004" s="101">
        <v>144.35052490234375</v>
      </c>
      <c r="D5004" s="56">
        <f t="shared" si="156"/>
        <v>1.1127150631978364</v>
      </c>
      <c r="E5004">
        <v>-5.0238106707227934E-3</v>
      </c>
      <c r="G5004">
        <v>5002</v>
      </c>
      <c r="H5004">
        <f t="shared" ca="1" si="157"/>
        <v>2.0176995954088044E-2</v>
      </c>
    </row>
    <row r="5005" spans="2:8" x14ac:dyDescent="0.45">
      <c r="B5005" s="191">
        <v>40519</v>
      </c>
      <c r="C5005" s="101">
        <v>68.324653625488281</v>
      </c>
      <c r="D5005" s="56">
        <f t="shared" si="156"/>
        <v>4.4249228024636578</v>
      </c>
      <c r="E5005">
        <v>-5.0281611242495869E-3</v>
      </c>
      <c r="G5005">
        <v>5003</v>
      </c>
      <c r="H5005">
        <f t="shared" ca="1" si="157"/>
        <v>-1.5504578583239986E-3</v>
      </c>
    </row>
    <row r="5006" spans="2:8" x14ac:dyDescent="0.45">
      <c r="B5006" s="191">
        <v>38083</v>
      </c>
      <c r="C5006" s="101">
        <v>12.594585418701172</v>
      </c>
      <c r="D5006" s="56">
        <f t="shared" si="156"/>
        <v>-0.92865613857636886</v>
      </c>
      <c r="E5006">
        <v>-5.0461977976940277E-3</v>
      </c>
      <c r="G5006">
        <v>5004</v>
      </c>
      <c r="H5006">
        <f t="shared" ca="1" si="157"/>
        <v>-7.9059669205343557E-3</v>
      </c>
    </row>
    <row r="5007" spans="2:8" x14ac:dyDescent="0.45">
      <c r="B5007" s="191">
        <v>42765</v>
      </c>
      <c r="C5007" s="101">
        <v>176.53355407714844</v>
      </c>
      <c r="D5007" s="56">
        <f t="shared" si="156"/>
        <v>0.26029407471412369</v>
      </c>
      <c r="E5007">
        <v>-5.0504685660425711E-3</v>
      </c>
      <c r="G5007">
        <v>5005</v>
      </c>
      <c r="H5007">
        <f t="shared" ca="1" si="157"/>
        <v>-5.6569584532913664E-2</v>
      </c>
    </row>
    <row r="5008" spans="2:8" x14ac:dyDescent="0.45">
      <c r="B5008" s="191">
        <v>41668</v>
      </c>
      <c r="C5008" s="101">
        <v>140.07330322265625</v>
      </c>
      <c r="D5008" s="56">
        <f t="shared" si="156"/>
        <v>9.184372588511696</v>
      </c>
      <c r="E5008">
        <v>-5.0511312695850014E-3</v>
      </c>
      <c r="G5008">
        <v>5006</v>
      </c>
      <c r="H5008">
        <f t="shared" ca="1" si="157"/>
        <v>7.2847866883777549E-4</v>
      </c>
    </row>
    <row r="5009" spans="2:8" x14ac:dyDescent="0.45">
      <c r="B5009" s="191">
        <v>38253</v>
      </c>
      <c r="C5009" s="101">
        <v>13.753748893737793</v>
      </c>
      <c r="D5009" s="56">
        <f t="shared" si="156"/>
        <v>-0.91879211625584434</v>
      </c>
      <c r="E5009">
        <v>-5.0595404406565212E-3</v>
      </c>
      <c r="G5009">
        <v>5007</v>
      </c>
      <c r="H5009">
        <f t="shared" ca="1" si="157"/>
        <v>-1.5918200066133838E-2</v>
      </c>
    </row>
    <row r="5010" spans="2:8" x14ac:dyDescent="0.45">
      <c r="B5010" s="191">
        <v>42642</v>
      </c>
      <c r="C5010" s="101">
        <v>169.36470031738281</v>
      </c>
      <c r="D5010" s="56">
        <f t="shared" si="156"/>
        <v>-0.57480806290190645</v>
      </c>
      <c r="E5010">
        <v>-5.0616029900451345E-3</v>
      </c>
      <c r="G5010">
        <v>5008</v>
      </c>
      <c r="H5010">
        <f t="shared" ca="1" si="157"/>
        <v>9.7754575220135899E-3</v>
      </c>
    </row>
    <row r="5011" spans="2:8" x14ac:dyDescent="0.45">
      <c r="B5011" s="191">
        <v>45265</v>
      </c>
      <c r="C5011" s="101">
        <v>398.32528686523438</v>
      </c>
      <c r="D5011" s="56">
        <f t="shared" si="156"/>
        <v>1.1464872204780208</v>
      </c>
      <c r="E5011">
        <v>-5.0654878168512061E-3</v>
      </c>
      <c r="G5011">
        <v>5009</v>
      </c>
      <c r="H5011">
        <f t="shared" ca="1" si="157"/>
        <v>3.7082181039978644E-2</v>
      </c>
    </row>
    <row r="5012" spans="2:8" x14ac:dyDescent="0.45">
      <c r="B5012" s="191">
        <v>43159</v>
      </c>
      <c r="C5012" s="101">
        <v>185.57077026367188</v>
      </c>
      <c r="D5012" s="56">
        <f t="shared" si="156"/>
        <v>0.23785798345107417</v>
      </c>
      <c r="E5012">
        <v>-5.0674487225762033E-3</v>
      </c>
      <c r="G5012">
        <v>5010</v>
      </c>
      <c r="H5012">
        <f t="shared" ca="1" si="157"/>
        <v>3.421684221070307E-2</v>
      </c>
    </row>
    <row r="5013" spans="2:8" x14ac:dyDescent="0.45">
      <c r="B5013" s="191">
        <v>44040</v>
      </c>
      <c r="C5013" s="101">
        <v>149.91281127929688</v>
      </c>
      <c r="D5013" s="56">
        <f t="shared" si="156"/>
        <v>8.8194497784056658</v>
      </c>
      <c r="E5013">
        <v>-5.0913608486431797E-3</v>
      </c>
      <c r="G5013">
        <v>5011</v>
      </c>
      <c r="H5013">
        <f t="shared" ca="1" si="157"/>
        <v>7.0404117848136662E-3</v>
      </c>
    </row>
    <row r="5014" spans="2:8" x14ac:dyDescent="0.45">
      <c r="B5014" s="191">
        <v>38408</v>
      </c>
      <c r="C5014" s="101">
        <v>15.266925811767578</v>
      </c>
      <c r="D5014" s="56">
        <f t="shared" si="156"/>
        <v>1.3893545315331182</v>
      </c>
      <c r="E5014">
        <v>-5.0988233795249702E-3</v>
      </c>
      <c r="G5014">
        <v>5012</v>
      </c>
      <c r="H5014">
        <f t="shared" ca="1" si="157"/>
        <v>5.2787436817997649E-2</v>
      </c>
    </row>
    <row r="5015" spans="2:8" x14ac:dyDescent="0.45">
      <c r="B5015" s="191">
        <v>35815</v>
      </c>
      <c r="C5015" s="101">
        <v>6.3895606994628906</v>
      </c>
      <c r="D5015" s="56">
        <f t="shared" si="156"/>
        <v>-0.43465078319287798</v>
      </c>
      <c r="E5015">
        <v>-5.098913729052597E-3</v>
      </c>
      <c r="G5015">
        <v>5013</v>
      </c>
      <c r="H5015">
        <f t="shared" ca="1" si="157"/>
        <v>-3.2285161148418735E-2</v>
      </c>
    </row>
    <row r="5016" spans="2:8" x14ac:dyDescent="0.45">
      <c r="B5016" s="191">
        <v>37966</v>
      </c>
      <c r="C5016" s="101">
        <v>11.301971435546875</v>
      </c>
      <c r="D5016" s="56">
        <f t="shared" si="156"/>
        <v>0.57876103176658533</v>
      </c>
      <c r="E5016">
        <v>-5.1114590555650279E-3</v>
      </c>
      <c r="G5016">
        <v>5014</v>
      </c>
      <c r="H5016">
        <f t="shared" ca="1" si="157"/>
        <v>3.8385552159865971E-2</v>
      </c>
    </row>
    <row r="5017" spans="2:8" x14ac:dyDescent="0.45">
      <c r="B5017" s="191">
        <v>37386</v>
      </c>
      <c r="C5017" s="101">
        <v>7.1587600708007813</v>
      </c>
      <c r="D5017" s="56">
        <f t="shared" si="156"/>
        <v>-0.95353321910346056</v>
      </c>
      <c r="E5017">
        <v>-5.1123401391397335E-3</v>
      </c>
      <c r="G5017">
        <v>5015</v>
      </c>
      <c r="H5017">
        <f t="shared" ca="1" si="157"/>
        <v>4.978608731542828E-2</v>
      </c>
    </row>
    <row r="5018" spans="2:8" x14ac:dyDescent="0.45">
      <c r="B5018" s="191">
        <v>42698</v>
      </c>
      <c r="C5018" s="101">
        <v>154.0618896484375</v>
      </c>
      <c r="D5018" s="56">
        <f t="shared" si="156"/>
        <v>0.8150858177521958</v>
      </c>
      <c r="E5018">
        <v>-5.1190559125140131E-3</v>
      </c>
      <c r="G5018">
        <v>5016</v>
      </c>
      <c r="H5018">
        <f t="shared" ca="1" si="157"/>
        <v>2.2148486463087626E-2</v>
      </c>
    </row>
    <row r="5019" spans="2:8" x14ac:dyDescent="0.45">
      <c r="B5019" s="191">
        <v>40837</v>
      </c>
      <c r="C5019" s="101">
        <v>84.878570556640625</v>
      </c>
      <c r="D5019" s="56">
        <f t="shared" si="156"/>
        <v>0.85986721711039782</v>
      </c>
      <c r="E5019">
        <v>-5.1206952026502921E-3</v>
      </c>
      <c r="G5019">
        <v>5017</v>
      </c>
      <c r="H5019">
        <f t="shared" ca="1" si="157"/>
        <v>-7.7062821378492432E-4</v>
      </c>
    </row>
    <row r="5020" spans="2:8" x14ac:dyDescent="0.45">
      <c r="B5020" s="191">
        <v>40086</v>
      </c>
      <c r="C5020" s="101">
        <v>45.636898040771484</v>
      </c>
      <c r="D5020" s="56">
        <f t="shared" si="156"/>
        <v>-0.86025763374382724</v>
      </c>
      <c r="E5020">
        <v>-5.1227272424873432E-3</v>
      </c>
      <c r="G5020">
        <v>5018</v>
      </c>
      <c r="H5020">
        <f t="shared" ca="1" si="157"/>
        <v>1.9041734252274619E-2</v>
      </c>
    </row>
    <row r="5021" spans="2:8" x14ac:dyDescent="0.45">
      <c r="B5021" s="191">
        <v>45009</v>
      </c>
      <c r="C5021" s="101">
        <v>326.57882690429688</v>
      </c>
      <c r="D5021" s="56">
        <f t="shared" si="156"/>
        <v>1.2951166867625177</v>
      </c>
      <c r="E5021">
        <v>-5.1227925080774882E-3</v>
      </c>
      <c r="G5021">
        <v>5019</v>
      </c>
      <c r="H5021">
        <f t="shared" ca="1" si="157"/>
        <v>-3.2862967645076561E-2</v>
      </c>
    </row>
    <row r="5022" spans="2:8" x14ac:dyDescent="0.45">
      <c r="B5022" s="191">
        <v>41443</v>
      </c>
      <c r="C5022" s="101">
        <v>142.29290771484375</v>
      </c>
      <c r="D5022" s="56">
        <f t="shared" si="156"/>
        <v>-0.64276705910042786</v>
      </c>
      <c r="E5022">
        <v>-5.1229408725418412E-3</v>
      </c>
      <c r="G5022">
        <v>5020</v>
      </c>
      <c r="H5022">
        <f t="shared" ca="1" si="157"/>
        <v>1.909060159414331E-2</v>
      </c>
    </row>
    <row r="5023" spans="2:8" x14ac:dyDescent="0.45">
      <c r="B5023" s="191">
        <v>45453</v>
      </c>
      <c r="C5023" s="101">
        <v>398.31967163085938</v>
      </c>
      <c r="D5023" s="56">
        <f t="shared" si="156"/>
        <v>0.7971902334243256</v>
      </c>
      <c r="E5023">
        <v>-5.1235742727330311E-3</v>
      </c>
      <c r="G5023">
        <v>5021</v>
      </c>
      <c r="H5023">
        <f t="shared" ca="1" si="157"/>
        <v>1.259212136637256E-2</v>
      </c>
    </row>
    <row r="5024" spans="2:8" x14ac:dyDescent="0.45">
      <c r="B5024" s="191">
        <v>43336</v>
      </c>
      <c r="C5024" s="101">
        <v>221.63467407226563</v>
      </c>
      <c r="D5024" s="56">
        <f t="shared" si="156"/>
        <v>0.22931822034604787</v>
      </c>
      <c r="E5024">
        <v>-5.1283147178241969E-3</v>
      </c>
      <c r="G5024">
        <v>5022</v>
      </c>
      <c r="H5024">
        <f t="shared" ca="1" si="157"/>
        <v>2.6320359165160279E-2</v>
      </c>
    </row>
    <row r="5025" spans="2:8" x14ac:dyDescent="0.45">
      <c r="B5025" s="191">
        <v>44546</v>
      </c>
      <c r="C5025" s="101">
        <v>180.29072570800781</v>
      </c>
      <c r="D5025" s="56">
        <f t="shared" si="156"/>
        <v>0.27749565060194198</v>
      </c>
      <c r="E5025">
        <v>-5.1329121203614464E-3</v>
      </c>
      <c r="G5025">
        <v>5023</v>
      </c>
      <c r="H5025">
        <f t="shared" ca="1" si="157"/>
        <v>-6.1168245903175794E-3</v>
      </c>
    </row>
    <row r="5026" spans="2:8" x14ac:dyDescent="0.45">
      <c r="B5026" s="191">
        <v>44085</v>
      </c>
      <c r="C5026" s="101">
        <v>141.12825012207031</v>
      </c>
      <c r="D5026" s="56">
        <f t="shared" si="156"/>
        <v>2.9906552288358981</v>
      </c>
      <c r="E5026">
        <v>-5.1379262014982227E-3</v>
      </c>
      <c r="G5026">
        <v>5024</v>
      </c>
      <c r="H5026">
        <f t="shared" ca="1" si="157"/>
        <v>8.8824666359612204E-4</v>
      </c>
    </row>
    <row r="5027" spans="2:8" x14ac:dyDescent="0.45">
      <c r="B5027" s="191">
        <v>39687</v>
      </c>
      <c r="C5027" s="101">
        <v>35.364681243896484</v>
      </c>
      <c r="D5027" s="56">
        <f t="shared" si="156"/>
        <v>4.0064001360869339</v>
      </c>
      <c r="E5027">
        <v>-5.138048775567102E-3</v>
      </c>
      <c r="G5027">
        <v>5025</v>
      </c>
      <c r="H5027">
        <f t="shared" ca="1" si="157"/>
        <v>6.8739765723224771E-3</v>
      </c>
    </row>
    <row r="5028" spans="2:8" x14ac:dyDescent="0.45">
      <c r="B5028" s="191">
        <v>35950</v>
      </c>
      <c r="C5028" s="101">
        <v>7.0638942718505859</v>
      </c>
      <c r="D5028" s="56">
        <f t="shared" si="156"/>
        <v>-0.9830966823679983</v>
      </c>
      <c r="E5028">
        <v>-5.1419594352877145E-3</v>
      </c>
      <c r="G5028">
        <v>5026</v>
      </c>
      <c r="H5028">
        <f t="shared" ca="1" si="157"/>
        <v>9.9691648313369498E-3</v>
      </c>
    </row>
    <row r="5029" spans="2:8" x14ac:dyDescent="0.45">
      <c r="B5029" s="191">
        <v>45296</v>
      </c>
      <c r="C5029" s="101">
        <v>417.89987182617188</v>
      </c>
      <c r="D5029" s="56">
        <f t="shared" si="156"/>
        <v>2.7766885495226341</v>
      </c>
      <c r="E5029">
        <v>-5.1426387346780993E-3</v>
      </c>
      <c r="G5029">
        <v>5027</v>
      </c>
      <c r="H5029">
        <f t="shared" ca="1" si="157"/>
        <v>2.3036490766411576E-2</v>
      </c>
    </row>
    <row r="5030" spans="2:8" x14ac:dyDescent="0.45">
      <c r="B5030" s="191">
        <v>41142</v>
      </c>
      <c r="C5030" s="101">
        <v>110.65245819091797</v>
      </c>
      <c r="D5030" s="56">
        <f t="shared" si="156"/>
        <v>-0.30756631464364831</v>
      </c>
      <c r="E5030">
        <v>-5.1507254264130491E-3</v>
      </c>
      <c r="G5030">
        <v>5028</v>
      </c>
      <c r="H5030">
        <f t="shared" ca="1" si="157"/>
        <v>3.3830335795908282E-3</v>
      </c>
    </row>
    <row r="5031" spans="2:8" x14ac:dyDescent="0.45">
      <c r="B5031" s="191">
        <v>42303</v>
      </c>
      <c r="C5031" s="101">
        <v>159.80224609375</v>
      </c>
      <c r="D5031" s="56">
        <f t="shared" si="156"/>
        <v>0.13265745353236241</v>
      </c>
      <c r="E5031">
        <v>-5.1628408448630442E-3</v>
      </c>
      <c r="G5031">
        <v>5029</v>
      </c>
      <c r="H5031">
        <f t="shared" ca="1" si="157"/>
        <v>2.9162742244284584E-2</v>
      </c>
    </row>
    <row r="5032" spans="2:8" x14ac:dyDescent="0.45">
      <c r="B5032" s="191">
        <v>41661</v>
      </c>
      <c r="C5032" s="101">
        <v>141.08612060546875</v>
      </c>
      <c r="D5032" s="56">
        <f t="shared" si="156"/>
        <v>-0.49171860769174275</v>
      </c>
      <c r="E5032">
        <v>-5.1664267689293083E-3</v>
      </c>
      <c r="G5032">
        <v>5030</v>
      </c>
      <c r="H5032">
        <f t="shared" ca="1" si="157"/>
        <v>-3.3463557783877792E-3</v>
      </c>
    </row>
    <row r="5033" spans="2:8" x14ac:dyDescent="0.45">
      <c r="B5033" s="191">
        <v>44810</v>
      </c>
      <c r="C5033" s="101">
        <v>277.5748291015625</v>
      </c>
      <c r="D5033" s="56">
        <f t="shared" si="156"/>
        <v>2.4692287887832145</v>
      </c>
      <c r="E5033">
        <v>-5.1694031446482408E-3</v>
      </c>
      <c r="G5033">
        <v>5031</v>
      </c>
      <c r="H5033">
        <f t="shared" ca="1" si="157"/>
        <v>2.9893122761784626E-2</v>
      </c>
    </row>
    <row r="5034" spans="2:8" x14ac:dyDescent="0.45">
      <c r="B5034" s="191">
        <v>40871</v>
      </c>
      <c r="C5034" s="101">
        <v>80.010528564453125</v>
      </c>
      <c r="D5034" s="56">
        <f t="shared" si="156"/>
        <v>7.05432197849355</v>
      </c>
      <c r="E5034">
        <v>-5.1734652845083374E-3</v>
      </c>
      <c r="G5034">
        <v>5032</v>
      </c>
      <c r="H5034">
        <f t="shared" ca="1" si="157"/>
        <v>8.9573825434776291E-3</v>
      </c>
    </row>
    <row r="5035" spans="2:8" x14ac:dyDescent="0.45">
      <c r="B5035" s="191">
        <v>37950</v>
      </c>
      <c r="C5035" s="101">
        <v>9.9338626861572266</v>
      </c>
      <c r="D5035" s="56">
        <f t="shared" si="156"/>
        <v>-0.19069934467563129</v>
      </c>
      <c r="E5035">
        <v>-5.1757286566972314E-3</v>
      </c>
      <c r="G5035">
        <v>5033</v>
      </c>
      <c r="H5035">
        <f t="shared" ca="1" si="157"/>
        <v>-2.774109067637736E-2</v>
      </c>
    </row>
    <row r="5036" spans="2:8" x14ac:dyDescent="0.45">
      <c r="B5036" s="191">
        <v>38112</v>
      </c>
      <c r="C5036" s="101">
        <v>12.274625778198242</v>
      </c>
      <c r="D5036" s="56">
        <f t="shared" si="156"/>
        <v>-0.82523204939205541</v>
      </c>
      <c r="E5036">
        <v>-5.1769779183677795E-3</v>
      </c>
      <c r="G5036">
        <v>5034</v>
      </c>
      <c r="H5036">
        <f t="shared" ca="1" si="157"/>
        <v>-2.3660976263816139E-2</v>
      </c>
    </row>
    <row r="5037" spans="2:8" x14ac:dyDescent="0.45">
      <c r="B5037" s="191">
        <v>40457</v>
      </c>
      <c r="C5037" s="101">
        <v>70.233848571777344</v>
      </c>
      <c r="D5037" s="56">
        <f t="shared" si="156"/>
        <v>-0.82635722810507317</v>
      </c>
      <c r="E5037">
        <v>-5.1783039460603962E-3</v>
      </c>
      <c r="G5037">
        <v>5035</v>
      </c>
      <c r="H5037">
        <f t="shared" ca="1" si="157"/>
        <v>3.9047975037077701E-2</v>
      </c>
    </row>
    <row r="5038" spans="2:8" x14ac:dyDescent="0.45">
      <c r="B5038" s="191">
        <v>45840</v>
      </c>
      <c r="C5038" s="101">
        <v>404.47320556640625</v>
      </c>
      <c r="D5038" s="56">
        <f t="shared" si="156"/>
        <v>13.014581451899906</v>
      </c>
      <c r="E5038">
        <v>-5.1794733878049353E-3</v>
      </c>
      <c r="G5038">
        <v>5036</v>
      </c>
      <c r="H5038">
        <f t="shared" ca="1" si="157"/>
        <v>1.1127559169761667E-2</v>
      </c>
    </row>
    <row r="5039" spans="2:8" x14ac:dyDescent="0.45">
      <c r="B5039" s="191">
        <v>39286</v>
      </c>
      <c r="C5039" s="101">
        <v>28.860883712768555</v>
      </c>
      <c r="D5039" s="56">
        <f t="shared" si="156"/>
        <v>-0.8409342582742193</v>
      </c>
      <c r="E5039">
        <v>-5.1811212999469235E-3</v>
      </c>
      <c r="G5039">
        <v>5037</v>
      </c>
      <c r="H5039">
        <f t="shared" ca="1" si="157"/>
        <v>-1.505839283588549E-2</v>
      </c>
    </row>
    <row r="5040" spans="2:8" x14ac:dyDescent="0.45">
      <c r="B5040" s="191">
        <v>43178</v>
      </c>
      <c r="C5040" s="101">
        <v>181.43997192382813</v>
      </c>
      <c r="D5040" s="56">
        <f t="shared" si="156"/>
        <v>0.26803014774107886</v>
      </c>
      <c r="E5040">
        <v>-5.1823866453316273E-3</v>
      </c>
      <c r="G5040">
        <v>5038</v>
      </c>
      <c r="H5040">
        <f t="shared" ca="1" si="157"/>
        <v>-9.8329494230721629E-3</v>
      </c>
    </row>
    <row r="5041" spans="2:8" x14ac:dyDescent="0.45">
      <c r="B5041" s="191">
        <v>42094</v>
      </c>
      <c r="C5041" s="101">
        <v>143.08805847167969</v>
      </c>
      <c r="D5041" s="56">
        <f t="shared" si="156"/>
        <v>-0.64542027258426748</v>
      </c>
      <c r="E5041">
        <v>-5.1902413067038506E-3</v>
      </c>
      <c r="G5041">
        <v>5039</v>
      </c>
      <c r="H5041">
        <f t="shared" ca="1" si="157"/>
        <v>1.7949441548127363E-2</v>
      </c>
    </row>
    <row r="5042" spans="2:8" x14ac:dyDescent="0.45">
      <c r="B5042" s="191">
        <v>45875</v>
      </c>
      <c r="C5042" s="101">
        <v>403.54269409179688</v>
      </c>
      <c r="D5042" s="56">
        <f t="shared" si="156"/>
        <v>2.5449724605744981</v>
      </c>
      <c r="E5042">
        <v>-5.1913545083120353E-3</v>
      </c>
      <c r="G5042">
        <v>5040</v>
      </c>
      <c r="H5042">
        <f t="shared" ca="1" si="157"/>
        <v>6.3750229833718766E-2</v>
      </c>
    </row>
    <row r="5043" spans="2:8" x14ac:dyDescent="0.45">
      <c r="B5043" s="191">
        <v>41166</v>
      </c>
      <c r="C5043" s="101">
        <v>113.83521270751953</v>
      </c>
      <c r="D5043" s="56">
        <f t="shared" si="156"/>
        <v>13.651217970870723</v>
      </c>
      <c r="E5043">
        <v>-5.1918597879158281E-3</v>
      </c>
      <c r="G5043">
        <v>5041</v>
      </c>
      <c r="H5043">
        <f t="shared" ca="1" si="157"/>
        <v>-1.4233577108915754E-2</v>
      </c>
    </row>
    <row r="5044" spans="2:8" x14ac:dyDescent="0.45">
      <c r="B5044" s="191">
        <v>36096</v>
      </c>
      <c r="C5044" s="101">
        <v>7.7696757316589355</v>
      </c>
      <c r="D5044" s="56">
        <f t="shared" si="156"/>
        <v>-0.95859952151832106</v>
      </c>
      <c r="E5044">
        <v>-5.1942489008514363E-3</v>
      </c>
      <c r="G5044">
        <v>5042</v>
      </c>
      <c r="H5044">
        <f t="shared" ca="1" si="157"/>
        <v>-3.9403854000253251E-2</v>
      </c>
    </row>
    <row r="5045" spans="2:8" x14ac:dyDescent="0.45">
      <c r="B5045" s="191">
        <v>43173</v>
      </c>
      <c r="C5045" s="101">
        <v>187.67115783691406</v>
      </c>
      <c r="D5045" s="56">
        <f t="shared" si="156"/>
        <v>4.1015149975424068</v>
      </c>
      <c r="E5045">
        <v>-5.195796805989911E-3</v>
      </c>
      <c r="G5045">
        <v>5043</v>
      </c>
      <c r="H5045">
        <f t="shared" ca="1" si="157"/>
        <v>-1.5299797908760154E-2</v>
      </c>
    </row>
    <row r="5046" spans="2:8" x14ac:dyDescent="0.45">
      <c r="B5046" s="191">
        <v>39720</v>
      </c>
      <c r="C5046" s="101">
        <v>36.787338256835938</v>
      </c>
      <c r="D5046" s="56">
        <f t="shared" si="156"/>
        <v>2.0782801898025611</v>
      </c>
      <c r="E5046">
        <v>-5.1988977074220715E-3</v>
      </c>
      <c r="G5046">
        <v>5044</v>
      </c>
      <c r="H5046">
        <f t="shared" ca="1" si="157"/>
        <v>-2.46276081708275E-3</v>
      </c>
    </row>
    <row r="5047" spans="2:8" x14ac:dyDescent="0.45">
      <c r="B5047" s="191">
        <v>36347</v>
      </c>
      <c r="C5047" s="101">
        <v>11.950613975524902</v>
      </c>
      <c r="D5047" s="56">
        <f t="shared" si="156"/>
        <v>-0.93743227015771924</v>
      </c>
      <c r="E5047">
        <v>-5.2061225207508596E-3</v>
      </c>
      <c r="G5047">
        <v>5045</v>
      </c>
      <c r="H5047">
        <f t="shared" ca="1" si="157"/>
        <v>1.4918222795868769E-2</v>
      </c>
    </row>
    <row r="5048" spans="2:8" x14ac:dyDescent="0.45">
      <c r="B5048" s="191">
        <v>43256</v>
      </c>
      <c r="C5048" s="101">
        <v>191.00283813476563</v>
      </c>
      <c r="D5048" s="56">
        <f t="shared" si="156"/>
        <v>-0.51684892960808426</v>
      </c>
      <c r="E5048">
        <v>-5.2063589548944876E-3</v>
      </c>
      <c r="G5048">
        <v>5046</v>
      </c>
      <c r="H5048">
        <f t="shared" ca="1" si="157"/>
        <v>-2.9850349799767049E-2</v>
      </c>
    </row>
    <row r="5049" spans="2:8" x14ac:dyDescent="0.45">
      <c r="B5049" s="191">
        <v>45212</v>
      </c>
      <c r="C5049" s="101">
        <v>395.32736206054688</v>
      </c>
      <c r="D5049" s="56">
        <f t="shared" si="156"/>
        <v>0.85494297312971201</v>
      </c>
      <c r="E5049">
        <v>-5.214181615615314E-3</v>
      </c>
      <c r="G5049">
        <v>5047</v>
      </c>
      <c r="H5049">
        <f t="shared" ca="1" si="157"/>
        <v>-8.0555627113415434E-3</v>
      </c>
    </row>
    <row r="5050" spans="2:8" x14ac:dyDescent="0.45">
      <c r="B5050" s="191">
        <v>42898</v>
      </c>
      <c r="C5050" s="101">
        <v>213.12103271484375</v>
      </c>
      <c r="D5050" s="56">
        <f t="shared" si="156"/>
        <v>-0.48200884632213337</v>
      </c>
      <c r="E5050">
        <v>-5.2289385070364578E-3</v>
      </c>
      <c r="G5050">
        <v>5048</v>
      </c>
      <c r="H5050">
        <f t="shared" ca="1" si="157"/>
        <v>4.5343614796216423E-2</v>
      </c>
    </row>
    <row r="5051" spans="2:8" x14ac:dyDescent="0.45">
      <c r="B5051" s="191">
        <v>45772</v>
      </c>
      <c r="C5051" s="101">
        <v>411.43759155273438</v>
      </c>
      <c r="D5051" s="56">
        <f t="shared" si="156"/>
        <v>1.4155360217022199</v>
      </c>
      <c r="E5051">
        <v>-5.2319449091872989E-3</v>
      </c>
      <c r="G5051">
        <v>5049</v>
      </c>
      <c r="H5051">
        <f t="shared" ca="1" si="157"/>
        <v>2.7531548068106177E-3</v>
      </c>
    </row>
    <row r="5052" spans="2:8" x14ac:dyDescent="0.45">
      <c r="B5052" s="191">
        <v>42564</v>
      </c>
      <c r="C5052" s="101">
        <v>170.32972717285156</v>
      </c>
      <c r="D5052" s="56">
        <f t="shared" si="156"/>
        <v>-0.58242423077107242</v>
      </c>
      <c r="E5052">
        <v>-5.2334563357910062E-3</v>
      </c>
      <c r="G5052">
        <v>5050</v>
      </c>
      <c r="H5052">
        <f t="shared" ca="1" si="157"/>
        <v>-4.1568529825479423E-3</v>
      </c>
    </row>
    <row r="5053" spans="2:8" x14ac:dyDescent="0.45">
      <c r="B5053" s="191">
        <v>45838</v>
      </c>
      <c r="C5053" s="101">
        <v>407.9013671875</v>
      </c>
      <c r="D5053" s="56">
        <f t="shared" si="156"/>
        <v>0.45198727006954187</v>
      </c>
      <c r="E5053">
        <v>-5.2549278949827116E-3</v>
      </c>
      <c r="G5053">
        <v>5051</v>
      </c>
      <c r="H5053">
        <f t="shared" ca="1" si="157"/>
        <v>1.6327117150003664E-3</v>
      </c>
    </row>
    <row r="5054" spans="2:8" x14ac:dyDescent="0.45">
      <c r="B5054" s="191">
        <v>44929</v>
      </c>
      <c r="C5054" s="101">
        <v>280.92626953125</v>
      </c>
      <c r="D5054" s="56">
        <f t="shared" si="156"/>
        <v>31.304009722373468</v>
      </c>
      <c r="E5054">
        <v>-5.2574846999339205E-3</v>
      </c>
      <c r="G5054">
        <v>5052</v>
      </c>
      <c r="H5054">
        <f t="shared" ca="1" si="157"/>
        <v>2.3996508340572285E-2</v>
      </c>
    </row>
    <row r="5055" spans="2:8" x14ac:dyDescent="0.45">
      <c r="B5055" s="191">
        <v>36175</v>
      </c>
      <c r="C5055" s="101">
        <v>8.6963281631469727</v>
      </c>
      <c r="D5055" s="56">
        <f t="shared" si="156"/>
        <v>4.4478015332088339E-2</v>
      </c>
      <c r="E5055">
        <v>-5.2594236658683666E-3</v>
      </c>
      <c r="G5055">
        <v>5053</v>
      </c>
      <c r="H5055">
        <f t="shared" ca="1" si="157"/>
        <v>-1.2465169138858433E-2</v>
      </c>
    </row>
    <row r="5056" spans="2:8" x14ac:dyDescent="0.45">
      <c r="B5056" s="191">
        <v>36476</v>
      </c>
      <c r="C5056" s="101">
        <v>8.3260040283203125</v>
      </c>
      <c r="D5056" s="56">
        <f t="shared" si="156"/>
        <v>1.8621653694286429</v>
      </c>
      <c r="E5056">
        <v>-5.2627219286840738E-3</v>
      </c>
      <c r="G5056">
        <v>5054</v>
      </c>
      <c r="H5056">
        <f t="shared" ca="1" si="157"/>
        <v>3.66511838844997E-2</v>
      </c>
    </row>
    <row r="5057" spans="2:8" x14ac:dyDescent="0.45">
      <c r="B5057" s="191">
        <v>35174</v>
      </c>
      <c r="C5057" s="101">
        <v>2.9089877605438232</v>
      </c>
      <c r="D5057" s="56">
        <f t="shared" si="156"/>
        <v>-0.732518366320424</v>
      </c>
      <c r="E5057">
        <v>-5.2686318213328552E-3</v>
      </c>
      <c r="G5057">
        <v>5055</v>
      </c>
      <c r="H5057">
        <f t="shared" ca="1" si="157"/>
        <v>1.6421482537567773E-2</v>
      </c>
    </row>
    <row r="5058" spans="2:8" x14ac:dyDescent="0.45">
      <c r="B5058" s="191">
        <v>36374</v>
      </c>
      <c r="C5058" s="101">
        <v>10.875467300415039</v>
      </c>
      <c r="D5058" s="56">
        <f t="shared" si="156"/>
        <v>-0.77308760097958862</v>
      </c>
      <c r="E5058">
        <v>-5.2725009396644281E-3</v>
      </c>
      <c r="G5058">
        <v>5056</v>
      </c>
      <c r="H5058">
        <f t="shared" ca="1" si="157"/>
        <v>-6.3247555803165991E-3</v>
      </c>
    </row>
    <row r="5059" spans="2:8" x14ac:dyDescent="0.45">
      <c r="B5059" s="191">
        <v>40242</v>
      </c>
      <c r="C5059" s="101">
        <v>47.928043365478516</v>
      </c>
      <c r="D5059" s="56">
        <f t="shared" ref="D5059:D5122" si="158">(C5059-C5060)/C5060</f>
        <v>-0.89460657367877727</v>
      </c>
      <c r="E5059">
        <v>-5.2835200095259329E-3</v>
      </c>
      <c r="G5059">
        <v>5057</v>
      </c>
      <c r="H5059">
        <f t="shared" ca="1" si="157"/>
        <v>-2.2982847708276015E-2</v>
      </c>
    </row>
    <row r="5060" spans="2:8" x14ac:dyDescent="0.45">
      <c r="B5060" s="191">
        <v>45524</v>
      </c>
      <c r="C5060" s="101">
        <v>454.75363159179688</v>
      </c>
      <c r="D5060" s="56">
        <f t="shared" si="158"/>
        <v>2.1609776409984889</v>
      </c>
      <c r="E5060">
        <v>-5.2846580769417163E-3</v>
      </c>
      <c r="G5060">
        <v>5058</v>
      </c>
      <c r="H5060">
        <f t="shared" ref="H5060:H5123" ca="1" si="159">_xlfn.NORM.INV(RAND(),N$5,N$6)</f>
        <v>1.8263368014464362E-2</v>
      </c>
    </row>
    <row r="5061" spans="2:8" x14ac:dyDescent="0.45">
      <c r="B5061" s="191">
        <v>43888</v>
      </c>
      <c r="C5061" s="101">
        <v>143.8648681640625</v>
      </c>
      <c r="D5061" s="56">
        <f t="shared" si="158"/>
        <v>-0.23452413137992767</v>
      </c>
      <c r="E5061">
        <v>-5.2868410083137104E-3</v>
      </c>
      <c r="G5061">
        <v>5059</v>
      </c>
      <c r="H5061">
        <f t="shared" ca="1" si="159"/>
        <v>-1.1939957529111296E-2</v>
      </c>
    </row>
    <row r="5062" spans="2:8" x14ac:dyDescent="0.45">
      <c r="B5062" s="191">
        <v>42832</v>
      </c>
      <c r="C5062" s="101">
        <v>187.94174194335938</v>
      </c>
      <c r="D5062" s="56">
        <f t="shared" si="158"/>
        <v>1.9895368594679996E-2</v>
      </c>
      <c r="E5062">
        <v>-5.2899054242245393E-3</v>
      </c>
      <c r="G5062">
        <v>5060</v>
      </c>
      <c r="H5062">
        <f t="shared" ca="1" si="159"/>
        <v>-5.6102452029659442E-3</v>
      </c>
    </row>
    <row r="5063" spans="2:8" x14ac:dyDescent="0.45">
      <c r="B5063" s="191">
        <v>43087</v>
      </c>
      <c r="C5063" s="101">
        <v>184.2755126953125</v>
      </c>
      <c r="D5063" s="56">
        <f t="shared" si="158"/>
        <v>20.498748306040842</v>
      </c>
      <c r="E5063">
        <v>-5.2910331821695855E-3</v>
      </c>
      <c r="G5063">
        <v>5061</v>
      </c>
      <c r="H5063">
        <f t="shared" ca="1" si="159"/>
        <v>2.057200813400115E-2</v>
      </c>
    </row>
    <row r="5064" spans="2:8" x14ac:dyDescent="0.45">
      <c r="B5064" s="191">
        <v>36853</v>
      </c>
      <c r="C5064" s="101">
        <v>8.5714530944824219</v>
      </c>
      <c r="D5064" s="56">
        <f t="shared" si="158"/>
        <v>-0.7357168380326965</v>
      </c>
      <c r="E5064">
        <v>-5.2950176102165821E-3</v>
      </c>
      <c r="G5064">
        <v>5062</v>
      </c>
      <c r="H5064">
        <f t="shared" ca="1" si="159"/>
        <v>-1.346058798804544E-2</v>
      </c>
    </row>
    <row r="5065" spans="2:8" x14ac:dyDescent="0.45">
      <c r="B5065" s="191">
        <v>39785</v>
      </c>
      <c r="C5065" s="101">
        <v>32.432838439941406</v>
      </c>
      <c r="D5065" s="56">
        <f t="shared" si="158"/>
        <v>-0.82670044680809951</v>
      </c>
      <c r="E5065">
        <v>-5.306739462011577E-3</v>
      </c>
      <c r="G5065">
        <v>5063</v>
      </c>
      <c r="H5065">
        <f t="shared" ca="1" si="159"/>
        <v>8.0082329193228042E-3</v>
      </c>
    </row>
    <row r="5066" spans="2:8" x14ac:dyDescent="0.45">
      <c r="B5066" s="191">
        <v>42864</v>
      </c>
      <c r="C5066" s="101">
        <v>187.14900207519531</v>
      </c>
      <c r="D5066" s="56">
        <f t="shared" si="158"/>
        <v>-9.5885877991962409E-2</v>
      </c>
      <c r="E5066">
        <v>-5.3124357791759008E-3</v>
      </c>
      <c r="G5066">
        <v>5064</v>
      </c>
      <c r="H5066">
        <f t="shared" ca="1" si="159"/>
        <v>5.9372211461800771E-3</v>
      </c>
    </row>
    <row r="5067" spans="2:8" x14ac:dyDescent="0.45">
      <c r="B5067" s="191">
        <v>43486</v>
      </c>
      <c r="C5067" s="101">
        <v>206.99710083007813</v>
      </c>
      <c r="D5067" s="56">
        <f t="shared" si="158"/>
        <v>37.250307448830711</v>
      </c>
      <c r="E5067">
        <v>-5.3181875473712146E-3</v>
      </c>
      <c r="G5067">
        <v>5065</v>
      </c>
      <c r="H5067">
        <f t="shared" ca="1" si="159"/>
        <v>-8.9183900515534577E-3</v>
      </c>
    </row>
    <row r="5068" spans="2:8" x14ac:dyDescent="0.45">
      <c r="B5068" s="191">
        <v>35601</v>
      </c>
      <c r="C5068" s="101">
        <v>5.4116454124450684</v>
      </c>
      <c r="D5068" s="56">
        <f t="shared" si="158"/>
        <v>-0.47782813953203751</v>
      </c>
      <c r="E5068">
        <v>-5.3187941624205102E-3</v>
      </c>
      <c r="G5068">
        <v>5066</v>
      </c>
      <c r="H5068">
        <f t="shared" ca="1" si="159"/>
        <v>-2.122735971193802E-2</v>
      </c>
    </row>
    <row r="5069" spans="2:8" x14ac:dyDescent="0.45">
      <c r="B5069" s="191">
        <v>36384</v>
      </c>
      <c r="C5069" s="101">
        <v>10.363724708557129</v>
      </c>
      <c r="D5069" s="56">
        <f t="shared" si="158"/>
        <v>-0.94204919913728702</v>
      </c>
      <c r="E5069">
        <v>-5.3238724950614713E-3</v>
      </c>
      <c r="G5069">
        <v>5067</v>
      </c>
      <c r="H5069">
        <f t="shared" ca="1" si="159"/>
        <v>-1.4712711252296073E-2</v>
      </c>
    </row>
    <row r="5070" spans="2:8" x14ac:dyDescent="0.45">
      <c r="B5070" s="191">
        <v>44235</v>
      </c>
      <c r="C5070" s="101">
        <v>178.83660888671875</v>
      </c>
      <c r="D5070" s="56">
        <f t="shared" si="158"/>
        <v>7.8810489950511944E-2</v>
      </c>
      <c r="E5070">
        <v>-5.3338323537511613E-3</v>
      </c>
      <c r="G5070">
        <v>5068</v>
      </c>
      <c r="H5070">
        <f t="shared" ca="1" si="159"/>
        <v>6.3282993819239394E-3</v>
      </c>
    </row>
    <row r="5071" spans="2:8" x14ac:dyDescent="0.45">
      <c r="B5071" s="191">
        <v>44407</v>
      </c>
      <c r="C5071" s="101">
        <v>165.77203369140625</v>
      </c>
      <c r="D5071" s="56">
        <f t="shared" si="158"/>
        <v>3.7394710821894592</v>
      </c>
      <c r="E5071">
        <v>-5.3384145381247831E-3</v>
      </c>
      <c r="G5071">
        <v>5069</v>
      </c>
      <c r="H5071">
        <f t="shared" ca="1" si="159"/>
        <v>-1.8049941585973773E-3</v>
      </c>
    </row>
    <row r="5072" spans="2:8" x14ac:dyDescent="0.45">
      <c r="B5072" s="191">
        <v>39371</v>
      </c>
      <c r="C5072" s="101">
        <v>34.976905822753906</v>
      </c>
      <c r="D5072" s="56">
        <f t="shared" si="158"/>
        <v>-0.90451651228497076</v>
      </c>
      <c r="E5072">
        <v>-5.3435339745834453E-3</v>
      </c>
      <c r="G5072">
        <v>5070</v>
      </c>
      <c r="H5072">
        <f t="shared" ca="1" si="159"/>
        <v>1.1247345121373455E-2</v>
      </c>
    </row>
    <row r="5073" spans="2:8" x14ac:dyDescent="0.45">
      <c r="B5073" s="191">
        <v>45348</v>
      </c>
      <c r="C5073" s="101">
        <v>366.31365966796875</v>
      </c>
      <c r="D5073" s="56">
        <f t="shared" si="158"/>
        <v>1.2140649430024317</v>
      </c>
      <c r="E5073">
        <v>-5.3474925502773928E-3</v>
      </c>
      <c r="G5073">
        <v>5071</v>
      </c>
      <c r="H5073">
        <f t="shared" ca="1" si="159"/>
        <v>-2.36577924978813E-3</v>
      </c>
    </row>
    <row r="5074" spans="2:8" x14ac:dyDescent="0.45">
      <c r="B5074" s="191">
        <v>44365</v>
      </c>
      <c r="C5074" s="101">
        <v>165.44847106933594</v>
      </c>
      <c r="D5074" s="56">
        <f t="shared" si="158"/>
        <v>0.94494672793443013</v>
      </c>
      <c r="E5074">
        <v>-5.3490726017512659E-3</v>
      </c>
      <c r="G5074">
        <v>5072</v>
      </c>
      <c r="H5074">
        <f t="shared" ca="1" si="159"/>
        <v>-1.5708535507997064E-2</v>
      </c>
    </row>
    <row r="5075" spans="2:8" x14ac:dyDescent="0.45">
      <c r="B5075" s="191">
        <v>40947</v>
      </c>
      <c r="C5075" s="101">
        <v>85.065811157226563</v>
      </c>
      <c r="D5075" s="56">
        <f t="shared" si="158"/>
        <v>-0.81744260837917893</v>
      </c>
      <c r="E5075">
        <v>-5.3515979323687912E-3</v>
      </c>
      <c r="G5075">
        <v>5073</v>
      </c>
      <c r="H5075">
        <f t="shared" ca="1" si="159"/>
        <v>8.967383317563353E-3</v>
      </c>
    </row>
    <row r="5076" spans="2:8" x14ac:dyDescent="0.45">
      <c r="B5076" s="191">
        <v>45551</v>
      </c>
      <c r="C5076" s="101">
        <v>465.96749877929688</v>
      </c>
      <c r="D5076" s="56">
        <f t="shared" si="158"/>
        <v>62.002856519868303</v>
      </c>
      <c r="E5076">
        <v>-5.3517114904152356E-3</v>
      </c>
      <c r="G5076">
        <v>5074</v>
      </c>
      <c r="H5076">
        <f t="shared" ca="1" si="159"/>
        <v>2.310257725935419E-2</v>
      </c>
    </row>
    <row r="5077" spans="2:8" x14ac:dyDescent="0.45">
      <c r="B5077" s="191">
        <v>37460</v>
      </c>
      <c r="C5077" s="101">
        <v>7.3959741592407227</v>
      </c>
      <c r="D5077" s="56">
        <f t="shared" si="158"/>
        <v>-0.34553210637004905</v>
      </c>
      <c r="E5077">
        <v>-5.3541194823077173E-3</v>
      </c>
      <c r="G5077">
        <v>5075</v>
      </c>
      <c r="H5077">
        <f t="shared" ca="1" si="159"/>
        <v>3.7107581655601608E-2</v>
      </c>
    </row>
    <row r="5078" spans="2:8" x14ac:dyDescent="0.45">
      <c r="B5078" s="191">
        <v>36355</v>
      </c>
      <c r="C5078" s="101">
        <v>11.30074405670166</v>
      </c>
      <c r="D5078" s="56">
        <f t="shared" si="158"/>
        <v>-0.93969996091030061</v>
      </c>
      <c r="E5078">
        <v>-5.3605339532659946E-3</v>
      </c>
      <c r="G5078">
        <v>5076</v>
      </c>
      <c r="H5078">
        <f t="shared" ca="1" si="159"/>
        <v>1.4351001559410617E-2</v>
      </c>
    </row>
    <row r="5079" spans="2:8" x14ac:dyDescent="0.45">
      <c r="B5079" s="191">
        <v>44477</v>
      </c>
      <c r="C5079" s="101">
        <v>187.4085693359375</v>
      </c>
      <c r="D5079" s="56">
        <f t="shared" si="158"/>
        <v>28.225827790931479</v>
      </c>
      <c r="E5079">
        <v>-5.3656930751000238E-3</v>
      </c>
      <c r="G5079">
        <v>5077</v>
      </c>
      <c r="H5079">
        <f t="shared" ca="1" si="159"/>
        <v>1.4646904582483983E-3</v>
      </c>
    </row>
    <row r="5080" spans="2:8" x14ac:dyDescent="0.45">
      <c r="B5080" s="191">
        <v>36014</v>
      </c>
      <c r="C5080" s="101">
        <v>6.4124298095703125</v>
      </c>
      <c r="D5080" s="56">
        <f t="shared" si="158"/>
        <v>-0.96161344032433449</v>
      </c>
      <c r="E5080">
        <v>-5.370089122799647E-3</v>
      </c>
      <c r="G5080">
        <v>5078</v>
      </c>
      <c r="H5080">
        <f t="shared" ca="1" si="159"/>
        <v>-7.1940570988126918E-3</v>
      </c>
    </row>
    <row r="5081" spans="2:8" x14ac:dyDescent="0.45">
      <c r="B5081" s="191">
        <v>44356</v>
      </c>
      <c r="C5081" s="101">
        <v>167.048828125</v>
      </c>
      <c r="D5081" s="56">
        <f t="shared" si="158"/>
        <v>3.8239159370437732</v>
      </c>
      <c r="E5081">
        <v>-5.3825049012183844E-3</v>
      </c>
      <c r="G5081">
        <v>5079</v>
      </c>
      <c r="H5081">
        <f t="shared" ca="1" si="159"/>
        <v>1.0732075110234681E-2</v>
      </c>
    </row>
    <row r="5082" spans="2:8" x14ac:dyDescent="0.45">
      <c r="B5082" s="191">
        <v>39379</v>
      </c>
      <c r="C5082" s="101">
        <v>34.629299163818359</v>
      </c>
      <c r="D5082" s="56">
        <f t="shared" si="158"/>
        <v>-0.7755937042676897</v>
      </c>
      <c r="E5082">
        <v>-5.3966645992015666E-3</v>
      </c>
      <c r="G5082">
        <v>5080</v>
      </c>
      <c r="H5082">
        <f t="shared" ca="1" si="159"/>
        <v>2.3507082836559511E-2</v>
      </c>
    </row>
    <row r="5083" spans="2:8" x14ac:dyDescent="0.45">
      <c r="B5083" s="191">
        <v>43874</v>
      </c>
      <c r="C5083" s="101">
        <v>154.315185546875</v>
      </c>
      <c r="D5083" s="56">
        <f t="shared" si="158"/>
        <v>-0.26664788061585565</v>
      </c>
      <c r="E5083">
        <v>-5.3977715567877331E-3</v>
      </c>
      <c r="G5083">
        <v>5081</v>
      </c>
      <c r="H5083">
        <f t="shared" ca="1" si="159"/>
        <v>1.0299570567848724E-2</v>
      </c>
    </row>
    <row r="5084" spans="2:8" x14ac:dyDescent="0.45">
      <c r="B5084" s="191">
        <v>43565</v>
      </c>
      <c r="C5084" s="101">
        <v>210.42440795898438</v>
      </c>
      <c r="D5084" s="56">
        <f t="shared" si="158"/>
        <v>-0.48120165035850665</v>
      </c>
      <c r="E5084">
        <v>-5.4000480481883953E-3</v>
      </c>
      <c r="G5084">
        <v>5082</v>
      </c>
      <c r="H5084">
        <f t="shared" ca="1" si="159"/>
        <v>-3.6442343392409614E-2</v>
      </c>
    </row>
    <row r="5085" spans="2:8" x14ac:dyDescent="0.45">
      <c r="B5085" s="191">
        <v>45882</v>
      </c>
      <c r="C5085" s="101">
        <v>405.599609375</v>
      </c>
      <c r="D5085" s="56">
        <f t="shared" si="158"/>
        <v>3.6091332234978371</v>
      </c>
      <c r="E5085">
        <v>-5.4040656737585893E-3</v>
      </c>
      <c r="G5085">
        <v>5083</v>
      </c>
      <c r="H5085">
        <f t="shared" ca="1" si="159"/>
        <v>2.0673447266485939E-2</v>
      </c>
    </row>
    <row r="5086" spans="2:8" x14ac:dyDescent="0.45">
      <c r="B5086" s="191">
        <v>40861</v>
      </c>
      <c r="C5086" s="101">
        <v>87.999107360839844</v>
      </c>
      <c r="D5086" s="56">
        <f t="shared" si="158"/>
        <v>2.7770999895701101</v>
      </c>
      <c r="E5086">
        <v>-5.4078091164275937E-3</v>
      </c>
      <c r="G5086">
        <v>5084</v>
      </c>
      <c r="H5086">
        <f t="shared" ca="1" si="159"/>
        <v>-1.4844011120851239E-2</v>
      </c>
    </row>
    <row r="5087" spans="2:8" x14ac:dyDescent="0.45">
      <c r="B5087" s="191">
        <v>38615</v>
      </c>
      <c r="C5087" s="101">
        <v>23.298061370849609</v>
      </c>
      <c r="D5087" s="56">
        <f t="shared" si="158"/>
        <v>-0.87084354751391502</v>
      </c>
      <c r="E5087">
        <v>-5.4118603649644962E-3</v>
      </c>
      <c r="G5087">
        <v>5085</v>
      </c>
      <c r="H5087">
        <f t="shared" ca="1" si="159"/>
        <v>-4.5297272941799381E-2</v>
      </c>
    </row>
    <row r="5088" spans="2:8" x14ac:dyDescent="0.45">
      <c r="B5088" s="191">
        <v>43763</v>
      </c>
      <c r="C5088" s="101">
        <v>180.3863525390625</v>
      </c>
      <c r="D5088" s="56">
        <f t="shared" si="158"/>
        <v>4.1258276035169006</v>
      </c>
      <c r="E5088">
        <v>-5.4205580743431686E-3</v>
      </c>
      <c r="G5088">
        <v>5086</v>
      </c>
      <c r="H5088">
        <f t="shared" ca="1" si="159"/>
        <v>-5.4438361895118416E-3</v>
      </c>
    </row>
    <row r="5089" spans="2:8" x14ac:dyDescent="0.45">
      <c r="B5089" s="191">
        <v>39871</v>
      </c>
      <c r="C5089" s="101">
        <v>35.191654205322266</v>
      </c>
      <c r="D5089" s="56">
        <f t="shared" si="158"/>
        <v>-0.91432505205163384</v>
      </c>
      <c r="E5089">
        <v>-5.4332416455163705E-3</v>
      </c>
      <c r="G5089">
        <v>5087</v>
      </c>
      <c r="H5089">
        <f t="shared" ca="1" si="159"/>
        <v>1.3585377827599002E-2</v>
      </c>
    </row>
    <row r="5090" spans="2:8" x14ac:dyDescent="0.45">
      <c r="B5090" s="191">
        <v>45117</v>
      </c>
      <c r="C5090" s="101">
        <v>410.7578125</v>
      </c>
      <c r="D5090" s="56">
        <f t="shared" si="158"/>
        <v>2.4257341386356313</v>
      </c>
      <c r="E5090">
        <v>-5.4440174182547639E-3</v>
      </c>
      <c r="G5090">
        <v>5088</v>
      </c>
      <c r="H5090">
        <f t="shared" ca="1" si="159"/>
        <v>8.8075529061913144E-3</v>
      </c>
    </row>
    <row r="5091" spans="2:8" x14ac:dyDescent="0.45">
      <c r="B5091" s="191">
        <v>41213</v>
      </c>
      <c r="C5091" s="101">
        <v>119.90358734130859</v>
      </c>
      <c r="D5091" s="56">
        <f t="shared" si="158"/>
        <v>-0.69472198183126066</v>
      </c>
      <c r="E5091">
        <v>-5.4556279265677585E-3</v>
      </c>
      <c r="G5091">
        <v>5089</v>
      </c>
      <c r="H5091">
        <f t="shared" ca="1" si="159"/>
        <v>4.9131812734350251E-2</v>
      </c>
    </row>
    <row r="5092" spans="2:8" x14ac:dyDescent="0.45">
      <c r="B5092" s="191">
        <v>45924</v>
      </c>
      <c r="C5092" s="101">
        <v>392.76849365234375</v>
      </c>
      <c r="D5092" s="56">
        <f t="shared" si="158"/>
        <v>1.6372649506797543</v>
      </c>
      <c r="E5092">
        <v>-5.4564426182547995E-3</v>
      </c>
      <c r="G5092">
        <v>5090</v>
      </c>
      <c r="H5092">
        <f t="shared" ca="1" si="159"/>
        <v>5.8657543154651826E-3</v>
      </c>
    </row>
    <row r="5093" spans="2:8" x14ac:dyDescent="0.45">
      <c r="B5093" s="191">
        <v>41465</v>
      </c>
      <c r="C5093" s="101">
        <v>148.93023681640625</v>
      </c>
      <c r="D5093" s="56">
        <f t="shared" si="158"/>
        <v>0.1698353553939782</v>
      </c>
      <c r="E5093">
        <v>-5.4684353174901182E-3</v>
      </c>
      <c r="G5093">
        <v>5091</v>
      </c>
      <c r="H5093">
        <f t="shared" ca="1" si="159"/>
        <v>-2.6775014549716855E-2</v>
      </c>
    </row>
    <row r="5094" spans="2:8" x14ac:dyDescent="0.45">
      <c r="B5094" s="191">
        <v>41325</v>
      </c>
      <c r="C5094" s="101">
        <v>127.3087158203125</v>
      </c>
      <c r="D5094" s="56">
        <f t="shared" si="158"/>
        <v>15.649887713266374</v>
      </c>
      <c r="E5094">
        <v>-5.4698950745196914E-3</v>
      </c>
      <c r="G5094">
        <v>5092</v>
      </c>
      <c r="H5094">
        <f t="shared" ca="1" si="159"/>
        <v>4.1160547549570478E-2</v>
      </c>
    </row>
    <row r="5095" spans="2:8" x14ac:dyDescent="0.45">
      <c r="B5095" s="191">
        <v>37627</v>
      </c>
      <c r="C5095" s="101">
        <v>7.6462206840515137</v>
      </c>
      <c r="D5095" s="56">
        <f t="shared" si="158"/>
        <v>-0.98010608552971124</v>
      </c>
      <c r="E5095">
        <v>-5.4743517139181422E-3</v>
      </c>
      <c r="G5095">
        <v>5093</v>
      </c>
      <c r="H5095">
        <f t="shared" ca="1" si="159"/>
        <v>-9.2510963311411704E-3</v>
      </c>
    </row>
    <row r="5096" spans="2:8" x14ac:dyDescent="0.45">
      <c r="B5096" s="191">
        <v>45222</v>
      </c>
      <c r="C5096" s="101">
        <v>384.3497314453125</v>
      </c>
      <c r="D5096" s="56">
        <f t="shared" si="158"/>
        <v>1.5098739918651716</v>
      </c>
      <c r="E5096">
        <v>-5.4757233560609976E-3</v>
      </c>
      <c r="G5096">
        <v>5094</v>
      </c>
      <c r="H5096">
        <f t="shared" ca="1" si="159"/>
        <v>4.795722469274042E-3</v>
      </c>
    </row>
    <row r="5097" spans="2:8" x14ac:dyDescent="0.45">
      <c r="B5097" s="191">
        <v>44036</v>
      </c>
      <c r="C5097" s="101">
        <v>153.13507080078125</v>
      </c>
      <c r="D5097" s="56">
        <f t="shared" si="158"/>
        <v>2.4479783814648992</v>
      </c>
      <c r="E5097">
        <v>-5.4809309010680528E-3</v>
      </c>
      <c r="G5097">
        <v>5095</v>
      </c>
      <c r="H5097">
        <f t="shared" ca="1" si="159"/>
        <v>-1.7100985988798185E-2</v>
      </c>
    </row>
    <row r="5098" spans="2:8" x14ac:dyDescent="0.45">
      <c r="B5098" s="191">
        <v>40059</v>
      </c>
      <c r="C5098" s="101">
        <v>44.413002014160156</v>
      </c>
      <c r="D5098" s="56">
        <f t="shared" si="158"/>
        <v>-0.73402717232731685</v>
      </c>
      <c r="E5098">
        <v>-5.481187849525347E-3</v>
      </c>
      <c r="G5098">
        <v>5096</v>
      </c>
      <c r="H5098">
        <f t="shared" ca="1" si="159"/>
        <v>1.5831909847374443E-2</v>
      </c>
    </row>
    <row r="5099" spans="2:8" x14ac:dyDescent="0.45">
      <c r="B5099" s="191">
        <v>44216</v>
      </c>
      <c r="C5099" s="101">
        <v>166.98323059082031</v>
      </c>
      <c r="D5099" s="56">
        <f t="shared" si="158"/>
        <v>1.8540213229205342E-2</v>
      </c>
      <c r="E5099">
        <v>-5.4830413676359513E-3</v>
      </c>
      <c r="G5099">
        <v>5097</v>
      </c>
      <c r="H5099">
        <f t="shared" ca="1" si="159"/>
        <v>-1.2375904663554952E-2</v>
      </c>
    </row>
    <row r="5100" spans="2:8" x14ac:dyDescent="0.45">
      <c r="B5100" s="191">
        <v>44260</v>
      </c>
      <c r="C5100" s="101">
        <v>163.94367980957031</v>
      </c>
      <c r="D5100" s="56">
        <f t="shared" si="158"/>
        <v>16.137316928208005</v>
      </c>
      <c r="E5100">
        <v>-5.4839843424221817E-3</v>
      </c>
      <c r="G5100">
        <v>5098</v>
      </c>
      <c r="H5100">
        <f t="shared" ca="1" si="159"/>
        <v>-1.9296637915739715E-2</v>
      </c>
    </row>
    <row r="5101" spans="2:8" x14ac:dyDescent="0.45">
      <c r="B5101" s="191">
        <v>37006</v>
      </c>
      <c r="C5101" s="101">
        <v>9.5664730072021484</v>
      </c>
      <c r="D5101" s="56">
        <f t="shared" si="158"/>
        <v>-0.94529668738496198</v>
      </c>
      <c r="E5101">
        <v>-5.4861394079815514E-3</v>
      </c>
      <c r="G5101">
        <v>5099</v>
      </c>
      <c r="H5101">
        <f t="shared" ca="1" si="159"/>
        <v>5.4044646945568845E-3</v>
      </c>
    </row>
    <row r="5102" spans="2:8" x14ac:dyDescent="0.45">
      <c r="B5102" s="191">
        <v>42599</v>
      </c>
      <c r="C5102" s="101">
        <v>174.87922668457031</v>
      </c>
      <c r="D5102" s="56">
        <f t="shared" si="158"/>
        <v>17.542550380605601</v>
      </c>
      <c r="E5102">
        <v>-5.4880498571258738E-3</v>
      </c>
      <c r="G5102">
        <v>5100</v>
      </c>
      <c r="H5102">
        <f t="shared" ca="1" si="159"/>
        <v>-1.5062972909966218E-2</v>
      </c>
    </row>
    <row r="5103" spans="2:8" x14ac:dyDescent="0.45">
      <c r="B5103" s="191">
        <v>36868</v>
      </c>
      <c r="C5103" s="101">
        <v>9.431239128112793</v>
      </c>
      <c r="D5103" s="56">
        <f t="shared" si="158"/>
        <v>-0.74126183822001934</v>
      </c>
      <c r="E5103">
        <v>-5.5066657414977477E-3</v>
      </c>
      <c r="G5103">
        <v>5101</v>
      </c>
      <c r="H5103">
        <f t="shared" ca="1" si="159"/>
        <v>-6.3818880473311577E-3</v>
      </c>
    </row>
    <row r="5104" spans="2:8" x14ac:dyDescent="0.45">
      <c r="B5104" s="191">
        <v>39658</v>
      </c>
      <c r="C5104" s="101">
        <v>36.450901031494141</v>
      </c>
      <c r="D5104" s="56">
        <f t="shared" si="158"/>
        <v>5.0778430282976439</v>
      </c>
      <c r="E5104">
        <v>-5.5074247249930321E-3</v>
      </c>
      <c r="G5104">
        <v>5102</v>
      </c>
      <c r="H5104">
        <f t="shared" ca="1" si="159"/>
        <v>3.7176209931906283E-4</v>
      </c>
    </row>
    <row r="5105" spans="2:8" x14ac:dyDescent="0.45">
      <c r="B5105" s="191">
        <v>35615</v>
      </c>
      <c r="C5105" s="101">
        <v>5.9973416328430176</v>
      </c>
      <c r="D5105" s="56">
        <f t="shared" si="158"/>
        <v>-0.96120010795193789</v>
      </c>
      <c r="E5105">
        <v>-5.5091278089344593E-3</v>
      </c>
      <c r="G5105">
        <v>5103</v>
      </c>
      <c r="H5105">
        <f t="shared" ca="1" si="159"/>
        <v>9.8527312592398553E-3</v>
      </c>
    </row>
    <row r="5106" spans="2:8" x14ac:dyDescent="0.45">
      <c r="B5106" s="191">
        <v>41932</v>
      </c>
      <c r="C5106" s="101">
        <v>154.57109069824219</v>
      </c>
      <c r="D5106" s="56">
        <f t="shared" si="158"/>
        <v>-0.15291726762606098</v>
      </c>
      <c r="E5106">
        <v>-5.5093760216137887E-3</v>
      </c>
      <c r="G5106">
        <v>5104</v>
      </c>
      <c r="H5106">
        <f t="shared" ca="1" si="159"/>
        <v>-1.3628434045434313E-2</v>
      </c>
    </row>
    <row r="5107" spans="2:8" x14ac:dyDescent="0.45">
      <c r="B5107" s="191">
        <v>44502</v>
      </c>
      <c r="C5107" s="101">
        <v>182.474609375</v>
      </c>
      <c r="D5107" s="56">
        <f t="shared" si="158"/>
        <v>8.6917549856130843E-2</v>
      </c>
      <c r="E5107">
        <v>-5.5102256015759276E-3</v>
      </c>
      <c r="G5107">
        <v>5105</v>
      </c>
      <c r="H5107">
        <f t="shared" ca="1" si="159"/>
        <v>-3.636912001554477E-3</v>
      </c>
    </row>
    <row r="5108" spans="2:8" x14ac:dyDescent="0.45">
      <c r="B5108" s="191">
        <v>42556</v>
      </c>
      <c r="C5108" s="101">
        <v>167.88265991210938</v>
      </c>
      <c r="D5108" s="56">
        <f t="shared" si="158"/>
        <v>3.3080297679791104</v>
      </c>
      <c r="E5108">
        <v>-5.5124381922861659E-3</v>
      </c>
      <c r="G5108">
        <v>5106</v>
      </c>
      <c r="H5108">
        <f t="shared" ca="1" si="159"/>
        <v>-2.1673747047221917E-2</v>
      </c>
    </row>
    <row r="5109" spans="2:8" x14ac:dyDescent="0.45">
      <c r="B5109" s="191">
        <v>39547</v>
      </c>
      <c r="C5109" s="101">
        <v>38.969707489013672</v>
      </c>
      <c r="D5109" s="56">
        <f t="shared" si="158"/>
        <v>-0.73204862790159175</v>
      </c>
      <c r="E5109">
        <v>-5.5144304777858871E-3</v>
      </c>
      <c r="G5109">
        <v>5107</v>
      </c>
      <c r="H5109">
        <f t="shared" ca="1" si="159"/>
        <v>-4.6645108692048493E-2</v>
      </c>
    </row>
    <row r="5110" spans="2:8" x14ac:dyDescent="0.45">
      <c r="B5110" s="191">
        <v>42223</v>
      </c>
      <c r="C5110" s="101">
        <v>145.43574523925781</v>
      </c>
      <c r="D5110" s="56">
        <f t="shared" si="158"/>
        <v>18.982262614668379</v>
      </c>
      <c r="E5110">
        <v>-5.5171275419823177E-3</v>
      </c>
      <c r="G5110">
        <v>5108</v>
      </c>
      <c r="H5110">
        <f t="shared" ca="1" si="159"/>
        <v>-3.9623440936056653E-3</v>
      </c>
    </row>
    <row r="5111" spans="2:8" x14ac:dyDescent="0.45">
      <c r="B5111" s="191">
        <v>37685</v>
      </c>
      <c r="C5111" s="101">
        <v>7.2782421112060547</v>
      </c>
      <c r="D5111" s="56">
        <f t="shared" si="158"/>
        <v>-0.13595106305172094</v>
      </c>
      <c r="E5111">
        <v>-5.5175617569803489E-3</v>
      </c>
      <c r="G5111">
        <v>5109</v>
      </c>
      <c r="H5111">
        <f t="shared" ca="1" si="159"/>
        <v>2.1105665466480933E-2</v>
      </c>
    </row>
    <row r="5112" spans="2:8" x14ac:dyDescent="0.45">
      <c r="B5112" s="191">
        <v>37110</v>
      </c>
      <c r="C5112" s="101">
        <v>8.4234142303466797</v>
      </c>
      <c r="D5112" s="56">
        <f t="shared" si="158"/>
        <v>-0.95541548738277959</v>
      </c>
      <c r="E5112">
        <v>-5.5274433910780197E-3</v>
      </c>
      <c r="G5112">
        <v>5110</v>
      </c>
      <c r="H5112">
        <f t="shared" ca="1" si="159"/>
        <v>2.1494020212255525E-2</v>
      </c>
    </row>
    <row r="5113" spans="2:8" x14ac:dyDescent="0.45">
      <c r="B5113" s="191">
        <v>43143</v>
      </c>
      <c r="C5113" s="101">
        <v>188.931396484375</v>
      </c>
      <c r="D5113" s="56">
        <f t="shared" si="158"/>
        <v>24.004850293203681</v>
      </c>
      <c r="E5113">
        <v>-5.5278313962029077E-3</v>
      </c>
      <c r="G5113">
        <v>5111</v>
      </c>
      <c r="H5113">
        <f t="shared" ca="1" si="159"/>
        <v>-2.3229999823926026E-2</v>
      </c>
    </row>
    <row r="5114" spans="2:8" x14ac:dyDescent="0.45">
      <c r="B5114" s="191">
        <v>37517</v>
      </c>
      <c r="C5114" s="101">
        <v>7.5557899475097656</v>
      </c>
      <c r="D5114" s="56">
        <f t="shared" si="158"/>
        <v>-0.94772498285039608</v>
      </c>
      <c r="E5114">
        <v>-5.5392583687285139E-3</v>
      </c>
      <c r="G5114">
        <v>5112</v>
      </c>
      <c r="H5114">
        <f t="shared" ca="1" si="159"/>
        <v>-3.5403343083504971E-3</v>
      </c>
    </row>
    <row r="5115" spans="2:8" x14ac:dyDescent="0.45">
      <c r="B5115" s="191">
        <v>42457</v>
      </c>
      <c r="C5115" s="101">
        <v>144.53921508789063</v>
      </c>
      <c r="D5115" s="56">
        <f t="shared" si="158"/>
        <v>3.1989571893538011</v>
      </c>
      <c r="E5115">
        <v>-5.5513673387608568E-3</v>
      </c>
      <c r="G5115">
        <v>5113</v>
      </c>
      <c r="H5115">
        <f t="shared" ca="1" si="159"/>
        <v>2.7769373270918707E-3</v>
      </c>
    </row>
    <row r="5116" spans="2:8" x14ac:dyDescent="0.45">
      <c r="B5116" s="191">
        <v>39801</v>
      </c>
      <c r="C5116" s="101">
        <v>34.422645568847656</v>
      </c>
      <c r="D5116" s="56">
        <f t="shared" si="158"/>
        <v>5.447612681726343E-2</v>
      </c>
      <c r="E5116">
        <v>-5.5540567823455095E-3</v>
      </c>
      <c r="G5116">
        <v>5114</v>
      </c>
      <c r="H5116">
        <f t="shared" ca="1" si="159"/>
        <v>-2.6469380448523681E-2</v>
      </c>
    </row>
    <row r="5117" spans="2:8" x14ac:dyDescent="0.45">
      <c r="B5117" s="191">
        <v>39757</v>
      </c>
      <c r="C5117" s="101">
        <v>32.644309997558594</v>
      </c>
      <c r="D5117" s="56">
        <f t="shared" si="158"/>
        <v>-0.91648708768432741</v>
      </c>
      <c r="E5117">
        <v>-5.5641858035055227E-3</v>
      </c>
      <c r="G5117">
        <v>5115</v>
      </c>
      <c r="H5117">
        <f t="shared" ca="1" si="159"/>
        <v>1.5666510102092374E-2</v>
      </c>
    </row>
    <row r="5118" spans="2:8" x14ac:dyDescent="0.45">
      <c r="B5118" s="191">
        <v>45461</v>
      </c>
      <c r="C5118" s="101">
        <v>390.88937377929688</v>
      </c>
      <c r="D5118" s="56">
        <f t="shared" si="158"/>
        <v>12.223593751199756</v>
      </c>
      <c r="E5118">
        <v>-5.5664588903991119E-3</v>
      </c>
      <c r="G5118">
        <v>5116</v>
      </c>
      <c r="H5118">
        <f t="shared" ca="1" si="159"/>
        <v>2.0898418089058565E-2</v>
      </c>
    </row>
    <row r="5119" spans="2:8" x14ac:dyDescent="0.45">
      <c r="B5119" s="191">
        <v>39199</v>
      </c>
      <c r="C5119" s="101">
        <v>29.559995651245117</v>
      </c>
      <c r="D5119" s="56">
        <f t="shared" si="158"/>
        <v>-0.88846021962682575</v>
      </c>
      <c r="E5119">
        <v>-5.5713972221616221E-3</v>
      </c>
      <c r="G5119">
        <v>5117</v>
      </c>
      <c r="H5119">
        <f t="shared" ca="1" si="159"/>
        <v>-5.0872096008948379E-3</v>
      </c>
    </row>
    <row r="5120" spans="2:8" x14ac:dyDescent="0.45">
      <c r="B5120" s="191">
        <v>44798</v>
      </c>
      <c r="C5120" s="101">
        <v>265.01751708984375</v>
      </c>
      <c r="D5120" s="56">
        <f t="shared" si="158"/>
        <v>24.07042391768768</v>
      </c>
      <c r="E5120">
        <v>-5.5716698634450772E-3</v>
      </c>
      <c r="G5120">
        <v>5118</v>
      </c>
      <c r="H5120">
        <f t="shared" ca="1" si="159"/>
        <v>1.7631570294283257E-2</v>
      </c>
    </row>
    <row r="5121" spans="2:8" x14ac:dyDescent="0.45">
      <c r="B5121" s="191">
        <v>36413</v>
      </c>
      <c r="C5121" s="101">
        <v>10.5709228515625</v>
      </c>
      <c r="D5121" s="56">
        <f t="shared" si="158"/>
        <v>3.3825936697046366E-2</v>
      </c>
      <c r="E5121">
        <v>-5.5760651034354068E-3</v>
      </c>
      <c r="G5121">
        <v>5119</v>
      </c>
      <c r="H5121">
        <f t="shared" ca="1" si="159"/>
        <v>-6.9631887252776196E-3</v>
      </c>
    </row>
    <row r="5122" spans="2:8" x14ac:dyDescent="0.45">
      <c r="B5122" s="191">
        <v>36257</v>
      </c>
      <c r="C5122" s="101">
        <v>10.225050926208496</v>
      </c>
      <c r="D5122" s="56">
        <f t="shared" si="158"/>
        <v>-0.97345130852282058</v>
      </c>
      <c r="E5122">
        <v>-5.5765841710746066E-3</v>
      </c>
      <c r="G5122">
        <v>5120</v>
      </c>
      <c r="H5122">
        <f t="shared" ca="1" si="159"/>
        <v>-9.8746811867126052E-3</v>
      </c>
    </row>
    <row r="5123" spans="2:8" x14ac:dyDescent="0.45">
      <c r="B5123" s="191">
        <v>45250</v>
      </c>
      <c r="C5123" s="101">
        <v>385.143310546875</v>
      </c>
      <c r="D5123" s="56">
        <f t="shared" ref="D5123:D5186" si="160">(C5123-C5124)/C5124</f>
        <v>-6.8298203611381184E-2</v>
      </c>
      <c r="E5123">
        <v>-5.5775822576372442E-3</v>
      </c>
      <c r="G5123">
        <v>5121</v>
      </c>
      <c r="H5123">
        <f t="shared" ca="1" si="159"/>
        <v>1.227254103342334E-2</v>
      </c>
    </row>
    <row r="5124" spans="2:8" x14ac:dyDescent="0.45">
      <c r="B5124" s="191">
        <v>45671</v>
      </c>
      <c r="C5124" s="101">
        <v>413.37615966796875</v>
      </c>
      <c r="D5124" s="56">
        <f t="shared" si="160"/>
        <v>0.85764323525497199</v>
      </c>
      <c r="E5124">
        <v>-5.5800678323761101E-3</v>
      </c>
      <c r="G5124">
        <v>5122</v>
      </c>
      <c r="H5124">
        <f t="shared" ref="H5124:H5187" ca="1" si="161">_xlfn.NORM.INV(RAND(),N$5,N$6)</f>
        <v>1.8832103054413421E-3</v>
      </c>
    </row>
    <row r="5125" spans="2:8" x14ac:dyDescent="0.45">
      <c r="B5125" s="191">
        <v>43340</v>
      </c>
      <c r="C5125" s="101">
        <v>222.52720642089844</v>
      </c>
      <c r="D5125" s="56">
        <f t="shared" si="160"/>
        <v>0.54892983055765554</v>
      </c>
      <c r="E5125">
        <v>-5.5840821916238971E-3</v>
      </c>
      <c r="G5125">
        <v>5123</v>
      </c>
      <c r="H5125">
        <f t="shared" ca="1" si="161"/>
        <v>1.2616079745019281E-2</v>
      </c>
    </row>
    <row r="5126" spans="2:8" x14ac:dyDescent="0.45">
      <c r="B5126" s="191">
        <v>42205</v>
      </c>
      <c r="C5126" s="101">
        <v>143.66513061523438</v>
      </c>
      <c r="D5126" s="56">
        <f t="shared" si="160"/>
        <v>-0.31423499986161224</v>
      </c>
      <c r="E5126">
        <v>-5.5849542205699404E-3</v>
      </c>
      <c r="G5126">
        <v>5124</v>
      </c>
      <c r="H5126">
        <f t="shared" ca="1" si="161"/>
        <v>-1.6941078509780775E-2</v>
      </c>
    </row>
    <row r="5127" spans="2:8" x14ac:dyDescent="0.45">
      <c r="B5127" s="191">
        <v>43550</v>
      </c>
      <c r="C5127" s="101">
        <v>209.49615478515625</v>
      </c>
      <c r="D5127" s="56">
        <f t="shared" si="160"/>
        <v>30.351540280935939</v>
      </c>
      <c r="E5127">
        <v>-5.5924082946946325E-3</v>
      </c>
      <c r="G5127">
        <v>5125</v>
      </c>
      <c r="H5127">
        <f t="shared" ca="1" si="161"/>
        <v>-6.5972105549923557E-4</v>
      </c>
    </row>
    <row r="5128" spans="2:8" x14ac:dyDescent="0.45">
      <c r="B5128" s="191">
        <v>35846</v>
      </c>
      <c r="C5128" s="101">
        <v>6.6821646690368652</v>
      </c>
      <c r="D5128" s="56">
        <f t="shared" si="160"/>
        <v>-0.48022178021040063</v>
      </c>
      <c r="E5128">
        <v>-5.5929703052007076E-3</v>
      </c>
      <c r="G5128">
        <v>5126</v>
      </c>
      <c r="H5128">
        <f t="shared" ca="1" si="161"/>
        <v>2.0780779266512197E-2</v>
      </c>
    </row>
    <row r="5129" spans="2:8" x14ac:dyDescent="0.45">
      <c r="B5129" s="191">
        <v>38281</v>
      </c>
      <c r="C5129" s="101">
        <v>12.855799674987793</v>
      </c>
      <c r="D5129" s="56">
        <f t="shared" si="160"/>
        <v>-0.97115183732744448</v>
      </c>
      <c r="E5129">
        <v>-5.5933462313332285E-3</v>
      </c>
      <c r="G5129">
        <v>5127</v>
      </c>
      <c r="H5129">
        <f t="shared" ca="1" si="161"/>
        <v>9.9066427663811133E-3</v>
      </c>
    </row>
    <row r="5130" spans="2:8" x14ac:dyDescent="0.45">
      <c r="B5130" s="191">
        <v>45596</v>
      </c>
      <c r="C5130" s="101">
        <v>445.63668823242188</v>
      </c>
      <c r="D5130" s="56">
        <f t="shared" si="160"/>
        <v>37.639893170625101</v>
      </c>
      <c r="E5130">
        <v>-5.5945010264711542E-3</v>
      </c>
      <c r="G5130">
        <v>5128</v>
      </c>
      <c r="H5130">
        <f t="shared" ca="1" si="161"/>
        <v>3.8254865313161732E-2</v>
      </c>
    </row>
    <row r="5131" spans="2:8" x14ac:dyDescent="0.45">
      <c r="B5131" s="191">
        <v>36319</v>
      </c>
      <c r="C5131" s="101">
        <v>11.533072471618652</v>
      </c>
      <c r="D5131" s="56">
        <f t="shared" si="160"/>
        <v>-0.94592499487031412</v>
      </c>
      <c r="E5131">
        <v>-5.5967392481453774E-3</v>
      </c>
      <c r="G5131">
        <v>5129</v>
      </c>
      <c r="H5131">
        <f t="shared" ca="1" si="161"/>
        <v>-1.2403665206905227E-2</v>
      </c>
    </row>
    <row r="5132" spans="2:8" x14ac:dyDescent="0.45">
      <c r="B5132" s="191">
        <v>44678</v>
      </c>
      <c r="C5132" s="101">
        <v>213.2791748046875</v>
      </c>
      <c r="D5132" s="56">
        <f t="shared" si="160"/>
        <v>-0.47775755184514307</v>
      </c>
      <c r="E5132">
        <v>-5.5994623286811183E-3</v>
      </c>
      <c r="G5132">
        <v>5130</v>
      </c>
      <c r="H5132">
        <f t="shared" ca="1" si="161"/>
        <v>-1.6482232984776891E-3</v>
      </c>
    </row>
    <row r="5133" spans="2:8" x14ac:dyDescent="0.45">
      <c r="B5133" s="191">
        <v>45811</v>
      </c>
      <c r="C5133" s="101">
        <v>408.39111328125</v>
      </c>
      <c r="D5133" s="56">
        <f t="shared" si="160"/>
        <v>2.3910495592157039E-2</v>
      </c>
      <c r="E5133">
        <v>-5.6044982223033661E-3</v>
      </c>
      <c r="G5133">
        <v>5131</v>
      </c>
      <c r="H5133">
        <f t="shared" ca="1" si="161"/>
        <v>3.3469130384059395E-2</v>
      </c>
    </row>
    <row r="5134" spans="2:8" x14ac:dyDescent="0.45">
      <c r="B5134" s="191">
        <v>45146</v>
      </c>
      <c r="C5134" s="101">
        <v>398.85430908203125</v>
      </c>
      <c r="D5134" s="56">
        <f t="shared" si="160"/>
        <v>1.4178381556314534</v>
      </c>
      <c r="E5134">
        <v>-5.6057305390351427E-3</v>
      </c>
      <c r="G5134">
        <v>5132</v>
      </c>
      <c r="H5134">
        <f t="shared" ca="1" si="161"/>
        <v>7.388059686264486E-3</v>
      </c>
    </row>
    <row r="5135" spans="2:8" x14ac:dyDescent="0.45">
      <c r="B5135" s="191">
        <v>44370</v>
      </c>
      <c r="C5135" s="101">
        <v>164.96319580078125</v>
      </c>
      <c r="D5135" s="56">
        <f t="shared" si="160"/>
        <v>3.8200373216426962</v>
      </c>
      <c r="E5135">
        <v>-5.6069787427082095E-3</v>
      </c>
      <c r="G5135">
        <v>5133</v>
      </c>
      <c r="H5135">
        <f t="shared" ca="1" si="161"/>
        <v>-3.8860404243597595E-2</v>
      </c>
    </row>
    <row r="5136" spans="2:8" x14ac:dyDescent="0.45">
      <c r="B5136" s="191">
        <v>39031</v>
      </c>
      <c r="C5136" s="101">
        <v>34.224464416503906</v>
      </c>
      <c r="D5136" s="56">
        <f t="shared" si="160"/>
        <v>-0.88316584184099756</v>
      </c>
      <c r="E5136">
        <v>-5.6133722528325112E-3</v>
      </c>
      <c r="G5136">
        <v>5134</v>
      </c>
      <c r="H5136">
        <f t="shared" ca="1" si="161"/>
        <v>4.1140704452315449E-2</v>
      </c>
    </row>
    <row r="5137" spans="2:8" x14ac:dyDescent="0.45">
      <c r="B5137" s="191">
        <v>44880</v>
      </c>
      <c r="C5137" s="101">
        <v>292.9320068359375</v>
      </c>
      <c r="D5137" s="56">
        <f t="shared" si="160"/>
        <v>0.71666732689150614</v>
      </c>
      <c r="E5137">
        <v>-5.6163822873505475E-3</v>
      </c>
      <c r="G5137">
        <v>5135</v>
      </c>
      <c r="H5137">
        <f t="shared" ca="1" si="161"/>
        <v>3.1065374287002293E-2</v>
      </c>
    </row>
    <row r="5138" spans="2:8" x14ac:dyDescent="0.45">
      <c r="B5138" s="191">
        <v>42746</v>
      </c>
      <c r="C5138" s="101">
        <v>170.63993835449219</v>
      </c>
      <c r="D5138" s="56">
        <f t="shared" si="160"/>
        <v>0.14441082648068562</v>
      </c>
      <c r="E5138">
        <v>-5.6234484900014245E-3</v>
      </c>
      <c r="G5138">
        <v>5136</v>
      </c>
      <c r="H5138">
        <f t="shared" ca="1" si="161"/>
        <v>4.2931147210673368E-4</v>
      </c>
    </row>
    <row r="5139" spans="2:8" x14ac:dyDescent="0.45">
      <c r="B5139" s="191">
        <v>44022</v>
      </c>
      <c r="C5139" s="101">
        <v>149.10723876953125</v>
      </c>
      <c r="D5139" s="56">
        <f t="shared" si="160"/>
        <v>-0.14151520901858256</v>
      </c>
      <c r="E5139">
        <v>-5.6280527515467273E-3</v>
      </c>
      <c r="G5139">
        <v>5137</v>
      </c>
      <c r="H5139">
        <f t="shared" ca="1" si="161"/>
        <v>-1.4505653262162351E-2</v>
      </c>
    </row>
    <row r="5140" spans="2:8" x14ac:dyDescent="0.45">
      <c r="B5140" s="191">
        <v>43833</v>
      </c>
      <c r="C5140" s="101">
        <v>173.6865234375</v>
      </c>
      <c r="D5140" s="56">
        <f t="shared" si="160"/>
        <v>6.0419598504439002E-2</v>
      </c>
      <c r="E5140">
        <v>-5.6282146110292813E-3</v>
      </c>
      <c r="G5140">
        <v>5138</v>
      </c>
      <c r="H5140">
        <f t="shared" ca="1" si="161"/>
        <v>1.1629936594907509E-2</v>
      </c>
    </row>
    <row r="5141" spans="2:8" x14ac:dyDescent="0.45">
      <c r="B5141" s="191">
        <v>44383</v>
      </c>
      <c r="C5141" s="101">
        <v>163.79037475585938</v>
      </c>
      <c r="D5141" s="56">
        <f t="shared" si="160"/>
        <v>0.12378003858733382</v>
      </c>
      <c r="E5141">
        <v>-5.646900800129688E-3</v>
      </c>
      <c r="G5141">
        <v>5139</v>
      </c>
      <c r="H5141">
        <f t="shared" ca="1" si="161"/>
        <v>1.0014835971537392E-2</v>
      </c>
    </row>
    <row r="5142" spans="2:8" x14ac:dyDescent="0.45">
      <c r="B5142" s="191">
        <v>42247</v>
      </c>
      <c r="C5142" s="101">
        <v>145.74949645996094</v>
      </c>
      <c r="D5142" s="56">
        <f t="shared" si="160"/>
        <v>-0.19741489635495699</v>
      </c>
      <c r="E5142">
        <v>-5.6576037922226579E-3</v>
      </c>
      <c r="G5142">
        <v>5140</v>
      </c>
      <c r="H5142">
        <f t="shared" ca="1" si="161"/>
        <v>2.1608043814564395E-2</v>
      </c>
    </row>
    <row r="5143" spans="2:8" x14ac:dyDescent="0.45">
      <c r="B5143" s="191">
        <v>42804</v>
      </c>
      <c r="C5143" s="101">
        <v>181.60005187988281</v>
      </c>
      <c r="D5143" s="56">
        <f t="shared" si="160"/>
        <v>-0.54056259376389015</v>
      </c>
      <c r="E5143">
        <v>-5.6613269734020148E-3</v>
      </c>
      <c r="G5143">
        <v>5141</v>
      </c>
      <c r="H5143">
        <f t="shared" ca="1" si="161"/>
        <v>5.9962804096667975E-3</v>
      </c>
    </row>
    <row r="5144" spans="2:8" x14ac:dyDescent="0.45">
      <c r="B5144" s="191">
        <v>45980</v>
      </c>
      <c r="C5144" s="101">
        <v>395.26614379882813</v>
      </c>
      <c r="D5144" s="56">
        <f t="shared" si="160"/>
        <v>24.544249904902401</v>
      </c>
      <c r="E5144">
        <v>-5.6671703554326104E-3</v>
      </c>
      <c r="G5144">
        <v>5142</v>
      </c>
      <c r="H5144">
        <f t="shared" ca="1" si="161"/>
        <v>1.314410714597849E-2</v>
      </c>
    </row>
    <row r="5145" spans="2:8" x14ac:dyDescent="0.45">
      <c r="B5145" s="191">
        <v>38399</v>
      </c>
      <c r="C5145" s="101">
        <v>15.473781585693359</v>
      </c>
      <c r="D5145" s="56">
        <f t="shared" si="160"/>
        <v>1.2187929516346219</v>
      </c>
      <c r="E5145">
        <v>-5.674946255800329E-3</v>
      </c>
      <c r="G5145">
        <v>5143</v>
      </c>
      <c r="H5145">
        <f t="shared" ca="1" si="161"/>
        <v>1.8635465869530413E-2</v>
      </c>
    </row>
    <row r="5146" spans="2:8" x14ac:dyDescent="0.45">
      <c r="B5146" s="191">
        <v>37572</v>
      </c>
      <c r="C5146" s="101">
        <v>6.973963737487793</v>
      </c>
      <c r="D5146" s="56">
        <f t="shared" si="160"/>
        <v>-0.98317165174751375</v>
      </c>
      <c r="E5146">
        <v>-5.6762703860519246E-3</v>
      </c>
      <c r="G5146">
        <v>5144</v>
      </c>
      <c r="H5146">
        <f t="shared" ca="1" si="161"/>
        <v>1.1402460813158639E-2</v>
      </c>
    </row>
    <row r="5147" spans="2:8" x14ac:dyDescent="0.45">
      <c r="B5147" s="191">
        <v>45677</v>
      </c>
      <c r="C5147" s="101">
        <v>414.4176025390625</v>
      </c>
      <c r="D5147" s="56">
        <f t="shared" si="160"/>
        <v>22.640640446990687</v>
      </c>
      <c r="E5147">
        <v>-5.679348621972293E-3</v>
      </c>
      <c r="G5147">
        <v>5145</v>
      </c>
      <c r="H5147">
        <f t="shared" ca="1" si="161"/>
        <v>2.216202551562077E-2</v>
      </c>
    </row>
    <row r="5148" spans="2:8" x14ac:dyDescent="0.45">
      <c r="B5148" s="191">
        <v>38489</v>
      </c>
      <c r="C5148" s="101">
        <v>17.529880523681641</v>
      </c>
      <c r="D5148" s="56">
        <f t="shared" si="160"/>
        <v>5.0838930217348421</v>
      </c>
      <c r="E5148">
        <v>-5.6818913312182704E-3</v>
      </c>
      <c r="G5148">
        <v>5146</v>
      </c>
      <c r="H5148">
        <f t="shared" ca="1" si="161"/>
        <v>1.0322504589816962E-2</v>
      </c>
    </row>
    <row r="5149" spans="2:8" x14ac:dyDescent="0.45">
      <c r="B5149" s="191">
        <v>35123</v>
      </c>
      <c r="C5149" s="101">
        <v>2.8813591003417969</v>
      </c>
      <c r="D5149" s="56">
        <f t="shared" si="160"/>
        <v>-0.64168881312570991</v>
      </c>
      <c r="E5149">
        <v>-5.6837133088998874E-3</v>
      </c>
      <c r="G5149">
        <v>5147</v>
      </c>
      <c r="H5149">
        <f t="shared" ca="1" si="161"/>
        <v>-1.1525397457660421E-2</v>
      </c>
    </row>
    <row r="5150" spans="2:8" x14ac:dyDescent="0.45">
      <c r="B5150" s="191">
        <v>37788</v>
      </c>
      <c r="C5150" s="101">
        <v>8.041499137878418</v>
      </c>
      <c r="D5150" s="56">
        <f t="shared" si="160"/>
        <v>-0.96982578869771841</v>
      </c>
      <c r="E5150">
        <v>-5.6962913437172405E-3</v>
      </c>
      <c r="G5150">
        <v>5148</v>
      </c>
      <c r="H5150">
        <f t="shared" ca="1" si="161"/>
        <v>-3.8858213465525968E-2</v>
      </c>
    </row>
    <row r="5151" spans="2:8" x14ac:dyDescent="0.45">
      <c r="B5151" s="191">
        <v>44797</v>
      </c>
      <c r="C5151" s="101">
        <v>266.50238037109375</v>
      </c>
      <c r="D5151" s="56">
        <f t="shared" si="160"/>
        <v>4.3844698946150835</v>
      </c>
      <c r="E5151">
        <v>-5.6979589866277174E-3</v>
      </c>
      <c r="G5151">
        <v>5149</v>
      </c>
      <c r="H5151">
        <f t="shared" ca="1" si="161"/>
        <v>2.1267581977727771E-2</v>
      </c>
    </row>
    <row r="5152" spans="2:8" x14ac:dyDescent="0.45">
      <c r="B5152" s="191">
        <v>40158</v>
      </c>
      <c r="C5152" s="101">
        <v>49.494636535644531</v>
      </c>
      <c r="D5152" s="56">
        <f t="shared" si="160"/>
        <v>5.4011874148725587</v>
      </c>
      <c r="E5152">
        <v>-5.7041998958246879E-3</v>
      </c>
      <c r="G5152">
        <v>5150</v>
      </c>
      <c r="H5152">
        <f t="shared" ca="1" si="161"/>
        <v>-1.4317103346821276E-2</v>
      </c>
    </row>
    <row r="5153" spans="2:8" x14ac:dyDescent="0.45">
      <c r="B5153" s="191">
        <v>37776</v>
      </c>
      <c r="C5153" s="101">
        <v>7.7321023941040039</v>
      </c>
      <c r="D5153" s="56">
        <f t="shared" si="160"/>
        <v>-0.95418413174667827</v>
      </c>
      <c r="E5153">
        <v>-5.704718707117651E-3</v>
      </c>
      <c r="G5153">
        <v>5151</v>
      </c>
      <c r="H5153">
        <f t="shared" ca="1" si="161"/>
        <v>-2.590774420412166E-2</v>
      </c>
    </row>
    <row r="5154" spans="2:8" x14ac:dyDescent="0.45">
      <c r="B5154" s="191">
        <v>44419</v>
      </c>
      <c r="C5154" s="101">
        <v>168.76472473144531</v>
      </c>
      <c r="D5154" s="56">
        <f t="shared" si="160"/>
        <v>-7.8745356521061183E-2</v>
      </c>
      <c r="E5154">
        <v>-5.718561240485134E-3</v>
      </c>
      <c r="G5154">
        <v>5152</v>
      </c>
      <c r="H5154">
        <f t="shared" ca="1" si="161"/>
        <v>1.2577930376349321E-2</v>
      </c>
    </row>
    <row r="5155" spans="2:8" x14ac:dyDescent="0.45">
      <c r="B5155" s="191">
        <v>43696</v>
      </c>
      <c r="C5155" s="101">
        <v>183.19009399414063</v>
      </c>
      <c r="D5155" s="56">
        <f t="shared" si="160"/>
        <v>58.818393662054838</v>
      </c>
      <c r="E5155">
        <v>-5.7311340990304728E-3</v>
      </c>
      <c r="G5155">
        <v>5153</v>
      </c>
      <c r="H5155">
        <f t="shared" ca="1" si="161"/>
        <v>-6.2124571583460466E-3</v>
      </c>
    </row>
    <row r="5156" spans="2:8" x14ac:dyDescent="0.45">
      <c r="B5156" s="191">
        <v>35321</v>
      </c>
      <c r="C5156" s="101">
        <v>3.0624375343322754</v>
      </c>
      <c r="D5156" s="56">
        <f t="shared" si="160"/>
        <v>-0.91638151949473912</v>
      </c>
      <c r="E5156">
        <v>-5.7410185121683924E-3</v>
      </c>
      <c r="G5156">
        <v>5154</v>
      </c>
      <c r="H5156">
        <f t="shared" ca="1" si="161"/>
        <v>-8.5385253789687678E-3</v>
      </c>
    </row>
    <row r="5157" spans="2:8" x14ac:dyDescent="0.45">
      <c r="B5157" s="191">
        <v>39653</v>
      </c>
      <c r="C5157" s="101">
        <v>36.623931884765625</v>
      </c>
      <c r="D5157" s="56">
        <f t="shared" si="160"/>
        <v>-0.79822634525941794</v>
      </c>
      <c r="E5157">
        <v>-5.7411925334464493E-3</v>
      </c>
      <c r="G5157">
        <v>5155</v>
      </c>
      <c r="H5157">
        <f t="shared" ca="1" si="161"/>
        <v>-3.9261553153511999E-2</v>
      </c>
    </row>
    <row r="5158" spans="2:8" x14ac:dyDescent="0.45">
      <c r="B5158" s="191">
        <v>43066</v>
      </c>
      <c r="C5158" s="101">
        <v>181.50997924804688</v>
      </c>
      <c r="D5158" s="56">
        <f t="shared" si="160"/>
        <v>2.5773883996287412</v>
      </c>
      <c r="E5158">
        <v>-5.7527144375354444E-3</v>
      </c>
      <c r="G5158">
        <v>5156</v>
      </c>
      <c r="H5158">
        <f t="shared" ca="1" si="161"/>
        <v>3.8458028532492174E-2</v>
      </c>
    </row>
    <row r="5159" spans="2:8" x14ac:dyDescent="0.45">
      <c r="B5159" s="191">
        <v>40114</v>
      </c>
      <c r="C5159" s="101">
        <v>50.738124847412109</v>
      </c>
      <c r="D5159" s="56">
        <f t="shared" si="160"/>
        <v>-0.71563998824991759</v>
      </c>
      <c r="E5159">
        <v>-5.7559238900330816E-3</v>
      </c>
      <c r="G5159">
        <v>5157</v>
      </c>
      <c r="H5159">
        <f t="shared" ca="1" si="161"/>
        <v>1.977011624544282E-2</v>
      </c>
    </row>
    <row r="5160" spans="2:8" x14ac:dyDescent="0.45">
      <c r="B5160" s="191">
        <v>42632</v>
      </c>
      <c r="C5160" s="101">
        <v>178.42918395996094</v>
      </c>
      <c r="D5160" s="56">
        <f t="shared" si="160"/>
        <v>-0.52851835496923671</v>
      </c>
      <c r="E5160">
        <v>-5.7615239406398847E-3</v>
      </c>
      <c r="G5160">
        <v>5158</v>
      </c>
      <c r="H5160">
        <f t="shared" ca="1" si="161"/>
        <v>5.9770316653770042E-3</v>
      </c>
    </row>
    <row r="5161" spans="2:8" x14ac:dyDescent="0.45">
      <c r="B5161" s="191">
        <v>45386</v>
      </c>
      <c r="C5161" s="101">
        <v>378.44354248046875</v>
      </c>
      <c r="D5161" s="56">
        <f t="shared" si="160"/>
        <v>0.22196812258271131</v>
      </c>
      <c r="E5161">
        <v>-5.7619417760622097E-3</v>
      </c>
      <c r="G5161">
        <v>5159</v>
      </c>
      <c r="H5161">
        <f t="shared" ca="1" si="161"/>
        <v>-2.5616137918926103E-2</v>
      </c>
    </row>
    <row r="5162" spans="2:8" x14ac:dyDescent="0.45">
      <c r="B5162" s="191">
        <v>46087</v>
      </c>
      <c r="C5162" s="101">
        <v>309.70001220703125</v>
      </c>
      <c r="D5162" s="56">
        <f t="shared" si="160"/>
        <v>35.908716550822113</v>
      </c>
      <c r="E5162">
        <v>-5.7784519838483149E-3</v>
      </c>
      <c r="G5162">
        <v>5160</v>
      </c>
      <c r="H5162">
        <f t="shared" ca="1" si="161"/>
        <v>1.4347493888837029E-2</v>
      </c>
    </row>
    <row r="5163" spans="2:8" x14ac:dyDescent="0.45">
      <c r="B5163" s="191">
        <v>37824</v>
      </c>
      <c r="C5163" s="101">
        <v>8.3909721374511719</v>
      </c>
      <c r="D5163" s="56">
        <f t="shared" si="160"/>
        <v>-0.95378187792518898</v>
      </c>
      <c r="E5163">
        <v>-5.7795055413623871E-3</v>
      </c>
      <c r="G5163">
        <v>5161</v>
      </c>
      <c r="H5163">
        <f t="shared" ca="1" si="161"/>
        <v>1.2928150529064698E-2</v>
      </c>
    </row>
    <row r="5164" spans="2:8" x14ac:dyDescent="0.45">
      <c r="B5164" s="191">
        <v>43788</v>
      </c>
      <c r="C5164" s="101">
        <v>181.55155944824219</v>
      </c>
      <c r="D5164" s="56">
        <f t="shared" si="160"/>
        <v>1.5999960447735999</v>
      </c>
      <c r="E5164">
        <v>-5.7826425631170636E-3</v>
      </c>
      <c r="G5164">
        <v>5162</v>
      </c>
      <c r="H5164">
        <f t="shared" ca="1" si="161"/>
        <v>-1.3221043055560546E-3</v>
      </c>
    </row>
    <row r="5165" spans="2:8" x14ac:dyDescent="0.45">
      <c r="B5165" s="191">
        <v>40458</v>
      </c>
      <c r="C5165" s="101">
        <v>69.827629089355469</v>
      </c>
      <c r="D5165" s="56">
        <f t="shared" si="160"/>
        <v>-0.81911113354543519</v>
      </c>
      <c r="E5165">
        <v>-5.7838135127498847E-3</v>
      </c>
      <c r="G5165">
        <v>5163</v>
      </c>
      <c r="H5165">
        <f t="shared" ca="1" si="161"/>
        <v>1.913589134103422E-2</v>
      </c>
    </row>
    <row r="5166" spans="2:8" x14ac:dyDescent="0.45">
      <c r="B5166" s="191">
        <v>45254</v>
      </c>
      <c r="C5166" s="101">
        <v>386.0250244140625</v>
      </c>
      <c r="D5166" s="56">
        <f t="shared" si="160"/>
        <v>5.1726875359479297E-3</v>
      </c>
      <c r="E5166">
        <v>-5.7908762475983354E-3</v>
      </c>
      <c r="G5166">
        <v>5164</v>
      </c>
      <c r="H5166">
        <f t="shared" ca="1" si="161"/>
        <v>-2.1733665100524407E-2</v>
      </c>
    </row>
    <row r="5167" spans="2:8" x14ac:dyDescent="0.45">
      <c r="B5167" s="191">
        <v>45440</v>
      </c>
      <c r="C5167" s="101">
        <v>384.03851318359375</v>
      </c>
      <c r="D5167" s="56">
        <f t="shared" si="160"/>
        <v>1.1968246686173167</v>
      </c>
      <c r="E5167">
        <v>-5.7937154770117466E-3</v>
      </c>
      <c r="G5167">
        <v>5165</v>
      </c>
      <c r="H5167">
        <f t="shared" ca="1" si="161"/>
        <v>3.1487074048308018E-3</v>
      </c>
    </row>
    <row r="5168" spans="2:8" x14ac:dyDescent="0.45">
      <c r="B5168" s="191">
        <v>43699</v>
      </c>
      <c r="C5168" s="101">
        <v>174.81527709960938</v>
      </c>
      <c r="D5168" s="56">
        <f t="shared" si="160"/>
        <v>19.610522765143592</v>
      </c>
      <c r="E5168">
        <v>-5.7983196267179333E-3</v>
      </c>
      <c r="G5168">
        <v>5166</v>
      </c>
      <c r="H5168">
        <f t="shared" ca="1" si="161"/>
        <v>-2.9857986993009126E-2</v>
      </c>
    </row>
    <row r="5169" spans="2:8" x14ac:dyDescent="0.45">
      <c r="B5169" s="191">
        <v>36773</v>
      </c>
      <c r="C5169" s="101">
        <v>8.4818458557128906</v>
      </c>
      <c r="D5169" s="56">
        <f t="shared" si="160"/>
        <v>-0.9675589375913719</v>
      </c>
      <c r="E5169">
        <v>-5.7991861599344854E-3</v>
      </c>
      <c r="G5169">
        <v>5167</v>
      </c>
      <c r="H5169">
        <f t="shared" ca="1" si="161"/>
        <v>-2.9093092824095546E-3</v>
      </c>
    </row>
    <row r="5170" spans="2:8" x14ac:dyDescent="0.45">
      <c r="B5170" s="191">
        <v>44776</v>
      </c>
      <c r="C5170" s="101">
        <v>261.45401000976563</v>
      </c>
      <c r="D5170" s="56">
        <f t="shared" si="160"/>
        <v>-0.33081941245251983</v>
      </c>
      <c r="E5170">
        <v>-5.8073409645101656E-3</v>
      </c>
      <c r="G5170">
        <v>5168</v>
      </c>
      <c r="H5170">
        <f t="shared" ca="1" si="161"/>
        <v>-2.6381822702519622E-2</v>
      </c>
    </row>
    <row r="5171" spans="2:8" x14ac:dyDescent="0.45">
      <c r="B5171" s="191">
        <v>45415</v>
      </c>
      <c r="C5171" s="101">
        <v>390.70770263671875</v>
      </c>
      <c r="D5171" s="56">
        <f t="shared" si="160"/>
        <v>132.12460763198837</v>
      </c>
      <c r="E5171">
        <v>-5.8086535511404341E-3</v>
      </c>
      <c r="G5171">
        <v>5169</v>
      </c>
      <c r="H5171">
        <f t="shared" ca="1" si="161"/>
        <v>-1.6273077682146888E-2</v>
      </c>
    </row>
    <row r="5172" spans="2:8" x14ac:dyDescent="0.45">
      <c r="B5172" s="191">
        <v>35409</v>
      </c>
      <c r="C5172" s="101">
        <v>2.9349021911621094</v>
      </c>
      <c r="D5172" s="56">
        <f t="shared" si="160"/>
        <v>-0.98419042027421655</v>
      </c>
      <c r="E5172">
        <v>-5.8089306422969139E-3</v>
      </c>
      <c r="G5172">
        <v>5170</v>
      </c>
      <c r="H5172">
        <f t="shared" ca="1" si="161"/>
        <v>-6.023848760577228E-3</v>
      </c>
    </row>
    <row r="5173" spans="2:8" x14ac:dyDescent="0.45">
      <c r="B5173" s="191">
        <v>43201</v>
      </c>
      <c r="C5173" s="101">
        <v>185.6407470703125</v>
      </c>
      <c r="D5173" s="56">
        <f t="shared" si="160"/>
        <v>0.20562914553712208</v>
      </c>
      <c r="E5173">
        <v>-5.8119153007442671E-3</v>
      </c>
      <c r="G5173">
        <v>5171</v>
      </c>
      <c r="H5173">
        <f t="shared" ca="1" si="161"/>
        <v>-2.967804401816878E-3</v>
      </c>
    </row>
    <row r="5174" spans="2:8" x14ac:dyDescent="0.45">
      <c r="B5174" s="191">
        <v>42026</v>
      </c>
      <c r="C5174" s="101">
        <v>153.97831726074219</v>
      </c>
      <c r="D5174" s="56">
        <f t="shared" si="160"/>
        <v>1.2173743035357472</v>
      </c>
      <c r="E5174">
        <v>-5.8119538547100206E-3</v>
      </c>
      <c r="G5174">
        <v>5172</v>
      </c>
      <c r="H5174">
        <f t="shared" ca="1" si="161"/>
        <v>-1.2112223153532541E-2</v>
      </c>
    </row>
    <row r="5175" spans="2:8" x14ac:dyDescent="0.45">
      <c r="B5175" s="191">
        <v>40501</v>
      </c>
      <c r="C5175" s="101">
        <v>69.441734313964844</v>
      </c>
      <c r="D5175" s="56">
        <f t="shared" si="160"/>
        <v>-0.82194041149385766</v>
      </c>
      <c r="E5175">
        <v>-5.8157678262994303E-3</v>
      </c>
      <c r="G5175">
        <v>5173</v>
      </c>
      <c r="H5175">
        <f t="shared" ca="1" si="161"/>
        <v>2.1328825044294145E-3</v>
      </c>
    </row>
    <row r="5176" spans="2:8" x14ac:dyDescent="0.45">
      <c r="B5176" s="191">
        <v>45412</v>
      </c>
      <c r="C5176" s="101">
        <v>389.99154663085938</v>
      </c>
      <c r="D5176" s="56">
        <f t="shared" si="160"/>
        <v>1.6194148156206085E-2</v>
      </c>
      <c r="E5176">
        <v>-5.8192581260807881E-3</v>
      </c>
      <c r="G5176">
        <v>5174</v>
      </c>
      <c r="H5176">
        <f t="shared" ca="1" si="161"/>
        <v>-1.6158861309816839E-2</v>
      </c>
    </row>
    <row r="5177" spans="2:8" x14ac:dyDescent="0.45">
      <c r="B5177" s="191">
        <v>45258</v>
      </c>
      <c r="C5177" s="101">
        <v>383.776611328125</v>
      </c>
      <c r="D5177" s="56">
        <f t="shared" si="160"/>
        <v>5.3333143216943073</v>
      </c>
      <c r="E5177">
        <v>-5.8245267631296923E-3</v>
      </c>
      <c r="G5177">
        <v>5175</v>
      </c>
      <c r="H5177">
        <f t="shared" ca="1" si="161"/>
        <v>-1.9206410420332359E-2</v>
      </c>
    </row>
    <row r="5178" spans="2:8" x14ac:dyDescent="0.45">
      <c r="B5178" s="191">
        <v>40375</v>
      </c>
      <c r="C5178" s="101">
        <v>60.596488952636719</v>
      </c>
      <c r="D5178" s="56">
        <f t="shared" si="160"/>
        <v>-0.25694055152438228</v>
      </c>
      <c r="E5178">
        <v>-5.8315763543591685E-3</v>
      </c>
      <c r="G5178">
        <v>5176</v>
      </c>
      <c r="H5178">
        <f t="shared" ca="1" si="161"/>
        <v>-4.3762215422930286E-6</v>
      </c>
    </row>
    <row r="5179" spans="2:8" x14ac:dyDescent="0.45">
      <c r="B5179" s="191">
        <v>40889</v>
      </c>
      <c r="C5179" s="101">
        <v>81.54998779296875</v>
      </c>
      <c r="D5179" s="56">
        <f t="shared" si="160"/>
        <v>-0.78709083148773495</v>
      </c>
      <c r="E5179">
        <v>-5.8333437193476938E-3</v>
      </c>
      <c r="G5179">
        <v>5177</v>
      </c>
      <c r="H5179">
        <f t="shared" ca="1" si="161"/>
        <v>3.4639475864939374E-3</v>
      </c>
    </row>
    <row r="5180" spans="2:8" x14ac:dyDescent="0.45">
      <c r="B5180" s="191">
        <v>45239</v>
      </c>
      <c r="C5180" s="101">
        <v>383.02713012695313</v>
      </c>
      <c r="D5180" s="56">
        <f t="shared" si="160"/>
        <v>0.18400967581747488</v>
      </c>
      <c r="E5180">
        <v>-5.8358572858986293E-3</v>
      </c>
      <c r="G5180">
        <v>5178</v>
      </c>
      <c r="H5180">
        <f t="shared" ca="1" si="161"/>
        <v>-8.9012503943662665E-3</v>
      </c>
    </row>
    <row r="5181" spans="2:8" x14ac:dyDescent="0.45">
      <c r="B5181" s="191">
        <v>46077</v>
      </c>
      <c r="C5181" s="101">
        <v>323.5</v>
      </c>
      <c r="D5181" s="56">
        <f t="shared" si="160"/>
        <v>1.0142875357544681</v>
      </c>
      <c r="E5181">
        <v>-5.838948777266411E-3</v>
      </c>
      <c r="G5181">
        <v>5179</v>
      </c>
      <c r="H5181">
        <f t="shared" ca="1" si="161"/>
        <v>-1.101257242030629E-2</v>
      </c>
    </row>
    <row r="5182" spans="2:8" x14ac:dyDescent="0.45">
      <c r="B5182" s="191">
        <v>44315</v>
      </c>
      <c r="C5182" s="101">
        <v>160.60269165039063</v>
      </c>
      <c r="D5182" s="56">
        <f t="shared" si="160"/>
        <v>4.9155179155925759E-2</v>
      </c>
      <c r="E5182">
        <v>-5.8394754890417856E-3</v>
      </c>
      <c r="G5182">
        <v>5180</v>
      </c>
      <c r="H5182">
        <f t="shared" ca="1" si="161"/>
        <v>-3.0779492279457664E-3</v>
      </c>
    </row>
    <row r="5183" spans="2:8" x14ac:dyDescent="0.45">
      <c r="B5183" s="191">
        <v>41870</v>
      </c>
      <c r="C5183" s="101">
        <v>153.07810974121094</v>
      </c>
      <c r="D5183" s="56">
        <f t="shared" si="160"/>
        <v>6.7173762137698461</v>
      </c>
      <c r="E5183">
        <v>-5.8463265188621726E-3</v>
      </c>
      <c r="G5183">
        <v>5181</v>
      </c>
      <c r="H5183">
        <f t="shared" ca="1" si="161"/>
        <v>-2.3010172765354348E-2</v>
      </c>
    </row>
    <row r="5184" spans="2:8" x14ac:dyDescent="0.45">
      <c r="B5184" s="191">
        <v>38538</v>
      </c>
      <c r="C5184" s="101">
        <v>19.835512161254883</v>
      </c>
      <c r="D5184" s="56">
        <f t="shared" si="160"/>
        <v>-0.89565013402350835</v>
      </c>
      <c r="E5184">
        <v>-5.8519777335000389E-3</v>
      </c>
      <c r="G5184">
        <v>5182</v>
      </c>
      <c r="H5184">
        <f t="shared" ca="1" si="161"/>
        <v>-8.2992401955283429E-3</v>
      </c>
    </row>
    <row r="5185" spans="2:8" x14ac:dyDescent="0.45">
      <c r="B5185" s="191">
        <v>42958</v>
      </c>
      <c r="C5185" s="101">
        <v>190.08660888671875</v>
      </c>
      <c r="D5185" s="56">
        <f t="shared" si="160"/>
        <v>-0.37676521676485658</v>
      </c>
      <c r="E5185">
        <v>-5.8587027572013601E-3</v>
      </c>
      <c r="G5185">
        <v>5183</v>
      </c>
      <c r="H5185">
        <f t="shared" ca="1" si="161"/>
        <v>-3.4742921293473604E-3</v>
      </c>
    </row>
    <row r="5186" spans="2:8" x14ac:dyDescent="0.45">
      <c r="B5186" s="191">
        <v>46132</v>
      </c>
      <c r="C5186" s="101">
        <v>305</v>
      </c>
      <c r="D5186" s="56">
        <f t="shared" si="160"/>
        <v>-0.25723077101444275</v>
      </c>
      <c r="E5186">
        <v>-5.8669747867897476E-3</v>
      </c>
      <c r="G5186">
        <v>5184</v>
      </c>
      <c r="H5186">
        <f t="shared" ca="1" si="161"/>
        <v>6.6717626957311302E-3</v>
      </c>
    </row>
    <row r="5187" spans="2:8" x14ac:dyDescent="0.45">
      <c r="B5187" s="191">
        <v>45138</v>
      </c>
      <c r="C5187" s="101">
        <v>410.62551879882813</v>
      </c>
      <c r="D5187" s="56">
        <f t="shared" ref="D5187:D5250" si="162">(C5187-C5188)/C5188</f>
        <v>0.94186082926896153</v>
      </c>
      <c r="E5187">
        <v>-5.8704824802788477E-3</v>
      </c>
      <c r="G5187">
        <v>5185</v>
      </c>
      <c r="H5187">
        <f t="shared" ca="1" si="161"/>
        <v>2.9856593371592136E-2</v>
      </c>
    </row>
    <row r="5188" spans="2:8" x14ac:dyDescent="0.45">
      <c r="B5188" s="191">
        <v>43558</v>
      </c>
      <c r="C5188" s="101">
        <v>211.45980834960938</v>
      </c>
      <c r="D5188" s="56">
        <f t="shared" si="162"/>
        <v>-0.24442380611074235</v>
      </c>
      <c r="E5188">
        <v>-5.8742687830906455E-3</v>
      </c>
      <c r="G5188">
        <v>5186</v>
      </c>
      <c r="H5188">
        <f t="shared" ref="H5188:H5251" ca="1" si="163">_xlfn.NORM.INV(RAND(),N$5,N$6)</f>
        <v>-8.318542256680923E-3</v>
      </c>
    </row>
    <row r="5189" spans="2:8" x14ac:dyDescent="0.45">
      <c r="B5189" s="191">
        <v>44938</v>
      </c>
      <c r="C5189" s="101">
        <v>279.86563110351563</v>
      </c>
      <c r="D5189" s="56">
        <f t="shared" si="162"/>
        <v>0.56889717440202991</v>
      </c>
      <c r="E5189">
        <v>-5.8770590574244441E-3</v>
      </c>
      <c r="G5189">
        <v>5187</v>
      </c>
      <c r="H5189">
        <f t="shared" ca="1" si="163"/>
        <v>-3.3772859925819111E-2</v>
      </c>
    </row>
    <row r="5190" spans="2:8" x14ac:dyDescent="0.45">
      <c r="B5190" s="191">
        <v>43801</v>
      </c>
      <c r="C5190" s="101">
        <v>178.3836669921875</v>
      </c>
      <c r="D5190" s="56">
        <f t="shared" si="162"/>
        <v>4.4481276033181305E-2</v>
      </c>
      <c r="E5190">
        <v>-5.8848159774743626E-3</v>
      </c>
      <c r="G5190">
        <v>5188</v>
      </c>
      <c r="H5190">
        <f t="shared" ca="1" si="163"/>
        <v>2.6100993474025426E-4</v>
      </c>
    </row>
    <row r="5191" spans="2:8" x14ac:dyDescent="0.45">
      <c r="B5191" s="191">
        <v>44403</v>
      </c>
      <c r="C5191" s="101">
        <v>170.78684997558594</v>
      </c>
      <c r="D5191" s="56">
        <f t="shared" si="162"/>
        <v>-0.18611638461231936</v>
      </c>
      <c r="E5191">
        <v>-5.8850091296290081E-3</v>
      </c>
      <c r="G5191">
        <v>5189</v>
      </c>
      <c r="H5191">
        <f t="shared" ca="1" si="163"/>
        <v>2.5080521024502422E-2</v>
      </c>
    </row>
    <row r="5192" spans="2:8" x14ac:dyDescent="0.45">
      <c r="B5192" s="191">
        <v>44645</v>
      </c>
      <c r="C5192" s="101">
        <v>209.84185791015625</v>
      </c>
      <c r="D5192" s="56">
        <f t="shared" si="162"/>
        <v>42.807876593008181</v>
      </c>
      <c r="E5192">
        <v>-5.8858065908716003E-3</v>
      </c>
      <c r="G5192">
        <v>5190</v>
      </c>
      <c r="H5192">
        <f t="shared" ca="1" si="163"/>
        <v>-6.3077994239575195E-3</v>
      </c>
    </row>
    <row r="5193" spans="2:8" x14ac:dyDescent="0.45">
      <c r="B5193" s="191">
        <v>35570</v>
      </c>
      <c r="C5193" s="101">
        <v>4.7900485992431641</v>
      </c>
      <c r="D5193" s="56">
        <f t="shared" si="162"/>
        <v>-0.9748325177621926</v>
      </c>
      <c r="E5193">
        <v>-5.8942969149399184E-3</v>
      </c>
      <c r="G5193">
        <v>5191</v>
      </c>
      <c r="H5193">
        <f t="shared" ca="1" si="163"/>
        <v>-4.4628881940565794E-2</v>
      </c>
    </row>
    <row r="5194" spans="2:8" x14ac:dyDescent="0.45">
      <c r="B5194" s="191">
        <v>43775</v>
      </c>
      <c r="C5194" s="101">
        <v>190.32688903808594</v>
      </c>
      <c r="D5194" s="56">
        <f t="shared" si="162"/>
        <v>0.28105717597192886</v>
      </c>
      <c r="E5194">
        <v>-5.8957990678267947E-3</v>
      </c>
      <c r="G5194">
        <v>5192</v>
      </c>
      <c r="H5194">
        <f t="shared" ca="1" si="163"/>
        <v>7.0029062882251128E-3</v>
      </c>
    </row>
    <row r="5195" spans="2:8" x14ac:dyDescent="0.45">
      <c r="B5195" s="191">
        <v>44162</v>
      </c>
      <c r="C5195" s="101">
        <v>148.57017517089844</v>
      </c>
      <c r="D5195" s="56">
        <f t="shared" si="162"/>
        <v>14.586729813816227</v>
      </c>
      <c r="E5195">
        <v>-5.9036085287708902E-3</v>
      </c>
      <c r="G5195">
        <v>5193</v>
      </c>
      <c r="H5195">
        <f t="shared" ca="1" si="163"/>
        <v>-4.7724069431616598E-3</v>
      </c>
    </row>
    <row r="5196" spans="2:8" x14ac:dyDescent="0.45">
      <c r="B5196" s="191">
        <v>36906</v>
      </c>
      <c r="C5196" s="101">
        <v>9.5318374633789063</v>
      </c>
      <c r="D5196" s="56">
        <f t="shared" si="162"/>
        <v>-0.94778797527470349</v>
      </c>
      <c r="E5196">
        <v>-5.9053751505585214E-3</v>
      </c>
      <c r="G5196">
        <v>5194</v>
      </c>
      <c r="H5196">
        <f t="shared" ca="1" si="163"/>
        <v>1.9430536099303486E-3</v>
      </c>
    </row>
    <row r="5197" spans="2:8" x14ac:dyDescent="0.45">
      <c r="B5197" s="191">
        <v>43102</v>
      </c>
      <c r="C5197" s="101">
        <v>182.56019592285156</v>
      </c>
      <c r="D5197" s="56">
        <f t="shared" si="162"/>
        <v>2.8223215728357931</v>
      </c>
      <c r="E5197">
        <v>-5.909241789938585E-3</v>
      </c>
      <c r="G5197">
        <v>5195</v>
      </c>
      <c r="H5197">
        <f t="shared" ca="1" si="163"/>
        <v>2.5273379567611678E-2</v>
      </c>
    </row>
    <row r="5198" spans="2:8" x14ac:dyDescent="0.45">
      <c r="B5198" s="191">
        <v>40218</v>
      </c>
      <c r="C5198" s="101">
        <v>47.761600494384766</v>
      </c>
      <c r="D5198" s="56">
        <f t="shared" si="162"/>
        <v>-0.67500249710211557</v>
      </c>
      <c r="E5198">
        <v>-5.9097964644279207E-3</v>
      </c>
      <c r="G5198">
        <v>5196</v>
      </c>
      <c r="H5198">
        <f t="shared" ca="1" si="163"/>
        <v>-1.3040875775725989E-2</v>
      </c>
    </row>
    <row r="5199" spans="2:8" x14ac:dyDescent="0.45">
      <c r="B5199" s="191">
        <v>43886</v>
      </c>
      <c r="C5199" s="101">
        <v>146.95989990234375</v>
      </c>
      <c r="D5199" s="56">
        <f t="shared" si="162"/>
        <v>0.37396369579241306</v>
      </c>
      <c r="E5199">
        <v>-5.9113772336422512E-3</v>
      </c>
      <c r="G5199">
        <v>5197</v>
      </c>
      <c r="H5199">
        <f t="shared" ca="1" si="163"/>
        <v>-4.1659664194994084E-3</v>
      </c>
    </row>
    <row r="5200" spans="2:8" x14ac:dyDescent="0.45">
      <c r="B5200" s="191">
        <v>41106</v>
      </c>
      <c r="C5200" s="101">
        <v>106.96054077148438</v>
      </c>
      <c r="D5200" s="56">
        <f t="shared" si="162"/>
        <v>11.05784172909374</v>
      </c>
      <c r="E5200">
        <v>-5.9157080559181863E-3</v>
      </c>
      <c r="G5200">
        <v>5198</v>
      </c>
      <c r="H5200">
        <f t="shared" ca="1" si="163"/>
        <v>-1.1255023675761987E-2</v>
      </c>
    </row>
    <row r="5201" spans="2:8" x14ac:dyDescent="0.45">
      <c r="B5201" s="191">
        <v>37853</v>
      </c>
      <c r="C5201" s="101">
        <v>8.8706207275390625</v>
      </c>
      <c r="D5201" s="56">
        <f t="shared" si="162"/>
        <v>-0.95873690913900678</v>
      </c>
      <c r="E5201">
        <v>-5.921814099282564E-3</v>
      </c>
      <c r="G5201">
        <v>5199</v>
      </c>
      <c r="H5201">
        <f t="shared" ca="1" si="163"/>
        <v>-1.762952588739055E-2</v>
      </c>
    </row>
    <row r="5202" spans="2:8" x14ac:dyDescent="0.45">
      <c r="B5202" s="191">
        <v>44680</v>
      </c>
      <c r="C5202" s="101">
        <v>214.97712707519531</v>
      </c>
      <c r="D5202" s="56">
        <f t="shared" si="162"/>
        <v>26.422999860585673</v>
      </c>
      <c r="E5202">
        <v>-5.9365496593881874E-3</v>
      </c>
      <c r="G5202">
        <v>5200</v>
      </c>
      <c r="H5202">
        <f t="shared" ca="1" si="163"/>
        <v>-9.5726400565244937E-3</v>
      </c>
    </row>
    <row r="5203" spans="2:8" x14ac:dyDescent="0.45">
      <c r="B5203" s="191">
        <v>37341</v>
      </c>
      <c r="C5203" s="101">
        <v>7.8393001556396484</v>
      </c>
      <c r="D5203" s="56">
        <f t="shared" si="162"/>
        <v>-0.81518760428730663</v>
      </c>
      <c r="E5203">
        <v>-5.9367333744981673E-3</v>
      </c>
      <c r="G5203">
        <v>5201</v>
      </c>
      <c r="H5203">
        <f t="shared" ca="1" si="163"/>
        <v>9.1065755652417826E-3</v>
      </c>
    </row>
    <row r="5204" spans="2:8" x14ac:dyDescent="0.45">
      <c r="B5204" s="191">
        <v>39588</v>
      </c>
      <c r="C5204" s="101">
        <v>42.417610168457031</v>
      </c>
      <c r="D5204" s="56">
        <f t="shared" si="162"/>
        <v>0.31466934940104896</v>
      </c>
      <c r="E5204">
        <v>-5.9443862765796154E-3</v>
      </c>
      <c r="G5204">
        <v>5202</v>
      </c>
      <c r="H5204">
        <f t="shared" ca="1" si="163"/>
        <v>-1.2899787380016597E-2</v>
      </c>
    </row>
    <row r="5205" spans="2:8" x14ac:dyDescent="0.45">
      <c r="B5205" s="191">
        <v>39125</v>
      </c>
      <c r="C5205" s="101">
        <v>32.264850616455078</v>
      </c>
      <c r="D5205" s="56">
        <f t="shared" si="162"/>
        <v>5.7090731557511102E-4</v>
      </c>
      <c r="E5205">
        <v>-5.9520388647782184E-3</v>
      </c>
      <c r="G5205">
        <v>5203</v>
      </c>
      <c r="H5205">
        <f t="shared" ca="1" si="163"/>
        <v>4.7671233660152482E-2</v>
      </c>
    </row>
    <row r="5206" spans="2:8" x14ac:dyDescent="0.45">
      <c r="B5206" s="191">
        <v>38940</v>
      </c>
      <c r="C5206" s="101">
        <v>32.246440887451172</v>
      </c>
      <c r="D5206" s="56">
        <f t="shared" si="162"/>
        <v>0.54703609886508986</v>
      </c>
      <c r="E5206">
        <v>-5.9556504771893504E-3</v>
      </c>
      <c r="G5206">
        <v>5204</v>
      </c>
      <c r="H5206">
        <f t="shared" ca="1" si="163"/>
        <v>2.4196111992619368E-2</v>
      </c>
    </row>
    <row r="5207" spans="2:8" x14ac:dyDescent="0.45">
      <c r="B5207" s="191">
        <v>38575</v>
      </c>
      <c r="C5207" s="101">
        <v>20.844013214111328</v>
      </c>
      <c r="D5207" s="56">
        <f t="shared" si="162"/>
        <v>-0.44574785650939808</v>
      </c>
      <c r="E5207">
        <v>-5.9596399238296908E-3</v>
      </c>
      <c r="G5207">
        <v>5205</v>
      </c>
      <c r="H5207">
        <f t="shared" ca="1" si="163"/>
        <v>2.3061723563648044E-2</v>
      </c>
    </row>
    <row r="5208" spans="2:8" x14ac:dyDescent="0.45">
      <c r="B5208" s="191">
        <v>39500</v>
      </c>
      <c r="C5208" s="101">
        <v>37.607456207275391</v>
      </c>
      <c r="D5208" s="56">
        <f t="shared" si="162"/>
        <v>3.7808168309179471</v>
      </c>
      <c r="E5208">
        <v>-5.9597631541905586E-3</v>
      </c>
      <c r="G5208">
        <v>5206</v>
      </c>
      <c r="H5208">
        <f t="shared" ca="1" si="163"/>
        <v>1.3802617557310206E-2</v>
      </c>
    </row>
    <row r="5209" spans="2:8" x14ac:dyDescent="0.45">
      <c r="B5209" s="191">
        <v>37769</v>
      </c>
      <c r="C5209" s="101">
        <v>7.8663244247436523</v>
      </c>
      <c r="D5209" s="56">
        <f t="shared" si="162"/>
        <v>0.76291846647507422</v>
      </c>
      <c r="E5209">
        <v>-5.9654564867906972E-3</v>
      </c>
      <c r="G5209">
        <v>5207</v>
      </c>
      <c r="H5209">
        <f t="shared" ca="1" si="163"/>
        <v>8.2262056760305825E-3</v>
      </c>
    </row>
    <row r="5210" spans="2:8" x14ac:dyDescent="0.45">
      <c r="B5210" s="191">
        <v>35481</v>
      </c>
      <c r="C5210" s="101">
        <v>4.4621033668518066</v>
      </c>
      <c r="D5210" s="56">
        <f t="shared" si="162"/>
        <v>-0.98781383895668928</v>
      </c>
      <c r="E5210">
        <v>-5.9689395468403104E-3</v>
      </c>
      <c r="G5210">
        <v>5208</v>
      </c>
      <c r="H5210">
        <f t="shared" ca="1" si="163"/>
        <v>-3.8465793471228221E-2</v>
      </c>
    </row>
    <row r="5211" spans="2:8" x14ac:dyDescent="0.45">
      <c r="B5211" s="191">
        <v>45050</v>
      </c>
      <c r="C5211" s="101">
        <v>366.16152954101563</v>
      </c>
      <c r="D5211" s="56">
        <f t="shared" si="162"/>
        <v>1.1752507904024412</v>
      </c>
      <c r="E5211">
        <v>-5.9697911567259485E-3</v>
      </c>
      <c r="G5211">
        <v>5209</v>
      </c>
      <c r="H5211">
        <f t="shared" ca="1" si="163"/>
        <v>1.3197512371404626E-2</v>
      </c>
    </row>
    <row r="5212" spans="2:8" x14ac:dyDescent="0.45">
      <c r="B5212" s="191">
        <v>42550</v>
      </c>
      <c r="C5212" s="101">
        <v>168.33071899414063</v>
      </c>
      <c r="D5212" s="56">
        <f t="shared" si="162"/>
        <v>-0.57033255353529566</v>
      </c>
      <c r="E5212">
        <v>-5.9702756717889202E-3</v>
      </c>
      <c r="G5212">
        <v>5210</v>
      </c>
      <c r="H5212">
        <f t="shared" ca="1" si="163"/>
        <v>5.5818026506828794E-3</v>
      </c>
    </row>
    <row r="5213" spans="2:8" x14ac:dyDescent="0.45">
      <c r="B5213" s="191">
        <v>45742</v>
      </c>
      <c r="C5213" s="101">
        <v>391.769775390625</v>
      </c>
      <c r="D5213" s="56">
        <f t="shared" si="162"/>
        <v>68.660975205260584</v>
      </c>
      <c r="E5213">
        <v>-5.9784484714421266E-3</v>
      </c>
      <c r="G5213">
        <v>5211</v>
      </c>
      <c r="H5213">
        <f t="shared" ca="1" si="163"/>
        <v>4.0813956710109511E-2</v>
      </c>
    </row>
    <row r="5214" spans="2:8" x14ac:dyDescent="0.45">
      <c r="B5214" s="191">
        <v>35668</v>
      </c>
      <c r="C5214" s="101">
        <v>5.6239490509033203</v>
      </c>
      <c r="D5214" s="56">
        <f t="shared" si="162"/>
        <v>-0.98781737545612402</v>
      </c>
      <c r="E5214">
        <v>-5.9784856772892052E-3</v>
      </c>
      <c r="G5214">
        <v>5212</v>
      </c>
      <c r="H5214">
        <f t="shared" ca="1" si="163"/>
        <v>1.5648340318143182E-2</v>
      </c>
    </row>
    <row r="5215" spans="2:8" x14ac:dyDescent="0.45">
      <c r="B5215" s="191">
        <v>45539</v>
      </c>
      <c r="C5215" s="101">
        <v>461.63690185546875</v>
      </c>
      <c r="D5215" s="56">
        <f t="shared" si="162"/>
        <v>37.967161127296173</v>
      </c>
      <c r="E5215">
        <v>-5.9875006209736924E-3</v>
      </c>
      <c r="G5215">
        <v>5213</v>
      </c>
      <c r="H5215">
        <f t="shared" ca="1" si="163"/>
        <v>1.5302440421876671E-2</v>
      </c>
    </row>
    <row r="5216" spans="2:8" x14ac:dyDescent="0.45">
      <c r="B5216" s="191">
        <v>36287</v>
      </c>
      <c r="C5216" s="101">
        <v>11.846818923950195</v>
      </c>
      <c r="D5216" s="56">
        <f t="shared" si="162"/>
        <v>0.79789144184864425</v>
      </c>
      <c r="E5216">
        <v>-5.99151791762085E-3</v>
      </c>
      <c r="G5216">
        <v>5214</v>
      </c>
      <c r="H5216">
        <f t="shared" ca="1" si="163"/>
        <v>-1.4860492825519076E-2</v>
      </c>
    </row>
    <row r="5217" spans="2:8" x14ac:dyDescent="0.45">
      <c r="B5217" s="191">
        <v>35801</v>
      </c>
      <c r="C5217" s="101">
        <v>6.5892848968505859</v>
      </c>
      <c r="D5217" s="56">
        <f t="shared" si="162"/>
        <v>0.13997778076776712</v>
      </c>
      <c r="E5217">
        <v>-5.9930023254848724E-3</v>
      </c>
      <c r="G5217">
        <v>5215</v>
      </c>
      <c r="H5217">
        <f t="shared" ca="1" si="163"/>
        <v>-2.1464474752537981E-2</v>
      </c>
    </row>
    <row r="5218" spans="2:8" x14ac:dyDescent="0.45">
      <c r="B5218" s="191">
        <v>35758</v>
      </c>
      <c r="C5218" s="101">
        <v>5.7801871299743652</v>
      </c>
      <c r="D5218" s="56">
        <f t="shared" si="162"/>
        <v>-0.89506869032030256</v>
      </c>
      <c r="E5218">
        <v>-6.0010099126584634E-3</v>
      </c>
      <c r="G5218">
        <v>5216</v>
      </c>
      <c r="H5218">
        <f t="shared" ca="1" si="163"/>
        <v>-3.1433527084017317E-2</v>
      </c>
    </row>
    <row r="5219" spans="2:8" x14ac:dyDescent="0.45">
      <c r="B5219" s="191">
        <v>40331</v>
      </c>
      <c r="C5219" s="101">
        <v>55.085437774658203</v>
      </c>
      <c r="D5219" s="56">
        <f t="shared" si="162"/>
        <v>8.4249807743424245</v>
      </c>
      <c r="E5219">
        <v>-6.0071232756770468E-3</v>
      </c>
      <c r="G5219">
        <v>5217</v>
      </c>
      <c r="H5219">
        <f t="shared" ca="1" si="163"/>
        <v>-1.4615504659812007E-2</v>
      </c>
    </row>
    <row r="5220" spans="2:8" x14ac:dyDescent="0.45">
      <c r="B5220" s="191">
        <v>35621</v>
      </c>
      <c r="C5220" s="101">
        <v>5.8446207046508789</v>
      </c>
      <c r="D5220" s="56">
        <f t="shared" si="162"/>
        <v>-0.95676463701119752</v>
      </c>
      <c r="E5220">
        <v>-6.0147299210370547E-3</v>
      </c>
      <c r="G5220">
        <v>5218</v>
      </c>
      <c r="H5220">
        <f t="shared" ca="1" si="163"/>
        <v>1.9236442235966177E-2</v>
      </c>
    </row>
    <row r="5221" spans="2:8" x14ac:dyDescent="0.45">
      <c r="B5221" s="191">
        <v>41627</v>
      </c>
      <c r="C5221" s="101">
        <v>135.18148803710938</v>
      </c>
      <c r="D5221" s="56">
        <f t="shared" si="162"/>
        <v>-0.658506573608168</v>
      </c>
      <c r="E5221">
        <v>-6.0213698717435206E-3</v>
      </c>
      <c r="G5221">
        <v>5219</v>
      </c>
      <c r="H5221">
        <f t="shared" ca="1" si="163"/>
        <v>5.3032038438230993E-3</v>
      </c>
    </row>
    <row r="5222" spans="2:8" x14ac:dyDescent="0.45">
      <c r="B5222" s="191">
        <v>46017</v>
      </c>
      <c r="C5222" s="101">
        <v>395.85385131835938</v>
      </c>
      <c r="D5222" s="56">
        <f t="shared" si="162"/>
        <v>1.1986007867534163</v>
      </c>
      <c r="E5222">
        <v>-6.0256063365035318E-3</v>
      </c>
      <c r="G5222">
        <v>5220</v>
      </c>
      <c r="H5222">
        <f t="shared" ca="1" si="163"/>
        <v>8.6651525505053555E-3</v>
      </c>
    </row>
    <row r="5223" spans="2:8" x14ac:dyDescent="0.45">
      <c r="B5223" s="191">
        <v>44575</v>
      </c>
      <c r="C5223" s="101">
        <v>180.04808044433594</v>
      </c>
      <c r="D5223" s="56">
        <f t="shared" si="162"/>
        <v>2.5992796640058873</v>
      </c>
      <c r="E5223">
        <v>-6.0281225339460431E-3</v>
      </c>
      <c r="G5223">
        <v>5221</v>
      </c>
      <c r="H5223">
        <f t="shared" ca="1" si="163"/>
        <v>-2.1542639247567146E-2</v>
      </c>
    </row>
    <row r="5224" spans="2:8" x14ac:dyDescent="0.45">
      <c r="B5224" s="191">
        <v>40150</v>
      </c>
      <c r="C5224" s="101">
        <v>50.023365020751953</v>
      </c>
      <c r="D5224" s="56">
        <f t="shared" si="162"/>
        <v>0.5411201396363855</v>
      </c>
      <c r="E5224">
        <v>-6.0310506597037253E-3</v>
      </c>
      <c r="G5224">
        <v>5222</v>
      </c>
      <c r="H5224">
        <f t="shared" ca="1" si="163"/>
        <v>-1.0042817263959055E-2</v>
      </c>
    </row>
    <row r="5225" spans="2:8" x14ac:dyDescent="0.45">
      <c r="B5225" s="191">
        <v>39329</v>
      </c>
      <c r="C5225" s="101">
        <v>32.459095001220703</v>
      </c>
      <c r="D5225" s="56">
        <f t="shared" si="162"/>
        <v>-0.81919188884212191</v>
      </c>
      <c r="E5225">
        <v>-6.041462146213687E-3</v>
      </c>
      <c r="G5225">
        <v>5223</v>
      </c>
      <c r="H5225">
        <f t="shared" ca="1" si="163"/>
        <v>-4.644270174111622E-2</v>
      </c>
    </row>
    <row r="5226" spans="2:8" x14ac:dyDescent="0.45">
      <c r="B5226" s="191">
        <v>44572</v>
      </c>
      <c r="C5226" s="101">
        <v>179.5223388671875</v>
      </c>
      <c r="D5226" s="56">
        <f t="shared" si="162"/>
        <v>22.772528692927022</v>
      </c>
      <c r="E5226">
        <v>-6.0456695117919743E-3</v>
      </c>
      <c r="G5226">
        <v>5224</v>
      </c>
      <c r="H5226">
        <f t="shared" ca="1" si="163"/>
        <v>-7.09817533649357E-3</v>
      </c>
    </row>
    <row r="5227" spans="2:8" x14ac:dyDescent="0.45">
      <c r="B5227" s="191">
        <v>36067</v>
      </c>
      <c r="C5227" s="101">
        <v>7.5516719818115234</v>
      </c>
      <c r="D5227" s="56">
        <f t="shared" si="162"/>
        <v>-0.98076842855487467</v>
      </c>
      <c r="E5227">
        <v>-6.0519914321038037E-3</v>
      </c>
      <c r="G5227">
        <v>5225</v>
      </c>
      <c r="H5227">
        <f t="shared" ca="1" si="163"/>
        <v>1.1876085632990127E-2</v>
      </c>
    </row>
    <row r="5228" spans="2:8" x14ac:dyDescent="0.45">
      <c r="B5228" s="191">
        <v>45897</v>
      </c>
      <c r="C5228" s="101">
        <v>392.67056274414063</v>
      </c>
      <c r="D5228" s="56">
        <f t="shared" si="162"/>
        <v>120.04167618402559</v>
      </c>
      <c r="E5228">
        <v>-6.0741578086807918E-3</v>
      </c>
      <c r="G5228">
        <v>5226</v>
      </c>
      <c r="H5228">
        <f t="shared" ca="1" si="163"/>
        <v>-5.564544272449067E-3</v>
      </c>
    </row>
    <row r="5229" spans="2:8" x14ac:dyDescent="0.45">
      <c r="B5229" s="191">
        <v>35356</v>
      </c>
      <c r="C5229" s="101">
        <v>3.2440938949584961</v>
      </c>
      <c r="D5229" s="56">
        <f t="shared" si="162"/>
        <v>-0.98366578345373068</v>
      </c>
      <c r="E5229">
        <v>-6.0744893580109384E-3</v>
      </c>
      <c r="G5229">
        <v>5227</v>
      </c>
      <c r="H5229">
        <f t="shared" ca="1" si="163"/>
        <v>-1.1199764485237145E-2</v>
      </c>
    </row>
    <row r="5230" spans="2:8" x14ac:dyDescent="0.45">
      <c r="B5230" s="191">
        <v>43452</v>
      </c>
      <c r="C5230" s="101">
        <v>198.60725402832031</v>
      </c>
      <c r="D5230" s="56">
        <f t="shared" si="162"/>
        <v>30.606818719911608</v>
      </c>
      <c r="E5230">
        <v>-6.0746173773765363E-3</v>
      </c>
      <c r="G5230">
        <v>5228</v>
      </c>
      <c r="H5230">
        <f t="shared" ca="1" si="163"/>
        <v>2.5653406485858659E-2</v>
      </c>
    </row>
    <row r="5231" spans="2:8" x14ac:dyDescent="0.45">
      <c r="B5231" s="191">
        <v>36021</v>
      </c>
      <c r="C5231" s="101">
        <v>6.2836837768554688</v>
      </c>
      <c r="D5231" s="56">
        <f t="shared" si="162"/>
        <v>-0.96920813099899628</v>
      </c>
      <c r="E5231">
        <v>-6.0752483635265466E-3</v>
      </c>
      <c r="G5231">
        <v>5229</v>
      </c>
      <c r="H5231">
        <f t="shared" ca="1" si="163"/>
        <v>7.0015000378499713E-3</v>
      </c>
    </row>
    <row r="5232" spans="2:8" x14ac:dyDescent="0.45">
      <c r="B5232" s="191">
        <v>43434</v>
      </c>
      <c r="C5232" s="101">
        <v>204.069580078125</v>
      </c>
      <c r="D5232" s="56">
        <f t="shared" si="162"/>
        <v>2.9889157216200619</v>
      </c>
      <c r="E5232">
        <v>-6.0859280332377242E-3</v>
      </c>
      <c r="G5232">
        <v>5230</v>
      </c>
      <c r="H5232">
        <f t="shared" ca="1" si="163"/>
        <v>-5.4612289284394842E-4</v>
      </c>
    </row>
    <row r="5233" spans="2:8" x14ac:dyDescent="0.45">
      <c r="B5233" s="191">
        <v>40255</v>
      </c>
      <c r="C5233" s="101">
        <v>51.159160614013672</v>
      </c>
      <c r="D5233" s="56">
        <f t="shared" si="162"/>
        <v>-0.86590986188194863</v>
      </c>
      <c r="E5233">
        <v>-6.0869919663237779E-3</v>
      </c>
      <c r="G5233">
        <v>5231</v>
      </c>
      <c r="H5233">
        <f t="shared" ca="1" si="163"/>
        <v>2.9544090098092214E-3</v>
      </c>
    </row>
    <row r="5234" spans="2:8" x14ac:dyDescent="0.45">
      <c r="B5234" s="191">
        <v>45237</v>
      </c>
      <c r="C5234" s="101">
        <v>381.52813720703125</v>
      </c>
      <c r="D5234" s="56">
        <f t="shared" si="162"/>
        <v>1.9170406323549209</v>
      </c>
      <c r="E5234">
        <v>-6.0870629837627439E-3</v>
      </c>
      <c r="G5234">
        <v>5232</v>
      </c>
      <c r="H5234">
        <f t="shared" ca="1" si="163"/>
        <v>-3.3016104399213918E-3</v>
      </c>
    </row>
    <row r="5235" spans="2:8" x14ac:dyDescent="0.45">
      <c r="B5235" s="191">
        <v>43942</v>
      </c>
      <c r="C5235" s="101">
        <v>130.79287719726563</v>
      </c>
      <c r="D5235" s="56">
        <f t="shared" si="162"/>
        <v>14.030659103823963</v>
      </c>
      <c r="E5235">
        <v>-6.0872163586417147E-3</v>
      </c>
      <c r="G5235">
        <v>5233</v>
      </c>
      <c r="H5235">
        <f t="shared" ca="1" si="163"/>
        <v>3.578681141179701E-3</v>
      </c>
    </row>
    <row r="5236" spans="2:8" x14ac:dyDescent="0.45">
      <c r="B5236" s="191">
        <v>36959</v>
      </c>
      <c r="C5236" s="101">
        <v>8.7017393112182617</v>
      </c>
      <c r="D5236" s="56">
        <f t="shared" si="162"/>
        <v>0.3804272493998741</v>
      </c>
      <c r="E5236">
        <v>-6.0906181235593545E-3</v>
      </c>
      <c r="G5236">
        <v>5234</v>
      </c>
      <c r="H5236">
        <f t="shared" ca="1" si="163"/>
        <v>5.5466960819258145E-3</v>
      </c>
    </row>
    <row r="5237" spans="2:8" x14ac:dyDescent="0.45">
      <c r="B5237" s="191">
        <v>35836</v>
      </c>
      <c r="C5237" s="101">
        <v>6.3036565780639648</v>
      </c>
      <c r="D5237" s="56">
        <f t="shared" si="162"/>
        <v>-0.81714154047142717</v>
      </c>
      <c r="E5237">
        <v>-6.0949744804708649E-3</v>
      </c>
      <c r="G5237">
        <v>5235</v>
      </c>
      <c r="H5237">
        <f t="shared" ca="1" si="163"/>
        <v>-2.254797145117159E-2</v>
      </c>
    </row>
    <row r="5238" spans="2:8" x14ac:dyDescent="0.45">
      <c r="B5238" s="191">
        <v>39024</v>
      </c>
      <c r="C5238" s="101">
        <v>34.472873687744141</v>
      </c>
      <c r="D5238" s="56">
        <f t="shared" si="162"/>
        <v>-0.13295135383868187</v>
      </c>
      <c r="E5238">
        <v>-6.1007484662617172E-3</v>
      </c>
      <c r="G5238">
        <v>5236</v>
      </c>
      <c r="H5238">
        <f t="shared" ca="1" si="163"/>
        <v>1.0619043286121732E-2</v>
      </c>
    </row>
    <row r="5239" spans="2:8" x14ac:dyDescent="0.45">
      <c r="B5239" s="191">
        <v>39566</v>
      </c>
      <c r="C5239" s="101">
        <v>39.758869171142578</v>
      </c>
      <c r="D5239" s="56">
        <f t="shared" si="162"/>
        <v>0.95489498432293196</v>
      </c>
      <c r="E5239">
        <v>-6.1062788517479904E-3</v>
      </c>
      <c r="G5239">
        <v>5237</v>
      </c>
      <c r="H5239">
        <f t="shared" ca="1" si="163"/>
        <v>1.4811212894888489E-3</v>
      </c>
    </row>
    <row r="5240" spans="2:8" x14ac:dyDescent="0.45">
      <c r="B5240" s="191">
        <v>38583</v>
      </c>
      <c r="C5240" s="101">
        <v>20.338109970092773</v>
      </c>
      <c r="D5240" s="56">
        <f t="shared" si="162"/>
        <v>-0.88298704918029913</v>
      </c>
      <c r="E5240">
        <v>-6.106793242400833E-3</v>
      </c>
      <c r="G5240">
        <v>5238</v>
      </c>
      <c r="H5240">
        <f t="shared" ca="1" si="163"/>
        <v>-1.6772081134284341E-3</v>
      </c>
    </row>
    <row r="5241" spans="2:8" x14ac:dyDescent="0.45">
      <c r="B5241" s="191">
        <v>42600</v>
      </c>
      <c r="C5241" s="101">
        <v>173.81076049804688</v>
      </c>
      <c r="D5241" s="56">
        <f t="shared" si="162"/>
        <v>38.881814861635412</v>
      </c>
      <c r="E5241">
        <v>-6.1097375987979987E-3</v>
      </c>
      <c r="G5241">
        <v>5239</v>
      </c>
      <c r="H5241">
        <f t="shared" ca="1" si="163"/>
        <v>4.0762976501350365E-3</v>
      </c>
    </row>
    <row r="5242" spans="2:8" x14ac:dyDescent="0.45">
      <c r="B5242" s="191">
        <v>35559</v>
      </c>
      <c r="C5242" s="101">
        <v>4.3581457138061523</v>
      </c>
      <c r="D5242" s="56">
        <f t="shared" si="162"/>
        <v>-0.97915082623890215</v>
      </c>
      <c r="E5242">
        <v>-6.1103424097128673E-3</v>
      </c>
      <c r="G5242">
        <v>5240</v>
      </c>
      <c r="H5242">
        <f t="shared" ca="1" si="163"/>
        <v>2.1045669721843099E-2</v>
      </c>
    </row>
    <row r="5243" spans="2:8" x14ac:dyDescent="0.45">
      <c r="B5243" s="191">
        <v>43563</v>
      </c>
      <c r="C5243" s="101">
        <v>209.03205871582031</v>
      </c>
      <c r="D5243" s="56">
        <f t="shared" si="162"/>
        <v>26.976833651081712</v>
      </c>
      <c r="E5243">
        <v>-6.1109940214120586E-3</v>
      </c>
      <c r="G5243">
        <v>5241</v>
      </c>
      <c r="H5243">
        <f t="shared" ca="1" si="163"/>
        <v>1.0856570250456743E-2</v>
      </c>
    </row>
    <row r="5244" spans="2:8" x14ac:dyDescent="0.45">
      <c r="B5244" s="191">
        <v>36087</v>
      </c>
      <c r="C5244" s="101">
        <v>7.4716124534606934</v>
      </c>
      <c r="D5244" s="56">
        <f t="shared" si="162"/>
        <v>-0.8921206089002004</v>
      </c>
      <c r="E5244">
        <v>-6.1161906873805462E-3</v>
      </c>
      <c r="G5244">
        <v>5242</v>
      </c>
      <c r="H5244">
        <f t="shared" ca="1" si="163"/>
        <v>-2.0389951748484559E-2</v>
      </c>
    </row>
    <row r="5245" spans="2:8" x14ac:dyDescent="0.45">
      <c r="B5245" s="191">
        <v>40470</v>
      </c>
      <c r="C5245" s="101">
        <v>69.258941650390625</v>
      </c>
      <c r="D5245" s="56">
        <f t="shared" si="162"/>
        <v>7.6143493997211786</v>
      </c>
      <c r="E5245">
        <v>-6.1207727680900881E-3</v>
      </c>
      <c r="G5245">
        <v>5243</v>
      </c>
      <c r="H5245">
        <f t="shared" ca="1" si="163"/>
        <v>-1.2579785092954179E-2</v>
      </c>
    </row>
    <row r="5246" spans="2:8" x14ac:dyDescent="0.45">
      <c r="B5246" s="191">
        <v>37133</v>
      </c>
      <c r="C5246" s="101">
        <v>8.0399503707885742</v>
      </c>
      <c r="D5246" s="56">
        <f t="shared" si="162"/>
        <v>-0.10551772710122988</v>
      </c>
      <c r="E5246">
        <v>-6.1321435918474648E-3</v>
      </c>
      <c r="G5246">
        <v>5244</v>
      </c>
      <c r="H5246">
        <f t="shared" ca="1" si="163"/>
        <v>-1.9671789594296767E-3</v>
      </c>
    </row>
    <row r="5247" spans="2:8" x14ac:dyDescent="0.45">
      <c r="B5247" s="191">
        <v>36434</v>
      </c>
      <c r="C5247" s="101">
        <v>8.9883842468261719</v>
      </c>
      <c r="D5247" s="56">
        <f t="shared" si="162"/>
        <v>-0.9768730845278415</v>
      </c>
      <c r="E5247">
        <v>-6.1334982008651329E-3</v>
      </c>
      <c r="G5247">
        <v>5245</v>
      </c>
      <c r="H5247">
        <f t="shared" ca="1" si="163"/>
        <v>5.2000629138619997E-2</v>
      </c>
    </row>
    <row r="5248" spans="2:8" x14ac:dyDescent="0.45">
      <c r="B5248" s="191">
        <v>45944</v>
      </c>
      <c r="C5248" s="101">
        <v>388.65469360351563</v>
      </c>
      <c r="D5248" s="56">
        <f t="shared" si="162"/>
        <v>5.8932336451329741</v>
      </c>
      <c r="E5248">
        <v>-6.1365353758380146E-3</v>
      </c>
      <c r="G5248">
        <v>5246</v>
      </c>
      <c r="H5248">
        <f t="shared" ca="1" si="163"/>
        <v>-2.1820825664469867E-3</v>
      </c>
    </row>
    <row r="5249" spans="2:8" x14ac:dyDescent="0.45">
      <c r="B5249" s="191">
        <v>40338</v>
      </c>
      <c r="C5249" s="101">
        <v>56.382057189941406</v>
      </c>
      <c r="D5249" s="56">
        <f t="shared" si="162"/>
        <v>4.428363054070271</v>
      </c>
      <c r="E5249">
        <v>-6.1394527163697648E-3</v>
      </c>
      <c r="G5249">
        <v>5247</v>
      </c>
      <c r="H5249">
        <f t="shared" ca="1" si="163"/>
        <v>3.9209665381582911E-3</v>
      </c>
    </row>
    <row r="5250" spans="2:8" x14ac:dyDescent="0.45">
      <c r="B5250" s="191">
        <v>36418</v>
      </c>
      <c r="C5250" s="101">
        <v>10.386567115783691</v>
      </c>
      <c r="D5250" s="56">
        <f t="shared" si="162"/>
        <v>-0.94519746976274011</v>
      </c>
      <c r="E5250">
        <v>-6.1403163766804133E-3</v>
      </c>
      <c r="G5250">
        <v>5248</v>
      </c>
      <c r="H5250">
        <f t="shared" ca="1" si="163"/>
        <v>-1.0783162068680441E-3</v>
      </c>
    </row>
    <row r="5251" spans="2:8" x14ac:dyDescent="0.45">
      <c r="B5251" s="191">
        <v>42867</v>
      </c>
      <c r="C5251" s="101">
        <v>189.52714538574219</v>
      </c>
      <c r="D5251" s="56">
        <f t="shared" ref="D5251:D5314" si="164">(C5251-C5252)/C5252</f>
        <v>0.53555547107694468</v>
      </c>
      <c r="E5251">
        <v>-6.1449957508008107E-3</v>
      </c>
      <c r="G5251">
        <v>5249</v>
      </c>
      <c r="H5251">
        <f t="shared" ca="1" si="163"/>
        <v>-2.3768779085343249E-3</v>
      </c>
    </row>
    <row r="5252" spans="2:8" x14ac:dyDescent="0.45">
      <c r="B5252" s="191">
        <v>41331</v>
      </c>
      <c r="C5252" s="101">
        <v>123.42578887939453</v>
      </c>
      <c r="D5252" s="56">
        <f t="shared" si="164"/>
        <v>0.46890635487217036</v>
      </c>
      <c r="E5252">
        <v>-6.150530827848659E-3</v>
      </c>
      <c r="G5252">
        <v>5250</v>
      </c>
      <c r="H5252">
        <f t="shared" ref="H5252:H5315" ca="1" si="165">_xlfn.NORM.INV(RAND(),N$5,N$6)</f>
        <v>-8.1052629918179596E-3</v>
      </c>
    </row>
    <row r="5253" spans="2:8" x14ac:dyDescent="0.45">
      <c r="B5253" s="191">
        <v>40779</v>
      </c>
      <c r="C5253" s="101">
        <v>84.025634765625</v>
      </c>
      <c r="D5253" s="56">
        <f t="shared" si="164"/>
        <v>-0.54958345067395575</v>
      </c>
      <c r="E5253">
        <v>-6.1513819109648218E-3</v>
      </c>
      <c r="G5253">
        <v>5251</v>
      </c>
      <c r="H5253">
        <f t="shared" ca="1" si="165"/>
        <v>1.573806341987765E-2</v>
      </c>
    </row>
    <row r="5254" spans="2:8" x14ac:dyDescent="0.45">
      <c r="B5254" s="191">
        <v>43147</v>
      </c>
      <c r="C5254" s="101">
        <v>186.55094909667969</v>
      </c>
      <c r="D5254" s="56">
        <f t="shared" si="164"/>
        <v>1.2223681890479436</v>
      </c>
      <c r="E5254">
        <v>-6.1544467054131229E-3</v>
      </c>
      <c r="G5254">
        <v>5252</v>
      </c>
      <c r="H5254">
        <f t="shared" ca="1" si="165"/>
        <v>1.6566756669242927E-2</v>
      </c>
    </row>
    <row r="5255" spans="2:8" x14ac:dyDescent="0.45">
      <c r="B5255" s="191">
        <v>40739</v>
      </c>
      <c r="C5255" s="101">
        <v>83.942413330078125</v>
      </c>
      <c r="D5255" s="56">
        <f t="shared" si="164"/>
        <v>8.1897197918500275</v>
      </c>
      <c r="E5255">
        <v>-6.1577122251860097E-3</v>
      </c>
      <c r="G5255">
        <v>5253</v>
      </c>
      <c r="H5255">
        <f t="shared" ca="1" si="165"/>
        <v>-3.1916424370321557E-2</v>
      </c>
    </row>
    <row r="5256" spans="2:8" x14ac:dyDescent="0.45">
      <c r="B5256" s="191">
        <v>37015</v>
      </c>
      <c r="C5256" s="101">
        <v>9.1343822479248047</v>
      </c>
      <c r="D5256" s="56">
        <f t="shared" si="164"/>
        <v>-0.94604314333946149</v>
      </c>
      <c r="E5256">
        <v>-6.1605405404283661E-3</v>
      </c>
      <c r="G5256">
        <v>5254</v>
      </c>
      <c r="H5256">
        <f t="shared" ca="1" si="165"/>
        <v>3.2112197351147599E-2</v>
      </c>
    </row>
    <row r="5257" spans="2:8" x14ac:dyDescent="0.45">
      <c r="B5257" s="191">
        <v>44445</v>
      </c>
      <c r="C5257" s="101">
        <v>169.29048156738281</v>
      </c>
      <c r="D5257" s="56">
        <f t="shared" si="164"/>
        <v>2.3579374084206295</v>
      </c>
      <c r="E5257">
        <v>-6.1728671535137801E-3</v>
      </c>
      <c r="G5257">
        <v>5255</v>
      </c>
      <c r="H5257">
        <f t="shared" ca="1" si="165"/>
        <v>-3.0251256660912482E-2</v>
      </c>
    </row>
    <row r="5258" spans="2:8" x14ac:dyDescent="0.45">
      <c r="B5258" s="191">
        <v>40127</v>
      </c>
      <c r="C5258" s="101">
        <v>50.415019989013672</v>
      </c>
      <c r="D5258" s="56">
        <f t="shared" si="164"/>
        <v>-0.85145182293949795</v>
      </c>
      <c r="E5258">
        <v>-6.1763575913574009E-3</v>
      </c>
      <c r="G5258">
        <v>5256</v>
      </c>
      <c r="H5258">
        <f t="shared" ca="1" si="165"/>
        <v>-5.7937013077473494E-3</v>
      </c>
    </row>
    <row r="5259" spans="2:8" x14ac:dyDescent="0.45">
      <c r="B5259" s="191">
        <v>45028</v>
      </c>
      <c r="C5259" s="101">
        <v>339.38497924804688</v>
      </c>
      <c r="D5259" s="56">
        <f t="shared" si="164"/>
        <v>1.011476719678879</v>
      </c>
      <c r="E5259">
        <v>-6.186842611109954E-3</v>
      </c>
      <c r="G5259">
        <v>5257</v>
      </c>
      <c r="H5259">
        <f t="shared" ca="1" si="165"/>
        <v>3.2179559760498092E-2</v>
      </c>
    </row>
    <row r="5260" spans="2:8" x14ac:dyDescent="0.45">
      <c r="B5260" s="191">
        <v>44412</v>
      </c>
      <c r="C5260" s="101">
        <v>168.72428894042969</v>
      </c>
      <c r="D5260" s="56">
        <f t="shared" si="164"/>
        <v>19.348727395397482</v>
      </c>
      <c r="E5260">
        <v>-6.1933639960724133E-3</v>
      </c>
      <c r="G5260">
        <v>5258</v>
      </c>
      <c r="H5260">
        <f t="shared" ca="1" si="165"/>
        <v>2.2002280092629377E-4</v>
      </c>
    </row>
    <row r="5261" spans="2:8" x14ac:dyDescent="0.45">
      <c r="B5261" s="191">
        <v>36952</v>
      </c>
      <c r="C5261" s="101">
        <v>8.2916383743286133</v>
      </c>
      <c r="D5261" s="56">
        <f t="shared" si="164"/>
        <v>4.9784073392528085E-2</v>
      </c>
      <c r="E5261">
        <v>-6.19379100656105E-3</v>
      </c>
      <c r="G5261">
        <v>5259</v>
      </c>
      <c r="H5261">
        <f t="shared" ca="1" si="165"/>
        <v>5.1612881248135727E-3</v>
      </c>
    </row>
    <row r="5262" spans="2:8" x14ac:dyDescent="0.45">
      <c r="B5262" s="191">
        <v>36112</v>
      </c>
      <c r="C5262" s="101">
        <v>7.8984227180480957</v>
      </c>
      <c r="D5262" s="56">
        <f t="shared" si="164"/>
        <v>-0.98065502033978746</v>
      </c>
      <c r="E5262">
        <v>-6.1938766920801042E-3</v>
      </c>
      <c r="G5262">
        <v>5260</v>
      </c>
      <c r="H5262">
        <f t="shared" ca="1" si="165"/>
        <v>3.5233287197613079E-3</v>
      </c>
    </row>
    <row r="5263" spans="2:8" x14ac:dyDescent="0.45">
      <c r="B5263" s="191">
        <v>45848</v>
      </c>
      <c r="C5263" s="101">
        <v>408.29315185546875</v>
      </c>
      <c r="D5263" s="56">
        <f t="shared" si="164"/>
        <v>5.0845018749001991E-2</v>
      </c>
      <c r="E5263">
        <v>-6.198598496345153E-3</v>
      </c>
      <c r="G5263">
        <v>5261</v>
      </c>
      <c r="H5263">
        <f t="shared" ca="1" si="165"/>
        <v>3.544663903622194E-3</v>
      </c>
    </row>
    <row r="5264" spans="2:8" x14ac:dyDescent="0.45">
      <c r="B5264" s="191">
        <v>45082</v>
      </c>
      <c r="C5264" s="101">
        <v>388.53793334960938</v>
      </c>
      <c r="D5264" s="56">
        <f t="shared" si="164"/>
        <v>12.197441077720294</v>
      </c>
      <c r="E5264">
        <v>-6.2020600003153525E-3</v>
      </c>
      <c r="G5264">
        <v>5262</v>
      </c>
      <c r="H5264">
        <f t="shared" ca="1" si="165"/>
        <v>-1.3349986335166595E-2</v>
      </c>
    </row>
    <row r="5265" spans="2:8" x14ac:dyDescent="0.45">
      <c r="B5265" s="191">
        <v>39210</v>
      </c>
      <c r="C5265" s="101">
        <v>29.440399169921875</v>
      </c>
      <c r="D5265" s="56">
        <f t="shared" si="164"/>
        <v>2.5725320559296541</v>
      </c>
      <c r="E5265">
        <v>-6.2112249133531193E-3</v>
      </c>
      <c r="G5265">
        <v>5263</v>
      </c>
      <c r="H5265">
        <f t="shared" ca="1" si="165"/>
        <v>-7.6969737056097635E-3</v>
      </c>
    </row>
    <row r="5266" spans="2:8" x14ac:dyDescent="0.45">
      <c r="B5266" s="191">
        <v>35912</v>
      </c>
      <c r="C5266" s="101">
        <v>8.2407655715942383</v>
      </c>
      <c r="D5266" s="56">
        <f t="shared" si="164"/>
        <v>-0.96878992517212248</v>
      </c>
      <c r="E5266">
        <v>-6.2157882655044508E-3</v>
      </c>
      <c r="G5266">
        <v>5264</v>
      </c>
      <c r="H5266">
        <f t="shared" ca="1" si="165"/>
        <v>-2.2481260435360084E-2</v>
      </c>
    </row>
    <row r="5267" spans="2:8" x14ac:dyDescent="0.45">
      <c r="B5267" s="191">
        <v>44783</v>
      </c>
      <c r="C5267" s="101">
        <v>264.04183959960938</v>
      </c>
      <c r="D5267" s="56">
        <f t="shared" si="164"/>
        <v>33.373732298550514</v>
      </c>
      <c r="E5267">
        <v>-6.2268444498351548E-3</v>
      </c>
      <c r="G5267">
        <v>5265</v>
      </c>
      <c r="H5267">
        <f t="shared" ca="1" si="165"/>
        <v>-1.2283728159087239E-2</v>
      </c>
    </row>
    <row r="5268" spans="2:8" x14ac:dyDescent="0.45">
      <c r="B5268" s="191">
        <v>36119</v>
      </c>
      <c r="C5268" s="101">
        <v>7.6815004348754883</v>
      </c>
      <c r="D5268" s="56">
        <f t="shared" si="164"/>
        <v>-0.85096333647567235</v>
      </c>
      <c r="E5268">
        <v>-6.2287160038254821E-3</v>
      </c>
      <c r="G5268">
        <v>5266</v>
      </c>
      <c r="H5268">
        <f t="shared" ca="1" si="165"/>
        <v>3.5321546129043473E-2</v>
      </c>
    </row>
    <row r="5269" spans="2:8" x14ac:dyDescent="0.45">
      <c r="B5269" s="191">
        <v>40288</v>
      </c>
      <c r="C5269" s="101">
        <v>51.541011810302734</v>
      </c>
      <c r="D5269" s="56">
        <f t="shared" si="164"/>
        <v>-0.63733893978768097</v>
      </c>
      <c r="E5269">
        <v>-6.2297613112691757E-3</v>
      </c>
      <c r="G5269">
        <v>5267</v>
      </c>
      <c r="H5269">
        <f t="shared" ca="1" si="165"/>
        <v>2.8717714444968463E-2</v>
      </c>
    </row>
    <row r="5270" spans="2:8" x14ac:dyDescent="0.45">
      <c r="B5270" s="191">
        <v>41411</v>
      </c>
      <c r="C5270" s="101">
        <v>142.11895751953125</v>
      </c>
      <c r="D5270" s="56">
        <f t="shared" si="164"/>
        <v>-0.16010614473099369</v>
      </c>
      <c r="E5270">
        <v>-6.231546709072425E-3</v>
      </c>
      <c r="G5270">
        <v>5268</v>
      </c>
      <c r="H5270">
        <f t="shared" ca="1" si="165"/>
        <v>-3.0162376828964986E-3</v>
      </c>
    </row>
    <row r="5271" spans="2:8" x14ac:dyDescent="0.45">
      <c r="B5271" s="191">
        <v>44348</v>
      </c>
      <c r="C5271" s="101">
        <v>169.21061706542969</v>
      </c>
      <c r="D5271" s="56">
        <f t="shared" si="164"/>
        <v>2.6154521032074647</v>
      </c>
      <c r="E5271">
        <v>-6.2328506321255098E-3</v>
      </c>
      <c r="G5271">
        <v>5269</v>
      </c>
      <c r="H5271">
        <f t="shared" ca="1" si="165"/>
        <v>-3.383952965412082E-2</v>
      </c>
    </row>
    <row r="5272" spans="2:8" x14ac:dyDescent="0.45">
      <c r="B5272" s="191">
        <v>40051</v>
      </c>
      <c r="C5272" s="101">
        <v>46.80206298828125</v>
      </c>
      <c r="D5272" s="56">
        <f t="shared" si="164"/>
        <v>-0.76494019049744422</v>
      </c>
      <c r="E5272">
        <v>-6.236656982731968E-3</v>
      </c>
      <c r="G5272">
        <v>5270</v>
      </c>
      <c r="H5272">
        <f t="shared" ca="1" si="165"/>
        <v>-2.7535147643761356E-3</v>
      </c>
    </row>
    <row r="5273" spans="2:8" x14ac:dyDescent="0.45">
      <c r="B5273" s="191">
        <v>43468</v>
      </c>
      <c r="C5273" s="101">
        <v>199.10704040527344</v>
      </c>
      <c r="D5273" s="56">
        <f t="shared" si="164"/>
        <v>1.5642526254807969</v>
      </c>
      <c r="E5273">
        <v>-6.2368189291372835E-3</v>
      </c>
      <c r="G5273">
        <v>5271</v>
      </c>
      <c r="H5273">
        <f t="shared" ca="1" si="165"/>
        <v>-1.0289464241847285E-2</v>
      </c>
    </row>
    <row r="5274" spans="2:8" x14ac:dyDescent="0.45">
      <c r="B5274" s="191">
        <v>40665</v>
      </c>
      <c r="C5274" s="101">
        <v>77.647201538085938</v>
      </c>
      <c r="D5274" s="56">
        <f t="shared" si="164"/>
        <v>3.9862803327388141</v>
      </c>
      <c r="E5274">
        <v>-6.2384877491684617E-3</v>
      </c>
      <c r="G5274">
        <v>5272</v>
      </c>
      <c r="H5274">
        <f t="shared" ca="1" si="165"/>
        <v>-2.1663507735745956E-2</v>
      </c>
    </row>
    <row r="5275" spans="2:8" x14ac:dyDescent="0.45">
      <c r="B5275" s="191">
        <v>38439</v>
      </c>
      <c r="C5275" s="101">
        <v>15.572169303894043</v>
      </c>
      <c r="D5275" s="56">
        <f t="shared" si="164"/>
        <v>-0.49308053159011794</v>
      </c>
      <c r="E5275">
        <v>-6.2410117368534761E-3</v>
      </c>
      <c r="G5275">
        <v>5273</v>
      </c>
      <c r="H5275">
        <f t="shared" ca="1" si="165"/>
        <v>-1.6485521771488501E-2</v>
      </c>
    </row>
    <row r="5276" spans="2:8" x14ac:dyDescent="0.45">
      <c r="B5276" s="191">
        <v>38925</v>
      </c>
      <c r="C5276" s="101">
        <v>30.719217300415039</v>
      </c>
      <c r="D5276" s="56">
        <f t="shared" si="164"/>
        <v>-0.81076321736288448</v>
      </c>
      <c r="E5276">
        <v>-6.2498885513051789E-3</v>
      </c>
      <c r="G5276">
        <v>5274</v>
      </c>
      <c r="H5276">
        <f t="shared" ca="1" si="165"/>
        <v>3.4044970953559489E-2</v>
      </c>
    </row>
    <row r="5277" spans="2:8" x14ac:dyDescent="0.45">
      <c r="B5277" s="191">
        <v>44265</v>
      </c>
      <c r="C5277" s="101">
        <v>162.33216857910156</v>
      </c>
      <c r="D5277" s="56">
        <f t="shared" si="164"/>
        <v>-0.15781936142913416</v>
      </c>
      <c r="E5277">
        <v>-6.2558071389546364E-3</v>
      </c>
      <c r="G5277">
        <v>5275</v>
      </c>
      <c r="H5277">
        <f t="shared" ca="1" si="165"/>
        <v>-6.0620759869393836E-3</v>
      </c>
    </row>
    <row r="5278" spans="2:8" x14ac:dyDescent="0.45">
      <c r="B5278" s="191">
        <v>43252</v>
      </c>
      <c r="C5278" s="101">
        <v>192.752197265625</v>
      </c>
      <c r="D5278" s="56">
        <f t="shared" si="164"/>
        <v>10.084079390868267</v>
      </c>
      <c r="E5278">
        <v>-6.2580638918657916E-3</v>
      </c>
      <c r="G5278">
        <v>5276</v>
      </c>
      <c r="H5278">
        <f t="shared" ca="1" si="165"/>
        <v>-2.573828879124287E-3</v>
      </c>
    </row>
    <row r="5279" spans="2:8" x14ac:dyDescent="0.45">
      <c r="B5279" s="191">
        <v>38484</v>
      </c>
      <c r="C5279" s="101">
        <v>17.390005111694336</v>
      </c>
      <c r="D5279" s="56">
        <f t="shared" si="164"/>
        <v>1.3422070003373032</v>
      </c>
      <c r="E5279">
        <v>-6.2658183629851968E-3</v>
      </c>
      <c r="G5279">
        <v>5277</v>
      </c>
      <c r="H5279">
        <f t="shared" ca="1" si="165"/>
        <v>-8.3525226595286169E-3</v>
      </c>
    </row>
    <row r="5280" spans="2:8" x14ac:dyDescent="0.45">
      <c r="B5280" s="191">
        <v>37252</v>
      </c>
      <c r="C5280" s="101">
        <v>7.4246234893798828</v>
      </c>
      <c r="D5280" s="56">
        <f t="shared" si="164"/>
        <v>-0.98316188302962004</v>
      </c>
      <c r="E5280">
        <v>-6.2660410900809219E-3</v>
      </c>
      <c r="G5280">
        <v>5278</v>
      </c>
      <c r="H5280">
        <f t="shared" ca="1" si="165"/>
        <v>2.8097970073752053E-2</v>
      </c>
    </row>
    <row r="5281" spans="2:8" x14ac:dyDescent="0.45">
      <c r="B5281" s="191">
        <v>45586</v>
      </c>
      <c r="C5281" s="101">
        <v>440.94143676757813</v>
      </c>
      <c r="D5281" s="56">
        <f t="shared" si="164"/>
        <v>7.1607979079243447E-2</v>
      </c>
      <c r="E5281">
        <v>-6.2666928750335455E-3</v>
      </c>
      <c r="G5281">
        <v>5279</v>
      </c>
      <c r="H5281">
        <f t="shared" ca="1" si="165"/>
        <v>1.9818146277710273E-2</v>
      </c>
    </row>
    <row r="5282" spans="2:8" x14ac:dyDescent="0.45">
      <c r="B5282" s="191">
        <v>45859</v>
      </c>
      <c r="C5282" s="101">
        <v>411.4764404296875</v>
      </c>
      <c r="D5282" s="56">
        <f t="shared" si="164"/>
        <v>47.877787609526735</v>
      </c>
      <c r="E5282">
        <v>-6.2684289689093238E-3</v>
      </c>
      <c r="G5282">
        <v>5280</v>
      </c>
      <c r="H5282">
        <f t="shared" ca="1" si="165"/>
        <v>-7.7509826457528462E-3</v>
      </c>
    </row>
    <row r="5283" spans="2:8" x14ac:dyDescent="0.45">
      <c r="B5283" s="191">
        <v>35926</v>
      </c>
      <c r="C5283" s="101">
        <v>8.4184751510620117</v>
      </c>
      <c r="D5283" s="56">
        <f t="shared" si="164"/>
        <v>-0.3797918370016794</v>
      </c>
      <c r="E5283">
        <v>-6.2743529967476614E-3</v>
      </c>
      <c r="G5283">
        <v>5281</v>
      </c>
      <c r="H5283">
        <f t="shared" ca="1" si="165"/>
        <v>1.4131259039291522E-2</v>
      </c>
    </row>
    <row r="5284" spans="2:8" x14ac:dyDescent="0.45">
      <c r="B5284" s="191">
        <v>38055</v>
      </c>
      <c r="C5284" s="101">
        <v>13.573628425598145</v>
      </c>
      <c r="D5284" s="56">
        <f t="shared" si="164"/>
        <v>-0.91585387180305766</v>
      </c>
      <c r="E5284">
        <v>-6.2917254353771785E-3</v>
      </c>
      <c r="G5284">
        <v>5282</v>
      </c>
      <c r="H5284">
        <f t="shared" ca="1" si="165"/>
        <v>1.9292376155878022E-2</v>
      </c>
    </row>
    <row r="5285" spans="2:8" x14ac:dyDescent="0.45">
      <c r="B5285" s="191">
        <v>44267</v>
      </c>
      <c r="C5285" s="101">
        <v>161.31019592285156</v>
      </c>
      <c r="D5285" s="56">
        <f t="shared" si="164"/>
        <v>3.3436846698485327</v>
      </c>
      <c r="E5285">
        <v>-6.2955646141818833E-3</v>
      </c>
      <c r="G5285">
        <v>5283</v>
      </c>
      <c r="H5285">
        <f t="shared" ca="1" si="165"/>
        <v>-1.6382875197773403E-2</v>
      </c>
    </row>
    <row r="5286" spans="2:8" x14ac:dyDescent="0.45">
      <c r="B5286" s="191">
        <v>38847</v>
      </c>
      <c r="C5286" s="101">
        <v>37.13671875</v>
      </c>
      <c r="D5286" s="56">
        <f t="shared" si="164"/>
        <v>-0.81797448418392904</v>
      </c>
      <c r="E5286">
        <v>-6.2998583121352736E-3</v>
      </c>
      <c r="G5286">
        <v>5284</v>
      </c>
      <c r="H5286">
        <f t="shared" ca="1" si="165"/>
        <v>-2.5735190710630577E-2</v>
      </c>
    </row>
    <row r="5287" spans="2:8" x14ac:dyDescent="0.45">
      <c r="B5287" s="191">
        <v>42941</v>
      </c>
      <c r="C5287" s="101">
        <v>204.01930236816406</v>
      </c>
      <c r="D5287" s="56">
        <f t="shared" si="164"/>
        <v>2.8911216549464211</v>
      </c>
      <c r="E5287">
        <v>-6.3087232161489993E-3</v>
      </c>
      <c r="G5287">
        <v>5285</v>
      </c>
      <c r="H5287">
        <f t="shared" ca="1" si="165"/>
        <v>3.1720084626994278E-3</v>
      </c>
    </row>
    <row r="5288" spans="2:8" x14ac:dyDescent="0.45">
      <c r="B5288" s="191">
        <v>40276</v>
      </c>
      <c r="C5288" s="101">
        <v>52.432003021240234</v>
      </c>
      <c r="D5288" s="56">
        <f t="shared" si="164"/>
        <v>5.8071161860198597</v>
      </c>
      <c r="E5288">
        <v>-6.309280541758046E-3</v>
      </c>
      <c r="G5288">
        <v>5286</v>
      </c>
      <c r="H5288">
        <f t="shared" ca="1" si="165"/>
        <v>-4.8174114591410244E-3</v>
      </c>
    </row>
    <row r="5289" spans="2:8" x14ac:dyDescent="0.45">
      <c r="B5289" s="191">
        <v>37630</v>
      </c>
      <c r="C5289" s="101">
        <v>7.7025279998779297</v>
      </c>
      <c r="D5289" s="56">
        <f t="shared" si="164"/>
        <v>-0.9278870618020032</v>
      </c>
      <c r="E5289">
        <v>-6.3100595548164894E-3</v>
      </c>
      <c r="G5289">
        <v>5287</v>
      </c>
      <c r="H5289">
        <f t="shared" ca="1" si="165"/>
        <v>1.2721819819617012E-2</v>
      </c>
    </row>
    <row r="5290" spans="2:8" x14ac:dyDescent="0.45">
      <c r="B5290" s="191">
        <v>41102</v>
      </c>
      <c r="C5290" s="101">
        <v>106.81201171875</v>
      </c>
      <c r="D5290" s="56">
        <f t="shared" si="164"/>
        <v>-0.72474893678864638</v>
      </c>
      <c r="E5290">
        <v>-6.3168151293535365E-3</v>
      </c>
      <c r="G5290">
        <v>5288</v>
      </c>
      <c r="H5290">
        <f t="shared" ca="1" si="165"/>
        <v>-3.0385569171182469E-2</v>
      </c>
    </row>
    <row r="5291" spans="2:8" x14ac:dyDescent="0.45">
      <c r="B5291" s="191">
        <v>45324</v>
      </c>
      <c r="C5291" s="101">
        <v>388.05303955078125</v>
      </c>
      <c r="D5291" s="56">
        <f t="shared" si="164"/>
        <v>1.7998768696621776</v>
      </c>
      <c r="E5291">
        <v>-6.3219032586805529E-3</v>
      </c>
      <c r="G5291">
        <v>5289</v>
      </c>
      <c r="H5291">
        <f t="shared" ca="1" si="165"/>
        <v>6.5441410914721054E-2</v>
      </c>
    </row>
    <row r="5292" spans="2:8" x14ac:dyDescent="0.45">
      <c r="B5292" s="191">
        <v>44090</v>
      </c>
      <c r="C5292" s="101">
        <v>138.59646606445313</v>
      </c>
      <c r="D5292" s="56">
        <f t="shared" si="164"/>
        <v>18.307789195330358</v>
      </c>
      <c r="E5292">
        <v>-6.3255404649815404E-3</v>
      </c>
      <c r="G5292">
        <v>5290</v>
      </c>
      <c r="H5292">
        <f t="shared" ca="1" si="165"/>
        <v>-2.6462150651995349E-3</v>
      </c>
    </row>
    <row r="5293" spans="2:8" x14ac:dyDescent="0.45">
      <c r="B5293" s="191">
        <v>37361</v>
      </c>
      <c r="C5293" s="101">
        <v>7.1782670021057129</v>
      </c>
      <c r="D5293" s="56">
        <f t="shared" si="164"/>
        <v>-0.9588823195774423</v>
      </c>
      <c r="E5293">
        <v>-6.3267643869878917E-3</v>
      </c>
      <c r="G5293">
        <v>5291</v>
      </c>
      <c r="H5293">
        <f t="shared" ca="1" si="165"/>
        <v>1.8242158495885289E-2</v>
      </c>
    </row>
    <row r="5294" spans="2:8" x14ac:dyDescent="0.45">
      <c r="B5294" s="191">
        <v>44237</v>
      </c>
      <c r="C5294" s="101">
        <v>174.57859802246094</v>
      </c>
      <c r="D5294" s="56">
        <f t="shared" si="164"/>
        <v>-0.61847406338731459</v>
      </c>
      <c r="E5294">
        <v>-6.3318084767113123E-3</v>
      </c>
      <c r="G5294">
        <v>5292</v>
      </c>
      <c r="H5294">
        <f t="shared" ca="1" si="165"/>
        <v>-3.5183349775525966E-2</v>
      </c>
    </row>
    <row r="5295" spans="2:8" x14ac:dyDescent="0.45">
      <c r="B5295" s="191">
        <v>45534</v>
      </c>
      <c r="C5295" s="101">
        <v>457.57989501953125</v>
      </c>
      <c r="D5295" s="56">
        <f t="shared" si="164"/>
        <v>3.2716085861163466E-2</v>
      </c>
      <c r="E5295">
        <v>-6.3353010273649191E-3</v>
      </c>
      <c r="G5295">
        <v>5293</v>
      </c>
      <c r="H5295">
        <f t="shared" ca="1" si="165"/>
        <v>-1.6380111805321166E-3</v>
      </c>
    </row>
    <row r="5296" spans="2:8" x14ac:dyDescent="0.45">
      <c r="B5296" s="191">
        <v>45509</v>
      </c>
      <c r="C5296" s="101">
        <v>443.08392333984375</v>
      </c>
      <c r="D5296" s="56">
        <f t="shared" si="164"/>
        <v>11.007281789757238</v>
      </c>
      <c r="E5296">
        <v>-6.3381898678343245E-3</v>
      </c>
      <c r="G5296">
        <v>5294</v>
      </c>
      <c r="H5296">
        <f t="shared" ca="1" si="165"/>
        <v>6.2186492583187524E-3</v>
      </c>
    </row>
    <row r="5297" spans="2:8" x14ac:dyDescent="0.45">
      <c r="B5297" s="191">
        <v>38848</v>
      </c>
      <c r="C5297" s="101">
        <v>36.901268005371094</v>
      </c>
      <c r="D5297" s="56">
        <f t="shared" si="164"/>
        <v>-0.91094629391269344</v>
      </c>
      <c r="E5297">
        <v>-6.3401063032502364E-3</v>
      </c>
      <c r="G5297">
        <v>5295</v>
      </c>
      <c r="H5297">
        <f t="shared" ca="1" si="165"/>
        <v>-2.7939937407190939E-2</v>
      </c>
    </row>
    <row r="5298" spans="2:8" x14ac:dyDescent="0.45">
      <c r="B5298" s="191">
        <v>45770</v>
      </c>
      <c r="C5298" s="101">
        <v>414.37094116210938</v>
      </c>
      <c r="D5298" s="56">
        <f t="shared" si="164"/>
        <v>24.243422089981504</v>
      </c>
      <c r="E5298">
        <v>-6.342220711768919E-3</v>
      </c>
      <c r="G5298">
        <v>5296</v>
      </c>
      <c r="H5298">
        <f t="shared" ca="1" si="165"/>
        <v>-4.0750445767394382E-3</v>
      </c>
    </row>
    <row r="5299" spans="2:8" x14ac:dyDescent="0.45">
      <c r="B5299" s="191">
        <v>38467</v>
      </c>
      <c r="C5299" s="101">
        <v>16.415006637573242</v>
      </c>
      <c r="D5299" s="56">
        <f t="shared" si="164"/>
        <v>-0.91544999293434637</v>
      </c>
      <c r="E5299">
        <v>-6.3501659298357462E-3</v>
      </c>
      <c r="G5299">
        <v>5297</v>
      </c>
      <c r="H5299">
        <f t="shared" ca="1" si="165"/>
        <v>-2.3067468267524947E-2</v>
      </c>
    </row>
    <row r="5300" spans="2:8" x14ac:dyDescent="0.45">
      <c r="B5300" s="191">
        <v>42872</v>
      </c>
      <c r="C5300" s="101">
        <v>194.14553833007813</v>
      </c>
      <c r="D5300" s="56">
        <f t="shared" si="164"/>
        <v>2.3142430974492929E-2</v>
      </c>
      <c r="E5300">
        <v>-6.3504122426226708E-3</v>
      </c>
      <c r="G5300">
        <v>5298</v>
      </c>
      <c r="H5300">
        <f t="shared" ca="1" si="165"/>
        <v>-1.1257894968853079E-2</v>
      </c>
    </row>
    <row r="5301" spans="2:8" x14ac:dyDescent="0.45">
      <c r="B5301" s="191">
        <v>44543</v>
      </c>
      <c r="C5301" s="101">
        <v>189.75416564941406</v>
      </c>
      <c r="D5301" s="56">
        <f t="shared" si="164"/>
        <v>13.417867716862025</v>
      </c>
      <c r="E5301">
        <v>-6.3531342587117784E-3</v>
      </c>
      <c r="G5301">
        <v>5299</v>
      </c>
      <c r="H5301">
        <f t="shared" ca="1" si="165"/>
        <v>8.6676856099024355E-3</v>
      </c>
    </row>
    <row r="5302" spans="2:8" x14ac:dyDescent="0.45">
      <c r="B5302" s="191">
        <v>38271</v>
      </c>
      <c r="C5302" s="101">
        <v>13.161042213439941</v>
      </c>
      <c r="D5302" s="56">
        <f t="shared" si="164"/>
        <v>-0.79244372195317136</v>
      </c>
      <c r="E5302">
        <v>-6.3546316010025484E-3</v>
      </c>
      <c r="G5302">
        <v>5300</v>
      </c>
      <c r="H5302">
        <f t="shared" ca="1" si="165"/>
        <v>-8.8578783069540364E-3</v>
      </c>
    </row>
    <row r="5303" spans="2:8" x14ac:dyDescent="0.45">
      <c r="B5303" s="191">
        <v>40582</v>
      </c>
      <c r="C5303" s="101">
        <v>63.409511566162109</v>
      </c>
      <c r="D5303" s="56">
        <f t="shared" si="164"/>
        <v>7.2884415968506522</v>
      </c>
      <c r="E5303">
        <v>-6.3654475993952979E-3</v>
      </c>
      <c r="G5303">
        <v>5301</v>
      </c>
      <c r="H5303">
        <f t="shared" ca="1" si="165"/>
        <v>-7.8400381235436654E-3</v>
      </c>
    </row>
    <row r="5304" spans="2:8" x14ac:dyDescent="0.45">
      <c r="B5304" s="191">
        <v>37239</v>
      </c>
      <c r="C5304" s="101">
        <v>7.6503539085388184</v>
      </c>
      <c r="D5304" s="56">
        <f t="shared" si="164"/>
        <v>-0.96370479646396312</v>
      </c>
      <c r="E5304">
        <v>-6.3703580941282785E-3</v>
      </c>
      <c r="G5304">
        <v>5302</v>
      </c>
      <c r="H5304">
        <f t="shared" ca="1" si="165"/>
        <v>-2.274146819985642E-2</v>
      </c>
    </row>
    <row r="5305" spans="2:8" x14ac:dyDescent="0.45">
      <c r="B5305" s="191">
        <v>43376</v>
      </c>
      <c r="C5305" s="101">
        <v>210.78140258789063</v>
      </c>
      <c r="D5305" s="56">
        <f t="shared" si="164"/>
        <v>27.826653098952018</v>
      </c>
      <c r="E5305">
        <v>-6.3952413207208018E-3</v>
      </c>
      <c r="G5305">
        <v>5303</v>
      </c>
      <c r="H5305">
        <f t="shared" ca="1" si="165"/>
        <v>6.1014916758355322E-3</v>
      </c>
    </row>
    <row r="5306" spans="2:8" x14ac:dyDescent="0.45">
      <c r="B5306" s="191">
        <v>36055</v>
      </c>
      <c r="C5306" s="101">
        <v>7.3120317459106445</v>
      </c>
      <c r="D5306" s="56">
        <f t="shared" si="164"/>
        <v>-0.12917405442806262</v>
      </c>
      <c r="E5306">
        <v>-6.3953276656172802E-3</v>
      </c>
      <c r="G5306">
        <v>5304</v>
      </c>
      <c r="H5306">
        <f t="shared" ca="1" si="165"/>
        <v>1.1048436244897772E-2</v>
      </c>
    </row>
    <row r="5307" spans="2:8" x14ac:dyDescent="0.45">
      <c r="B5307" s="191">
        <v>37270</v>
      </c>
      <c r="C5307" s="101">
        <v>8.396662712097168</v>
      </c>
      <c r="D5307" s="56">
        <f t="shared" si="164"/>
        <v>-0.97916481534208688</v>
      </c>
      <c r="E5307">
        <v>-6.397644570787577E-3</v>
      </c>
      <c r="G5307">
        <v>5305</v>
      </c>
      <c r="H5307">
        <f t="shared" ca="1" si="165"/>
        <v>-1.9563471027203523E-2</v>
      </c>
    </row>
    <row r="5308" spans="2:8" x14ac:dyDescent="0.45">
      <c r="B5308" s="191">
        <v>45883</v>
      </c>
      <c r="C5308" s="101">
        <v>403.00399780273438</v>
      </c>
      <c r="D5308" s="56">
        <f t="shared" si="164"/>
        <v>11.283810277045669</v>
      </c>
      <c r="E5308">
        <v>-6.3994429784221853E-3</v>
      </c>
      <c r="G5308">
        <v>5306</v>
      </c>
      <c r="H5308">
        <f t="shared" ca="1" si="165"/>
        <v>-6.1983966941280199E-3</v>
      </c>
    </row>
    <row r="5309" spans="2:8" x14ac:dyDescent="0.45">
      <c r="B5309" s="191">
        <v>39832</v>
      </c>
      <c r="C5309" s="101">
        <v>32.807735443115234</v>
      </c>
      <c r="D5309" s="56">
        <f t="shared" si="164"/>
        <v>-0.91404076931890843</v>
      </c>
      <c r="E5309">
        <v>-6.404616194389234E-3</v>
      </c>
      <c r="G5309">
        <v>5307</v>
      </c>
      <c r="H5309">
        <f t="shared" ca="1" si="165"/>
        <v>-4.5944504007291727E-2</v>
      </c>
    </row>
    <row r="5310" spans="2:8" x14ac:dyDescent="0.45">
      <c r="B5310" s="191">
        <v>45391</v>
      </c>
      <c r="C5310" s="101">
        <v>381.66622924804688</v>
      </c>
      <c r="D5310" s="56">
        <f t="shared" si="164"/>
        <v>9.2464184930465194</v>
      </c>
      <c r="E5310">
        <v>-6.4088589690340309E-3</v>
      </c>
      <c r="G5310">
        <v>5308</v>
      </c>
      <c r="H5310">
        <f t="shared" ca="1" si="165"/>
        <v>1.272806057609115E-3</v>
      </c>
    </row>
    <row r="5311" spans="2:8" x14ac:dyDescent="0.45">
      <c r="B5311" s="191">
        <v>39714</v>
      </c>
      <c r="C5311" s="101">
        <v>37.248744964599609</v>
      </c>
      <c r="D5311" s="56">
        <f t="shared" si="164"/>
        <v>-0.75905248262035463</v>
      </c>
      <c r="E5311">
        <v>-6.4101553075742012E-3</v>
      </c>
      <c r="G5311">
        <v>5309</v>
      </c>
      <c r="H5311">
        <f t="shared" ca="1" si="165"/>
        <v>-3.3809762501182367E-2</v>
      </c>
    </row>
    <row r="5312" spans="2:8" x14ac:dyDescent="0.45">
      <c r="B5312" s="191">
        <v>44204</v>
      </c>
      <c r="C5312" s="101">
        <v>154.5927734375</v>
      </c>
      <c r="D5312" s="56">
        <f t="shared" si="164"/>
        <v>-1.6907832458052385E-3</v>
      </c>
      <c r="E5312">
        <v>-6.410371454375151E-3</v>
      </c>
      <c r="G5312">
        <v>5310</v>
      </c>
      <c r="H5312">
        <f t="shared" ca="1" si="165"/>
        <v>1.5859435995689435E-2</v>
      </c>
    </row>
    <row r="5313" spans="2:8" x14ac:dyDescent="0.45">
      <c r="B5313" s="191">
        <v>42697</v>
      </c>
      <c r="C5313" s="101">
        <v>154.85459899902344</v>
      </c>
      <c r="D5313" s="56">
        <f t="shared" si="164"/>
        <v>21.266417742670555</v>
      </c>
      <c r="E5313">
        <v>-6.4130266004076347E-3</v>
      </c>
      <c r="G5313">
        <v>5311</v>
      </c>
      <c r="H5313">
        <f t="shared" ca="1" si="165"/>
        <v>-2.8885831701135657E-2</v>
      </c>
    </row>
    <row r="5314" spans="2:8" x14ac:dyDescent="0.45">
      <c r="B5314" s="191">
        <v>37704</v>
      </c>
      <c r="C5314" s="101">
        <v>6.9546256065368652</v>
      </c>
      <c r="D5314" s="56">
        <f t="shared" si="164"/>
        <v>-0.85659361117465105</v>
      </c>
      <c r="E5314">
        <v>-6.41938239152735E-3</v>
      </c>
      <c r="G5314">
        <v>5312</v>
      </c>
      <c r="H5314">
        <f t="shared" ca="1" si="165"/>
        <v>-1.9114128816063666E-2</v>
      </c>
    </row>
    <row r="5315" spans="2:8" x14ac:dyDescent="0.45">
      <c r="B5315" s="191">
        <v>40233</v>
      </c>
      <c r="C5315" s="101">
        <v>48.495925903320313</v>
      </c>
      <c r="D5315" s="56">
        <f t="shared" ref="D5315:D5378" si="166">(C5315-C5316)/C5316</f>
        <v>4.5665328881566341</v>
      </c>
      <c r="E5315">
        <v>-6.4196670964159911E-3</v>
      </c>
      <c r="G5315">
        <v>5313</v>
      </c>
      <c r="H5315">
        <f t="shared" ca="1" si="165"/>
        <v>-1.4947188749734612E-3</v>
      </c>
    </row>
    <row r="5316" spans="2:8" x14ac:dyDescent="0.45">
      <c r="B5316" s="191">
        <v>37809</v>
      </c>
      <c r="C5316" s="101">
        <v>8.7120523452758789</v>
      </c>
      <c r="D5316" s="56">
        <f t="shared" si="166"/>
        <v>-0.90968801961338863</v>
      </c>
      <c r="E5316">
        <v>-6.4215935736643536E-3</v>
      </c>
      <c r="G5316">
        <v>5314</v>
      </c>
      <c r="H5316">
        <f t="shared" ref="H5316:H5379" ca="1" si="167">_xlfn.NORM.INV(RAND(),N$5,N$6)</f>
        <v>3.6792664889662811E-2</v>
      </c>
    </row>
    <row r="5317" spans="2:8" x14ac:dyDescent="0.45">
      <c r="B5317" s="191">
        <v>41054</v>
      </c>
      <c r="C5317" s="101">
        <v>96.4661865234375</v>
      </c>
      <c r="D5317" s="56">
        <f t="shared" si="166"/>
        <v>3.6036048721908704</v>
      </c>
      <c r="E5317">
        <v>-6.4277224231000076E-3</v>
      </c>
      <c r="G5317">
        <v>5315</v>
      </c>
      <c r="H5317">
        <f t="shared" ca="1" si="167"/>
        <v>1.2027270269316635E-2</v>
      </c>
    </row>
    <row r="5318" spans="2:8" x14ac:dyDescent="0.45">
      <c r="B5318" s="191">
        <v>38652</v>
      </c>
      <c r="C5318" s="101">
        <v>20.954488754272461</v>
      </c>
      <c r="D5318" s="56">
        <f t="shared" si="166"/>
        <v>-0.82698398244785054</v>
      </c>
      <c r="E5318">
        <v>-6.4403922766299243E-3</v>
      </c>
      <c r="G5318">
        <v>5316</v>
      </c>
      <c r="H5318">
        <f t="shared" ca="1" si="167"/>
        <v>2.5593686241827743E-3</v>
      </c>
    </row>
    <row r="5319" spans="2:8" x14ac:dyDescent="0.45">
      <c r="B5319" s="191">
        <v>41276</v>
      </c>
      <c r="C5319" s="101">
        <v>121.11299896240234</v>
      </c>
      <c r="D5319" s="56">
        <f t="shared" si="166"/>
        <v>-0.37143188278814349</v>
      </c>
      <c r="E5319">
        <v>-6.4404620894793745E-3</v>
      </c>
      <c r="G5319">
        <v>5317</v>
      </c>
      <c r="H5319">
        <f t="shared" ca="1" si="167"/>
        <v>-1.9286182561355985E-2</v>
      </c>
    </row>
    <row r="5320" spans="2:8" x14ac:dyDescent="0.45">
      <c r="B5320" s="191">
        <v>43298</v>
      </c>
      <c r="C5320" s="101">
        <v>192.6807861328125</v>
      </c>
      <c r="D5320" s="56">
        <f t="shared" si="166"/>
        <v>18.224418420765677</v>
      </c>
      <c r="E5320">
        <v>-6.4434096913942576E-3</v>
      </c>
      <c r="G5320">
        <v>5318</v>
      </c>
      <c r="H5320">
        <f t="shared" ca="1" si="167"/>
        <v>-1.7131162014821886E-4</v>
      </c>
    </row>
    <row r="5321" spans="2:8" x14ac:dyDescent="0.45">
      <c r="B5321" s="191">
        <v>37923</v>
      </c>
      <c r="C5321" s="101">
        <v>10.022710800170898</v>
      </c>
      <c r="D5321" s="56">
        <f t="shared" si="166"/>
        <v>-0.79869375877087201</v>
      </c>
      <c r="E5321">
        <v>-6.4472934375972559E-3</v>
      </c>
      <c r="G5321">
        <v>5319</v>
      </c>
      <c r="H5321">
        <f t="shared" ca="1" si="167"/>
        <v>3.6492267039996058E-3</v>
      </c>
    </row>
    <row r="5322" spans="2:8" x14ac:dyDescent="0.45">
      <c r="B5322" s="191">
        <v>40206</v>
      </c>
      <c r="C5322" s="101">
        <v>49.788375854492188</v>
      </c>
      <c r="D5322" s="56">
        <f t="shared" si="166"/>
        <v>-0.85007924878328678</v>
      </c>
      <c r="E5322">
        <v>-6.4478725035256928E-3</v>
      </c>
      <c r="G5322">
        <v>5320</v>
      </c>
      <c r="H5322">
        <f t="shared" ca="1" si="167"/>
        <v>1.9036779520439528E-2</v>
      </c>
    </row>
    <row r="5323" spans="2:8" x14ac:dyDescent="0.45">
      <c r="B5323" s="191">
        <v>44981</v>
      </c>
      <c r="C5323" s="101">
        <v>332.09796142578125</v>
      </c>
      <c r="D5323" s="56">
        <f t="shared" si="166"/>
        <v>9.2244052767721616</v>
      </c>
      <c r="E5323">
        <v>-6.449930616111944E-3</v>
      </c>
      <c r="G5323">
        <v>5321</v>
      </c>
      <c r="H5323">
        <f t="shared" ca="1" si="167"/>
        <v>2.2030301005817699E-2</v>
      </c>
    </row>
    <row r="5324" spans="2:8" x14ac:dyDescent="0.45">
      <c r="B5324" s="191">
        <v>39735</v>
      </c>
      <c r="C5324" s="101">
        <v>32.480907440185547</v>
      </c>
      <c r="D5324" s="56">
        <f t="shared" si="166"/>
        <v>-0.76985521218510589</v>
      </c>
      <c r="E5324">
        <v>-6.4687595134393207E-3</v>
      </c>
      <c r="G5324">
        <v>5322</v>
      </c>
      <c r="H5324">
        <f t="shared" ca="1" si="167"/>
        <v>-1.2543699315257673E-2</v>
      </c>
    </row>
    <row r="5325" spans="2:8" x14ac:dyDescent="0.45">
      <c r="B5325" s="191">
        <v>42234</v>
      </c>
      <c r="C5325" s="101">
        <v>141.13249206542969</v>
      </c>
      <c r="D5325" s="56">
        <f t="shared" si="166"/>
        <v>11.568791534478532</v>
      </c>
      <c r="E5325">
        <v>-6.4693159718287319E-3</v>
      </c>
      <c r="G5325">
        <v>5323</v>
      </c>
      <c r="H5325">
        <f t="shared" ca="1" si="167"/>
        <v>2.2177293359751025E-2</v>
      </c>
    </row>
    <row r="5326" spans="2:8" x14ac:dyDescent="0.45">
      <c r="B5326" s="191">
        <v>37967</v>
      </c>
      <c r="C5326" s="101">
        <v>11.228803634643555</v>
      </c>
      <c r="D5326" s="56">
        <f t="shared" si="166"/>
        <v>-0.97231888695343138</v>
      </c>
      <c r="E5326">
        <v>-6.4738971710009367E-3</v>
      </c>
      <c r="G5326">
        <v>5324</v>
      </c>
      <c r="H5326">
        <f t="shared" ca="1" si="167"/>
        <v>4.4318822401601321E-3</v>
      </c>
    </row>
    <row r="5327" spans="2:8" x14ac:dyDescent="0.45">
      <c r="B5327" s="191">
        <v>45874</v>
      </c>
      <c r="C5327" s="101">
        <v>405.6485595703125</v>
      </c>
      <c r="D5327" s="56">
        <f t="shared" si="166"/>
        <v>11.507340679462446</v>
      </c>
      <c r="E5327">
        <v>-6.4771899140067049E-3</v>
      </c>
      <c r="G5327">
        <v>5325</v>
      </c>
      <c r="H5327">
        <f t="shared" ca="1" si="167"/>
        <v>1.3604585304693675E-2</v>
      </c>
    </row>
    <row r="5328" spans="2:8" x14ac:dyDescent="0.45">
      <c r="B5328" s="191">
        <v>39758</v>
      </c>
      <c r="C5328" s="101">
        <v>32.432838439941406</v>
      </c>
      <c r="D5328" s="56">
        <f t="shared" si="166"/>
        <v>-0.91729546983896515</v>
      </c>
      <c r="E5328">
        <v>-6.4780526110983219E-3</v>
      </c>
      <c r="G5328">
        <v>5326</v>
      </c>
      <c r="H5328">
        <f t="shared" ca="1" si="167"/>
        <v>3.3049176981524597E-2</v>
      </c>
    </row>
    <row r="5329" spans="2:8" x14ac:dyDescent="0.45">
      <c r="B5329" s="191">
        <v>45100</v>
      </c>
      <c r="C5329" s="101">
        <v>392.15310668945313</v>
      </c>
      <c r="D5329" s="56">
        <f t="shared" si="166"/>
        <v>2.2590361017990284</v>
      </c>
      <c r="E5329">
        <v>-6.4783429359039912E-3</v>
      </c>
      <c r="G5329">
        <v>5327</v>
      </c>
      <c r="H5329">
        <f t="shared" ca="1" si="167"/>
        <v>3.4522817478085674E-3</v>
      </c>
    </row>
    <row r="5330" spans="2:8" x14ac:dyDescent="0.45">
      <c r="B5330" s="191">
        <v>41277</v>
      </c>
      <c r="C5330" s="101">
        <v>120.32794189453125</v>
      </c>
      <c r="D5330" s="56">
        <f t="shared" si="166"/>
        <v>-0.25507927416957449</v>
      </c>
      <c r="E5330">
        <v>-6.4820215385369374E-3</v>
      </c>
      <c r="G5330">
        <v>5328</v>
      </c>
      <c r="H5330">
        <f t="shared" ca="1" si="167"/>
        <v>1.3817851293971688E-2</v>
      </c>
    </row>
    <row r="5331" spans="2:8" x14ac:dyDescent="0.45">
      <c r="B5331" s="191">
        <v>41962</v>
      </c>
      <c r="C5331" s="101">
        <v>161.53120422363281</v>
      </c>
      <c r="D5331" s="56">
        <f t="shared" si="166"/>
        <v>-0.17826045444383726</v>
      </c>
      <c r="E5331">
        <v>-6.4822004850599397E-3</v>
      </c>
      <c r="G5331">
        <v>5329</v>
      </c>
      <c r="H5331">
        <f t="shared" ca="1" si="167"/>
        <v>3.5676780341762172E-2</v>
      </c>
    </row>
    <row r="5332" spans="2:8" x14ac:dyDescent="0.45">
      <c r="B5332" s="191">
        <v>43508</v>
      </c>
      <c r="C5332" s="101">
        <v>196.572265625</v>
      </c>
      <c r="D5332" s="56">
        <f t="shared" si="166"/>
        <v>1.8804575976592437</v>
      </c>
      <c r="E5332">
        <v>-6.4957484848407725E-3</v>
      </c>
      <c r="G5332">
        <v>5330</v>
      </c>
      <c r="H5332">
        <f t="shared" ca="1" si="167"/>
        <v>-3.4219382155012697E-2</v>
      </c>
    </row>
    <row r="5333" spans="2:8" x14ac:dyDescent="0.45">
      <c r="B5333" s="191">
        <v>40568</v>
      </c>
      <c r="C5333" s="101">
        <v>68.243415832519531</v>
      </c>
      <c r="D5333" s="56">
        <f t="shared" si="166"/>
        <v>-0.41447655625218432</v>
      </c>
      <c r="E5333">
        <v>-6.5050101250998518E-3</v>
      </c>
      <c r="G5333">
        <v>5331</v>
      </c>
      <c r="H5333">
        <f t="shared" ca="1" si="167"/>
        <v>2.0028204104717468E-2</v>
      </c>
    </row>
    <row r="5334" spans="2:8" x14ac:dyDescent="0.45">
      <c r="B5334" s="191">
        <v>41229</v>
      </c>
      <c r="C5334" s="101">
        <v>116.55112457275391</v>
      </c>
      <c r="D5334" s="56">
        <f t="shared" si="166"/>
        <v>10.596129648703233</v>
      </c>
      <c r="E5334">
        <v>-6.511146175686878E-3</v>
      </c>
      <c r="G5334">
        <v>5332</v>
      </c>
      <c r="H5334">
        <f t="shared" ca="1" si="167"/>
        <v>-1.4946231731064581E-2</v>
      </c>
    </row>
    <row r="5335" spans="2:8" x14ac:dyDescent="0.45">
      <c r="B5335" s="191">
        <v>36262</v>
      </c>
      <c r="C5335" s="101">
        <v>10.050864219665527</v>
      </c>
      <c r="D5335" s="56">
        <f t="shared" si="166"/>
        <v>0.48925910345403539</v>
      </c>
      <c r="E5335">
        <v>-6.5232908282348082E-3</v>
      </c>
      <c r="G5335">
        <v>5333</v>
      </c>
      <c r="H5335">
        <f t="shared" ca="1" si="167"/>
        <v>-2.467858569035369E-2</v>
      </c>
    </row>
    <row r="5336" spans="2:8" x14ac:dyDescent="0.45">
      <c r="B5336" s="191">
        <v>36039</v>
      </c>
      <c r="C5336" s="101">
        <v>6.7489023208618164</v>
      </c>
      <c r="D5336" s="56">
        <f t="shared" si="166"/>
        <v>-0.98352746875833552</v>
      </c>
      <c r="E5336">
        <v>-6.5294652102524013E-3</v>
      </c>
      <c r="G5336">
        <v>5334</v>
      </c>
      <c r="H5336">
        <f t="shared" ca="1" si="167"/>
        <v>-1.8337579209167457E-2</v>
      </c>
    </row>
    <row r="5337" spans="2:8" x14ac:dyDescent="0.45">
      <c r="B5337" s="191">
        <v>45776</v>
      </c>
      <c r="C5337" s="101">
        <v>409.70645141601563</v>
      </c>
      <c r="D5337" s="56">
        <f t="shared" si="166"/>
        <v>10.207443768474574</v>
      </c>
      <c r="E5337">
        <v>-6.529839563423308E-3</v>
      </c>
      <c r="G5337">
        <v>5335</v>
      </c>
      <c r="H5337">
        <f t="shared" ca="1" si="167"/>
        <v>-1.8870646682559618E-3</v>
      </c>
    </row>
    <row r="5338" spans="2:8" x14ac:dyDescent="0.45">
      <c r="B5338" s="191">
        <v>39706</v>
      </c>
      <c r="C5338" s="101">
        <v>36.556636810302734</v>
      </c>
      <c r="D5338" s="56">
        <f t="shared" si="166"/>
        <v>-0.91068969405747557</v>
      </c>
      <c r="E5338">
        <v>-6.5307229378425416E-3</v>
      </c>
      <c r="G5338">
        <v>5336</v>
      </c>
      <c r="H5338">
        <f t="shared" ca="1" si="167"/>
        <v>5.908603080606401E-3</v>
      </c>
    </row>
    <row r="5339" spans="2:8" x14ac:dyDescent="0.45">
      <c r="B5339" s="191">
        <v>45958</v>
      </c>
      <c r="C5339" s="101">
        <v>409.32159423828125</v>
      </c>
      <c r="D5339" s="56">
        <f t="shared" si="166"/>
        <v>7.7877279348431777E-2</v>
      </c>
      <c r="E5339">
        <v>-6.5374842825432827E-3</v>
      </c>
      <c r="G5339">
        <v>5337</v>
      </c>
      <c r="H5339">
        <f t="shared" ca="1" si="167"/>
        <v>1.117199388257337E-2</v>
      </c>
    </row>
    <row r="5340" spans="2:8" x14ac:dyDescent="0.45">
      <c r="B5340" s="191">
        <v>45720</v>
      </c>
      <c r="C5340" s="101">
        <v>379.74786376953125</v>
      </c>
      <c r="D5340" s="56">
        <f t="shared" si="166"/>
        <v>-3.6275199694670725E-2</v>
      </c>
      <c r="E5340">
        <v>-6.5416865860057185E-3</v>
      </c>
      <c r="G5340">
        <v>5338</v>
      </c>
      <c r="H5340">
        <f t="shared" ca="1" si="167"/>
        <v>-8.9037044020829331E-3</v>
      </c>
    </row>
    <row r="5341" spans="2:8" x14ac:dyDescent="0.45">
      <c r="B5341" s="191">
        <v>45999</v>
      </c>
      <c r="C5341" s="101">
        <v>394.04180908203125</v>
      </c>
      <c r="D5341" s="56">
        <f t="shared" si="166"/>
        <v>4.8103789053645025</v>
      </c>
      <c r="E5341">
        <v>-6.5440410740466174E-3</v>
      </c>
      <c r="G5341">
        <v>5339</v>
      </c>
      <c r="H5341">
        <f t="shared" ca="1" si="167"/>
        <v>-3.1292759902256549E-3</v>
      </c>
    </row>
    <row r="5342" spans="2:8" x14ac:dyDescent="0.45">
      <c r="B5342" s="191">
        <v>40532</v>
      </c>
      <c r="C5342" s="101">
        <v>67.816886901855469</v>
      </c>
      <c r="D5342" s="56">
        <f t="shared" si="166"/>
        <v>5.8706155975019234</v>
      </c>
      <c r="E5342">
        <v>-6.5458771334536807E-3</v>
      </c>
      <c r="G5342">
        <v>5340</v>
      </c>
      <c r="H5342">
        <f t="shared" ca="1" si="167"/>
        <v>-4.0489860852786261E-2</v>
      </c>
    </row>
    <row r="5343" spans="2:8" x14ac:dyDescent="0.45">
      <c r="B5343" s="191">
        <v>37866</v>
      </c>
      <c r="C5343" s="101">
        <v>9.8705692291259766</v>
      </c>
      <c r="D5343" s="56">
        <f t="shared" si="166"/>
        <v>-0.97867728452006308</v>
      </c>
      <c r="E5343">
        <v>-6.5459239320579997E-3</v>
      </c>
      <c r="G5343">
        <v>5341</v>
      </c>
      <c r="H5343">
        <f t="shared" ca="1" si="167"/>
        <v>7.4090977245619919E-3</v>
      </c>
    </row>
    <row r="5344" spans="2:8" x14ac:dyDescent="0.45">
      <c r="B5344" s="191">
        <v>45552</v>
      </c>
      <c r="C5344" s="101">
        <v>462.913330078125</v>
      </c>
      <c r="D5344" s="56">
        <f t="shared" si="166"/>
        <v>10.626534300732908</v>
      </c>
      <c r="E5344">
        <v>-6.5544672303818052E-3</v>
      </c>
      <c r="G5344">
        <v>5342</v>
      </c>
      <c r="H5344">
        <f t="shared" ca="1" si="167"/>
        <v>-1.1690158192372009E-3</v>
      </c>
    </row>
    <row r="5345" spans="2:8" x14ac:dyDescent="0.45">
      <c r="B5345" s="191">
        <v>39561</v>
      </c>
      <c r="C5345" s="101">
        <v>39.81524658203125</v>
      </c>
      <c r="D5345" s="56">
        <f t="shared" si="166"/>
        <v>-0.91218247351539616</v>
      </c>
      <c r="E5345">
        <v>-6.5633101104063058E-3</v>
      </c>
      <c r="G5345">
        <v>5343</v>
      </c>
      <c r="H5345">
        <f t="shared" ca="1" si="167"/>
        <v>-4.2138444333827824E-2</v>
      </c>
    </row>
    <row r="5346" spans="2:8" x14ac:dyDescent="0.45">
      <c r="B5346" s="191">
        <v>45532</v>
      </c>
      <c r="C5346" s="101">
        <v>453.3861083984375</v>
      </c>
      <c r="D5346" s="56">
        <f t="shared" si="166"/>
        <v>2.0243319735612926</v>
      </c>
      <c r="E5346">
        <v>-6.5920475106185893E-3</v>
      </c>
      <c r="G5346">
        <v>5344</v>
      </c>
      <c r="H5346">
        <f t="shared" ca="1" si="167"/>
        <v>2.502022098065119E-3</v>
      </c>
    </row>
    <row r="5347" spans="2:8" x14ac:dyDescent="0.45">
      <c r="B5347" s="191">
        <v>44068</v>
      </c>
      <c r="C5347" s="101">
        <v>149.91281127929688</v>
      </c>
      <c r="D5347" s="56">
        <f t="shared" si="166"/>
        <v>0.13078703796953189</v>
      </c>
      <c r="E5347">
        <v>-6.609066688237168E-3</v>
      </c>
      <c r="G5347">
        <v>5345</v>
      </c>
      <c r="H5347">
        <f t="shared" ca="1" si="167"/>
        <v>-6.6276163957721358E-3</v>
      </c>
    </row>
    <row r="5348" spans="2:8" x14ac:dyDescent="0.45">
      <c r="B5348" s="191">
        <v>44144</v>
      </c>
      <c r="C5348" s="101">
        <v>132.57386779785156</v>
      </c>
      <c r="D5348" s="56">
        <f t="shared" si="166"/>
        <v>47.857841811525475</v>
      </c>
      <c r="E5348">
        <v>-6.610998947883774E-3</v>
      </c>
      <c r="G5348">
        <v>5346</v>
      </c>
      <c r="H5348">
        <f t="shared" ca="1" si="167"/>
        <v>-1.307591920774954E-2</v>
      </c>
    </row>
    <row r="5349" spans="2:8" x14ac:dyDescent="0.45">
      <c r="B5349" s="191">
        <v>35138</v>
      </c>
      <c r="C5349" s="101">
        <v>2.7134613990783691</v>
      </c>
      <c r="D5349" s="56">
        <f t="shared" si="166"/>
        <v>-0.96125328042528058</v>
      </c>
      <c r="E5349">
        <v>-6.6131627128159509E-3</v>
      </c>
      <c r="G5349">
        <v>5347</v>
      </c>
      <c r="H5349">
        <f t="shared" ca="1" si="167"/>
        <v>1.3425200972336997E-2</v>
      </c>
    </row>
    <row r="5350" spans="2:8" x14ac:dyDescent="0.45">
      <c r="B5350" s="191">
        <v>40606</v>
      </c>
      <c r="C5350" s="101">
        <v>70.030738830566406</v>
      </c>
      <c r="D5350" s="56">
        <f t="shared" si="166"/>
        <v>-0.51278480430805606</v>
      </c>
      <c r="E5350">
        <v>-6.6263014461221924E-3</v>
      </c>
      <c r="G5350">
        <v>5348</v>
      </c>
      <c r="H5350">
        <f t="shared" ca="1" si="167"/>
        <v>-1.8871839850699592E-2</v>
      </c>
    </row>
    <row r="5351" spans="2:8" x14ac:dyDescent="0.45">
      <c r="B5351" s="191">
        <v>44152</v>
      </c>
      <c r="C5351" s="101">
        <v>143.73677062988281</v>
      </c>
      <c r="D5351" s="56">
        <f t="shared" si="166"/>
        <v>-0.61738391581021523</v>
      </c>
      <c r="E5351">
        <v>-6.6278011423439726E-3</v>
      </c>
      <c r="G5351">
        <v>5349</v>
      </c>
      <c r="H5351">
        <f t="shared" ca="1" si="167"/>
        <v>-8.0994056853757519E-5</v>
      </c>
    </row>
    <row r="5352" spans="2:8" x14ac:dyDescent="0.45">
      <c r="B5352" s="191">
        <v>45365</v>
      </c>
      <c r="C5352" s="101">
        <v>375.66839599609375</v>
      </c>
      <c r="D5352" s="56">
        <f t="shared" si="166"/>
        <v>-5.0575351289916644E-2</v>
      </c>
      <c r="E5352">
        <v>-6.6280467045087103E-3</v>
      </c>
      <c r="G5352">
        <v>5350</v>
      </c>
      <c r="H5352">
        <f t="shared" ca="1" si="167"/>
        <v>-2.4238798225591552E-3</v>
      </c>
    </row>
    <row r="5353" spans="2:8" x14ac:dyDescent="0.45">
      <c r="B5353" s="191">
        <v>45149</v>
      </c>
      <c r="C5353" s="101">
        <v>395.6800537109375</v>
      </c>
      <c r="D5353" s="56">
        <f t="shared" si="166"/>
        <v>1.3794184744179798</v>
      </c>
      <c r="E5353">
        <v>-6.6408868367722742E-3</v>
      </c>
      <c r="G5353">
        <v>5351</v>
      </c>
      <c r="H5353">
        <f t="shared" ca="1" si="167"/>
        <v>2.6294903690034937E-2</v>
      </c>
    </row>
    <row r="5354" spans="2:8" x14ac:dyDescent="0.45">
      <c r="B5354" s="191">
        <v>44230</v>
      </c>
      <c r="C5354" s="101">
        <v>166.29275512695313</v>
      </c>
      <c r="D5354" s="56">
        <f t="shared" si="166"/>
        <v>3.6304852887190853</v>
      </c>
      <c r="E5354">
        <v>-6.6451154336324295E-3</v>
      </c>
      <c r="G5354">
        <v>5352</v>
      </c>
      <c r="H5354">
        <f t="shared" ca="1" si="167"/>
        <v>2.8998501827454407E-2</v>
      </c>
    </row>
    <row r="5355" spans="2:8" x14ac:dyDescent="0.45">
      <c r="B5355" s="191">
        <v>39947</v>
      </c>
      <c r="C5355" s="101">
        <v>35.91259765625</v>
      </c>
      <c r="D5355" s="56">
        <f t="shared" si="166"/>
        <v>-0.25601732147737066</v>
      </c>
      <c r="E5355">
        <v>-6.6470632675999031E-3</v>
      </c>
      <c r="G5355">
        <v>5353</v>
      </c>
      <c r="H5355">
        <f t="shared" ca="1" si="167"/>
        <v>-1.3088503913373795E-3</v>
      </c>
    </row>
    <row r="5356" spans="2:8" x14ac:dyDescent="0.45">
      <c r="B5356" s="191">
        <v>40029</v>
      </c>
      <c r="C5356" s="101">
        <v>48.270744323730469</v>
      </c>
      <c r="D5356" s="56">
        <f t="shared" si="166"/>
        <v>-0.8892108385591081</v>
      </c>
      <c r="E5356">
        <v>-6.6490116445429379E-3</v>
      </c>
      <c r="G5356">
        <v>5354</v>
      </c>
      <c r="H5356">
        <f t="shared" ca="1" si="167"/>
        <v>-7.2742271718700272E-3</v>
      </c>
    </row>
    <row r="5357" spans="2:8" x14ac:dyDescent="0.45">
      <c r="B5357" s="191">
        <v>45603</v>
      </c>
      <c r="C5357" s="101">
        <v>435.69915771484375</v>
      </c>
      <c r="D5357" s="56">
        <f t="shared" si="166"/>
        <v>57.167750974361823</v>
      </c>
      <c r="E5357">
        <v>-6.6514808153214427E-3</v>
      </c>
      <c r="G5357">
        <v>5355</v>
      </c>
      <c r="H5357">
        <f t="shared" ca="1" si="167"/>
        <v>-7.1232386535627591E-3</v>
      </c>
    </row>
    <row r="5358" spans="2:8" x14ac:dyDescent="0.45">
      <c r="B5358" s="191">
        <v>37193</v>
      </c>
      <c r="C5358" s="101">
        <v>7.4903903007507324</v>
      </c>
      <c r="D5358" s="56">
        <f t="shared" si="166"/>
        <v>-0.36758055448598875</v>
      </c>
      <c r="E5358">
        <v>-6.6524650449955158E-3</v>
      </c>
      <c r="G5358">
        <v>5356</v>
      </c>
      <c r="H5358">
        <f t="shared" ca="1" si="167"/>
        <v>2.3370005727661479E-2</v>
      </c>
    </row>
    <row r="5359" spans="2:8" x14ac:dyDescent="0.45">
      <c r="B5359" s="191">
        <v>36342</v>
      </c>
      <c r="C5359" s="101">
        <v>11.844022750854492</v>
      </c>
      <c r="D5359" s="56">
        <f t="shared" si="166"/>
        <v>-0.85816483769792506</v>
      </c>
      <c r="E5359">
        <v>-6.6594847047646575E-3</v>
      </c>
      <c r="G5359">
        <v>5357</v>
      </c>
      <c r="H5359">
        <f t="shared" ca="1" si="167"/>
        <v>-1.5933326278899453E-2</v>
      </c>
    </row>
    <row r="5360" spans="2:8" x14ac:dyDescent="0.45">
      <c r="B5360" s="191">
        <v>40906</v>
      </c>
      <c r="C5360" s="101">
        <v>83.505546569824219</v>
      </c>
      <c r="D5360" s="56">
        <f t="shared" si="166"/>
        <v>-0.40320027071051584</v>
      </c>
      <c r="E5360">
        <v>-6.6815429760350934E-3</v>
      </c>
      <c r="G5360">
        <v>5358</v>
      </c>
      <c r="H5360">
        <f t="shared" ca="1" si="167"/>
        <v>-3.4157418014219662E-2</v>
      </c>
    </row>
    <row r="5361" spans="2:8" x14ac:dyDescent="0.45">
      <c r="B5361" s="191">
        <v>42269</v>
      </c>
      <c r="C5361" s="101">
        <v>139.92222595214844</v>
      </c>
      <c r="D5361" s="56">
        <f t="shared" si="166"/>
        <v>-0.70068304748985111</v>
      </c>
      <c r="E5361">
        <v>-6.6824580223238941E-3</v>
      </c>
      <c r="G5361">
        <v>5359</v>
      </c>
      <c r="H5361">
        <f t="shared" ca="1" si="167"/>
        <v>-9.7679217562111256E-3</v>
      </c>
    </row>
    <row r="5362" spans="2:8" x14ac:dyDescent="0.45">
      <c r="B5362" s="191">
        <v>45568</v>
      </c>
      <c r="C5362" s="101">
        <v>467.47177124023438</v>
      </c>
      <c r="D5362" s="56">
        <f t="shared" si="166"/>
        <v>2.0503120482836996</v>
      </c>
      <c r="E5362">
        <v>-6.6834695291191036E-3</v>
      </c>
      <c r="G5362">
        <v>5360</v>
      </c>
      <c r="H5362">
        <f t="shared" ca="1" si="167"/>
        <v>-5.8996073809658668E-3</v>
      </c>
    </row>
    <row r="5363" spans="2:8" x14ac:dyDescent="0.45">
      <c r="B5363" s="191">
        <v>41934</v>
      </c>
      <c r="C5363" s="101">
        <v>153.25375366210938</v>
      </c>
      <c r="D5363" s="56">
        <f t="shared" si="166"/>
        <v>-8.8632917344537751E-2</v>
      </c>
      <c r="E5363">
        <v>-6.688577535478241E-3</v>
      </c>
      <c r="G5363">
        <v>5361</v>
      </c>
      <c r="H5363">
        <f t="shared" ca="1" si="167"/>
        <v>2.9656266898127198E-2</v>
      </c>
    </row>
    <row r="5364" spans="2:8" x14ac:dyDescent="0.45">
      <c r="B5364" s="191">
        <v>44358</v>
      </c>
      <c r="C5364" s="101">
        <v>168.15809631347656</v>
      </c>
      <c r="D5364" s="56">
        <f t="shared" si="166"/>
        <v>-0.17036426808706276</v>
      </c>
      <c r="E5364">
        <v>-6.6890072225089976E-3</v>
      </c>
      <c r="G5364">
        <v>5362</v>
      </c>
      <c r="H5364">
        <f t="shared" ca="1" si="167"/>
        <v>1.4088786432597067E-2</v>
      </c>
    </row>
    <row r="5365" spans="2:8" x14ac:dyDescent="0.45">
      <c r="B5365" s="191">
        <v>42936</v>
      </c>
      <c r="C5365" s="101">
        <v>202.68907165527344</v>
      </c>
      <c r="D5365" s="56">
        <f t="shared" si="166"/>
        <v>0.29693256062106244</v>
      </c>
      <c r="E5365">
        <v>-6.6905443044042124E-3</v>
      </c>
      <c r="G5365">
        <v>5363</v>
      </c>
      <c r="H5365">
        <f t="shared" ca="1" si="167"/>
        <v>3.4855970194906478E-3</v>
      </c>
    </row>
    <row r="5366" spans="2:8" x14ac:dyDescent="0.45">
      <c r="B5366" s="191">
        <v>42297</v>
      </c>
      <c r="C5366" s="101">
        <v>156.28343200683594</v>
      </c>
      <c r="D5366" s="56">
        <f t="shared" si="166"/>
        <v>-0.25717293064472951</v>
      </c>
      <c r="E5366">
        <v>-6.6954191396583276E-3</v>
      </c>
      <c r="G5366">
        <v>5364</v>
      </c>
      <c r="H5366">
        <f t="shared" ca="1" si="167"/>
        <v>7.2420848485329351E-3</v>
      </c>
    </row>
    <row r="5367" spans="2:8" x14ac:dyDescent="0.45">
      <c r="B5367" s="191">
        <v>43613</v>
      </c>
      <c r="C5367" s="101">
        <v>210.39006042480469</v>
      </c>
      <c r="D5367" s="56">
        <f t="shared" si="166"/>
        <v>0.12884780527925677</v>
      </c>
      <c r="E5367">
        <v>-6.7046835747247065E-3</v>
      </c>
      <c r="G5367">
        <v>5365</v>
      </c>
      <c r="H5367">
        <f t="shared" ca="1" si="167"/>
        <v>1.4544200511130176E-5</v>
      </c>
    </row>
    <row r="5368" spans="2:8" x14ac:dyDescent="0.45">
      <c r="B5368" s="191">
        <v>43018</v>
      </c>
      <c r="C5368" s="101">
        <v>186.37593078613281</v>
      </c>
      <c r="D5368" s="56">
        <f t="shared" si="166"/>
        <v>0.18780430334415074</v>
      </c>
      <c r="E5368">
        <v>-6.716233542019702E-3</v>
      </c>
      <c r="G5368">
        <v>5366</v>
      </c>
      <c r="H5368">
        <f t="shared" ca="1" si="167"/>
        <v>2.8360845418163846E-2</v>
      </c>
    </row>
    <row r="5369" spans="2:8" x14ac:dyDescent="0.45">
      <c r="B5369" s="191">
        <v>44320</v>
      </c>
      <c r="C5369" s="101">
        <v>156.90794372558594</v>
      </c>
      <c r="D5369" s="56">
        <f t="shared" si="166"/>
        <v>-0.45608263216779904</v>
      </c>
      <c r="E5369">
        <v>-6.7182662329364085E-3</v>
      </c>
      <c r="G5369">
        <v>5367</v>
      </c>
      <c r="H5369">
        <f t="shared" ca="1" si="167"/>
        <v>2.4004354159374255E-2</v>
      </c>
    </row>
    <row r="5370" spans="2:8" x14ac:dyDescent="0.45">
      <c r="B5370" s="191">
        <v>44895</v>
      </c>
      <c r="C5370" s="101">
        <v>288.4775390625</v>
      </c>
      <c r="D5370" s="56">
        <f t="shared" si="166"/>
        <v>3.5787692915962674</v>
      </c>
      <c r="E5370">
        <v>-6.7193952912009414E-3</v>
      </c>
      <c r="G5370">
        <v>5368</v>
      </c>
      <c r="H5370">
        <f t="shared" ca="1" si="167"/>
        <v>4.0565391771804089E-3</v>
      </c>
    </row>
    <row r="5371" spans="2:8" x14ac:dyDescent="0.45">
      <c r="B5371" s="191">
        <v>40585</v>
      </c>
      <c r="C5371" s="101">
        <v>63.003292083740234</v>
      </c>
      <c r="D5371" s="56">
        <f t="shared" si="166"/>
        <v>6.0566375797124721</v>
      </c>
      <c r="E5371">
        <v>-6.724303265415725E-3</v>
      </c>
      <c r="G5371">
        <v>5369</v>
      </c>
      <c r="H5371">
        <f t="shared" ca="1" si="167"/>
        <v>-1.6677965009931534E-2</v>
      </c>
    </row>
    <row r="5372" spans="2:8" x14ac:dyDescent="0.45">
      <c r="B5372" s="191">
        <v>36931</v>
      </c>
      <c r="C5372" s="101">
        <v>8.9282312393188477</v>
      </c>
      <c r="D5372" s="56">
        <f t="shared" si="166"/>
        <v>-0.93896463813018671</v>
      </c>
      <c r="E5372">
        <v>-6.7272933293836953E-3</v>
      </c>
      <c r="G5372">
        <v>5370</v>
      </c>
      <c r="H5372">
        <f t="shared" ca="1" si="167"/>
        <v>-1.7416967158714748E-2</v>
      </c>
    </row>
    <row r="5373" spans="2:8" x14ac:dyDescent="0.45">
      <c r="B5373" s="191">
        <v>41487</v>
      </c>
      <c r="C5373" s="101">
        <v>146.27964782714844</v>
      </c>
      <c r="D5373" s="56">
        <f t="shared" si="166"/>
        <v>3.687424838173639</v>
      </c>
      <c r="E5373">
        <v>-6.7308387692500251E-3</v>
      </c>
      <c r="G5373">
        <v>5371</v>
      </c>
      <c r="H5373">
        <f t="shared" ca="1" si="167"/>
        <v>2.9705564100211122E-3</v>
      </c>
    </row>
    <row r="5374" spans="2:8" x14ac:dyDescent="0.45">
      <c r="B5374" s="191">
        <v>39073</v>
      </c>
      <c r="C5374" s="101">
        <v>31.206825256347656</v>
      </c>
      <c r="D5374" s="56">
        <f t="shared" si="166"/>
        <v>-0.78082860242997409</v>
      </c>
      <c r="E5374">
        <v>-6.7350015677830151E-3</v>
      </c>
      <c r="G5374">
        <v>5372</v>
      </c>
      <c r="H5374">
        <f t="shared" ca="1" si="167"/>
        <v>-1.5835933297696182E-3</v>
      </c>
    </row>
    <row r="5375" spans="2:8" x14ac:dyDescent="0.45">
      <c r="B5375" s="191">
        <v>42136</v>
      </c>
      <c r="C5375" s="101">
        <v>142.38548278808594</v>
      </c>
      <c r="D5375" s="56">
        <f t="shared" si="166"/>
        <v>-0.24114667392282696</v>
      </c>
      <c r="E5375">
        <v>-6.7391281902207069E-3</v>
      </c>
      <c r="G5375">
        <v>5373</v>
      </c>
      <c r="H5375">
        <f t="shared" ca="1" si="167"/>
        <v>-3.2989506381786375E-2</v>
      </c>
    </row>
    <row r="5376" spans="2:8" x14ac:dyDescent="0.45">
      <c r="B5376" s="191">
        <v>43769</v>
      </c>
      <c r="C5376" s="101">
        <v>187.63241577148438</v>
      </c>
      <c r="D5376" s="56">
        <f t="shared" si="166"/>
        <v>-0.54253195198695592</v>
      </c>
      <c r="E5376">
        <v>-6.7464176669197592E-3</v>
      </c>
      <c r="G5376">
        <v>5374</v>
      </c>
      <c r="H5376">
        <f t="shared" ca="1" si="167"/>
        <v>2.7350173862239278E-2</v>
      </c>
    </row>
    <row r="5377" spans="2:8" x14ac:dyDescent="0.45">
      <c r="B5377" s="191">
        <v>45960</v>
      </c>
      <c r="C5377" s="101">
        <v>410.15414428710938</v>
      </c>
      <c r="D5377" s="56">
        <f t="shared" si="166"/>
        <v>0.13591946222051082</v>
      </c>
      <c r="E5377">
        <v>-6.7599789910920546E-3</v>
      </c>
      <c r="G5377">
        <v>5375</v>
      </c>
      <c r="H5377">
        <f t="shared" ca="1" si="167"/>
        <v>3.2461398482253087E-2</v>
      </c>
    </row>
    <row r="5378" spans="2:8" x14ac:dyDescent="0.45">
      <c r="B5378" s="191">
        <v>45343</v>
      </c>
      <c r="C5378" s="101">
        <v>361.0767822265625</v>
      </c>
      <c r="D5378" s="56">
        <f t="shared" si="166"/>
        <v>1.010230257678024</v>
      </c>
      <c r="E5378">
        <v>-6.7716656658913703E-3</v>
      </c>
      <c r="G5378">
        <v>5376</v>
      </c>
      <c r="H5378">
        <f t="shared" ca="1" si="167"/>
        <v>-2.3239674327958294E-2</v>
      </c>
    </row>
    <row r="5379" spans="2:8" x14ac:dyDescent="0.45">
      <c r="B5379" s="191">
        <v>43053</v>
      </c>
      <c r="C5379" s="101">
        <v>179.61961364746094</v>
      </c>
      <c r="D5379" s="56">
        <f t="shared" ref="D5379:D5442" si="168">(C5379-C5380)/C5380</f>
        <v>4.2166455096117437</v>
      </c>
      <c r="E5379">
        <v>-6.7750615768950124E-3</v>
      </c>
      <c r="G5379">
        <v>5377</v>
      </c>
      <c r="H5379">
        <f t="shared" ca="1" si="167"/>
        <v>1.7870628438521111E-2</v>
      </c>
    </row>
    <row r="5380" spans="2:8" x14ac:dyDescent="0.45">
      <c r="B5380" s="191">
        <v>39373</v>
      </c>
      <c r="C5380" s="101">
        <v>34.432014465332031</v>
      </c>
      <c r="D5380" s="56">
        <f t="shared" si="168"/>
        <v>-0.53668272868823785</v>
      </c>
      <c r="E5380">
        <v>-6.7750796789864476E-3</v>
      </c>
      <c r="G5380">
        <v>5378</v>
      </c>
      <c r="H5380">
        <f t="shared" ref="H5380:H5443" ca="1" si="169">_xlfn.NORM.INV(RAND(),N$5,N$6)</f>
        <v>1.4356656028156821E-2</v>
      </c>
    </row>
    <row r="5381" spans="2:8" x14ac:dyDescent="0.45">
      <c r="B5381" s="191">
        <v>40639</v>
      </c>
      <c r="C5381" s="101">
        <v>74.316276550292969</v>
      </c>
      <c r="D5381" s="56">
        <f t="shared" si="168"/>
        <v>-3.8117599334517784E-2</v>
      </c>
      <c r="E5381">
        <v>-6.7859413388040683E-3</v>
      </c>
      <c r="G5381">
        <v>5379</v>
      </c>
      <c r="H5381">
        <f t="shared" ca="1" si="169"/>
        <v>-5.9667212449908144E-3</v>
      </c>
    </row>
    <row r="5382" spans="2:8" x14ac:dyDescent="0.45">
      <c r="B5382" s="191">
        <v>40651</v>
      </c>
      <c r="C5382" s="101">
        <v>77.26129150390625</v>
      </c>
      <c r="D5382" s="56">
        <f t="shared" si="168"/>
        <v>-0.55932540894763161</v>
      </c>
      <c r="E5382">
        <v>-6.7883443772002484E-3</v>
      </c>
      <c r="G5382">
        <v>5380</v>
      </c>
      <c r="H5382">
        <f t="shared" ca="1" si="169"/>
        <v>9.0186931688316201E-3</v>
      </c>
    </row>
    <row r="5383" spans="2:8" x14ac:dyDescent="0.45">
      <c r="B5383" s="191">
        <v>43846</v>
      </c>
      <c r="C5383" s="101">
        <v>175.32504272460938</v>
      </c>
      <c r="D5383" s="56">
        <f t="shared" si="168"/>
        <v>-0.55339460233387927</v>
      </c>
      <c r="E5383">
        <v>-6.8069854128123873E-3</v>
      </c>
      <c r="G5383">
        <v>5381</v>
      </c>
      <c r="H5383">
        <f t="shared" ca="1" si="169"/>
        <v>-1.7219632172978623E-2</v>
      </c>
    </row>
    <row r="5384" spans="2:8" x14ac:dyDescent="0.45">
      <c r="B5384" s="191">
        <v>45986</v>
      </c>
      <c r="C5384" s="101">
        <v>392.57260131835938</v>
      </c>
      <c r="D5384" s="56">
        <f t="shared" si="168"/>
        <v>45.967748354443266</v>
      </c>
      <c r="E5384">
        <v>-6.8145033991062901E-3</v>
      </c>
      <c r="G5384">
        <v>5382</v>
      </c>
      <c r="H5384">
        <f t="shared" ca="1" si="169"/>
        <v>-7.7031471935377132E-3</v>
      </c>
    </row>
    <row r="5385" spans="2:8" x14ac:dyDescent="0.45">
      <c r="B5385" s="191">
        <v>35907</v>
      </c>
      <c r="C5385" s="101">
        <v>8.3583440780639648</v>
      </c>
      <c r="D5385" s="56">
        <f t="shared" si="168"/>
        <v>0.81879776249723735</v>
      </c>
      <c r="E5385">
        <v>-6.8260348689050468E-3</v>
      </c>
      <c r="G5385">
        <v>5383</v>
      </c>
      <c r="H5385">
        <f t="shared" ca="1" si="169"/>
        <v>-1.3959278257320018E-2</v>
      </c>
    </row>
    <row r="5386" spans="2:8" x14ac:dyDescent="0.45">
      <c r="B5386" s="191">
        <v>35506</v>
      </c>
      <c r="C5386" s="101">
        <v>4.5955324172973633</v>
      </c>
      <c r="D5386" s="56">
        <f t="shared" si="168"/>
        <v>-0.87305499118164664</v>
      </c>
      <c r="E5386">
        <v>-6.8325585191499607E-3</v>
      </c>
      <c r="G5386">
        <v>5384</v>
      </c>
      <c r="H5386">
        <f t="shared" ca="1" si="169"/>
        <v>3.5903899499041762E-2</v>
      </c>
    </row>
    <row r="5387" spans="2:8" x14ac:dyDescent="0.45">
      <c r="B5387" s="191">
        <v>39659</v>
      </c>
      <c r="C5387" s="101">
        <v>36.200969696044922</v>
      </c>
      <c r="D5387" s="56">
        <f t="shared" si="168"/>
        <v>3.8961924927134901</v>
      </c>
      <c r="E5387">
        <v>-6.8566572670802906E-3</v>
      </c>
      <c r="G5387">
        <v>5385</v>
      </c>
      <c r="H5387">
        <f t="shared" ca="1" si="169"/>
        <v>-1.8118393678732878E-3</v>
      </c>
    </row>
    <row r="5388" spans="2:8" x14ac:dyDescent="0.45">
      <c r="B5388" s="191">
        <v>37529</v>
      </c>
      <c r="C5388" s="101">
        <v>7.3936982154846191</v>
      </c>
      <c r="D5388" s="56">
        <f t="shared" si="168"/>
        <v>-0.96147248983765043</v>
      </c>
      <c r="E5388">
        <v>-6.8753364972669664E-3</v>
      </c>
      <c r="G5388">
        <v>5386</v>
      </c>
      <c r="H5388">
        <f t="shared" ca="1" si="169"/>
        <v>-1.0096307752661777E-2</v>
      </c>
    </row>
    <row r="5389" spans="2:8" x14ac:dyDescent="0.45">
      <c r="B5389" s="191">
        <v>43215</v>
      </c>
      <c r="C5389" s="101">
        <v>191.906982421875</v>
      </c>
      <c r="D5389" s="56">
        <f t="shared" si="168"/>
        <v>16.736325192107699</v>
      </c>
      <c r="E5389">
        <v>-6.8841614539232755E-3</v>
      </c>
      <c r="G5389">
        <v>5387</v>
      </c>
      <c r="H5389">
        <f t="shared" ca="1" si="169"/>
        <v>3.0429828193015332E-2</v>
      </c>
    </row>
    <row r="5390" spans="2:8" x14ac:dyDescent="0.45">
      <c r="B5390" s="191">
        <v>36368</v>
      </c>
      <c r="C5390" s="101">
        <v>10.81999683380127</v>
      </c>
      <c r="D5390" s="56">
        <f t="shared" si="168"/>
        <v>-0.207843803425875</v>
      </c>
      <c r="E5390">
        <v>-6.8881358923156737E-3</v>
      </c>
      <c r="G5390">
        <v>5388</v>
      </c>
      <c r="H5390">
        <f t="shared" ca="1" si="169"/>
        <v>1.0027987443013402E-3</v>
      </c>
    </row>
    <row r="5391" spans="2:8" x14ac:dyDescent="0.45">
      <c r="B5391" s="191">
        <v>38254</v>
      </c>
      <c r="C5391" s="101">
        <v>13.658918380737305</v>
      </c>
      <c r="D5391" s="56">
        <f t="shared" si="168"/>
        <v>-0.83712079651428106</v>
      </c>
      <c r="E5391">
        <v>-6.8948847134809536E-3</v>
      </c>
      <c r="G5391">
        <v>5389</v>
      </c>
      <c r="H5391">
        <f t="shared" ca="1" si="169"/>
        <v>-9.8070777009879092E-3</v>
      </c>
    </row>
    <row r="5392" spans="2:8" x14ac:dyDescent="0.45">
      <c r="B5392" s="191">
        <v>40725</v>
      </c>
      <c r="C5392" s="101">
        <v>83.85919189453125</v>
      </c>
      <c r="D5392" s="56">
        <f t="shared" si="168"/>
        <v>13.158235294401786</v>
      </c>
      <c r="E5392">
        <v>-6.8981219630753331E-3</v>
      </c>
      <c r="G5392">
        <v>5390</v>
      </c>
      <c r="H5392">
        <f t="shared" ca="1" si="169"/>
        <v>-1.1861386619617624E-2</v>
      </c>
    </row>
    <row r="5393" spans="2:8" x14ac:dyDescent="0.45">
      <c r="B5393" s="191">
        <v>35685</v>
      </c>
      <c r="C5393" s="101">
        <v>5.9229974746704102</v>
      </c>
      <c r="D5393" s="56">
        <f t="shared" si="168"/>
        <v>-0.9837951616916305</v>
      </c>
      <c r="E5393">
        <v>-6.9312557927356487E-3</v>
      </c>
      <c r="G5393">
        <v>5391</v>
      </c>
      <c r="H5393">
        <f t="shared" ca="1" si="169"/>
        <v>1.8244533385186813E-2</v>
      </c>
    </row>
    <row r="5394" spans="2:8" x14ac:dyDescent="0.45">
      <c r="B5394" s="191">
        <v>45350</v>
      </c>
      <c r="C5394" s="101">
        <v>365.50796508789063</v>
      </c>
      <c r="D5394" s="56">
        <f t="shared" si="168"/>
        <v>46.391236285443313</v>
      </c>
      <c r="E5394">
        <v>-6.931764230633952E-3</v>
      </c>
      <c r="G5394">
        <v>5392</v>
      </c>
      <c r="H5394">
        <f t="shared" ca="1" si="169"/>
        <v>7.1546333103722631E-3</v>
      </c>
    </row>
    <row r="5395" spans="2:8" x14ac:dyDescent="0.45">
      <c r="B5395" s="191">
        <v>36559</v>
      </c>
      <c r="C5395" s="101">
        <v>7.7125644683837891</v>
      </c>
      <c r="D5395" s="56">
        <f t="shared" si="168"/>
        <v>-0.94084790551873321</v>
      </c>
      <c r="E5395">
        <v>-6.9325043536903408E-3</v>
      </c>
      <c r="G5395">
        <v>5393</v>
      </c>
      <c r="H5395">
        <f t="shared" ca="1" si="169"/>
        <v>2.1414810620735036E-2</v>
      </c>
    </row>
    <row r="5396" spans="2:8" x14ac:dyDescent="0.45">
      <c r="B5396" s="191">
        <v>41309</v>
      </c>
      <c r="C5396" s="101">
        <v>130.38531494140625</v>
      </c>
      <c r="D5396" s="56">
        <f t="shared" si="168"/>
        <v>-0.66728848587839618</v>
      </c>
      <c r="E5396">
        <v>-6.9490874027729179E-3</v>
      </c>
      <c r="G5396">
        <v>5394</v>
      </c>
      <c r="H5396">
        <f t="shared" ca="1" si="169"/>
        <v>2.7259038980165757E-2</v>
      </c>
    </row>
    <row r="5397" spans="2:8" x14ac:dyDescent="0.45">
      <c r="B5397" s="191">
        <v>46003</v>
      </c>
      <c r="C5397" s="101">
        <v>391.88699340820313</v>
      </c>
      <c r="D5397" s="56">
        <f t="shared" si="168"/>
        <v>20.531274433519606</v>
      </c>
      <c r="E5397">
        <v>-6.9495381680567004E-3</v>
      </c>
      <c r="G5397">
        <v>5395</v>
      </c>
      <c r="H5397">
        <f t="shared" ca="1" si="169"/>
        <v>2.8157082547330247E-2</v>
      </c>
    </row>
    <row r="5398" spans="2:8" x14ac:dyDescent="0.45">
      <c r="B5398" s="191">
        <v>38523</v>
      </c>
      <c r="C5398" s="101">
        <v>18.200826644897461</v>
      </c>
      <c r="D5398" s="56">
        <f t="shared" si="168"/>
        <v>-0.87688947573266851</v>
      </c>
      <c r="E5398">
        <v>-6.9527538258305557E-3</v>
      </c>
      <c r="G5398">
        <v>5396</v>
      </c>
      <c r="H5398">
        <f t="shared" ca="1" si="169"/>
        <v>-2.9882638566872854E-2</v>
      </c>
    </row>
    <row r="5399" spans="2:8" x14ac:dyDescent="0.45">
      <c r="B5399" s="191">
        <v>44032</v>
      </c>
      <c r="C5399" s="101">
        <v>147.84135437011719</v>
      </c>
      <c r="D5399" s="56">
        <f t="shared" si="168"/>
        <v>0.71821438144506777</v>
      </c>
      <c r="E5399">
        <v>-6.956885899568793E-3</v>
      </c>
      <c r="G5399">
        <v>5397</v>
      </c>
      <c r="H5399">
        <f t="shared" ca="1" si="169"/>
        <v>-1.4469634530785754E-2</v>
      </c>
    </row>
    <row r="5400" spans="2:8" x14ac:dyDescent="0.45">
      <c r="B5400" s="191">
        <v>40980</v>
      </c>
      <c r="C5400" s="101">
        <v>86.043601989746094</v>
      </c>
      <c r="D5400" s="56">
        <f t="shared" si="168"/>
        <v>-0.42674884723620315</v>
      </c>
      <c r="E5400">
        <v>-6.9625897938897672E-3</v>
      </c>
      <c r="G5400">
        <v>5398</v>
      </c>
      <c r="H5400">
        <f t="shared" ca="1" si="169"/>
        <v>-1.4196557575405109E-2</v>
      </c>
    </row>
    <row r="5401" spans="2:8" x14ac:dyDescent="0.45">
      <c r="B5401" s="191">
        <v>42311</v>
      </c>
      <c r="C5401" s="101">
        <v>150.09756469726563</v>
      </c>
      <c r="D5401" s="56">
        <f t="shared" si="168"/>
        <v>-5.9015782789088943E-2</v>
      </c>
      <c r="E5401">
        <v>-6.9692292316746807E-3</v>
      </c>
      <c r="G5401">
        <v>5399</v>
      </c>
      <c r="H5401">
        <f t="shared" ca="1" si="169"/>
        <v>5.0796681006145808E-3</v>
      </c>
    </row>
    <row r="5402" spans="2:8" x14ac:dyDescent="0.45">
      <c r="B5402" s="191">
        <v>41976</v>
      </c>
      <c r="C5402" s="101">
        <v>159.51124572753906</v>
      </c>
      <c r="D5402" s="56">
        <f t="shared" si="168"/>
        <v>3.2681839649676472</v>
      </c>
      <c r="E5402">
        <v>-6.9709520549461187E-3</v>
      </c>
      <c r="G5402">
        <v>5400</v>
      </c>
      <c r="H5402">
        <f t="shared" ca="1" si="169"/>
        <v>8.1359599027007578E-3</v>
      </c>
    </row>
    <row r="5403" spans="2:8" x14ac:dyDescent="0.45">
      <c r="B5403" s="191">
        <v>38846</v>
      </c>
      <c r="C5403" s="101">
        <v>37.372158050537109</v>
      </c>
      <c r="D5403" s="56">
        <f t="shared" si="168"/>
        <v>-0.80444952815444293</v>
      </c>
      <c r="E5403">
        <v>-6.9776915578547835E-3</v>
      </c>
      <c r="G5403">
        <v>5401</v>
      </c>
      <c r="H5403">
        <f t="shared" ca="1" si="169"/>
        <v>3.0445901875046564E-2</v>
      </c>
    </row>
    <row r="5404" spans="2:8" x14ac:dyDescent="0.45">
      <c r="B5404" s="191">
        <v>42858</v>
      </c>
      <c r="C5404" s="101">
        <v>191.11259460449219</v>
      </c>
      <c r="D5404" s="56">
        <f t="shared" si="168"/>
        <v>14.775715943388949</v>
      </c>
      <c r="E5404">
        <v>-6.9842286189809978E-3</v>
      </c>
      <c r="G5404">
        <v>5402</v>
      </c>
      <c r="H5404">
        <f t="shared" ca="1" si="169"/>
        <v>5.9405705177547142E-3</v>
      </c>
    </row>
    <row r="5405" spans="2:8" x14ac:dyDescent="0.45">
      <c r="B5405" s="191">
        <v>38077</v>
      </c>
      <c r="C5405" s="101">
        <v>12.114353179931641</v>
      </c>
      <c r="D5405" s="56">
        <f t="shared" si="168"/>
        <v>-0.96875330846222474</v>
      </c>
      <c r="E5405">
        <v>-6.9973944549442234E-3</v>
      </c>
      <c r="G5405">
        <v>5403</v>
      </c>
      <c r="H5405">
        <f t="shared" ca="1" si="169"/>
        <v>-2.1046206863129281E-2</v>
      </c>
    </row>
    <row r="5406" spans="2:8" x14ac:dyDescent="0.45">
      <c r="B5406" s="191">
        <v>45169</v>
      </c>
      <c r="C5406" s="101">
        <v>387.70034790039063</v>
      </c>
      <c r="D5406" s="56">
        <f t="shared" si="168"/>
        <v>0.82359502361965564</v>
      </c>
      <c r="E5406">
        <v>-7.0008501037851969E-3</v>
      </c>
      <c r="G5406">
        <v>5404</v>
      </c>
      <c r="H5406">
        <f t="shared" ca="1" si="169"/>
        <v>-8.3282092609973397E-3</v>
      </c>
    </row>
    <row r="5407" spans="2:8" x14ac:dyDescent="0.45">
      <c r="B5407" s="191">
        <v>43595</v>
      </c>
      <c r="C5407" s="101">
        <v>212.60221862792969</v>
      </c>
      <c r="D5407" s="56">
        <f t="shared" si="168"/>
        <v>0.45168490836675301</v>
      </c>
      <c r="E5407">
        <v>-7.003593163290054E-3</v>
      </c>
      <c r="G5407">
        <v>5405</v>
      </c>
      <c r="H5407">
        <f t="shared" ca="1" si="169"/>
        <v>3.0677463566055982E-2</v>
      </c>
    </row>
    <row r="5408" spans="2:8" x14ac:dyDescent="0.45">
      <c r="B5408" s="191">
        <v>41561</v>
      </c>
      <c r="C5408" s="101">
        <v>146.45204162597656</v>
      </c>
      <c r="D5408" s="56">
        <f t="shared" si="168"/>
        <v>1.3170452743779064</v>
      </c>
      <c r="E5408">
        <v>-7.013378275898101E-3</v>
      </c>
      <c r="G5408">
        <v>5406</v>
      </c>
      <c r="H5408">
        <f t="shared" ca="1" si="169"/>
        <v>1.980127214824972E-2</v>
      </c>
    </row>
    <row r="5409" spans="2:8" x14ac:dyDescent="0.45">
      <c r="B5409" s="191">
        <v>40597</v>
      </c>
      <c r="C5409" s="101">
        <v>63.206378936767578</v>
      </c>
      <c r="D5409" s="56">
        <f t="shared" si="168"/>
        <v>27.076616387047935</v>
      </c>
      <c r="E5409">
        <v>-7.020005799963815E-3</v>
      </c>
      <c r="G5409">
        <v>5407</v>
      </c>
      <c r="H5409">
        <f t="shared" ca="1" si="169"/>
        <v>7.6221160520312959E-3</v>
      </c>
    </row>
    <row r="5410" spans="2:8" x14ac:dyDescent="0.45">
      <c r="B5410" s="191">
        <v>35086</v>
      </c>
      <c r="C5410" s="101">
        <v>2.2512106895446777</v>
      </c>
      <c r="D5410" s="56">
        <f t="shared" si="168"/>
        <v>-0.98418955983455636</v>
      </c>
      <c r="E5410">
        <v>-7.0311433589767807E-3</v>
      </c>
      <c r="G5410">
        <v>5408</v>
      </c>
      <c r="H5410">
        <f t="shared" ca="1" si="169"/>
        <v>-2.0707445516007154E-3</v>
      </c>
    </row>
    <row r="5411" spans="2:8" x14ac:dyDescent="0.45">
      <c r="B5411" s="191">
        <v>42242</v>
      </c>
      <c r="C5411" s="101">
        <v>142.38760375976563</v>
      </c>
      <c r="D5411" s="56">
        <f t="shared" si="168"/>
        <v>18.035095107124523</v>
      </c>
      <c r="E5411">
        <v>-7.0335945947125082E-3</v>
      </c>
      <c r="G5411">
        <v>5409</v>
      </c>
      <c r="H5411">
        <f t="shared" ca="1" si="169"/>
        <v>-7.7780374037508841E-3</v>
      </c>
    </row>
    <row r="5412" spans="2:8" x14ac:dyDescent="0.45">
      <c r="B5412" s="191">
        <v>36083</v>
      </c>
      <c r="C5412" s="101">
        <v>7.4802675247192383</v>
      </c>
      <c r="D5412" s="56">
        <f t="shared" si="168"/>
        <v>-0.95718389806971249</v>
      </c>
      <c r="E5412">
        <v>-7.0370274720934333E-3</v>
      </c>
      <c r="G5412">
        <v>5410</v>
      </c>
      <c r="H5412">
        <f t="shared" ca="1" si="169"/>
        <v>6.8920986472256092E-3</v>
      </c>
    </row>
    <row r="5413" spans="2:8" x14ac:dyDescent="0.45">
      <c r="B5413" s="191">
        <v>42636</v>
      </c>
      <c r="C5413" s="101">
        <v>174.70687866210938</v>
      </c>
      <c r="D5413" s="56">
        <f t="shared" si="168"/>
        <v>-0.1086429541112961</v>
      </c>
      <c r="E5413">
        <v>-7.0519183012955188E-3</v>
      </c>
      <c r="G5413">
        <v>5411</v>
      </c>
      <c r="H5413">
        <f t="shared" ca="1" si="169"/>
        <v>-1.1661868048793779E-2</v>
      </c>
    </row>
    <row r="5414" spans="2:8" x14ac:dyDescent="0.45">
      <c r="B5414" s="191">
        <v>43419</v>
      </c>
      <c r="C5414" s="101">
        <v>196.00100708007813</v>
      </c>
      <c r="D5414" s="56">
        <f t="shared" si="168"/>
        <v>22.903048889132869</v>
      </c>
      <c r="E5414">
        <v>-7.0537551022806086E-3</v>
      </c>
      <c r="G5414">
        <v>5412</v>
      </c>
      <c r="H5414">
        <f t="shared" ca="1" si="169"/>
        <v>1.4356218088727387E-2</v>
      </c>
    </row>
    <row r="5415" spans="2:8" x14ac:dyDescent="0.45">
      <c r="B5415" s="191">
        <v>37056</v>
      </c>
      <c r="C5415" s="101">
        <v>8.1998329162597656</v>
      </c>
      <c r="D5415" s="56">
        <f t="shared" si="168"/>
        <v>-0.74246135848665973</v>
      </c>
      <c r="E5415">
        <v>-7.0564986444556646E-3</v>
      </c>
      <c r="G5415">
        <v>5413</v>
      </c>
      <c r="H5415">
        <f t="shared" ca="1" si="169"/>
        <v>-3.0889494996417858E-2</v>
      </c>
    </row>
    <row r="5416" spans="2:8" x14ac:dyDescent="0.45">
      <c r="B5416" s="191">
        <v>38897</v>
      </c>
      <c r="C5416" s="101">
        <v>31.8392333984375</v>
      </c>
      <c r="D5416" s="56">
        <f t="shared" si="168"/>
        <v>1.5824912894883425</v>
      </c>
      <c r="E5416">
        <v>-7.0603530033743322E-3</v>
      </c>
      <c r="G5416">
        <v>5414</v>
      </c>
      <c r="H5416">
        <f t="shared" ca="1" si="169"/>
        <v>5.3207750000375201E-3</v>
      </c>
    </row>
    <row r="5417" spans="2:8" x14ac:dyDescent="0.45">
      <c r="B5417" s="191">
        <v>38209</v>
      </c>
      <c r="C5417" s="101">
        <v>12.328883171081543</v>
      </c>
      <c r="D5417" s="56">
        <f t="shared" si="168"/>
        <v>-0.95690097549008934</v>
      </c>
      <c r="E5417">
        <v>-7.0649562914202307E-3</v>
      </c>
      <c r="G5417">
        <v>5415</v>
      </c>
      <c r="H5417">
        <f t="shared" ca="1" si="169"/>
        <v>2.0302427554181414E-2</v>
      </c>
    </row>
    <row r="5418" spans="2:8" x14ac:dyDescent="0.45">
      <c r="B5418" s="191">
        <v>44897</v>
      </c>
      <c r="C5418" s="101">
        <v>286.0594482421875</v>
      </c>
      <c r="D5418" s="56">
        <f t="shared" si="168"/>
        <v>0.73706158569388258</v>
      </c>
      <c r="E5418">
        <v>-7.0680859263154297E-3</v>
      </c>
      <c r="G5418">
        <v>5416</v>
      </c>
      <c r="H5418">
        <f t="shared" ca="1" si="169"/>
        <v>1.0932409885020236E-2</v>
      </c>
    </row>
    <row r="5419" spans="2:8" x14ac:dyDescent="0.45">
      <c r="B5419" s="191">
        <v>44375</v>
      </c>
      <c r="C5419" s="101">
        <v>164.68008422851563</v>
      </c>
      <c r="D5419" s="56">
        <f t="shared" si="168"/>
        <v>-0.23580222620181143</v>
      </c>
      <c r="E5419">
        <v>-7.0713617714423188E-3</v>
      </c>
      <c r="G5419">
        <v>5417</v>
      </c>
      <c r="H5419">
        <f t="shared" ca="1" si="169"/>
        <v>1.4923609957757275E-2</v>
      </c>
    </row>
    <row r="5420" spans="2:8" x14ac:dyDescent="0.45">
      <c r="B5420" s="191">
        <v>43318</v>
      </c>
      <c r="C5420" s="101">
        <v>215.49406433105469</v>
      </c>
      <c r="D5420" s="56">
        <f t="shared" si="168"/>
        <v>-2.9497190138657479E-3</v>
      </c>
      <c r="E5420">
        <v>-7.0734304580409536E-3</v>
      </c>
      <c r="G5420">
        <v>5418</v>
      </c>
      <c r="H5420">
        <f t="shared" ca="1" si="169"/>
        <v>2.5660595265855797E-2</v>
      </c>
    </row>
    <row r="5421" spans="2:8" x14ac:dyDescent="0.45">
      <c r="B5421" s="191">
        <v>42906</v>
      </c>
      <c r="C5421" s="101">
        <v>216.131591796875</v>
      </c>
      <c r="D5421" s="56">
        <f t="shared" si="168"/>
        <v>4.9434960020795771</v>
      </c>
      <c r="E5421">
        <v>-7.0764484679939109E-3</v>
      </c>
      <c r="G5421">
        <v>5419</v>
      </c>
      <c r="H5421">
        <f t="shared" ca="1" si="169"/>
        <v>-8.2602536363271129E-3</v>
      </c>
    </row>
    <row r="5422" spans="2:8" x14ac:dyDescent="0.45">
      <c r="B5422" s="191">
        <v>39654</v>
      </c>
      <c r="C5422" s="101">
        <v>36.364387512207031</v>
      </c>
      <c r="D5422" s="56">
        <f t="shared" si="168"/>
        <v>-0.74802089992275189</v>
      </c>
      <c r="E5422">
        <v>-7.0867424441272472E-3</v>
      </c>
      <c r="G5422">
        <v>5420</v>
      </c>
      <c r="H5422">
        <f t="shared" ca="1" si="169"/>
        <v>1.423579651919409E-3</v>
      </c>
    </row>
    <row r="5423" spans="2:8" x14ac:dyDescent="0.45">
      <c r="B5423" s="191">
        <v>42403</v>
      </c>
      <c r="C5423" s="101">
        <v>144.31509399414063</v>
      </c>
      <c r="D5423" s="56">
        <f t="shared" si="168"/>
        <v>20.038846596952574</v>
      </c>
      <c r="E5423">
        <v>-7.0933496658040955E-3</v>
      </c>
      <c r="G5423">
        <v>5421</v>
      </c>
      <c r="H5423">
        <f t="shared" ca="1" si="169"/>
        <v>-2.6410105908991628E-2</v>
      </c>
    </row>
    <row r="5424" spans="2:8" x14ac:dyDescent="0.45">
      <c r="B5424" s="191">
        <v>37418</v>
      </c>
      <c r="C5424" s="101">
        <v>6.8594584465026855</v>
      </c>
      <c r="D5424" s="56">
        <f t="shared" si="168"/>
        <v>-0.31889855640078291</v>
      </c>
      <c r="E5424">
        <v>-7.099645587150029E-3</v>
      </c>
      <c r="G5424">
        <v>5422</v>
      </c>
      <c r="H5424">
        <f t="shared" ca="1" si="169"/>
        <v>2.3388640161232911E-2</v>
      </c>
    </row>
    <row r="5425" spans="2:8" x14ac:dyDescent="0.45">
      <c r="B5425" s="191">
        <v>36879</v>
      </c>
      <c r="C5425" s="101">
        <v>10.071125984191895</v>
      </c>
      <c r="D5425" s="56">
        <f t="shared" si="168"/>
        <v>0.38998465472270538</v>
      </c>
      <c r="E5425">
        <v>-7.1000397147159573E-3</v>
      </c>
      <c r="G5425">
        <v>5423</v>
      </c>
      <c r="H5425">
        <f t="shared" ca="1" si="169"/>
        <v>5.2056483784044625E-3</v>
      </c>
    </row>
    <row r="5426" spans="2:8" x14ac:dyDescent="0.45">
      <c r="B5426" s="191">
        <v>36049</v>
      </c>
      <c r="C5426" s="101">
        <v>7.2454943656921387</v>
      </c>
      <c r="D5426" s="56">
        <f t="shared" si="168"/>
        <v>-0.95918256612794217</v>
      </c>
      <c r="E5426">
        <v>-7.1164622252285897E-3</v>
      </c>
      <c r="G5426">
        <v>5424</v>
      </c>
      <c r="H5426">
        <f t="shared" ca="1" si="169"/>
        <v>-6.1679848608332472E-3</v>
      </c>
    </row>
    <row r="5427" spans="2:8" x14ac:dyDescent="0.45">
      <c r="B5427" s="191">
        <v>43719</v>
      </c>
      <c r="C5427" s="101">
        <v>177.50979614257813</v>
      </c>
      <c r="D5427" s="56">
        <f t="shared" si="168"/>
        <v>1.1878615276895159</v>
      </c>
      <c r="E5427">
        <v>-7.1283096592133534E-3</v>
      </c>
      <c r="G5427">
        <v>5425</v>
      </c>
      <c r="H5427">
        <f t="shared" ca="1" si="169"/>
        <v>-1.6293717229599918E-2</v>
      </c>
    </row>
    <row r="5428" spans="2:8" x14ac:dyDescent="0.45">
      <c r="B5428" s="191">
        <v>40763</v>
      </c>
      <c r="C5428" s="101">
        <v>81.133926391601563</v>
      </c>
      <c r="D5428" s="56">
        <f t="shared" si="168"/>
        <v>4.4047938995234768</v>
      </c>
      <c r="E5428">
        <v>-7.1284543724675527E-3</v>
      </c>
      <c r="G5428">
        <v>5426</v>
      </c>
      <c r="H5428">
        <f t="shared" ca="1" si="169"/>
        <v>-1.4799435057827961E-2</v>
      </c>
    </row>
    <row r="5429" spans="2:8" x14ac:dyDescent="0.45">
      <c r="B5429" s="191">
        <v>38329</v>
      </c>
      <c r="C5429" s="101">
        <v>15.011474609375</v>
      </c>
      <c r="D5429" s="56">
        <f t="shared" si="168"/>
        <v>-0.80301230632456178</v>
      </c>
      <c r="E5429">
        <v>-7.1346378337586681E-3</v>
      </c>
      <c r="G5429">
        <v>5427</v>
      </c>
      <c r="H5429">
        <f t="shared" ca="1" si="169"/>
        <v>-5.4438520612867082E-3</v>
      </c>
    </row>
    <row r="5430" spans="2:8" x14ac:dyDescent="0.45">
      <c r="B5430" s="191">
        <v>40693</v>
      </c>
      <c r="C5430" s="101">
        <v>76.20513916015625</v>
      </c>
      <c r="D5430" s="56">
        <f t="shared" si="168"/>
        <v>3.539312515267024</v>
      </c>
      <c r="E5430">
        <v>-7.1449587683792828E-3</v>
      </c>
      <c r="G5430">
        <v>5428</v>
      </c>
      <c r="H5430">
        <f t="shared" ca="1" si="169"/>
        <v>-3.1503075635218841E-2</v>
      </c>
    </row>
    <row r="5431" spans="2:8" x14ac:dyDescent="0.45">
      <c r="B5431" s="191">
        <v>38477</v>
      </c>
      <c r="C5431" s="101">
        <v>16.787815093994141</v>
      </c>
      <c r="D5431" s="56">
        <f t="shared" si="168"/>
        <v>-0.87797204375590199</v>
      </c>
      <c r="E5431">
        <v>-7.1507839443964282E-3</v>
      </c>
      <c r="G5431">
        <v>5429</v>
      </c>
      <c r="H5431">
        <f t="shared" ca="1" si="169"/>
        <v>3.3311273655098894E-2</v>
      </c>
    </row>
    <row r="5432" spans="2:8" x14ac:dyDescent="0.45">
      <c r="B5432" s="191">
        <v>41611</v>
      </c>
      <c r="C5432" s="101">
        <v>137.57351684570313</v>
      </c>
      <c r="D5432" s="56">
        <f t="shared" si="168"/>
        <v>7.7115614501855978</v>
      </c>
      <c r="E5432">
        <v>-7.1540705280396929E-3</v>
      </c>
      <c r="G5432">
        <v>5430</v>
      </c>
      <c r="H5432">
        <f t="shared" ca="1" si="169"/>
        <v>-7.1432894261571319E-3</v>
      </c>
    </row>
    <row r="5433" spans="2:8" x14ac:dyDescent="0.45">
      <c r="B5433" s="191">
        <v>38390</v>
      </c>
      <c r="C5433" s="101">
        <v>15.792061805725098</v>
      </c>
      <c r="D5433" s="56">
        <f t="shared" si="168"/>
        <v>-0.92184146709573678</v>
      </c>
      <c r="E5433">
        <v>-7.1547171458452487E-3</v>
      </c>
      <c r="G5433">
        <v>5431</v>
      </c>
      <c r="H5433">
        <f t="shared" ca="1" si="169"/>
        <v>-3.0024901458352827E-3</v>
      </c>
    </row>
    <row r="5434" spans="2:8" x14ac:dyDescent="0.45">
      <c r="B5434" s="191">
        <v>43654</v>
      </c>
      <c r="C5434" s="101">
        <v>202.05166625976563</v>
      </c>
      <c r="D5434" s="56">
        <f t="shared" si="168"/>
        <v>0.56108218964585088</v>
      </c>
      <c r="E5434">
        <v>-7.1570961421710978E-3</v>
      </c>
      <c r="G5434">
        <v>5432</v>
      </c>
      <c r="H5434">
        <f t="shared" ca="1" si="169"/>
        <v>9.0935673223360228E-3</v>
      </c>
    </row>
    <row r="5435" spans="2:8" x14ac:dyDescent="0.45">
      <c r="B5435" s="191">
        <v>41354</v>
      </c>
      <c r="C5435" s="101">
        <v>129.43051147460938</v>
      </c>
      <c r="D5435" s="56">
        <f t="shared" si="168"/>
        <v>2.9165761094785037</v>
      </c>
      <c r="E5435">
        <v>-7.1614325767930913E-3</v>
      </c>
      <c r="G5435">
        <v>5433</v>
      </c>
      <c r="H5435">
        <f t="shared" ca="1" si="169"/>
        <v>2.3166784969474656E-2</v>
      </c>
    </row>
    <row r="5436" spans="2:8" x14ac:dyDescent="0.45">
      <c r="B5436" s="191">
        <v>39049</v>
      </c>
      <c r="C5436" s="101">
        <v>33.046852111816406</v>
      </c>
      <c r="D5436" s="56">
        <f t="shared" si="168"/>
        <v>-0.90910788887968397</v>
      </c>
      <c r="E5436">
        <v>-7.1862108183616312E-3</v>
      </c>
      <c r="G5436">
        <v>5434</v>
      </c>
      <c r="H5436">
        <f t="shared" ca="1" si="169"/>
        <v>-9.0227624170523199E-3</v>
      </c>
    </row>
    <row r="5437" spans="2:8" x14ac:dyDescent="0.45">
      <c r="B5437" s="191">
        <v>45356</v>
      </c>
      <c r="C5437" s="101">
        <v>363.58328247070313</v>
      </c>
      <c r="D5437" s="56">
        <f t="shared" si="168"/>
        <v>9.4173359994797412</v>
      </c>
      <c r="E5437">
        <v>-7.2109904043454439E-3</v>
      </c>
      <c r="G5437">
        <v>5435</v>
      </c>
      <c r="H5437">
        <f t="shared" ca="1" si="169"/>
        <v>-4.1113655058334173E-3</v>
      </c>
    </row>
    <row r="5438" spans="2:8" x14ac:dyDescent="0.45">
      <c r="B5438" s="191">
        <v>39415</v>
      </c>
      <c r="C5438" s="101">
        <v>34.901752471923828</v>
      </c>
      <c r="D5438" s="56">
        <f t="shared" si="168"/>
        <v>-0.21484680249476823</v>
      </c>
      <c r="E5438">
        <v>-7.2153415120586647E-3</v>
      </c>
      <c r="G5438">
        <v>5436</v>
      </c>
      <c r="H5438">
        <f t="shared" ca="1" si="169"/>
        <v>-1.0463607106892361E-2</v>
      </c>
    </row>
    <row r="5439" spans="2:8" x14ac:dyDescent="0.45">
      <c r="B5439" s="191">
        <v>40065</v>
      </c>
      <c r="C5439" s="101">
        <v>44.452156066894531</v>
      </c>
      <c r="D5439" s="56">
        <f t="shared" si="168"/>
        <v>-0.71122663059828539</v>
      </c>
      <c r="E5439">
        <v>-7.2165697655843788E-3</v>
      </c>
      <c r="G5439">
        <v>5437</v>
      </c>
      <c r="H5439">
        <f t="shared" ca="1" si="169"/>
        <v>-3.1011535861372824E-2</v>
      </c>
    </row>
    <row r="5440" spans="2:8" x14ac:dyDescent="0.45">
      <c r="B5440" s="191">
        <v>41925</v>
      </c>
      <c r="C5440" s="101">
        <v>153.93440246582031</v>
      </c>
      <c r="D5440" s="56">
        <f t="shared" si="168"/>
        <v>2.0078825667828013E-2</v>
      </c>
      <c r="E5440">
        <v>-7.2216767606847285E-3</v>
      </c>
      <c r="G5440">
        <v>5438</v>
      </c>
      <c r="H5440">
        <f t="shared" ca="1" si="169"/>
        <v>-7.1894285617444134E-3</v>
      </c>
    </row>
    <row r="5441" spans="2:8" x14ac:dyDescent="0.45">
      <c r="B5441" s="191">
        <v>41873</v>
      </c>
      <c r="C5441" s="101">
        <v>150.9044189453125</v>
      </c>
      <c r="D5441" s="56">
        <f t="shared" si="168"/>
        <v>22.793279107999115</v>
      </c>
      <c r="E5441">
        <v>-7.2225200318823644E-3</v>
      </c>
      <c r="G5441">
        <v>5439</v>
      </c>
      <c r="H5441">
        <f t="shared" ca="1" si="169"/>
        <v>1.3404687756689581E-2</v>
      </c>
    </row>
    <row r="5442" spans="2:8" x14ac:dyDescent="0.45">
      <c r="B5442" s="191">
        <v>35835</v>
      </c>
      <c r="C5442" s="101">
        <v>6.3423128128051758</v>
      </c>
      <c r="D5442" s="56">
        <f t="shared" si="168"/>
        <v>-0.94817782768063286</v>
      </c>
      <c r="E5442">
        <v>-7.227400918252371E-3</v>
      </c>
      <c r="G5442">
        <v>5440</v>
      </c>
      <c r="H5442">
        <f t="shared" ca="1" si="169"/>
        <v>2.2658704756184509E-2</v>
      </c>
    </row>
    <row r="5443" spans="2:8" x14ac:dyDescent="0.45">
      <c r="B5443" s="191">
        <v>41270</v>
      </c>
      <c r="C5443" s="101">
        <v>122.38608551025391</v>
      </c>
      <c r="D5443" s="56">
        <f t="shared" ref="D5443:D5506" si="170">(C5443-C5444)/C5444</f>
        <v>-0.30829540714286147</v>
      </c>
      <c r="E5443">
        <v>-7.2291472583052106E-3</v>
      </c>
      <c r="G5443">
        <v>5441</v>
      </c>
      <c r="H5443">
        <f t="shared" ca="1" si="169"/>
        <v>2.2692305411743056E-2</v>
      </c>
    </row>
    <row r="5444" spans="2:8" x14ac:dyDescent="0.45">
      <c r="B5444" s="191">
        <v>44581</v>
      </c>
      <c r="C5444" s="101">
        <v>176.93403625488281</v>
      </c>
      <c r="D5444" s="56">
        <f t="shared" si="170"/>
        <v>0.35722970636768686</v>
      </c>
      <c r="E5444">
        <v>-7.2612469321372978E-3</v>
      </c>
      <c r="G5444">
        <v>5442</v>
      </c>
      <c r="H5444">
        <f t="shared" ref="H5444:H5507" ca="1" si="171">_xlfn.NORM.INV(RAND(),N$5,N$6)</f>
        <v>1.0766699194419234E-2</v>
      </c>
    </row>
    <row r="5445" spans="2:8" x14ac:dyDescent="0.45">
      <c r="B5445" s="191">
        <v>41365</v>
      </c>
      <c r="C5445" s="101">
        <v>130.36410522460938</v>
      </c>
      <c r="D5445" s="56">
        <f t="shared" si="170"/>
        <v>0.58283121509002189</v>
      </c>
      <c r="E5445">
        <v>-7.2711064384662167E-3</v>
      </c>
      <c r="G5445">
        <v>5443</v>
      </c>
      <c r="H5445">
        <f t="shared" ca="1" si="171"/>
        <v>-1.8926870076913824E-2</v>
      </c>
    </row>
    <row r="5446" spans="2:8" x14ac:dyDescent="0.45">
      <c r="B5446" s="191">
        <v>40802</v>
      </c>
      <c r="C5446" s="101">
        <v>82.361343383789063</v>
      </c>
      <c r="D5446" s="56">
        <f t="shared" si="170"/>
        <v>1.4287028481604296</v>
      </c>
      <c r="E5446">
        <v>-7.2717963073076052E-3</v>
      </c>
      <c r="G5446">
        <v>5444</v>
      </c>
      <c r="H5446">
        <f t="shared" ca="1" si="171"/>
        <v>1.3905526902871179E-2</v>
      </c>
    </row>
    <row r="5447" spans="2:8" x14ac:dyDescent="0.45">
      <c r="B5447" s="191">
        <v>38988</v>
      </c>
      <c r="C5447" s="101">
        <v>33.911659240722656</v>
      </c>
      <c r="D5447" s="56">
        <f t="shared" si="170"/>
        <v>-0.805125076560262</v>
      </c>
      <c r="E5447">
        <v>-7.2719195850922021E-3</v>
      </c>
      <c r="G5447">
        <v>5445</v>
      </c>
      <c r="H5447">
        <f t="shared" ca="1" si="171"/>
        <v>2.5111371402776254E-2</v>
      </c>
    </row>
    <row r="5448" spans="2:8" x14ac:dyDescent="0.45">
      <c r="B5448" s="191">
        <v>42580</v>
      </c>
      <c r="C5448" s="101">
        <v>174.01756286621094</v>
      </c>
      <c r="D5448" s="56">
        <f t="shared" si="170"/>
        <v>19.563121247049139</v>
      </c>
      <c r="E5448">
        <v>-7.2748160948636091E-3</v>
      </c>
      <c r="G5448">
        <v>5446</v>
      </c>
      <c r="H5448">
        <f t="shared" ca="1" si="171"/>
        <v>-2.9550378928685488E-2</v>
      </c>
    </row>
    <row r="5449" spans="2:8" x14ac:dyDescent="0.45">
      <c r="B5449" s="191">
        <v>37035</v>
      </c>
      <c r="C5449" s="101">
        <v>8.4626045227050781</v>
      </c>
      <c r="D5449" s="56">
        <f t="shared" si="170"/>
        <v>-0.97831777344015725</v>
      </c>
      <c r="E5449">
        <v>-7.2872010106923473E-3</v>
      </c>
      <c r="G5449">
        <v>5447</v>
      </c>
      <c r="H5449">
        <f t="shared" ca="1" si="171"/>
        <v>-2.9251366633054542E-4</v>
      </c>
    </row>
    <row r="5450" spans="2:8" x14ac:dyDescent="0.45">
      <c r="B5450" s="191">
        <v>45177</v>
      </c>
      <c r="C5450" s="101">
        <v>390.30145263671875</v>
      </c>
      <c r="D5450" s="56">
        <f t="shared" si="170"/>
        <v>3.5927229207142539</v>
      </c>
      <c r="E5450">
        <v>-7.2886605139987426E-3</v>
      </c>
      <c r="G5450">
        <v>5448</v>
      </c>
      <c r="H5450">
        <f t="shared" ca="1" si="171"/>
        <v>1.3842658612654704E-3</v>
      </c>
    </row>
    <row r="5451" spans="2:8" x14ac:dyDescent="0.45">
      <c r="B5451" s="191">
        <v>40834</v>
      </c>
      <c r="C5451" s="101">
        <v>84.982582092285156</v>
      </c>
      <c r="D5451" s="56">
        <f t="shared" si="170"/>
        <v>-0.39293583664628412</v>
      </c>
      <c r="E5451">
        <v>-7.2905810558789776E-3</v>
      </c>
      <c r="G5451">
        <v>5449</v>
      </c>
      <c r="H5451">
        <f t="shared" ca="1" si="171"/>
        <v>4.9298282125547297E-3</v>
      </c>
    </row>
    <row r="5452" spans="2:8" x14ac:dyDescent="0.45">
      <c r="B5452" s="191">
        <v>42199</v>
      </c>
      <c r="C5452" s="101">
        <v>139.98945617675781</v>
      </c>
      <c r="D5452" s="56">
        <f t="shared" si="170"/>
        <v>19.558583866837029</v>
      </c>
      <c r="E5452">
        <v>-7.3108224864651969E-3</v>
      </c>
      <c r="G5452">
        <v>5450</v>
      </c>
      <c r="H5452">
        <f t="shared" ca="1" si="171"/>
        <v>8.0622275790297113E-3</v>
      </c>
    </row>
    <row r="5453" spans="2:8" x14ac:dyDescent="0.45">
      <c r="B5453" s="191">
        <v>37419</v>
      </c>
      <c r="C5453" s="101">
        <v>6.8092947006225586</v>
      </c>
      <c r="D5453" s="56">
        <f t="shared" si="170"/>
        <v>-0.22372613386626855</v>
      </c>
      <c r="E5453">
        <v>-7.3130767204666255E-3</v>
      </c>
      <c r="G5453">
        <v>5451</v>
      </c>
      <c r="H5453">
        <f t="shared" ca="1" si="171"/>
        <v>1.3486604602148075E-2</v>
      </c>
    </row>
    <row r="5454" spans="2:8" x14ac:dyDescent="0.45">
      <c r="B5454" s="191">
        <v>37104</v>
      </c>
      <c r="C5454" s="101">
        <v>8.7717685699462891</v>
      </c>
      <c r="D5454" s="56">
        <f t="shared" si="170"/>
        <v>0.20945683314933053</v>
      </c>
      <c r="E5454">
        <v>-7.3165869799438985E-3</v>
      </c>
      <c r="G5454">
        <v>5452</v>
      </c>
      <c r="H5454">
        <f t="shared" ca="1" si="171"/>
        <v>-1.5641163759285686E-2</v>
      </c>
    </row>
    <row r="5455" spans="2:8" x14ac:dyDescent="0.45">
      <c r="B5455" s="191">
        <v>37659</v>
      </c>
      <c r="C5455" s="101">
        <v>7.2526512145996094</v>
      </c>
      <c r="D5455" s="56">
        <f t="shared" si="170"/>
        <v>-0.95801462541519666</v>
      </c>
      <c r="E5455">
        <v>-7.3171137627043425E-3</v>
      </c>
      <c r="G5455">
        <v>5453</v>
      </c>
      <c r="H5455">
        <f t="shared" ca="1" si="171"/>
        <v>-2.6338827522750626E-2</v>
      </c>
    </row>
    <row r="5456" spans="2:8" x14ac:dyDescent="0.45">
      <c r="B5456" s="191">
        <v>42583</v>
      </c>
      <c r="C5456" s="101">
        <v>172.74232482910156</v>
      </c>
      <c r="D5456" s="56">
        <f t="shared" si="170"/>
        <v>0.18538232703211216</v>
      </c>
      <c r="E5456">
        <v>-7.3282145555032853E-3</v>
      </c>
      <c r="G5456">
        <v>5454</v>
      </c>
      <c r="H5456">
        <f t="shared" ca="1" si="171"/>
        <v>1.1458959385172694E-3</v>
      </c>
    </row>
    <row r="5457" spans="2:8" x14ac:dyDescent="0.45">
      <c r="B5457" s="191">
        <v>42373</v>
      </c>
      <c r="C5457" s="101">
        <v>145.72709655761719</v>
      </c>
      <c r="D5457" s="56">
        <f t="shared" si="170"/>
        <v>0.78514460371282568</v>
      </c>
      <c r="E5457">
        <v>-7.3282315797679526E-3</v>
      </c>
      <c r="G5457">
        <v>5455</v>
      </c>
      <c r="H5457">
        <f t="shared" ca="1" si="171"/>
        <v>4.6273994686399488E-3</v>
      </c>
    </row>
    <row r="5458" spans="2:8" x14ac:dyDescent="0.45">
      <c r="B5458" s="191">
        <v>40798</v>
      </c>
      <c r="C5458" s="101">
        <v>81.633216857910156</v>
      </c>
      <c r="D5458" s="56">
        <f t="shared" si="170"/>
        <v>8.8885181148763817</v>
      </c>
      <c r="E5458">
        <v>-7.336273273001917E-3</v>
      </c>
      <c r="G5458">
        <v>5456</v>
      </c>
      <c r="H5458">
        <f t="shared" ca="1" si="171"/>
        <v>-1.6830873500250278E-2</v>
      </c>
    </row>
    <row r="5459" spans="2:8" x14ac:dyDescent="0.45">
      <c r="B5459" s="191">
        <v>36829</v>
      </c>
      <c r="C5459" s="101">
        <v>8.2553539276123047</v>
      </c>
      <c r="D5459" s="56">
        <f t="shared" si="170"/>
        <v>-0.95339104372252148</v>
      </c>
      <c r="E5459">
        <v>-7.338003173264945E-3</v>
      </c>
      <c r="G5459">
        <v>5457</v>
      </c>
      <c r="H5459">
        <f t="shared" ca="1" si="171"/>
        <v>-7.1375013645742441E-3</v>
      </c>
    </row>
    <row r="5460" spans="2:8" x14ac:dyDescent="0.45">
      <c r="B5460" s="191">
        <v>42633</v>
      </c>
      <c r="C5460" s="101">
        <v>177.11947631835938</v>
      </c>
      <c r="D5460" s="56">
        <f t="shared" si="170"/>
        <v>-0.53576300396883225</v>
      </c>
      <c r="E5460">
        <v>-7.3402097825849928E-3</v>
      </c>
      <c r="G5460">
        <v>5458</v>
      </c>
      <c r="H5460">
        <f t="shared" ca="1" si="171"/>
        <v>3.681331525250707E-2</v>
      </c>
    </row>
    <row r="5461" spans="2:8" x14ac:dyDescent="0.45">
      <c r="B5461" s="191">
        <v>45224</v>
      </c>
      <c r="C5461" s="101">
        <v>381.52813720703125</v>
      </c>
      <c r="D5461" s="56">
        <f t="shared" si="170"/>
        <v>1.6252970593824776</v>
      </c>
      <c r="E5461">
        <v>-7.3412155842307973E-3</v>
      </c>
      <c r="G5461">
        <v>5459</v>
      </c>
      <c r="H5461">
        <f t="shared" ca="1" si="171"/>
        <v>-9.7896446304238365E-3</v>
      </c>
    </row>
    <row r="5462" spans="2:8" x14ac:dyDescent="0.45">
      <c r="B5462" s="191">
        <v>41794</v>
      </c>
      <c r="C5462" s="101">
        <v>145.32760620117188</v>
      </c>
      <c r="D5462" s="56">
        <f t="shared" si="170"/>
        <v>-0.60539154330012213</v>
      </c>
      <c r="E5462">
        <v>-7.3486419270309498E-3</v>
      </c>
      <c r="G5462">
        <v>5460</v>
      </c>
      <c r="H5462">
        <f t="shared" ca="1" si="171"/>
        <v>-1.5566076249436231E-3</v>
      </c>
    </row>
    <row r="5463" spans="2:8" x14ac:dyDescent="0.45">
      <c r="B5463" s="191">
        <v>45345</v>
      </c>
      <c r="C5463" s="101">
        <v>368.28305053710938</v>
      </c>
      <c r="D5463" s="56">
        <f t="shared" si="170"/>
        <v>0.95146459306456166</v>
      </c>
      <c r="E5463">
        <v>-7.3593225639527766E-3</v>
      </c>
      <c r="G5463">
        <v>5461</v>
      </c>
      <c r="H5463">
        <f t="shared" ca="1" si="171"/>
        <v>1.2883883140743832E-2</v>
      </c>
    </row>
    <row r="5464" spans="2:8" x14ac:dyDescent="0.45">
      <c r="B5464" s="191">
        <v>42999</v>
      </c>
      <c r="C5464" s="101">
        <v>188.72135925292969</v>
      </c>
      <c r="D5464" s="56">
        <f t="shared" si="170"/>
        <v>22.679445503140098</v>
      </c>
      <c r="E5464">
        <v>-7.3650400768551045E-3</v>
      </c>
      <c r="G5464">
        <v>5462</v>
      </c>
      <c r="H5464">
        <f t="shared" ca="1" si="171"/>
        <v>-1.6312455594478938E-2</v>
      </c>
    </row>
    <row r="5465" spans="2:8" x14ac:dyDescent="0.45">
      <c r="B5465" s="191">
        <v>37783</v>
      </c>
      <c r="C5465" s="101">
        <v>7.9698386192321777</v>
      </c>
      <c r="D5465" s="56">
        <f t="shared" si="170"/>
        <v>-0.54327224925443418</v>
      </c>
      <c r="E5465">
        <v>-7.3668461693148224E-3</v>
      </c>
      <c r="G5465">
        <v>5463</v>
      </c>
      <c r="H5465">
        <f t="shared" ca="1" si="171"/>
        <v>-1.0376318084049544E-2</v>
      </c>
    </row>
    <row r="5466" spans="2:8" x14ac:dyDescent="0.45">
      <c r="B5466" s="191">
        <v>38482</v>
      </c>
      <c r="C5466" s="101">
        <v>17.449867248535156</v>
      </c>
      <c r="D5466" s="56">
        <f t="shared" si="170"/>
        <v>-0.91326145184159502</v>
      </c>
      <c r="E5466">
        <v>-7.3836826407401258E-3</v>
      </c>
      <c r="G5466">
        <v>5464</v>
      </c>
      <c r="H5466">
        <f t="shared" ca="1" si="171"/>
        <v>2.3561193424543273E-3</v>
      </c>
    </row>
    <row r="5467" spans="2:8" x14ac:dyDescent="0.45">
      <c r="B5467" s="191">
        <v>43425</v>
      </c>
      <c r="C5467" s="101">
        <v>201.17776489257813</v>
      </c>
      <c r="D5467" s="56">
        <f t="shared" si="170"/>
        <v>3.0319349624872678</v>
      </c>
      <c r="E5467">
        <v>-7.3981455361364929E-3</v>
      </c>
      <c r="G5467">
        <v>5465</v>
      </c>
      <c r="H5467">
        <f t="shared" ca="1" si="171"/>
        <v>1.7839769170731783E-3</v>
      </c>
    </row>
    <row r="5468" spans="2:8" x14ac:dyDescent="0.45">
      <c r="B5468" s="191">
        <v>40154</v>
      </c>
      <c r="C5468" s="101">
        <v>49.896083831787109</v>
      </c>
      <c r="D5468" s="56">
        <f t="shared" si="170"/>
        <v>-0.66045007120706223</v>
      </c>
      <c r="E5468">
        <v>-7.4016349390862938E-3</v>
      </c>
      <c r="G5468">
        <v>5466</v>
      </c>
      <c r="H5468">
        <f t="shared" ca="1" si="171"/>
        <v>-1.6836545982238209E-2</v>
      </c>
    </row>
    <row r="5469" spans="2:8" x14ac:dyDescent="0.45">
      <c r="B5469" s="191">
        <v>41744</v>
      </c>
      <c r="C5469" s="101">
        <v>146.94770812988281</v>
      </c>
      <c r="D5469" s="56">
        <f t="shared" si="170"/>
        <v>4.0924734158115122E-2</v>
      </c>
      <c r="E5469">
        <v>-7.4232240557685391E-3</v>
      </c>
      <c r="G5469">
        <v>5467</v>
      </c>
      <c r="H5469">
        <f t="shared" ca="1" si="171"/>
        <v>-1.0861700774576245E-3</v>
      </c>
    </row>
    <row r="5470" spans="2:8" x14ac:dyDescent="0.45">
      <c r="B5470" s="191">
        <v>43893</v>
      </c>
      <c r="C5470" s="101">
        <v>141.17034912109375</v>
      </c>
      <c r="D5470" s="56">
        <f t="shared" si="170"/>
        <v>-0.2954046480229498</v>
      </c>
      <c r="E5470">
        <v>-7.4246763606050674E-3</v>
      </c>
      <c r="G5470">
        <v>5468</v>
      </c>
      <c r="H5470">
        <f t="shared" ca="1" si="171"/>
        <v>-5.7695857171143776E-2</v>
      </c>
    </row>
    <row r="5471" spans="2:8" x14ac:dyDescent="0.45">
      <c r="B5471" s="191">
        <v>43467</v>
      </c>
      <c r="C5471" s="101">
        <v>200.35662841796875</v>
      </c>
      <c r="D5471" s="56">
        <f t="shared" si="170"/>
        <v>5.0577453758648812</v>
      </c>
      <c r="E5471">
        <v>-7.4282406793218965E-3</v>
      </c>
      <c r="G5471">
        <v>5469</v>
      </c>
      <c r="H5471">
        <f t="shared" ca="1" si="171"/>
        <v>2.3971924730425004E-2</v>
      </c>
    </row>
    <row r="5472" spans="2:8" x14ac:dyDescent="0.45">
      <c r="B5472" s="191">
        <v>38947</v>
      </c>
      <c r="C5472" s="101">
        <v>33.074455261230469</v>
      </c>
      <c r="D5472" s="56">
        <f t="shared" si="170"/>
        <v>-0.91683876445934143</v>
      </c>
      <c r="E5472">
        <v>-7.4542784943905172E-3</v>
      </c>
      <c r="G5472">
        <v>5470</v>
      </c>
      <c r="H5472">
        <f t="shared" ca="1" si="171"/>
        <v>-3.2405212045462664E-2</v>
      </c>
    </row>
    <row r="5473" spans="2:8" x14ac:dyDescent="0.45">
      <c r="B5473" s="191">
        <v>45889</v>
      </c>
      <c r="C5473" s="101">
        <v>397.71481323242188</v>
      </c>
      <c r="D5473" s="56">
        <f t="shared" si="170"/>
        <v>6.6309429739748005</v>
      </c>
      <c r="E5473">
        <v>-7.4554780574356341E-3</v>
      </c>
      <c r="G5473">
        <v>5471</v>
      </c>
      <c r="H5473">
        <f t="shared" ca="1" si="171"/>
        <v>-7.1110916684575089E-3</v>
      </c>
    </row>
    <row r="5474" spans="2:8" x14ac:dyDescent="0.45">
      <c r="B5474" s="191">
        <v>40315</v>
      </c>
      <c r="C5474" s="101">
        <v>52.118698120117188</v>
      </c>
      <c r="D5474" s="56">
        <f t="shared" si="170"/>
        <v>-0.86524785565971074</v>
      </c>
      <c r="E5474">
        <v>-7.4585516756551073E-3</v>
      </c>
      <c r="G5474">
        <v>5472</v>
      </c>
      <c r="H5474">
        <f t="shared" ca="1" si="171"/>
        <v>2.9345688010782137E-2</v>
      </c>
    </row>
    <row r="5475" spans="2:8" x14ac:dyDescent="0.45">
      <c r="B5475" s="191">
        <v>45246</v>
      </c>
      <c r="C5475" s="101">
        <v>386.7745361328125</v>
      </c>
      <c r="D5475" s="56">
        <f t="shared" si="170"/>
        <v>27.890812619984359</v>
      </c>
      <c r="E5475">
        <v>-7.4668886178542171E-3</v>
      </c>
      <c r="G5475">
        <v>5473</v>
      </c>
      <c r="H5475">
        <f t="shared" ca="1" si="171"/>
        <v>1.6008391511734648E-2</v>
      </c>
    </row>
    <row r="5476" spans="2:8" x14ac:dyDescent="0.45">
      <c r="B5476" s="191">
        <v>38309</v>
      </c>
      <c r="C5476" s="101">
        <v>13.387457847595215</v>
      </c>
      <c r="D5476" s="56">
        <f t="shared" si="170"/>
        <v>-0.9524959414793347</v>
      </c>
      <c r="E5476">
        <v>-7.4701168458548217E-3</v>
      </c>
      <c r="G5476">
        <v>5474</v>
      </c>
      <c r="H5476">
        <f t="shared" ca="1" si="171"/>
        <v>4.1965177485312477E-2</v>
      </c>
    </row>
    <row r="5477" spans="2:8" x14ac:dyDescent="0.45">
      <c r="B5477" s="191">
        <v>44945</v>
      </c>
      <c r="C5477" s="101">
        <v>281.817138671875</v>
      </c>
      <c r="D5477" s="56">
        <f t="shared" si="170"/>
        <v>9.0399519207607177</v>
      </c>
      <c r="E5477">
        <v>-7.4703713603771413E-3</v>
      </c>
      <c r="G5477">
        <v>5475</v>
      </c>
      <c r="H5477">
        <f t="shared" ca="1" si="171"/>
        <v>-2.1595966581915454E-2</v>
      </c>
    </row>
    <row r="5478" spans="2:8" x14ac:dyDescent="0.45">
      <c r="B5478" s="191">
        <v>39274</v>
      </c>
      <c r="C5478" s="101">
        <v>28.069570541381836</v>
      </c>
      <c r="D5478" s="56">
        <f t="shared" si="170"/>
        <v>3.479227528952332</v>
      </c>
      <c r="E5478">
        <v>-7.4825226609554719E-3</v>
      </c>
      <c r="G5478">
        <v>5476</v>
      </c>
      <c r="H5478">
        <f t="shared" ca="1" si="171"/>
        <v>3.1227658354270119E-2</v>
      </c>
    </row>
    <row r="5479" spans="2:8" x14ac:dyDescent="0.45">
      <c r="B5479" s="191">
        <v>35730</v>
      </c>
      <c r="C5479" s="101">
        <v>6.2666096687316895</v>
      </c>
      <c r="D5479" s="56">
        <f t="shared" si="170"/>
        <v>-0.12400293260311987</v>
      </c>
      <c r="E5479">
        <v>-7.4832793600541347E-3</v>
      </c>
      <c r="G5479">
        <v>5477</v>
      </c>
      <c r="H5479">
        <f t="shared" ca="1" si="171"/>
        <v>3.4579948153716067E-2</v>
      </c>
    </row>
    <row r="5480" spans="2:8" x14ac:dyDescent="0.45">
      <c r="B5480" s="191">
        <v>37468</v>
      </c>
      <c r="C5480" s="101">
        <v>7.1536879539489746</v>
      </c>
      <c r="D5480" s="56">
        <f t="shared" si="170"/>
        <v>-0.95267830331467007</v>
      </c>
      <c r="E5480">
        <v>-7.4962545520605682E-3</v>
      </c>
      <c r="G5480">
        <v>5478</v>
      </c>
      <c r="H5480">
        <f t="shared" ca="1" si="171"/>
        <v>-9.5888254951440987E-4</v>
      </c>
    </row>
    <row r="5481" spans="2:8" x14ac:dyDescent="0.45">
      <c r="B5481" s="191">
        <v>41751</v>
      </c>
      <c r="C5481" s="101">
        <v>151.17141723632813</v>
      </c>
      <c r="D5481" s="56">
        <f t="shared" si="170"/>
        <v>19.294556129177387</v>
      </c>
      <c r="E5481">
        <v>-7.498382842188539E-3</v>
      </c>
      <c r="G5481">
        <v>5479</v>
      </c>
      <c r="H5481">
        <f t="shared" ca="1" si="171"/>
        <v>7.2248201764007385E-4</v>
      </c>
    </row>
    <row r="5482" spans="2:8" x14ac:dyDescent="0.45">
      <c r="B5482" s="191">
        <v>37643</v>
      </c>
      <c r="C5482" s="101">
        <v>7.4488654136657715</v>
      </c>
      <c r="D5482" s="56">
        <f t="shared" si="170"/>
        <v>-0.96570061741775071</v>
      </c>
      <c r="E5482">
        <v>-7.5024046209384082E-3</v>
      </c>
      <c r="G5482">
        <v>5480</v>
      </c>
      <c r="H5482">
        <f t="shared" ca="1" si="171"/>
        <v>3.3185751080439432E-2</v>
      </c>
    </row>
    <row r="5483" spans="2:8" x14ac:dyDescent="0.45">
      <c r="B5483" s="191">
        <v>43580</v>
      </c>
      <c r="C5483" s="101">
        <v>217.1719970703125</v>
      </c>
      <c r="D5483" s="56">
        <f t="shared" si="170"/>
        <v>0.55983608803199325</v>
      </c>
      <c r="E5483">
        <v>-7.5053975837039519E-3</v>
      </c>
      <c r="G5483">
        <v>5481</v>
      </c>
      <c r="H5483">
        <f t="shared" ca="1" si="171"/>
        <v>2.2542090945237833E-2</v>
      </c>
    </row>
    <row r="5484" spans="2:8" x14ac:dyDescent="0.45">
      <c r="B5484" s="191">
        <v>42194</v>
      </c>
      <c r="C5484" s="101">
        <v>139.22744750976563</v>
      </c>
      <c r="D5484" s="56">
        <f t="shared" si="170"/>
        <v>2.2613799585340106</v>
      </c>
      <c r="E5484">
        <v>-7.5090466641228246E-3</v>
      </c>
      <c r="G5484">
        <v>5482</v>
      </c>
      <c r="H5484">
        <f t="shared" ca="1" si="171"/>
        <v>-1.3070032453692679E-2</v>
      </c>
    </row>
    <row r="5485" spans="2:8" x14ac:dyDescent="0.45">
      <c r="B5485" s="191">
        <v>40016</v>
      </c>
      <c r="C5485" s="101">
        <v>42.689735412597656</v>
      </c>
      <c r="D5485" s="56">
        <f t="shared" si="170"/>
        <v>0.25442692441687631</v>
      </c>
      <c r="E5485">
        <v>-7.5120874251844317E-3</v>
      </c>
      <c r="G5485">
        <v>5483</v>
      </c>
      <c r="H5485">
        <f t="shared" ca="1" si="171"/>
        <v>7.9675504699208491E-3</v>
      </c>
    </row>
    <row r="5486" spans="2:8" x14ac:dyDescent="0.45">
      <c r="B5486" s="191">
        <v>39013</v>
      </c>
      <c r="C5486" s="101">
        <v>34.031265258789063</v>
      </c>
      <c r="D5486" s="56">
        <f t="shared" si="170"/>
        <v>-0.89674890527885542</v>
      </c>
      <c r="E5486">
        <v>-7.5126103895814932E-3</v>
      </c>
      <c r="G5486">
        <v>5484</v>
      </c>
      <c r="H5486">
        <f t="shared" ca="1" si="171"/>
        <v>6.3264533960324014E-3</v>
      </c>
    </row>
    <row r="5487" spans="2:8" x14ac:dyDescent="0.45">
      <c r="B5487" s="191">
        <v>44984</v>
      </c>
      <c r="C5487" s="101">
        <v>329.59713745117188</v>
      </c>
      <c r="D5487" s="56">
        <f t="shared" si="170"/>
        <v>3.0079165733516926</v>
      </c>
      <c r="E5487">
        <v>-7.5303803849704459E-3</v>
      </c>
      <c r="G5487">
        <v>5485</v>
      </c>
      <c r="H5487">
        <f t="shared" ca="1" si="171"/>
        <v>2.6321046742947017E-2</v>
      </c>
    </row>
    <row r="5488" spans="2:8" x14ac:dyDescent="0.45">
      <c r="B5488" s="191">
        <v>40795</v>
      </c>
      <c r="C5488" s="101">
        <v>82.236526489257813</v>
      </c>
      <c r="D5488" s="56">
        <f t="shared" si="170"/>
        <v>-6.1936653410898219E-2</v>
      </c>
      <c r="E5488">
        <v>-7.532104254694214E-3</v>
      </c>
      <c r="G5488">
        <v>5486</v>
      </c>
      <c r="H5488">
        <f t="shared" ca="1" si="171"/>
        <v>-1.9434965487556452E-2</v>
      </c>
    </row>
    <row r="5489" spans="2:8" x14ac:dyDescent="0.45">
      <c r="B5489" s="191">
        <v>40967</v>
      </c>
      <c r="C5489" s="101">
        <v>87.666282653808594</v>
      </c>
      <c r="D5489" s="56">
        <f t="shared" si="170"/>
        <v>-0.41685504132400852</v>
      </c>
      <c r="E5489">
        <v>-7.5362876126644938E-3</v>
      </c>
      <c r="G5489">
        <v>5487</v>
      </c>
      <c r="H5489">
        <f t="shared" ca="1" si="171"/>
        <v>-2.3659237194810171E-2</v>
      </c>
    </row>
    <row r="5490" spans="2:8" x14ac:dyDescent="0.45">
      <c r="B5490" s="191">
        <v>41835</v>
      </c>
      <c r="C5490" s="101">
        <v>150.33360290527344</v>
      </c>
      <c r="D5490" s="56">
        <f t="shared" si="170"/>
        <v>-6.2564445784568934E-2</v>
      </c>
      <c r="E5490">
        <v>-7.5372571568333348E-3</v>
      </c>
      <c r="G5490">
        <v>5488</v>
      </c>
      <c r="H5490">
        <f t="shared" ca="1" si="171"/>
        <v>4.159424474786963E-2</v>
      </c>
    </row>
    <row r="5491" spans="2:8" x14ac:dyDescent="0.45">
      <c r="B5491" s="191">
        <v>44327</v>
      </c>
      <c r="C5491" s="101">
        <v>160.36686706542969</v>
      </c>
      <c r="D5491" s="56">
        <f t="shared" si="170"/>
        <v>0.1087171912196392</v>
      </c>
      <c r="E5491">
        <v>-7.5408478725186405E-3</v>
      </c>
      <c r="G5491">
        <v>5489</v>
      </c>
      <c r="H5491">
        <f t="shared" ca="1" si="171"/>
        <v>9.749733171049324E-3</v>
      </c>
    </row>
    <row r="5492" spans="2:8" x14ac:dyDescent="0.45">
      <c r="B5492" s="191">
        <v>41708</v>
      </c>
      <c r="C5492" s="101">
        <v>144.64181518554688</v>
      </c>
      <c r="D5492" s="56">
        <f t="shared" si="170"/>
        <v>3.2698873547452787</v>
      </c>
      <c r="E5492">
        <v>-7.5411929340525674E-3</v>
      </c>
      <c r="G5492">
        <v>5490</v>
      </c>
      <c r="H5492">
        <f t="shared" ca="1" si="171"/>
        <v>3.2714362232558893E-2</v>
      </c>
    </row>
    <row r="5493" spans="2:8" x14ac:dyDescent="0.45">
      <c r="B5493" s="191">
        <v>39035</v>
      </c>
      <c r="C5493" s="101">
        <v>33.874855041503906</v>
      </c>
      <c r="D5493" s="56">
        <f t="shared" si="170"/>
        <v>-0.65552805152503324</v>
      </c>
      <c r="E5493">
        <v>-7.5473692951456032E-3</v>
      </c>
      <c r="G5493">
        <v>5491</v>
      </c>
      <c r="H5493">
        <f t="shared" ca="1" si="171"/>
        <v>-1.5900773758063876E-2</v>
      </c>
    </row>
    <row r="5494" spans="2:8" x14ac:dyDescent="0.45">
      <c r="B5494" s="191">
        <v>41036</v>
      </c>
      <c r="C5494" s="101">
        <v>98.3385009765625</v>
      </c>
      <c r="D5494" s="56">
        <f t="shared" si="170"/>
        <v>8.4186682840122113</v>
      </c>
      <c r="E5494">
        <v>-7.558369763625874E-3</v>
      </c>
      <c r="G5494">
        <v>5492</v>
      </c>
      <c r="H5494">
        <f t="shared" ca="1" si="171"/>
        <v>8.5974387680222541E-3</v>
      </c>
    </row>
    <row r="5495" spans="2:8" x14ac:dyDescent="0.45">
      <c r="B5495" s="191">
        <v>38126</v>
      </c>
      <c r="C5495" s="101">
        <v>10.440807342529297</v>
      </c>
      <c r="D5495" s="56">
        <f t="shared" si="170"/>
        <v>-0.21955234530010043</v>
      </c>
      <c r="E5495">
        <v>-7.5618702180811539E-3</v>
      </c>
      <c r="G5495">
        <v>5493</v>
      </c>
      <c r="H5495">
        <f t="shared" ca="1" si="171"/>
        <v>-4.1377316360257675E-2</v>
      </c>
    </row>
    <row r="5496" spans="2:8" x14ac:dyDescent="0.45">
      <c r="B5496" s="191">
        <v>38261</v>
      </c>
      <c r="C5496" s="101">
        <v>13.377972602844238</v>
      </c>
      <c r="D5496" s="56">
        <f t="shared" si="170"/>
        <v>-0.89552648501448762</v>
      </c>
      <c r="E5496">
        <v>-7.5629366861928154E-3</v>
      </c>
      <c r="G5496">
        <v>5494</v>
      </c>
      <c r="H5496">
        <f t="shared" ca="1" si="171"/>
        <v>-2.7916239528243153E-2</v>
      </c>
    </row>
    <row r="5497" spans="2:8" x14ac:dyDescent="0.45">
      <c r="B5497" s="191">
        <v>41313</v>
      </c>
      <c r="C5497" s="101">
        <v>128.05133056640625</v>
      </c>
      <c r="D5497" s="56">
        <f t="shared" si="170"/>
        <v>-0.67258382088933122</v>
      </c>
      <c r="E5497">
        <v>-7.5647423662824438E-3</v>
      </c>
      <c r="G5497">
        <v>5495</v>
      </c>
      <c r="H5497">
        <f t="shared" ca="1" si="171"/>
        <v>-2.8449057491043421E-2</v>
      </c>
    </row>
    <row r="5498" spans="2:8" x14ac:dyDescent="0.45">
      <c r="B5498" s="191">
        <v>45748</v>
      </c>
      <c r="C5498" s="101">
        <v>391.09652709960938</v>
      </c>
      <c r="D5498" s="56">
        <f t="shared" si="170"/>
        <v>1.1308475594756155</v>
      </c>
      <c r="E5498">
        <v>-7.5656228493333191E-3</v>
      </c>
      <c r="G5498">
        <v>5496</v>
      </c>
      <c r="H5498">
        <f t="shared" ca="1" si="171"/>
        <v>7.9787400212374803E-3</v>
      </c>
    </row>
    <row r="5499" spans="2:8" x14ac:dyDescent="0.45">
      <c r="B5499" s="191">
        <v>43096</v>
      </c>
      <c r="C5499" s="101">
        <v>183.54035949707031</v>
      </c>
      <c r="D5499" s="56">
        <f t="shared" si="170"/>
        <v>-0.35252650558231541</v>
      </c>
      <c r="E5499">
        <v>-7.5714491155270567E-3</v>
      </c>
      <c r="G5499">
        <v>5497</v>
      </c>
      <c r="H5499">
        <f t="shared" ca="1" si="171"/>
        <v>1.907934289639562E-2</v>
      </c>
    </row>
    <row r="5500" spans="2:8" x14ac:dyDescent="0.45">
      <c r="B5500" s="191">
        <v>44841</v>
      </c>
      <c r="C5500" s="101">
        <v>283.47161865234375</v>
      </c>
      <c r="D5500" s="56">
        <f t="shared" si="170"/>
        <v>83.155796988354112</v>
      </c>
      <c r="E5500">
        <v>-7.5746066057287773E-3</v>
      </c>
      <c r="G5500">
        <v>5498</v>
      </c>
      <c r="H5500">
        <f t="shared" ca="1" si="171"/>
        <v>-2.9682869686477445E-2</v>
      </c>
    </row>
    <row r="5501" spans="2:8" x14ac:dyDescent="0.45">
      <c r="B5501" s="191">
        <v>35265</v>
      </c>
      <c r="C5501" s="101">
        <v>3.3684146404266357</v>
      </c>
      <c r="D5501" s="56">
        <f t="shared" si="170"/>
        <v>-0.53365936989780494</v>
      </c>
      <c r="E5501">
        <v>-7.5780224214100052E-3</v>
      </c>
      <c r="G5501">
        <v>5499</v>
      </c>
      <c r="H5501">
        <f t="shared" ca="1" si="171"/>
        <v>2.2744996721657973E-2</v>
      </c>
    </row>
    <row r="5502" spans="2:8" x14ac:dyDescent="0.45">
      <c r="B5502" s="191">
        <v>37686</v>
      </c>
      <c r="C5502" s="101">
        <v>7.2230777740478516</v>
      </c>
      <c r="D5502" s="56">
        <f t="shared" si="170"/>
        <v>7.3616086382059506E-2</v>
      </c>
      <c r="E5502">
        <v>-7.5793490124859307E-3</v>
      </c>
      <c r="G5502">
        <v>5500</v>
      </c>
      <c r="H5502">
        <f t="shared" ca="1" si="171"/>
        <v>2.9830563271414649E-2</v>
      </c>
    </row>
    <row r="5503" spans="2:8" x14ac:dyDescent="0.45">
      <c r="B5503" s="191">
        <v>36034</v>
      </c>
      <c r="C5503" s="101">
        <v>6.7278032302856445</v>
      </c>
      <c r="D5503" s="56">
        <f t="shared" si="170"/>
        <v>-0.80423222911108505</v>
      </c>
      <c r="E5503">
        <v>-7.5807825025276075E-3</v>
      </c>
      <c r="G5503">
        <v>5501</v>
      </c>
      <c r="H5503">
        <f t="shared" ca="1" si="171"/>
        <v>4.8376253011199355E-2</v>
      </c>
    </row>
    <row r="5504" spans="2:8" x14ac:dyDescent="0.45">
      <c r="B5504" s="191">
        <v>39380</v>
      </c>
      <c r="C5504" s="101">
        <v>34.366245269775391</v>
      </c>
      <c r="D5504" s="56">
        <f t="shared" si="170"/>
        <v>-0.76041548100908984</v>
      </c>
      <c r="E5504">
        <v>-7.5962811952548746E-3</v>
      </c>
      <c r="G5504">
        <v>5502</v>
      </c>
      <c r="H5504">
        <f t="shared" ca="1" si="171"/>
        <v>4.7313326539540615E-3</v>
      </c>
    </row>
    <row r="5505" spans="2:8" x14ac:dyDescent="0.45">
      <c r="B5505" s="191">
        <v>42458</v>
      </c>
      <c r="C5505" s="101">
        <v>143.44100952148438</v>
      </c>
      <c r="D5505" s="56">
        <f t="shared" si="170"/>
        <v>-0.62207039274880749</v>
      </c>
      <c r="E5505">
        <v>-7.5979765473228773E-3</v>
      </c>
      <c r="G5505">
        <v>5503</v>
      </c>
      <c r="H5505">
        <f t="shared" ca="1" si="171"/>
        <v>-2.9645157796172317E-2</v>
      </c>
    </row>
    <row r="5506" spans="2:8" x14ac:dyDescent="0.45">
      <c r="B5506" s="191">
        <v>45229</v>
      </c>
      <c r="C5506" s="101">
        <v>379.54425048828125</v>
      </c>
      <c r="D5506" s="56">
        <f t="shared" si="170"/>
        <v>110.80771637915892</v>
      </c>
      <c r="E5506">
        <v>-7.6079708266296297E-3</v>
      </c>
      <c r="G5506">
        <v>5504</v>
      </c>
      <c r="H5506">
        <f t="shared" ca="1" si="171"/>
        <v>-3.4910738982283106E-2</v>
      </c>
    </row>
    <row r="5507" spans="2:8" x14ac:dyDescent="0.45">
      <c r="B5507" s="191">
        <v>35241</v>
      </c>
      <c r="C5507" s="101">
        <v>3.3946158885955811</v>
      </c>
      <c r="D5507" s="56">
        <f t="shared" ref="D5507:D5570" si="172">(C5507-C5508)/C5508</f>
        <v>-0.98269313838951655</v>
      </c>
      <c r="E5507">
        <v>-7.6108683157729362E-3</v>
      </c>
      <c r="G5507">
        <v>5505</v>
      </c>
      <c r="H5507">
        <f t="shared" ca="1" si="171"/>
        <v>2.7832477587869144E-2</v>
      </c>
    </row>
    <row r="5508" spans="2:8" x14ac:dyDescent="0.45">
      <c r="B5508" s="191">
        <v>43230</v>
      </c>
      <c r="C5508" s="101">
        <v>196.14277648925781</v>
      </c>
      <c r="D5508" s="56">
        <f t="shared" si="172"/>
        <v>1.7489864053153348</v>
      </c>
      <c r="E5508">
        <v>-7.6161124799420058E-3</v>
      </c>
      <c r="G5508">
        <v>5506</v>
      </c>
      <c r="H5508">
        <f t="shared" ref="H5508:H5571" ca="1" si="173">_xlfn.NORM.INV(RAND(),N$5,N$6)</f>
        <v>-2.4354502555026393E-2</v>
      </c>
    </row>
    <row r="5509" spans="2:8" x14ac:dyDescent="0.45">
      <c r="B5509" s="191">
        <v>40490</v>
      </c>
      <c r="C5509" s="101">
        <v>71.350944519042969</v>
      </c>
      <c r="D5509" s="56">
        <f t="shared" si="172"/>
        <v>-0.6680998323413001</v>
      </c>
      <c r="E5509">
        <v>-7.6269205379846132E-3</v>
      </c>
      <c r="G5509">
        <v>5507</v>
      </c>
      <c r="H5509">
        <f t="shared" ca="1" si="173"/>
        <v>-3.4360398749888249E-2</v>
      </c>
    </row>
    <row r="5510" spans="2:8" x14ac:dyDescent="0.45">
      <c r="B5510" s="191">
        <v>44671</v>
      </c>
      <c r="C5510" s="101">
        <v>214.97712707519531</v>
      </c>
      <c r="D5510" s="56">
        <f t="shared" si="172"/>
        <v>15.628657180118156</v>
      </c>
      <c r="E5510">
        <v>-7.646663595191284E-3</v>
      </c>
      <c r="G5510">
        <v>5508</v>
      </c>
      <c r="H5510">
        <f t="shared" ca="1" si="173"/>
        <v>1.198275805096769E-2</v>
      </c>
    </row>
    <row r="5511" spans="2:8" x14ac:dyDescent="0.45">
      <c r="B5511" s="191">
        <v>38280</v>
      </c>
      <c r="C5511" s="101">
        <v>12.92811107635498</v>
      </c>
      <c r="D5511" s="56">
        <f t="shared" si="172"/>
        <v>-0.83950488381505006</v>
      </c>
      <c r="E5511">
        <v>-7.6885232353578669E-3</v>
      </c>
      <c r="G5511">
        <v>5509</v>
      </c>
      <c r="H5511">
        <f t="shared" ca="1" si="173"/>
        <v>3.9082616659664874E-4</v>
      </c>
    </row>
    <row r="5512" spans="2:8" x14ac:dyDescent="0.45">
      <c r="B5512" s="191">
        <v>40721</v>
      </c>
      <c r="C5512" s="101">
        <v>80.551429748535156</v>
      </c>
      <c r="D5512" s="56">
        <f t="shared" si="172"/>
        <v>1.9509503351600392</v>
      </c>
      <c r="E5512">
        <v>-7.6885540217608494E-3</v>
      </c>
      <c r="G5512">
        <v>5510</v>
      </c>
      <c r="H5512">
        <f t="shared" ca="1" si="173"/>
        <v>3.4211120430905746E-2</v>
      </c>
    </row>
    <row r="5513" spans="2:8" x14ac:dyDescent="0.45">
      <c r="B5513" s="191">
        <v>39176</v>
      </c>
      <c r="C5513" s="101">
        <v>27.296775817871094</v>
      </c>
      <c r="D5513" s="56">
        <f t="shared" si="172"/>
        <v>-0.92491366791547414</v>
      </c>
      <c r="E5513">
        <v>-7.6921103484809301E-3</v>
      </c>
      <c r="G5513">
        <v>5511</v>
      </c>
      <c r="H5513">
        <f t="shared" ca="1" si="173"/>
        <v>1.1907997959864075E-2</v>
      </c>
    </row>
    <row r="5514" spans="2:8" x14ac:dyDescent="0.45">
      <c r="B5514" s="191">
        <v>45342</v>
      </c>
      <c r="C5514" s="101">
        <v>363.53854370117188</v>
      </c>
      <c r="D5514" s="56">
        <f t="shared" si="172"/>
        <v>0.83676326285672342</v>
      </c>
      <c r="E5514">
        <v>-7.6969840144368532E-3</v>
      </c>
      <c r="G5514">
        <v>5512</v>
      </c>
      <c r="H5514">
        <f t="shared" ca="1" si="173"/>
        <v>-1.1816757025716711E-2</v>
      </c>
    </row>
    <row r="5515" spans="2:8" x14ac:dyDescent="0.45">
      <c r="B5515" s="191">
        <v>44490</v>
      </c>
      <c r="C5515" s="101">
        <v>197.9234619140625</v>
      </c>
      <c r="D5515" s="56">
        <f t="shared" si="172"/>
        <v>0.24993069116590613</v>
      </c>
      <c r="E5515">
        <v>-7.7047378304501736E-3</v>
      </c>
      <c r="G5515">
        <v>5513</v>
      </c>
      <c r="H5515">
        <f t="shared" ca="1" si="173"/>
        <v>-8.8349378033759623E-3</v>
      </c>
    </row>
    <row r="5516" spans="2:8" x14ac:dyDescent="0.45">
      <c r="B5516" s="191">
        <v>41970</v>
      </c>
      <c r="C5516" s="101">
        <v>158.34754943847656</v>
      </c>
      <c r="D5516" s="56">
        <f t="shared" si="172"/>
        <v>19.592838619020039</v>
      </c>
      <c r="E5516">
        <v>-7.7050729844822816E-3</v>
      </c>
      <c r="G5516">
        <v>5514</v>
      </c>
      <c r="H5516">
        <f t="shared" ca="1" si="173"/>
        <v>-1.0711733819958945E-3</v>
      </c>
    </row>
    <row r="5517" spans="2:8" x14ac:dyDescent="0.45">
      <c r="B5517" s="191">
        <v>37748</v>
      </c>
      <c r="C5517" s="101">
        <v>7.6894474029541016</v>
      </c>
      <c r="D5517" s="56">
        <f t="shared" si="172"/>
        <v>-0.78080413402277205</v>
      </c>
      <c r="E5517">
        <v>-7.7060288328743305E-3</v>
      </c>
      <c r="G5517">
        <v>5515</v>
      </c>
      <c r="H5517">
        <f t="shared" ca="1" si="173"/>
        <v>1.6543841462862878E-3</v>
      </c>
    </row>
    <row r="5518" spans="2:8" x14ac:dyDescent="0.45">
      <c r="B5518" s="191">
        <v>39426</v>
      </c>
      <c r="C5518" s="101">
        <v>35.080257415771484</v>
      </c>
      <c r="D5518" s="56">
        <f t="shared" si="172"/>
        <v>-0.87876959259550647</v>
      </c>
      <c r="E5518">
        <v>-7.7065020454817421E-3</v>
      </c>
      <c r="G5518">
        <v>5516</v>
      </c>
      <c r="H5518">
        <f t="shared" ca="1" si="173"/>
        <v>2.0592276678197095E-2</v>
      </c>
    </row>
    <row r="5519" spans="2:8" x14ac:dyDescent="0.45">
      <c r="B5519" s="191">
        <v>44883</v>
      </c>
      <c r="C5519" s="101">
        <v>289.36846923828125</v>
      </c>
      <c r="D5519" s="56">
        <f t="shared" si="172"/>
        <v>18.679763166882797</v>
      </c>
      <c r="E5519">
        <v>-7.7101609070688894E-3</v>
      </c>
      <c r="G5519">
        <v>5517</v>
      </c>
      <c r="H5519">
        <f t="shared" ca="1" si="173"/>
        <v>1.5740736771675253E-2</v>
      </c>
    </row>
    <row r="5520" spans="2:8" x14ac:dyDescent="0.45">
      <c r="B5520" s="191">
        <v>38371</v>
      </c>
      <c r="C5520" s="101">
        <v>14.703859329223633</v>
      </c>
      <c r="D5520" s="56">
        <f t="shared" si="172"/>
        <v>-0.42562977601440527</v>
      </c>
      <c r="E5520">
        <v>-7.7193687911320703E-3</v>
      </c>
      <c r="G5520">
        <v>5518</v>
      </c>
      <c r="H5520">
        <f t="shared" ca="1" si="173"/>
        <v>1.0311024792181999E-2</v>
      </c>
    </row>
    <row r="5521" spans="2:8" x14ac:dyDescent="0.45">
      <c r="B5521" s="191">
        <v>38735</v>
      </c>
      <c r="C5521" s="101">
        <v>25.599967956542969</v>
      </c>
      <c r="D5521" s="56">
        <f t="shared" si="172"/>
        <v>-0.88545120958962353</v>
      </c>
      <c r="E5521">
        <v>-7.7221938328909329E-3</v>
      </c>
      <c r="G5521">
        <v>5519</v>
      </c>
      <c r="H5521">
        <f t="shared" ca="1" si="173"/>
        <v>3.4596539917911514E-3</v>
      </c>
    </row>
    <row r="5522" spans="2:8" x14ac:dyDescent="0.45">
      <c r="B5522" s="191">
        <v>44727</v>
      </c>
      <c r="C5522" s="101">
        <v>223.48527526855469</v>
      </c>
      <c r="D5522" s="56">
        <f t="shared" si="172"/>
        <v>3.5568088622733627</v>
      </c>
      <c r="E5522">
        <v>-7.7227317752777873E-3</v>
      </c>
      <c r="G5522">
        <v>5520</v>
      </c>
      <c r="H5522">
        <f t="shared" ca="1" si="173"/>
        <v>2.3195859523110346E-2</v>
      </c>
    </row>
    <row r="5523" spans="2:8" x14ac:dyDescent="0.45">
      <c r="B5523" s="191">
        <v>40106</v>
      </c>
      <c r="C5523" s="101">
        <v>49.04425048828125</v>
      </c>
      <c r="D5523" s="56">
        <f t="shared" si="172"/>
        <v>-0.42570243559248216</v>
      </c>
      <c r="E5523">
        <v>-7.725699241384186E-3</v>
      </c>
      <c r="G5523">
        <v>5521</v>
      </c>
      <c r="H5523">
        <f t="shared" ca="1" si="173"/>
        <v>9.5949524302948504E-3</v>
      </c>
    </row>
    <row r="5524" spans="2:8" x14ac:dyDescent="0.45">
      <c r="B5524" s="191">
        <v>40970</v>
      </c>
      <c r="C5524" s="101">
        <v>85.398674011230469</v>
      </c>
      <c r="D5524" s="56">
        <f t="shared" si="172"/>
        <v>-0.54481037776422969</v>
      </c>
      <c r="E5524">
        <v>-7.734852373923475E-3</v>
      </c>
      <c r="G5524">
        <v>5522</v>
      </c>
      <c r="H5524">
        <f t="shared" ca="1" si="173"/>
        <v>3.5786333373019223E-2</v>
      </c>
    </row>
    <row r="5525" spans="2:8" x14ac:dyDescent="0.45">
      <c r="B5525" s="191">
        <v>43278</v>
      </c>
      <c r="C5525" s="101">
        <v>187.6112060546875</v>
      </c>
      <c r="D5525" s="56">
        <f t="shared" si="172"/>
        <v>-0.10856657963522195</v>
      </c>
      <c r="E5525">
        <v>-7.7416130910800034E-3</v>
      </c>
      <c r="G5525">
        <v>5523</v>
      </c>
      <c r="H5525">
        <f t="shared" ca="1" si="173"/>
        <v>2.0553017706636059E-2</v>
      </c>
    </row>
    <row r="5526" spans="2:8" x14ac:dyDescent="0.45">
      <c r="B5526" s="191">
        <v>43601</v>
      </c>
      <c r="C5526" s="101">
        <v>210.46014404296875</v>
      </c>
      <c r="D5526" s="56">
        <f t="shared" si="172"/>
        <v>-0.33203563583109591</v>
      </c>
      <c r="E5526">
        <v>-7.7426871943150751E-3</v>
      </c>
      <c r="G5526">
        <v>5524</v>
      </c>
      <c r="H5526">
        <f t="shared" ca="1" si="173"/>
        <v>-2.1207034533158253E-2</v>
      </c>
    </row>
    <row r="5527" spans="2:8" x14ac:dyDescent="0.45">
      <c r="B5527" s="191">
        <v>44967</v>
      </c>
      <c r="C5527" s="101">
        <v>315.076904296875</v>
      </c>
      <c r="D5527" s="56">
        <f t="shared" si="172"/>
        <v>0.75755940489981366</v>
      </c>
      <c r="E5527">
        <v>-7.748820838923959E-3</v>
      </c>
      <c r="G5527">
        <v>5525</v>
      </c>
      <c r="H5527">
        <f t="shared" ca="1" si="173"/>
        <v>-7.8319850481864978E-3</v>
      </c>
    </row>
    <row r="5528" spans="2:8" x14ac:dyDescent="0.45">
      <c r="B5528" s="191">
        <v>43069</v>
      </c>
      <c r="C5528" s="101">
        <v>179.26956176757813</v>
      </c>
      <c r="D5528" s="56">
        <f t="shared" si="172"/>
        <v>6.0350752718611078</v>
      </c>
      <c r="E5528">
        <v>-7.7502606336150139E-3</v>
      </c>
      <c r="G5528">
        <v>5526</v>
      </c>
      <c r="H5528">
        <f t="shared" ca="1" si="173"/>
        <v>1.5544026878595876E-2</v>
      </c>
    </row>
    <row r="5529" spans="2:8" x14ac:dyDescent="0.45">
      <c r="B5529" s="191">
        <v>38623</v>
      </c>
      <c r="C5529" s="101">
        <v>25.48225212097168</v>
      </c>
      <c r="D5529" s="56">
        <f t="shared" si="172"/>
        <v>-0.85485079618017079</v>
      </c>
      <c r="E5529">
        <v>-7.7575162520080601E-3</v>
      </c>
      <c r="G5529">
        <v>5527</v>
      </c>
      <c r="H5529">
        <f t="shared" ca="1" si="173"/>
        <v>7.742919310288021E-3</v>
      </c>
    </row>
    <row r="5530" spans="2:8" x14ac:dyDescent="0.45">
      <c r="B5530" s="191">
        <v>44582</v>
      </c>
      <c r="C5530" s="101">
        <v>175.55902099609375</v>
      </c>
      <c r="D5530" s="56">
        <f t="shared" si="172"/>
        <v>-0.10526213465088503</v>
      </c>
      <c r="E5530">
        <v>-7.7713439872489007E-3</v>
      </c>
      <c r="G5530">
        <v>5528</v>
      </c>
      <c r="H5530">
        <f t="shared" ca="1" si="173"/>
        <v>-1.162512566264598E-2</v>
      </c>
    </row>
    <row r="5531" spans="2:8" x14ac:dyDescent="0.45">
      <c r="B5531" s="191">
        <v>42976</v>
      </c>
      <c r="C5531" s="101">
        <v>196.21279907226563</v>
      </c>
      <c r="D5531" s="56">
        <f t="shared" si="172"/>
        <v>-0.20991934161880552</v>
      </c>
      <c r="E5531">
        <v>-7.7888447829061007E-3</v>
      </c>
      <c r="G5531">
        <v>5529</v>
      </c>
      <c r="H5531">
        <f t="shared" ca="1" si="173"/>
        <v>-1.8610578288895511E-2</v>
      </c>
    </row>
    <row r="5532" spans="2:8" x14ac:dyDescent="0.45">
      <c r="B5532" s="191">
        <v>44754</v>
      </c>
      <c r="C5532" s="101">
        <v>248.34527587890625</v>
      </c>
      <c r="D5532" s="56">
        <f t="shared" si="172"/>
        <v>0.78871625115465793</v>
      </c>
      <c r="E5532">
        <v>-7.7964720215783941E-3</v>
      </c>
      <c r="G5532">
        <v>5530</v>
      </c>
      <c r="H5532">
        <f t="shared" ca="1" si="173"/>
        <v>3.1851749228263546E-2</v>
      </c>
    </row>
    <row r="5533" spans="2:8" x14ac:dyDescent="0.45">
      <c r="B5533" s="191">
        <v>43979</v>
      </c>
      <c r="C5533" s="101">
        <v>138.83995056152344</v>
      </c>
      <c r="D5533" s="56">
        <f t="shared" si="172"/>
        <v>-0.21039559904962993</v>
      </c>
      <c r="E5533">
        <v>-7.8066806264841578E-3</v>
      </c>
      <c r="G5533">
        <v>5531</v>
      </c>
      <c r="H5533">
        <f t="shared" ca="1" si="173"/>
        <v>1.7150323852100784E-2</v>
      </c>
    </row>
    <row r="5534" spans="2:8" x14ac:dyDescent="0.45">
      <c r="B5534" s="191">
        <v>43808</v>
      </c>
      <c r="C5534" s="101">
        <v>175.83482360839844</v>
      </c>
      <c r="D5534" s="56">
        <f t="shared" si="172"/>
        <v>0.1890831876582704</v>
      </c>
      <c r="E5534">
        <v>-7.8076043185103736E-3</v>
      </c>
      <c r="G5534">
        <v>5532</v>
      </c>
      <c r="H5534">
        <f t="shared" ca="1" si="173"/>
        <v>-2.7677629301960122E-2</v>
      </c>
    </row>
    <row r="5535" spans="2:8" x14ac:dyDescent="0.45">
      <c r="B5535" s="191">
        <v>41782</v>
      </c>
      <c r="C5535" s="101">
        <v>147.87428283691406</v>
      </c>
      <c r="D5535" s="56">
        <f t="shared" si="172"/>
        <v>17.657594011181025</v>
      </c>
      <c r="E5535">
        <v>-7.8079504045722933E-3</v>
      </c>
      <c r="G5535">
        <v>5533</v>
      </c>
      <c r="H5535">
        <f t="shared" ca="1" si="173"/>
        <v>5.4538547326991281E-3</v>
      </c>
    </row>
    <row r="5536" spans="2:8" x14ac:dyDescent="0.45">
      <c r="B5536" s="191">
        <v>37330</v>
      </c>
      <c r="C5536" s="101">
        <v>7.9256887435913086</v>
      </c>
      <c r="D5536" s="56">
        <f t="shared" si="172"/>
        <v>-0.94338677751968092</v>
      </c>
      <c r="E5536">
        <v>-7.8148121838865024E-3</v>
      </c>
      <c r="G5536">
        <v>5534</v>
      </c>
      <c r="H5536">
        <f t="shared" ca="1" si="173"/>
        <v>-2.077690390533718E-2</v>
      </c>
    </row>
    <row r="5537" spans="2:8" x14ac:dyDescent="0.45">
      <c r="B5537" s="191">
        <v>41418</v>
      </c>
      <c r="C5537" s="101">
        <v>139.99713134765625</v>
      </c>
      <c r="D5537" s="56">
        <f t="shared" si="172"/>
        <v>-0.68546307918065907</v>
      </c>
      <c r="E5537">
        <v>-7.8196964647099295E-3</v>
      </c>
      <c r="G5537">
        <v>5535</v>
      </c>
      <c r="H5537">
        <f t="shared" ca="1" si="173"/>
        <v>-3.9727527394848069E-2</v>
      </c>
    </row>
    <row r="5538" spans="2:8" x14ac:dyDescent="0.45">
      <c r="B5538" s="191">
        <v>45576</v>
      </c>
      <c r="C5538" s="101">
        <v>445.08966064453125</v>
      </c>
      <c r="D5538" s="56">
        <f t="shared" si="172"/>
        <v>0.12187274861207198</v>
      </c>
      <c r="E5538">
        <v>-7.8245049088023193E-3</v>
      </c>
      <c r="G5538">
        <v>5536</v>
      </c>
      <c r="H5538">
        <f t="shared" ca="1" si="173"/>
        <v>-1.3686960692577655E-2</v>
      </c>
    </row>
    <row r="5539" spans="2:8" x14ac:dyDescent="0.45">
      <c r="B5539" s="191">
        <v>45183</v>
      </c>
      <c r="C5539" s="101">
        <v>396.73809814453125</v>
      </c>
      <c r="D5539" s="56">
        <f t="shared" si="172"/>
        <v>1.163330863312908</v>
      </c>
      <c r="E5539">
        <v>-7.8281233484076215E-3</v>
      </c>
      <c r="G5539">
        <v>5537</v>
      </c>
      <c r="H5539">
        <f t="shared" ca="1" si="173"/>
        <v>-1.6663871623713446E-2</v>
      </c>
    </row>
    <row r="5540" spans="2:8" x14ac:dyDescent="0.45">
      <c r="B5540" s="191">
        <v>42786</v>
      </c>
      <c r="C5540" s="101">
        <v>183.39224243164063</v>
      </c>
      <c r="D5540" s="56">
        <f t="shared" si="172"/>
        <v>-8.0917785734779785E-2</v>
      </c>
      <c r="E5540">
        <v>-7.8313243066092334E-3</v>
      </c>
      <c r="G5540">
        <v>5538</v>
      </c>
      <c r="H5540">
        <f t="shared" ca="1" si="173"/>
        <v>4.6553380848609925E-3</v>
      </c>
    </row>
    <row r="5541" spans="2:8" x14ac:dyDescent="0.45">
      <c r="B5541" s="191">
        <v>43223</v>
      </c>
      <c r="C5541" s="101">
        <v>199.5384521484375</v>
      </c>
      <c r="D5541" s="56">
        <f t="shared" si="172"/>
        <v>2.7783017444317017E-2</v>
      </c>
      <c r="E5541">
        <v>-7.8328910408050987E-3</v>
      </c>
      <c r="G5541">
        <v>5539</v>
      </c>
      <c r="H5541">
        <f t="shared" ca="1" si="173"/>
        <v>-2.8805128229462294E-3</v>
      </c>
    </row>
    <row r="5542" spans="2:8" x14ac:dyDescent="0.45">
      <c r="B5542" s="191">
        <v>43250</v>
      </c>
      <c r="C5542" s="101">
        <v>194.14453125</v>
      </c>
      <c r="D5542" s="56">
        <f t="shared" si="172"/>
        <v>0.27105966893294053</v>
      </c>
      <c r="E5542">
        <v>-7.8456377613064926E-3</v>
      </c>
      <c r="G5542">
        <v>5540</v>
      </c>
      <c r="H5542">
        <f t="shared" ca="1" si="173"/>
        <v>7.66125699282523E-3</v>
      </c>
    </row>
    <row r="5543" spans="2:8" x14ac:dyDescent="0.45">
      <c r="B5543" s="191">
        <v>42289</v>
      </c>
      <c r="C5543" s="101">
        <v>152.74226379394531</v>
      </c>
      <c r="D5543" s="56">
        <f t="shared" si="172"/>
        <v>5.995135504884614E-2</v>
      </c>
      <c r="E5543">
        <v>-7.8613924230041057E-3</v>
      </c>
      <c r="G5543">
        <v>5541</v>
      </c>
      <c r="H5543">
        <f t="shared" ca="1" si="173"/>
        <v>-1.7266149150746965E-2</v>
      </c>
    </row>
    <row r="5544" spans="2:8" x14ac:dyDescent="0.45">
      <c r="B5544" s="191">
        <v>41436</v>
      </c>
      <c r="C5544" s="101">
        <v>144.10308837890625</v>
      </c>
      <c r="D5544" s="56">
        <f t="shared" si="172"/>
        <v>18.129470869984754</v>
      </c>
      <c r="E5544">
        <v>-7.8634986312862629E-3</v>
      </c>
      <c r="G5544">
        <v>5542</v>
      </c>
      <c r="H5544">
        <f t="shared" ca="1" si="173"/>
        <v>3.729297377690189E-2</v>
      </c>
    </row>
    <row r="5545" spans="2:8" x14ac:dyDescent="0.45">
      <c r="B5545" s="191">
        <v>37614</v>
      </c>
      <c r="C5545" s="101">
        <v>7.5330410003662109</v>
      </c>
      <c r="D5545" s="56">
        <f t="shared" si="172"/>
        <v>-0.94005930564959295</v>
      </c>
      <c r="E5545">
        <v>-7.8652047384280433E-3</v>
      </c>
      <c r="G5545">
        <v>5543</v>
      </c>
      <c r="H5545">
        <f t="shared" ca="1" si="173"/>
        <v>-2.8910983969868038E-2</v>
      </c>
    </row>
    <row r="5546" spans="2:8" x14ac:dyDescent="0.45">
      <c r="B5546" s="191">
        <v>41246</v>
      </c>
      <c r="C5546" s="101">
        <v>125.67490386962891</v>
      </c>
      <c r="D5546" s="56">
        <f t="shared" si="172"/>
        <v>13.404284787528645</v>
      </c>
      <c r="E5546">
        <v>-7.8727717965251711E-3</v>
      </c>
      <c r="G5546">
        <v>5544</v>
      </c>
      <c r="H5546">
        <f t="shared" ca="1" si="173"/>
        <v>-5.5701662963284354E-2</v>
      </c>
    </row>
    <row r="5547" spans="2:8" x14ac:dyDescent="0.45">
      <c r="B5547" s="191">
        <v>36756</v>
      </c>
      <c r="C5547" s="101">
        <v>8.724827766418457</v>
      </c>
      <c r="D5547" s="56">
        <f t="shared" si="172"/>
        <v>-0.94046914889950917</v>
      </c>
      <c r="E5547">
        <v>-7.8765663367448991E-3</v>
      </c>
      <c r="G5547">
        <v>5545</v>
      </c>
      <c r="H5547">
        <f t="shared" ca="1" si="173"/>
        <v>-1.4658746025259547E-4</v>
      </c>
    </row>
    <row r="5548" spans="2:8" x14ac:dyDescent="0.45">
      <c r="B5548" s="191">
        <v>41572</v>
      </c>
      <c r="C5548" s="101">
        <v>146.55976867675781</v>
      </c>
      <c r="D5548" s="56">
        <f t="shared" si="172"/>
        <v>18.896522171947634</v>
      </c>
      <c r="E5548">
        <v>-7.8776342534184283E-3</v>
      </c>
      <c r="G5548">
        <v>5546</v>
      </c>
      <c r="H5548">
        <f t="shared" ca="1" si="173"/>
        <v>-8.7823017516696217E-3</v>
      </c>
    </row>
    <row r="5549" spans="2:8" x14ac:dyDescent="0.45">
      <c r="B5549" s="191">
        <v>37253</v>
      </c>
      <c r="C5549" s="101">
        <v>7.3660998344421387</v>
      </c>
      <c r="D5549" s="56">
        <f t="shared" si="172"/>
        <v>-0.1420207276907953</v>
      </c>
      <c r="E5549">
        <v>-7.88237343233039E-3</v>
      </c>
      <c r="G5549">
        <v>5547</v>
      </c>
      <c r="H5549">
        <f t="shared" ca="1" si="173"/>
        <v>1.433748969427851E-2</v>
      </c>
    </row>
    <row r="5550" spans="2:8" x14ac:dyDescent="0.45">
      <c r="B5550" s="191">
        <v>36438</v>
      </c>
      <c r="C5550" s="101">
        <v>8.5854053497314453</v>
      </c>
      <c r="D5550" s="56">
        <f t="shared" si="172"/>
        <v>-0.94318318944668322</v>
      </c>
      <c r="E5550">
        <v>-7.9185127676444644E-3</v>
      </c>
      <c r="G5550">
        <v>5548</v>
      </c>
      <c r="H5550">
        <f t="shared" ca="1" si="173"/>
        <v>1.5194307492355237E-2</v>
      </c>
    </row>
    <row r="5551" spans="2:8" x14ac:dyDescent="0.45">
      <c r="B5551" s="191">
        <v>41467</v>
      </c>
      <c r="C5551" s="101">
        <v>151.10678100585938</v>
      </c>
      <c r="D5551" s="56">
        <f t="shared" si="172"/>
        <v>2.0077723323192957</v>
      </c>
      <c r="E5551">
        <v>-7.9227458893837005E-3</v>
      </c>
      <c r="G5551">
        <v>5549</v>
      </c>
      <c r="H5551">
        <f t="shared" ca="1" si="173"/>
        <v>3.4777426420605467E-2</v>
      </c>
    </row>
    <row r="5552" spans="2:8" x14ac:dyDescent="0.45">
      <c r="B5552" s="191">
        <v>40156</v>
      </c>
      <c r="C5552" s="101">
        <v>50.23876953125</v>
      </c>
      <c r="D5552" s="56">
        <f t="shared" si="172"/>
        <v>-0.62735072685016358</v>
      </c>
      <c r="E5552">
        <v>-7.9278139701939743E-3</v>
      </c>
      <c r="G5552">
        <v>5550</v>
      </c>
      <c r="H5552">
        <f t="shared" ca="1" si="173"/>
        <v>4.639322844260366E-3</v>
      </c>
    </row>
    <row r="5553" spans="2:8" x14ac:dyDescent="0.45">
      <c r="B5553" s="191">
        <v>41624</v>
      </c>
      <c r="C5553" s="101">
        <v>134.81515502929688</v>
      </c>
      <c r="D5553" s="56">
        <f t="shared" si="172"/>
        <v>-0.56798317865752568</v>
      </c>
      <c r="E5553">
        <v>-7.9290480729488147E-3</v>
      </c>
      <c r="G5553">
        <v>5551</v>
      </c>
      <c r="H5553">
        <f t="shared" ca="1" si="173"/>
        <v>-7.4889123073838418E-3</v>
      </c>
    </row>
    <row r="5554" spans="2:8" x14ac:dyDescent="0.45">
      <c r="B5554" s="191">
        <v>46051</v>
      </c>
      <c r="C5554" s="101">
        <v>312.05996704101563</v>
      </c>
      <c r="D5554" s="56">
        <f t="shared" si="172"/>
        <v>36.284493118655831</v>
      </c>
      <c r="E5554">
        <v>-7.9401992195140131E-3</v>
      </c>
      <c r="G5554">
        <v>5552</v>
      </c>
      <c r="H5554">
        <f t="shared" ca="1" si="173"/>
        <v>1.3494997215371028E-2</v>
      </c>
    </row>
    <row r="5555" spans="2:8" x14ac:dyDescent="0.45">
      <c r="B5555" s="191">
        <v>36749</v>
      </c>
      <c r="C5555" s="101">
        <v>8.3696985244750977</v>
      </c>
      <c r="D5555" s="56">
        <f t="shared" si="172"/>
        <v>-0.96082290677968951</v>
      </c>
      <c r="E5555">
        <v>-7.9496149477674572E-3</v>
      </c>
      <c r="G5555">
        <v>5553</v>
      </c>
      <c r="H5555">
        <f t="shared" ca="1" si="173"/>
        <v>1.4885137334292628E-2</v>
      </c>
    </row>
    <row r="5556" spans="2:8" x14ac:dyDescent="0.45">
      <c r="B5556" s="191">
        <v>43314</v>
      </c>
      <c r="C5556" s="101">
        <v>213.63755798339844</v>
      </c>
      <c r="D5556" s="56">
        <f t="shared" si="172"/>
        <v>0.23935815522384518</v>
      </c>
      <c r="E5556">
        <v>-7.957412520540972E-3</v>
      </c>
      <c r="G5556">
        <v>5554</v>
      </c>
      <c r="H5556">
        <f t="shared" ca="1" si="173"/>
        <v>4.9548658641705131E-3</v>
      </c>
    </row>
    <row r="5557" spans="2:8" x14ac:dyDescent="0.45">
      <c r="B5557" s="191">
        <v>41988</v>
      </c>
      <c r="C5557" s="101">
        <v>172.37757873535156</v>
      </c>
      <c r="D5557" s="56">
        <f t="shared" si="172"/>
        <v>4.3701459198048349</v>
      </c>
      <c r="E5557">
        <v>-7.9604221684541239E-3</v>
      </c>
      <c r="G5557">
        <v>5555</v>
      </c>
      <c r="H5557">
        <f t="shared" ca="1" si="173"/>
        <v>2.2738483669149153E-3</v>
      </c>
    </row>
    <row r="5558" spans="2:8" x14ac:dyDescent="0.45">
      <c r="B5558" s="191">
        <v>39134</v>
      </c>
      <c r="C5558" s="101">
        <v>32.099235534667969</v>
      </c>
      <c r="D5558" s="56">
        <f t="shared" si="172"/>
        <v>-0.1061845249425553</v>
      </c>
      <c r="E5558">
        <v>-7.9614229973714225E-3</v>
      </c>
      <c r="G5558">
        <v>5556</v>
      </c>
      <c r="H5558">
        <f t="shared" ca="1" si="173"/>
        <v>-3.8708182459333638E-3</v>
      </c>
    </row>
    <row r="5559" spans="2:8" x14ac:dyDescent="0.45">
      <c r="B5559" s="191">
        <v>39660</v>
      </c>
      <c r="C5559" s="101">
        <v>35.91259765625</v>
      </c>
      <c r="D5559" s="56">
        <f t="shared" si="172"/>
        <v>4.4831220350690898E-2</v>
      </c>
      <c r="E5559">
        <v>-7.9658650642838308E-3</v>
      </c>
      <c r="G5559">
        <v>5557</v>
      </c>
      <c r="H5559">
        <f t="shared" ca="1" si="173"/>
        <v>-2.2851629948524715E-2</v>
      </c>
    </row>
    <row r="5560" spans="2:8" x14ac:dyDescent="0.45">
      <c r="B5560" s="191">
        <v>39058</v>
      </c>
      <c r="C5560" s="101">
        <v>34.371673583984375</v>
      </c>
      <c r="D5560" s="56">
        <f t="shared" si="172"/>
        <v>-0.81048810261958582</v>
      </c>
      <c r="E5560">
        <v>-7.965930760524426E-3</v>
      </c>
      <c r="G5560">
        <v>5558</v>
      </c>
      <c r="H5560">
        <f t="shared" ca="1" si="173"/>
        <v>1.2686323288829291E-4</v>
      </c>
    </row>
    <row r="5561" spans="2:8" x14ac:dyDescent="0.45">
      <c r="B5561" s="191">
        <v>43762</v>
      </c>
      <c r="C5561" s="101">
        <v>181.36947631835938</v>
      </c>
      <c r="D5561" s="56">
        <f t="shared" si="172"/>
        <v>17.27722497093303</v>
      </c>
      <c r="E5561">
        <v>-7.9665769825491128E-3</v>
      </c>
      <c r="G5561">
        <v>5559</v>
      </c>
      <c r="H5561">
        <f t="shared" ca="1" si="173"/>
        <v>-3.2315281094655209E-2</v>
      </c>
    </row>
    <row r="5562" spans="2:8" x14ac:dyDescent="0.45">
      <c r="B5562" s="191">
        <v>36916</v>
      </c>
      <c r="C5562" s="101">
        <v>9.9232501983642578</v>
      </c>
      <c r="D5562" s="56">
        <f t="shared" si="172"/>
        <v>-0.92882823797911762</v>
      </c>
      <c r="E5562">
        <v>-7.968641789997467E-3</v>
      </c>
      <c r="G5562">
        <v>5560</v>
      </c>
      <c r="H5562">
        <f t="shared" ca="1" si="173"/>
        <v>-1.3823403941987306E-2</v>
      </c>
    </row>
    <row r="5563" spans="2:8" x14ac:dyDescent="0.45">
      <c r="B5563" s="191">
        <v>41597</v>
      </c>
      <c r="C5563" s="101">
        <v>139.42678833007813</v>
      </c>
      <c r="D5563" s="56">
        <f t="shared" si="172"/>
        <v>18.19451901706978</v>
      </c>
      <c r="E5563">
        <v>-7.9731501130072442E-3</v>
      </c>
      <c r="G5563">
        <v>5561</v>
      </c>
      <c r="H5563">
        <f t="shared" ca="1" si="173"/>
        <v>1.8083657758201168E-2</v>
      </c>
    </row>
    <row r="5564" spans="2:8" x14ac:dyDescent="0.45">
      <c r="B5564" s="191">
        <v>35997</v>
      </c>
      <c r="C5564" s="101">
        <v>7.263885498046875</v>
      </c>
      <c r="D5564" s="56">
        <f t="shared" si="172"/>
        <v>-0.95084150996158368</v>
      </c>
      <c r="E5564">
        <v>-7.9790966383886837E-3</v>
      </c>
      <c r="G5564">
        <v>5562</v>
      </c>
      <c r="H5564">
        <f t="shared" ca="1" si="173"/>
        <v>1.8987467999564537E-3</v>
      </c>
    </row>
    <row r="5565" spans="2:8" x14ac:dyDescent="0.45">
      <c r="B5565" s="191">
        <v>44046</v>
      </c>
      <c r="C5565" s="101">
        <v>147.76461791992188</v>
      </c>
      <c r="D5565" s="56">
        <f t="shared" si="172"/>
        <v>0.15191379734057953</v>
      </c>
      <c r="E5565">
        <v>-7.9836407840040771E-3</v>
      </c>
      <c r="G5565">
        <v>5563</v>
      </c>
      <c r="H5565">
        <f t="shared" ca="1" si="173"/>
        <v>1.903413194536048E-2</v>
      </c>
    </row>
    <row r="5566" spans="2:8" x14ac:dyDescent="0.45">
      <c r="B5566" s="191">
        <v>44131</v>
      </c>
      <c r="C5566" s="101">
        <v>128.27749633789063</v>
      </c>
      <c r="D5566" s="56">
        <f t="shared" si="172"/>
        <v>20.220872825070309</v>
      </c>
      <c r="E5566">
        <v>-8.0092794173696434E-3</v>
      </c>
      <c r="G5566">
        <v>5564</v>
      </c>
      <c r="H5566">
        <f t="shared" ca="1" si="173"/>
        <v>1.0948084183523745E-2</v>
      </c>
    </row>
    <row r="5567" spans="2:8" x14ac:dyDescent="0.45">
      <c r="B5567" s="191">
        <v>35741</v>
      </c>
      <c r="C5567" s="101">
        <v>6.0448737144470215</v>
      </c>
      <c r="D5567" s="56">
        <f t="shared" si="172"/>
        <v>-0.90177475100552684</v>
      </c>
      <c r="E5567">
        <v>-8.0176188702513716E-3</v>
      </c>
      <c r="G5567">
        <v>5565</v>
      </c>
      <c r="H5567">
        <f t="shared" ca="1" si="173"/>
        <v>3.1667227845488796E-2</v>
      </c>
    </row>
    <row r="5568" spans="2:8" x14ac:dyDescent="0.45">
      <c r="B5568" s="191">
        <v>40360</v>
      </c>
      <c r="C5568" s="101">
        <v>61.540935516357422</v>
      </c>
      <c r="D5568" s="56">
        <f t="shared" si="172"/>
        <v>-0.84066647464113331</v>
      </c>
      <c r="E5568">
        <v>-8.0211960423625696E-3</v>
      </c>
      <c r="G5568">
        <v>5566</v>
      </c>
      <c r="H5568">
        <f t="shared" ca="1" si="173"/>
        <v>-1.8768775661684035E-2</v>
      </c>
    </row>
    <row r="5569" spans="2:8" x14ac:dyDescent="0.45">
      <c r="B5569" s="191">
        <v>45715</v>
      </c>
      <c r="C5569" s="101">
        <v>386.23971557617188</v>
      </c>
      <c r="D5569" s="56">
        <f t="shared" si="172"/>
        <v>1.0346071052482877</v>
      </c>
      <c r="E5569">
        <v>-8.0276046391782874E-3</v>
      </c>
      <c r="G5569">
        <v>5567</v>
      </c>
      <c r="H5569">
        <f t="shared" ca="1" si="173"/>
        <v>-3.8141682920760237E-3</v>
      </c>
    </row>
    <row r="5570" spans="2:8" x14ac:dyDescent="0.45">
      <c r="B5570" s="191">
        <v>44474</v>
      </c>
      <c r="C5570" s="101">
        <v>189.83503723144531</v>
      </c>
      <c r="D5570" s="56">
        <f t="shared" si="172"/>
        <v>0.72485763476138065</v>
      </c>
      <c r="E5570">
        <v>-8.0304614708718771E-3</v>
      </c>
      <c r="G5570">
        <v>5568</v>
      </c>
      <c r="H5570">
        <f t="shared" ca="1" si="173"/>
        <v>4.2024757722807837E-2</v>
      </c>
    </row>
    <row r="5571" spans="2:8" x14ac:dyDescent="0.45">
      <c r="B5571" s="191">
        <v>41124</v>
      </c>
      <c r="C5571" s="101">
        <v>110.05838012695313</v>
      </c>
      <c r="D5571" s="56">
        <f t="shared" ref="D5571:D5634" si="174">(C5571-C5572)/C5572</f>
        <v>14.54861335850474</v>
      </c>
      <c r="E5571">
        <v>-8.0319067552583404E-3</v>
      </c>
      <c r="G5571">
        <v>5569</v>
      </c>
      <c r="H5571">
        <f t="shared" ca="1" si="173"/>
        <v>-2.1556233858637693E-2</v>
      </c>
    </row>
    <row r="5572" spans="2:8" x14ac:dyDescent="0.45">
      <c r="B5572" s="191">
        <v>35976</v>
      </c>
      <c r="C5572" s="101">
        <v>7.0783405303955078</v>
      </c>
      <c r="D5572" s="56">
        <f t="shared" si="174"/>
        <v>-0.16520136137973543</v>
      </c>
      <c r="E5572">
        <v>-8.0356275333944641E-3</v>
      </c>
      <c r="G5572">
        <v>5570</v>
      </c>
      <c r="H5572">
        <f t="shared" ref="H5572:H5635" ca="1" si="175">_xlfn.NORM.INV(RAND(),N$5,N$6)</f>
        <v>4.3009223487706395E-2</v>
      </c>
    </row>
    <row r="5573" spans="2:8" x14ac:dyDescent="0.45">
      <c r="B5573" s="191">
        <v>37033</v>
      </c>
      <c r="C5573" s="101">
        <v>8.4790992736816406</v>
      </c>
      <c r="D5573" s="56">
        <f t="shared" si="174"/>
        <v>-0.9556888983869547</v>
      </c>
      <c r="E5573">
        <v>-8.0392402752817241E-3</v>
      </c>
      <c r="G5573">
        <v>5571</v>
      </c>
      <c r="H5573">
        <f t="shared" ca="1" si="175"/>
        <v>-2.7260438112946201E-3</v>
      </c>
    </row>
    <row r="5574" spans="2:8" x14ac:dyDescent="0.45">
      <c r="B5574" s="191">
        <v>42817</v>
      </c>
      <c r="C5574" s="101">
        <v>191.35383605957031</v>
      </c>
      <c r="D5574" s="56">
        <f t="shared" si="174"/>
        <v>3.0386317480587254E-2</v>
      </c>
      <c r="E5574">
        <v>-8.0399721314504558E-3</v>
      </c>
      <c r="G5574">
        <v>5572</v>
      </c>
      <c r="H5574">
        <f t="shared" ca="1" si="175"/>
        <v>-2.1445016102851471E-2</v>
      </c>
    </row>
    <row r="5575" spans="2:8" x14ac:dyDescent="0.45">
      <c r="B5575" s="191">
        <v>43013</v>
      </c>
      <c r="C5575" s="101">
        <v>185.71076965332031</v>
      </c>
      <c r="D5575" s="56">
        <f t="shared" si="174"/>
        <v>40.967303616205307</v>
      </c>
      <c r="E5575">
        <v>-8.0404147165564523E-3</v>
      </c>
      <c r="G5575">
        <v>5573</v>
      </c>
      <c r="H5575">
        <f t="shared" ca="1" si="175"/>
        <v>-3.2492664868285406E-2</v>
      </c>
    </row>
    <row r="5576" spans="2:8" x14ac:dyDescent="0.45">
      <c r="B5576" s="191">
        <v>35548</v>
      </c>
      <c r="C5576" s="101">
        <v>4.4251298904418945</v>
      </c>
      <c r="D5576" s="56">
        <f t="shared" si="174"/>
        <v>-0.9885288153845545</v>
      </c>
      <c r="E5576">
        <v>-8.0476008713201569E-3</v>
      </c>
      <c r="G5576">
        <v>5574</v>
      </c>
      <c r="H5576">
        <f t="shared" ca="1" si="175"/>
        <v>-2.9190922101500295E-2</v>
      </c>
    </row>
    <row r="5577" spans="2:8" x14ac:dyDescent="0.45">
      <c r="B5577" s="191">
        <v>45173</v>
      </c>
      <c r="C5577" s="101">
        <v>385.760498046875</v>
      </c>
      <c r="D5577" s="56">
        <f t="shared" si="174"/>
        <v>0.36759752649702626</v>
      </c>
      <c r="E5577">
        <v>-8.0490176306209516E-3</v>
      </c>
      <c r="G5577">
        <v>5575</v>
      </c>
      <c r="H5577">
        <f t="shared" ca="1" si="175"/>
        <v>3.1756538962545121E-2</v>
      </c>
    </row>
    <row r="5578" spans="2:8" x14ac:dyDescent="0.45">
      <c r="B5578" s="191">
        <v>44917</v>
      </c>
      <c r="C5578" s="101">
        <v>282.0716552734375</v>
      </c>
      <c r="D5578" s="56">
        <f t="shared" si="174"/>
        <v>0.66699563183315114</v>
      </c>
      <c r="E5578">
        <v>-8.0560292509436054E-3</v>
      </c>
      <c r="G5578">
        <v>5576</v>
      </c>
      <c r="H5578">
        <f t="shared" ca="1" si="175"/>
        <v>8.7290882648190619E-3</v>
      </c>
    </row>
    <row r="5579" spans="2:8" x14ac:dyDescent="0.45">
      <c r="B5579" s="191">
        <v>44425</v>
      </c>
      <c r="C5579" s="101">
        <v>169.2095947265625</v>
      </c>
      <c r="D5579" s="56">
        <f t="shared" si="174"/>
        <v>49.768232056865394</v>
      </c>
      <c r="E5579">
        <v>-8.0608717649083544E-3</v>
      </c>
      <c r="G5579">
        <v>5577</v>
      </c>
      <c r="H5579">
        <f t="shared" ca="1" si="175"/>
        <v>1.2451309085152764E-2</v>
      </c>
    </row>
    <row r="5580" spans="2:8" x14ac:dyDescent="0.45">
      <c r="B5580" s="191">
        <v>35244</v>
      </c>
      <c r="C5580" s="101">
        <v>3.3329818248748779</v>
      </c>
      <c r="D5580" s="56">
        <f t="shared" si="174"/>
        <v>-0.9615337391380685</v>
      </c>
      <c r="E5580">
        <v>-8.064742158929588E-3</v>
      </c>
      <c r="G5580">
        <v>5578</v>
      </c>
      <c r="H5580">
        <f t="shared" ca="1" si="175"/>
        <v>9.416002345359142E-3</v>
      </c>
    </row>
    <row r="5581" spans="2:8" x14ac:dyDescent="0.45">
      <c r="B5581" s="191">
        <v>40977</v>
      </c>
      <c r="C5581" s="101">
        <v>86.646888732910156</v>
      </c>
      <c r="D5581" s="56">
        <f t="shared" si="174"/>
        <v>2.3432768289067787</v>
      </c>
      <c r="E5581">
        <v>-8.0969884858881312E-3</v>
      </c>
      <c r="G5581">
        <v>5579</v>
      </c>
      <c r="H5581">
        <f t="shared" ca="1" si="175"/>
        <v>-3.0803327084124827E-2</v>
      </c>
    </row>
    <row r="5582" spans="2:8" x14ac:dyDescent="0.45">
      <c r="B5582" s="191">
        <v>39161</v>
      </c>
      <c r="C5582" s="101">
        <v>25.916755676269531</v>
      </c>
      <c r="D5582" s="56">
        <f t="shared" si="174"/>
        <v>8.0631508868031112</v>
      </c>
      <c r="E5582">
        <v>-8.0986014453106603E-3</v>
      </c>
      <c r="G5582">
        <v>5580</v>
      </c>
      <c r="H5582">
        <f t="shared" ca="1" si="175"/>
        <v>1.1286656627278511E-2</v>
      </c>
    </row>
    <row r="5583" spans="2:8" x14ac:dyDescent="0.45">
      <c r="B5583" s="191">
        <v>35208</v>
      </c>
      <c r="C5583" s="101">
        <v>2.859574556350708</v>
      </c>
      <c r="D5583" s="56">
        <f t="shared" si="174"/>
        <v>-0.94175211717857266</v>
      </c>
      <c r="E5583">
        <v>-8.108765680646406E-3</v>
      </c>
      <c r="G5583">
        <v>5581</v>
      </c>
      <c r="H5583">
        <f t="shared" ca="1" si="175"/>
        <v>-3.4981975061348109E-3</v>
      </c>
    </row>
    <row r="5584" spans="2:8" x14ac:dyDescent="0.45">
      <c r="B5584" s="191">
        <v>40161</v>
      </c>
      <c r="C5584" s="101">
        <v>49.093193054199219</v>
      </c>
      <c r="D5584" s="56">
        <f t="shared" si="174"/>
        <v>-2.3183506064208173E-2</v>
      </c>
      <c r="E5584">
        <v>-8.1108481553593213E-3</v>
      </c>
      <c r="G5584">
        <v>5582</v>
      </c>
      <c r="H5584">
        <f t="shared" ca="1" si="175"/>
        <v>3.124652082414163E-2</v>
      </c>
    </row>
    <row r="5585" spans="2:8" x14ac:dyDescent="0.45">
      <c r="B5585" s="191">
        <v>40136</v>
      </c>
      <c r="C5585" s="101">
        <v>50.258358001708984</v>
      </c>
      <c r="D5585" s="56">
        <f t="shared" si="174"/>
        <v>5.5861931879888669</v>
      </c>
      <c r="E5585">
        <v>-8.116176702202528E-3</v>
      </c>
      <c r="G5585">
        <v>5583</v>
      </c>
      <c r="H5585">
        <f t="shared" ca="1" si="175"/>
        <v>-1.786593242046372E-2</v>
      </c>
    </row>
    <row r="5586" spans="2:8" x14ac:dyDescent="0.45">
      <c r="B5586" s="191">
        <v>37754</v>
      </c>
      <c r="C5586" s="101">
        <v>7.6308660507202148</v>
      </c>
      <c r="D5586" s="56">
        <f t="shared" si="174"/>
        <v>-0.48203191544040869</v>
      </c>
      <c r="E5586">
        <v>-8.1319356557949338E-3</v>
      </c>
      <c r="G5586">
        <v>5584</v>
      </c>
      <c r="H5586">
        <f t="shared" ca="1" si="175"/>
        <v>1.4458513666661899E-2</v>
      </c>
    </row>
    <row r="5587" spans="2:8" x14ac:dyDescent="0.45">
      <c r="B5587" s="191">
        <v>38369</v>
      </c>
      <c r="C5587" s="101">
        <v>14.732309341430664</v>
      </c>
      <c r="D5587" s="56">
        <f t="shared" si="174"/>
        <v>-0.90673936948252287</v>
      </c>
      <c r="E5587">
        <v>-8.1405568878773066E-3</v>
      </c>
      <c r="G5587">
        <v>5585</v>
      </c>
      <c r="H5587">
        <f t="shared" ca="1" si="175"/>
        <v>-3.0709897977274938E-2</v>
      </c>
    </row>
    <row r="5588" spans="2:8" x14ac:dyDescent="0.45">
      <c r="B5588" s="191">
        <v>44319</v>
      </c>
      <c r="C5588" s="101">
        <v>157.96922302246094</v>
      </c>
      <c r="D5588" s="56">
        <f t="shared" si="174"/>
        <v>3.9417880468582602</v>
      </c>
      <c r="E5588">
        <v>-8.1440542894797661E-3</v>
      </c>
      <c r="G5588">
        <v>5586</v>
      </c>
      <c r="H5588">
        <f t="shared" ca="1" si="175"/>
        <v>3.575940075178858E-2</v>
      </c>
    </row>
    <row r="5589" spans="2:8" x14ac:dyDescent="0.45">
      <c r="B5589" s="191">
        <v>38867</v>
      </c>
      <c r="C5589" s="101">
        <v>31.966005325317383</v>
      </c>
      <c r="D5589" s="56">
        <f t="shared" si="174"/>
        <v>5.0519112824838217</v>
      </c>
      <c r="E5589">
        <v>-8.1485676815165695E-3</v>
      </c>
      <c r="G5589">
        <v>5587</v>
      </c>
      <c r="H5589">
        <f t="shared" ca="1" si="175"/>
        <v>-6.7520898356924677E-3</v>
      </c>
    </row>
    <row r="5590" spans="2:8" x14ac:dyDescent="0.45">
      <c r="B5590" s="191">
        <v>35606</v>
      </c>
      <c r="C5590" s="101">
        <v>5.2819685935974121</v>
      </c>
      <c r="D5590" s="56">
        <f t="shared" si="174"/>
        <v>-0.89184854421545112</v>
      </c>
      <c r="E5590">
        <v>-8.1501682513420125E-3</v>
      </c>
      <c r="G5590">
        <v>5588</v>
      </c>
      <c r="H5590">
        <f t="shared" ca="1" si="175"/>
        <v>-2.871897957496284E-2</v>
      </c>
    </row>
    <row r="5591" spans="2:8" x14ac:dyDescent="0.45">
      <c r="B5591" s="191">
        <v>40163</v>
      </c>
      <c r="C5591" s="101">
        <v>48.838626861572266</v>
      </c>
      <c r="D5591" s="56">
        <f t="shared" si="174"/>
        <v>4.8897169138953283</v>
      </c>
      <c r="E5591">
        <v>-8.1527035816891056E-3</v>
      </c>
      <c r="G5591">
        <v>5589</v>
      </c>
      <c r="H5591">
        <f t="shared" ca="1" si="175"/>
        <v>-2.1962352766692037E-2</v>
      </c>
    </row>
    <row r="5592" spans="2:8" x14ac:dyDescent="0.45">
      <c r="B5592" s="191">
        <v>36843</v>
      </c>
      <c r="C5592" s="101">
        <v>8.2921857833862305</v>
      </c>
      <c r="D5592" s="56">
        <f t="shared" si="174"/>
        <v>1.6510160498952334E-2</v>
      </c>
      <c r="E5592">
        <v>-8.1539110163865308E-3</v>
      </c>
      <c r="G5592">
        <v>5590</v>
      </c>
      <c r="H5592">
        <f t="shared" ca="1" si="175"/>
        <v>2.8104263814416542E-2</v>
      </c>
    </row>
    <row r="5593" spans="2:8" x14ac:dyDescent="0.45">
      <c r="B5593" s="191">
        <v>36738</v>
      </c>
      <c r="C5593" s="101">
        <v>8.1575040817260742</v>
      </c>
      <c r="D5593" s="56">
        <f t="shared" si="174"/>
        <v>-0.97922816875901508</v>
      </c>
      <c r="E5593">
        <v>-8.1543704278493473E-3</v>
      </c>
      <c r="G5593">
        <v>5591</v>
      </c>
      <c r="H5593">
        <f t="shared" ca="1" si="175"/>
        <v>-2.5650382888329822E-3</v>
      </c>
    </row>
    <row r="5594" spans="2:8" x14ac:dyDescent="0.45">
      <c r="B5594" s="191">
        <v>45993</v>
      </c>
      <c r="C5594" s="101">
        <v>392.71954345703125</v>
      </c>
      <c r="D5594" s="56">
        <f t="shared" si="174"/>
        <v>1.2773151091032904</v>
      </c>
      <c r="E5594">
        <v>-8.1632130845714235E-3</v>
      </c>
      <c r="G5594">
        <v>5592</v>
      </c>
      <c r="H5594">
        <f t="shared" ca="1" si="175"/>
        <v>-1.5806911718406657E-2</v>
      </c>
    </row>
    <row r="5595" spans="2:8" x14ac:dyDescent="0.45">
      <c r="B5595" s="191">
        <v>43825</v>
      </c>
      <c r="C5595" s="101">
        <v>172.448486328125</v>
      </c>
      <c r="D5595" s="56">
        <f t="shared" si="174"/>
        <v>23.304881901617332</v>
      </c>
      <c r="E5595">
        <v>-8.1676042557161255E-3</v>
      </c>
      <c r="G5595">
        <v>5593</v>
      </c>
      <c r="H5595">
        <f t="shared" ca="1" si="175"/>
        <v>-2.0514387642944939E-2</v>
      </c>
    </row>
    <row r="5596" spans="2:8" x14ac:dyDescent="0.45">
      <c r="B5596" s="191">
        <v>37153</v>
      </c>
      <c r="C5596" s="101">
        <v>7.0952200889587402</v>
      </c>
      <c r="D5596" s="56">
        <f t="shared" si="174"/>
        <v>-0.52755207363603185</v>
      </c>
      <c r="E5596">
        <v>-8.1808430708293182E-3</v>
      </c>
      <c r="G5596">
        <v>5594</v>
      </c>
      <c r="H5596">
        <f t="shared" ca="1" si="175"/>
        <v>4.0982003413627469E-3</v>
      </c>
    </row>
    <row r="5597" spans="2:8" x14ac:dyDescent="0.45">
      <c r="B5597" s="191">
        <v>38331</v>
      </c>
      <c r="C5597" s="101">
        <v>15.017993927001953</v>
      </c>
      <c r="D5597" s="56">
        <f t="shared" si="174"/>
        <v>-0.875760740720123</v>
      </c>
      <c r="E5597">
        <v>-8.180873958007857E-3</v>
      </c>
      <c r="G5597">
        <v>5595</v>
      </c>
      <c r="H5597">
        <f t="shared" ca="1" si="175"/>
        <v>-1.387571630303981E-2</v>
      </c>
    </row>
    <row r="5598" spans="2:8" x14ac:dyDescent="0.45">
      <c r="B5598" s="191">
        <v>41374</v>
      </c>
      <c r="C5598" s="101">
        <v>120.87961578369141</v>
      </c>
      <c r="D5598" s="56">
        <f t="shared" si="174"/>
        <v>36.982960007102058</v>
      </c>
      <c r="E5598">
        <v>-8.1826529135415067E-3</v>
      </c>
      <c r="G5598">
        <v>5596</v>
      </c>
      <c r="H5598">
        <f t="shared" ca="1" si="175"/>
        <v>1.0719450434758047E-2</v>
      </c>
    </row>
    <row r="5599" spans="2:8" x14ac:dyDescent="0.45">
      <c r="B5599" s="191">
        <v>35334</v>
      </c>
      <c r="C5599" s="101">
        <v>3.1824696063995361</v>
      </c>
      <c r="D5599" s="56">
        <f t="shared" si="174"/>
        <v>-0.70359212306749963</v>
      </c>
      <c r="E5599">
        <v>-8.1828613310093272E-3</v>
      </c>
      <c r="G5599">
        <v>5597</v>
      </c>
      <c r="H5599">
        <f t="shared" ca="1" si="175"/>
        <v>-3.3450487109528372E-3</v>
      </c>
    </row>
    <row r="5600" spans="2:8" x14ac:dyDescent="0.45">
      <c r="B5600" s="191">
        <v>36378</v>
      </c>
      <c r="C5600" s="101">
        <v>10.736791610717773</v>
      </c>
      <c r="D5600" s="56">
        <f t="shared" si="174"/>
        <v>-0.94378874853689421</v>
      </c>
      <c r="E5600">
        <v>-8.1880583232544473E-3</v>
      </c>
      <c r="G5600">
        <v>5598</v>
      </c>
      <c r="H5600">
        <f t="shared" ca="1" si="175"/>
        <v>-2.6530650110625883E-2</v>
      </c>
    </row>
    <row r="5601" spans="2:8" x14ac:dyDescent="0.45">
      <c r="B5601" s="191">
        <v>44469</v>
      </c>
      <c r="C5601" s="101">
        <v>191.00787353515625</v>
      </c>
      <c r="D5601" s="56">
        <f t="shared" si="174"/>
        <v>-0.50992218430483083</v>
      </c>
      <c r="E5601">
        <v>-8.1899119572777963E-3</v>
      </c>
      <c r="G5601">
        <v>5599</v>
      </c>
      <c r="H5601">
        <f t="shared" ca="1" si="175"/>
        <v>1.0487062883113392E-2</v>
      </c>
    </row>
    <row r="5602" spans="2:8" x14ac:dyDescent="0.45">
      <c r="B5602" s="191">
        <v>45706</v>
      </c>
      <c r="C5602" s="101">
        <v>389.75009155273438</v>
      </c>
      <c r="D5602" s="56">
        <f t="shared" si="174"/>
        <v>43.597351478873847</v>
      </c>
      <c r="E5602">
        <v>-8.1987092395261127E-3</v>
      </c>
      <c r="G5602">
        <v>5600</v>
      </c>
      <c r="H5602">
        <f t="shared" ca="1" si="175"/>
        <v>2.964989450526569E-2</v>
      </c>
    </row>
    <row r="5603" spans="2:8" x14ac:dyDescent="0.45">
      <c r="B5603" s="191">
        <v>36584</v>
      </c>
      <c r="C5603" s="101">
        <v>8.7393102645874023</v>
      </c>
      <c r="D5603" s="56">
        <f t="shared" si="174"/>
        <v>0.13435349045112116</v>
      </c>
      <c r="E5603">
        <v>-8.2086211681015649E-3</v>
      </c>
      <c r="G5603">
        <v>5601</v>
      </c>
      <c r="H5603">
        <f t="shared" ca="1" si="175"/>
        <v>-1.3053387798335246E-2</v>
      </c>
    </row>
    <row r="5604" spans="2:8" x14ac:dyDescent="0.45">
      <c r="B5604" s="191">
        <v>36151</v>
      </c>
      <c r="C5604" s="101">
        <v>7.704221248626709</v>
      </c>
      <c r="D5604" s="56">
        <f t="shared" si="174"/>
        <v>-0.96108984864690572</v>
      </c>
      <c r="E5604">
        <v>-8.2171597971295064E-3</v>
      </c>
      <c r="G5604">
        <v>5602</v>
      </c>
      <c r="H5604">
        <f t="shared" ca="1" si="175"/>
        <v>1.6047328416241329E-2</v>
      </c>
    </row>
    <row r="5605" spans="2:8" x14ac:dyDescent="0.45">
      <c r="B5605" s="191">
        <v>43410</v>
      </c>
      <c r="C5605" s="101">
        <v>198.00028991699219</v>
      </c>
      <c r="D5605" s="56">
        <f t="shared" si="174"/>
        <v>0.61363654168876547</v>
      </c>
      <c r="E5605">
        <v>-8.2262178574275605E-3</v>
      </c>
      <c r="G5605">
        <v>5603</v>
      </c>
      <c r="H5605">
        <f t="shared" ca="1" si="175"/>
        <v>-6.7643648785097044E-3</v>
      </c>
    </row>
    <row r="5606" spans="2:8" x14ac:dyDescent="0.45">
      <c r="B5606" s="191">
        <v>41296</v>
      </c>
      <c r="C5606" s="101">
        <v>122.70439147949219</v>
      </c>
      <c r="D5606" s="56">
        <f t="shared" si="174"/>
        <v>1.8117735634777186</v>
      </c>
      <c r="E5606">
        <v>-8.2319331470386767E-3</v>
      </c>
      <c r="G5606">
        <v>5604</v>
      </c>
      <c r="H5606">
        <f t="shared" ca="1" si="175"/>
        <v>-8.9770021700319568E-3</v>
      </c>
    </row>
    <row r="5607" spans="2:8" x14ac:dyDescent="0.45">
      <c r="B5607" s="191">
        <v>40044</v>
      </c>
      <c r="C5607" s="101">
        <v>43.639499664306641</v>
      </c>
      <c r="D5607" s="56">
        <f t="shared" si="174"/>
        <v>3.2238706265662636</v>
      </c>
      <c r="E5607">
        <v>-8.2328280246284358E-3</v>
      </c>
      <c r="G5607">
        <v>5605</v>
      </c>
      <c r="H5607">
        <f t="shared" ca="1" si="175"/>
        <v>-1.2872655692769941E-2</v>
      </c>
    </row>
    <row r="5608" spans="2:8" x14ac:dyDescent="0.45">
      <c r="B5608" s="191">
        <v>38149</v>
      </c>
      <c r="C5608" s="101">
        <v>10.331637382507324</v>
      </c>
      <c r="D5608" s="56">
        <f t="shared" si="174"/>
        <v>-0.92477588804876243</v>
      </c>
      <c r="E5608">
        <v>-8.2495531244123968E-3</v>
      </c>
      <c r="G5608">
        <v>5606</v>
      </c>
      <c r="H5608">
        <f t="shared" ca="1" si="175"/>
        <v>3.9401009654829646E-3</v>
      </c>
    </row>
    <row r="5609" spans="2:8" x14ac:dyDescent="0.45">
      <c r="B5609" s="191">
        <v>42390</v>
      </c>
      <c r="C5609" s="101">
        <v>137.34475708007813</v>
      </c>
      <c r="D5609" s="56">
        <f t="shared" si="174"/>
        <v>16.553728672593909</v>
      </c>
      <c r="E5609">
        <v>-8.2538034364936647E-3</v>
      </c>
      <c r="G5609">
        <v>5607</v>
      </c>
      <c r="H5609">
        <f t="shared" ca="1" si="175"/>
        <v>1.8386557204403547E-2</v>
      </c>
    </row>
    <row r="5610" spans="2:8" x14ac:dyDescent="0.45">
      <c r="B5610" s="191">
        <v>37285</v>
      </c>
      <c r="C5610" s="101">
        <v>7.8242497444152832</v>
      </c>
      <c r="D5610" s="56">
        <f t="shared" si="174"/>
        <v>-0.88917404414861267</v>
      </c>
      <c r="E5610">
        <v>-8.2658609161710955E-3</v>
      </c>
      <c r="G5610">
        <v>5608</v>
      </c>
      <c r="H5610">
        <f t="shared" ca="1" si="175"/>
        <v>-2.6553979664637743E-2</v>
      </c>
    </row>
    <row r="5611" spans="2:8" x14ac:dyDescent="0.45">
      <c r="B5611" s="191">
        <v>40456</v>
      </c>
      <c r="C5611" s="101">
        <v>70.599433898925781</v>
      </c>
      <c r="D5611" s="56">
        <f t="shared" si="174"/>
        <v>-0.81800814140188816</v>
      </c>
      <c r="E5611">
        <v>-8.2739851579905366E-3</v>
      </c>
      <c r="G5611">
        <v>5609</v>
      </c>
      <c r="H5611">
        <f t="shared" ca="1" si="175"/>
        <v>-1.0835788464435753E-2</v>
      </c>
    </row>
    <row r="5612" spans="2:8" x14ac:dyDescent="0.45">
      <c r="B5612" s="191">
        <v>45475</v>
      </c>
      <c r="C5612" s="101">
        <v>387.92633056640625</v>
      </c>
      <c r="D5612" s="56">
        <f t="shared" si="174"/>
        <v>43.708211415408577</v>
      </c>
      <c r="E5612">
        <v>-8.274153753132894E-3</v>
      </c>
      <c r="G5612">
        <v>5610</v>
      </c>
      <c r="H5612">
        <f t="shared" ca="1" si="175"/>
        <v>1.3115497142985062E-2</v>
      </c>
    </row>
    <row r="5613" spans="2:8" x14ac:dyDescent="0.45">
      <c r="B5613" s="191">
        <v>36185</v>
      </c>
      <c r="C5613" s="101">
        <v>8.6768474578857422</v>
      </c>
      <c r="D5613" s="56">
        <f t="shared" si="174"/>
        <v>-0.78451768311156223</v>
      </c>
      <c r="E5613">
        <v>-8.2851691319652792E-3</v>
      </c>
      <c r="G5613">
        <v>5611</v>
      </c>
      <c r="H5613">
        <f t="shared" ca="1" si="175"/>
        <v>1.5600587382152075E-2</v>
      </c>
    </row>
    <row r="5614" spans="2:8" x14ac:dyDescent="0.45">
      <c r="B5614" s="191">
        <v>40002</v>
      </c>
      <c r="C5614" s="101">
        <v>40.267097473144531</v>
      </c>
      <c r="D5614" s="56">
        <f t="shared" si="174"/>
        <v>1.545531297086522</v>
      </c>
      <c r="E5614">
        <v>-8.2858166105660557E-3</v>
      </c>
      <c r="G5614">
        <v>5612</v>
      </c>
      <c r="H5614">
        <f t="shared" ca="1" si="175"/>
        <v>-6.7850981857426476E-3</v>
      </c>
    </row>
    <row r="5615" spans="2:8" x14ac:dyDescent="0.45">
      <c r="B5615" s="191">
        <v>38425</v>
      </c>
      <c r="C5615" s="101">
        <v>15.818739891052246</v>
      </c>
      <c r="D5615" s="56">
        <f t="shared" si="174"/>
        <v>-0.96458637614018572</v>
      </c>
      <c r="E5615">
        <v>-8.2862083743479517E-3</v>
      </c>
      <c r="G5615">
        <v>5613</v>
      </c>
      <c r="H5615">
        <f t="shared" ca="1" si="175"/>
        <v>1.574608812447631E-2</v>
      </c>
    </row>
    <row r="5616" spans="2:8" x14ac:dyDescent="0.45">
      <c r="B5616" s="191">
        <v>45498</v>
      </c>
      <c r="C5616" s="101">
        <v>446.68515014648438</v>
      </c>
      <c r="D5616" s="56">
        <f t="shared" si="174"/>
        <v>0.16165117081939501</v>
      </c>
      <c r="E5616">
        <v>-8.2986759071112543E-3</v>
      </c>
      <c r="G5616">
        <v>5614</v>
      </c>
      <c r="H5616">
        <f t="shared" ca="1" si="175"/>
        <v>2.765127669857282E-2</v>
      </c>
    </row>
    <row r="5617" spans="2:8" x14ac:dyDescent="0.45">
      <c r="B5617" s="191">
        <v>45203</v>
      </c>
      <c r="C5617" s="101">
        <v>384.52606201171875</v>
      </c>
      <c r="D5617" s="56">
        <f t="shared" si="174"/>
        <v>1.0299782327703217</v>
      </c>
      <c r="E5617">
        <v>-8.3001924583071939E-3</v>
      </c>
      <c r="G5617">
        <v>5615</v>
      </c>
      <c r="H5617">
        <f t="shared" ca="1" si="175"/>
        <v>-1.3814662624641526E-2</v>
      </c>
    </row>
    <row r="5618" spans="2:8" x14ac:dyDescent="0.45">
      <c r="B5618" s="191">
        <v>42774</v>
      </c>
      <c r="C5618" s="101">
        <v>189.42373657226563</v>
      </c>
      <c r="D5618" s="56">
        <f t="shared" si="174"/>
        <v>24.348587777085012</v>
      </c>
      <c r="E5618">
        <v>-8.3002236144245675E-3</v>
      </c>
      <c r="G5618">
        <v>5616</v>
      </c>
      <c r="H5618">
        <f t="shared" ca="1" si="175"/>
        <v>1.7291505379750414E-2</v>
      </c>
    </row>
    <row r="5619" spans="2:8" x14ac:dyDescent="0.45">
      <c r="B5619" s="191">
        <v>37508</v>
      </c>
      <c r="C5619" s="101">
        <v>7.4727530479431152</v>
      </c>
      <c r="D5619" s="56">
        <f t="shared" si="174"/>
        <v>-0.83181817108648159</v>
      </c>
      <c r="E5619">
        <v>-8.3026302525586928E-3</v>
      </c>
      <c r="G5619">
        <v>5617</v>
      </c>
      <c r="H5619">
        <f t="shared" ca="1" si="175"/>
        <v>-1.7356317592386757E-2</v>
      </c>
    </row>
    <row r="5620" spans="2:8" x14ac:dyDescent="0.45">
      <c r="B5620" s="191">
        <v>40074</v>
      </c>
      <c r="C5620" s="101">
        <v>44.432582855224609</v>
      </c>
      <c r="D5620" s="56">
        <f t="shared" si="174"/>
        <v>-0.63466723600657116</v>
      </c>
      <c r="E5620">
        <v>-8.3041095099652459E-3</v>
      </c>
      <c r="G5620">
        <v>5618</v>
      </c>
      <c r="H5620">
        <f t="shared" ca="1" si="175"/>
        <v>7.4898635546676454E-3</v>
      </c>
    </row>
    <row r="5621" spans="2:8" x14ac:dyDescent="0.45">
      <c r="B5621" s="191">
        <v>41236</v>
      </c>
      <c r="C5621" s="101">
        <v>121.62222290039063</v>
      </c>
      <c r="D5621" s="56">
        <f t="shared" si="174"/>
        <v>-0.48036919928394445</v>
      </c>
      <c r="E5621">
        <v>-8.3046942399900864E-3</v>
      </c>
      <c r="G5621">
        <v>5619</v>
      </c>
      <c r="H5621">
        <f t="shared" ca="1" si="175"/>
        <v>-8.2056251677681061E-3</v>
      </c>
    </row>
    <row r="5622" spans="2:8" x14ac:dyDescent="0.45">
      <c r="B5622" s="191">
        <v>42923</v>
      </c>
      <c r="C5622" s="101">
        <v>234.05506896972656</v>
      </c>
      <c r="D5622" s="56">
        <f t="shared" si="174"/>
        <v>2.4502464022615609</v>
      </c>
      <c r="E5622">
        <v>-8.3061855661438443E-3</v>
      </c>
      <c r="G5622">
        <v>5620</v>
      </c>
      <c r="H5622">
        <f t="shared" ca="1" si="175"/>
        <v>4.8222844156529561E-2</v>
      </c>
    </row>
    <row r="5623" spans="2:8" x14ac:dyDescent="0.45">
      <c r="B5623" s="191">
        <v>40527</v>
      </c>
      <c r="C5623" s="101">
        <v>67.837203979492188</v>
      </c>
      <c r="D5623" s="56">
        <f t="shared" si="174"/>
        <v>-0.79053693432973482</v>
      </c>
      <c r="E5623">
        <v>-8.313427793609638E-3</v>
      </c>
      <c r="G5623">
        <v>5621</v>
      </c>
      <c r="H5623">
        <f t="shared" ca="1" si="175"/>
        <v>-6.2388262066967674E-2</v>
      </c>
    </row>
    <row r="5624" spans="2:8" x14ac:dyDescent="0.45">
      <c r="B5624" s="191">
        <v>44987</v>
      </c>
      <c r="C5624" s="101">
        <v>323.86236572265625</v>
      </c>
      <c r="D5624" s="56">
        <f t="shared" si="174"/>
        <v>1.0334645375081579</v>
      </c>
      <c r="E5624">
        <v>-8.3179341642888489E-3</v>
      </c>
      <c r="G5624">
        <v>5622</v>
      </c>
      <c r="H5624">
        <f t="shared" ca="1" si="175"/>
        <v>2.1807116111076198E-2</v>
      </c>
    </row>
    <row r="5625" spans="2:8" x14ac:dyDescent="0.45">
      <c r="B5625" s="191">
        <v>44316</v>
      </c>
      <c r="C5625" s="101">
        <v>159.26629638671875</v>
      </c>
      <c r="D5625" s="56">
        <f t="shared" si="174"/>
        <v>-0.20308490081504238</v>
      </c>
      <c r="E5625">
        <v>-8.3211261899708306E-3</v>
      </c>
      <c r="G5625">
        <v>5623</v>
      </c>
      <c r="H5625">
        <f t="shared" ca="1" si="175"/>
        <v>1.1870578330389589E-2</v>
      </c>
    </row>
    <row r="5626" spans="2:8" x14ac:dyDescent="0.45">
      <c r="B5626" s="191">
        <v>42949</v>
      </c>
      <c r="C5626" s="101">
        <v>199.85353088378906</v>
      </c>
      <c r="D5626" s="56">
        <f t="shared" si="174"/>
        <v>6.6903606094161794E-2</v>
      </c>
      <c r="E5626">
        <v>-8.3373972447475606E-3</v>
      </c>
      <c r="G5626">
        <v>5624</v>
      </c>
      <c r="H5626">
        <f t="shared" ca="1" si="175"/>
        <v>2.0519379569153323E-3</v>
      </c>
    </row>
    <row r="5627" spans="2:8" x14ac:dyDescent="0.45">
      <c r="B5627" s="191">
        <v>43112</v>
      </c>
      <c r="C5627" s="101">
        <v>187.32107543945313</v>
      </c>
      <c r="D5627" s="56">
        <f t="shared" si="174"/>
        <v>14.54873944790288</v>
      </c>
      <c r="E5627">
        <v>-8.3395041468917238E-3</v>
      </c>
      <c r="G5627">
        <v>5625</v>
      </c>
      <c r="H5627">
        <f t="shared" ca="1" si="175"/>
        <v>-1.9521897227153331E-2</v>
      </c>
    </row>
    <row r="5628" spans="2:8" x14ac:dyDescent="0.45">
      <c r="B5628" s="191">
        <v>38222</v>
      </c>
      <c r="C5628" s="101">
        <v>12.047348022460938</v>
      </c>
      <c r="D5628" s="56">
        <f t="shared" si="174"/>
        <v>0.27459633854328735</v>
      </c>
      <c r="E5628">
        <v>-8.3427553080395022E-3</v>
      </c>
      <c r="G5628">
        <v>5626</v>
      </c>
      <c r="H5628">
        <f t="shared" ca="1" si="175"/>
        <v>3.5805764357513046E-3</v>
      </c>
    </row>
    <row r="5629" spans="2:8" x14ac:dyDescent="0.45">
      <c r="B5629" s="191">
        <v>37893</v>
      </c>
      <c r="C5629" s="101">
        <v>9.4518928527832031</v>
      </c>
      <c r="D5629" s="56">
        <f t="shared" si="174"/>
        <v>-0.95079696479243103</v>
      </c>
      <c r="E5629">
        <v>-8.3465348307915389E-3</v>
      </c>
      <c r="G5629">
        <v>5627</v>
      </c>
      <c r="H5629">
        <f t="shared" ca="1" si="175"/>
        <v>3.1576721720144467E-2</v>
      </c>
    </row>
    <row r="5630" spans="2:8" x14ac:dyDescent="0.45">
      <c r="B5630" s="191">
        <v>44518</v>
      </c>
      <c r="C5630" s="101">
        <v>192.09979248046875</v>
      </c>
      <c r="D5630" s="56">
        <f t="shared" si="174"/>
        <v>0.27813940285448668</v>
      </c>
      <c r="E5630">
        <v>-8.3507745952512667E-3</v>
      </c>
      <c r="G5630">
        <v>5628</v>
      </c>
      <c r="H5630">
        <f t="shared" ca="1" si="175"/>
        <v>-8.6414925397860741E-3</v>
      </c>
    </row>
    <row r="5631" spans="2:8" x14ac:dyDescent="0.45">
      <c r="B5631" s="191">
        <v>44026</v>
      </c>
      <c r="C5631" s="101">
        <v>150.29643249511719</v>
      </c>
      <c r="D5631" s="56">
        <f t="shared" si="174"/>
        <v>14.881408137288719</v>
      </c>
      <c r="E5631">
        <v>-8.3521372198960882E-3</v>
      </c>
      <c r="G5631">
        <v>5629</v>
      </c>
      <c r="H5631">
        <f t="shared" ca="1" si="175"/>
        <v>2.275342544051159E-2</v>
      </c>
    </row>
    <row r="5632" spans="2:8" x14ac:dyDescent="0.45">
      <c r="B5632" s="191">
        <v>36866</v>
      </c>
      <c r="C5632" s="101">
        <v>9.4636716842651367</v>
      </c>
      <c r="D5632" s="56">
        <f t="shared" si="174"/>
        <v>-0.95145981180489858</v>
      </c>
      <c r="E5632">
        <v>-8.3527822871370099E-3</v>
      </c>
      <c r="G5632">
        <v>5630</v>
      </c>
      <c r="H5632">
        <f t="shared" ca="1" si="175"/>
        <v>1.274291108855781E-2</v>
      </c>
    </row>
    <row r="5633" spans="2:8" x14ac:dyDescent="0.45">
      <c r="B5633" s="191">
        <v>43440</v>
      </c>
      <c r="C5633" s="101">
        <v>194.9656982421875</v>
      </c>
      <c r="D5633" s="56">
        <f t="shared" si="174"/>
        <v>14.835809071762887</v>
      </c>
      <c r="E5633">
        <v>-8.3529564337291272E-3</v>
      </c>
      <c r="G5633">
        <v>5631</v>
      </c>
      <c r="H5633">
        <f t="shared" ca="1" si="175"/>
        <v>-1.0360039084394332E-2</v>
      </c>
    </row>
    <row r="5634" spans="2:8" x14ac:dyDescent="0.45">
      <c r="B5634" s="191">
        <v>38232</v>
      </c>
      <c r="C5634" s="101">
        <v>12.311697959899902</v>
      </c>
      <c r="D5634" s="56">
        <f t="shared" si="174"/>
        <v>-0.40097876667733262</v>
      </c>
      <c r="E5634">
        <v>-8.3544103692948651E-3</v>
      </c>
      <c r="G5634">
        <v>5632</v>
      </c>
      <c r="H5634">
        <f t="shared" ca="1" si="175"/>
        <v>9.9250801318368984E-3</v>
      </c>
    </row>
    <row r="5635" spans="2:8" x14ac:dyDescent="0.45">
      <c r="B5635" s="191">
        <v>38593</v>
      </c>
      <c r="C5635" s="101">
        <v>20.553024291992188</v>
      </c>
      <c r="D5635" s="56">
        <f t="shared" ref="D5635:D5698" si="176">(C5635-C5636)/C5636</f>
        <v>-0.35039434967419358</v>
      </c>
      <c r="E5635">
        <v>-8.3595123122413451E-3</v>
      </c>
      <c r="G5635">
        <v>5633</v>
      </c>
      <c r="H5635">
        <f t="shared" ca="1" si="175"/>
        <v>-2.1719019648209242E-2</v>
      </c>
    </row>
    <row r="5636" spans="2:8" x14ac:dyDescent="0.45">
      <c r="B5636" s="191">
        <v>38932</v>
      </c>
      <c r="C5636" s="101">
        <v>31.639232635498047</v>
      </c>
      <c r="D5636" s="56">
        <f t="shared" si="176"/>
        <v>-0.920340120318758</v>
      </c>
      <c r="E5636">
        <v>-8.3621712926962005E-3</v>
      </c>
      <c r="G5636">
        <v>5634</v>
      </c>
      <c r="H5636">
        <f t="shared" ref="H5636:H5699" ca="1" si="177">_xlfn.NORM.INV(RAND(),N$5,N$6)</f>
        <v>3.0940629836298927E-2</v>
      </c>
    </row>
    <row r="5637" spans="2:8" x14ac:dyDescent="0.45">
      <c r="B5637" s="191">
        <v>45161</v>
      </c>
      <c r="C5637" s="101">
        <v>397.17901611328125</v>
      </c>
      <c r="D5637" s="56">
        <f t="shared" si="176"/>
        <v>0.41296615300635081</v>
      </c>
      <c r="E5637">
        <v>-8.3653134701044667E-3</v>
      </c>
      <c r="G5637">
        <v>5635</v>
      </c>
      <c r="H5637">
        <f t="shared" ca="1" si="177"/>
        <v>-2.2200357662586802E-3</v>
      </c>
    </row>
    <row r="5638" spans="2:8" x14ac:dyDescent="0.45">
      <c r="B5638" s="191">
        <v>44820</v>
      </c>
      <c r="C5638" s="101">
        <v>281.09591674804688</v>
      </c>
      <c r="D5638" s="56">
        <f t="shared" si="176"/>
        <v>0.58906775604617967</v>
      </c>
      <c r="E5638">
        <v>-8.3807398976702904E-3</v>
      </c>
      <c r="G5638">
        <v>5636</v>
      </c>
      <c r="H5638">
        <f t="shared" ca="1" si="177"/>
        <v>8.8619969166433485E-3</v>
      </c>
    </row>
    <row r="5639" spans="2:8" x14ac:dyDescent="0.45">
      <c r="B5639" s="191">
        <v>44567</v>
      </c>
      <c r="C5639" s="101">
        <v>176.89360046386719</v>
      </c>
      <c r="D5639" s="56">
        <f t="shared" si="176"/>
        <v>-0.5841236595198307</v>
      </c>
      <c r="E5639">
        <v>-8.388186946073314E-3</v>
      </c>
      <c r="G5639">
        <v>5637</v>
      </c>
      <c r="H5639">
        <f t="shared" ca="1" si="177"/>
        <v>-3.7414003307535387E-2</v>
      </c>
    </row>
    <row r="5640" spans="2:8" x14ac:dyDescent="0.45">
      <c r="B5640" s="191">
        <v>45645</v>
      </c>
      <c r="C5640" s="101">
        <v>425.3514404296875</v>
      </c>
      <c r="D5640" s="56">
        <f t="shared" si="176"/>
        <v>25.57837855038699</v>
      </c>
      <c r="E5640">
        <v>-8.3954649150728075E-3</v>
      </c>
      <c r="G5640">
        <v>5638</v>
      </c>
      <c r="H5640">
        <f t="shared" ca="1" si="177"/>
        <v>1.4752547501017755E-2</v>
      </c>
    </row>
    <row r="5641" spans="2:8" x14ac:dyDescent="0.45">
      <c r="B5641" s="191">
        <v>38384</v>
      </c>
      <c r="C5641" s="101">
        <v>16.003664016723633</v>
      </c>
      <c r="D5641" s="56">
        <f t="shared" si="176"/>
        <v>-0.47287725536513042</v>
      </c>
      <c r="E5641">
        <v>-8.4096685661692368E-3</v>
      </c>
      <c r="G5641">
        <v>5639</v>
      </c>
      <c r="H5641">
        <f t="shared" ca="1" si="177"/>
        <v>-7.1352553581178037E-3</v>
      </c>
    </row>
    <row r="5642" spans="2:8" x14ac:dyDescent="0.45">
      <c r="B5642" s="191">
        <v>39231</v>
      </c>
      <c r="C5642" s="101">
        <v>30.36041259765625</v>
      </c>
      <c r="D5642" s="56">
        <f t="shared" si="176"/>
        <v>1.5501579309653715</v>
      </c>
      <c r="E5642">
        <v>-8.4135588743547794E-3</v>
      </c>
      <c r="G5642">
        <v>5640</v>
      </c>
      <c r="H5642">
        <f t="shared" ca="1" si="177"/>
        <v>-2.5037578290030341E-2</v>
      </c>
    </row>
    <row r="5643" spans="2:8" x14ac:dyDescent="0.45">
      <c r="B5643" s="191">
        <v>37993</v>
      </c>
      <c r="C5643" s="101">
        <v>11.905306816101074</v>
      </c>
      <c r="D5643" s="56">
        <f t="shared" si="176"/>
        <v>0.37516337723731114</v>
      </c>
      <c r="E5643">
        <v>-8.415775916095625E-3</v>
      </c>
      <c r="G5643">
        <v>5641</v>
      </c>
      <c r="H5643">
        <f t="shared" ca="1" si="177"/>
        <v>-4.9312680275770352E-3</v>
      </c>
    </row>
    <row r="5644" spans="2:8" x14ac:dyDescent="0.45">
      <c r="B5644" s="191">
        <v>36192</v>
      </c>
      <c r="C5644" s="101">
        <v>8.6573762893676758</v>
      </c>
      <c r="D5644" s="56">
        <f t="shared" si="176"/>
        <v>-0.95876660588160179</v>
      </c>
      <c r="E5644">
        <v>-8.4262691888420168E-3</v>
      </c>
      <c r="G5644">
        <v>5642</v>
      </c>
      <c r="H5644">
        <f t="shared" ca="1" si="177"/>
        <v>2.2152699017449397E-2</v>
      </c>
    </row>
    <row r="5645" spans="2:8" x14ac:dyDescent="0.45">
      <c r="B5645" s="191">
        <v>43481</v>
      </c>
      <c r="C5645" s="101">
        <v>209.96031188964844</v>
      </c>
      <c r="D5645" s="56">
        <f t="shared" si="176"/>
        <v>10.372434389029948</v>
      </c>
      <c r="E5645">
        <v>-8.4302416706270727E-3</v>
      </c>
      <c r="G5645">
        <v>5643</v>
      </c>
      <c r="H5645">
        <f t="shared" ca="1" si="177"/>
        <v>8.0239548882503483E-4</v>
      </c>
    </row>
    <row r="5646" spans="2:8" x14ac:dyDescent="0.45">
      <c r="B5646" s="191">
        <v>38502</v>
      </c>
      <c r="C5646" s="101">
        <v>18.462213516235352</v>
      </c>
      <c r="D5646" s="56">
        <f t="shared" si="176"/>
        <v>-0.8977351840469745</v>
      </c>
      <c r="E5646">
        <v>-8.4356831404654754E-3</v>
      </c>
      <c r="G5646">
        <v>5644</v>
      </c>
      <c r="H5646">
        <f t="shared" ca="1" si="177"/>
        <v>-2.123452188561227E-2</v>
      </c>
    </row>
    <row r="5647" spans="2:8" x14ac:dyDescent="0.45">
      <c r="B5647" s="191">
        <v>44498</v>
      </c>
      <c r="C5647" s="101">
        <v>180.53338623046875</v>
      </c>
      <c r="D5647" s="56">
        <f t="shared" si="176"/>
        <v>0.2943433558195005</v>
      </c>
      <c r="E5647">
        <v>-8.4407238526629565E-3</v>
      </c>
      <c r="G5647">
        <v>5645</v>
      </c>
      <c r="H5647">
        <f t="shared" ca="1" si="177"/>
        <v>-9.6508016889081134E-3</v>
      </c>
    </row>
    <row r="5648" spans="2:8" x14ac:dyDescent="0.45">
      <c r="B5648" s="191">
        <v>44089</v>
      </c>
      <c r="C5648" s="101">
        <v>139.47874450683594</v>
      </c>
      <c r="D5648" s="56">
        <f t="shared" si="176"/>
        <v>-0.64756369249565604</v>
      </c>
      <c r="E5648">
        <v>-8.4535847410257131E-3</v>
      </c>
      <c r="G5648">
        <v>5646</v>
      </c>
      <c r="H5648">
        <f t="shared" ca="1" si="177"/>
        <v>3.3284345500641889E-2</v>
      </c>
    </row>
    <row r="5649" spans="2:8" x14ac:dyDescent="0.45">
      <c r="B5649" s="191">
        <v>45968</v>
      </c>
      <c r="C5649" s="101">
        <v>395.75588989257813</v>
      </c>
      <c r="D5649" s="56">
        <f t="shared" si="176"/>
        <v>-2.1559356909534526E-2</v>
      </c>
      <c r="E5649">
        <v>-8.466259057174564E-3</v>
      </c>
      <c r="G5649">
        <v>5647</v>
      </c>
      <c r="H5649">
        <f t="shared" ca="1" si="177"/>
        <v>-1.341393975789707E-3</v>
      </c>
    </row>
    <row r="5650" spans="2:8" x14ac:dyDescent="0.45">
      <c r="B5650" s="191">
        <v>45698</v>
      </c>
      <c r="C5650" s="101">
        <v>404.47613525390625</v>
      </c>
      <c r="D5650" s="56">
        <f t="shared" si="176"/>
        <v>33.421936336732536</v>
      </c>
      <c r="E5650">
        <v>-8.4716111142905549E-3</v>
      </c>
      <c r="G5650">
        <v>5648</v>
      </c>
      <c r="H5650">
        <f t="shared" ca="1" si="177"/>
        <v>-3.4876310445283547E-2</v>
      </c>
    </row>
    <row r="5651" spans="2:8" x14ac:dyDescent="0.45">
      <c r="B5651" s="191">
        <v>36298</v>
      </c>
      <c r="C5651" s="101">
        <v>11.750534057617188</v>
      </c>
      <c r="D5651" s="56">
        <f t="shared" si="176"/>
        <v>0.17406081684671915</v>
      </c>
      <c r="E5651">
        <v>-8.490015798073073E-3</v>
      </c>
      <c r="G5651">
        <v>5649</v>
      </c>
      <c r="H5651">
        <f t="shared" ca="1" si="177"/>
        <v>4.6112481810806412E-2</v>
      </c>
    </row>
    <row r="5652" spans="2:8" x14ac:dyDescent="0.45">
      <c r="B5652" s="191">
        <v>36874</v>
      </c>
      <c r="C5652" s="101">
        <v>10.008454322814941</v>
      </c>
      <c r="D5652" s="56">
        <f t="shared" si="176"/>
        <v>8.0410980579806612E-2</v>
      </c>
      <c r="E5652">
        <v>-8.4961547266096168E-3</v>
      </c>
      <c r="G5652">
        <v>5650</v>
      </c>
      <c r="H5652">
        <f t="shared" ca="1" si="177"/>
        <v>-8.1846418140537371E-3</v>
      </c>
    </row>
    <row r="5653" spans="2:8" x14ac:dyDescent="0.45">
      <c r="B5653" s="191">
        <v>36600</v>
      </c>
      <c r="C5653" s="101">
        <v>9.2635622024536133</v>
      </c>
      <c r="D5653" s="56">
        <f t="shared" si="176"/>
        <v>-0.93299004255060813</v>
      </c>
      <c r="E5653">
        <v>-8.4983820236922119E-3</v>
      </c>
      <c r="G5653">
        <v>5651</v>
      </c>
      <c r="H5653">
        <f t="shared" ca="1" si="177"/>
        <v>2.5885351799395748E-2</v>
      </c>
    </row>
    <row r="5654" spans="2:8" x14ac:dyDescent="0.45">
      <c r="B5654" s="191">
        <v>41598</v>
      </c>
      <c r="C5654" s="101">
        <v>138.2415771484375</v>
      </c>
      <c r="D5654" s="56">
        <f t="shared" si="176"/>
        <v>6.4643294396026842</v>
      </c>
      <c r="E5654">
        <v>-8.5005987431537432E-3</v>
      </c>
      <c r="G5654">
        <v>5652</v>
      </c>
      <c r="H5654">
        <f t="shared" ca="1" si="177"/>
        <v>1.1602219510805729E-3</v>
      </c>
    </row>
    <row r="5655" spans="2:8" x14ac:dyDescent="0.45">
      <c r="B5655" s="191">
        <v>38513</v>
      </c>
      <c r="C5655" s="101">
        <v>18.520294189453125</v>
      </c>
      <c r="D5655" s="56">
        <f t="shared" si="176"/>
        <v>-0.91100455166933281</v>
      </c>
      <c r="E5655">
        <v>-8.5041218692342314E-3</v>
      </c>
      <c r="G5655">
        <v>5653</v>
      </c>
      <c r="H5655">
        <f t="shared" ca="1" si="177"/>
        <v>-1.0742587738579487E-2</v>
      </c>
    </row>
    <row r="5656" spans="2:8" x14ac:dyDescent="0.45">
      <c r="B5656" s="191">
        <v>43483</v>
      </c>
      <c r="C5656" s="101">
        <v>208.10383605957031</v>
      </c>
      <c r="D5656" s="56">
        <f t="shared" si="176"/>
        <v>16.825448522493478</v>
      </c>
      <c r="E5656">
        <v>-8.5048074997242876E-3</v>
      </c>
      <c r="G5656">
        <v>5654</v>
      </c>
      <c r="H5656">
        <f t="shared" ca="1" si="177"/>
        <v>1.1194227609557616E-3</v>
      </c>
    </row>
    <row r="5657" spans="2:8" x14ac:dyDescent="0.45">
      <c r="B5657" s="191">
        <v>38190</v>
      </c>
      <c r="C5657" s="101">
        <v>11.674535751342773</v>
      </c>
      <c r="D5657" s="56">
        <f t="shared" si="176"/>
        <v>0.35517252945749761</v>
      </c>
      <c r="E5657">
        <v>-8.507069759365115E-3</v>
      </c>
      <c r="G5657">
        <v>5655</v>
      </c>
      <c r="H5657">
        <f t="shared" ca="1" si="177"/>
        <v>2.5293090474651746E-2</v>
      </c>
    </row>
    <row r="5658" spans="2:8" x14ac:dyDescent="0.45">
      <c r="B5658" s="191">
        <v>37813</v>
      </c>
      <c r="C5658" s="101">
        <v>8.6147966384887695</v>
      </c>
      <c r="D5658" s="56">
        <f t="shared" si="176"/>
        <v>0.4650894406981228</v>
      </c>
      <c r="E5658">
        <v>-8.5093552747751138E-3</v>
      </c>
      <c r="G5658">
        <v>5656</v>
      </c>
      <c r="H5658">
        <f t="shared" ca="1" si="177"/>
        <v>-2.6007680410494116E-2</v>
      </c>
    </row>
    <row r="5659" spans="2:8" x14ac:dyDescent="0.45">
      <c r="B5659" s="191">
        <v>35697</v>
      </c>
      <c r="C5659" s="101">
        <v>5.8800482749938965</v>
      </c>
      <c r="D5659" s="56">
        <f t="shared" si="176"/>
        <v>-0.56529714474261228</v>
      </c>
      <c r="E5659">
        <v>-8.5097979905916065E-3</v>
      </c>
      <c r="G5659">
        <v>5657</v>
      </c>
      <c r="H5659">
        <f t="shared" ca="1" si="177"/>
        <v>-3.8152291950062908E-2</v>
      </c>
    </row>
    <row r="5660" spans="2:8" x14ac:dyDescent="0.45">
      <c r="B5660" s="191">
        <v>38050</v>
      </c>
      <c r="C5660" s="101">
        <v>13.526592254638672</v>
      </c>
      <c r="D5660" s="56">
        <f t="shared" si="176"/>
        <v>-0.6958384800137245</v>
      </c>
      <c r="E5660">
        <v>-8.5132613132089703E-3</v>
      </c>
      <c r="G5660">
        <v>5658</v>
      </c>
      <c r="H5660">
        <f t="shared" ca="1" si="177"/>
        <v>1.331441490999103E-3</v>
      </c>
    </row>
    <row r="5661" spans="2:8" x14ac:dyDescent="0.45">
      <c r="B5661" s="191">
        <v>40067</v>
      </c>
      <c r="C5661" s="101">
        <v>44.47174072265625</v>
      </c>
      <c r="D5661" s="56">
        <f t="shared" si="176"/>
        <v>-0.73755592301028083</v>
      </c>
      <c r="E5661">
        <v>-8.5133645305479171E-3</v>
      </c>
      <c r="G5661">
        <v>5659</v>
      </c>
      <c r="H5661">
        <f t="shared" ca="1" si="177"/>
        <v>1.2649260197748686E-2</v>
      </c>
    </row>
    <row r="5662" spans="2:8" x14ac:dyDescent="0.45">
      <c r="B5662" s="191">
        <v>44440</v>
      </c>
      <c r="C5662" s="101">
        <v>169.45225524902344</v>
      </c>
      <c r="D5662" s="56">
        <f t="shared" si="176"/>
        <v>19.896652557083598</v>
      </c>
      <c r="E5662">
        <v>-8.5186226461941399E-3</v>
      </c>
      <c r="G5662">
        <v>5660</v>
      </c>
      <c r="H5662">
        <f t="shared" ca="1" si="177"/>
        <v>2.2060018042772842E-2</v>
      </c>
    </row>
    <row r="5663" spans="2:8" x14ac:dyDescent="0.45">
      <c r="B5663" s="191">
        <v>37272</v>
      </c>
      <c r="C5663" s="101">
        <v>8.1090621948242188</v>
      </c>
      <c r="D5663" s="56">
        <f t="shared" si="176"/>
        <v>-0.83056529830343873</v>
      </c>
      <c r="E5663">
        <v>-8.5187484877900892E-3</v>
      </c>
      <c r="G5663">
        <v>5661</v>
      </c>
      <c r="H5663">
        <f t="shared" ca="1" si="177"/>
        <v>-2.9399354237586744E-2</v>
      </c>
    </row>
    <row r="5664" spans="2:8" x14ac:dyDescent="0.45">
      <c r="B5664" s="191">
        <v>40211</v>
      </c>
      <c r="C5664" s="101">
        <v>47.859512329101563</v>
      </c>
      <c r="D5664" s="56">
        <f t="shared" si="176"/>
        <v>-0.74397918413287234</v>
      </c>
      <c r="E5664">
        <v>-8.5192801642120057E-3</v>
      </c>
      <c r="G5664">
        <v>5662</v>
      </c>
      <c r="H5664">
        <f t="shared" ca="1" si="177"/>
        <v>4.1176976128328276E-2</v>
      </c>
    </row>
    <row r="5665" spans="2:8" x14ac:dyDescent="0.45">
      <c r="B5665" s="191">
        <v>42996</v>
      </c>
      <c r="C5665" s="101">
        <v>186.93601989746094</v>
      </c>
      <c r="D5665" s="56">
        <f t="shared" si="176"/>
        <v>-0.13252357795675151</v>
      </c>
      <c r="E5665">
        <v>-8.5405570849712269E-3</v>
      </c>
      <c r="G5665">
        <v>5663</v>
      </c>
      <c r="H5665">
        <f t="shared" ca="1" si="177"/>
        <v>-2.9004614050947324E-2</v>
      </c>
    </row>
    <row r="5666" spans="2:8" x14ac:dyDescent="0.45">
      <c r="B5666" s="191">
        <v>43577</v>
      </c>
      <c r="C5666" s="101">
        <v>215.49406433105469</v>
      </c>
      <c r="D5666" s="56">
        <f t="shared" si="176"/>
        <v>0.53555098116776345</v>
      </c>
      <c r="E5666">
        <v>-8.541112043493105E-3</v>
      </c>
      <c r="G5666">
        <v>5664</v>
      </c>
      <c r="H5666">
        <f t="shared" ca="1" si="177"/>
        <v>1.3536529939662482E-2</v>
      </c>
    </row>
    <row r="5667" spans="2:8" x14ac:dyDescent="0.45">
      <c r="B5667" s="191">
        <v>41397</v>
      </c>
      <c r="C5667" s="101">
        <v>140.33663940429688</v>
      </c>
      <c r="D5667" s="56">
        <f t="shared" si="176"/>
        <v>0.98721536999078785</v>
      </c>
      <c r="E5667">
        <v>-8.5445116211481133E-3</v>
      </c>
      <c r="G5667">
        <v>5665</v>
      </c>
      <c r="H5667">
        <f t="shared" ca="1" si="177"/>
        <v>-1.3067038505168311E-2</v>
      </c>
    </row>
    <row r="5668" spans="2:8" x14ac:dyDescent="0.45">
      <c r="B5668" s="191">
        <v>40494</v>
      </c>
      <c r="C5668" s="101">
        <v>70.619743347167969</v>
      </c>
      <c r="D5668" s="56">
        <f t="shared" si="176"/>
        <v>0.80217713212038444</v>
      </c>
      <c r="E5668">
        <v>-8.5545017173591174E-3</v>
      </c>
      <c r="G5668">
        <v>5666</v>
      </c>
      <c r="H5668">
        <f t="shared" ca="1" si="177"/>
        <v>1.6636007726560764E-2</v>
      </c>
    </row>
    <row r="5669" spans="2:8" x14ac:dyDescent="0.45">
      <c r="B5669" s="191">
        <v>39546</v>
      </c>
      <c r="C5669" s="101">
        <v>39.185794830322266</v>
      </c>
      <c r="D5669" s="56">
        <f t="shared" si="176"/>
        <v>-0.78932892037152746</v>
      </c>
      <c r="E5669">
        <v>-8.5569133959252312E-3</v>
      </c>
      <c r="G5669">
        <v>5667</v>
      </c>
      <c r="H5669">
        <f t="shared" ca="1" si="177"/>
        <v>-1.2191888785176686E-2</v>
      </c>
    </row>
    <row r="5670" spans="2:8" x14ac:dyDescent="0.45">
      <c r="B5670" s="191">
        <v>43279</v>
      </c>
      <c r="C5670" s="101">
        <v>186.00462341308594</v>
      </c>
      <c r="D5670" s="56">
        <f t="shared" si="176"/>
        <v>14.90904696611415</v>
      </c>
      <c r="E5670">
        <v>-8.5633618342246236E-3</v>
      </c>
      <c r="G5670">
        <v>5668</v>
      </c>
      <c r="H5670">
        <f t="shared" ca="1" si="177"/>
        <v>-3.9768729362685468E-2</v>
      </c>
    </row>
    <row r="5671" spans="2:8" x14ac:dyDescent="0.45">
      <c r="B5671" s="191">
        <v>36336</v>
      </c>
      <c r="C5671" s="101">
        <v>11.691751480102539</v>
      </c>
      <c r="D5671" s="56">
        <f t="shared" si="176"/>
        <v>-0.8479829933059243</v>
      </c>
      <c r="E5671">
        <v>-8.5772367782829904E-3</v>
      </c>
      <c r="G5671">
        <v>5669</v>
      </c>
      <c r="H5671">
        <f t="shared" ca="1" si="177"/>
        <v>3.3716055134331485E-2</v>
      </c>
    </row>
    <row r="5672" spans="2:8" x14ac:dyDescent="0.45">
      <c r="B5672" s="191">
        <v>40715</v>
      </c>
      <c r="C5672" s="101">
        <v>76.910812377929688</v>
      </c>
      <c r="D5672" s="56">
        <f t="shared" si="176"/>
        <v>-0.52926904664511198</v>
      </c>
      <c r="E5672">
        <v>-8.581436610989002E-3</v>
      </c>
      <c r="G5672">
        <v>5670</v>
      </c>
      <c r="H5672">
        <f t="shared" ca="1" si="177"/>
        <v>-4.7797443926725375E-3</v>
      </c>
    </row>
    <row r="5673" spans="2:8" x14ac:dyDescent="0.45">
      <c r="B5673" s="191">
        <v>44385</v>
      </c>
      <c r="C5673" s="101">
        <v>163.38592529296875</v>
      </c>
      <c r="D5673" s="56">
        <f t="shared" si="176"/>
        <v>2.2145971602539425</v>
      </c>
      <c r="E5673">
        <v>-8.5891056519437296E-3</v>
      </c>
      <c r="G5673">
        <v>5671</v>
      </c>
      <c r="H5673">
        <f t="shared" ca="1" si="177"/>
        <v>1.5493835586673962E-2</v>
      </c>
    </row>
    <row r="5674" spans="2:8" x14ac:dyDescent="0.45">
      <c r="B5674" s="191">
        <v>40309</v>
      </c>
      <c r="C5674" s="101">
        <v>50.826251983642578</v>
      </c>
      <c r="D5674" s="56">
        <f t="shared" si="176"/>
        <v>-0.88209968232618641</v>
      </c>
      <c r="E5674">
        <v>-8.5944208403711496E-3</v>
      </c>
      <c r="G5674">
        <v>5672</v>
      </c>
      <c r="H5674">
        <f t="shared" ca="1" si="177"/>
        <v>2.2561022405743294E-3</v>
      </c>
    </row>
    <row r="5675" spans="2:8" x14ac:dyDescent="0.45">
      <c r="B5675" s="191">
        <v>45608</v>
      </c>
      <c r="C5675" s="101">
        <v>431.09512329101563</v>
      </c>
      <c r="D5675" s="56">
        <f t="shared" si="176"/>
        <v>2.3958408769586508</v>
      </c>
      <c r="E5675">
        <v>-8.5962771105392039E-3</v>
      </c>
      <c r="G5675">
        <v>5673</v>
      </c>
      <c r="H5675">
        <f t="shared" ca="1" si="177"/>
        <v>-5.0260469403768868E-2</v>
      </c>
    </row>
    <row r="5676" spans="2:8" x14ac:dyDescent="0.45">
      <c r="B5676" s="191">
        <v>41316</v>
      </c>
      <c r="C5676" s="101">
        <v>126.94797515869141</v>
      </c>
      <c r="D5676" s="56">
        <f t="shared" si="176"/>
        <v>0.87416805076137782</v>
      </c>
      <c r="E5676">
        <v>-8.6165087300100612E-3</v>
      </c>
      <c r="G5676">
        <v>5674</v>
      </c>
      <c r="H5676">
        <f t="shared" ca="1" si="177"/>
        <v>-9.3061988000433249E-3</v>
      </c>
    </row>
    <row r="5677" spans="2:8" x14ac:dyDescent="0.45">
      <c r="B5677" s="191">
        <v>40520</v>
      </c>
      <c r="C5677" s="101">
        <v>67.735641479492188</v>
      </c>
      <c r="D5677" s="56">
        <f t="shared" si="176"/>
        <v>-0.64032624317355857</v>
      </c>
      <c r="E5677">
        <v>-8.6207849545008857E-3</v>
      </c>
      <c r="G5677">
        <v>5675</v>
      </c>
      <c r="H5677">
        <f t="shared" ca="1" si="177"/>
        <v>-4.4188525793895954E-3</v>
      </c>
    </row>
    <row r="5678" spans="2:8" x14ac:dyDescent="0.45">
      <c r="B5678" s="191">
        <v>43271</v>
      </c>
      <c r="C5678" s="101">
        <v>188.32522583007813</v>
      </c>
      <c r="D5678" s="56">
        <f t="shared" si="176"/>
        <v>14.309717673910885</v>
      </c>
      <c r="E5678">
        <v>-8.644941018300106E-3</v>
      </c>
      <c r="G5678">
        <v>5676</v>
      </c>
      <c r="H5678">
        <f t="shared" ca="1" si="177"/>
        <v>-5.8205583535874536E-3</v>
      </c>
    </row>
    <row r="5679" spans="2:8" x14ac:dyDescent="0.45">
      <c r="B5679" s="191">
        <v>38198</v>
      </c>
      <c r="C5679" s="101">
        <v>12.301025390625</v>
      </c>
      <c r="D5679" s="56">
        <f t="shared" si="176"/>
        <v>-0.93633503301905452</v>
      </c>
      <c r="E5679">
        <v>-8.6454994744081699E-3</v>
      </c>
      <c r="G5679">
        <v>5677</v>
      </c>
      <c r="H5679">
        <f t="shared" ca="1" si="177"/>
        <v>-3.7673962064417935E-3</v>
      </c>
    </row>
    <row r="5680" spans="2:8" x14ac:dyDescent="0.45">
      <c r="B5680" s="191">
        <v>42825</v>
      </c>
      <c r="C5680" s="101">
        <v>193.21498107910156</v>
      </c>
      <c r="D5680" s="56">
        <f t="shared" si="176"/>
        <v>-5.3852786125476275E-2</v>
      </c>
      <c r="E5680">
        <v>-8.6648506268781986E-3</v>
      </c>
      <c r="G5680">
        <v>5678</v>
      </c>
      <c r="H5680">
        <f t="shared" ca="1" si="177"/>
        <v>-1.0960284883331919E-2</v>
      </c>
    </row>
    <row r="5681" spans="2:8" x14ac:dyDescent="0.45">
      <c r="B5681" s="191">
        <v>43396</v>
      </c>
      <c r="C5681" s="101">
        <v>204.21238708496094</v>
      </c>
      <c r="D5681" s="56">
        <f t="shared" si="176"/>
        <v>19.815588598855967</v>
      </c>
      <c r="E5681">
        <v>-8.6655432306809131E-3</v>
      </c>
      <c r="G5681">
        <v>5679</v>
      </c>
      <c r="H5681">
        <f t="shared" ca="1" si="177"/>
        <v>-1.7012262639416405E-2</v>
      </c>
    </row>
    <row r="5682" spans="2:8" x14ac:dyDescent="0.45">
      <c r="B5682" s="191">
        <v>36927</v>
      </c>
      <c r="C5682" s="101">
        <v>9.8105506896972656</v>
      </c>
      <c r="D5682" s="56">
        <f t="shared" si="176"/>
        <v>-0.94334661528355368</v>
      </c>
      <c r="E5682">
        <v>-8.6661539319942676E-3</v>
      </c>
      <c r="G5682">
        <v>5680</v>
      </c>
      <c r="H5682">
        <f t="shared" ca="1" si="177"/>
        <v>-4.8303240586285025E-2</v>
      </c>
    </row>
    <row r="5683" spans="2:8" x14ac:dyDescent="0.45">
      <c r="B5683" s="191">
        <v>41982</v>
      </c>
      <c r="C5683" s="101">
        <v>173.16795349121094</v>
      </c>
      <c r="D5683" s="56">
        <f t="shared" si="176"/>
        <v>6.1793244034208709E-2</v>
      </c>
      <c r="E5683">
        <v>-8.6725921751178089E-3</v>
      </c>
      <c r="G5683">
        <v>5681</v>
      </c>
      <c r="H5683">
        <f t="shared" ca="1" si="177"/>
        <v>-1.7409755137839281E-2</v>
      </c>
    </row>
    <row r="5684" spans="2:8" x14ac:dyDescent="0.45">
      <c r="B5684" s="191">
        <v>41997</v>
      </c>
      <c r="C5684" s="101">
        <v>163.090087890625</v>
      </c>
      <c r="D5684" s="56">
        <f t="shared" si="176"/>
        <v>-9.3614870918455648E-2</v>
      </c>
      <c r="E5684">
        <v>-8.674710282632744E-3</v>
      </c>
      <c r="G5684">
        <v>5682</v>
      </c>
      <c r="H5684">
        <f t="shared" ca="1" si="177"/>
        <v>-9.7848528773310378E-3</v>
      </c>
    </row>
    <row r="5685" spans="2:8" x14ac:dyDescent="0.45">
      <c r="B5685" s="191">
        <v>43067</v>
      </c>
      <c r="C5685" s="101">
        <v>179.93464660644531</v>
      </c>
      <c r="D5685" s="56">
        <f t="shared" si="176"/>
        <v>13.830264798713754</v>
      </c>
      <c r="E5685">
        <v>-8.6790414947310046E-3</v>
      </c>
      <c r="G5685">
        <v>5683</v>
      </c>
      <c r="H5685">
        <f t="shared" ca="1" si="177"/>
        <v>-1.0477859095800626E-3</v>
      </c>
    </row>
    <row r="5686" spans="2:8" x14ac:dyDescent="0.45">
      <c r="B5686" s="191">
        <v>38181</v>
      </c>
      <c r="C5686" s="101">
        <v>12.132935523986816</v>
      </c>
      <c r="D5686" s="56">
        <f t="shared" si="176"/>
        <v>-0.28808510676396942</v>
      </c>
      <c r="E5686">
        <v>-8.6825853892105453E-3</v>
      </c>
      <c r="G5686">
        <v>5684</v>
      </c>
      <c r="H5686">
        <f t="shared" ca="1" si="177"/>
        <v>9.4754256230586472E-3</v>
      </c>
    </row>
    <row r="5687" spans="2:8" x14ac:dyDescent="0.45">
      <c r="B5687" s="191">
        <v>38471</v>
      </c>
      <c r="C5687" s="101">
        <v>17.04267692565918</v>
      </c>
      <c r="D5687" s="56">
        <f t="shared" si="176"/>
        <v>-0.89418257231415921</v>
      </c>
      <c r="E5687">
        <v>-8.6877809580411958E-3</v>
      </c>
      <c r="G5687">
        <v>5685</v>
      </c>
      <c r="H5687">
        <f t="shared" ca="1" si="177"/>
        <v>2.3768279958622619E-2</v>
      </c>
    </row>
    <row r="5688" spans="2:8" x14ac:dyDescent="0.45">
      <c r="B5688" s="191">
        <v>42517</v>
      </c>
      <c r="C5688" s="101">
        <v>161.057373046875</v>
      </c>
      <c r="D5688" s="56">
        <f t="shared" si="176"/>
        <v>54.375569659870614</v>
      </c>
      <c r="E5688">
        <v>-8.6908844092744714E-3</v>
      </c>
      <c r="G5688">
        <v>5686</v>
      </c>
      <c r="H5688">
        <f t="shared" ca="1" si="177"/>
        <v>-1.0569805346540442E-2</v>
      </c>
    </row>
    <row r="5689" spans="2:8" x14ac:dyDescent="0.45">
      <c r="B5689" s="191">
        <v>35188</v>
      </c>
      <c r="C5689" s="101">
        <v>2.9084553718566895</v>
      </c>
      <c r="D5689" s="56">
        <f t="shared" si="176"/>
        <v>-0.98044389035382151</v>
      </c>
      <c r="E5689">
        <v>-8.6927281654241486E-3</v>
      </c>
      <c r="G5689">
        <v>5687</v>
      </c>
      <c r="H5689">
        <f t="shared" ca="1" si="177"/>
        <v>-8.6968374810554843E-3</v>
      </c>
    </row>
    <row r="5690" spans="2:8" x14ac:dyDescent="0.45">
      <c r="B5690" s="191">
        <v>44160</v>
      </c>
      <c r="C5690" s="101">
        <v>148.72361755371094</v>
      </c>
      <c r="D5690" s="56">
        <f t="shared" si="176"/>
        <v>23.062553869483789</v>
      </c>
      <c r="E5690">
        <v>-8.6935534855375612E-3</v>
      </c>
      <c r="G5690">
        <v>5688</v>
      </c>
      <c r="H5690">
        <f t="shared" ca="1" si="177"/>
        <v>3.1868695655722909E-2</v>
      </c>
    </row>
    <row r="5691" spans="2:8" x14ac:dyDescent="0.45">
      <c r="B5691" s="191">
        <v>35649</v>
      </c>
      <c r="C5691" s="101">
        <v>6.1807079315185547</v>
      </c>
      <c r="D5691" s="56">
        <f t="shared" si="176"/>
        <v>-0.9732812248929491</v>
      </c>
      <c r="E5691">
        <v>-8.6969609506315649E-3</v>
      </c>
      <c r="G5691">
        <v>5689</v>
      </c>
      <c r="H5691">
        <f t="shared" ca="1" si="177"/>
        <v>4.711358730015559E-3</v>
      </c>
    </row>
    <row r="5692" spans="2:8" x14ac:dyDescent="0.45">
      <c r="B5692" s="191">
        <v>42927</v>
      </c>
      <c r="C5692" s="101">
        <v>231.32452392578125</v>
      </c>
      <c r="D5692" s="56">
        <f t="shared" si="176"/>
        <v>3.7147664516369807</v>
      </c>
      <c r="E5692">
        <v>-8.7010197375949356E-3</v>
      </c>
      <c r="G5692">
        <v>5690</v>
      </c>
      <c r="H5692">
        <f t="shared" ca="1" si="177"/>
        <v>2.1802024107422692E-2</v>
      </c>
    </row>
    <row r="5693" spans="2:8" x14ac:dyDescent="0.45">
      <c r="B5693" s="191">
        <v>40196</v>
      </c>
      <c r="C5693" s="101">
        <v>49.063835144042969</v>
      </c>
      <c r="D5693" s="56">
        <f t="shared" si="176"/>
        <v>-0.89613809920864695</v>
      </c>
      <c r="E5693">
        <v>-8.7040015192618378E-3</v>
      </c>
      <c r="G5693">
        <v>5691</v>
      </c>
      <c r="H5693">
        <f t="shared" ca="1" si="177"/>
        <v>3.8014602898933197E-4</v>
      </c>
    </row>
    <row r="5694" spans="2:8" x14ac:dyDescent="0.45">
      <c r="B5694" s="191">
        <v>45565</v>
      </c>
      <c r="C5694" s="101">
        <v>472.39492797851563</v>
      </c>
      <c r="D5694" s="56">
        <f t="shared" si="176"/>
        <v>37.884396118735175</v>
      </c>
      <c r="E5694">
        <v>-8.7048231850601517E-3</v>
      </c>
      <c r="G5694">
        <v>5692</v>
      </c>
      <c r="H5694">
        <f t="shared" ca="1" si="177"/>
        <v>-8.9710744000297514E-3</v>
      </c>
    </row>
    <row r="5695" spans="2:8" x14ac:dyDescent="0.45">
      <c r="B5695" s="191">
        <v>38219</v>
      </c>
      <c r="C5695" s="101">
        <v>12.148701667785645</v>
      </c>
      <c r="D5695" s="56">
        <f t="shared" si="176"/>
        <v>-0.95969911701498922</v>
      </c>
      <c r="E5695">
        <v>-8.7052033332023424E-3</v>
      </c>
      <c r="G5695">
        <v>5693</v>
      </c>
      <c r="H5695">
        <f t="shared" ca="1" si="177"/>
        <v>1.4817414386833334E-2</v>
      </c>
    </row>
    <row r="5696" spans="2:8" x14ac:dyDescent="0.45">
      <c r="B5696" s="191">
        <v>46094</v>
      </c>
      <c r="C5696" s="101">
        <v>301.45001220703125</v>
      </c>
      <c r="D5696" s="56">
        <f t="shared" si="176"/>
        <v>-0.32369037128133443</v>
      </c>
      <c r="E5696">
        <v>-8.7142184916047562E-3</v>
      </c>
      <c r="G5696">
        <v>5694</v>
      </c>
      <c r="H5696">
        <f t="shared" ca="1" si="177"/>
        <v>-2.175751526530843E-2</v>
      </c>
    </row>
    <row r="5697" spans="2:8" x14ac:dyDescent="0.45">
      <c r="B5697" s="191">
        <v>45582</v>
      </c>
      <c r="C5697" s="101">
        <v>445.72781372070313</v>
      </c>
      <c r="D5697" s="56">
        <f t="shared" si="176"/>
        <v>1.6933994548698292</v>
      </c>
      <c r="E5697">
        <v>-8.7186364663667266E-3</v>
      </c>
      <c r="G5697">
        <v>5695</v>
      </c>
      <c r="H5697">
        <f t="shared" ca="1" si="177"/>
        <v>2.3810073177570001E-2</v>
      </c>
    </row>
    <row r="5698" spans="2:8" x14ac:dyDescent="0.45">
      <c r="B5698" s="191">
        <v>44434</v>
      </c>
      <c r="C5698" s="101">
        <v>165.48893737792969</v>
      </c>
      <c r="D5698" s="56">
        <f t="shared" si="176"/>
        <v>19.258608912433633</v>
      </c>
      <c r="E5698">
        <v>-8.7209477686383697E-3</v>
      </c>
      <c r="G5698">
        <v>5696</v>
      </c>
      <c r="H5698">
        <f t="shared" ca="1" si="177"/>
        <v>5.3507916011819291E-2</v>
      </c>
    </row>
    <row r="5699" spans="2:8" x14ac:dyDescent="0.45">
      <c r="B5699" s="191">
        <v>35913</v>
      </c>
      <c r="C5699" s="101">
        <v>8.1688203811645508</v>
      </c>
      <c r="D5699" s="56">
        <f t="shared" ref="D5699:D5762" si="178">(C5699-C5700)/C5700</f>
        <v>1.5824721956155163</v>
      </c>
      <c r="E5699">
        <v>-8.7304012964136736E-3</v>
      </c>
      <c r="G5699">
        <v>5697</v>
      </c>
      <c r="H5699">
        <f t="shared" ca="1" si="177"/>
        <v>2.2776667431736394E-2</v>
      </c>
    </row>
    <row r="5700" spans="2:8" x14ac:dyDescent="0.45">
      <c r="B5700" s="191">
        <v>35312</v>
      </c>
      <c r="C5700" s="101">
        <v>3.1631784439086914</v>
      </c>
      <c r="D5700" s="56">
        <f t="shared" si="178"/>
        <v>-0.55330460799529391</v>
      </c>
      <c r="E5700">
        <v>-8.7323807280938852E-3</v>
      </c>
      <c r="G5700">
        <v>5698</v>
      </c>
      <c r="H5700">
        <f t="shared" ref="H5700:H5763" ca="1" si="179">_xlfn.NORM.INV(RAND(),N$5,N$6)</f>
        <v>-6.8537280371491543E-3</v>
      </c>
    </row>
    <row r="5701" spans="2:8" x14ac:dyDescent="0.45">
      <c r="B5701" s="191">
        <v>37365</v>
      </c>
      <c r="C5701" s="101">
        <v>7.0812873840332031</v>
      </c>
      <c r="D5701" s="56">
        <f t="shared" si="178"/>
        <v>-0.98148912248853482</v>
      </c>
      <c r="E5701">
        <v>-8.7382079981993734E-3</v>
      </c>
      <c r="G5701">
        <v>5699</v>
      </c>
      <c r="H5701">
        <f t="shared" ca="1" si="179"/>
        <v>-2.9997609724391808E-2</v>
      </c>
    </row>
    <row r="5702" spans="2:8" x14ac:dyDescent="0.45">
      <c r="B5702" s="191">
        <v>45464</v>
      </c>
      <c r="C5702" s="101">
        <v>382.54736328125</v>
      </c>
      <c r="D5702" s="56">
        <f t="shared" si="178"/>
        <v>1.9906070793196138</v>
      </c>
      <c r="E5702">
        <v>-8.7408142768135664E-3</v>
      </c>
      <c r="G5702">
        <v>5700</v>
      </c>
      <c r="H5702">
        <f t="shared" ca="1" si="179"/>
        <v>3.723537864975112E-2</v>
      </c>
    </row>
    <row r="5703" spans="2:8" x14ac:dyDescent="0.45">
      <c r="B5703" s="191">
        <v>43901</v>
      </c>
      <c r="C5703" s="101">
        <v>127.91629028320313</v>
      </c>
      <c r="D5703" s="56">
        <f t="shared" si="178"/>
        <v>2.9623124953768571</v>
      </c>
      <c r="E5703">
        <v>-8.7469741386404978E-3</v>
      </c>
      <c r="G5703">
        <v>5701</v>
      </c>
      <c r="H5703">
        <f t="shared" ca="1" si="179"/>
        <v>-1.7373017297996746E-2</v>
      </c>
    </row>
    <row r="5704" spans="2:8" x14ac:dyDescent="0.45">
      <c r="B5704" s="191">
        <v>39085</v>
      </c>
      <c r="C5704" s="101">
        <v>32.283241271972656</v>
      </c>
      <c r="D5704" s="56">
        <f t="shared" si="178"/>
        <v>-0.51540175603530491</v>
      </c>
      <c r="E5704">
        <v>-8.757353479451252E-3</v>
      </c>
      <c r="G5704">
        <v>5702</v>
      </c>
      <c r="H5704">
        <f t="shared" ca="1" si="179"/>
        <v>2.2301694380076871E-3</v>
      </c>
    </row>
    <row r="5705" spans="2:8" x14ac:dyDescent="0.45">
      <c r="B5705" s="191">
        <v>40424</v>
      </c>
      <c r="C5705" s="101">
        <v>66.618568420410156</v>
      </c>
      <c r="D5705" s="56">
        <f t="shared" si="178"/>
        <v>-0.83028137690758375</v>
      </c>
      <c r="E5705">
        <v>-8.763960530959649E-3</v>
      </c>
      <c r="G5705">
        <v>5703</v>
      </c>
      <c r="H5705">
        <f t="shared" ca="1" si="179"/>
        <v>-1.2728475574205467E-2</v>
      </c>
    </row>
    <row r="5706" spans="2:8" x14ac:dyDescent="0.45">
      <c r="B5706" s="191">
        <v>45936</v>
      </c>
      <c r="C5706" s="101">
        <v>392.52362060546875</v>
      </c>
      <c r="D5706" s="56">
        <f t="shared" si="178"/>
        <v>52.633534213802015</v>
      </c>
      <c r="E5706">
        <v>-8.7806455426350169E-3</v>
      </c>
      <c r="G5706">
        <v>5704</v>
      </c>
      <c r="H5706">
        <f t="shared" ca="1" si="179"/>
        <v>4.7264328469393969E-2</v>
      </c>
    </row>
    <row r="5707" spans="2:8" x14ac:dyDescent="0.45">
      <c r="B5707" s="191">
        <v>37684</v>
      </c>
      <c r="C5707" s="101">
        <v>7.3186230659484863</v>
      </c>
      <c r="D5707" s="56">
        <f t="shared" si="178"/>
        <v>3.1405167164653115E-2</v>
      </c>
      <c r="E5707">
        <v>-8.7813814280044006E-3</v>
      </c>
      <c r="G5707">
        <v>5705</v>
      </c>
      <c r="H5707">
        <f t="shared" ca="1" si="179"/>
        <v>1.6080477259712723E-2</v>
      </c>
    </row>
    <row r="5708" spans="2:8" x14ac:dyDescent="0.45">
      <c r="B5708" s="191">
        <v>37389</v>
      </c>
      <c r="C5708" s="101">
        <v>7.0957789421081543</v>
      </c>
      <c r="D5708" s="56">
        <f t="shared" si="178"/>
        <v>-0.65376322435061851</v>
      </c>
      <c r="E5708">
        <v>-8.797770573358784E-3</v>
      </c>
      <c r="G5708">
        <v>5706</v>
      </c>
      <c r="H5708">
        <f t="shared" ca="1" si="179"/>
        <v>1.9105235757668378E-2</v>
      </c>
    </row>
    <row r="5709" spans="2:8" x14ac:dyDescent="0.45">
      <c r="B5709" s="191">
        <v>38546</v>
      </c>
      <c r="C5709" s="101">
        <v>20.494007110595703</v>
      </c>
      <c r="D5709" s="56">
        <f t="shared" si="178"/>
        <v>-0.94903468560311866</v>
      </c>
      <c r="E5709">
        <v>-8.8006064854012321E-3</v>
      </c>
      <c r="G5709">
        <v>5707</v>
      </c>
      <c r="H5709">
        <f t="shared" ca="1" si="179"/>
        <v>-2.8838826116387869E-3</v>
      </c>
    </row>
    <row r="5710" spans="2:8" x14ac:dyDescent="0.45">
      <c r="B5710" s="191">
        <v>45141</v>
      </c>
      <c r="C5710" s="101">
        <v>402.11676025390625</v>
      </c>
      <c r="D5710" s="56">
        <f t="shared" si="178"/>
        <v>45.147106013253243</v>
      </c>
      <c r="E5710">
        <v>-8.802371250416649E-3</v>
      </c>
      <c r="G5710">
        <v>5708</v>
      </c>
      <c r="H5710">
        <f t="shared" ca="1" si="179"/>
        <v>-1.8010366360335036E-2</v>
      </c>
    </row>
    <row r="5711" spans="2:8" x14ac:dyDescent="0.45">
      <c r="B5711" s="191">
        <v>37089</v>
      </c>
      <c r="C5711" s="101">
        <v>8.7138023376464844</v>
      </c>
      <c r="D5711" s="56">
        <f t="shared" si="178"/>
        <v>-0.97771716147038679</v>
      </c>
      <c r="E5711">
        <v>-8.8123442028855796E-3</v>
      </c>
      <c r="G5711">
        <v>5709</v>
      </c>
      <c r="H5711">
        <f t="shared" ca="1" si="179"/>
        <v>-6.4352931247803249E-3</v>
      </c>
    </row>
    <row r="5712" spans="2:8" x14ac:dyDescent="0.45">
      <c r="B5712" s="191">
        <v>45943</v>
      </c>
      <c r="C5712" s="101">
        <v>391.05441284179688</v>
      </c>
      <c r="D5712" s="56">
        <f t="shared" si="178"/>
        <v>1.926003841643193</v>
      </c>
      <c r="E5712">
        <v>-8.8133440490841212E-3</v>
      </c>
      <c r="G5712">
        <v>5710</v>
      </c>
      <c r="H5712">
        <f t="shared" ca="1" si="179"/>
        <v>1.2346035567187209E-2</v>
      </c>
    </row>
    <row r="5713" spans="2:8" x14ac:dyDescent="0.45">
      <c r="B5713" s="191">
        <v>44096</v>
      </c>
      <c r="C5713" s="101">
        <v>133.64794921875</v>
      </c>
      <c r="D5713" s="56">
        <f t="shared" si="178"/>
        <v>7.5382870252916989</v>
      </c>
      <c r="E5713">
        <v>-8.8194817808982025E-3</v>
      </c>
      <c r="G5713">
        <v>5711</v>
      </c>
      <c r="H5713">
        <f t="shared" ca="1" si="179"/>
        <v>-2.0519857805992524E-3</v>
      </c>
    </row>
    <row r="5714" spans="2:8" x14ac:dyDescent="0.45">
      <c r="B5714" s="191">
        <v>38391</v>
      </c>
      <c r="C5714" s="101">
        <v>15.652782440185547</v>
      </c>
      <c r="D5714" s="56">
        <f t="shared" si="178"/>
        <v>-0.9153471875171233</v>
      </c>
      <c r="E5714">
        <v>-8.8195808282017889E-3</v>
      </c>
      <c r="G5714">
        <v>5712</v>
      </c>
      <c r="H5714">
        <f t="shared" ca="1" si="179"/>
        <v>2.1805185850619038E-2</v>
      </c>
    </row>
    <row r="5715" spans="2:8" x14ac:dyDescent="0.45">
      <c r="B5715" s="191">
        <v>43150</v>
      </c>
      <c r="C5715" s="101">
        <v>184.9056396484375</v>
      </c>
      <c r="D5715" s="56">
        <f t="shared" si="178"/>
        <v>20.239883270677701</v>
      </c>
      <c r="E5715">
        <v>-8.8196251812662114E-3</v>
      </c>
      <c r="G5715">
        <v>5713</v>
      </c>
      <c r="H5715">
        <f t="shared" ca="1" si="179"/>
        <v>3.1460668422022012E-2</v>
      </c>
    </row>
    <row r="5716" spans="2:8" x14ac:dyDescent="0.45">
      <c r="B5716" s="191">
        <v>36707</v>
      </c>
      <c r="C5716" s="101">
        <v>8.7055864334106445</v>
      </c>
      <c r="D5716" s="56">
        <f t="shared" si="178"/>
        <v>-0.95159264221359507</v>
      </c>
      <c r="E5716">
        <v>-8.8253229078580648E-3</v>
      </c>
      <c r="G5716">
        <v>5714</v>
      </c>
      <c r="H5716">
        <f t="shared" ca="1" si="179"/>
        <v>-8.1464571298330932E-3</v>
      </c>
    </row>
    <row r="5717" spans="2:8" x14ac:dyDescent="0.45">
      <c r="B5717" s="191">
        <v>43796</v>
      </c>
      <c r="C5717" s="101">
        <v>179.84014892578125</v>
      </c>
      <c r="D5717" s="56">
        <f t="shared" si="178"/>
        <v>7.7885207908920355</v>
      </c>
      <c r="E5717">
        <v>-8.8301213951421931E-3</v>
      </c>
      <c r="G5717">
        <v>5715</v>
      </c>
      <c r="H5717">
        <f t="shared" ca="1" si="179"/>
        <v>3.5020731815594418E-2</v>
      </c>
    </row>
    <row r="5718" spans="2:8" x14ac:dyDescent="0.45">
      <c r="B5718" s="191">
        <v>38582</v>
      </c>
      <c r="C5718" s="101">
        <v>20.46307373046875</v>
      </c>
      <c r="D5718" s="56">
        <f t="shared" si="178"/>
        <v>6.8041581513055549</v>
      </c>
      <c r="E5718">
        <v>-8.8309167729030622E-3</v>
      </c>
      <c r="G5718">
        <v>5716</v>
      </c>
      <c r="H5718">
        <f t="shared" ca="1" si="179"/>
        <v>5.5035831284768483E-3</v>
      </c>
    </row>
    <row r="5719" spans="2:8" x14ac:dyDescent="0.45">
      <c r="B5719" s="191">
        <v>35166</v>
      </c>
      <c r="C5719" s="101">
        <v>2.6220731735229492</v>
      </c>
      <c r="D5719" s="56">
        <f t="shared" si="178"/>
        <v>-0.98098355046817887</v>
      </c>
      <c r="E5719">
        <v>-8.8375526954625853E-3</v>
      </c>
      <c r="G5719">
        <v>5717</v>
      </c>
      <c r="H5719">
        <f t="shared" ca="1" si="179"/>
        <v>2.8972670143151387E-3</v>
      </c>
    </row>
    <row r="5720" spans="2:8" x14ac:dyDescent="0.45">
      <c r="B5720" s="191">
        <v>42150</v>
      </c>
      <c r="C5720" s="101">
        <v>137.88447570800781</v>
      </c>
      <c r="D5720" s="56">
        <f t="shared" si="178"/>
        <v>29.618105280901933</v>
      </c>
      <c r="E5720">
        <v>-8.8381298443979336E-3</v>
      </c>
      <c r="G5720">
        <v>5718</v>
      </c>
      <c r="H5720">
        <f t="shared" ca="1" si="179"/>
        <v>-1.4254322925684902E-2</v>
      </c>
    </row>
    <row r="5721" spans="2:8" x14ac:dyDescent="0.45">
      <c r="B5721" s="191">
        <v>35514</v>
      </c>
      <c r="C5721" s="101">
        <v>4.503364086151123</v>
      </c>
      <c r="D5721" s="56">
        <f t="shared" si="178"/>
        <v>-0.47996466448217706</v>
      </c>
      <c r="E5721">
        <v>-8.8453382381863625E-3</v>
      </c>
      <c r="G5721">
        <v>5719</v>
      </c>
      <c r="H5721">
        <f t="shared" ca="1" si="179"/>
        <v>-2.2985326554862236E-2</v>
      </c>
    </row>
    <row r="5722" spans="2:8" x14ac:dyDescent="0.45">
      <c r="B5722" s="191">
        <v>37799</v>
      </c>
      <c r="C5722" s="101">
        <v>8.6597270965576172</v>
      </c>
      <c r="D5722" s="56">
        <f t="shared" si="178"/>
        <v>-0.75020175586472992</v>
      </c>
      <c r="E5722">
        <v>-8.8528205082864832E-3</v>
      </c>
      <c r="G5722">
        <v>5720</v>
      </c>
      <c r="H5722">
        <f t="shared" ca="1" si="179"/>
        <v>6.1853974077924901E-4</v>
      </c>
    </row>
    <row r="5723" spans="2:8" x14ac:dyDescent="0.45">
      <c r="B5723" s="191">
        <v>39372</v>
      </c>
      <c r="C5723" s="101">
        <v>34.666885375976563</v>
      </c>
      <c r="D5723" s="56">
        <f t="shared" si="178"/>
        <v>-0.80320116475288539</v>
      </c>
      <c r="E5723">
        <v>-8.8635755360516426E-3</v>
      </c>
      <c r="G5723">
        <v>5721</v>
      </c>
      <c r="H5723">
        <f t="shared" ca="1" si="179"/>
        <v>-2.4335987275255183E-2</v>
      </c>
    </row>
    <row r="5724" spans="2:8" x14ac:dyDescent="0.45">
      <c r="B5724" s="191">
        <v>43075</v>
      </c>
      <c r="C5724" s="101">
        <v>176.15391540527344</v>
      </c>
      <c r="D5724" s="56">
        <f t="shared" si="178"/>
        <v>3.9451894697224807E-2</v>
      </c>
      <c r="E5724">
        <v>-8.863580616987287E-3</v>
      </c>
      <c r="G5724">
        <v>5722</v>
      </c>
      <c r="H5724">
        <f t="shared" ca="1" si="179"/>
        <v>-1.0620587581334244E-3</v>
      </c>
    </row>
    <row r="5725" spans="2:8" x14ac:dyDescent="0.45">
      <c r="B5725" s="191">
        <v>42640</v>
      </c>
      <c r="C5725" s="101">
        <v>169.46807861328125</v>
      </c>
      <c r="D5725" s="56">
        <f t="shared" si="178"/>
        <v>-0.11390505410948625</v>
      </c>
      <c r="E5725">
        <v>-8.869190483903425E-3</v>
      </c>
      <c r="G5725">
        <v>5723</v>
      </c>
      <c r="H5725">
        <f t="shared" ca="1" si="179"/>
        <v>1.8468918142020901E-3</v>
      </c>
    </row>
    <row r="5726" spans="2:8" x14ac:dyDescent="0.45">
      <c r="B5726" s="191">
        <v>43264</v>
      </c>
      <c r="C5726" s="101">
        <v>191.25273132324219</v>
      </c>
      <c r="D5726" s="56">
        <f t="shared" si="178"/>
        <v>4.7519770222681386</v>
      </c>
      <c r="E5726">
        <v>-8.8808158751908072E-3</v>
      </c>
      <c r="G5726">
        <v>5724</v>
      </c>
      <c r="H5726">
        <f t="shared" ca="1" si="179"/>
        <v>2.6992257138769109E-2</v>
      </c>
    </row>
    <row r="5727" spans="2:8" x14ac:dyDescent="0.45">
      <c r="B5727" s="191">
        <v>39818</v>
      </c>
      <c r="C5727" s="101">
        <v>33.249912261962891</v>
      </c>
      <c r="D5727" s="56">
        <f t="shared" si="178"/>
        <v>-0.33777510444388326</v>
      </c>
      <c r="E5727">
        <v>-8.8824898534643881E-3</v>
      </c>
      <c r="G5727">
        <v>5725</v>
      </c>
      <c r="H5727">
        <f t="shared" ca="1" si="179"/>
        <v>9.6149177734332607E-3</v>
      </c>
    </row>
    <row r="5728" spans="2:8" x14ac:dyDescent="0.45">
      <c r="B5728" s="191">
        <v>40101</v>
      </c>
      <c r="C5728" s="101">
        <v>50.209396362304688</v>
      </c>
      <c r="D5728" s="56">
        <f t="shared" si="178"/>
        <v>-0.71986758738678258</v>
      </c>
      <c r="E5728">
        <v>-8.8908540587299984E-3</v>
      </c>
      <c r="G5728">
        <v>5726</v>
      </c>
      <c r="H5728">
        <f t="shared" ca="1" si="179"/>
        <v>1.9515030900400569E-2</v>
      </c>
    </row>
    <row r="5729" spans="2:8" x14ac:dyDescent="0.45">
      <c r="B5729" s="191">
        <v>43182</v>
      </c>
      <c r="C5729" s="101">
        <v>179.23451232910156</v>
      </c>
      <c r="D5729" s="56">
        <f t="shared" si="178"/>
        <v>2.7388942465581629</v>
      </c>
      <c r="E5729">
        <v>-8.9045185189685194E-3</v>
      </c>
      <c r="G5729">
        <v>5727</v>
      </c>
      <c r="H5729">
        <f t="shared" ca="1" si="179"/>
        <v>1.6683760907768738E-2</v>
      </c>
    </row>
    <row r="5730" spans="2:8" x14ac:dyDescent="0.45">
      <c r="B5730" s="191">
        <v>40168</v>
      </c>
      <c r="C5730" s="101">
        <v>47.937839508056641</v>
      </c>
      <c r="D5730" s="56">
        <f t="shared" si="178"/>
        <v>-0.69339322908076362</v>
      </c>
      <c r="E5730">
        <v>-8.9070949256499932E-3</v>
      </c>
      <c r="G5730">
        <v>5728</v>
      </c>
      <c r="H5730">
        <f t="shared" ca="1" si="179"/>
        <v>2.5983568422676146E-2</v>
      </c>
    </row>
    <row r="5731" spans="2:8" x14ac:dyDescent="0.45">
      <c r="B5731" s="191">
        <v>41851</v>
      </c>
      <c r="C5731" s="101">
        <v>156.34957885742188</v>
      </c>
      <c r="D5731" s="56">
        <f t="shared" si="178"/>
        <v>-0.59963691753600312</v>
      </c>
      <c r="E5731">
        <v>-8.9072859372362739E-3</v>
      </c>
      <c r="G5731">
        <v>5729</v>
      </c>
      <c r="H5731">
        <f t="shared" ca="1" si="179"/>
        <v>5.490045921955438E-3</v>
      </c>
    </row>
    <row r="5732" spans="2:8" x14ac:dyDescent="0.45">
      <c r="B5732" s="191">
        <v>45754</v>
      </c>
      <c r="C5732" s="101">
        <v>390.51947021484375</v>
      </c>
      <c r="D5732" s="56">
        <f t="shared" si="178"/>
        <v>1.578854310475386</v>
      </c>
      <c r="E5732">
        <v>-8.9089855912963655E-3</v>
      </c>
      <c r="G5732">
        <v>5730</v>
      </c>
      <c r="H5732">
        <f t="shared" ca="1" si="179"/>
        <v>-1.2809341799798851E-2</v>
      </c>
    </row>
    <row r="5733" spans="2:8" x14ac:dyDescent="0.45">
      <c r="B5733" s="191">
        <v>42121</v>
      </c>
      <c r="C5733" s="101">
        <v>151.43138122558594</v>
      </c>
      <c r="D5733" s="56">
        <f t="shared" si="178"/>
        <v>-0.61640029255631867</v>
      </c>
      <c r="E5733">
        <v>-8.9093436608071973E-3</v>
      </c>
      <c r="G5733">
        <v>5731</v>
      </c>
      <c r="H5733">
        <f t="shared" ca="1" si="179"/>
        <v>-8.8334843846687178E-3</v>
      </c>
    </row>
    <row r="5734" spans="2:8" x14ac:dyDescent="0.45">
      <c r="B5734" s="191">
        <v>45454</v>
      </c>
      <c r="C5734" s="101">
        <v>394.76406860351563</v>
      </c>
      <c r="D5734" s="56">
        <f t="shared" si="178"/>
        <v>16.075482652224164</v>
      </c>
      <c r="E5734">
        <v>-8.9265062224666777E-3</v>
      </c>
      <c r="G5734">
        <v>5732</v>
      </c>
      <c r="H5734">
        <f t="shared" ca="1" si="179"/>
        <v>1.8275792935135038E-2</v>
      </c>
    </row>
    <row r="5735" spans="2:8" x14ac:dyDescent="0.45">
      <c r="B5735" s="191">
        <v>38636</v>
      </c>
      <c r="C5735" s="101">
        <v>23.118764877319336</v>
      </c>
      <c r="D5735" s="56">
        <f t="shared" si="178"/>
        <v>3.9179131578495602E-4</v>
      </c>
      <c r="E5735">
        <v>-8.9283108007834778E-3</v>
      </c>
      <c r="G5735">
        <v>5733</v>
      </c>
      <c r="H5735">
        <f t="shared" ca="1" si="179"/>
        <v>-8.2943876154967042E-3</v>
      </c>
    </row>
    <row r="5736" spans="2:8" x14ac:dyDescent="0.45">
      <c r="B5736" s="191">
        <v>38666</v>
      </c>
      <c r="C5736" s="101">
        <v>23.109710693359375</v>
      </c>
      <c r="D5736" s="56">
        <f t="shared" si="178"/>
        <v>-0.11511755774764308</v>
      </c>
      <c r="E5736">
        <v>-8.931615458258161E-3</v>
      </c>
      <c r="G5736">
        <v>5734</v>
      </c>
      <c r="H5736">
        <f t="shared" ca="1" si="179"/>
        <v>4.2382170058957634E-2</v>
      </c>
    </row>
    <row r="5737" spans="2:8" x14ac:dyDescent="0.45">
      <c r="B5737" s="191">
        <v>38733</v>
      </c>
      <c r="C5737" s="101">
        <v>26.11613655090332</v>
      </c>
      <c r="D5737" s="56">
        <f t="shared" si="178"/>
        <v>-0.73031841482960502</v>
      </c>
      <c r="E5737">
        <v>-8.9346869606046469E-3</v>
      </c>
      <c r="G5737">
        <v>5735</v>
      </c>
      <c r="H5737">
        <f t="shared" ca="1" si="179"/>
        <v>-1.5420426833143524E-2</v>
      </c>
    </row>
    <row r="5738" spans="2:8" x14ac:dyDescent="0.45">
      <c r="B5738" s="191">
        <v>41051</v>
      </c>
      <c r="C5738" s="101">
        <v>96.84063720703125</v>
      </c>
      <c r="D5738" s="56">
        <f t="shared" si="178"/>
        <v>-0.20431408575326776</v>
      </c>
      <c r="E5738">
        <v>-8.9418642964110423E-3</v>
      </c>
      <c r="G5738">
        <v>5736</v>
      </c>
      <c r="H5738">
        <f t="shared" ca="1" si="179"/>
        <v>-6.5339026653603574E-3</v>
      </c>
    </row>
    <row r="5739" spans="2:8" x14ac:dyDescent="0.45">
      <c r="B5739" s="191">
        <v>41274</v>
      </c>
      <c r="C5739" s="101">
        <v>121.70711517333984</v>
      </c>
      <c r="D5739" s="56">
        <f t="shared" si="178"/>
        <v>13.185837923122746</v>
      </c>
      <c r="E5739">
        <v>-8.9841512832225454E-3</v>
      </c>
      <c r="G5739">
        <v>5737</v>
      </c>
      <c r="H5739">
        <f t="shared" ca="1" si="179"/>
        <v>6.6429622115439929E-3</v>
      </c>
    </row>
    <row r="5740" spans="2:8" x14ac:dyDescent="0.45">
      <c r="B5740" s="191">
        <v>36193</v>
      </c>
      <c r="C5740" s="101">
        <v>8.5794801712036133</v>
      </c>
      <c r="D5740" s="56">
        <f t="shared" si="178"/>
        <v>-0.97653321163200835</v>
      </c>
      <c r="E5740">
        <v>-8.9976588241553659E-3</v>
      </c>
      <c r="G5740">
        <v>5738</v>
      </c>
      <c r="H5740">
        <f t="shared" ca="1" si="179"/>
        <v>-3.3626731665408766E-3</v>
      </c>
    </row>
    <row r="5741" spans="2:8" x14ac:dyDescent="0.45">
      <c r="B5741" s="191">
        <v>45062</v>
      </c>
      <c r="C5741" s="101">
        <v>365.6009521484375</v>
      </c>
      <c r="D5741" s="56">
        <f t="shared" si="178"/>
        <v>8.8196246189955652</v>
      </c>
      <c r="E5741">
        <v>-8.9996473597436042E-3</v>
      </c>
      <c r="G5741">
        <v>5739</v>
      </c>
      <c r="H5741">
        <f t="shared" ca="1" si="179"/>
        <v>3.0009516748293767E-2</v>
      </c>
    </row>
    <row r="5742" spans="2:8" x14ac:dyDescent="0.45">
      <c r="B5742" s="191">
        <v>39612</v>
      </c>
      <c r="C5742" s="101">
        <v>37.231662750244141</v>
      </c>
      <c r="D5742" s="56">
        <f t="shared" si="178"/>
        <v>-0.90659307226300545</v>
      </c>
      <c r="E5742">
        <v>-9.0020871756277664E-3</v>
      </c>
      <c r="G5742">
        <v>5740</v>
      </c>
      <c r="H5742">
        <f t="shared" ca="1" si="179"/>
        <v>3.0690047943591196E-2</v>
      </c>
    </row>
    <row r="5743" spans="2:8" x14ac:dyDescent="0.45">
      <c r="B5743" s="191">
        <v>45922</v>
      </c>
      <c r="C5743" s="101">
        <v>398.59637451171875</v>
      </c>
      <c r="D5743" s="56">
        <f t="shared" si="178"/>
        <v>3.7122470129511691</v>
      </c>
      <c r="E5743">
        <v>-9.0100438863310491E-3</v>
      </c>
      <c r="G5743">
        <v>5741</v>
      </c>
      <c r="H5743">
        <f t="shared" ca="1" si="179"/>
        <v>2.1335195844150476E-2</v>
      </c>
    </row>
    <row r="5744" spans="2:8" x14ac:dyDescent="0.45">
      <c r="B5744" s="191">
        <v>40919</v>
      </c>
      <c r="C5744" s="101">
        <v>84.587326049804688</v>
      </c>
      <c r="D5744" s="56">
        <f t="shared" si="178"/>
        <v>0.74880427585983889</v>
      </c>
      <c r="E5744">
        <v>-9.0178505908291625E-3</v>
      </c>
      <c r="G5744">
        <v>5742</v>
      </c>
      <c r="H5744">
        <f t="shared" ca="1" si="179"/>
        <v>1.5940118026558495E-2</v>
      </c>
    </row>
    <row r="5745" spans="2:8" x14ac:dyDescent="0.45">
      <c r="B5745" s="191">
        <v>40165</v>
      </c>
      <c r="C5745" s="101">
        <v>48.368663787841797</v>
      </c>
      <c r="D5745" s="56">
        <f t="shared" si="178"/>
        <v>5.8202922379943276</v>
      </c>
      <c r="E5745">
        <v>-9.0270023046401665E-3</v>
      </c>
      <c r="G5745">
        <v>5743</v>
      </c>
      <c r="H5745">
        <f t="shared" ca="1" si="179"/>
        <v>-9.9960933546876978E-4</v>
      </c>
    </row>
    <row r="5746" spans="2:8" x14ac:dyDescent="0.45">
      <c r="B5746" s="191">
        <v>37369</v>
      </c>
      <c r="C5746" s="101">
        <v>7.0918755531311035</v>
      </c>
      <c r="D5746" s="56">
        <f t="shared" si="178"/>
        <v>-0.94935614339032259</v>
      </c>
      <c r="E5746">
        <v>-9.0343156744077668E-3</v>
      </c>
      <c r="G5746">
        <v>5744</v>
      </c>
      <c r="H5746">
        <f t="shared" ca="1" si="179"/>
        <v>-2.9642741274782196E-3</v>
      </c>
    </row>
    <row r="5747" spans="2:8" x14ac:dyDescent="0.45">
      <c r="B5747" s="191">
        <v>42409</v>
      </c>
      <c r="C5747" s="101">
        <v>140.03427124023438</v>
      </c>
      <c r="D5747" s="56">
        <f t="shared" si="178"/>
        <v>-0.48033829449364884</v>
      </c>
      <c r="E5747">
        <v>-9.0404826255451615E-3</v>
      </c>
      <c r="G5747">
        <v>5745</v>
      </c>
      <c r="H5747">
        <f t="shared" ca="1" si="179"/>
        <v>2.8674965480931257E-2</v>
      </c>
    </row>
    <row r="5748" spans="2:8" x14ac:dyDescent="0.45">
      <c r="B5748" s="191">
        <v>44805</v>
      </c>
      <c r="C5748" s="101">
        <v>269.47198486328125</v>
      </c>
      <c r="D5748" s="56">
        <f t="shared" si="178"/>
        <v>0.89580647356762888</v>
      </c>
      <c r="E5748">
        <v>-9.0483503793479404E-3</v>
      </c>
      <c r="G5748">
        <v>5746</v>
      </c>
      <c r="H5748">
        <f t="shared" ca="1" si="179"/>
        <v>1.4143319724393255E-2</v>
      </c>
    </row>
    <row r="5749" spans="2:8" x14ac:dyDescent="0.45">
      <c r="B5749" s="191">
        <v>42251</v>
      </c>
      <c r="C5749" s="101">
        <v>142.14108276367188</v>
      </c>
      <c r="D5749" s="56">
        <f t="shared" si="178"/>
        <v>-0.2135534443557891</v>
      </c>
      <c r="E5749">
        <v>-9.0624484737595132E-3</v>
      </c>
      <c r="G5749">
        <v>5747</v>
      </c>
      <c r="H5749">
        <f t="shared" ca="1" si="179"/>
        <v>-1.5907586358182039E-3</v>
      </c>
    </row>
    <row r="5750" spans="2:8" x14ac:dyDescent="0.45">
      <c r="B5750" s="191">
        <v>42794</v>
      </c>
      <c r="C5750" s="101">
        <v>180.73838806152344</v>
      </c>
      <c r="D5750" s="56">
        <f t="shared" si="178"/>
        <v>0.32433813398556999</v>
      </c>
      <c r="E5750">
        <v>-9.0703054079416291E-3</v>
      </c>
      <c r="G5750">
        <v>5748</v>
      </c>
      <c r="H5750">
        <f t="shared" ca="1" si="179"/>
        <v>4.5271010805402599E-2</v>
      </c>
    </row>
    <row r="5751" spans="2:8" x14ac:dyDescent="0.45">
      <c r="B5751" s="191">
        <v>41589</v>
      </c>
      <c r="C5751" s="101">
        <v>136.47450256347656</v>
      </c>
      <c r="D5751" s="56">
        <f t="shared" si="178"/>
        <v>-0.6882692678079283</v>
      </c>
      <c r="E5751">
        <v>-9.0751020617990171E-3</v>
      </c>
      <c r="G5751">
        <v>5749</v>
      </c>
      <c r="H5751">
        <f t="shared" ca="1" si="179"/>
        <v>1.366777292743851E-2</v>
      </c>
    </row>
    <row r="5752" spans="2:8" x14ac:dyDescent="0.45">
      <c r="B5752" s="191">
        <v>45601</v>
      </c>
      <c r="C5752" s="101">
        <v>437.79611206054688</v>
      </c>
      <c r="D5752" s="56">
        <f t="shared" si="178"/>
        <v>1.1620776450016856</v>
      </c>
      <c r="E5752">
        <v>-9.0795501241301025E-3</v>
      </c>
      <c r="G5752">
        <v>5750</v>
      </c>
      <c r="H5752">
        <f t="shared" ca="1" si="179"/>
        <v>2.3333995376957038E-2</v>
      </c>
    </row>
    <row r="5753" spans="2:8" x14ac:dyDescent="0.45">
      <c r="B5753" s="191">
        <v>43630</v>
      </c>
      <c r="C5753" s="101">
        <v>202.48861694335938</v>
      </c>
      <c r="D5753" s="56">
        <f t="shared" si="178"/>
        <v>0.43506667234768892</v>
      </c>
      <c r="E5753">
        <v>-9.0875929986532992E-3</v>
      </c>
      <c r="G5753">
        <v>5751</v>
      </c>
      <c r="H5753">
        <f t="shared" ca="1" si="179"/>
        <v>-4.3762563452819101E-3</v>
      </c>
    </row>
    <row r="5754" spans="2:8" x14ac:dyDescent="0.45">
      <c r="B5754" s="191">
        <v>41417</v>
      </c>
      <c r="C5754" s="101">
        <v>141.10049438476563</v>
      </c>
      <c r="D5754" s="56">
        <f t="shared" si="178"/>
        <v>45.009189580042737</v>
      </c>
      <c r="E5754">
        <v>-9.0894916783513906E-3</v>
      </c>
      <c r="G5754">
        <v>5752</v>
      </c>
      <c r="H5754">
        <f t="shared" ca="1" si="179"/>
        <v>-5.4766731564496931E-3</v>
      </c>
    </row>
    <row r="5755" spans="2:8" x14ac:dyDescent="0.45">
      <c r="B5755" s="191">
        <v>35200</v>
      </c>
      <c r="C5755" s="101">
        <v>3.0667893886566162</v>
      </c>
      <c r="D5755" s="56">
        <f t="shared" si="178"/>
        <v>-0.90995619587591225</v>
      </c>
      <c r="E5755">
        <v>-9.099030649256927E-3</v>
      </c>
      <c r="G5755">
        <v>5753</v>
      </c>
      <c r="H5755">
        <f t="shared" ca="1" si="179"/>
        <v>1.1816623970932468E-2</v>
      </c>
    </row>
    <row r="5756" spans="2:8" x14ac:dyDescent="0.45">
      <c r="B5756" s="191">
        <v>39059</v>
      </c>
      <c r="C5756" s="101">
        <v>34.058860778808594</v>
      </c>
      <c r="D5756" s="56">
        <f t="shared" si="178"/>
        <v>-4.8482764823965081E-2</v>
      </c>
      <c r="E5756">
        <v>-9.100889556961745E-3</v>
      </c>
      <c r="G5756">
        <v>5754</v>
      </c>
      <c r="H5756">
        <f t="shared" ca="1" si="179"/>
        <v>-8.4911247984188632E-3</v>
      </c>
    </row>
    <row r="5757" spans="2:8" x14ac:dyDescent="0.45">
      <c r="B5757" s="191">
        <v>39519</v>
      </c>
      <c r="C5757" s="101">
        <v>35.794265747070313</v>
      </c>
      <c r="D5757" s="56">
        <f t="shared" si="178"/>
        <v>-0.83531545046043387</v>
      </c>
      <c r="E5757">
        <v>-9.1024322750842789E-3</v>
      </c>
      <c r="G5757">
        <v>5755</v>
      </c>
      <c r="H5757">
        <f t="shared" ca="1" si="179"/>
        <v>1.439258367468946E-3</v>
      </c>
    </row>
    <row r="5758" spans="2:8" x14ac:dyDescent="0.45">
      <c r="B5758" s="191">
        <v>43573</v>
      </c>
      <c r="C5758" s="101">
        <v>217.35047912597656</v>
      </c>
      <c r="D5758" s="56">
        <f t="shared" si="178"/>
        <v>6.6002453330430741</v>
      </c>
      <c r="E5758">
        <v>-9.1145885868446908E-3</v>
      </c>
      <c r="G5758">
        <v>5756</v>
      </c>
      <c r="H5758">
        <f t="shared" ca="1" si="179"/>
        <v>2.7086427327355035E-2</v>
      </c>
    </row>
    <row r="5759" spans="2:8" x14ac:dyDescent="0.45">
      <c r="B5759" s="191">
        <v>39287</v>
      </c>
      <c r="C5759" s="101">
        <v>28.597824096679688</v>
      </c>
      <c r="D5759" s="56">
        <f t="shared" si="178"/>
        <v>-0.35962279600801894</v>
      </c>
      <c r="E5759">
        <v>-9.1147457128100701E-3</v>
      </c>
      <c r="G5759">
        <v>5757</v>
      </c>
      <c r="H5759">
        <f t="shared" ca="1" si="179"/>
        <v>1.7270216482681219E-2</v>
      </c>
    </row>
    <row r="5760" spans="2:8" x14ac:dyDescent="0.45">
      <c r="B5760" s="191">
        <v>40058</v>
      </c>
      <c r="C5760" s="101">
        <v>44.657779693603516</v>
      </c>
      <c r="D5760" s="56">
        <f t="shared" si="178"/>
        <v>-0.72471960444245997</v>
      </c>
      <c r="E5760">
        <v>-9.1244955064386166E-3</v>
      </c>
      <c r="G5760">
        <v>5758</v>
      </c>
      <c r="H5760">
        <f t="shared" ca="1" si="179"/>
        <v>1.4071721258410625E-2</v>
      </c>
    </row>
    <row r="5761" spans="2:8" x14ac:dyDescent="0.45">
      <c r="B5761" s="191">
        <v>44201</v>
      </c>
      <c r="C5761" s="101">
        <v>162.22651672363281</v>
      </c>
      <c r="D5761" s="56">
        <f t="shared" si="178"/>
        <v>0.10203538602988813</v>
      </c>
      <c r="E5761">
        <v>-9.1379788391594378E-3</v>
      </c>
      <c r="G5761">
        <v>5759</v>
      </c>
      <c r="H5761">
        <f t="shared" ca="1" si="179"/>
        <v>4.9301175691959895E-2</v>
      </c>
    </row>
    <row r="5762" spans="2:8" x14ac:dyDescent="0.45">
      <c r="B5762" s="191">
        <v>41569</v>
      </c>
      <c r="C5762" s="101">
        <v>147.20626831054688</v>
      </c>
      <c r="D5762" s="56">
        <f t="shared" si="178"/>
        <v>1.9572209147303539</v>
      </c>
      <c r="E5762">
        <v>-9.1382923031304662E-3</v>
      </c>
      <c r="G5762">
        <v>5760</v>
      </c>
      <c r="H5762">
        <f t="shared" ca="1" si="179"/>
        <v>1.6429380508505126E-3</v>
      </c>
    </row>
    <row r="5763" spans="2:8" x14ac:dyDescent="0.45">
      <c r="B5763" s="191">
        <v>40157</v>
      </c>
      <c r="C5763" s="101">
        <v>49.778583526611328</v>
      </c>
      <c r="D5763" s="56">
        <f t="shared" ref="D5763:D5826" si="180">(C5763-C5764)/C5764</f>
        <v>-0.76546661570942465</v>
      </c>
      <c r="E5763">
        <v>-9.1599776215144472E-3</v>
      </c>
      <c r="G5763">
        <v>5761</v>
      </c>
      <c r="H5763">
        <f t="shared" ca="1" si="179"/>
        <v>1.5467124178252497E-3</v>
      </c>
    </row>
    <row r="5764" spans="2:8" x14ac:dyDescent="0.45">
      <c r="B5764" s="191">
        <v>43556</v>
      </c>
      <c r="C5764" s="101">
        <v>212.24519348144531</v>
      </c>
      <c r="D5764" s="56">
        <f t="shared" si="180"/>
        <v>22.842834461435615</v>
      </c>
      <c r="E5764">
        <v>-9.1668638046716044E-3</v>
      </c>
      <c r="G5764">
        <v>5762</v>
      </c>
      <c r="H5764">
        <f t="shared" ref="H5764:H5827" ca="1" si="181">_xlfn.NORM.INV(RAND(),N$5,N$6)</f>
        <v>8.4326959198275687E-3</v>
      </c>
    </row>
    <row r="5765" spans="2:8" x14ac:dyDescent="0.45">
      <c r="B5765" s="191">
        <v>36711</v>
      </c>
      <c r="C5765" s="101">
        <v>8.9018440246582031</v>
      </c>
      <c r="D5765" s="56">
        <f t="shared" si="180"/>
        <v>-0.60377717938978803</v>
      </c>
      <c r="E5765">
        <v>-9.1779579974912758E-3</v>
      </c>
      <c r="G5765">
        <v>5763</v>
      </c>
      <c r="H5765">
        <f t="shared" ca="1" si="181"/>
        <v>-2.302255110245548E-2</v>
      </c>
    </row>
    <row r="5766" spans="2:8" x14ac:dyDescent="0.45">
      <c r="B5766" s="191">
        <v>38642</v>
      </c>
      <c r="C5766" s="101">
        <v>22.466762542724609</v>
      </c>
      <c r="D5766" s="56">
        <f t="shared" si="180"/>
        <v>-0.86993870772381432</v>
      </c>
      <c r="E5766">
        <v>-9.1850371896683176E-3</v>
      </c>
      <c r="G5766">
        <v>5764</v>
      </c>
      <c r="H5766">
        <f t="shared" ca="1" si="181"/>
        <v>3.1289913303303697E-2</v>
      </c>
    </row>
    <row r="5767" spans="2:8" x14ac:dyDescent="0.45">
      <c r="B5767" s="191">
        <v>43725</v>
      </c>
      <c r="C5767" s="101">
        <v>172.73980712890625</v>
      </c>
      <c r="D5767" s="56">
        <f t="shared" si="180"/>
        <v>3.6116645128858691</v>
      </c>
      <c r="E5767">
        <v>-9.1895680893370572E-3</v>
      </c>
      <c r="G5767">
        <v>5765</v>
      </c>
      <c r="H5767">
        <f t="shared" ca="1" si="181"/>
        <v>-1.7170339136653733E-2</v>
      </c>
    </row>
    <row r="5768" spans="2:8" x14ac:dyDescent="0.45">
      <c r="B5768" s="191">
        <v>39477</v>
      </c>
      <c r="C5768" s="101">
        <v>37.457149505615234</v>
      </c>
      <c r="D5768" s="56">
        <f t="shared" si="180"/>
        <v>-0.7229360000099323</v>
      </c>
      <c r="E5768">
        <v>-9.1944864967079161E-3</v>
      </c>
      <c r="G5768">
        <v>5766</v>
      </c>
      <c r="H5768">
        <f t="shared" ca="1" si="181"/>
        <v>3.3447156279296023E-2</v>
      </c>
    </row>
    <row r="5769" spans="2:8" x14ac:dyDescent="0.45">
      <c r="B5769" s="191">
        <v>42159</v>
      </c>
      <c r="C5769" s="101">
        <v>135.19313049316406</v>
      </c>
      <c r="D5769" s="56">
        <f t="shared" si="180"/>
        <v>-0.66277433122302531</v>
      </c>
      <c r="E5769">
        <v>-9.1985561165488904E-3</v>
      </c>
      <c r="G5769">
        <v>5767</v>
      </c>
      <c r="H5769">
        <f t="shared" ca="1" si="181"/>
        <v>4.2137688531054054E-3</v>
      </c>
    </row>
    <row r="5770" spans="2:8" x14ac:dyDescent="0.45">
      <c r="B5770" s="191">
        <v>45917</v>
      </c>
      <c r="C5770" s="101">
        <v>400.89810180664063</v>
      </c>
      <c r="D5770" s="56">
        <f t="shared" si="180"/>
        <v>1.3484325285236154</v>
      </c>
      <c r="E5770">
        <v>-9.1987897357426792E-3</v>
      </c>
      <c r="G5770">
        <v>5768</v>
      </c>
      <c r="H5770">
        <f t="shared" ca="1" si="181"/>
        <v>2.96479872933599E-2</v>
      </c>
    </row>
    <row r="5771" spans="2:8" x14ac:dyDescent="0.45">
      <c r="B5771" s="191">
        <v>42591</v>
      </c>
      <c r="C5771" s="101">
        <v>170.70880126953125</v>
      </c>
      <c r="D5771" s="56">
        <f t="shared" si="180"/>
        <v>3.3273464195959552</v>
      </c>
      <c r="E5771">
        <v>-9.2020733868562986E-3</v>
      </c>
      <c r="G5771">
        <v>5769</v>
      </c>
      <c r="H5771">
        <f t="shared" ca="1" si="181"/>
        <v>-1.3915971501262125E-2</v>
      </c>
    </row>
    <row r="5772" spans="2:8" x14ac:dyDescent="0.45">
      <c r="B5772" s="191">
        <v>39562</v>
      </c>
      <c r="C5772" s="101">
        <v>39.448841094970703</v>
      </c>
      <c r="D5772" s="56">
        <f t="shared" si="180"/>
        <v>-0.45318579351186183</v>
      </c>
      <c r="E5772">
        <v>-9.2026426686983489E-3</v>
      </c>
      <c r="G5772">
        <v>5770</v>
      </c>
      <c r="H5772">
        <f t="shared" ca="1" si="181"/>
        <v>1.1135183811670762E-2</v>
      </c>
    </row>
    <row r="5773" spans="2:8" x14ac:dyDescent="0.45">
      <c r="B5773" s="191">
        <v>40632</v>
      </c>
      <c r="C5773" s="101">
        <v>72.143043518066406</v>
      </c>
      <c r="D5773" s="56">
        <f t="shared" si="180"/>
        <v>7.5271369873838108</v>
      </c>
      <c r="E5773">
        <v>-9.2047376191888731E-3</v>
      </c>
      <c r="G5773">
        <v>5771</v>
      </c>
      <c r="H5773">
        <f t="shared" ca="1" si="181"/>
        <v>2.5134903757994022E-2</v>
      </c>
    </row>
    <row r="5774" spans="2:8" x14ac:dyDescent="0.45">
      <c r="B5774" s="191">
        <v>36762</v>
      </c>
      <c r="C5774" s="101">
        <v>8.4604063034057617</v>
      </c>
      <c r="D5774" s="56">
        <f t="shared" si="180"/>
        <v>-0.97379056188554769</v>
      </c>
      <c r="E5774">
        <v>-9.20624851320276E-3</v>
      </c>
      <c r="G5774">
        <v>5772</v>
      </c>
      <c r="H5774">
        <f t="shared" ca="1" si="181"/>
        <v>-1.8022347854134469E-2</v>
      </c>
    </row>
    <row r="5775" spans="2:8" x14ac:dyDescent="0.45">
      <c r="B5775" s="191">
        <v>46062</v>
      </c>
      <c r="C5775" s="101">
        <v>322.79998779296875</v>
      </c>
      <c r="D5775" s="56">
        <f t="shared" si="180"/>
        <v>-0.18262627127478268</v>
      </c>
      <c r="E5775">
        <v>-9.2081034757630666E-3</v>
      </c>
      <c r="G5775">
        <v>5773</v>
      </c>
      <c r="H5775">
        <f t="shared" ca="1" si="181"/>
        <v>1.2279515115511531E-3</v>
      </c>
    </row>
    <row r="5776" spans="2:8" x14ac:dyDescent="0.45">
      <c r="B5776" s="191">
        <v>45923</v>
      </c>
      <c r="C5776" s="101">
        <v>394.92337036132813</v>
      </c>
      <c r="D5776" s="56">
        <f t="shared" si="180"/>
        <v>1.8269776021506339</v>
      </c>
      <c r="E5776">
        <v>-9.2148458572661671E-3</v>
      </c>
      <c r="G5776">
        <v>5774</v>
      </c>
      <c r="H5776">
        <f t="shared" ca="1" si="181"/>
        <v>2.7955169684638948E-2</v>
      </c>
    </row>
    <row r="5777" spans="2:8" x14ac:dyDescent="0.45">
      <c r="B5777" s="191">
        <v>42212</v>
      </c>
      <c r="C5777" s="101">
        <v>139.69808959960938</v>
      </c>
      <c r="D5777" s="56">
        <f t="shared" si="180"/>
        <v>-4.4510785874597995E-2</v>
      </c>
      <c r="E5777">
        <v>-9.2194684109403371E-3</v>
      </c>
      <c r="G5777">
        <v>5775</v>
      </c>
      <c r="H5777">
        <f t="shared" ca="1" si="181"/>
        <v>-2.7453498318324478E-2</v>
      </c>
    </row>
    <row r="5778" spans="2:8" x14ac:dyDescent="0.45">
      <c r="B5778" s="191">
        <v>41808</v>
      </c>
      <c r="C5778" s="101">
        <v>146.20582580566406</v>
      </c>
      <c r="D5778" s="56">
        <f t="shared" si="180"/>
        <v>21.408801219572176</v>
      </c>
      <c r="E5778">
        <v>-9.225040740526276E-3</v>
      </c>
      <c r="G5778">
        <v>5776</v>
      </c>
      <c r="H5778">
        <f t="shared" ca="1" si="181"/>
        <v>3.3353203861116849E-2</v>
      </c>
    </row>
    <row r="5779" spans="2:8" x14ac:dyDescent="0.45">
      <c r="B5779" s="191">
        <v>37160</v>
      </c>
      <c r="C5779" s="101">
        <v>6.524482250213623</v>
      </c>
      <c r="D5779" s="56">
        <f t="shared" si="180"/>
        <v>-0.9660685894230655</v>
      </c>
      <c r="E5779">
        <v>-9.2256187601097994E-3</v>
      </c>
      <c r="G5779">
        <v>5777</v>
      </c>
      <c r="H5779">
        <f t="shared" ca="1" si="181"/>
        <v>-1.2955739764913224E-2</v>
      </c>
    </row>
    <row r="5780" spans="2:8" x14ac:dyDescent="0.45">
      <c r="B5780" s="191">
        <v>42830</v>
      </c>
      <c r="C5780" s="101">
        <v>192.28443908691406</v>
      </c>
      <c r="D5780" s="56">
        <f t="shared" si="180"/>
        <v>2.152064360223549</v>
      </c>
      <c r="E5780">
        <v>-9.2343701413750527E-3</v>
      </c>
      <c r="G5780">
        <v>5778</v>
      </c>
      <c r="H5780">
        <f t="shared" ca="1" si="181"/>
        <v>-2.3334141209490778E-2</v>
      </c>
    </row>
    <row r="5781" spans="2:8" x14ac:dyDescent="0.45">
      <c r="B5781" s="191">
        <v>40368</v>
      </c>
      <c r="C5781" s="101">
        <v>61.002700805664063</v>
      </c>
      <c r="D5781" s="56">
        <f t="shared" si="180"/>
        <v>4.6243894950145794</v>
      </c>
      <c r="E5781">
        <v>-9.2364131062757197E-3</v>
      </c>
      <c r="G5781">
        <v>5779</v>
      </c>
      <c r="H5781">
        <f t="shared" ca="1" si="181"/>
        <v>-8.0789653572411017E-3</v>
      </c>
    </row>
    <row r="5782" spans="2:8" x14ac:dyDescent="0.45">
      <c r="B5782" s="191">
        <v>36572</v>
      </c>
      <c r="C5782" s="101">
        <v>10.846101760864258</v>
      </c>
      <c r="D5782" s="56">
        <f t="shared" si="180"/>
        <v>-0.66146607201816188</v>
      </c>
      <c r="E5782">
        <v>-9.2398083252011095E-3</v>
      </c>
      <c r="G5782">
        <v>5780</v>
      </c>
      <c r="H5782">
        <f t="shared" ca="1" si="181"/>
        <v>2.232972392712063E-2</v>
      </c>
    </row>
    <row r="5783" spans="2:8" x14ac:dyDescent="0.45">
      <c r="B5783" s="191">
        <v>38798</v>
      </c>
      <c r="C5783" s="101">
        <v>32.038448333740234</v>
      </c>
      <c r="D5783" s="56">
        <f t="shared" si="180"/>
        <v>-0.77324237527082873</v>
      </c>
      <c r="E5783">
        <v>-9.2413306270383039E-3</v>
      </c>
      <c r="G5783">
        <v>5781</v>
      </c>
      <c r="H5783">
        <f t="shared" ca="1" si="181"/>
        <v>3.347689287449352E-2</v>
      </c>
    </row>
    <row r="5784" spans="2:8" x14ac:dyDescent="0.45">
      <c r="B5784" s="191">
        <v>42433</v>
      </c>
      <c r="C5784" s="101">
        <v>141.28939819335938</v>
      </c>
      <c r="D5784" s="56">
        <f t="shared" si="180"/>
        <v>-0.12554994626965804</v>
      </c>
      <c r="E5784">
        <v>-9.2722156015887531E-3</v>
      </c>
      <c r="G5784">
        <v>5782</v>
      </c>
      <c r="H5784">
        <f t="shared" ca="1" si="181"/>
        <v>-1.7306867510565923E-2</v>
      </c>
    </row>
    <row r="5785" spans="2:8" x14ac:dyDescent="0.45">
      <c r="B5785" s="191">
        <v>41999</v>
      </c>
      <c r="C5785" s="101">
        <v>161.57514953613281</v>
      </c>
      <c r="D5785" s="56">
        <f t="shared" si="180"/>
        <v>-0.13420682952818108</v>
      </c>
      <c r="E5785">
        <v>-9.2889664484586461E-3</v>
      </c>
      <c r="G5785">
        <v>5783</v>
      </c>
      <c r="H5785">
        <f t="shared" ca="1" si="181"/>
        <v>2.8807189841976499E-2</v>
      </c>
    </row>
    <row r="5786" spans="2:8" x14ac:dyDescent="0.45">
      <c r="B5786" s="191">
        <v>43157</v>
      </c>
      <c r="C5786" s="101">
        <v>186.62095642089844</v>
      </c>
      <c r="D5786" s="56">
        <f t="shared" si="180"/>
        <v>30.40914431436903</v>
      </c>
      <c r="E5786">
        <v>-9.2918647884585783E-3</v>
      </c>
      <c r="G5786">
        <v>5784</v>
      </c>
      <c r="H5786">
        <f t="shared" ca="1" si="181"/>
        <v>3.3294286256987833E-2</v>
      </c>
    </row>
    <row r="5787" spans="2:8" x14ac:dyDescent="0.45">
      <c r="B5787" s="191">
        <v>35618</v>
      </c>
      <c r="C5787" s="101">
        <v>5.9416122436523438</v>
      </c>
      <c r="D5787" s="56">
        <f t="shared" si="180"/>
        <v>-0.92375859134031668</v>
      </c>
      <c r="E5787">
        <v>-9.2923486108386858E-3</v>
      </c>
      <c r="G5787">
        <v>5785</v>
      </c>
      <c r="H5787">
        <f t="shared" ca="1" si="181"/>
        <v>-1.4407888110940779E-3</v>
      </c>
    </row>
    <row r="5788" spans="2:8" x14ac:dyDescent="0.45">
      <c r="B5788" s="191">
        <v>40661</v>
      </c>
      <c r="C5788" s="101">
        <v>77.931564331054688</v>
      </c>
      <c r="D5788" s="56">
        <f t="shared" si="180"/>
        <v>-4.9945133941451524E-2</v>
      </c>
      <c r="E5788">
        <v>-9.2949106836043831E-3</v>
      </c>
      <c r="G5788">
        <v>5786</v>
      </c>
      <c r="H5788">
        <f t="shared" ca="1" si="181"/>
        <v>3.7404077481225377E-3</v>
      </c>
    </row>
    <row r="5789" spans="2:8" x14ac:dyDescent="0.45">
      <c r="B5789" s="191">
        <v>40886</v>
      </c>
      <c r="C5789" s="101">
        <v>82.028488159179688</v>
      </c>
      <c r="D5789" s="56">
        <f t="shared" si="180"/>
        <v>6.0524389480971195</v>
      </c>
      <c r="E5789">
        <v>-9.2964514811664165E-3</v>
      </c>
      <c r="G5789">
        <v>5787</v>
      </c>
      <c r="H5789">
        <f t="shared" ca="1" si="181"/>
        <v>2.3080211773854203E-2</v>
      </c>
    </row>
    <row r="5790" spans="2:8" x14ac:dyDescent="0.45">
      <c r="B5790" s="191">
        <v>38021</v>
      </c>
      <c r="C5790" s="101">
        <v>11.631222724914551</v>
      </c>
      <c r="D5790" s="56">
        <f t="shared" si="180"/>
        <v>-0.97396368239458331</v>
      </c>
      <c r="E5790">
        <v>-9.2985024724848934E-3</v>
      </c>
      <c r="G5790">
        <v>5788</v>
      </c>
      <c r="H5790">
        <f t="shared" ca="1" si="181"/>
        <v>4.6994860545802502E-3</v>
      </c>
    </row>
    <row r="5791" spans="2:8" x14ac:dyDescent="0.45">
      <c r="B5791" s="191">
        <v>45517</v>
      </c>
      <c r="C5791" s="101">
        <v>446.730712890625</v>
      </c>
      <c r="D5791" s="56">
        <f t="shared" si="180"/>
        <v>1.2170362794369169</v>
      </c>
      <c r="E5791">
        <v>-9.3004186413356785E-3</v>
      </c>
      <c r="G5791">
        <v>5789</v>
      </c>
      <c r="H5791">
        <f t="shared" ca="1" si="181"/>
        <v>-2.1578640199228845E-2</v>
      </c>
    </row>
    <row r="5792" spans="2:8" x14ac:dyDescent="0.45">
      <c r="B5792" s="191">
        <v>43432</v>
      </c>
      <c r="C5792" s="101">
        <v>201.49905395507813</v>
      </c>
      <c r="D5792" s="56">
        <f t="shared" si="180"/>
        <v>-0.54811740136337028</v>
      </c>
      <c r="E5792">
        <v>-9.3031609410982354E-3</v>
      </c>
      <c r="G5792">
        <v>5790</v>
      </c>
      <c r="H5792">
        <f t="shared" ca="1" si="181"/>
        <v>-4.621047432070393E-3</v>
      </c>
    </row>
    <row r="5793" spans="2:8" x14ac:dyDescent="0.45">
      <c r="B5793" s="191">
        <v>45506</v>
      </c>
      <c r="C5793" s="101">
        <v>445.91018676757813</v>
      </c>
      <c r="D5793" s="56">
        <f t="shared" si="180"/>
        <v>5.2602273295689645</v>
      </c>
      <c r="E5793">
        <v>-9.3174401966559378E-3</v>
      </c>
      <c r="G5793">
        <v>5791</v>
      </c>
      <c r="H5793">
        <f t="shared" ca="1" si="181"/>
        <v>-4.5644581992171701E-3</v>
      </c>
    </row>
    <row r="5794" spans="2:8" x14ac:dyDescent="0.45">
      <c r="B5794" s="191">
        <v>40493</v>
      </c>
      <c r="C5794" s="101">
        <v>71.229072570800781</v>
      </c>
      <c r="D5794" s="56">
        <f t="shared" si="180"/>
        <v>1.7416563475527016</v>
      </c>
      <c r="E5794">
        <v>-9.3219568320711821E-3</v>
      </c>
      <c r="G5794">
        <v>5792</v>
      </c>
      <c r="H5794">
        <f t="shared" ca="1" si="181"/>
        <v>1.0679904169866876E-2</v>
      </c>
    </row>
    <row r="5795" spans="2:8" x14ac:dyDescent="0.45">
      <c r="B5795" s="191">
        <v>38706</v>
      </c>
      <c r="C5795" s="101">
        <v>25.980306625366211</v>
      </c>
      <c r="D5795" s="56">
        <f t="shared" si="180"/>
        <v>-0.25641676105327815</v>
      </c>
      <c r="E5795">
        <v>-9.3231316389502054E-3</v>
      </c>
      <c r="G5795">
        <v>5793</v>
      </c>
      <c r="H5795">
        <f t="shared" ca="1" si="181"/>
        <v>-1.9668523199038498E-2</v>
      </c>
    </row>
    <row r="5796" spans="2:8" x14ac:dyDescent="0.45">
      <c r="B5796" s="191">
        <v>39413</v>
      </c>
      <c r="C5796" s="101">
        <v>34.939338684082031</v>
      </c>
      <c r="D5796" s="56">
        <f t="shared" si="180"/>
        <v>-0.81207409540656839</v>
      </c>
      <c r="E5796">
        <v>-9.3234037140456551E-3</v>
      </c>
      <c r="G5796">
        <v>5794</v>
      </c>
      <c r="H5796">
        <f t="shared" ca="1" si="181"/>
        <v>7.8060305595338856E-4</v>
      </c>
    </row>
    <row r="5797" spans="2:8" x14ac:dyDescent="0.45">
      <c r="B5797" s="191">
        <v>43174</v>
      </c>
      <c r="C5797" s="101">
        <v>185.92082214355469</v>
      </c>
      <c r="D5797" s="56">
        <f t="shared" si="180"/>
        <v>0.41401161752995075</v>
      </c>
      <c r="E5797">
        <v>-9.3266099785051359E-3</v>
      </c>
      <c r="G5797">
        <v>5795</v>
      </c>
      <c r="H5797">
        <f t="shared" ca="1" si="181"/>
        <v>4.0774731320371044E-2</v>
      </c>
    </row>
    <row r="5798" spans="2:8" x14ac:dyDescent="0.45">
      <c r="B5798" s="191">
        <v>43944</v>
      </c>
      <c r="C5798" s="101">
        <v>131.48464965820313</v>
      </c>
      <c r="D5798" s="56">
        <f t="shared" si="180"/>
        <v>-0.24424466328106356</v>
      </c>
      <c r="E5798">
        <v>-9.3282269401787701E-3</v>
      </c>
      <c r="G5798">
        <v>5796</v>
      </c>
      <c r="H5798">
        <f t="shared" ca="1" si="181"/>
        <v>-2.0184553577031177E-2</v>
      </c>
    </row>
    <row r="5799" spans="2:8" x14ac:dyDescent="0.45">
      <c r="B5799" s="191">
        <v>43822</v>
      </c>
      <c r="C5799" s="101">
        <v>173.97779846191406</v>
      </c>
      <c r="D5799" s="56">
        <f t="shared" si="180"/>
        <v>21.982337273011414</v>
      </c>
      <c r="E5799">
        <v>-9.3301084324693192E-3</v>
      </c>
      <c r="G5799">
        <v>5797</v>
      </c>
      <c r="H5799">
        <f t="shared" ca="1" si="181"/>
        <v>-2.3035221703068588E-2</v>
      </c>
    </row>
    <row r="5800" spans="2:8" x14ac:dyDescent="0.45">
      <c r="B5800" s="191">
        <v>36102</v>
      </c>
      <c r="C5800" s="101">
        <v>7.5700654983520508</v>
      </c>
      <c r="D5800" s="56">
        <f t="shared" si="180"/>
        <v>4.8451904028306049E-2</v>
      </c>
      <c r="E5800">
        <v>-9.3443970715102499E-3</v>
      </c>
      <c r="G5800">
        <v>5798</v>
      </c>
      <c r="H5800">
        <f t="shared" ca="1" si="181"/>
        <v>-1.5733496255307948E-2</v>
      </c>
    </row>
    <row r="5801" spans="2:8" x14ac:dyDescent="0.45">
      <c r="B5801" s="191">
        <v>37693</v>
      </c>
      <c r="C5801" s="101">
        <v>7.2202315330505371</v>
      </c>
      <c r="D5801" s="56">
        <f t="shared" si="180"/>
        <v>-0.94439570567268627</v>
      </c>
      <c r="E5801">
        <v>-9.3638555320394758E-3</v>
      </c>
      <c r="G5801">
        <v>5799</v>
      </c>
      <c r="H5801">
        <f t="shared" ca="1" si="181"/>
        <v>4.4079076119385432E-3</v>
      </c>
    </row>
    <row r="5802" spans="2:8" x14ac:dyDescent="0.45">
      <c r="B5802" s="191">
        <v>44109</v>
      </c>
      <c r="C5802" s="101">
        <v>129.85025024414063</v>
      </c>
      <c r="D5802" s="56">
        <f t="shared" si="180"/>
        <v>-0.58374660951138813</v>
      </c>
      <c r="E5802">
        <v>-9.3650814900268498E-3</v>
      </c>
      <c r="G5802">
        <v>5800</v>
      </c>
      <c r="H5802">
        <f t="shared" ca="1" si="181"/>
        <v>-1.0201017581386164E-3</v>
      </c>
    </row>
    <row r="5803" spans="2:8" x14ac:dyDescent="0.45">
      <c r="B5803" s="191">
        <v>46085</v>
      </c>
      <c r="C5803" s="101">
        <v>311.95001220703125</v>
      </c>
      <c r="D5803" s="56">
        <f t="shared" si="180"/>
        <v>7.5735617818108967</v>
      </c>
      <c r="E5803">
        <v>-9.3679953846644362E-3</v>
      </c>
      <c r="G5803">
        <v>5801</v>
      </c>
      <c r="H5803">
        <f t="shared" ca="1" si="181"/>
        <v>6.1528532033007779E-3</v>
      </c>
    </row>
    <row r="5804" spans="2:8" x14ac:dyDescent="0.45">
      <c r="B5804" s="191">
        <v>38835</v>
      </c>
      <c r="C5804" s="101">
        <v>36.385112762451172</v>
      </c>
      <c r="D5804" s="56">
        <f t="shared" si="180"/>
        <v>-0.77883610125031599</v>
      </c>
      <c r="E5804">
        <v>-9.3684873262707118E-3</v>
      </c>
      <c r="G5804">
        <v>5802</v>
      </c>
      <c r="H5804">
        <f t="shared" ca="1" si="181"/>
        <v>-2.4145299866967028E-2</v>
      </c>
    </row>
    <row r="5805" spans="2:8" x14ac:dyDescent="0.45">
      <c r="B5805" s="191">
        <v>42523</v>
      </c>
      <c r="C5805" s="101">
        <v>164.51651000976563</v>
      </c>
      <c r="D5805" s="56">
        <f t="shared" si="180"/>
        <v>21.05240288048444</v>
      </c>
      <c r="E5805">
        <v>-9.4078086024172759E-3</v>
      </c>
      <c r="G5805">
        <v>5803</v>
      </c>
      <c r="H5805">
        <f t="shared" ca="1" si="181"/>
        <v>4.0316225876828704E-2</v>
      </c>
    </row>
    <row r="5806" spans="2:8" x14ac:dyDescent="0.45">
      <c r="B5806" s="191">
        <v>36076</v>
      </c>
      <c r="C5806" s="101">
        <v>7.4602532386779785</v>
      </c>
      <c r="D5806" s="56">
        <f t="shared" si="180"/>
        <v>-0.64149945500660666</v>
      </c>
      <c r="E5806">
        <v>-9.4093318969133335E-3</v>
      </c>
      <c r="G5806">
        <v>5804</v>
      </c>
      <c r="H5806">
        <f t="shared" ca="1" si="181"/>
        <v>1.1076281847089508E-2</v>
      </c>
    </row>
    <row r="5807" spans="2:8" x14ac:dyDescent="0.45">
      <c r="B5807" s="191">
        <v>38572</v>
      </c>
      <c r="C5807" s="101">
        <v>20.809600830078125</v>
      </c>
      <c r="D5807" s="56">
        <f t="shared" si="180"/>
        <v>-0.18970388035491875</v>
      </c>
      <c r="E5807">
        <v>-9.425877386873718E-3</v>
      </c>
      <c r="G5807">
        <v>5805</v>
      </c>
      <c r="H5807">
        <f t="shared" ca="1" si="181"/>
        <v>-3.4905637499949849E-3</v>
      </c>
    </row>
    <row r="5808" spans="2:8" x14ac:dyDescent="0.45">
      <c r="B5808" s="191">
        <v>38622</v>
      </c>
      <c r="C5808" s="101">
        <v>25.681476593017578</v>
      </c>
      <c r="D5808" s="56">
        <f t="shared" si="180"/>
        <v>-0.43239402966349916</v>
      </c>
      <c r="E5808">
        <v>-9.4303011629868535E-3</v>
      </c>
      <c r="G5808">
        <v>5806</v>
      </c>
      <c r="H5808">
        <f t="shared" ca="1" si="181"/>
        <v>-4.456516250909608E-3</v>
      </c>
    </row>
    <row r="5809" spans="2:8" x14ac:dyDescent="0.45">
      <c r="B5809" s="191">
        <v>40063</v>
      </c>
      <c r="C5809" s="101">
        <v>45.245254516601563</v>
      </c>
      <c r="D5809" s="56">
        <f t="shared" si="180"/>
        <v>2.7212891890407951</v>
      </c>
      <c r="E5809">
        <v>-9.4320815713827694E-3</v>
      </c>
      <c r="G5809">
        <v>5807</v>
      </c>
      <c r="H5809">
        <f t="shared" ca="1" si="181"/>
        <v>1.3123712447392232E-2</v>
      </c>
    </row>
    <row r="5810" spans="2:8" x14ac:dyDescent="0.45">
      <c r="B5810" s="191">
        <v>38113</v>
      </c>
      <c r="C5810" s="101">
        <v>12.158489227294922</v>
      </c>
      <c r="D5810" s="56">
        <f t="shared" si="180"/>
        <v>-0.59248928059275863</v>
      </c>
      <c r="E5810">
        <v>-9.4615145913122638E-3</v>
      </c>
      <c r="G5810">
        <v>5808</v>
      </c>
      <c r="H5810">
        <f t="shared" ca="1" si="181"/>
        <v>3.3096595217416411E-2</v>
      </c>
    </row>
    <row r="5811" spans="2:8" x14ac:dyDescent="0.45">
      <c r="B5811" s="191">
        <v>39213</v>
      </c>
      <c r="C5811" s="101">
        <v>29.83599853515625</v>
      </c>
      <c r="D5811" s="56">
        <f t="shared" si="180"/>
        <v>-0.62031772748160097</v>
      </c>
      <c r="E5811">
        <v>-9.468920430357004E-3</v>
      </c>
      <c r="G5811">
        <v>5809</v>
      </c>
      <c r="H5811">
        <f t="shared" ca="1" si="181"/>
        <v>-6.4860666872068075E-3</v>
      </c>
    </row>
    <row r="5812" spans="2:8" x14ac:dyDescent="0.45">
      <c r="B5812" s="191">
        <v>40697</v>
      </c>
      <c r="C5812" s="101">
        <v>78.581489562988281</v>
      </c>
      <c r="D5812" s="56">
        <f t="shared" si="180"/>
        <v>0.23452487491093749</v>
      </c>
      <c r="E5812">
        <v>-9.4723864312827154E-3</v>
      </c>
      <c r="G5812">
        <v>5810</v>
      </c>
      <c r="H5812">
        <f t="shared" ca="1" si="181"/>
        <v>-3.9466132618661116E-2</v>
      </c>
    </row>
    <row r="5813" spans="2:8" x14ac:dyDescent="0.45">
      <c r="B5813" s="191">
        <v>40596</v>
      </c>
      <c r="C5813" s="101">
        <v>63.653224945068359</v>
      </c>
      <c r="D5813" s="56">
        <f t="shared" si="180"/>
        <v>3.759958614291933</v>
      </c>
      <c r="E5813">
        <v>-9.481459020982741E-3</v>
      </c>
      <c r="G5813">
        <v>5811</v>
      </c>
      <c r="H5813">
        <f t="shared" ca="1" si="181"/>
        <v>5.5203907734750106E-3</v>
      </c>
    </row>
    <row r="5814" spans="2:8" x14ac:dyDescent="0.45">
      <c r="B5814" s="191">
        <v>38258</v>
      </c>
      <c r="C5814" s="101">
        <v>13.372642517089844</v>
      </c>
      <c r="D5814" s="56">
        <f t="shared" si="180"/>
        <v>0.89159372363344835</v>
      </c>
      <c r="E5814">
        <v>-9.4827985073967919E-3</v>
      </c>
      <c r="G5814">
        <v>5812</v>
      </c>
      <c r="H5814">
        <f t="shared" ca="1" si="181"/>
        <v>1.8115409427299112E-2</v>
      </c>
    </row>
    <row r="5815" spans="2:8" x14ac:dyDescent="0.45">
      <c r="B5815" s="191">
        <v>37567</v>
      </c>
      <c r="C5815" s="101">
        <v>7.0695109367370605</v>
      </c>
      <c r="D5815" s="56">
        <f t="shared" si="180"/>
        <v>1.6552608845431638</v>
      </c>
      <c r="E5815">
        <v>-9.4830368620488041E-3</v>
      </c>
      <c r="G5815">
        <v>5813</v>
      </c>
      <c r="H5815">
        <f t="shared" ca="1" si="181"/>
        <v>-3.6326524951635906E-4</v>
      </c>
    </row>
    <row r="5816" spans="2:8" x14ac:dyDescent="0.45">
      <c r="B5816" s="191">
        <v>35101</v>
      </c>
      <c r="C5816" s="101">
        <v>2.66245436668396</v>
      </c>
      <c r="D5816" s="56">
        <f t="shared" si="180"/>
        <v>-0.66371557043522245</v>
      </c>
      <c r="E5816">
        <v>-9.4878442732951873E-3</v>
      </c>
      <c r="G5816">
        <v>5814</v>
      </c>
      <c r="H5816">
        <f t="shared" ca="1" si="181"/>
        <v>-1.1287795846202858E-2</v>
      </c>
    </row>
    <row r="5817" spans="2:8" x14ac:dyDescent="0.45">
      <c r="B5817" s="191">
        <v>36809</v>
      </c>
      <c r="C5817" s="101">
        <v>7.917269229888916</v>
      </c>
      <c r="D5817" s="56">
        <f t="shared" si="180"/>
        <v>-0.75724657069116719</v>
      </c>
      <c r="E5817">
        <v>-9.4910675498755762E-3</v>
      </c>
      <c r="G5817">
        <v>5815</v>
      </c>
      <c r="H5817">
        <f t="shared" ca="1" si="181"/>
        <v>-3.7078740986716895E-2</v>
      </c>
    </row>
    <row r="5818" spans="2:8" x14ac:dyDescent="0.45">
      <c r="B5818" s="191">
        <v>39105</v>
      </c>
      <c r="C5818" s="101">
        <v>32.614448547363281</v>
      </c>
      <c r="D5818" s="56">
        <f t="shared" si="180"/>
        <v>2.6189065056708363</v>
      </c>
      <c r="E5818">
        <v>-9.4997718289172185E-3</v>
      </c>
      <c r="G5818">
        <v>5816</v>
      </c>
      <c r="H5818">
        <f t="shared" ca="1" si="181"/>
        <v>6.1708255722359847E-3</v>
      </c>
    </row>
    <row r="5819" spans="2:8" x14ac:dyDescent="0.45">
      <c r="B5819" s="191">
        <v>36208</v>
      </c>
      <c r="C5819" s="101">
        <v>9.0122385025024414</v>
      </c>
      <c r="D5819" s="56">
        <f t="shared" si="180"/>
        <v>-0.97732878276519985</v>
      </c>
      <c r="E5819">
        <v>-9.5125405968111178E-3</v>
      </c>
      <c r="G5819">
        <v>5817</v>
      </c>
      <c r="H5819">
        <f t="shared" ca="1" si="181"/>
        <v>-1.0342387358111133E-2</v>
      </c>
    </row>
    <row r="5820" spans="2:8" x14ac:dyDescent="0.45">
      <c r="B5820" s="191">
        <v>45901</v>
      </c>
      <c r="C5820" s="101">
        <v>397.51895141601563</v>
      </c>
      <c r="D5820" s="56">
        <f t="shared" si="180"/>
        <v>0.8850733286218202</v>
      </c>
      <c r="E5820">
        <v>-9.5180066295731149E-3</v>
      </c>
      <c r="G5820">
        <v>5818</v>
      </c>
      <c r="H5820">
        <f t="shared" ca="1" si="181"/>
        <v>5.5176341197821204E-3</v>
      </c>
    </row>
    <row r="5821" spans="2:8" x14ac:dyDescent="0.45">
      <c r="B5821" s="191">
        <v>44649</v>
      </c>
      <c r="C5821" s="101">
        <v>210.87718200683594</v>
      </c>
      <c r="D5821" s="56">
        <f t="shared" si="180"/>
        <v>18.63862913740244</v>
      </c>
      <c r="E5821">
        <v>-9.5312583203212321E-3</v>
      </c>
      <c r="G5821">
        <v>5819</v>
      </c>
      <c r="H5821">
        <f t="shared" ca="1" si="181"/>
        <v>-1.0661434663714257E-3</v>
      </c>
    </row>
    <row r="5822" spans="2:8" x14ac:dyDescent="0.45">
      <c r="B5822" s="191">
        <v>36397</v>
      </c>
      <c r="C5822" s="101">
        <v>10.737876892089844</v>
      </c>
      <c r="D5822" s="56">
        <f t="shared" si="180"/>
        <v>-0.93391643872458607</v>
      </c>
      <c r="E5822">
        <v>-9.5312825754783458E-3</v>
      </c>
      <c r="G5822">
        <v>5820</v>
      </c>
      <c r="H5822">
        <f t="shared" ca="1" si="181"/>
        <v>-3.6411806207613242E-3</v>
      </c>
    </row>
    <row r="5823" spans="2:8" x14ac:dyDescent="0.45">
      <c r="B5823" s="191">
        <v>44301</v>
      </c>
      <c r="C5823" s="101">
        <v>162.4893798828125</v>
      </c>
      <c r="D5823" s="56">
        <f t="shared" si="180"/>
        <v>48.742660049394523</v>
      </c>
      <c r="E5823">
        <v>-9.5830147861688218E-3</v>
      </c>
      <c r="G5823">
        <v>5821</v>
      </c>
      <c r="H5823">
        <f t="shared" ca="1" si="181"/>
        <v>2.4351885655434493E-3</v>
      </c>
    </row>
    <row r="5824" spans="2:8" x14ac:dyDescent="0.45">
      <c r="B5824" s="191">
        <v>35272</v>
      </c>
      <c r="C5824" s="101">
        <v>3.2666001319885254</v>
      </c>
      <c r="D5824" s="56">
        <f t="shared" si="180"/>
        <v>-0.67314925196387931</v>
      </c>
      <c r="E5824">
        <v>-9.5857079657532471E-3</v>
      </c>
      <c r="G5824">
        <v>5822</v>
      </c>
      <c r="H5824">
        <f t="shared" ca="1" si="181"/>
        <v>2.6888449429047598E-2</v>
      </c>
    </row>
    <row r="5825" spans="2:8" x14ac:dyDescent="0.45">
      <c r="B5825" s="191">
        <v>36901</v>
      </c>
      <c r="C5825" s="101">
        <v>9.9941644668579102</v>
      </c>
      <c r="D5825" s="56">
        <f t="shared" si="180"/>
        <v>0.21199277868114941</v>
      </c>
      <c r="E5825">
        <v>-9.5880453937981641E-3</v>
      </c>
      <c r="G5825">
        <v>5823</v>
      </c>
      <c r="H5825">
        <f t="shared" ca="1" si="181"/>
        <v>-2.8910230974969506E-2</v>
      </c>
    </row>
    <row r="5826" spans="2:8" x14ac:dyDescent="0.45">
      <c r="B5826" s="191">
        <v>36479</v>
      </c>
      <c r="C5826" s="101">
        <v>8.2460594177246094</v>
      </c>
      <c r="D5826" s="56">
        <f t="shared" si="180"/>
        <v>-0.94883367124595552</v>
      </c>
      <c r="E5826">
        <v>-9.6017982124170492E-3</v>
      </c>
      <c r="G5826">
        <v>5824</v>
      </c>
      <c r="H5826">
        <f t="shared" ca="1" si="181"/>
        <v>-2.2337107512887255E-2</v>
      </c>
    </row>
    <row r="5827" spans="2:8" x14ac:dyDescent="0.45">
      <c r="B5827" s="191">
        <v>42531</v>
      </c>
      <c r="C5827" s="101">
        <v>161.16183471679688</v>
      </c>
      <c r="D5827" s="56">
        <f t="shared" ref="D5827:D5890" si="182">(C5827-C5828)/C5828</f>
        <v>0.13030122561019655</v>
      </c>
      <c r="E5827">
        <v>-9.601850060655651E-3</v>
      </c>
      <c r="G5827">
        <v>5825</v>
      </c>
      <c r="H5827">
        <f t="shared" ca="1" si="181"/>
        <v>6.0061832561852085E-3</v>
      </c>
    </row>
    <row r="5828" spans="2:8" x14ac:dyDescent="0.45">
      <c r="B5828" s="191">
        <v>42138</v>
      </c>
      <c r="C5828" s="101">
        <v>142.58308410644531</v>
      </c>
      <c r="D5828" s="56">
        <f t="shared" si="182"/>
        <v>-0.23957353147135696</v>
      </c>
      <c r="E5828">
        <v>-9.6079735655925352E-3</v>
      </c>
      <c r="G5828">
        <v>5826</v>
      </c>
      <c r="H5828">
        <f t="shared" ref="H5828:H5891" ca="1" si="183">_xlfn.NORM.INV(RAND(),N$5,N$6)</f>
        <v>4.7421003024654572E-3</v>
      </c>
    </row>
    <row r="5829" spans="2:8" x14ac:dyDescent="0.45">
      <c r="B5829" s="191">
        <v>43276</v>
      </c>
      <c r="C5829" s="101">
        <v>187.50410461425781</v>
      </c>
      <c r="D5829" s="56">
        <f t="shared" si="182"/>
        <v>2.7973863101626919</v>
      </c>
      <c r="E5829">
        <v>-9.617094176356835E-3</v>
      </c>
      <c r="G5829">
        <v>5827</v>
      </c>
      <c r="H5829">
        <f t="shared" ca="1" si="183"/>
        <v>2.9647386775311153E-2</v>
      </c>
    </row>
    <row r="5830" spans="2:8" x14ac:dyDescent="0.45">
      <c r="B5830" s="191">
        <v>40122</v>
      </c>
      <c r="C5830" s="101">
        <v>49.377147674560547</v>
      </c>
      <c r="D5830" s="56">
        <f t="shared" si="182"/>
        <v>7.361524388476318</v>
      </c>
      <c r="E5830">
        <v>-9.6228747871697964E-3</v>
      </c>
      <c r="G5830">
        <v>5828</v>
      </c>
      <c r="H5830">
        <f t="shared" ca="1" si="183"/>
        <v>8.8327499513965579E-3</v>
      </c>
    </row>
    <row r="5831" spans="2:8" x14ac:dyDescent="0.45">
      <c r="B5831" s="191">
        <v>35683</v>
      </c>
      <c r="C5831" s="101">
        <v>5.905280590057373</v>
      </c>
      <c r="D5831" s="56">
        <f t="shared" si="182"/>
        <v>-0.83841967514715177</v>
      </c>
      <c r="E5831">
        <v>-9.6346588296447357E-3</v>
      </c>
      <c r="G5831">
        <v>5829</v>
      </c>
      <c r="H5831">
        <f t="shared" ca="1" si="183"/>
        <v>4.0654897832528451E-4</v>
      </c>
    </row>
    <row r="5832" spans="2:8" x14ac:dyDescent="0.45">
      <c r="B5832" s="191">
        <v>39668</v>
      </c>
      <c r="C5832" s="101">
        <v>36.547027587890625</v>
      </c>
      <c r="D5832" s="56">
        <f t="shared" si="182"/>
        <v>-0.81548591268817172</v>
      </c>
      <c r="E5832">
        <v>-9.6377665984619509E-3</v>
      </c>
      <c r="G5832">
        <v>5830</v>
      </c>
      <c r="H5832">
        <f t="shared" ca="1" si="183"/>
        <v>1.0026676321326217E-2</v>
      </c>
    </row>
    <row r="5833" spans="2:8" x14ac:dyDescent="0.45">
      <c r="B5833" s="191">
        <v>43405</v>
      </c>
      <c r="C5833" s="101">
        <v>198.07174682617188</v>
      </c>
      <c r="D5833" s="56">
        <f t="shared" si="182"/>
        <v>5.9371356348513503E-2</v>
      </c>
      <c r="E5833">
        <v>-9.639301347491077E-3</v>
      </c>
      <c r="G5833">
        <v>5831</v>
      </c>
      <c r="H5833">
        <f t="shared" ca="1" si="183"/>
        <v>1.8884482303147009E-2</v>
      </c>
    </row>
    <row r="5834" spans="2:8" x14ac:dyDescent="0.45">
      <c r="B5834" s="191">
        <v>43031</v>
      </c>
      <c r="C5834" s="101">
        <v>186.97102355957031</v>
      </c>
      <c r="D5834" s="56">
        <f t="shared" si="182"/>
        <v>1.1877912318610022</v>
      </c>
      <c r="E5834">
        <v>-9.6419281625594686E-3</v>
      </c>
      <c r="G5834">
        <v>5832</v>
      </c>
      <c r="H5834">
        <f t="shared" ca="1" si="183"/>
        <v>7.1102225985286756E-3</v>
      </c>
    </row>
    <row r="5835" spans="2:8" x14ac:dyDescent="0.45">
      <c r="B5835" s="191">
        <v>40749</v>
      </c>
      <c r="C5835" s="101">
        <v>85.461090087890625</v>
      </c>
      <c r="D5835" s="56">
        <f t="shared" si="182"/>
        <v>3.6534752736938301</v>
      </c>
      <c r="E5835">
        <v>-9.6432319799777677E-3</v>
      </c>
      <c r="G5835">
        <v>5833</v>
      </c>
      <c r="H5835">
        <f t="shared" ca="1" si="183"/>
        <v>-2.3733285218684452E-2</v>
      </c>
    </row>
    <row r="5836" spans="2:8" x14ac:dyDescent="0.45">
      <c r="B5836" s="191">
        <v>38519</v>
      </c>
      <c r="C5836" s="101">
        <v>18.36500358581543</v>
      </c>
      <c r="D5836" s="56">
        <f t="shared" si="182"/>
        <v>-0.77930468082929383</v>
      </c>
      <c r="E5836">
        <v>-9.6525579031590675E-3</v>
      </c>
      <c r="G5836">
        <v>5834</v>
      </c>
      <c r="H5836">
        <f t="shared" ca="1" si="183"/>
        <v>-2.7253869296378149E-3</v>
      </c>
    </row>
    <row r="5837" spans="2:8" x14ac:dyDescent="0.45">
      <c r="B5837" s="191">
        <v>40785</v>
      </c>
      <c r="C5837" s="101">
        <v>83.214286804199219</v>
      </c>
      <c r="D5837" s="56">
        <f t="shared" si="182"/>
        <v>1.2242578109346918</v>
      </c>
      <c r="E5837">
        <v>-9.6559575383024041E-3</v>
      </c>
      <c r="G5837">
        <v>5835</v>
      </c>
      <c r="H5837">
        <f t="shared" ca="1" si="183"/>
        <v>-2.464068652870628E-3</v>
      </c>
    </row>
    <row r="5838" spans="2:8" x14ac:dyDescent="0.45">
      <c r="B5838" s="191">
        <v>39700</v>
      </c>
      <c r="C5838" s="101">
        <v>37.412158966064453</v>
      </c>
      <c r="D5838" s="56">
        <f t="shared" si="182"/>
        <v>3.9406695732990817</v>
      </c>
      <c r="E5838">
        <v>-9.6694671614462133E-3</v>
      </c>
      <c r="G5838">
        <v>5836</v>
      </c>
      <c r="H5838">
        <f t="shared" ca="1" si="183"/>
        <v>2.0023387603515314E-2</v>
      </c>
    </row>
    <row r="5839" spans="2:8" x14ac:dyDescent="0.45">
      <c r="B5839" s="191">
        <v>37480</v>
      </c>
      <c r="C5839" s="101">
        <v>7.5722851753234863</v>
      </c>
      <c r="D5839" s="56">
        <f t="shared" si="182"/>
        <v>-0.93652023132903517</v>
      </c>
      <c r="E5839">
        <v>-9.6695494131162109E-3</v>
      </c>
      <c r="G5839">
        <v>5837</v>
      </c>
      <c r="H5839">
        <f t="shared" ca="1" si="183"/>
        <v>2.7729364222380568E-2</v>
      </c>
    </row>
    <row r="5840" spans="2:8" x14ac:dyDescent="0.45">
      <c r="B5840" s="191">
        <v>43965</v>
      </c>
      <c r="C5840" s="101">
        <v>119.28659057617188</v>
      </c>
      <c r="D5840" s="56">
        <f t="shared" si="182"/>
        <v>11.466399261271416</v>
      </c>
      <c r="E5840">
        <v>-9.6733856292311807E-3</v>
      </c>
      <c r="G5840">
        <v>5838</v>
      </c>
      <c r="H5840">
        <f t="shared" ca="1" si="183"/>
        <v>2.0118811928248707E-2</v>
      </c>
    </row>
    <row r="5841" spans="2:8" x14ac:dyDescent="0.45">
      <c r="B5841" s="191">
        <v>36538</v>
      </c>
      <c r="C5841" s="101">
        <v>9.5686483383178711</v>
      </c>
      <c r="D5841" s="56">
        <f t="shared" si="182"/>
        <v>-4.319684972091567E-2</v>
      </c>
      <c r="E5841">
        <v>-9.6809586066794601E-3</v>
      </c>
      <c r="G5841">
        <v>5839</v>
      </c>
      <c r="H5841">
        <f t="shared" ca="1" si="183"/>
        <v>-3.4466317588165998E-2</v>
      </c>
    </row>
    <row r="5842" spans="2:8" x14ac:dyDescent="0.45">
      <c r="B5842" s="191">
        <v>37945</v>
      </c>
      <c r="C5842" s="101">
        <v>10.000644683837891</v>
      </c>
      <c r="D5842" s="56">
        <f t="shared" si="182"/>
        <v>0.24184485519123095</v>
      </c>
      <c r="E5842">
        <v>-9.7175101975213174E-3</v>
      </c>
      <c r="G5842">
        <v>5840</v>
      </c>
      <c r="H5842">
        <f t="shared" ca="1" si="183"/>
        <v>1.48933081450636E-3</v>
      </c>
    </row>
    <row r="5843" spans="2:8" x14ac:dyDescent="0.45">
      <c r="B5843" s="191">
        <v>37050</v>
      </c>
      <c r="C5843" s="101">
        <v>8.0530548095703125</v>
      </c>
      <c r="D5843" s="56">
        <f t="shared" si="182"/>
        <v>-0.82026295012911155</v>
      </c>
      <c r="E5843">
        <v>-9.7342096146868524E-3</v>
      </c>
      <c r="G5843">
        <v>5841</v>
      </c>
      <c r="H5843">
        <f t="shared" ca="1" si="183"/>
        <v>1.3079961034235962E-2</v>
      </c>
    </row>
    <row r="5844" spans="2:8" x14ac:dyDescent="0.45">
      <c r="B5844" s="191">
        <v>40073</v>
      </c>
      <c r="C5844" s="101">
        <v>44.804645538330078</v>
      </c>
      <c r="D5844" s="56">
        <f t="shared" si="182"/>
        <v>-0.89600186489310918</v>
      </c>
      <c r="E5844">
        <v>-9.7382362632044521E-3</v>
      </c>
      <c r="G5844">
        <v>5842</v>
      </c>
      <c r="H5844">
        <f t="shared" ca="1" si="183"/>
        <v>-4.4436293740545748E-3</v>
      </c>
    </row>
    <row r="5845" spans="2:8" x14ac:dyDescent="0.45">
      <c r="B5845" s="191">
        <v>45629</v>
      </c>
      <c r="C5845" s="101">
        <v>430.82162475585938</v>
      </c>
      <c r="D5845" s="56">
        <f t="shared" si="182"/>
        <v>1.7586016003495453</v>
      </c>
      <c r="E5845">
        <v>-9.7443343292359704E-3</v>
      </c>
      <c r="G5845">
        <v>5843</v>
      </c>
      <c r="H5845">
        <f t="shared" ca="1" si="183"/>
        <v>3.7816857989737139E-3</v>
      </c>
    </row>
    <row r="5846" spans="2:8" x14ac:dyDescent="0.45">
      <c r="B5846" s="191">
        <v>41950</v>
      </c>
      <c r="C5846" s="101">
        <v>156.17391967773438</v>
      </c>
      <c r="D5846" s="56">
        <f t="shared" si="182"/>
        <v>-0.13875449681453197</v>
      </c>
      <c r="E5846">
        <v>-9.745216064880902E-3</v>
      </c>
      <c r="G5846">
        <v>5844</v>
      </c>
      <c r="H5846">
        <f t="shared" ca="1" si="183"/>
        <v>2.2534809810784755E-2</v>
      </c>
    </row>
    <row r="5847" spans="2:8" x14ac:dyDescent="0.45">
      <c r="B5847" s="191">
        <v>43082</v>
      </c>
      <c r="C5847" s="101">
        <v>181.3349609375</v>
      </c>
      <c r="D5847" s="56">
        <f t="shared" si="182"/>
        <v>-5.7619685556246157E-2</v>
      </c>
      <c r="E5847">
        <v>-9.7492960776750619E-3</v>
      </c>
      <c r="G5847">
        <v>5845</v>
      </c>
      <c r="H5847">
        <f t="shared" ca="1" si="183"/>
        <v>-1.7865646755869415E-2</v>
      </c>
    </row>
    <row r="5848" spans="2:8" x14ac:dyDescent="0.45">
      <c r="B5848" s="191">
        <v>42838</v>
      </c>
      <c r="C5848" s="101">
        <v>192.42227172851563</v>
      </c>
      <c r="D5848" s="56">
        <f t="shared" si="182"/>
        <v>0.45395880403206357</v>
      </c>
      <c r="E5848">
        <v>-9.7553023529664898E-3</v>
      </c>
      <c r="G5848">
        <v>5846</v>
      </c>
      <c r="H5848">
        <f t="shared" ca="1" si="183"/>
        <v>-4.1331721220756656E-3</v>
      </c>
    </row>
    <row r="5849" spans="2:8" x14ac:dyDescent="0.45">
      <c r="B5849" s="191">
        <v>44097</v>
      </c>
      <c r="C5849" s="101">
        <v>132.34368896484375</v>
      </c>
      <c r="D5849" s="56">
        <f t="shared" si="182"/>
        <v>-0.67519880847855052</v>
      </c>
      <c r="E5849">
        <v>-9.7589245591152719E-3</v>
      </c>
      <c r="G5849">
        <v>5847</v>
      </c>
      <c r="H5849">
        <f t="shared" ca="1" si="183"/>
        <v>1.246514604924048E-2</v>
      </c>
    </row>
    <row r="5850" spans="2:8" x14ac:dyDescent="0.45">
      <c r="B5850" s="191">
        <v>45860</v>
      </c>
      <c r="C5850" s="101">
        <v>407.46060180664063</v>
      </c>
      <c r="D5850" s="56">
        <f t="shared" si="182"/>
        <v>6.8711564711120957E-2</v>
      </c>
      <c r="E5850">
        <v>-9.7595833648539011E-3</v>
      </c>
      <c r="G5850">
        <v>5848</v>
      </c>
      <c r="H5850">
        <f t="shared" ca="1" si="183"/>
        <v>-3.9866706186366618E-2</v>
      </c>
    </row>
    <row r="5851" spans="2:8" x14ac:dyDescent="0.45">
      <c r="B5851" s="191">
        <v>45397</v>
      </c>
      <c r="C5851" s="101">
        <v>381.26339721679688</v>
      </c>
      <c r="D5851" s="56">
        <f t="shared" si="182"/>
        <v>47.247262975173669</v>
      </c>
      <c r="E5851">
        <v>-9.7651944791720575E-3</v>
      </c>
      <c r="G5851">
        <v>5849</v>
      </c>
      <c r="H5851">
        <f t="shared" ca="1" si="183"/>
        <v>1.0731835947060766E-3</v>
      </c>
    </row>
    <row r="5852" spans="2:8" x14ac:dyDescent="0.45">
      <c r="B5852" s="191">
        <v>37336</v>
      </c>
      <c r="C5852" s="101">
        <v>7.902280330657959</v>
      </c>
      <c r="D5852" s="56">
        <f t="shared" si="182"/>
        <v>-0.97988291546901729</v>
      </c>
      <c r="E5852">
        <v>-9.7781246562410728E-3</v>
      </c>
      <c r="G5852">
        <v>5850</v>
      </c>
      <c r="H5852">
        <f t="shared" ca="1" si="183"/>
        <v>-3.6211042854011458E-2</v>
      </c>
    </row>
    <row r="5853" spans="2:8" x14ac:dyDescent="0.45">
      <c r="B5853" s="191">
        <v>45077</v>
      </c>
      <c r="C5853" s="101">
        <v>392.81439208984375</v>
      </c>
      <c r="D5853" s="56">
        <f t="shared" si="182"/>
        <v>1.728782480068221</v>
      </c>
      <c r="E5853">
        <v>-9.7800032018165277E-3</v>
      </c>
      <c r="G5853">
        <v>5851</v>
      </c>
      <c r="H5853">
        <f t="shared" ca="1" si="183"/>
        <v>-1.6865050201766117E-2</v>
      </c>
    </row>
    <row r="5854" spans="2:8" x14ac:dyDescent="0.45">
      <c r="B5854" s="191">
        <v>41430</v>
      </c>
      <c r="C5854" s="101">
        <v>143.95225524902344</v>
      </c>
      <c r="D5854" s="56">
        <f t="shared" si="182"/>
        <v>12.212637189158775</v>
      </c>
      <c r="E5854">
        <v>-9.7835003015031077E-3</v>
      </c>
      <c r="G5854">
        <v>5852</v>
      </c>
      <c r="H5854">
        <f t="shared" ca="1" si="183"/>
        <v>2.479033618462699E-2</v>
      </c>
    </row>
    <row r="5855" spans="2:8" x14ac:dyDescent="0.45">
      <c r="B5855" s="191">
        <v>36367</v>
      </c>
      <c r="C5855" s="101">
        <v>10.89504337310791</v>
      </c>
      <c r="D5855" s="56">
        <f t="shared" si="182"/>
        <v>-0.91239066587223072</v>
      </c>
      <c r="E5855">
        <v>-9.7864393137704515E-3</v>
      </c>
      <c r="G5855">
        <v>5853</v>
      </c>
      <c r="H5855">
        <f t="shared" ca="1" si="183"/>
        <v>-1.5585743820308851E-2</v>
      </c>
    </row>
    <row r="5856" spans="2:8" x14ac:dyDescent="0.45">
      <c r="B5856" s="191">
        <v>41260</v>
      </c>
      <c r="C5856" s="101">
        <v>124.35939025878906</v>
      </c>
      <c r="D5856" s="56">
        <f t="shared" si="182"/>
        <v>-0.36221931252237116</v>
      </c>
      <c r="E5856">
        <v>-9.7988401427441859E-3</v>
      </c>
      <c r="G5856">
        <v>5854</v>
      </c>
      <c r="H5856">
        <f t="shared" ca="1" si="183"/>
        <v>-3.8023840053814017E-3</v>
      </c>
    </row>
    <row r="5857" spans="2:8" x14ac:dyDescent="0.45">
      <c r="B5857" s="191">
        <v>43675</v>
      </c>
      <c r="C5857" s="101">
        <v>194.98770141601563</v>
      </c>
      <c r="D5857" s="56">
        <f t="shared" si="182"/>
        <v>-0.38731279994967599</v>
      </c>
      <c r="E5857">
        <v>-9.8002446767920005E-3</v>
      </c>
      <c r="G5857">
        <v>5855</v>
      </c>
      <c r="H5857">
        <f t="shared" ca="1" si="183"/>
        <v>-1.3901128173358741E-2</v>
      </c>
    </row>
    <row r="5858" spans="2:8" x14ac:dyDescent="0.45">
      <c r="B5858" s="191">
        <v>46064</v>
      </c>
      <c r="C5858" s="101">
        <v>318.25</v>
      </c>
      <c r="D5858" s="56">
        <f t="shared" si="182"/>
        <v>1.1741135284801054</v>
      </c>
      <c r="E5858">
        <v>-9.8008523842689193E-3</v>
      </c>
      <c r="G5858">
        <v>5856</v>
      </c>
      <c r="H5858">
        <f t="shared" ca="1" si="183"/>
        <v>-4.9169372764795383E-2</v>
      </c>
    </row>
    <row r="5859" spans="2:8" x14ac:dyDescent="0.45">
      <c r="B5859" s="191">
        <v>42082</v>
      </c>
      <c r="C5859" s="101">
        <v>146.38150024414063</v>
      </c>
      <c r="D5859" s="56">
        <f t="shared" si="182"/>
        <v>-0.24871694831126795</v>
      </c>
      <c r="E5859">
        <v>-9.802515981510343E-3</v>
      </c>
      <c r="G5859">
        <v>5857</v>
      </c>
      <c r="H5859">
        <f t="shared" ca="1" si="183"/>
        <v>5.6428344064067227E-3</v>
      </c>
    </row>
    <row r="5860" spans="2:8" x14ac:dyDescent="0.45">
      <c r="B5860" s="191">
        <v>43678</v>
      </c>
      <c r="C5860" s="101">
        <v>194.84201049804688</v>
      </c>
      <c r="D5860" s="56">
        <f t="shared" si="182"/>
        <v>-0.50129795975754543</v>
      </c>
      <c r="E5860">
        <v>-9.8075776147924718E-3</v>
      </c>
      <c r="G5860">
        <v>5858</v>
      </c>
      <c r="H5860">
        <f t="shared" ca="1" si="183"/>
        <v>8.9275754998168824E-3</v>
      </c>
    </row>
    <row r="5861" spans="2:8" x14ac:dyDescent="0.45">
      <c r="B5861" s="191">
        <v>45191</v>
      </c>
      <c r="C5861" s="101">
        <v>390.6982421875</v>
      </c>
      <c r="D5861" s="56">
        <f t="shared" si="182"/>
        <v>30.664965844034295</v>
      </c>
      <c r="E5861">
        <v>-9.8323009031962266E-3</v>
      </c>
      <c r="G5861">
        <v>5859</v>
      </c>
      <c r="H5861">
        <f t="shared" ca="1" si="183"/>
        <v>-2.6887122063405091E-3</v>
      </c>
    </row>
    <row r="5862" spans="2:8" x14ac:dyDescent="0.45">
      <c r="B5862" s="191">
        <v>38111</v>
      </c>
      <c r="C5862" s="101">
        <v>12.338501930236816</v>
      </c>
      <c r="D5862" s="56">
        <f t="shared" si="182"/>
        <v>0.45688138582052956</v>
      </c>
      <c r="E5862">
        <v>-9.832673801236062E-3</v>
      </c>
      <c r="G5862">
        <v>5860</v>
      </c>
      <c r="H5862">
        <f t="shared" ca="1" si="183"/>
        <v>1.7029388485028017E-2</v>
      </c>
    </row>
    <row r="5863" spans="2:8" x14ac:dyDescent="0.45">
      <c r="B5863" s="191">
        <v>37106</v>
      </c>
      <c r="C5863" s="101">
        <v>8.4691190719604492</v>
      </c>
      <c r="D5863" s="56">
        <f t="shared" si="182"/>
        <v>-0.94271065412691091</v>
      </c>
      <c r="E5863">
        <v>-9.839815198657207E-3</v>
      </c>
      <c r="G5863">
        <v>5861</v>
      </c>
      <c r="H5863">
        <f t="shared" ca="1" si="183"/>
        <v>-5.437172416389309E-3</v>
      </c>
    </row>
    <row r="5864" spans="2:8" x14ac:dyDescent="0.45">
      <c r="B5864" s="191">
        <v>42081</v>
      </c>
      <c r="C5864" s="101">
        <v>147.83061218261719</v>
      </c>
      <c r="D5864" s="56">
        <f t="shared" si="182"/>
        <v>20.135751700005017</v>
      </c>
      <c r="E5864">
        <v>-9.8528979213734508E-3</v>
      </c>
      <c r="G5864">
        <v>5862</v>
      </c>
      <c r="H5864">
        <f t="shared" ca="1" si="183"/>
        <v>-8.6790424868224535E-3</v>
      </c>
    </row>
    <row r="5865" spans="2:8" x14ac:dyDescent="0.45">
      <c r="B5865" s="191">
        <v>37432</v>
      </c>
      <c r="C5865" s="101">
        <v>6.9943389892578125</v>
      </c>
      <c r="D5865" s="56">
        <f t="shared" si="182"/>
        <v>-0.29837043069006575</v>
      </c>
      <c r="E5865">
        <v>-9.8627663996589243E-3</v>
      </c>
      <c r="G5865">
        <v>5863</v>
      </c>
      <c r="H5865">
        <f t="shared" ca="1" si="183"/>
        <v>2.3466474316686324E-2</v>
      </c>
    </row>
    <row r="5866" spans="2:8" x14ac:dyDescent="0.45">
      <c r="B5866" s="191">
        <v>38159</v>
      </c>
      <c r="C5866" s="101">
        <v>9.9687061309814453</v>
      </c>
      <c r="D5866" s="56">
        <f t="shared" si="182"/>
        <v>-0.69614769211163596</v>
      </c>
      <c r="E5866">
        <v>-9.862963871604527E-3</v>
      </c>
      <c r="G5866">
        <v>5864</v>
      </c>
      <c r="H5866">
        <f t="shared" ca="1" si="183"/>
        <v>9.1509702440900082E-3</v>
      </c>
    </row>
    <row r="5867" spans="2:8" x14ac:dyDescent="0.45">
      <c r="B5867" s="191">
        <v>39808</v>
      </c>
      <c r="C5867" s="101">
        <v>32.807735443115234</v>
      </c>
      <c r="D5867" s="56">
        <f t="shared" si="182"/>
        <v>3.445052254689807</v>
      </c>
      <c r="E5867">
        <v>-9.8635440418898129E-3</v>
      </c>
      <c r="G5867">
        <v>5865</v>
      </c>
      <c r="H5867">
        <f t="shared" ca="1" si="183"/>
        <v>3.1797561094826968E-2</v>
      </c>
    </row>
    <row r="5868" spans="2:8" x14ac:dyDescent="0.45">
      <c r="B5868" s="191">
        <v>35991</v>
      </c>
      <c r="C5868" s="101">
        <v>7.3807311058044434</v>
      </c>
      <c r="D5868" s="56">
        <f t="shared" si="182"/>
        <v>0.2816636696209861</v>
      </c>
      <c r="E5868">
        <v>-9.869693259162815E-3</v>
      </c>
      <c r="G5868">
        <v>5866</v>
      </c>
      <c r="H5868">
        <f t="shared" ca="1" si="183"/>
        <v>6.9907152839517291E-3</v>
      </c>
    </row>
    <row r="5869" spans="2:8" x14ac:dyDescent="0.45">
      <c r="B5869" s="191">
        <v>35661</v>
      </c>
      <c r="C5869" s="101">
        <v>5.7587113380432129</v>
      </c>
      <c r="D5869" s="56">
        <f t="shared" si="182"/>
        <v>-0.53919357971197535</v>
      </c>
      <c r="E5869">
        <v>-9.876887344110798E-3</v>
      </c>
      <c r="G5869">
        <v>5867</v>
      </c>
      <c r="H5869">
        <f t="shared" ca="1" si="183"/>
        <v>1.4937660763097341E-2</v>
      </c>
    </row>
    <row r="5870" spans="2:8" x14ac:dyDescent="0.45">
      <c r="B5870" s="191">
        <v>38097</v>
      </c>
      <c r="C5870" s="101">
        <v>12.497029304504395</v>
      </c>
      <c r="D5870" s="56">
        <f t="shared" si="182"/>
        <v>-0.64891427766135135</v>
      </c>
      <c r="E5870">
        <v>-9.891500558481342E-3</v>
      </c>
      <c r="G5870">
        <v>5868</v>
      </c>
      <c r="H5870">
        <f t="shared" ca="1" si="183"/>
        <v>-5.3550477474309702E-2</v>
      </c>
    </row>
    <row r="5871" spans="2:8" x14ac:dyDescent="0.45">
      <c r="B5871" s="191">
        <v>39918</v>
      </c>
      <c r="C5871" s="101">
        <v>35.595378875732422</v>
      </c>
      <c r="D5871" s="56">
        <f t="shared" si="182"/>
        <v>-0.58277919199575479</v>
      </c>
      <c r="E5871">
        <v>-9.8932000842073802E-3</v>
      </c>
      <c r="G5871">
        <v>5869</v>
      </c>
      <c r="H5871">
        <f t="shared" ca="1" si="183"/>
        <v>-2.8590065350295953E-2</v>
      </c>
    </row>
    <row r="5872" spans="2:8" x14ac:dyDescent="0.45">
      <c r="B5872" s="191">
        <v>40836</v>
      </c>
      <c r="C5872" s="101">
        <v>85.315444946289063</v>
      </c>
      <c r="D5872" s="56">
        <f t="shared" si="182"/>
        <v>-8.6840301867465233E-2</v>
      </c>
      <c r="E5872">
        <v>-9.8986529799551352E-3</v>
      </c>
      <c r="G5872">
        <v>5870</v>
      </c>
      <c r="H5872">
        <f t="shared" ca="1" si="183"/>
        <v>-2.4391632642476832E-2</v>
      </c>
    </row>
    <row r="5873" spans="2:8" x14ac:dyDescent="0.45">
      <c r="B5873" s="191">
        <v>40997</v>
      </c>
      <c r="C5873" s="101">
        <v>93.4288330078125</v>
      </c>
      <c r="D5873" s="56">
        <f t="shared" si="182"/>
        <v>-0.5044780627246831</v>
      </c>
      <c r="E5873">
        <v>-9.9208391306024584E-3</v>
      </c>
      <c r="G5873">
        <v>5871</v>
      </c>
      <c r="H5873">
        <f t="shared" ca="1" si="183"/>
        <v>2.3365690908814289E-2</v>
      </c>
    </row>
    <row r="5874" spans="2:8" x14ac:dyDescent="0.45">
      <c r="B5874" s="191">
        <v>42993</v>
      </c>
      <c r="C5874" s="101">
        <v>188.54631042480469</v>
      </c>
      <c r="D5874" s="56">
        <f t="shared" si="182"/>
        <v>-5.5952765592122748E-2</v>
      </c>
      <c r="E5874">
        <v>-9.9267166493288983E-3</v>
      </c>
      <c r="G5874">
        <v>5872</v>
      </c>
      <c r="H5874">
        <f t="shared" ca="1" si="183"/>
        <v>-2.3603726247673047E-2</v>
      </c>
    </row>
    <row r="5875" spans="2:8" x14ac:dyDescent="0.45">
      <c r="B5875" s="191">
        <v>43637</v>
      </c>
      <c r="C5875" s="101">
        <v>199.72126770019531</v>
      </c>
      <c r="D5875" s="56">
        <f t="shared" si="182"/>
        <v>-0.49095731937817838</v>
      </c>
      <c r="E5875">
        <v>-9.9278519711643882E-3</v>
      </c>
      <c r="G5875">
        <v>5873</v>
      </c>
      <c r="H5875">
        <f t="shared" ca="1" si="183"/>
        <v>-8.8102000197329486E-3</v>
      </c>
    </row>
    <row r="5876" spans="2:8" x14ac:dyDescent="0.45">
      <c r="B5876" s="191">
        <v>45733</v>
      </c>
      <c r="C5876" s="101">
        <v>392.3468017578125</v>
      </c>
      <c r="D5876" s="56">
        <f t="shared" si="182"/>
        <v>2.1211129987584902</v>
      </c>
      <c r="E5876">
        <v>-9.9503058418955528E-3</v>
      </c>
      <c r="G5876">
        <v>5874</v>
      </c>
      <c r="H5876">
        <f t="shared" ca="1" si="183"/>
        <v>4.558423691065018E-2</v>
      </c>
    </row>
    <row r="5877" spans="2:8" x14ac:dyDescent="0.45">
      <c r="B5877" s="191">
        <v>44133</v>
      </c>
      <c r="C5877" s="101">
        <v>125.70733642578125</v>
      </c>
      <c r="D5877" s="56">
        <f t="shared" si="182"/>
        <v>-0.21439357962813566</v>
      </c>
      <c r="E5877">
        <v>-9.9699338530345964E-3</v>
      </c>
      <c r="G5877">
        <v>5875</v>
      </c>
      <c r="H5877">
        <f t="shared" ca="1" si="183"/>
        <v>2.1930351523528929E-2</v>
      </c>
    </row>
    <row r="5878" spans="2:8" x14ac:dyDescent="0.45">
      <c r="B5878" s="191">
        <v>44306</v>
      </c>
      <c r="C5878" s="101">
        <v>160.01312255859375</v>
      </c>
      <c r="D5878" s="56">
        <f t="shared" si="182"/>
        <v>16.745306617672256</v>
      </c>
      <c r="E5878">
        <v>-9.9707030586188069E-3</v>
      </c>
      <c r="G5878">
        <v>5876</v>
      </c>
      <c r="H5878">
        <f t="shared" ca="1" si="183"/>
        <v>-7.8092972121623751E-3</v>
      </c>
    </row>
    <row r="5879" spans="2:8" x14ac:dyDescent="0.45">
      <c r="B5879" s="191">
        <v>36598</v>
      </c>
      <c r="C5879" s="101">
        <v>9.0172080993652344</v>
      </c>
      <c r="D5879" s="56">
        <f t="shared" si="182"/>
        <v>-0.95536799899158187</v>
      </c>
      <c r="E5879">
        <v>-9.9712495463568345E-3</v>
      </c>
      <c r="G5879">
        <v>5877</v>
      </c>
      <c r="H5879">
        <f t="shared" ca="1" si="183"/>
        <v>9.7948871596453026E-3</v>
      </c>
    </row>
    <row r="5880" spans="2:8" x14ac:dyDescent="0.45">
      <c r="B5880" s="191">
        <v>43437</v>
      </c>
      <c r="C5880" s="101">
        <v>202.03459167480469</v>
      </c>
      <c r="D5880" s="56">
        <f t="shared" si="182"/>
        <v>68.796057790259255</v>
      </c>
      <c r="E5880">
        <v>-9.9720321007239175E-3</v>
      </c>
      <c r="G5880">
        <v>5878</v>
      </c>
      <c r="H5880">
        <f t="shared" ca="1" si="183"/>
        <v>3.2392112451003993E-3</v>
      </c>
    </row>
    <row r="5881" spans="2:8" x14ac:dyDescent="0.45">
      <c r="B5881" s="191">
        <v>35185</v>
      </c>
      <c r="C5881" s="101">
        <v>2.8946418762207031</v>
      </c>
      <c r="D5881" s="56">
        <f t="shared" si="182"/>
        <v>-0.99310679545679836</v>
      </c>
      <c r="E5881">
        <v>-9.9943939675013194E-3</v>
      </c>
      <c r="G5881">
        <v>5879</v>
      </c>
      <c r="H5881">
        <f t="shared" ca="1" si="183"/>
        <v>3.6557283201306867E-3</v>
      </c>
    </row>
    <row r="5882" spans="2:8" x14ac:dyDescent="0.45">
      <c r="B5882" s="191">
        <v>45638</v>
      </c>
      <c r="C5882" s="101">
        <v>419.9268798828125</v>
      </c>
      <c r="D5882" s="56">
        <f t="shared" si="182"/>
        <v>2.0745349095201524</v>
      </c>
      <c r="E5882">
        <v>-9.9945471207120995E-3</v>
      </c>
      <c r="G5882">
        <v>5880</v>
      </c>
      <c r="H5882">
        <f t="shared" ca="1" si="183"/>
        <v>-3.0848692841930241E-2</v>
      </c>
    </row>
    <row r="5883" spans="2:8" x14ac:dyDescent="0.45">
      <c r="B5883" s="191">
        <v>41688</v>
      </c>
      <c r="C5883" s="101">
        <v>136.58224487304688</v>
      </c>
      <c r="D5883" s="56">
        <f t="shared" si="182"/>
        <v>-0.31006743585731561</v>
      </c>
      <c r="E5883">
        <v>-9.9968589074306748E-3</v>
      </c>
      <c r="G5883">
        <v>5881</v>
      </c>
      <c r="H5883">
        <f t="shared" ca="1" si="183"/>
        <v>-1.8773567740895435E-3</v>
      </c>
    </row>
    <row r="5884" spans="2:8" x14ac:dyDescent="0.45">
      <c r="B5884" s="191">
        <v>43413</v>
      </c>
      <c r="C5884" s="101">
        <v>197.96463012695313</v>
      </c>
      <c r="D5884" s="56">
        <f t="shared" si="182"/>
        <v>26.469976934880588</v>
      </c>
      <c r="E5884">
        <v>-9.9982182148802331E-3</v>
      </c>
      <c r="G5884">
        <v>5882</v>
      </c>
      <c r="H5884">
        <f t="shared" ca="1" si="183"/>
        <v>5.0416178509428734E-3</v>
      </c>
    </row>
    <row r="5885" spans="2:8" x14ac:dyDescent="0.45">
      <c r="B5885" s="191">
        <v>37676</v>
      </c>
      <c r="C5885" s="101">
        <v>7.2065815925598145</v>
      </c>
      <c r="D5885" s="56">
        <f t="shared" si="182"/>
        <v>0.16405371409637262</v>
      </c>
      <c r="E5885">
        <v>-1.0000546968370489E-2</v>
      </c>
      <c r="G5885">
        <v>5883</v>
      </c>
      <c r="H5885">
        <f t="shared" ca="1" si="183"/>
        <v>4.1416550518515297E-2</v>
      </c>
    </row>
    <row r="5886" spans="2:8" x14ac:dyDescent="0.45">
      <c r="B5886" s="191">
        <v>36644</v>
      </c>
      <c r="C5886" s="101">
        <v>6.1909356117248535</v>
      </c>
      <c r="D5886" s="56">
        <f t="shared" si="182"/>
        <v>-0.87947119484641967</v>
      </c>
      <c r="E5886">
        <v>-1.0000998132523786E-2</v>
      </c>
      <c r="G5886">
        <v>5884</v>
      </c>
      <c r="H5886">
        <f t="shared" ca="1" si="183"/>
        <v>3.3684946825757872E-2</v>
      </c>
    </row>
    <row r="5887" spans="2:8" x14ac:dyDescent="0.45">
      <c r="B5887" s="191">
        <v>40302</v>
      </c>
      <c r="C5887" s="101">
        <v>51.364780426025391</v>
      </c>
      <c r="D5887" s="56">
        <f t="shared" si="182"/>
        <v>2.7157067965304353</v>
      </c>
      <c r="E5887">
        <v>-1.0001689581399959E-2</v>
      </c>
      <c r="G5887">
        <v>5885</v>
      </c>
      <c r="H5887">
        <f t="shared" ca="1" si="183"/>
        <v>-3.2591162727898165E-2</v>
      </c>
    </row>
    <row r="5888" spans="2:8" x14ac:dyDescent="0.45">
      <c r="B5888" s="191">
        <v>38252</v>
      </c>
      <c r="C5888" s="101">
        <v>13.823690414428711</v>
      </c>
      <c r="D5888" s="56">
        <f t="shared" si="182"/>
        <v>-0.90309994034858376</v>
      </c>
      <c r="E5888">
        <v>-1.0017169949719502E-2</v>
      </c>
      <c r="G5888">
        <v>5886</v>
      </c>
      <c r="H5888">
        <f t="shared" ca="1" si="183"/>
        <v>5.1209623427868117E-5</v>
      </c>
    </row>
    <row r="5889" spans="2:8" x14ac:dyDescent="0.45">
      <c r="B5889" s="191">
        <v>41437</v>
      </c>
      <c r="C5889" s="101">
        <v>142.65925598144531</v>
      </c>
      <c r="D5889" s="56">
        <f t="shared" si="182"/>
        <v>-0.24908902222079793</v>
      </c>
      <c r="E5889">
        <v>-1.0019441038380168E-2</v>
      </c>
      <c r="G5889">
        <v>5887</v>
      </c>
      <c r="H5889">
        <f t="shared" ca="1" si="183"/>
        <v>-2.503595847730885E-3</v>
      </c>
    </row>
    <row r="5890" spans="2:8" x14ac:dyDescent="0.45">
      <c r="B5890" s="191">
        <v>43140</v>
      </c>
      <c r="C5890" s="101">
        <v>189.98158264160156</v>
      </c>
      <c r="D5890" s="56">
        <f t="shared" si="182"/>
        <v>24.112616923101942</v>
      </c>
      <c r="E5890">
        <v>-1.0032984501005661E-2</v>
      </c>
      <c r="G5890">
        <v>5888</v>
      </c>
      <c r="H5890">
        <f t="shared" ca="1" si="183"/>
        <v>-7.6088815398145824E-3</v>
      </c>
    </row>
    <row r="5891" spans="2:8" x14ac:dyDescent="0.45">
      <c r="B5891" s="191">
        <v>36494</v>
      </c>
      <c r="C5891" s="101">
        <v>7.5651845932006836</v>
      </c>
      <c r="D5891" s="56">
        <f t="shared" ref="D5891:D5954" si="184">(C5891-C5892)/C5892</f>
        <v>-0.97935788499148946</v>
      </c>
      <c r="E5891">
        <v>-1.0034594692002912E-2</v>
      </c>
      <c r="G5891">
        <v>5889</v>
      </c>
      <c r="H5891">
        <f t="shared" ca="1" si="183"/>
        <v>8.2144889057040402E-3</v>
      </c>
    </row>
    <row r="5892" spans="2:8" x14ac:dyDescent="0.45">
      <c r="B5892" s="191">
        <v>45362</v>
      </c>
      <c r="C5892" s="101">
        <v>366.49270629882813</v>
      </c>
      <c r="D5892" s="56">
        <f t="shared" si="184"/>
        <v>41.180228379605907</v>
      </c>
      <c r="E5892">
        <v>-1.0034979074627769E-2</v>
      </c>
      <c r="G5892">
        <v>5890</v>
      </c>
      <c r="H5892">
        <f t="shared" ref="H5892:H5955" ca="1" si="185">_xlfn.NORM.INV(RAND(),N$5,N$6)</f>
        <v>-2.2818151246263786E-3</v>
      </c>
    </row>
    <row r="5893" spans="2:8" x14ac:dyDescent="0.45">
      <c r="B5893" s="191">
        <v>37812</v>
      </c>
      <c r="C5893" s="101">
        <v>8.6887321472167969</v>
      </c>
      <c r="D5893" s="56">
        <f t="shared" si="184"/>
        <v>-0.97752515995162315</v>
      </c>
      <c r="E5893">
        <v>-1.0044293116030058E-2</v>
      </c>
      <c r="G5893">
        <v>5891</v>
      </c>
      <c r="H5893">
        <f t="shared" ca="1" si="185"/>
        <v>7.3703899757186948E-3</v>
      </c>
    </row>
    <row r="5894" spans="2:8" x14ac:dyDescent="0.45">
      <c r="B5894" s="191">
        <v>45086</v>
      </c>
      <c r="C5894" s="101">
        <v>386.59817504882813</v>
      </c>
      <c r="D5894" s="56">
        <f t="shared" si="184"/>
        <v>1.0725941791054421</v>
      </c>
      <c r="E5894">
        <v>-1.0047339840728267E-2</v>
      </c>
      <c r="G5894">
        <v>5892</v>
      </c>
      <c r="H5894">
        <f t="shared" ca="1" si="185"/>
        <v>-4.4459743862905413E-3</v>
      </c>
    </row>
    <row r="5895" spans="2:8" x14ac:dyDescent="0.45">
      <c r="B5895" s="191">
        <v>42779</v>
      </c>
      <c r="C5895" s="101">
        <v>186.52864074707031</v>
      </c>
      <c r="D5895" s="56">
        <f t="shared" si="184"/>
        <v>-0.59129970757213191</v>
      </c>
      <c r="E5895">
        <v>-1.0060353537234912E-2</v>
      </c>
      <c r="G5895">
        <v>5893</v>
      </c>
      <c r="H5895">
        <f t="shared" ca="1" si="185"/>
        <v>-6.1687193346650158E-3</v>
      </c>
    </row>
    <row r="5896" spans="2:8" x14ac:dyDescent="0.45">
      <c r="B5896" s="191">
        <v>45531</v>
      </c>
      <c r="C5896" s="101">
        <v>456.39468383789063</v>
      </c>
      <c r="D5896" s="56">
        <f t="shared" si="184"/>
        <v>1.0809008497314334</v>
      </c>
      <c r="E5896">
        <v>-1.0084990898560318E-2</v>
      </c>
      <c r="G5896">
        <v>5894</v>
      </c>
      <c r="H5896">
        <f t="shared" ca="1" si="185"/>
        <v>-3.4859044085694384E-3</v>
      </c>
    </row>
    <row r="5897" spans="2:8" x14ac:dyDescent="0.45">
      <c r="B5897" s="191">
        <v>44663</v>
      </c>
      <c r="C5897" s="101">
        <v>219.32553100585938</v>
      </c>
      <c r="D5897" s="56">
        <f t="shared" si="184"/>
        <v>-0.47107070945256474</v>
      </c>
      <c r="E5897">
        <v>-1.0093538836271673E-2</v>
      </c>
      <c r="G5897">
        <v>5895</v>
      </c>
      <c r="H5897">
        <f t="shared" ca="1" si="185"/>
        <v>2.2600948256448056E-2</v>
      </c>
    </row>
    <row r="5898" spans="2:8" x14ac:dyDescent="0.45">
      <c r="B5898" s="191">
        <v>45784</v>
      </c>
      <c r="C5898" s="101">
        <v>414.65945434570313</v>
      </c>
      <c r="D5898" s="56">
        <f t="shared" si="184"/>
        <v>48.67342860504889</v>
      </c>
      <c r="E5898">
        <v>-1.0102194150089033E-2</v>
      </c>
      <c r="G5898">
        <v>5896</v>
      </c>
      <c r="H5898">
        <f t="shared" ca="1" si="185"/>
        <v>5.2280998097597861E-3</v>
      </c>
    </row>
    <row r="5899" spans="2:8" x14ac:dyDescent="0.45">
      <c r="B5899" s="191">
        <v>36768</v>
      </c>
      <c r="C5899" s="101">
        <v>8.3477115631103516</v>
      </c>
      <c r="D5899" s="56">
        <f t="shared" si="184"/>
        <v>-0.94739289202167232</v>
      </c>
      <c r="E5899">
        <v>-1.0104204021529067E-2</v>
      </c>
      <c r="G5899">
        <v>5897</v>
      </c>
      <c r="H5899">
        <f t="shared" ca="1" si="185"/>
        <v>-1.0501286488853814E-2</v>
      </c>
    </row>
    <row r="5900" spans="2:8" x14ac:dyDescent="0.45">
      <c r="B5900" s="191">
        <v>42710</v>
      </c>
      <c r="C5900" s="101">
        <v>158.6802978515625</v>
      </c>
      <c r="D5900" s="56">
        <f t="shared" si="184"/>
        <v>-0.60886103115812995</v>
      </c>
      <c r="E5900">
        <v>-1.0105436862484692E-2</v>
      </c>
      <c r="G5900">
        <v>5898</v>
      </c>
      <c r="H5900">
        <f t="shared" ca="1" si="185"/>
        <v>1.6075459252311502E-2</v>
      </c>
    </row>
    <row r="5901" spans="2:8" x14ac:dyDescent="0.45">
      <c r="B5901" s="191">
        <v>45140</v>
      </c>
      <c r="C5901" s="101">
        <v>405.68777465820313</v>
      </c>
      <c r="D5901" s="56">
        <f t="shared" si="184"/>
        <v>11.520127352601984</v>
      </c>
      <c r="E5901">
        <v>-1.0111938203523112E-2</v>
      </c>
      <c r="G5901">
        <v>5899</v>
      </c>
      <c r="H5901">
        <f t="shared" ca="1" si="185"/>
        <v>-1.3276439839060369E-2</v>
      </c>
    </row>
    <row r="5902" spans="2:8" x14ac:dyDescent="0.45">
      <c r="B5902" s="191">
        <v>39080</v>
      </c>
      <c r="C5902" s="101">
        <v>32.402847290039063</v>
      </c>
      <c r="D5902" s="56">
        <f t="shared" si="184"/>
        <v>-0.7873487319651491</v>
      </c>
      <c r="E5902">
        <v>-1.0117894883064209E-2</v>
      </c>
      <c r="G5902">
        <v>5900</v>
      </c>
      <c r="H5902">
        <f t="shared" ca="1" si="185"/>
        <v>-1.4396816442758137E-2</v>
      </c>
    </row>
    <row r="5903" spans="2:8" x14ac:dyDescent="0.45">
      <c r="B5903" s="191">
        <v>41926</v>
      </c>
      <c r="C5903" s="101">
        <v>152.37551879882813</v>
      </c>
      <c r="D5903" s="56">
        <f t="shared" si="184"/>
        <v>-0.1229620628437401</v>
      </c>
      <c r="E5903">
        <v>-1.012693486329882E-2</v>
      </c>
      <c r="G5903">
        <v>5901</v>
      </c>
      <c r="H5903">
        <f t="shared" ca="1" si="185"/>
        <v>2.6930225509548506E-2</v>
      </c>
    </row>
    <row r="5904" spans="2:8" x14ac:dyDescent="0.45">
      <c r="B5904" s="191">
        <v>42061</v>
      </c>
      <c r="C5904" s="101">
        <v>173.73880004882813</v>
      </c>
      <c r="D5904" s="56">
        <f t="shared" si="184"/>
        <v>3.7451053444887306</v>
      </c>
      <c r="E5904">
        <v>-1.0132837496167205E-2</v>
      </c>
      <c r="G5904">
        <v>5902</v>
      </c>
      <c r="H5904">
        <f t="shared" ca="1" si="185"/>
        <v>-4.5434214600253257E-3</v>
      </c>
    </row>
    <row r="5905" spans="2:8" x14ac:dyDescent="0.45">
      <c r="B5905" s="191">
        <v>39724</v>
      </c>
      <c r="C5905" s="101">
        <v>36.61431884765625</v>
      </c>
      <c r="D5905" s="56">
        <f t="shared" si="184"/>
        <v>3.0373218517574432</v>
      </c>
      <c r="E5905">
        <v>-1.0134897169565463E-2</v>
      </c>
      <c r="G5905">
        <v>5903</v>
      </c>
      <c r="H5905">
        <f t="shared" ca="1" si="185"/>
        <v>-1.9339471821937203E-2</v>
      </c>
    </row>
    <row r="5906" spans="2:8" x14ac:dyDescent="0.45">
      <c r="B5906" s="191">
        <v>36721</v>
      </c>
      <c r="C5906" s="101">
        <v>9.0689620971679688</v>
      </c>
      <c r="D5906" s="56">
        <f t="shared" si="184"/>
        <v>0.18716920417246549</v>
      </c>
      <c r="E5906">
        <v>-1.0140508165212246E-2</v>
      </c>
      <c r="G5906">
        <v>5904</v>
      </c>
      <c r="H5906">
        <f t="shared" ca="1" si="185"/>
        <v>2.7335356520625471E-2</v>
      </c>
    </row>
    <row r="5907" spans="2:8" x14ac:dyDescent="0.45">
      <c r="B5907" s="191">
        <v>36501</v>
      </c>
      <c r="C5907" s="101">
        <v>7.6391487121582031</v>
      </c>
      <c r="D5907" s="56">
        <f t="shared" si="184"/>
        <v>-9.1165529445682347E-2</v>
      </c>
      <c r="E5907">
        <v>-1.0147185441051216E-2</v>
      </c>
      <c r="G5907">
        <v>5905</v>
      </c>
      <c r="H5907">
        <f t="shared" ca="1" si="185"/>
        <v>4.6663516653721619E-3</v>
      </c>
    </row>
    <row r="5908" spans="2:8" x14ac:dyDescent="0.45">
      <c r="B5908" s="191">
        <v>36775</v>
      </c>
      <c r="C5908" s="101">
        <v>8.4054346084594727</v>
      </c>
      <c r="D5908" s="56">
        <f t="shared" si="184"/>
        <v>-0.93380153284593459</v>
      </c>
      <c r="E5908">
        <v>-1.0163367225075172E-2</v>
      </c>
      <c r="G5908">
        <v>5906</v>
      </c>
      <c r="H5908">
        <f t="shared" ca="1" si="185"/>
        <v>2.267293449878879E-2</v>
      </c>
    </row>
    <row r="5909" spans="2:8" x14ac:dyDescent="0.45">
      <c r="B5909" s="191">
        <v>44132</v>
      </c>
      <c r="C5909" s="101">
        <v>126.97325134277344</v>
      </c>
      <c r="D5909" s="56">
        <f t="shared" si="184"/>
        <v>2.3872792816849695</v>
      </c>
      <c r="E5909">
        <v>-1.0167371770974761E-2</v>
      </c>
      <c r="G5909">
        <v>5907</v>
      </c>
      <c r="H5909">
        <f t="shared" ca="1" si="185"/>
        <v>-4.3988310372274415E-2</v>
      </c>
    </row>
    <row r="5910" spans="2:8" x14ac:dyDescent="0.45">
      <c r="B5910" s="191">
        <v>39610</v>
      </c>
      <c r="C5910" s="101">
        <v>37.485321044921875</v>
      </c>
      <c r="D5910" s="56">
        <f t="shared" si="184"/>
        <v>-0.7806957779903595</v>
      </c>
      <c r="E5910">
        <v>-1.0171213838048488E-2</v>
      </c>
      <c r="G5910">
        <v>5908</v>
      </c>
      <c r="H5910">
        <f t="shared" ca="1" si="185"/>
        <v>-6.9006326311460654E-3</v>
      </c>
    </row>
    <row r="5911" spans="2:8" x14ac:dyDescent="0.45">
      <c r="B5911" s="191">
        <v>42054</v>
      </c>
      <c r="C5911" s="101">
        <v>170.92840576171875</v>
      </c>
      <c r="D5911" s="56">
        <f t="shared" si="184"/>
        <v>6.4666102325449639</v>
      </c>
      <c r="E5911">
        <v>-1.0171794329614559E-2</v>
      </c>
      <c r="G5911">
        <v>5909</v>
      </c>
      <c r="H5911">
        <f t="shared" ca="1" si="185"/>
        <v>-3.143574144031612E-2</v>
      </c>
    </row>
    <row r="5912" spans="2:8" x14ac:dyDescent="0.45">
      <c r="B5912" s="191">
        <v>38632</v>
      </c>
      <c r="C5912" s="101">
        <v>22.892370223999023</v>
      </c>
      <c r="D5912" s="56">
        <f t="shared" si="184"/>
        <v>-0.85723217776938665</v>
      </c>
      <c r="E5912">
        <v>-1.0180003783719679E-2</v>
      </c>
      <c r="G5912">
        <v>5910</v>
      </c>
      <c r="H5912">
        <f t="shared" ca="1" si="185"/>
        <v>2.2143408792078451E-2</v>
      </c>
    </row>
    <row r="5913" spans="2:8" x14ac:dyDescent="0.45">
      <c r="B5913" s="191">
        <v>44196</v>
      </c>
      <c r="C5913" s="101">
        <v>160.34684753417969</v>
      </c>
      <c r="D5913" s="56">
        <f t="shared" si="184"/>
        <v>3.5974065547388143</v>
      </c>
      <c r="E5913">
        <v>-1.0182362646849135E-2</v>
      </c>
      <c r="G5913">
        <v>5911</v>
      </c>
      <c r="H5913">
        <f t="shared" ca="1" si="185"/>
        <v>3.3285556870621125E-2</v>
      </c>
    </row>
    <row r="5914" spans="2:8" x14ac:dyDescent="0.45">
      <c r="B5914" s="191">
        <v>38961</v>
      </c>
      <c r="C5914" s="101">
        <v>34.877674102783203</v>
      </c>
      <c r="D5914" s="56">
        <f t="shared" si="184"/>
        <v>-0.75138661581012856</v>
      </c>
      <c r="E5914">
        <v>-1.0182709141064917E-2</v>
      </c>
      <c r="G5914">
        <v>5912</v>
      </c>
      <c r="H5914">
        <f t="shared" ca="1" si="185"/>
        <v>1.4913926369181844E-2</v>
      </c>
    </row>
    <row r="5915" spans="2:8" x14ac:dyDescent="0.45">
      <c r="B5915" s="191">
        <v>41655</v>
      </c>
      <c r="C5915" s="101">
        <v>140.28880310058594</v>
      </c>
      <c r="D5915" s="56">
        <f t="shared" si="184"/>
        <v>24.910673871225757</v>
      </c>
      <c r="E5915">
        <v>-1.0187014390774057E-2</v>
      </c>
      <c r="G5915">
        <v>5913</v>
      </c>
      <c r="H5915">
        <f t="shared" ca="1" si="185"/>
        <v>-3.1327029419880269E-2</v>
      </c>
    </row>
    <row r="5916" spans="2:8" x14ac:dyDescent="0.45">
      <c r="B5916" s="191">
        <v>35632</v>
      </c>
      <c r="C5916" s="101">
        <v>5.4143247604370117</v>
      </c>
      <c r="D5916" s="56">
        <f t="shared" si="184"/>
        <v>-0.25810481726130141</v>
      </c>
      <c r="E5916">
        <v>-1.0188259864393062E-2</v>
      </c>
      <c r="G5916">
        <v>5914</v>
      </c>
      <c r="H5916">
        <f t="shared" ca="1" si="185"/>
        <v>3.3005004878460119E-3</v>
      </c>
    </row>
    <row r="5917" spans="2:8" x14ac:dyDescent="0.45">
      <c r="B5917" s="191">
        <v>36131</v>
      </c>
      <c r="C5917" s="101">
        <v>7.2979645729064941</v>
      </c>
      <c r="D5917" s="56">
        <f t="shared" si="184"/>
        <v>0.16758044206345102</v>
      </c>
      <c r="E5917">
        <v>-1.0198455166376548E-2</v>
      </c>
      <c r="G5917">
        <v>5915</v>
      </c>
      <c r="H5917">
        <f t="shared" ca="1" si="185"/>
        <v>-1.2612256367367593E-2</v>
      </c>
    </row>
    <row r="5918" spans="2:8" x14ac:dyDescent="0.45">
      <c r="B5918" s="191">
        <v>35822</v>
      </c>
      <c r="C5918" s="101">
        <v>6.2505025863647461</v>
      </c>
      <c r="D5918" s="56">
        <f t="shared" si="184"/>
        <v>-0.29929296673331129</v>
      </c>
      <c r="E5918">
        <v>-1.0202464342721252E-2</v>
      </c>
      <c r="G5918">
        <v>5916</v>
      </c>
      <c r="H5918">
        <f t="shared" ca="1" si="185"/>
        <v>-6.1135305245498363E-4</v>
      </c>
    </row>
    <row r="5919" spans="2:8" x14ac:dyDescent="0.45">
      <c r="B5919" s="191">
        <v>36209</v>
      </c>
      <c r="C5919" s="101">
        <v>8.9202795028686523</v>
      </c>
      <c r="D5919" s="56">
        <f t="shared" si="184"/>
        <v>4.4148632807637957E-2</v>
      </c>
      <c r="E5919">
        <v>-1.0203791167783085E-2</v>
      </c>
      <c r="G5919">
        <v>5917</v>
      </c>
      <c r="H5919">
        <f t="shared" ca="1" si="185"/>
        <v>-5.2937557609912351E-3</v>
      </c>
    </row>
    <row r="5920" spans="2:8" x14ac:dyDescent="0.45">
      <c r="B5920" s="191">
        <v>37827</v>
      </c>
      <c r="C5920" s="101">
        <v>8.5431127548217773</v>
      </c>
      <c r="D5920" s="56">
        <f t="shared" si="184"/>
        <v>-0.94030170258279666</v>
      </c>
      <c r="E5920">
        <v>-1.0226000217663804E-2</v>
      </c>
      <c r="G5920">
        <v>5918</v>
      </c>
      <c r="H5920">
        <f t="shared" ca="1" si="185"/>
        <v>2.2877039697913718E-2</v>
      </c>
    </row>
    <row r="5921" spans="2:8" x14ac:dyDescent="0.45">
      <c r="B5921" s="191">
        <v>42275</v>
      </c>
      <c r="C5921" s="101">
        <v>143.10479736328125</v>
      </c>
      <c r="D5921" s="56">
        <f t="shared" si="184"/>
        <v>0.16243755867334228</v>
      </c>
      <c r="E5921">
        <v>-1.0231060022415799E-2</v>
      </c>
      <c r="G5921">
        <v>5919</v>
      </c>
      <c r="H5921">
        <f t="shared" ca="1" si="185"/>
        <v>9.503651759772384E-3</v>
      </c>
    </row>
    <row r="5922" spans="2:8" x14ac:dyDescent="0.45">
      <c r="B5922" s="191">
        <v>41262</v>
      </c>
      <c r="C5922" s="101">
        <v>123.10751342773438</v>
      </c>
      <c r="D5922" s="56">
        <f t="shared" si="184"/>
        <v>12.896307855538561</v>
      </c>
      <c r="E5922">
        <v>-1.0235471604137077E-2</v>
      </c>
      <c r="G5922">
        <v>5920</v>
      </c>
      <c r="H5922">
        <f t="shared" ca="1" si="185"/>
        <v>6.5663429091770203E-3</v>
      </c>
    </row>
    <row r="5923" spans="2:8" x14ac:dyDescent="0.45">
      <c r="B5923" s="191">
        <v>37847</v>
      </c>
      <c r="C5923" s="101">
        <v>8.8590087890625</v>
      </c>
      <c r="D5923" s="56">
        <f t="shared" si="184"/>
        <v>-0.95994921702217606</v>
      </c>
      <c r="E5923">
        <v>-1.0250332718949099E-2</v>
      </c>
      <c r="G5923">
        <v>5921</v>
      </c>
      <c r="H5923">
        <f t="shared" ca="1" si="185"/>
        <v>7.9800387117198376E-3</v>
      </c>
    </row>
    <row r="5924" spans="2:8" x14ac:dyDescent="0.45">
      <c r="B5924" s="191">
        <v>44728</v>
      </c>
      <c r="C5924" s="101">
        <v>221.19439697265625</v>
      </c>
      <c r="D5924" s="56">
        <f t="shared" si="184"/>
        <v>109.60297347335593</v>
      </c>
      <c r="E5924">
        <v>-1.0250690087503827E-2</v>
      </c>
      <c r="G5924">
        <v>5922</v>
      </c>
      <c r="H5924">
        <f t="shared" ca="1" si="185"/>
        <v>-1.4512783652523526E-2</v>
      </c>
    </row>
    <row r="5925" spans="2:8" x14ac:dyDescent="0.45">
      <c r="B5925" s="191">
        <v>35089</v>
      </c>
      <c r="C5925" s="101">
        <v>1.9998955726623535</v>
      </c>
      <c r="D5925" s="56">
        <f t="shared" si="184"/>
        <v>-0.93093051150831796</v>
      </c>
      <c r="E5925">
        <v>-1.0255004022379961E-2</v>
      </c>
      <c r="G5925">
        <v>5923</v>
      </c>
      <c r="H5925">
        <f t="shared" ca="1" si="185"/>
        <v>-3.8709165972774295E-2</v>
      </c>
    </row>
    <row r="5926" spans="2:8" x14ac:dyDescent="0.45">
      <c r="B5926" s="191">
        <v>39281</v>
      </c>
      <c r="C5926" s="101">
        <v>28.954833984375</v>
      </c>
      <c r="D5926" s="56">
        <f t="shared" si="184"/>
        <v>2.8110235251875726</v>
      </c>
      <c r="E5926">
        <v>-1.0276048391055873E-2</v>
      </c>
      <c r="G5926">
        <v>5924</v>
      </c>
      <c r="H5926">
        <f t="shared" ca="1" si="185"/>
        <v>-2.4634081041362017E-2</v>
      </c>
    </row>
    <row r="5927" spans="2:8" x14ac:dyDescent="0.45">
      <c r="B5927" s="191">
        <v>36066</v>
      </c>
      <c r="C5927" s="101">
        <v>7.5976529121398926</v>
      </c>
      <c r="D5927" s="56">
        <f t="shared" si="184"/>
        <v>-0.98146125450940136</v>
      </c>
      <c r="E5927">
        <v>-1.0288299351546192E-2</v>
      </c>
      <c r="G5927">
        <v>5925</v>
      </c>
      <c r="H5927">
        <f t="shared" ca="1" si="185"/>
        <v>-1.2157938028749395E-2</v>
      </c>
    </row>
    <row r="5928" spans="2:8" x14ac:dyDescent="0.45">
      <c r="B5928" s="191">
        <v>45673</v>
      </c>
      <c r="C5928" s="101">
        <v>409.82562255859375</v>
      </c>
      <c r="D5928" s="56">
        <f t="shared" si="184"/>
        <v>1.1699885199993505</v>
      </c>
      <c r="E5928">
        <v>-1.0289209536776266E-2</v>
      </c>
      <c r="G5928">
        <v>5926</v>
      </c>
      <c r="H5928">
        <f t="shared" ca="1" si="185"/>
        <v>2.4070394577153136E-2</v>
      </c>
    </row>
    <row r="5929" spans="2:8" x14ac:dyDescent="0.45">
      <c r="B5929" s="191">
        <v>43266</v>
      </c>
      <c r="C5929" s="101">
        <v>188.86073303222656</v>
      </c>
      <c r="D5929" s="56">
        <f t="shared" si="184"/>
        <v>1.2482130077343088</v>
      </c>
      <c r="E5929">
        <v>-1.0290211832608141E-2</v>
      </c>
      <c r="G5929">
        <v>5927</v>
      </c>
      <c r="H5929">
        <f t="shared" ca="1" si="185"/>
        <v>1.0593291487313253E-2</v>
      </c>
    </row>
    <row r="5930" spans="2:8" x14ac:dyDescent="0.45">
      <c r="B5930" s="191">
        <v>40829</v>
      </c>
      <c r="C5930" s="101">
        <v>84.00482177734375</v>
      </c>
      <c r="D5930" s="56">
        <f t="shared" si="184"/>
        <v>-0.51243402435305851</v>
      </c>
      <c r="E5930">
        <v>-1.0294103371048297E-2</v>
      </c>
      <c r="G5930">
        <v>5928</v>
      </c>
      <c r="H5930">
        <f t="shared" ca="1" si="185"/>
        <v>4.1217920992488666E-2</v>
      </c>
    </row>
    <row r="5931" spans="2:8" x14ac:dyDescent="0.45">
      <c r="B5931" s="191">
        <v>42590</v>
      </c>
      <c r="C5931" s="101">
        <v>172.29426574707031</v>
      </c>
      <c r="D5931" s="56">
        <f t="shared" si="184"/>
        <v>-0.47381615500233792</v>
      </c>
      <c r="E5931">
        <v>-1.029509069778918E-2</v>
      </c>
      <c r="G5931">
        <v>5929</v>
      </c>
      <c r="H5931">
        <f t="shared" ca="1" si="185"/>
        <v>5.0359491895996368E-3</v>
      </c>
    </row>
    <row r="5932" spans="2:8" x14ac:dyDescent="0.45">
      <c r="B5932" s="191">
        <v>44999</v>
      </c>
      <c r="C5932" s="101">
        <v>327.44119262695313</v>
      </c>
      <c r="D5932" s="56">
        <f t="shared" si="184"/>
        <v>-0.19483708152264859</v>
      </c>
      <c r="E5932">
        <v>-1.0295804565024649E-2</v>
      </c>
      <c r="G5932">
        <v>5930</v>
      </c>
      <c r="H5932">
        <f t="shared" ca="1" si="185"/>
        <v>3.2485024188356658E-2</v>
      </c>
    </row>
    <row r="5933" spans="2:8" x14ac:dyDescent="0.45">
      <c r="B5933" s="191">
        <v>45768</v>
      </c>
      <c r="C5933" s="101">
        <v>406.67694091796875</v>
      </c>
      <c r="D5933" s="56">
        <f t="shared" si="184"/>
        <v>6.7317258533693574</v>
      </c>
      <c r="E5933">
        <v>-1.0298370830769213E-2</v>
      </c>
      <c r="G5933">
        <v>5931</v>
      </c>
      <c r="H5933">
        <f t="shared" ca="1" si="185"/>
        <v>3.3948771284827684E-3</v>
      </c>
    </row>
    <row r="5934" spans="2:8" x14ac:dyDescent="0.45">
      <c r="B5934" s="191">
        <v>40281</v>
      </c>
      <c r="C5934" s="101">
        <v>52.598468780517578</v>
      </c>
      <c r="D5934" s="56">
        <f t="shared" si="184"/>
        <v>-0.66010390954729181</v>
      </c>
      <c r="E5934">
        <v>-1.0316674306095576E-2</v>
      </c>
      <c r="G5934">
        <v>5932</v>
      </c>
      <c r="H5934">
        <f t="shared" ca="1" si="185"/>
        <v>1.8845665104067016E-2</v>
      </c>
    </row>
    <row r="5935" spans="2:8" x14ac:dyDescent="0.45">
      <c r="B5935" s="191">
        <v>41724</v>
      </c>
      <c r="C5935" s="101">
        <v>154.74867248535156</v>
      </c>
      <c r="D5935" s="56">
        <f t="shared" si="184"/>
        <v>13.154128343375756</v>
      </c>
      <c r="E5935">
        <v>-1.0336150305112578E-2</v>
      </c>
      <c r="G5935">
        <v>5933</v>
      </c>
      <c r="H5935">
        <f t="shared" ca="1" si="185"/>
        <v>-1.0173466585565215E-3</v>
      </c>
    </row>
    <row r="5936" spans="2:8" x14ac:dyDescent="0.45">
      <c r="B5936" s="191">
        <v>36371</v>
      </c>
      <c r="C5936" s="101">
        <v>10.933112144470215</v>
      </c>
      <c r="D5936" s="56">
        <f t="shared" si="184"/>
        <v>-0.91026253888608</v>
      </c>
      <c r="E5936">
        <v>-1.033775091072122E-2</v>
      </c>
      <c r="G5936">
        <v>5934</v>
      </c>
      <c r="H5936">
        <f t="shared" ca="1" si="185"/>
        <v>-1.0322383445093664E-2</v>
      </c>
    </row>
    <row r="5937" spans="2:8" x14ac:dyDescent="0.45">
      <c r="B5937" s="191">
        <v>41263</v>
      </c>
      <c r="C5937" s="101">
        <v>121.83442687988281</v>
      </c>
      <c r="D5937" s="56">
        <f t="shared" si="184"/>
        <v>8.0326565993232197</v>
      </c>
      <c r="E5937">
        <v>-1.0341257916795469E-2</v>
      </c>
      <c r="G5937">
        <v>5935</v>
      </c>
      <c r="H5937">
        <f t="shared" ca="1" si="185"/>
        <v>-1.1132093122796756E-2</v>
      </c>
    </row>
    <row r="5938" spans="2:8" x14ac:dyDescent="0.45">
      <c r="B5938" s="191">
        <v>38308</v>
      </c>
      <c r="C5938" s="101">
        <v>13.488216400146484</v>
      </c>
      <c r="D5938" s="56">
        <f t="shared" si="184"/>
        <v>-0.93164743927198135</v>
      </c>
      <c r="E5938">
        <v>-1.0350185545957978E-2</v>
      </c>
      <c r="G5938">
        <v>5936</v>
      </c>
      <c r="H5938">
        <f t="shared" ca="1" si="185"/>
        <v>-1.2257781455872569E-2</v>
      </c>
    </row>
    <row r="5939" spans="2:8" x14ac:dyDescent="0.45">
      <c r="B5939" s="191">
        <v>43235</v>
      </c>
      <c r="C5939" s="101">
        <v>197.3330078125</v>
      </c>
      <c r="D5939" s="56">
        <f t="shared" si="184"/>
        <v>2.7720505789110743</v>
      </c>
      <c r="E5939">
        <v>-1.0358228543114646E-2</v>
      </c>
      <c r="G5939">
        <v>5937</v>
      </c>
      <c r="H5939">
        <f t="shared" ca="1" si="185"/>
        <v>-3.2000214317498846E-2</v>
      </c>
    </row>
    <row r="5940" spans="2:8" x14ac:dyDescent="0.45">
      <c r="B5940" s="191">
        <v>40297</v>
      </c>
      <c r="C5940" s="101">
        <v>52.314517974853516</v>
      </c>
      <c r="D5940" s="56">
        <f t="shared" si="184"/>
        <v>0.16837947135740436</v>
      </c>
      <c r="E5940">
        <v>-1.0372375623787946E-2</v>
      </c>
      <c r="G5940">
        <v>5938</v>
      </c>
      <c r="H5940">
        <f t="shared" ca="1" si="185"/>
        <v>-4.0686394922314891E-4</v>
      </c>
    </row>
    <row r="5941" spans="2:8" x14ac:dyDescent="0.45">
      <c r="B5941" s="191">
        <v>40064</v>
      </c>
      <c r="C5941" s="101">
        <v>44.775279998779297</v>
      </c>
      <c r="D5941" s="56">
        <f t="shared" si="184"/>
        <v>4.8255453893475675</v>
      </c>
      <c r="E5941">
        <v>-1.0387266528688014E-2</v>
      </c>
      <c r="G5941">
        <v>5939</v>
      </c>
      <c r="H5941">
        <f t="shared" ca="1" si="185"/>
        <v>1.3026793310419581E-3</v>
      </c>
    </row>
    <row r="5942" spans="2:8" x14ac:dyDescent="0.45">
      <c r="B5942" s="191">
        <v>37215</v>
      </c>
      <c r="C5942" s="101">
        <v>7.6860237121582031</v>
      </c>
      <c r="D5942" s="56">
        <f t="shared" si="184"/>
        <v>-0.77942492584987322</v>
      </c>
      <c r="E5942">
        <v>-1.0405417501675748E-2</v>
      </c>
      <c r="G5942">
        <v>5940</v>
      </c>
      <c r="H5942">
        <f t="shared" ca="1" si="185"/>
        <v>-1.3064372272123035E-2</v>
      </c>
    </row>
    <row r="5943" spans="2:8" x14ac:dyDescent="0.45">
      <c r="B5943" s="191">
        <v>39359</v>
      </c>
      <c r="C5943" s="101">
        <v>34.845386505126953</v>
      </c>
      <c r="D5943" s="56">
        <f t="shared" si="184"/>
        <v>2.9028319911419964</v>
      </c>
      <c r="E5943">
        <v>-1.0405439238390489E-2</v>
      </c>
      <c r="G5943">
        <v>5941</v>
      </c>
      <c r="H5943">
        <f t="shared" ca="1" si="185"/>
        <v>2.0896304037811231E-2</v>
      </c>
    </row>
    <row r="5944" spans="2:8" x14ac:dyDescent="0.45">
      <c r="B5944" s="191">
        <v>36938</v>
      </c>
      <c r="C5944" s="101">
        <v>8.9282312393188477</v>
      </c>
      <c r="D5944" s="56">
        <f t="shared" si="184"/>
        <v>0.23403039267759143</v>
      </c>
      <c r="E5944">
        <v>-1.0419216743301095E-2</v>
      </c>
      <c r="G5944">
        <v>5942</v>
      </c>
      <c r="H5944">
        <f t="shared" ca="1" si="185"/>
        <v>-2.665403517623589E-2</v>
      </c>
    </row>
    <row r="5945" spans="2:8" x14ac:dyDescent="0.45">
      <c r="B5945" s="191">
        <v>37672</v>
      </c>
      <c r="C5945" s="101">
        <v>7.2350172996520996</v>
      </c>
      <c r="D5945" s="56">
        <f t="shared" si="184"/>
        <v>0.49968929712357435</v>
      </c>
      <c r="E5945">
        <v>-1.0424020202494527E-2</v>
      </c>
      <c r="G5945">
        <v>5943</v>
      </c>
      <c r="H5945">
        <f t="shared" ca="1" si="185"/>
        <v>-8.8165661233035354E-3</v>
      </c>
    </row>
    <row r="5946" spans="2:8" x14ac:dyDescent="0.45">
      <c r="B5946" s="191">
        <v>35495</v>
      </c>
      <c r="C5946" s="101">
        <v>4.8243441581726074</v>
      </c>
      <c r="D5946" s="56">
        <f t="shared" si="184"/>
        <v>0.61113124219058101</v>
      </c>
      <c r="E5946">
        <v>-1.0441757405340948E-2</v>
      </c>
      <c r="G5946">
        <v>5944</v>
      </c>
      <c r="H5946">
        <f t="shared" ca="1" si="185"/>
        <v>-7.6253823807689068E-3</v>
      </c>
    </row>
    <row r="5947" spans="2:8" x14ac:dyDescent="0.45">
      <c r="B5947" s="191">
        <v>35412</v>
      </c>
      <c r="C5947" s="101">
        <v>2.9943830966949463</v>
      </c>
      <c r="D5947" s="56">
        <f t="shared" si="184"/>
        <v>-0.99227743075420471</v>
      </c>
      <c r="E5947">
        <v>-1.0448188424152896E-2</v>
      </c>
      <c r="G5947">
        <v>5945</v>
      </c>
      <c r="H5947">
        <f t="shared" ca="1" si="185"/>
        <v>-8.8073567972773627E-3</v>
      </c>
    </row>
    <row r="5948" spans="2:8" x14ac:dyDescent="0.45">
      <c r="B5948" s="191">
        <v>45202</v>
      </c>
      <c r="C5948" s="101">
        <v>387.74441528320313</v>
      </c>
      <c r="D5948" s="56">
        <f t="shared" si="184"/>
        <v>1.7308987837282344</v>
      </c>
      <c r="E5948">
        <v>-1.0463583183780699E-2</v>
      </c>
      <c r="G5948">
        <v>5946</v>
      </c>
      <c r="H5948">
        <f t="shared" ca="1" si="185"/>
        <v>-1.0405241298231966E-3</v>
      </c>
    </row>
    <row r="5949" spans="2:8" x14ac:dyDescent="0.45">
      <c r="B5949" s="191">
        <v>42228</v>
      </c>
      <c r="C5949" s="101">
        <v>141.98417663574219</v>
      </c>
      <c r="D5949" s="56">
        <f t="shared" si="184"/>
        <v>-6.2657964280756706E-2</v>
      </c>
      <c r="E5949">
        <v>-1.0465795146270161E-2</v>
      </c>
      <c r="G5949">
        <v>5947</v>
      </c>
      <c r="H5949">
        <f t="shared" ca="1" si="185"/>
        <v>-4.6031949095948314E-3</v>
      </c>
    </row>
    <row r="5950" spans="2:8" x14ac:dyDescent="0.45">
      <c r="B5950" s="191">
        <v>41871</v>
      </c>
      <c r="C5950" s="101">
        <v>151.47531127929688</v>
      </c>
      <c r="D5950" s="56">
        <f t="shared" si="184"/>
        <v>0.18038370758794536</v>
      </c>
      <c r="E5950">
        <v>-1.0470461548184149E-2</v>
      </c>
      <c r="G5950">
        <v>5948</v>
      </c>
      <c r="H5950">
        <f t="shared" ca="1" si="185"/>
        <v>-7.1903040344562024E-3</v>
      </c>
    </row>
    <row r="5951" spans="2:8" x14ac:dyDescent="0.45">
      <c r="B5951" s="191">
        <v>41358</v>
      </c>
      <c r="C5951" s="101">
        <v>128.32717895507813</v>
      </c>
      <c r="D5951" s="56">
        <f t="shared" si="184"/>
        <v>1.6753105298133115</v>
      </c>
      <c r="E5951">
        <v>-1.0471176467473699E-2</v>
      </c>
      <c r="G5951">
        <v>5949</v>
      </c>
      <c r="H5951">
        <f t="shared" ca="1" si="185"/>
        <v>3.4913555117533447E-2</v>
      </c>
    </row>
    <row r="5952" spans="2:8" x14ac:dyDescent="0.45">
      <c r="B5952" s="191">
        <v>40093</v>
      </c>
      <c r="C5952" s="101">
        <v>47.967208862304688</v>
      </c>
      <c r="D5952" s="56">
        <f t="shared" si="184"/>
        <v>-0.77707578289747958</v>
      </c>
      <c r="E5952">
        <v>-1.0503165460424742E-2</v>
      </c>
      <c r="G5952">
        <v>5950</v>
      </c>
      <c r="H5952">
        <f t="shared" ca="1" si="185"/>
        <v>1.8381938312684401E-3</v>
      </c>
    </row>
    <row r="5953" spans="2:8" x14ac:dyDescent="0.45">
      <c r="B5953" s="191">
        <v>43585</v>
      </c>
      <c r="C5953" s="101">
        <v>215.17271423339844</v>
      </c>
      <c r="D5953" s="56">
        <f t="shared" si="184"/>
        <v>33.624622044821344</v>
      </c>
      <c r="E5953">
        <v>-1.0507390096189801E-2</v>
      </c>
      <c r="G5953">
        <v>5951</v>
      </c>
      <c r="H5953">
        <f t="shared" ca="1" si="185"/>
        <v>1.8630181079615546E-2</v>
      </c>
    </row>
    <row r="5954" spans="2:8" x14ac:dyDescent="0.45">
      <c r="B5954" s="191">
        <v>36018</v>
      </c>
      <c r="C5954" s="101">
        <v>6.214442253112793</v>
      </c>
      <c r="D5954" s="56">
        <f t="shared" si="184"/>
        <v>-0.27630143941971863</v>
      </c>
      <c r="E5954">
        <v>-1.0508060416222511E-2</v>
      </c>
      <c r="G5954">
        <v>5952</v>
      </c>
      <c r="H5954">
        <f t="shared" ca="1" si="185"/>
        <v>-1.2636831028229321E-2</v>
      </c>
    </row>
    <row r="5955" spans="2:8" x14ac:dyDescent="0.45">
      <c r="B5955" s="191">
        <v>35920</v>
      </c>
      <c r="C5955" s="101">
        <v>8.5870590209960938</v>
      </c>
      <c r="D5955" s="56">
        <f t="shared" ref="D5955:D6018" si="186">(C5955-C5956)/C5956</f>
        <v>-0.82065114811593942</v>
      </c>
      <c r="E5955">
        <v>-1.0517269988977888E-2</v>
      </c>
      <c r="G5955">
        <v>5953</v>
      </c>
      <c r="H5955">
        <f t="shared" ca="1" si="185"/>
        <v>-1.3398989549063328E-2</v>
      </c>
    </row>
    <row r="5956" spans="2:8" x14ac:dyDescent="0.45">
      <c r="B5956" s="191">
        <v>40199</v>
      </c>
      <c r="C5956" s="101">
        <v>47.879085540771484</v>
      </c>
      <c r="D5956" s="56">
        <f t="shared" si="186"/>
        <v>-0.87886874124706293</v>
      </c>
      <c r="E5956">
        <v>-1.0522137522532093E-2</v>
      </c>
      <c r="G5956">
        <v>5954</v>
      </c>
      <c r="H5956">
        <f t="shared" ref="H5956:H6019" ca="1" si="187">_xlfn.NORM.INV(RAND(),N$5,N$6)</f>
        <v>4.7333182505436269E-3</v>
      </c>
    </row>
    <row r="5957" spans="2:8" x14ac:dyDescent="0.45">
      <c r="B5957" s="191">
        <v>45985</v>
      </c>
      <c r="C5957" s="101">
        <v>395.26614379882813</v>
      </c>
      <c r="D5957" s="56">
        <f t="shared" si="186"/>
        <v>10.531036429104645</v>
      </c>
      <c r="E5957">
        <v>-1.0543165013660713E-2</v>
      </c>
      <c r="G5957">
        <v>5955</v>
      </c>
      <c r="H5957">
        <f t="shared" ca="1" si="187"/>
        <v>3.3703424462553137E-2</v>
      </c>
    </row>
    <row r="5958" spans="2:8" x14ac:dyDescent="0.45">
      <c r="B5958" s="191">
        <v>39856</v>
      </c>
      <c r="C5958" s="101">
        <v>34.278457641601563</v>
      </c>
      <c r="D5958" s="56">
        <f t="shared" si="186"/>
        <v>0.30170713859356718</v>
      </c>
      <c r="E5958">
        <v>-1.0543901283115135E-2</v>
      </c>
      <c r="G5958">
        <v>5956</v>
      </c>
      <c r="H5958">
        <f t="shared" ca="1" si="187"/>
        <v>-5.3925863718279371E-2</v>
      </c>
    </row>
    <row r="5959" spans="2:8" x14ac:dyDescent="0.45">
      <c r="B5959" s="191">
        <v>38722</v>
      </c>
      <c r="C5959" s="101">
        <v>26.333463668823242</v>
      </c>
      <c r="D5959" s="56">
        <f t="shared" si="186"/>
        <v>-0.2313470112471499</v>
      </c>
      <c r="E5959">
        <v>-1.0548246519297231E-2</v>
      </c>
      <c r="G5959">
        <v>5957</v>
      </c>
      <c r="H5959">
        <f t="shared" ca="1" si="187"/>
        <v>-8.5368355501643754E-3</v>
      </c>
    </row>
    <row r="5960" spans="2:8" x14ac:dyDescent="0.45">
      <c r="B5960" s="191">
        <v>39846</v>
      </c>
      <c r="C5960" s="101">
        <v>34.259235382080078</v>
      </c>
      <c r="D5960" s="56">
        <f t="shared" si="186"/>
        <v>-0.75652014005323076</v>
      </c>
      <c r="E5960">
        <v>-1.0549536847855151E-2</v>
      </c>
      <c r="G5960">
        <v>5958</v>
      </c>
      <c r="H5960">
        <f t="shared" ca="1" si="187"/>
        <v>2.0524913565629611E-2</v>
      </c>
    </row>
    <row r="5961" spans="2:8" x14ac:dyDescent="0.45">
      <c r="B5961" s="191">
        <v>42384</v>
      </c>
      <c r="C5961" s="101">
        <v>140.70664978027344</v>
      </c>
      <c r="D5961" s="56">
        <f t="shared" si="186"/>
        <v>-0.33211298847745013</v>
      </c>
      <c r="E5961">
        <v>-1.0559708318825635E-2</v>
      </c>
      <c r="G5961">
        <v>5959</v>
      </c>
      <c r="H5961">
        <f t="shared" ca="1" si="187"/>
        <v>-1.3590347994093937E-2</v>
      </c>
    </row>
    <row r="5962" spans="2:8" x14ac:dyDescent="0.45">
      <c r="B5962" s="191">
        <v>43549</v>
      </c>
      <c r="C5962" s="101">
        <v>210.67433166503906</v>
      </c>
      <c r="D5962" s="56">
        <f t="shared" si="186"/>
        <v>6.3067598793122039</v>
      </c>
      <c r="E5962">
        <v>-1.0563518056768455E-2</v>
      </c>
      <c r="G5962">
        <v>5960</v>
      </c>
      <c r="H5962">
        <f t="shared" ca="1" si="187"/>
        <v>-1.0650719244213248E-2</v>
      </c>
    </row>
    <row r="5963" spans="2:8" x14ac:dyDescent="0.45">
      <c r="B5963" s="191">
        <v>38756</v>
      </c>
      <c r="C5963" s="101">
        <v>28.832798004150391</v>
      </c>
      <c r="D5963" s="56">
        <f t="shared" si="186"/>
        <v>-0.9300662462073912</v>
      </c>
      <c r="E5963">
        <v>-1.0565572500057598E-2</v>
      </c>
      <c r="G5963">
        <v>5961</v>
      </c>
      <c r="H5963">
        <f t="shared" ca="1" si="187"/>
        <v>1.4253835084057345E-3</v>
      </c>
    </row>
    <row r="5964" spans="2:8" x14ac:dyDescent="0.45">
      <c r="B5964" s="191">
        <v>45685</v>
      </c>
      <c r="C5964" s="101">
        <v>412.28729248046875</v>
      </c>
      <c r="D5964" s="56">
        <f t="shared" si="186"/>
        <v>1.4786082045349009</v>
      </c>
      <c r="E5964">
        <v>-1.0565767224721431E-2</v>
      </c>
      <c r="G5964">
        <v>5962</v>
      </c>
      <c r="H5964">
        <f t="shared" ca="1" si="187"/>
        <v>2.6037252118592202E-2</v>
      </c>
    </row>
    <row r="5965" spans="2:8" x14ac:dyDescent="0.45">
      <c r="B5965" s="191">
        <v>44364</v>
      </c>
      <c r="C5965" s="101">
        <v>166.33822631835938</v>
      </c>
      <c r="D5965" s="56">
        <f t="shared" si="186"/>
        <v>-0.15442040155858899</v>
      </c>
      <c r="E5965">
        <v>-1.05845471311773E-2</v>
      </c>
      <c r="G5965">
        <v>5963</v>
      </c>
      <c r="H5965">
        <f t="shared" ca="1" si="187"/>
        <v>-1.0009982475812501E-2</v>
      </c>
    </row>
    <row r="5966" spans="2:8" x14ac:dyDescent="0.45">
      <c r="B5966" s="191">
        <v>43495</v>
      </c>
      <c r="C5966" s="101">
        <v>196.71504211425781</v>
      </c>
      <c r="D5966" s="56">
        <f t="shared" si="186"/>
        <v>0.2068406361922154</v>
      </c>
      <c r="E5966">
        <v>-1.0594428441157388E-2</v>
      </c>
      <c r="G5966">
        <v>5964</v>
      </c>
      <c r="H5966">
        <f t="shared" ca="1" si="187"/>
        <v>1.4514532701128766E-2</v>
      </c>
    </row>
    <row r="5967" spans="2:8" x14ac:dyDescent="0.45">
      <c r="B5967" s="191">
        <v>42543</v>
      </c>
      <c r="C5967" s="101">
        <v>163.00001525878906</v>
      </c>
      <c r="D5967" s="56">
        <f t="shared" si="186"/>
        <v>0.14674809062625399</v>
      </c>
      <c r="E5967">
        <v>-1.0599794587532451E-2</v>
      </c>
      <c r="G5967">
        <v>5965</v>
      </c>
      <c r="H5967">
        <f t="shared" ca="1" si="187"/>
        <v>1.5480504836837205E-2</v>
      </c>
    </row>
    <row r="5968" spans="2:8" x14ac:dyDescent="0.45">
      <c r="B5968" s="191">
        <v>42356</v>
      </c>
      <c r="C5968" s="101">
        <v>142.14108276367188</v>
      </c>
      <c r="D5968" s="56">
        <f t="shared" si="186"/>
        <v>-0.11556387306042731</v>
      </c>
      <c r="E5968">
        <v>-1.0608335126525745E-2</v>
      </c>
      <c r="G5968">
        <v>5966</v>
      </c>
      <c r="H5968">
        <f t="shared" ca="1" si="187"/>
        <v>-3.5140756767292211E-2</v>
      </c>
    </row>
    <row r="5969" spans="2:8" x14ac:dyDescent="0.45">
      <c r="B5969" s="191">
        <v>42718</v>
      </c>
      <c r="C5969" s="101">
        <v>160.71379089355469</v>
      </c>
      <c r="D5969" s="56">
        <f t="shared" si="186"/>
        <v>17.577221183421489</v>
      </c>
      <c r="E5969">
        <v>-1.0608919695089257E-2</v>
      </c>
      <c r="G5969">
        <v>5967</v>
      </c>
      <c r="H5969">
        <f t="shared" ca="1" si="187"/>
        <v>2.101934339854401E-2</v>
      </c>
    </row>
    <row r="5970" spans="2:8" x14ac:dyDescent="0.45">
      <c r="B5970" s="191">
        <v>37820</v>
      </c>
      <c r="C5970" s="101">
        <v>8.6511211395263672</v>
      </c>
      <c r="D5970" s="56">
        <f t="shared" si="186"/>
        <v>-0.95007829764985097</v>
      </c>
      <c r="E5970">
        <v>-1.0625404906650612E-2</v>
      </c>
      <c r="G5970">
        <v>5968</v>
      </c>
      <c r="H5970">
        <f t="shared" ca="1" si="187"/>
        <v>3.9109931650189736E-2</v>
      </c>
    </row>
    <row r="5971" spans="2:8" x14ac:dyDescent="0.45">
      <c r="B5971" s="191">
        <v>42605</v>
      </c>
      <c r="C5971" s="101">
        <v>173.29379272460938</v>
      </c>
      <c r="D5971" s="56">
        <f t="shared" si="186"/>
        <v>22.719020429740848</v>
      </c>
      <c r="E5971">
        <v>-1.0625793027326965E-2</v>
      </c>
      <c r="G5971">
        <v>5969</v>
      </c>
      <c r="H5971">
        <f t="shared" ca="1" si="187"/>
        <v>3.1956395952557871E-2</v>
      </c>
    </row>
    <row r="5972" spans="2:8" x14ac:dyDescent="0.45">
      <c r="B5972" s="191">
        <v>37539</v>
      </c>
      <c r="C5972" s="101">
        <v>7.3061108589172363</v>
      </c>
      <c r="D5972" s="56">
        <f t="shared" si="186"/>
        <v>-0.96267652401720105</v>
      </c>
      <c r="E5972">
        <v>-1.0628462342728797E-2</v>
      </c>
      <c r="G5972">
        <v>5970</v>
      </c>
      <c r="H5972">
        <f t="shared" ca="1" si="187"/>
        <v>-5.0701785853992706E-3</v>
      </c>
    </row>
    <row r="5973" spans="2:8" x14ac:dyDescent="0.45">
      <c r="B5973" s="191">
        <v>43501</v>
      </c>
      <c r="C5973" s="101">
        <v>195.75108337402344</v>
      </c>
      <c r="D5973" s="56">
        <f t="shared" si="186"/>
        <v>0.13560727259980315</v>
      </c>
      <c r="E5973">
        <v>-1.0646120639427386E-2</v>
      </c>
      <c r="G5973">
        <v>5971</v>
      </c>
      <c r="H5973">
        <f t="shared" ca="1" si="187"/>
        <v>-2.037173179198495E-2</v>
      </c>
    </row>
    <row r="5974" spans="2:8" x14ac:dyDescent="0.45">
      <c r="B5974" s="191">
        <v>43727</v>
      </c>
      <c r="C5974" s="101">
        <v>172.37568664550781</v>
      </c>
      <c r="D5974" s="56">
        <f t="shared" si="186"/>
        <v>17.288851095657439</v>
      </c>
      <c r="E5974">
        <v>-1.0658130353750966E-2</v>
      </c>
      <c r="G5974">
        <v>5972</v>
      </c>
      <c r="H5974">
        <f t="shared" ca="1" si="187"/>
        <v>2.9731719555509514E-2</v>
      </c>
    </row>
    <row r="5975" spans="2:8" x14ac:dyDescent="0.45">
      <c r="B5975" s="191">
        <v>37889</v>
      </c>
      <c r="C5975" s="101">
        <v>9.4251785278320313</v>
      </c>
      <c r="D5975" s="56">
        <f t="shared" si="186"/>
        <v>-0.85244722223499558</v>
      </c>
      <c r="E5975">
        <v>-1.0667020368734405E-2</v>
      </c>
      <c r="G5975">
        <v>5973</v>
      </c>
      <c r="H5975">
        <f t="shared" ca="1" si="187"/>
        <v>2.5266487146528939E-2</v>
      </c>
    </row>
    <row r="5976" spans="2:8" x14ac:dyDescent="0.45">
      <c r="B5976" s="191">
        <v>40400</v>
      </c>
      <c r="C5976" s="101">
        <v>63.876659393310547</v>
      </c>
      <c r="D5976" s="56">
        <f t="shared" si="186"/>
        <v>25.533248942381388</v>
      </c>
      <c r="E5976">
        <v>-1.0694908821413615E-2</v>
      </c>
      <c r="G5976">
        <v>5974</v>
      </c>
      <c r="H5976">
        <f t="shared" ca="1" si="187"/>
        <v>2.4913849038193495E-2</v>
      </c>
    </row>
    <row r="5977" spans="2:8" x14ac:dyDescent="0.45">
      <c r="B5977" s="191">
        <v>35079</v>
      </c>
      <c r="C5977" s="101">
        <v>2.4074194431304932</v>
      </c>
      <c r="D5977" s="56">
        <f t="shared" si="186"/>
        <v>-0.99377400843263042</v>
      </c>
      <c r="E5977">
        <v>-1.0698617351870537E-2</v>
      </c>
      <c r="G5977">
        <v>5975</v>
      </c>
      <c r="H5977">
        <f t="shared" ca="1" si="187"/>
        <v>-2.3501292622296922E-2</v>
      </c>
    </row>
    <row r="5978" spans="2:8" x14ac:dyDescent="0.45">
      <c r="B5978" s="191">
        <v>45708</v>
      </c>
      <c r="C5978" s="101">
        <v>386.67245483398438</v>
      </c>
      <c r="D5978" s="56">
        <f t="shared" si="186"/>
        <v>-0.1400554632901839</v>
      </c>
      <c r="E5978">
        <v>-1.0703746190144393E-2</v>
      </c>
      <c r="G5978">
        <v>5976</v>
      </c>
      <c r="H5978">
        <f t="shared" ca="1" si="187"/>
        <v>-4.2307852646869322E-2</v>
      </c>
    </row>
    <row r="5979" spans="2:8" x14ac:dyDescent="0.45">
      <c r="B5979" s="191">
        <v>45581</v>
      </c>
      <c r="C5979" s="101">
        <v>449.64813232421875</v>
      </c>
      <c r="D5979" s="56">
        <f t="shared" si="186"/>
        <v>65.894112302429505</v>
      </c>
      <c r="E5979">
        <v>-1.0731172542528991E-2</v>
      </c>
      <c r="G5979">
        <v>5977</v>
      </c>
      <c r="H5979">
        <f t="shared" ca="1" si="187"/>
        <v>-1.8265830500278014E-2</v>
      </c>
    </row>
    <row r="5980" spans="2:8" x14ac:dyDescent="0.45">
      <c r="B5980" s="191">
        <v>37168</v>
      </c>
      <c r="C5980" s="101">
        <v>6.7217893600463867</v>
      </c>
      <c r="D5980" s="56">
        <f t="shared" si="186"/>
        <v>-0.96791036071408543</v>
      </c>
      <c r="E5980">
        <v>-1.0745255471840135E-2</v>
      </c>
      <c r="G5980">
        <v>5978</v>
      </c>
      <c r="H5980">
        <f t="shared" ca="1" si="187"/>
        <v>3.4393111510925334E-2</v>
      </c>
    </row>
    <row r="5981" spans="2:8" x14ac:dyDescent="0.45">
      <c r="B5981" s="191">
        <v>44693</v>
      </c>
      <c r="C5981" s="101">
        <v>209.46914672851563</v>
      </c>
      <c r="D5981" s="56">
        <f t="shared" si="186"/>
        <v>0.49464545834330015</v>
      </c>
      <c r="E5981">
        <v>-1.0756830543798128E-2</v>
      </c>
      <c r="G5981">
        <v>5979</v>
      </c>
      <c r="H5981">
        <f t="shared" ca="1" si="187"/>
        <v>-8.2645750666904411E-3</v>
      </c>
    </row>
    <row r="5982" spans="2:8" x14ac:dyDescent="0.45">
      <c r="B5982" s="191">
        <v>42494</v>
      </c>
      <c r="C5982" s="101">
        <v>140.14637756347656</v>
      </c>
      <c r="D5982" s="56">
        <f t="shared" si="186"/>
        <v>2.8692878330153384</v>
      </c>
      <c r="E5982">
        <v>-1.075759286002323E-2</v>
      </c>
      <c r="G5982">
        <v>5980</v>
      </c>
      <c r="H5982">
        <f t="shared" ca="1" si="187"/>
        <v>2.2795521130836403E-2</v>
      </c>
    </row>
    <row r="5983" spans="2:8" x14ac:dyDescent="0.45">
      <c r="B5983" s="191">
        <v>39941</v>
      </c>
      <c r="C5983" s="101">
        <v>36.220199584960938</v>
      </c>
      <c r="D5983" s="56">
        <f t="shared" si="186"/>
        <v>4.5386163555250214E-2</v>
      </c>
      <c r="E5983">
        <v>-1.0764074687150457E-2</v>
      </c>
      <c r="G5983">
        <v>5981</v>
      </c>
      <c r="H5983">
        <f t="shared" ca="1" si="187"/>
        <v>-1.0551910336578265E-2</v>
      </c>
    </row>
    <row r="5984" spans="2:8" x14ac:dyDescent="0.45">
      <c r="B5984" s="191">
        <v>39057</v>
      </c>
      <c r="C5984" s="101">
        <v>34.647674560546875</v>
      </c>
      <c r="D5984" s="56">
        <f t="shared" si="186"/>
        <v>-0.78947049279686954</v>
      </c>
      <c r="E5984">
        <v>-1.0769734956891326E-2</v>
      </c>
      <c r="G5984">
        <v>5982</v>
      </c>
      <c r="H5984">
        <f t="shared" ca="1" si="187"/>
        <v>-6.5046234548436629E-3</v>
      </c>
    </row>
    <row r="5985" spans="2:8" x14ac:dyDescent="0.45">
      <c r="B5985" s="191">
        <v>42668</v>
      </c>
      <c r="C5985" s="101">
        <v>164.57395935058594</v>
      </c>
      <c r="D5985" s="56">
        <f t="shared" si="186"/>
        <v>-0.57394777076182768</v>
      </c>
      <c r="E5985">
        <v>-1.077256733301709E-2</v>
      </c>
      <c r="G5985">
        <v>5983</v>
      </c>
      <c r="H5985">
        <f t="shared" ca="1" si="187"/>
        <v>-2.4201806811717363E-2</v>
      </c>
    </row>
    <row r="5986" spans="2:8" x14ac:dyDescent="0.45">
      <c r="B5986" s="191">
        <v>45439</v>
      </c>
      <c r="C5986" s="101">
        <v>386.2764892578125</v>
      </c>
      <c r="D5986" s="56">
        <f t="shared" si="186"/>
        <v>36.957352920504583</v>
      </c>
      <c r="E5986">
        <v>-1.0774829907304013E-2</v>
      </c>
      <c r="G5986">
        <v>5984</v>
      </c>
      <c r="H5986">
        <f t="shared" ca="1" si="187"/>
        <v>-1.5760699718054782E-2</v>
      </c>
    </row>
    <row r="5987" spans="2:8" x14ac:dyDescent="0.45">
      <c r="B5987" s="191">
        <v>37914</v>
      </c>
      <c r="C5987" s="101">
        <v>10.176591873168945</v>
      </c>
      <c r="D5987" s="56">
        <f t="shared" si="186"/>
        <v>-0.92926381008048298</v>
      </c>
      <c r="E5987">
        <v>-1.0781541475928072E-2</v>
      </c>
      <c r="G5987">
        <v>5985</v>
      </c>
      <c r="H5987">
        <f t="shared" ca="1" si="187"/>
        <v>4.2922128062159821E-3</v>
      </c>
    </row>
    <row r="5988" spans="2:8" x14ac:dyDescent="0.45">
      <c r="B5988" s="191">
        <v>42226</v>
      </c>
      <c r="C5988" s="101">
        <v>143.86683654785156</v>
      </c>
      <c r="D5988" s="56">
        <f t="shared" si="186"/>
        <v>16.918429533758331</v>
      </c>
      <c r="E5988">
        <v>-1.0787641572057973E-2</v>
      </c>
      <c r="G5988">
        <v>5986</v>
      </c>
      <c r="H5988">
        <f t="shared" ca="1" si="187"/>
        <v>1.6439959061342099E-2</v>
      </c>
    </row>
    <row r="5989" spans="2:8" x14ac:dyDescent="0.45">
      <c r="B5989" s="191">
        <v>37782</v>
      </c>
      <c r="C5989" s="101">
        <v>8.028986930847168</v>
      </c>
      <c r="D5989" s="56">
        <f t="shared" si="186"/>
        <v>-0.78270566376362849</v>
      </c>
      <c r="E5989">
        <v>-1.0791289138588572E-2</v>
      </c>
      <c r="G5989">
        <v>5987</v>
      </c>
      <c r="H5989">
        <f t="shared" ca="1" si="187"/>
        <v>4.0305415959302517E-2</v>
      </c>
    </row>
    <row r="5990" spans="2:8" x14ac:dyDescent="0.45">
      <c r="B5990" s="191">
        <v>39406</v>
      </c>
      <c r="C5990" s="101">
        <v>36.949821472167969</v>
      </c>
      <c r="D5990" s="56">
        <f t="shared" si="186"/>
        <v>3.7084480453103423</v>
      </c>
      <c r="E5990">
        <v>-1.0814869250375355E-2</v>
      </c>
      <c r="G5990">
        <v>5988</v>
      </c>
      <c r="H5990">
        <f t="shared" ca="1" si="187"/>
        <v>-2.5968022363383761E-2</v>
      </c>
    </row>
    <row r="5991" spans="2:8" x14ac:dyDescent="0.45">
      <c r="B5991" s="191">
        <v>37455</v>
      </c>
      <c r="C5991" s="101">
        <v>7.8475584983825684</v>
      </c>
      <c r="D5991" s="56">
        <f t="shared" si="186"/>
        <v>-0.86070753381304554</v>
      </c>
      <c r="E5991">
        <v>-1.0825041986158362E-2</v>
      </c>
      <c r="G5991">
        <v>5989</v>
      </c>
      <c r="H5991">
        <f t="shared" ca="1" si="187"/>
        <v>-1.5007948745256162E-2</v>
      </c>
    </row>
    <row r="5992" spans="2:8" x14ac:dyDescent="0.45">
      <c r="B5992" s="191">
        <v>40336</v>
      </c>
      <c r="C5992" s="101">
        <v>56.338714599609375</v>
      </c>
      <c r="D5992" s="56">
        <f t="shared" si="186"/>
        <v>6.2340200633478862</v>
      </c>
      <c r="E5992">
        <v>-1.0830337966582497E-2</v>
      </c>
      <c r="G5992">
        <v>5990</v>
      </c>
      <c r="H5992">
        <f t="shared" ca="1" si="187"/>
        <v>-8.2504997824068092E-3</v>
      </c>
    </row>
    <row r="5993" spans="2:8" x14ac:dyDescent="0.45">
      <c r="B5993" s="191">
        <v>37348</v>
      </c>
      <c r="C5993" s="101">
        <v>7.7880229949951172</v>
      </c>
      <c r="D5993" s="56">
        <f t="shared" si="186"/>
        <v>-0.94921338065097749</v>
      </c>
      <c r="E5993">
        <v>-1.0831173677847819E-2</v>
      </c>
      <c r="G5993">
        <v>5991</v>
      </c>
      <c r="H5993">
        <f t="shared" ca="1" si="187"/>
        <v>1.197216483726005E-2</v>
      </c>
    </row>
    <row r="5994" spans="2:8" x14ac:dyDescent="0.45">
      <c r="B5994" s="191">
        <v>41718</v>
      </c>
      <c r="C5994" s="101">
        <v>153.34793090820313</v>
      </c>
      <c r="D5994" s="56">
        <f t="shared" si="186"/>
        <v>21.857012892992046</v>
      </c>
      <c r="E5994">
        <v>-1.0842356983801524E-2</v>
      </c>
      <c r="G5994">
        <v>5992</v>
      </c>
      <c r="H5994">
        <f t="shared" ca="1" si="187"/>
        <v>4.8750082858101612E-3</v>
      </c>
    </row>
    <row r="5995" spans="2:8" x14ac:dyDescent="0.45">
      <c r="B5995" s="191">
        <v>35726</v>
      </c>
      <c r="C5995" s="101">
        <v>6.709010124206543</v>
      </c>
      <c r="D5995" s="56">
        <f t="shared" si="186"/>
        <v>1.2171221610277561</v>
      </c>
      <c r="E5995">
        <v>-1.0844298788306915E-2</v>
      </c>
      <c r="G5995">
        <v>5993</v>
      </c>
      <c r="H5995">
        <f t="shared" ca="1" si="187"/>
        <v>-2.1310216213736251E-2</v>
      </c>
    </row>
    <row r="5996" spans="2:8" x14ac:dyDescent="0.45">
      <c r="B5996" s="191">
        <v>35411</v>
      </c>
      <c r="C5996" s="101">
        <v>3.0259993076324463</v>
      </c>
      <c r="D5996" s="56">
        <f t="shared" si="186"/>
        <v>-0.99354074041590312</v>
      </c>
      <c r="E5996">
        <v>-1.0859767509246526E-2</v>
      </c>
      <c r="G5996">
        <v>5994</v>
      </c>
      <c r="H5996">
        <f t="shared" ca="1" si="187"/>
        <v>-1.8735913834778415E-3</v>
      </c>
    </row>
    <row r="5997" spans="2:8" x14ac:dyDescent="0.45">
      <c r="B5997" s="191">
        <v>45548</v>
      </c>
      <c r="C5997" s="101">
        <v>468.47463989257813</v>
      </c>
      <c r="D5997" s="56">
        <f t="shared" si="186"/>
        <v>0.89838311335544385</v>
      </c>
      <c r="E5997">
        <v>-1.0875871340344779E-2</v>
      </c>
      <c r="G5997">
        <v>5995</v>
      </c>
      <c r="H5997">
        <f t="shared" ca="1" si="187"/>
        <v>-1.9453173463458324E-2</v>
      </c>
    </row>
    <row r="5998" spans="2:8" x14ac:dyDescent="0.45">
      <c r="B5998" s="191">
        <v>44756</v>
      </c>
      <c r="C5998" s="101">
        <v>246.77560424804688</v>
      </c>
      <c r="D5998" s="56">
        <f t="shared" si="186"/>
        <v>0.78164180383691106</v>
      </c>
      <c r="E5998">
        <v>-1.0882582272247364E-2</v>
      </c>
      <c r="G5998">
        <v>5996</v>
      </c>
      <c r="H5998">
        <f t="shared" ca="1" si="187"/>
        <v>2.0902855061448785E-2</v>
      </c>
    </row>
    <row r="5999" spans="2:8" x14ac:dyDescent="0.45">
      <c r="B5999" s="191">
        <v>42410</v>
      </c>
      <c r="C5999" s="101">
        <v>138.51022338867188</v>
      </c>
      <c r="D5999" s="56">
        <f t="shared" si="186"/>
        <v>-0.15458862196285553</v>
      </c>
      <c r="E5999">
        <v>-1.088339188731832E-2</v>
      </c>
      <c r="G5999">
        <v>5997</v>
      </c>
      <c r="H5999">
        <f t="shared" ca="1" si="187"/>
        <v>2.2978970021619556E-4</v>
      </c>
    </row>
    <row r="6000" spans="2:8" x14ac:dyDescent="0.45">
      <c r="B6000" s="191">
        <v>44180</v>
      </c>
      <c r="C6000" s="101">
        <v>163.83766174316406</v>
      </c>
      <c r="D6000" s="56">
        <f t="shared" si="186"/>
        <v>-9.6781924442124981E-2</v>
      </c>
      <c r="E6000">
        <v>-1.0884606789123445E-2</v>
      </c>
      <c r="G6000">
        <v>5998</v>
      </c>
      <c r="H6000">
        <f t="shared" ca="1" si="187"/>
        <v>-1.4334611258275296E-2</v>
      </c>
    </row>
    <row r="6001" spans="2:8" x14ac:dyDescent="0.45">
      <c r="B6001" s="191">
        <v>42787</v>
      </c>
      <c r="C6001" s="101">
        <v>181.39324951171875</v>
      </c>
      <c r="D6001" s="56">
        <f t="shared" si="186"/>
        <v>0.59704434053440136</v>
      </c>
      <c r="E6001">
        <v>-1.0900095300743153E-2</v>
      </c>
      <c r="G6001">
        <v>5999</v>
      </c>
      <c r="H6001">
        <f t="shared" ca="1" si="187"/>
        <v>1.7490571586375181E-2</v>
      </c>
    </row>
    <row r="6002" spans="2:8" x14ac:dyDescent="0.45">
      <c r="B6002" s="191">
        <v>41152</v>
      </c>
      <c r="C6002" s="101">
        <v>113.58059692382813</v>
      </c>
      <c r="D6002" s="56">
        <f t="shared" si="186"/>
        <v>0.28071036618255601</v>
      </c>
      <c r="E6002">
        <v>-1.0901569490354965E-2</v>
      </c>
      <c r="G6002">
        <v>6000</v>
      </c>
      <c r="H6002">
        <f t="shared" ca="1" si="187"/>
        <v>-4.0036880738522039E-2</v>
      </c>
    </row>
    <row r="6003" spans="2:8" x14ac:dyDescent="0.45">
      <c r="B6003" s="191">
        <v>40847</v>
      </c>
      <c r="C6003" s="101">
        <v>88.685623168945313</v>
      </c>
      <c r="D6003" s="56">
        <f t="shared" si="186"/>
        <v>1.4221568490170682</v>
      </c>
      <c r="E6003">
        <v>-1.0904873574328901E-2</v>
      </c>
      <c r="G6003">
        <v>6001</v>
      </c>
      <c r="H6003">
        <f t="shared" ca="1" si="187"/>
        <v>1.3251293358891203E-3</v>
      </c>
    </row>
    <row r="6004" spans="2:8" x14ac:dyDescent="0.45">
      <c r="B6004" s="191">
        <v>39940</v>
      </c>
      <c r="C6004" s="101">
        <v>36.61431884765625</v>
      </c>
      <c r="D6004" s="56">
        <f t="shared" si="186"/>
        <v>-0.73933291423345948</v>
      </c>
      <c r="E6004">
        <v>-1.0906057126416301E-2</v>
      </c>
      <c r="G6004">
        <v>6002</v>
      </c>
      <c r="H6004">
        <f t="shared" ca="1" si="187"/>
        <v>-2.2798648680603106E-2</v>
      </c>
    </row>
    <row r="6005" spans="2:8" x14ac:dyDescent="0.45">
      <c r="B6005" s="191">
        <v>41415</v>
      </c>
      <c r="C6005" s="101">
        <v>140.46391296386719</v>
      </c>
      <c r="D6005" s="56">
        <f t="shared" si="186"/>
        <v>12.022125407783864</v>
      </c>
      <c r="E6005">
        <v>-1.0907005664796451E-2</v>
      </c>
      <c r="G6005">
        <v>6003</v>
      </c>
      <c r="H6005">
        <f t="shared" ca="1" si="187"/>
        <v>-3.0375615482952398E-2</v>
      </c>
    </row>
    <row r="6006" spans="2:8" x14ac:dyDescent="0.45">
      <c r="B6006" s="191">
        <v>36238</v>
      </c>
      <c r="C6006" s="101">
        <v>10.786558151245117</v>
      </c>
      <c r="D6006" s="56">
        <f t="shared" si="186"/>
        <v>0.44334146467206409</v>
      </c>
      <c r="E6006">
        <v>-1.0912857867179557E-2</v>
      </c>
      <c r="G6006">
        <v>6004</v>
      </c>
      <c r="H6006">
        <f t="shared" ca="1" si="187"/>
        <v>2.1926515173976073E-3</v>
      </c>
    </row>
    <row r="6007" spans="2:8" x14ac:dyDescent="0.45">
      <c r="B6007" s="191">
        <v>37518</v>
      </c>
      <c r="C6007" s="101">
        <v>7.4733238220214844</v>
      </c>
      <c r="D6007" s="56">
        <f t="shared" si="186"/>
        <v>0.2210162530052712</v>
      </c>
      <c r="E6007">
        <v>-1.0914295667451741E-2</v>
      </c>
      <c r="G6007">
        <v>6005</v>
      </c>
      <c r="H6007">
        <f t="shared" ca="1" si="187"/>
        <v>4.4013937269957578E-3</v>
      </c>
    </row>
    <row r="6008" spans="2:8" x14ac:dyDescent="0.45">
      <c r="B6008" s="191">
        <v>35691</v>
      </c>
      <c r="C6008" s="101">
        <v>6.1205768585205078</v>
      </c>
      <c r="D6008" s="56">
        <f t="shared" si="186"/>
        <v>-0.98132999961740097</v>
      </c>
      <c r="E6008">
        <v>-1.0931718906230159E-2</v>
      </c>
      <c r="G6008">
        <v>6006</v>
      </c>
      <c r="H6008">
        <f t="shared" ca="1" si="187"/>
        <v>-3.6929537328469902E-3</v>
      </c>
    </row>
    <row r="6009" spans="2:8" x14ac:dyDescent="0.45">
      <c r="B6009" s="191">
        <v>46035</v>
      </c>
      <c r="C6009" s="101">
        <v>327.82949829101563</v>
      </c>
      <c r="D6009" s="56">
        <f t="shared" si="186"/>
        <v>37.352422549680711</v>
      </c>
      <c r="E6009">
        <v>-1.09337303722129E-2</v>
      </c>
      <c r="G6009">
        <v>6007</v>
      </c>
      <c r="H6009">
        <f t="shared" ca="1" si="187"/>
        <v>-2.7002659227444881E-2</v>
      </c>
    </row>
    <row r="6010" spans="2:8" x14ac:dyDescent="0.45">
      <c r="B6010" s="191">
        <v>37032</v>
      </c>
      <c r="C6010" s="101">
        <v>8.5478172302246094</v>
      </c>
      <c r="D6010" s="56">
        <f t="shared" si="186"/>
        <v>0.22248529184110619</v>
      </c>
      <c r="E6010">
        <v>-1.094041389599412E-2</v>
      </c>
      <c r="G6010">
        <v>6008</v>
      </c>
      <c r="H6010">
        <f t="shared" ca="1" si="187"/>
        <v>-5.4887191866103057E-3</v>
      </c>
    </row>
    <row r="6011" spans="2:8" x14ac:dyDescent="0.45">
      <c r="B6011" s="191">
        <v>37568</v>
      </c>
      <c r="C6011" s="101">
        <v>6.9921636581420898</v>
      </c>
      <c r="D6011" s="56">
        <f t="shared" si="186"/>
        <v>-0.95718596973352421</v>
      </c>
      <c r="E6011">
        <v>-1.094096597163911E-2</v>
      </c>
      <c r="G6011">
        <v>6009</v>
      </c>
      <c r="H6011">
        <f t="shared" ca="1" si="187"/>
        <v>5.9728443253580137E-3</v>
      </c>
    </row>
    <row r="6012" spans="2:8" x14ac:dyDescent="0.45">
      <c r="B6012" s="191">
        <v>44335</v>
      </c>
      <c r="C6012" s="101">
        <v>163.31477355957031</v>
      </c>
      <c r="D6012" s="56">
        <f t="shared" si="186"/>
        <v>16.437347446841418</v>
      </c>
      <c r="E6012">
        <v>-1.0949786027617269E-2</v>
      </c>
      <c r="G6012">
        <v>6010</v>
      </c>
      <c r="H6012">
        <f t="shared" ca="1" si="187"/>
        <v>1.584627701340395E-2</v>
      </c>
    </row>
    <row r="6013" spans="2:8" x14ac:dyDescent="0.45">
      <c r="B6013" s="191">
        <v>36441</v>
      </c>
      <c r="C6013" s="101">
        <v>9.3658037185668945</v>
      </c>
      <c r="D6013" s="56">
        <f t="shared" si="186"/>
        <v>-0.9532335248598276</v>
      </c>
      <c r="E6013">
        <v>-1.0968839460389132E-2</v>
      </c>
      <c r="G6013">
        <v>6011</v>
      </c>
      <c r="H6013">
        <f t="shared" ca="1" si="187"/>
        <v>-4.5619653294867099E-2</v>
      </c>
    </row>
    <row r="6014" spans="2:8" x14ac:dyDescent="0.45">
      <c r="B6014" s="191">
        <v>43633</v>
      </c>
      <c r="C6014" s="101">
        <v>200.26747131347656</v>
      </c>
      <c r="D6014" s="56">
        <f t="shared" si="186"/>
        <v>29.210754430624498</v>
      </c>
      <c r="E6014">
        <v>-1.0969237004093503E-2</v>
      </c>
      <c r="G6014">
        <v>6012</v>
      </c>
      <c r="H6014">
        <f t="shared" ca="1" si="187"/>
        <v>-1.936995555567014E-2</v>
      </c>
    </row>
    <row r="6015" spans="2:8" x14ac:dyDescent="0.45">
      <c r="B6015" s="191">
        <v>35800</v>
      </c>
      <c r="C6015" s="101">
        <v>6.6290125846862793</v>
      </c>
      <c r="D6015" s="56">
        <f t="shared" si="186"/>
        <v>-7.5841745979124145E-2</v>
      </c>
      <c r="E6015">
        <v>-1.0974292319354198E-2</v>
      </c>
      <c r="G6015">
        <v>6013</v>
      </c>
      <c r="H6015">
        <f t="shared" ca="1" si="187"/>
        <v>1.6537695704932218E-2</v>
      </c>
    </row>
    <row r="6016" spans="2:8" x14ac:dyDescent="0.45">
      <c r="B6016" s="191">
        <v>37662</v>
      </c>
      <c r="C6016" s="101">
        <v>7.173027515411377</v>
      </c>
      <c r="D6016" s="56">
        <f t="shared" si="186"/>
        <v>-0.93745394779339575</v>
      </c>
      <c r="E6016">
        <v>-1.0978564504515214E-2</v>
      </c>
      <c r="G6016">
        <v>6014</v>
      </c>
      <c r="H6016">
        <f t="shared" ca="1" si="187"/>
        <v>2.5376786274357573E-2</v>
      </c>
    </row>
    <row r="6017" spans="2:8" x14ac:dyDescent="0.45">
      <c r="B6017" s="191">
        <v>41185</v>
      </c>
      <c r="C6017" s="101">
        <v>114.68393707275391</v>
      </c>
      <c r="D6017" s="56">
        <f t="shared" si="186"/>
        <v>8.2538626304771139</v>
      </c>
      <c r="E6017">
        <v>-1.0978756363366484E-2</v>
      </c>
      <c r="G6017">
        <v>6015</v>
      </c>
      <c r="H6017">
        <f t="shared" ca="1" si="187"/>
        <v>2.9728039255397673E-2</v>
      </c>
    </row>
    <row r="6018" spans="2:8" x14ac:dyDescent="0.45">
      <c r="B6018" s="191">
        <v>38070</v>
      </c>
      <c r="C6018" s="101">
        <v>12.393088340759277</v>
      </c>
      <c r="D6018" s="56">
        <f t="shared" si="186"/>
        <v>-0.92729015807669901</v>
      </c>
      <c r="E6018">
        <v>-1.0983068793216375E-2</v>
      </c>
      <c r="G6018">
        <v>6016</v>
      </c>
      <c r="H6018">
        <f t="shared" ca="1" si="187"/>
        <v>-9.8034310367957171E-4</v>
      </c>
    </row>
    <row r="6019" spans="2:8" x14ac:dyDescent="0.45">
      <c r="B6019" s="191">
        <v>43860</v>
      </c>
      <c r="C6019" s="101">
        <v>170.44581604003906</v>
      </c>
      <c r="D6019" s="56">
        <f t="shared" ref="D6019:D6082" si="188">(C6019-C6020)/C6020</f>
        <v>-8.4876945878371607E-2</v>
      </c>
      <c r="E6019">
        <v>-1.098657178090711E-2</v>
      </c>
      <c r="G6019">
        <v>6017</v>
      </c>
      <c r="H6019">
        <f t="shared" ca="1" si="187"/>
        <v>6.2461120804466743E-3</v>
      </c>
    </row>
    <row r="6020" spans="2:8" x14ac:dyDescent="0.45">
      <c r="B6020" s="191">
        <v>43272</v>
      </c>
      <c r="C6020" s="101">
        <v>186.25453186035156</v>
      </c>
      <c r="D6020" s="56">
        <f t="shared" si="188"/>
        <v>0.9518219013525695</v>
      </c>
      <c r="E6020">
        <v>-1.0995308571114663E-2</v>
      </c>
      <c r="G6020">
        <v>6018</v>
      </c>
      <c r="H6020">
        <f t="shared" ref="H6020:H6083" ca="1" si="189">_xlfn.NORM.INV(RAND(),N$5,N$6)</f>
        <v>4.873013474618345E-2</v>
      </c>
    </row>
    <row r="6021" spans="2:8" x14ac:dyDescent="0.45">
      <c r="B6021" s="191">
        <v>41060</v>
      </c>
      <c r="C6021" s="101">
        <v>95.425987243652344</v>
      </c>
      <c r="D6021" s="56">
        <f t="shared" si="188"/>
        <v>-0.71103103239549204</v>
      </c>
      <c r="E6021">
        <v>-1.0996114413674986E-2</v>
      </c>
      <c r="G6021">
        <v>6019</v>
      </c>
      <c r="H6021">
        <f t="shared" ca="1" si="189"/>
        <v>-2.0808489529916031E-2</v>
      </c>
    </row>
    <row r="6022" spans="2:8" x14ac:dyDescent="0.45">
      <c r="B6022" s="191">
        <v>46031</v>
      </c>
      <c r="C6022" s="101">
        <v>330.22918701171875</v>
      </c>
      <c r="D6022" s="56">
        <f t="shared" si="188"/>
        <v>35.351416708404905</v>
      </c>
      <c r="E6022">
        <v>-1.1000239733699091E-2</v>
      </c>
      <c r="G6022">
        <v>6020</v>
      </c>
      <c r="H6022">
        <f t="shared" ca="1" si="189"/>
        <v>8.1104179196609203E-3</v>
      </c>
    </row>
    <row r="6023" spans="2:8" x14ac:dyDescent="0.45">
      <c r="B6023" s="191">
        <v>37019</v>
      </c>
      <c r="C6023" s="101">
        <v>9.084355354309082</v>
      </c>
      <c r="D6023" s="56">
        <f t="shared" si="188"/>
        <v>-0.86891176101452894</v>
      </c>
      <c r="E6023">
        <v>-1.1011764383417713E-2</v>
      </c>
      <c r="G6023">
        <v>6021</v>
      </c>
      <c r="H6023">
        <f t="shared" ca="1" si="189"/>
        <v>-2.6977672340545806E-3</v>
      </c>
    </row>
    <row r="6024" spans="2:8" x14ac:dyDescent="0.45">
      <c r="B6024" s="191">
        <v>40553</v>
      </c>
      <c r="C6024" s="101">
        <v>69.299545288085938</v>
      </c>
      <c r="D6024" s="56">
        <f t="shared" si="188"/>
        <v>-0.77267658225155356</v>
      </c>
      <c r="E6024">
        <v>-1.1014879042114369E-2</v>
      </c>
      <c r="G6024">
        <v>6022</v>
      </c>
      <c r="H6024">
        <f t="shared" ca="1" si="189"/>
        <v>1.7245159452429496E-2</v>
      </c>
    </row>
    <row r="6025" spans="2:8" x14ac:dyDescent="0.45">
      <c r="B6025" s="191">
        <v>46098</v>
      </c>
      <c r="C6025" s="101">
        <v>304.85000610351563</v>
      </c>
      <c r="D6025" s="56">
        <f t="shared" si="188"/>
        <v>7.3534806378384516</v>
      </c>
      <c r="E6025">
        <v>-1.1029988309762774E-2</v>
      </c>
      <c r="G6025">
        <v>6023</v>
      </c>
      <c r="H6025">
        <f t="shared" ca="1" si="189"/>
        <v>1.540942262939609E-2</v>
      </c>
    </row>
    <row r="6026" spans="2:8" x14ac:dyDescent="0.45">
      <c r="B6026" s="191">
        <v>38849</v>
      </c>
      <c r="C6026" s="101">
        <v>36.493770599365234</v>
      </c>
      <c r="D6026" s="56">
        <f t="shared" si="188"/>
        <v>-0.77689807587937854</v>
      </c>
      <c r="E6026">
        <v>-1.1042910664927472E-2</v>
      </c>
      <c r="G6026">
        <v>6024</v>
      </c>
      <c r="H6026">
        <f t="shared" ca="1" si="189"/>
        <v>-3.5965342073318494E-2</v>
      </c>
    </row>
    <row r="6027" spans="2:8" x14ac:dyDescent="0.45">
      <c r="B6027" s="191">
        <v>42676</v>
      </c>
      <c r="C6027" s="101">
        <v>163.57443237304688</v>
      </c>
      <c r="D6027" s="56">
        <f t="shared" si="188"/>
        <v>15.549972466601703</v>
      </c>
      <c r="E6027">
        <v>-1.10439128217897E-2</v>
      </c>
      <c r="G6027">
        <v>6025</v>
      </c>
      <c r="H6027">
        <f t="shared" ca="1" si="189"/>
        <v>1.3621721065132174E-2</v>
      </c>
    </row>
    <row r="6028" spans="2:8" x14ac:dyDescent="0.45">
      <c r="B6028" s="191">
        <v>36902</v>
      </c>
      <c r="C6028" s="101">
        <v>9.8836679458618164</v>
      </c>
      <c r="D6028" s="56">
        <f t="shared" si="188"/>
        <v>0.36845372954908917</v>
      </c>
      <c r="E6028">
        <v>-1.1056103925697454E-2</v>
      </c>
      <c r="G6028">
        <v>6026</v>
      </c>
      <c r="H6028">
        <f t="shared" ca="1" si="189"/>
        <v>-5.1860967451823101E-2</v>
      </c>
    </row>
    <row r="6029" spans="2:8" x14ac:dyDescent="0.45">
      <c r="B6029" s="191">
        <v>37589</v>
      </c>
      <c r="C6029" s="101">
        <v>7.2225079536437988</v>
      </c>
      <c r="D6029" s="56">
        <f t="shared" si="188"/>
        <v>-0.97459726560952864</v>
      </c>
      <c r="E6029">
        <v>-1.1057934543352889E-2</v>
      </c>
      <c r="G6029">
        <v>6027</v>
      </c>
      <c r="H6029">
        <f t="shared" ca="1" si="189"/>
        <v>9.8524362772042032E-3</v>
      </c>
    </row>
    <row r="6030" spans="2:8" x14ac:dyDescent="0.45">
      <c r="B6030" s="191">
        <v>44911</v>
      </c>
      <c r="C6030" s="101">
        <v>284.32009887695313</v>
      </c>
      <c r="D6030" s="56">
        <f t="shared" si="188"/>
        <v>0.45759966531815582</v>
      </c>
      <c r="E6030">
        <v>-1.1066929020606502E-2</v>
      </c>
      <c r="G6030">
        <v>6028</v>
      </c>
      <c r="H6030">
        <f t="shared" ca="1" si="189"/>
        <v>-1.5847516151038066E-3</v>
      </c>
    </row>
    <row r="6031" spans="2:8" x14ac:dyDescent="0.45">
      <c r="B6031" s="191">
        <v>43671</v>
      </c>
      <c r="C6031" s="101">
        <v>195.06048583984375</v>
      </c>
      <c r="D6031" s="56">
        <f t="shared" si="188"/>
        <v>32.432607392267741</v>
      </c>
      <c r="E6031">
        <v>-1.1076406791697626E-2</v>
      </c>
      <c r="G6031">
        <v>6029</v>
      </c>
      <c r="H6031">
        <f t="shared" ca="1" si="189"/>
        <v>8.4419939663372585E-3</v>
      </c>
    </row>
    <row r="6032" spans="2:8" x14ac:dyDescent="0.45">
      <c r="B6032" s="191">
        <v>35612</v>
      </c>
      <c r="C6032" s="101">
        <v>5.8344383239746094</v>
      </c>
      <c r="D6032" s="56">
        <f t="shared" si="188"/>
        <v>0.83659245318759923</v>
      </c>
      <c r="E6032">
        <v>-1.1081393623373572E-2</v>
      </c>
      <c r="G6032">
        <v>6030</v>
      </c>
      <c r="H6032">
        <f t="shared" ca="1" si="189"/>
        <v>-1.4210516286735185E-2</v>
      </c>
    </row>
    <row r="6033" spans="2:8" x14ac:dyDescent="0.45">
      <c r="B6033" s="191">
        <v>35249</v>
      </c>
      <c r="C6033" s="101">
        <v>3.1767735481262207</v>
      </c>
      <c r="D6033" s="56">
        <f t="shared" si="188"/>
        <v>-0.91384943350071945</v>
      </c>
      <c r="E6033">
        <v>-1.1081838374066986E-2</v>
      </c>
      <c r="G6033">
        <v>6031</v>
      </c>
      <c r="H6033">
        <f t="shared" ca="1" si="189"/>
        <v>1.5339992785395232E-2</v>
      </c>
    </row>
    <row r="6034" spans="2:8" x14ac:dyDescent="0.45">
      <c r="B6034" s="191">
        <v>39475</v>
      </c>
      <c r="C6034" s="101">
        <v>36.874668121337891</v>
      </c>
      <c r="D6034" s="56">
        <f t="shared" si="188"/>
        <v>-0.51456061096683792</v>
      </c>
      <c r="E6034">
        <v>-1.1085611385892731E-2</v>
      </c>
      <c r="G6034">
        <v>6032</v>
      </c>
      <c r="H6034">
        <f t="shared" ca="1" si="189"/>
        <v>2.0647657614630974E-2</v>
      </c>
    </row>
    <row r="6035" spans="2:8" x14ac:dyDescent="0.45">
      <c r="B6035" s="191">
        <v>40689</v>
      </c>
      <c r="C6035" s="101">
        <v>75.96142578125</v>
      </c>
      <c r="D6035" s="56">
        <f t="shared" si="188"/>
        <v>-0.50814724298309177</v>
      </c>
      <c r="E6035">
        <v>-1.1105233434370664E-2</v>
      </c>
      <c r="G6035">
        <v>6033</v>
      </c>
      <c r="H6035">
        <f t="shared" ca="1" si="189"/>
        <v>-2.9089261030093769E-2</v>
      </c>
    </row>
    <row r="6036" spans="2:8" x14ac:dyDescent="0.45">
      <c r="B6036" s="191">
        <v>41897</v>
      </c>
      <c r="C6036" s="101">
        <v>154.43936157226563</v>
      </c>
      <c r="D6036" s="56">
        <f t="shared" si="188"/>
        <v>-0.61904795958648229</v>
      </c>
      <c r="E6036">
        <v>-1.1106579824903024E-2</v>
      </c>
      <c r="G6036">
        <v>6034</v>
      </c>
      <c r="H6036">
        <f t="shared" ca="1" si="189"/>
        <v>3.9583456216017183E-3</v>
      </c>
    </row>
    <row r="6037" spans="2:8" x14ac:dyDescent="0.45">
      <c r="B6037" s="191">
        <v>45831</v>
      </c>
      <c r="C6037" s="101">
        <v>405.4036865234375</v>
      </c>
      <c r="D6037" s="56">
        <f t="shared" si="188"/>
        <v>3.6624933362506755E-3</v>
      </c>
      <c r="E6037">
        <v>-1.1109753808963271E-2</v>
      </c>
      <c r="G6037">
        <v>6035</v>
      </c>
      <c r="H6037">
        <f t="shared" ca="1" si="189"/>
        <v>-1.971796241025035E-2</v>
      </c>
    </row>
    <row r="6038" spans="2:8" x14ac:dyDescent="0.45">
      <c r="B6038" s="191">
        <v>45267</v>
      </c>
      <c r="C6038" s="101">
        <v>403.92431640625</v>
      </c>
      <c r="D6038" s="56">
        <f t="shared" si="188"/>
        <v>0.90022526407566683</v>
      </c>
      <c r="E6038">
        <v>-1.1117113038202888E-2</v>
      </c>
      <c r="G6038">
        <v>6036</v>
      </c>
      <c r="H6038">
        <f t="shared" ca="1" si="189"/>
        <v>1.0803759184498316E-2</v>
      </c>
    </row>
    <row r="6039" spans="2:8" x14ac:dyDescent="0.45">
      <c r="B6039" s="191">
        <v>43312</v>
      </c>
      <c r="C6039" s="101">
        <v>212.56654357910156</v>
      </c>
      <c r="D6039" s="56">
        <f t="shared" si="188"/>
        <v>0.11617648790897561</v>
      </c>
      <c r="E6039">
        <v>-1.1127578798285376E-2</v>
      </c>
      <c r="G6039">
        <v>6037</v>
      </c>
      <c r="H6039">
        <f t="shared" ca="1" si="189"/>
        <v>-1.2268885661554775E-2</v>
      </c>
    </row>
    <row r="6040" spans="2:8" x14ac:dyDescent="0.45">
      <c r="B6040" s="191">
        <v>44516</v>
      </c>
      <c r="C6040" s="101">
        <v>190.44169616699219</v>
      </c>
      <c r="D6040" s="56">
        <f t="shared" si="188"/>
        <v>11.390910306523526</v>
      </c>
      <c r="E6040">
        <v>-1.1129792994502371E-2</v>
      </c>
      <c r="G6040">
        <v>6038</v>
      </c>
      <c r="H6040">
        <f t="shared" ca="1" si="189"/>
        <v>-1.6029679708832491E-5</v>
      </c>
    </row>
    <row r="6041" spans="2:8" x14ac:dyDescent="0.45">
      <c r="B6041" s="191">
        <v>38432</v>
      </c>
      <c r="C6041" s="101">
        <v>15.369467735290527</v>
      </c>
      <c r="D6041" s="56">
        <f t="shared" si="188"/>
        <v>-0.67800648332412539</v>
      </c>
      <c r="E6041">
        <v>-1.1135062253915915E-2</v>
      </c>
      <c r="G6041">
        <v>6039</v>
      </c>
      <c r="H6041">
        <f t="shared" ca="1" si="189"/>
        <v>2.0568001680870345E-2</v>
      </c>
    </row>
    <row r="6042" spans="2:8" x14ac:dyDescent="0.45">
      <c r="B6042" s="191">
        <v>40030</v>
      </c>
      <c r="C6042" s="101">
        <v>47.732227325439453</v>
      </c>
      <c r="D6042" s="56">
        <f t="shared" si="188"/>
        <v>-0.73357520984434288</v>
      </c>
      <c r="E6042">
        <v>-1.1156177635866169E-2</v>
      </c>
      <c r="G6042">
        <v>6040</v>
      </c>
      <c r="H6042">
        <f t="shared" ca="1" si="189"/>
        <v>-2.6596927491569954E-2</v>
      </c>
    </row>
    <row r="6043" spans="2:8" x14ac:dyDescent="0.45">
      <c r="B6043" s="191">
        <v>44529</v>
      </c>
      <c r="C6043" s="101">
        <v>179.15835571289063</v>
      </c>
      <c r="D6043" s="56">
        <f t="shared" si="188"/>
        <v>27.612084365989052</v>
      </c>
      <c r="E6043">
        <v>-1.1160500731018777E-2</v>
      </c>
      <c r="G6043">
        <v>6041</v>
      </c>
      <c r="H6043">
        <f t="shared" ca="1" si="189"/>
        <v>-4.745995771477724E-3</v>
      </c>
    </row>
    <row r="6044" spans="2:8" x14ac:dyDescent="0.45">
      <c r="B6044" s="191">
        <v>36636</v>
      </c>
      <c r="C6044" s="101">
        <v>6.2616324424743652</v>
      </c>
      <c r="D6044" s="56">
        <f t="shared" si="188"/>
        <v>-0.11783215681574612</v>
      </c>
      <c r="E6044">
        <v>-1.1164650832162388E-2</v>
      </c>
      <c r="G6044">
        <v>6042</v>
      </c>
      <c r="H6044">
        <f t="shared" ca="1" si="189"/>
        <v>4.0633281499106331E-3</v>
      </c>
    </row>
    <row r="6045" spans="2:8" x14ac:dyDescent="0.45">
      <c r="B6045" s="191">
        <v>37362</v>
      </c>
      <c r="C6045" s="101">
        <v>7.0980057716369629</v>
      </c>
      <c r="D6045" s="56">
        <f t="shared" si="188"/>
        <v>-0.98215074462308216</v>
      </c>
      <c r="E6045">
        <v>-1.1181143087211123E-2</v>
      </c>
      <c r="G6045">
        <v>6043</v>
      </c>
      <c r="H6045">
        <f t="shared" ca="1" si="189"/>
        <v>9.5493157177279579E-3</v>
      </c>
    </row>
    <row r="6046" spans="2:8" x14ac:dyDescent="0.45">
      <c r="B6046" s="191">
        <v>45280</v>
      </c>
      <c r="C6046" s="101">
        <v>397.66397094726563</v>
      </c>
      <c r="D6046" s="56">
        <f t="shared" si="188"/>
        <v>44.351270491937001</v>
      </c>
      <c r="E6046">
        <v>-1.1181737206676033E-2</v>
      </c>
      <c r="G6046">
        <v>6044</v>
      </c>
      <c r="H6046">
        <f t="shared" ca="1" si="189"/>
        <v>3.0636038812096637E-2</v>
      </c>
    </row>
    <row r="6047" spans="2:8" x14ac:dyDescent="0.45">
      <c r="B6047" s="191">
        <v>35936</v>
      </c>
      <c r="C6047" s="101">
        <v>8.7685298919677734</v>
      </c>
      <c r="D6047" s="56">
        <f t="shared" si="188"/>
        <v>-0.10965697787861489</v>
      </c>
      <c r="E6047">
        <v>-1.1200480415425129E-2</v>
      </c>
      <c r="G6047">
        <v>6045</v>
      </c>
      <c r="H6047">
        <f t="shared" ca="1" si="189"/>
        <v>5.1480936232916122E-3</v>
      </c>
    </row>
    <row r="6048" spans="2:8" x14ac:dyDescent="0.45">
      <c r="B6048" s="191">
        <v>36882</v>
      </c>
      <c r="C6048" s="101">
        <v>9.848484992980957</v>
      </c>
      <c r="D6048" s="56">
        <f t="shared" si="188"/>
        <v>-0.79646942356077433</v>
      </c>
      <c r="E6048">
        <v>-1.1204337229514409E-2</v>
      </c>
      <c r="G6048">
        <v>6046</v>
      </c>
      <c r="H6048">
        <f t="shared" ca="1" si="189"/>
        <v>3.0471224407714495E-3</v>
      </c>
    </row>
    <row r="6049" spans="2:8" x14ac:dyDescent="0.45">
      <c r="B6049" s="191">
        <v>40198</v>
      </c>
      <c r="C6049" s="101">
        <v>48.388233184814453</v>
      </c>
      <c r="D6049" s="56">
        <f t="shared" si="188"/>
        <v>3.2348353823356741</v>
      </c>
      <c r="E6049">
        <v>-1.1204496640701143E-2</v>
      </c>
      <c r="G6049">
        <v>6047</v>
      </c>
      <c r="H6049">
        <f t="shared" ca="1" si="189"/>
        <v>1.4441943462560142E-2</v>
      </c>
    </row>
    <row r="6050" spans="2:8" x14ac:dyDescent="0.45">
      <c r="B6050" s="191">
        <v>37985</v>
      </c>
      <c r="C6050" s="101">
        <v>11.426237106323242</v>
      </c>
      <c r="D6050" s="56">
        <f t="shared" si="188"/>
        <v>0.52863749326109266</v>
      </c>
      <c r="E6050">
        <v>-1.1206016772052499E-2</v>
      </c>
      <c r="G6050">
        <v>6048</v>
      </c>
      <c r="H6050">
        <f t="shared" ca="1" si="189"/>
        <v>6.2657668947688405E-3</v>
      </c>
    </row>
    <row r="6051" spans="2:8" x14ac:dyDescent="0.45">
      <c r="B6051" s="191">
        <v>37244</v>
      </c>
      <c r="C6051" s="101">
        <v>7.474785327911377</v>
      </c>
      <c r="D6051" s="56">
        <f t="shared" si="188"/>
        <v>-0.97740716023033214</v>
      </c>
      <c r="E6051">
        <v>-1.1206913028090012E-2</v>
      </c>
      <c r="G6051">
        <v>6049</v>
      </c>
      <c r="H6051">
        <f t="shared" ca="1" si="189"/>
        <v>-2.0756620685246183E-2</v>
      </c>
    </row>
    <row r="6052" spans="2:8" x14ac:dyDescent="0.45">
      <c r="B6052" s="191">
        <v>44998</v>
      </c>
      <c r="C6052" s="101">
        <v>330.8475341796875</v>
      </c>
      <c r="D6052" s="56">
        <f t="shared" si="188"/>
        <v>55.266709549666061</v>
      </c>
      <c r="E6052">
        <v>-1.1211462535670845E-2</v>
      </c>
      <c r="G6052">
        <v>6050</v>
      </c>
      <c r="H6052">
        <f t="shared" ca="1" si="189"/>
        <v>-7.5977656944397991E-4</v>
      </c>
    </row>
    <row r="6053" spans="2:8" x14ac:dyDescent="0.45">
      <c r="B6053" s="191">
        <v>35620</v>
      </c>
      <c r="C6053" s="101">
        <v>5.8799872398376465</v>
      </c>
      <c r="D6053" s="56">
        <f t="shared" si="188"/>
        <v>-0.62392151239142235</v>
      </c>
      <c r="E6053">
        <v>-1.1263102366903237E-2</v>
      </c>
      <c r="G6053">
        <v>6051</v>
      </c>
      <c r="H6053">
        <f t="shared" ca="1" si="189"/>
        <v>2.9912656631691521E-2</v>
      </c>
    </row>
    <row r="6054" spans="2:8" x14ac:dyDescent="0.45">
      <c r="B6054" s="191">
        <v>38397</v>
      </c>
      <c r="C6054" s="101">
        <v>15.635000228881836</v>
      </c>
      <c r="D6054" s="56">
        <f t="shared" si="188"/>
        <v>1.4251398215709747</v>
      </c>
      <c r="E6054">
        <v>-1.1281752525622597E-2</v>
      </c>
      <c r="G6054">
        <v>6052</v>
      </c>
      <c r="H6054">
        <f t="shared" ca="1" si="189"/>
        <v>1.3285550136331125E-2</v>
      </c>
    </row>
    <row r="6055" spans="2:8" x14ac:dyDescent="0.45">
      <c r="B6055" s="191">
        <v>36013</v>
      </c>
      <c r="C6055" s="101">
        <v>6.4470510482788086</v>
      </c>
      <c r="D6055" s="56">
        <f t="shared" si="188"/>
        <v>-0.97746588968239523</v>
      </c>
      <c r="E6055">
        <v>-1.1282488847495428E-2</v>
      </c>
      <c r="G6055">
        <v>6053</v>
      </c>
      <c r="H6055">
        <f t="shared" ca="1" si="189"/>
        <v>1.6796817623362739E-2</v>
      </c>
    </row>
    <row r="6056" spans="2:8" x14ac:dyDescent="0.45">
      <c r="B6056" s="191">
        <v>44886</v>
      </c>
      <c r="C6056" s="101">
        <v>286.10186767578125</v>
      </c>
      <c r="D6056" s="56">
        <f t="shared" si="188"/>
        <v>0.7701625115461973</v>
      </c>
      <c r="E6056">
        <v>-1.1288726691953807E-2</v>
      </c>
      <c r="G6056">
        <v>6054</v>
      </c>
      <c r="H6056">
        <f t="shared" ca="1" si="189"/>
        <v>1.9729343959439104E-2</v>
      </c>
    </row>
    <row r="6057" spans="2:8" x14ac:dyDescent="0.45">
      <c r="B6057" s="191">
        <v>44305</v>
      </c>
      <c r="C6057" s="101">
        <v>161.6246337890625</v>
      </c>
      <c r="D6057" s="56">
        <f t="shared" si="188"/>
        <v>0.11591644210815093</v>
      </c>
      <c r="E6057">
        <v>-1.1300996527401493E-2</v>
      </c>
      <c r="G6057">
        <v>6055</v>
      </c>
      <c r="H6057">
        <f t="shared" ca="1" si="189"/>
        <v>5.8599996971243776E-3</v>
      </c>
    </row>
    <row r="6058" spans="2:8" x14ac:dyDescent="0.45">
      <c r="B6058" s="191">
        <v>41428</v>
      </c>
      <c r="C6058" s="101">
        <v>144.83578491210938</v>
      </c>
      <c r="D6058" s="56">
        <f t="shared" si="188"/>
        <v>-0.48513463420042496</v>
      </c>
      <c r="E6058">
        <v>-1.1326774716393165E-2</v>
      </c>
      <c r="G6058">
        <v>6056</v>
      </c>
      <c r="H6058">
        <f t="shared" ca="1" si="189"/>
        <v>-3.862037908411757E-2</v>
      </c>
    </row>
    <row r="6059" spans="2:8" x14ac:dyDescent="0.45">
      <c r="B6059" s="191">
        <v>44925</v>
      </c>
      <c r="C6059" s="101">
        <v>281.30807495117188</v>
      </c>
      <c r="D6059" s="56">
        <f t="shared" si="188"/>
        <v>1.2349830043853336</v>
      </c>
      <c r="E6059">
        <v>-1.1331411033048348E-2</v>
      </c>
      <c r="G6059">
        <v>6057</v>
      </c>
      <c r="H6059">
        <f t="shared" ca="1" si="189"/>
        <v>3.9723094057469537E-3</v>
      </c>
    </row>
    <row r="6060" spans="2:8" x14ac:dyDescent="0.45">
      <c r="B6060" s="191">
        <v>41326</v>
      </c>
      <c r="C6060" s="101">
        <v>125.86586761474609</v>
      </c>
      <c r="D6060" s="56">
        <f t="shared" si="188"/>
        <v>-0.20971412881012846</v>
      </c>
      <c r="E6060">
        <v>-1.1333459742087788E-2</v>
      </c>
      <c r="G6060">
        <v>6058</v>
      </c>
      <c r="H6060">
        <f t="shared" ca="1" si="189"/>
        <v>-2.3310129765846059E-2</v>
      </c>
    </row>
    <row r="6061" spans="2:8" x14ac:dyDescent="0.45">
      <c r="B6061" s="191">
        <v>42703</v>
      </c>
      <c r="C6061" s="101">
        <v>159.26625061035156</v>
      </c>
      <c r="D6061" s="56">
        <f t="shared" si="188"/>
        <v>0.1623265879233847</v>
      </c>
      <c r="E6061">
        <v>-1.1339171584630095E-2</v>
      </c>
      <c r="G6061">
        <v>6059</v>
      </c>
      <c r="H6061">
        <f t="shared" ca="1" si="189"/>
        <v>-1.6259465773732318E-3</v>
      </c>
    </row>
    <row r="6062" spans="2:8" x14ac:dyDescent="0.45">
      <c r="B6062" s="191">
        <v>44091</v>
      </c>
      <c r="C6062" s="101">
        <v>137.02366638183594</v>
      </c>
      <c r="D6062" s="56">
        <f t="shared" si="188"/>
        <v>-0.35541070214067938</v>
      </c>
      <c r="E6062">
        <v>-1.1348050403289289E-2</v>
      </c>
      <c r="G6062">
        <v>6060</v>
      </c>
      <c r="H6062">
        <f t="shared" ca="1" si="189"/>
        <v>7.1375923648607674E-3</v>
      </c>
    </row>
    <row r="6063" spans="2:8" x14ac:dyDescent="0.45">
      <c r="B6063" s="191">
        <v>44658</v>
      </c>
      <c r="C6063" s="101">
        <v>212.57514953613281</v>
      </c>
      <c r="D6063" s="56">
        <f t="shared" si="188"/>
        <v>2.7439843513595616E-2</v>
      </c>
      <c r="E6063">
        <v>-1.1363624267330804E-2</v>
      </c>
      <c r="G6063">
        <v>6061</v>
      </c>
      <c r="H6063">
        <f t="shared" ca="1" si="189"/>
        <v>8.0096295480141487E-3</v>
      </c>
    </row>
    <row r="6064" spans="2:8" x14ac:dyDescent="0.45">
      <c r="B6064" s="191">
        <v>42878</v>
      </c>
      <c r="C6064" s="101">
        <v>206.89790344238281</v>
      </c>
      <c r="D6064" s="56">
        <f t="shared" si="188"/>
        <v>18.797444388059454</v>
      </c>
      <c r="E6064">
        <v>-1.1363667019926556E-2</v>
      </c>
      <c r="G6064">
        <v>6062</v>
      </c>
      <c r="H6064">
        <f t="shared" ca="1" si="189"/>
        <v>1.854739889489327E-2</v>
      </c>
    </row>
    <row r="6065" spans="2:8" x14ac:dyDescent="0.45">
      <c r="B6065" s="191">
        <v>36417</v>
      </c>
      <c r="C6065" s="101">
        <v>10.450737953186035</v>
      </c>
      <c r="D6065" s="56">
        <f t="shared" si="188"/>
        <v>-0.87696473247222362</v>
      </c>
      <c r="E6065">
        <v>-1.1369385631141956E-2</v>
      </c>
      <c r="G6065">
        <v>6063</v>
      </c>
      <c r="H6065">
        <f t="shared" ca="1" si="189"/>
        <v>3.859607292913085E-3</v>
      </c>
    </row>
    <row r="6066" spans="2:8" x14ac:dyDescent="0.45">
      <c r="B6066" s="191">
        <v>40882</v>
      </c>
      <c r="C6066" s="101">
        <v>84.940994262695313</v>
      </c>
      <c r="D6066" s="56">
        <f t="shared" si="188"/>
        <v>6.6877001666111235</v>
      </c>
      <c r="E6066">
        <v>-1.1380056889184724E-2</v>
      </c>
      <c r="G6066">
        <v>6064</v>
      </c>
      <c r="H6066">
        <f t="shared" ca="1" si="189"/>
        <v>-3.7528542729155859E-3</v>
      </c>
    </row>
    <row r="6067" spans="2:8" x14ac:dyDescent="0.45">
      <c r="B6067" s="191">
        <v>36403</v>
      </c>
      <c r="C6067" s="101">
        <v>11.048947334289551</v>
      </c>
      <c r="D6067" s="56">
        <f t="shared" si="188"/>
        <v>-0.91910407282762452</v>
      </c>
      <c r="E6067">
        <v>-1.138603279519451E-2</v>
      </c>
      <c r="G6067">
        <v>6065</v>
      </c>
      <c r="H6067">
        <f t="shared" ca="1" si="189"/>
        <v>1.3272989585701719E-2</v>
      </c>
    </row>
    <row r="6068" spans="2:8" x14ac:dyDescent="0.45">
      <c r="B6068" s="191">
        <v>41683</v>
      </c>
      <c r="C6068" s="101">
        <v>136.58224487304688</v>
      </c>
      <c r="D6068" s="56">
        <f t="shared" si="188"/>
        <v>-3.9683851798288691E-2</v>
      </c>
      <c r="E6068">
        <v>-1.1386601724071282E-2</v>
      </c>
      <c r="G6068">
        <v>6066</v>
      </c>
      <c r="H6068">
        <f t="shared" ca="1" si="189"/>
        <v>2.2616145814839284E-2</v>
      </c>
    </row>
    <row r="6069" spans="2:8" x14ac:dyDescent="0.45">
      <c r="B6069" s="191">
        <v>43892</v>
      </c>
      <c r="C6069" s="101">
        <v>142.22633361816406</v>
      </c>
      <c r="D6069" s="56">
        <f t="shared" si="188"/>
        <v>-0.26162556455756447</v>
      </c>
      <c r="E6069">
        <v>-1.1389400114209009E-2</v>
      </c>
      <c r="G6069">
        <v>6067</v>
      </c>
      <c r="H6069">
        <f t="shared" ca="1" si="189"/>
        <v>-1.6927947812576047E-2</v>
      </c>
    </row>
    <row r="6070" spans="2:8" x14ac:dyDescent="0.45">
      <c r="B6070" s="191">
        <v>43679</v>
      </c>
      <c r="C6070" s="101">
        <v>192.62088012695313</v>
      </c>
      <c r="D6070" s="56">
        <f t="shared" si="188"/>
        <v>16.002936867080816</v>
      </c>
      <c r="E6070">
        <v>-1.1399648183757655E-2</v>
      </c>
      <c r="G6070">
        <v>6068</v>
      </c>
      <c r="H6070">
        <f t="shared" ca="1" si="189"/>
        <v>7.2859537443755308E-4</v>
      </c>
    </row>
    <row r="6071" spans="2:8" x14ac:dyDescent="0.45">
      <c r="B6071" s="191">
        <v>37978</v>
      </c>
      <c r="C6071" s="101">
        <v>11.328682899475098</v>
      </c>
      <c r="D6071" s="56">
        <f t="shared" si="188"/>
        <v>1.4038029333812282E-2</v>
      </c>
      <c r="E6071">
        <v>-1.1401561220194497E-2</v>
      </c>
      <c r="G6071">
        <v>6069</v>
      </c>
      <c r="H6071">
        <f t="shared" ca="1" si="189"/>
        <v>-2.8079026690446473E-4</v>
      </c>
    </row>
    <row r="6072" spans="2:8" x14ac:dyDescent="0.45">
      <c r="B6072" s="191">
        <v>36356</v>
      </c>
      <c r="C6072" s="101">
        <v>11.171852111816406</v>
      </c>
      <c r="D6072" s="56">
        <f t="shared" si="188"/>
        <v>-0.83260741756699774</v>
      </c>
      <c r="E6072">
        <v>-1.1405615792954566E-2</v>
      </c>
      <c r="G6072">
        <v>6070</v>
      </c>
      <c r="H6072">
        <f t="shared" ca="1" si="189"/>
        <v>-2.9739030873331226E-2</v>
      </c>
    </row>
    <row r="6073" spans="2:8" x14ac:dyDescent="0.45">
      <c r="B6073" s="191">
        <v>40429</v>
      </c>
      <c r="C6073" s="101">
        <v>66.740425109863281</v>
      </c>
      <c r="D6073" s="56">
        <f t="shared" si="188"/>
        <v>7.7722278166196155</v>
      </c>
      <c r="E6073">
        <v>-1.1432185733832796E-2</v>
      </c>
      <c r="G6073">
        <v>6071</v>
      </c>
      <c r="H6073">
        <f t="shared" ca="1" si="189"/>
        <v>2.5005705477780721E-2</v>
      </c>
    </row>
    <row r="6074" spans="2:8" x14ac:dyDescent="0.45">
      <c r="B6074" s="191">
        <v>36686</v>
      </c>
      <c r="C6074" s="101">
        <v>7.6081500053405762</v>
      </c>
      <c r="D6074" s="56">
        <f t="shared" si="188"/>
        <v>-0.95321872265915453</v>
      </c>
      <c r="E6074">
        <v>-1.1447188998257581E-2</v>
      </c>
      <c r="G6074">
        <v>6072</v>
      </c>
      <c r="H6074">
        <f t="shared" ca="1" si="189"/>
        <v>-6.4510941286471306E-4</v>
      </c>
    </row>
    <row r="6075" spans="2:8" x14ac:dyDescent="0.45">
      <c r="B6075" s="191">
        <v>42524</v>
      </c>
      <c r="C6075" s="101">
        <v>162.63236999511719</v>
      </c>
      <c r="D6075" s="56">
        <f t="shared" si="188"/>
        <v>0.1364564500396438</v>
      </c>
      <c r="E6075">
        <v>-1.1452589254030466E-2</v>
      </c>
      <c r="G6075">
        <v>6073</v>
      </c>
      <c r="H6075">
        <f t="shared" ca="1" si="189"/>
        <v>-1.3862348273314897E-2</v>
      </c>
    </row>
    <row r="6076" spans="2:8" x14ac:dyDescent="0.45">
      <c r="B6076" s="191">
        <v>42354</v>
      </c>
      <c r="C6076" s="101">
        <v>143.10479736328125</v>
      </c>
      <c r="D6076" s="56">
        <f t="shared" si="188"/>
        <v>18.347528235511941</v>
      </c>
      <c r="E6076">
        <v>-1.1457106682131695E-2</v>
      </c>
      <c r="G6076">
        <v>6074</v>
      </c>
      <c r="H6076">
        <f t="shared" ca="1" si="189"/>
        <v>3.545105247048435E-2</v>
      </c>
    </row>
    <row r="6077" spans="2:8" x14ac:dyDescent="0.45">
      <c r="B6077" s="191">
        <v>37599</v>
      </c>
      <c r="C6077" s="101">
        <v>7.3965415954589844</v>
      </c>
      <c r="D6077" s="56">
        <f t="shared" si="188"/>
        <v>1.3956048337807725E-2</v>
      </c>
      <c r="E6077">
        <v>-1.1477856559294102E-2</v>
      </c>
      <c r="G6077">
        <v>6075</v>
      </c>
      <c r="H6077">
        <f t="shared" ca="1" si="189"/>
        <v>3.0985700412355471E-2</v>
      </c>
    </row>
    <row r="6078" spans="2:8" x14ac:dyDescent="0.45">
      <c r="B6078" s="191">
        <v>37550</v>
      </c>
      <c r="C6078" s="101">
        <v>7.2947359085083008</v>
      </c>
      <c r="D6078" s="56">
        <f t="shared" si="188"/>
        <v>-0.96700161858950684</v>
      </c>
      <c r="E6078">
        <v>-1.1483605239091596E-2</v>
      </c>
      <c r="G6078">
        <v>6076</v>
      </c>
      <c r="H6078">
        <f t="shared" ca="1" si="189"/>
        <v>2.6467321435925655E-2</v>
      </c>
    </row>
    <row r="6079" spans="2:8" x14ac:dyDescent="0.45">
      <c r="B6079" s="191">
        <v>43347</v>
      </c>
      <c r="C6079" s="101">
        <v>221.06344604492188</v>
      </c>
      <c r="D6079" s="56">
        <f t="shared" si="188"/>
        <v>0.86513076797209132</v>
      </c>
      <c r="E6079">
        <v>-1.149414307638888E-2</v>
      </c>
      <c r="G6079">
        <v>6077</v>
      </c>
      <c r="H6079">
        <f t="shared" ca="1" si="189"/>
        <v>3.1500295523261357E-3</v>
      </c>
    </row>
    <row r="6080" spans="2:8" x14ac:dyDescent="0.45">
      <c r="B6080" s="191">
        <v>41214</v>
      </c>
      <c r="C6080" s="101">
        <v>118.52436828613281</v>
      </c>
      <c r="D6080" s="56">
        <f t="shared" si="188"/>
        <v>-0.1564398729297104</v>
      </c>
      <c r="E6080">
        <v>-1.1502733869419598E-2</v>
      </c>
      <c r="G6080">
        <v>6078</v>
      </c>
      <c r="H6080">
        <f t="shared" ca="1" si="189"/>
        <v>-3.8610425092205809E-3</v>
      </c>
    </row>
    <row r="6081" spans="2:8" x14ac:dyDescent="0.45">
      <c r="B6081" s="191">
        <v>42254</v>
      </c>
      <c r="C6081" s="101">
        <v>140.50494384765625</v>
      </c>
      <c r="D6081" s="56">
        <f t="shared" si="188"/>
        <v>0.6750707638125869</v>
      </c>
      <c r="E6081">
        <v>-1.1510668725775219E-2</v>
      </c>
      <c r="G6081">
        <v>6079</v>
      </c>
      <c r="H6081">
        <f t="shared" ca="1" si="189"/>
        <v>9.3044518580372784E-3</v>
      </c>
    </row>
    <row r="6082" spans="2:8" x14ac:dyDescent="0.45">
      <c r="B6082" s="191">
        <v>40940</v>
      </c>
      <c r="C6082" s="101">
        <v>83.8800048828125</v>
      </c>
      <c r="D6082" s="56">
        <f t="shared" si="188"/>
        <v>11.685949319555622</v>
      </c>
      <c r="E6082">
        <v>-1.1522343449215494E-2</v>
      </c>
      <c r="G6082">
        <v>6080</v>
      </c>
      <c r="H6082">
        <f t="shared" ca="1" si="189"/>
        <v>2.1584436681003809E-3</v>
      </c>
    </row>
    <row r="6083" spans="2:8" x14ac:dyDescent="0.45">
      <c r="B6083" s="191">
        <v>35968</v>
      </c>
      <c r="C6083" s="101">
        <v>6.6120400428771973</v>
      </c>
      <c r="D6083" s="56">
        <f t="shared" ref="D6083:D6146" si="190">(C6083-C6084)/C6084</f>
        <v>-0.98447341802533517</v>
      </c>
      <c r="E6083">
        <v>-1.152667946046489E-2</v>
      </c>
      <c r="G6083">
        <v>6081</v>
      </c>
      <c r="H6083">
        <f t="shared" ca="1" si="189"/>
        <v>1.2591593697199695E-2</v>
      </c>
    </row>
    <row r="6084" spans="2:8" x14ac:dyDescent="0.45">
      <c r="B6084" s="191">
        <v>45630</v>
      </c>
      <c r="C6084" s="101">
        <v>425.8529052734375</v>
      </c>
      <c r="D6084" s="56">
        <f t="shared" si="190"/>
        <v>32.301086885026088</v>
      </c>
      <c r="E6084">
        <v>-1.1533124608676686E-2</v>
      </c>
      <c r="G6084">
        <v>6082</v>
      </c>
      <c r="H6084">
        <f t="shared" ref="H6084:H6147" ca="1" si="191">_xlfn.NORM.INV(RAND(),N$5,N$6)</f>
        <v>9.9646310854600208E-3</v>
      </c>
    </row>
    <row r="6085" spans="2:8" x14ac:dyDescent="0.45">
      <c r="B6085" s="191">
        <v>37999</v>
      </c>
      <c r="C6085" s="101">
        <v>12.787958145141602</v>
      </c>
      <c r="D6085" s="56">
        <f t="shared" si="190"/>
        <v>0.24305704715935958</v>
      </c>
      <c r="E6085">
        <v>-1.1535328620933934E-2</v>
      </c>
      <c r="G6085">
        <v>6083</v>
      </c>
      <c r="H6085">
        <f t="shared" ca="1" si="191"/>
        <v>3.871357616721758E-2</v>
      </c>
    </row>
    <row r="6086" spans="2:8" x14ac:dyDescent="0.45">
      <c r="B6086" s="191">
        <v>37911</v>
      </c>
      <c r="C6086" s="101">
        <v>10.287507057189941</v>
      </c>
      <c r="D6086" s="56">
        <f t="shared" si="190"/>
        <v>-0.97557772654541586</v>
      </c>
      <c r="E6086">
        <v>-1.1549239169587345E-2</v>
      </c>
      <c r="G6086">
        <v>6084</v>
      </c>
      <c r="H6086">
        <f t="shared" ca="1" si="191"/>
        <v>-3.7133250278631492E-3</v>
      </c>
    </row>
    <row r="6087" spans="2:8" x14ac:dyDescent="0.45">
      <c r="B6087" s="191">
        <v>45667</v>
      </c>
      <c r="C6087" s="101">
        <v>421.234619140625</v>
      </c>
      <c r="D6087" s="56">
        <f t="shared" si="190"/>
        <v>0.59124224078650134</v>
      </c>
      <c r="E6087">
        <v>-1.1553064386039676E-2</v>
      </c>
      <c r="G6087">
        <v>6085</v>
      </c>
      <c r="H6087">
        <f t="shared" ca="1" si="191"/>
        <v>-1.1771936066406366E-3</v>
      </c>
    </row>
    <row r="6088" spans="2:8" x14ac:dyDescent="0.45">
      <c r="B6088" s="191">
        <v>44792</v>
      </c>
      <c r="C6088" s="101">
        <v>264.72061157226563</v>
      </c>
      <c r="D6088" s="56">
        <f t="shared" si="190"/>
        <v>2.8121255781918149</v>
      </c>
      <c r="E6088">
        <v>-1.1563333573766077E-2</v>
      </c>
      <c r="G6088">
        <v>6086</v>
      </c>
      <c r="H6088">
        <f t="shared" ca="1" si="191"/>
        <v>-6.7173373785241576E-3</v>
      </c>
    </row>
    <row r="6089" spans="2:8" x14ac:dyDescent="0.45">
      <c r="B6089" s="191">
        <v>40463</v>
      </c>
      <c r="C6089" s="101">
        <v>69.441734313964844</v>
      </c>
      <c r="D6089" s="56">
        <f t="shared" si="190"/>
        <v>12.556797614046207</v>
      </c>
      <c r="E6089">
        <v>-1.1564173141041276E-2</v>
      </c>
      <c r="G6089">
        <v>6087</v>
      </c>
      <c r="H6089">
        <f t="shared" ca="1" si="191"/>
        <v>2.6722916475028505E-2</v>
      </c>
    </row>
    <row r="6090" spans="2:8" x14ac:dyDescent="0.45">
      <c r="B6090" s="191">
        <v>35585</v>
      </c>
      <c r="C6090" s="101">
        <v>5.122281551361084</v>
      </c>
      <c r="D6090" s="56">
        <f t="shared" si="190"/>
        <v>-0.23862712790730392</v>
      </c>
      <c r="E6090">
        <v>-1.1581357131487008E-2</v>
      </c>
      <c r="G6090">
        <v>6088</v>
      </c>
      <c r="H6090">
        <f t="shared" ca="1" si="191"/>
        <v>-2.8188850416842881E-2</v>
      </c>
    </row>
    <row r="6091" spans="2:8" x14ac:dyDescent="0.45">
      <c r="B6091" s="191">
        <v>36663</v>
      </c>
      <c r="C6091" s="101">
        <v>6.7276911735534668</v>
      </c>
      <c r="D6091" s="56">
        <f t="shared" si="190"/>
        <v>-0.50167711241675628</v>
      </c>
      <c r="E6091">
        <v>-1.1585453252354605E-2</v>
      </c>
      <c r="G6091">
        <v>6089</v>
      </c>
      <c r="H6091">
        <f t="shared" ca="1" si="191"/>
        <v>-9.8257150039759468E-3</v>
      </c>
    </row>
    <row r="6092" spans="2:8" x14ac:dyDescent="0.45">
      <c r="B6092" s="191">
        <v>38257</v>
      </c>
      <c r="C6092" s="101">
        <v>13.500666618347168</v>
      </c>
      <c r="D6092" s="56">
        <f t="shared" si="190"/>
        <v>-0.95777743043519259</v>
      </c>
      <c r="E6092">
        <v>-1.1585965885359829E-2</v>
      </c>
      <c r="G6092">
        <v>6090</v>
      </c>
      <c r="H6092">
        <f t="shared" ca="1" si="191"/>
        <v>3.0046446211732601E-2</v>
      </c>
    </row>
    <row r="6093" spans="2:8" x14ac:dyDescent="0.45">
      <c r="B6093" s="191">
        <v>46078</v>
      </c>
      <c r="C6093" s="101">
        <v>319.75</v>
      </c>
      <c r="D6093" s="56">
        <f t="shared" si="190"/>
        <v>3.0078113083807656</v>
      </c>
      <c r="E6093">
        <v>-1.1591962905718702E-2</v>
      </c>
      <c r="G6093">
        <v>6091</v>
      </c>
      <c r="H6093">
        <f t="shared" ca="1" si="191"/>
        <v>9.1770601265238842E-3</v>
      </c>
    </row>
    <row r="6094" spans="2:8" x14ac:dyDescent="0.45">
      <c r="B6094" s="191">
        <v>40711</v>
      </c>
      <c r="C6094" s="101">
        <v>79.781700134277344</v>
      </c>
      <c r="D6094" s="56">
        <f t="shared" si="190"/>
        <v>-0.80682688252195234</v>
      </c>
      <c r="E6094">
        <v>-1.1597894904190996E-2</v>
      </c>
      <c r="G6094">
        <v>6092</v>
      </c>
      <c r="H6094">
        <f t="shared" ca="1" si="191"/>
        <v>3.4493163379925904E-2</v>
      </c>
    </row>
    <row r="6095" spans="2:8" x14ac:dyDescent="0.45">
      <c r="B6095" s="191">
        <v>45114</v>
      </c>
      <c r="C6095" s="101">
        <v>413.0062255859375</v>
      </c>
      <c r="D6095" s="56">
        <f t="shared" si="190"/>
        <v>48.915838363701496</v>
      </c>
      <c r="E6095">
        <v>-1.1605794732191777E-2</v>
      </c>
      <c r="G6095">
        <v>6093</v>
      </c>
      <c r="H6095">
        <f t="shared" ca="1" si="191"/>
        <v>3.7255538165689488E-2</v>
      </c>
    </row>
    <row r="6096" spans="2:8" x14ac:dyDescent="0.45">
      <c r="B6096" s="191">
        <v>35901</v>
      </c>
      <c r="C6096" s="101">
        <v>8.2740516662597656</v>
      </c>
      <c r="D6096" s="56">
        <f t="shared" si="190"/>
        <v>-0.9567456778841632</v>
      </c>
      <c r="E6096">
        <v>-1.1608398348164002E-2</v>
      </c>
      <c r="G6096">
        <v>6094</v>
      </c>
      <c r="H6096">
        <f t="shared" ca="1" si="191"/>
        <v>1.0513077281274665E-3</v>
      </c>
    </row>
    <row r="6097" spans="2:8" x14ac:dyDescent="0.45">
      <c r="B6097" s="191">
        <v>43259</v>
      </c>
      <c r="C6097" s="101">
        <v>191.28843688964844</v>
      </c>
      <c r="D6097" s="56">
        <f t="shared" si="190"/>
        <v>-0.56703218983240411</v>
      </c>
      <c r="E6097">
        <v>-1.1621467646382179E-2</v>
      </c>
      <c r="G6097">
        <v>6095</v>
      </c>
      <c r="H6097">
        <f t="shared" ca="1" si="191"/>
        <v>-2.0004343253193734E-2</v>
      </c>
    </row>
    <row r="6098" spans="2:8" x14ac:dyDescent="0.45">
      <c r="B6098" s="191">
        <v>45600</v>
      </c>
      <c r="C6098" s="101">
        <v>441.80752563476563</v>
      </c>
      <c r="D6098" s="56">
        <f t="shared" si="190"/>
        <v>0.42426662878368271</v>
      </c>
      <c r="E6098">
        <v>-1.1625585751060562E-2</v>
      </c>
      <c r="G6098">
        <v>6096</v>
      </c>
      <c r="H6098">
        <f t="shared" ca="1" si="191"/>
        <v>-1.7699869072352568E-3</v>
      </c>
    </row>
    <row r="6099" spans="2:8" x14ac:dyDescent="0.45">
      <c r="B6099" s="191">
        <v>46058</v>
      </c>
      <c r="C6099" s="101">
        <v>310.20001220703125</v>
      </c>
      <c r="D6099" s="56">
        <f t="shared" si="190"/>
        <v>92.323080469739452</v>
      </c>
      <c r="E6099">
        <v>-1.162973976581831E-2</v>
      </c>
      <c r="G6099">
        <v>6097</v>
      </c>
      <c r="H6099">
        <f t="shared" ca="1" si="191"/>
        <v>-8.0143693959636609E-4</v>
      </c>
    </row>
    <row r="6100" spans="2:8" x14ac:dyDescent="0.45">
      <c r="B6100" s="191">
        <v>35262</v>
      </c>
      <c r="C6100" s="101">
        <v>3.3239367008209229</v>
      </c>
      <c r="D6100" s="56">
        <f t="shared" si="190"/>
        <v>-0.99083152132213292</v>
      </c>
      <c r="E6100">
        <v>-1.1631281836492962E-2</v>
      </c>
      <c r="G6100">
        <v>6098</v>
      </c>
      <c r="H6100">
        <f t="shared" ca="1" si="191"/>
        <v>1.1097026764974988E-3</v>
      </c>
    </row>
    <row r="6101" spans="2:8" x14ac:dyDescent="0.45">
      <c r="B6101" s="191">
        <v>45057</v>
      </c>
      <c r="C6101" s="101">
        <v>362.53961181640625</v>
      </c>
      <c r="D6101" s="56">
        <f t="shared" si="190"/>
        <v>3.368712931764982</v>
      </c>
      <c r="E6101">
        <v>-1.1637268645067507E-2</v>
      </c>
      <c r="G6101">
        <v>6099</v>
      </c>
      <c r="H6101">
        <f t="shared" ca="1" si="191"/>
        <v>1.3926301865828236E-3</v>
      </c>
    </row>
    <row r="6102" spans="2:8" x14ac:dyDescent="0.45">
      <c r="B6102" s="191">
        <v>40868</v>
      </c>
      <c r="C6102" s="101">
        <v>82.985450744628906</v>
      </c>
      <c r="D6102" s="56">
        <f t="shared" si="190"/>
        <v>-0.73550453945935013</v>
      </c>
      <c r="E6102">
        <v>-1.1645014072860846E-2</v>
      </c>
      <c r="G6102">
        <v>6100</v>
      </c>
      <c r="H6102">
        <f t="shared" ca="1" si="191"/>
        <v>1.636142350973643E-2</v>
      </c>
    </row>
    <row r="6103" spans="2:8" x14ac:dyDescent="0.45">
      <c r="B6103" s="191">
        <v>46066</v>
      </c>
      <c r="C6103" s="101">
        <v>313.75</v>
      </c>
      <c r="D6103" s="56">
        <f t="shared" si="190"/>
        <v>0.917279179854112</v>
      </c>
      <c r="E6103">
        <v>-1.1655416805018784E-2</v>
      </c>
      <c r="G6103">
        <v>6101</v>
      </c>
      <c r="H6103">
        <f t="shared" ca="1" si="191"/>
        <v>7.6509911122613281E-3</v>
      </c>
    </row>
    <row r="6104" spans="2:8" x14ac:dyDescent="0.45">
      <c r="B6104" s="191">
        <v>42649</v>
      </c>
      <c r="C6104" s="101">
        <v>163.64335632324219</v>
      </c>
      <c r="D6104" s="56">
        <f t="shared" si="190"/>
        <v>-0.58092161574618828</v>
      </c>
      <c r="E6104">
        <v>-1.1656876496403103E-2</v>
      </c>
      <c r="G6104">
        <v>6102</v>
      </c>
      <c r="H6104">
        <f t="shared" ca="1" si="191"/>
        <v>-1.9571159100997545E-2</v>
      </c>
    </row>
    <row r="6105" spans="2:8" x14ac:dyDescent="0.45">
      <c r="B6105" s="191">
        <v>45436</v>
      </c>
      <c r="C6105" s="101">
        <v>390.48388671875</v>
      </c>
      <c r="D6105" s="56">
        <f t="shared" si="190"/>
        <v>1.7125128281445199</v>
      </c>
      <c r="E6105">
        <v>-1.166876312377645E-2</v>
      </c>
      <c r="G6105">
        <v>6103</v>
      </c>
      <c r="H6105">
        <f t="shared" ca="1" si="191"/>
        <v>-7.7143916257296019E-3</v>
      </c>
    </row>
    <row r="6106" spans="2:8" x14ac:dyDescent="0.45">
      <c r="B6106" s="191">
        <v>42492</v>
      </c>
      <c r="C6106" s="101">
        <v>143.95651245117188</v>
      </c>
      <c r="D6106" s="56">
        <f t="shared" si="190"/>
        <v>4.1454231407131239</v>
      </c>
      <c r="E6106">
        <v>-1.1694050837186182E-2</v>
      </c>
      <c r="G6106">
        <v>6104</v>
      </c>
      <c r="H6106">
        <f t="shared" ca="1" si="191"/>
        <v>3.8414077914197577E-2</v>
      </c>
    </row>
    <row r="6107" spans="2:8" x14ac:dyDescent="0.45">
      <c r="B6107" s="191">
        <v>39246</v>
      </c>
      <c r="C6107" s="101">
        <v>27.977584838867188</v>
      </c>
      <c r="D6107" s="56">
        <f t="shared" si="190"/>
        <v>0.8647039130426768</v>
      </c>
      <c r="E6107">
        <v>-1.169960268716585E-2</v>
      </c>
      <c r="G6107">
        <v>6105</v>
      </c>
      <c r="H6107">
        <f t="shared" ca="1" si="191"/>
        <v>-2.1684219453103611E-2</v>
      </c>
    </row>
    <row r="6108" spans="2:8" x14ac:dyDescent="0.45">
      <c r="B6108" s="191">
        <v>38327</v>
      </c>
      <c r="C6108" s="101">
        <v>15.003767967224121</v>
      </c>
      <c r="D6108" s="56">
        <f t="shared" si="190"/>
        <v>-0.9110312622997544</v>
      </c>
      <c r="E6108">
        <v>-1.171232687398235E-2</v>
      </c>
      <c r="G6108">
        <v>6106</v>
      </c>
      <c r="H6108">
        <f t="shared" ca="1" si="191"/>
        <v>-2.2444639704333011E-2</v>
      </c>
    </row>
    <row r="6109" spans="2:8" x14ac:dyDescent="0.45">
      <c r="B6109" s="191">
        <v>42747</v>
      </c>
      <c r="C6109" s="101">
        <v>168.64089965820313</v>
      </c>
      <c r="D6109" s="56">
        <f t="shared" si="190"/>
        <v>21.28709375504927</v>
      </c>
      <c r="E6109">
        <v>-1.1714952053816402E-2</v>
      </c>
      <c r="G6109">
        <v>6107</v>
      </c>
      <c r="H6109">
        <f t="shared" ca="1" si="191"/>
        <v>-5.5535474846179038E-3</v>
      </c>
    </row>
    <row r="6110" spans="2:8" x14ac:dyDescent="0.45">
      <c r="B6110" s="191">
        <v>37182</v>
      </c>
      <c r="C6110" s="101">
        <v>7.5667514801025391</v>
      </c>
      <c r="D6110" s="56">
        <f t="shared" si="190"/>
        <v>-0.97419507563438179</v>
      </c>
      <c r="E6110">
        <v>-1.1720131811935815E-2</v>
      </c>
      <c r="G6110">
        <v>6108</v>
      </c>
      <c r="H6110">
        <f t="shared" ca="1" si="191"/>
        <v>-2.598197951866504E-2</v>
      </c>
    </row>
    <row r="6111" spans="2:8" x14ac:dyDescent="0.45">
      <c r="B6111" s="191">
        <v>44855</v>
      </c>
      <c r="C6111" s="101">
        <v>293.22897338867188</v>
      </c>
      <c r="D6111" s="56">
        <f t="shared" si="190"/>
        <v>1.0371937075623381</v>
      </c>
      <c r="E6111">
        <v>-1.1724330232593063E-2</v>
      </c>
      <c r="G6111">
        <v>6109</v>
      </c>
      <c r="H6111">
        <f t="shared" ca="1" si="191"/>
        <v>-1.6025977995722751E-2</v>
      </c>
    </row>
    <row r="6112" spans="2:8" x14ac:dyDescent="0.45">
      <c r="B6112" s="191">
        <v>43990</v>
      </c>
      <c r="C6112" s="101">
        <v>143.93769836425781</v>
      </c>
      <c r="D6112" s="56">
        <f t="shared" si="190"/>
        <v>6.8378311280404794E-2</v>
      </c>
      <c r="E6112">
        <v>-1.1750022890947526E-2</v>
      </c>
      <c r="G6112">
        <v>6110</v>
      </c>
      <c r="H6112">
        <f t="shared" ca="1" si="191"/>
        <v>8.3857131745239451E-3</v>
      </c>
    </row>
    <row r="6113" spans="2:8" x14ac:dyDescent="0.45">
      <c r="B6113" s="191">
        <v>43998</v>
      </c>
      <c r="C6113" s="101">
        <v>134.72540283203125</v>
      </c>
      <c r="D6113" s="56">
        <f t="shared" si="190"/>
        <v>7.9854577262128079E-2</v>
      </c>
      <c r="E6113">
        <v>-1.1752154210899446E-2</v>
      </c>
      <c r="G6113">
        <v>6111</v>
      </c>
      <c r="H6113">
        <f t="shared" ca="1" si="191"/>
        <v>5.1134260598388069E-2</v>
      </c>
    </row>
    <row r="6114" spans="2:8" x14ac:dyDescent="0.45">
      <c r="B6114" s="191">
        <v>41204</v>
      </c>
      <c r="C6114" s="101">
        <v>124.76254272460938</v>
      </c>
      <c r="D6114" s="56">
        <f t="shared" si="190"/>
        <v>-0.15813359897655288</v>
      </c>
      <c r="E6114">
        <v>-1.1764521031814378E-2</v>
      </c>
      <c r="G6114">
        <v>6112</v>
      </c>
      <c r="H6114">
        <f t="shared" ca="1" si="191"/>
        <v>-1.7347734573009001E-3</v>
      </c>
    </row>
    <row r="6115" spans="2:8" x14ac:dyDescent="0.45">
      <c r="B6115" s="191">
        <v>41739</v>
      </c>
      <c r="C6115" s="101">
        <v>148.19755554199219</v>
      </c>
      <c r="D6115" s="56">
        <f t="shared" si="190"/>
        <v>6.2185487904791543E-3</v>
      </c>
      <c r="E6115">
        <v>-1.1783175169191218E-2</v>
      </c>
      <c r="G6115">
        <v>6113</v>
      </c>
      <c r="H6115">
        <f t="shared" ca="1" si="191"/>
        <v>-3.4996283498001058E-3</v>
      </c>
    </row>
    <row r="6116" spans="2:8" x14ac:dyDescent="0.45">
      <c r="B6116" s="191">
        <v>42079</v>
      </c>
      <c r="C6116" s="101">
        <v>147.28167724609375</v>
      </c>
      <c r="D6116" s="56">
        <f t="shared" si="190"/>
        <v>18.064903442868815</v>
      </c>
      <c r="E6116">
        <v>-1.1785673662103615E-2</v>
      </c>
      <c r="G6116">
        <v>6114</v>
      </c>
      <c r="H6116">
        <f t="shared" ca="1" si="191"/>
        <v>-8.8828755558123616E-3</v>
      </c>
    </row>
    <row r="6117" spans="2:8" x14ac:dyDescent="0.45">
      <c r="B6117" s="191">
        <v>37502</v>
      </c>
      <c r="C6117" s="101">
        <v>7.7252779006958008</v>
      </c>
      <c r="D6117" s="56">
        <f t="shared" si="190"/>
        <v>-0.88061579682955593</v>
      </c>
      <c r="E6117">
        <v>-1.1785982998364371E-2</v>
      </c>
      <c r="G6117">
        <v>6115</v>
      </c>
      <c r="H6117">
        <f t="shared" ca="1" si="191"/>
        <v>-1.3583967540708617E-2</v>
      </c>
    </row>
    <row r="6118" spans="2:8" x14ac:dyDescent="0.45">
      <c r="B6118" s="191">
        <v>40420</v>
      </c>
      <c r="C6118" s="101">
        <v>64.709381103515625</v>
      </c>
      <c r="D6118" s="56">
        <f t="shared" si="190"/>
        <v>-0.54062363614324793</v>
      </c>
      <c r="E6118">
        <v>-1.1786665113163031E-2</v>
      </c>
      <c r="G6118">
        <v>6116</v>
      </c>
      <c r="H6118">
        <f t="shared" ca="1" si="191"/>
        <v>-3.2815537554014479E-2</v>
      </c>
    </row>
    <row r="6119" spans="2:8" x14ac:dyDescent="0.45">
      <c r="B6119" s="191">
        <v>42268</v>
      </c>
      <c r="C6119" s="101">
        <v>140.86354064941406</v>
      </c>
      <c r="D6119" s="56">
        <f t="shared" si="190"/>
        <v>1.7768216115214404</v>
      </c>
      <c r="E6119">
        <v>-1.1792591939216834E-2</v>
      </c>
      <c r="G6119">
        <v>6117</v>
      </c>
      <c r="H6119">
        <f t="shared" ca="1" si="191"/>
        <v>1.6225751804037888E-2</v>
      </c>
    </row>
    <row r="6120" spans="2:8" x14ac:dyDescent="0.45">
      <c r="B6120" s="191">
        <v>40304</v>
      </c>
      <c r="C6120" s="101">
        <v>50.728336334228516</v>
      </c>
      <c r="D6120" s="56">
        <f t="shared" si="190"/>
        <v>-0.72991760474943956</v>
      </c>
      <c r="E6120">
        <v>-1.1825432311033139E-2</v>
      </c>
      <c r="G6120">
        <v>6118</v>
      </c>
      <c r="H6120">
        <f t="shared" ca="1" si="191"/>
        <v>-4.9652907740884624E-3</v>
      </c>
    </row>
    <row r="6121" spans="2:8" x14ac:dyDescent="0.45">
      <c r="B6121" s="191">
        <v>43283</v>
      </c>
      <c r="C6121" s="101">
        <v>187.82540893554688</v>
      </c>
      <c r="D6121" s="56">
        <f t="shared" si="190"/>
        <v>0.11294234760512162</v>
      </c>
      <c r="E6121">
        <v>-1.1833282089280252E-2</v>
      </c>
      <c r="G6121">
        <v>6119</v>
      </c>
      <c r="H6121">
        <f t="shared" ca="1" si="191"/>
        <v>3.4216230236388374E-2</v>
      </c>
    </row>
    <row r="6122" spans="2:8" x14ac:dyDescent="0.45">
      <c r="B6122" s="191">
        <v>44404</v>
      </c>
      <c r="C6122" s="101">
        <v>168.76472473144531</v>
      </c>
      <c r="D6122" s="56">
        <f t="shared" si="190"/>
        <v>19.25281768158138</v>
      </c>
      <c r="E6122">
        <v>-1.1840052348466459E-2</v>
      </c>
      <c r="G6122">
        <v>6120</v>
      </c>
      <c r="H6122">
        <f t="shared" ca="1" si="191"/>
        <v>-4.8355767533328618E-2</v>
      </c>
    </row>
    <row r="6123" spans="2:8" x14ac:dyDescent="0.45">
      <c r="B6123" s="191">
        <v>37833</v>
      </c>
      <c r="C6123" s="101">
        <v>8.3329010009765625</v>
      </c>
      <c r="D6123" s="56">
        <f t="shared" si="190"/>
        <v>1.5203453299540008</v>
      </c>
      <c r="E6123">
        <v>-1.1844391344308392E-2</v>
      </c>
      <c r="G6123">
        <v>6121</v>
      </c>
      <c r="H6123">
        <f t="shared" ca="1" si="191"/>
        <v>1.0116579063631082E-2</v>
      </c>
    </row>
    <row r="6124" spans="2:8" x14ac:dyDescent="0.45">
      <c r="B6124" s="191">
        <v>35342</v>
      </c>
      <c r="C6124" s="101">
        <v>3.3062536716461182</v>
      </c>
      <c r="D6124" s="56">
        <f t="shared" si="190"/>
        <v>-0.52556660126005739</v>
      </c>
      <c r="E6124">
        <v>-1.1851215819007749E-2</v>
      </c>
      <c r="G6124">
        <v>6122</v>
      </c>
      <c r="H6124">
        <f t="shared" ca="1" si="191"/>
        <v>3.7949456369005957E-2</v>
      </c>
    </row>
    <row r="6125" spans="2:8" x14ac:dyDescent="0.45">
      <c r="B6125" s="191">
        <v>37559</v>
      </c>
      <c r="C6125" s="101">
        <v>6.9688467979431152</v>
      </c>
      <c r="D6125" s="56">
        <f t="shared" si="190"/>
        <v>-0.65290980694732748</v>
      </c>
      <c r="E6125">
        <v>-1.1854649426080837E-2</v>
      </c>
      <c r="G6125">
        <v>6123</v>
      </c>
      <c r="H6125">
        <f t="shared" ca="1" si="191"/>
        <v>-1.0862810538290427E-2</v>
      </c>
    </row>
    <row r="6126" spans="2:8" x14ac:dyDescent="0.45">
      <c r="B6126" s="191">
        <v>38565</v>
      </c>
      <c r="C6126" s="101">
        <v>20.077913284301758</v>
      </c>
      <c r="D6126" s="56">
        <f t="shared" si="190"/>
        <v>-0.39108496065708581</v>
      </c>
      <c r="E6126">
        <v>-1.1854896198198838E-2</v>
      </c>
      <c r="G6126">
        <v>6124</v>
      </c>
      <c r="H6126">
        <f t="shared" ca="1" si="191"/>
        <v>-1.7031835674876601E-2</v>
      </c>
    </row>
    <row r="6127" spans="2:8" x14ac:dyDescent="0.45">
      <c r="B6127" s="191">
        <v>39044</v>
      </c>
      <c r="C6127" s="101">
        <v>32.973258972167969</v>
      </c>
      <c r="D6127" s="56">
        <f t="shared" si="190"/>
        <v>-0.67211824912898599</v>
      </c>
      <c r="E6127">
        <v>-1.1855120192824326E-2</v>
      </c>
      <c r="G6127">
        <v>6125</v>
      </c>
      <c r="H6127">
        <f t="shared" ca="1" si="191"/>
        <v>-2.3628209483045816E-2</v>
      </c>
    </row>
    <row r="6128" spans="2:8" x14ac:dyDescent="0.45">
      <c r="B6128" s="191">
        <v>41032</v>
      </c>
      <c r="C6128" s="101">
        <v>100.56448364257813</v>
      </c>
      <c r="D6128" s="56">
        <f t="shared" si="190"/>
        <v>11.219217855136522</v>
      </c>
      <c r="E6128">
        <v>-1.1855984768060846E-2</v>
      </c>
      <c r="G6128">
        <v>6126</v>
      </c>
      <c r="H6128">
        <f t="shared" ca="1" si="191"/>
        <v>-9.5197438019710718E-3</v>
      </c>
    </row>
    <row r="6129" spans="2:8" x14ac:dyDescent="0.45">
      <c r="B6129" s="191">
        <v>35895</v>
      </c>
      <c r="C6129" s="101">
        <v>8.2300262451171875</v>
      </c>
      <c r="D6129" s="56">
        <f t="shared" si="190"/>
        <v>-0.93050037876928271</v>
      </c>
      <c r="E6129">
        <v>-1.186090997383148E-2</v>
      </c>
      <c r="G6129">
        <v>6127</v>
      </c>
      <c r="H6129">
        <f t="shared" ca="1" si="191"/>
        <v>8.6166288199797537E-3</v>
      </c>
    </row>
    <row r="6130" spans="2:8" x14ac:dyDescent="0.45">
      <c r="B6130" s="191">
        <v>41281</v>
      </c>
      <c r="C6130" s="101">
        <v>118.41828918457031</v>
      </c>
      <c r="D6130" s="56">
        <f t="shared" si="190"/>
        <v>26.08180774862825</v>
      </c>
      <c r="E6130">
        <v>-1.1862811638577079E-2</v>
      </c>
      <c r="G6130">
        <v>6128</v>
      </c>
      <c r="H6130">
        <f t="shared" ca="1" si="191"/>
        <v>-3.0120041760334355E-2</v>
      </c>
    </row>
    <row r="6131" spans="2:8" x14ac:dyDescent="0.45">
      <c r="B6131" s="191">
        <v>35549</v>
      </c>
      <c r="C6131" s="101">
        <v>4.3726139068603516</v>
      </c>
      <c r="D6131" s="56">
        <f t="shared" si="190"/>
        <v>-0.93369637019058349</v>
      </c>
      <c r="E6131">
        <v>-1.1867670527587318E-2</v>
      </c>
      <c r="G6131">
        <v>6129</v>
      </c>
      <c r="H6131">
        <f t="shared" ca="1" si="191"/>
        <v>1.4070175426028866E-2</v>
      </c>
    </row>
    <row r="6132" spans="2:8" x14ac:dyDescent="0.45">
      <c r="B6132" s="191">
        <v>40430</v>
      </c>
      <c r="C6132" s="101">
        <v>65.948333740234375</v>
      </c>
      <c r="D6132" s="56">
        <f t="shared" si="190"/>
        <v>6.334123820897295</v>
      </c>
      <c r="E6132">
        <v>-1.1868239801065434E-2</v>
      </c>
      <c r="G6132">
        <v>6130</v>
      </c>
      <c r="H6132">
        <f t="shared" ca="1" si="191"/>
        <v>5.3320730167459784E-3</v>
      </c>
    </row>
    <row r="6133" spans="2:8" x14ac:dyDescent="0.45">
      <c r="B6133" s="191">
        <v>37882</v>
      </c>
      <c r="C6133" s="101">
        <v>8.9919853210449219</v>
      </c>
      <c r="D6133" s="56">
        <f t="shared" si="190"/>
        <v>-0.9579732981182153</v>
      </c>
      <c r="E6133">
        <v>-1.1869268584894399E-2</v>
      </c>
      <c r="G6133">
        <v>6131</v>
      </c>
      <c r="H6133">
        <f t="shared" ca="1" si="191"/>
        <v>2.2033634870272547E-3</v>
      </c>
    </row>
    <row r="6134" spans="2:8" x14ac:dyDescent="0.45">
      <c r="B6134" s="191">
        <v>43362</v>
      </c>
      <c r="C6134" s="101">
        <v>213.9588623046875</v>
      </c>
      <c r="D6134" s="56">
        <f t="shared" si="190"/>
        <v>27.303293628148207</v>
      </c>
      <c r="E6134">
        <v>-1.1871349133798829E-2</v>
      </c>
      <c r="G6134">
        <v>6132</v>
      </c>
      <c r="H6134">
        <f t="shared" ca="1" si="191"/>
        <v>-1.8267538095375856E-2</v>
      </c>
    </row>
    <row r="6135" spans="2:8" x14ac:dyDescent="0.45">
      <c r="B6135" s="191">
        <v>37243</v>
      </c>
      <c r="C6135" s="101">
        <v>7.5595040321350098</v>
      </c>
      <c r="D6135" s="56">
        <f t="shared" si="190"/>
        <v>-3.7682806789564108E-2</v>
      </c>
      <c r="E6135">
        <v>-1.1875251457636226E-2</v>
      </c>
      <c r="G6135">
        <v>6133</v>
      </c>
      <c r="H6135">
        <f t="shared" ca="1" si="191"/>
        <v>-3.8754850068555106E-3</v>
      </c>
    </row>
    <row r="6136" spans="2:8" x14ac:dyDescent="0.45">
      <c r="B6136" s="191">
        <v>37487</v>
      </c>
      <c r="C6136" s="101">
        <v>7.8555221557617188</v>
      </c>
      <c r="D6136" s="56">
        <f t="shared" si="190"/>
        <v>-0.94455950436265068</v>
      </c>
      <c r="E6136">
        <v>-1.1875625179302789E-2</v>
      </c>
      <c r="G6136">
        <v>6134</v>
      </c>
      <c r="H6136">
        <f t="shared" ca="1" si="191"/>
        <v>8.7261198311709698E-3</v>
      </c>
    </row>
    <row r="6137" spans="2:8" x14ac:dyDescent="0.45">
      <c r="B6137" s="191">
        <v>42439</v>
      </c>
      <c r="C6137" s="101">
        <v>141.69285583496094</v>
      </c>
      <c r="D6137" s="56">
        <f t="shared" si="190"/>
        <v>-0.63314791585284302</v>
      </c>
      <c r="E6137">
        <v>-1.1878548307958627E-2</v>
      </c>
      <c r="G6137">
        <v>6135</v>
      </c>
      <c r="H6137">
        <f t="shared" ca="1" si="191"/>
        <v>-2.0331565238780699E-2</v>
      </c>
    </row>
    <row r="6138" spans="2:8" x14ac:dyDescent="0.45">
      <c r="B6138" s="191">
        <v>45462</v>
      </c>
      <c r="C6138" s="101">
        <v>386.23974609375</v>
      </c>
      <c r="D6138" s="56">
        <f t="shared" si="190"/>
        <v>1.9587678393214447</v>
      </c>
      <c r="E6138">
        <v>-1.1894996378622812E-2</v>
      </c>
      <c r="G6138">
        <v>6136</v>
      </c>
      <c r="H6138">
        <f t="shared" ca="1" si="191"/>
        <v>3.6471199740252043E-2</v>
      </c>
    </row>
    <row r="6139" spans="2:8" x14ac:dyDescent="0.45">
      <c r="B6139" s="191">
        <v>44117</v>
      </c>
      <c r="C6139" s="101">
        <v>130.54074096679688</v>
      </c>
      <c r="D6139" s="56">
        <f t="shared" si="190"/>
        <v>4.2707814287763908</v>
      </c>
      <c r="E6139">
        <v>-1.1904794904063112E-2</v>
      </c>
      <c r="G6139">
        <v>6137</v>
      </c>
      <c r="H6139">
        <f t="shared" ca="1" si="191"/>
        <v>-3.2705253200130992E-2</v>
      </c>
    </row>
    <row r="6140" spans="2:8" x14ac:dyDescent="0.45">
      <c r="B6140" s="191">
        <v>38625</v>
      </c>
      <c r="C6140" s="101">
        <v>24.766866683959961</v>
      </c>
      <c r="D6140" s="56">
        <f t="shared" si="190"/>
        <v>-0.87303782626662674</v>
      </c>
      <c r="E6140">
        <v>-1.1921796992963514E-2</v>
      </c>
      <c r="G6140">
        <v>6138</v>
      </c>
      <c r="H6140">
        <f t="shared" ca="1" si="191"/>
        <v>5.0304294114017021E-3</v>
      </c>
    </row>
    <row r="6141" spans="2:8" x14ac:dyDescent="0.45">
      <c r="B6141" s="191">
        <v>43381</v>
      </c>
      <c r="C6141" s="101">
        <v>195.07279968261719</v>
      </c>
      <c r="D6141" s="56">
        <f t="shared" si="190"/>
        <v>71.759823863511556</v>
      </c>
      <c r="E6141">
        <v>-1.1935033734030003E-2</v>
      </c>
      <c r="G6141">
        <v>6139</v>
      </c>
      <c r="H6141">
        <f t="shared" ca="1" si="191"/>
        <v>3.0071664488292016E-3</v>
      </c>
    </row>
    <row r="6142" spans="2:8" x14ac:dyDescent="0.45">
      <c r="B6142" s="191">
        <v>35139</v>
      </c>
      <c r="C6142" s="101">
        <v>2.6810510158538818</v>
      </c>
      <c r="D6142" s="56">
        <f t="shared" si="190"/>
        <v>-0.99123839537302649</v>
      </c>
      <c r="E6142">
        <v>-1.1944294927318862E-2</v>
      </c>
      <c r="G6142">
        <v>6140</v>
      </c>
      <c r="H6142">
        <f t="shared" ca="1" si="191"/>
        <v>-1.6146292834396395E-2</v>
      </c>
    </row>
    <row r="6143" spans="2:8" x14ac:dyDescent="0.45">
      <c r="B6143" s="191">
        <v>46090</v>
      </c>
      <c r="C6143" s="101">
        <v>306</v>
      </c>
      <c r="D6143" s="56">
        <f t="shared" si="190"/>
        <v>7.9519923345223038</v>
      </c>
      <c r="E6143">
        <v>-1.1947084472692337E-2</v>
      </c>
      <c r="G6143">
        <v>6141</v>
      </c>
      <c r="H6143">
        <f t="shared" ca="1" si="191"/>
        <v>-3.8072292423578782E-3</v>
      </c>
    </row>
    <row r="6144" spans="2:8" x14ac:dyDescent="0.45">
      <c r="B6144" s="191">
        <v>39805</v>
      </c>
      <c r="C6144" s="101">
        <v>34.182334899902344</v>
      </c>
      <c r="D6144" s="56">
        <f t="shared" si="190"/>
        <v>3.4162718635655112</v>
      </c>
      <c r="E6144">
        <v>-1.1947670802933229E-2</v>
      </c>
      <c r="G6144">
        <v>6142</v>
      </c>
      <c r="H6144">
        <f t="shared" ca="1" si="191"/>
        <v>-1.8702777272848751E-2</v>
      </c>
    </row>
    <row r="6145" spans="2:8" x14ac:dyDescent="0.45">
      <c r="B6145" s="191">
        <v>37287</v>
      </c>
      <c r="C6145" s="101">
        <v>7.7400884628295898</v>
      </c>
      <c r="D6145" s="56">
        <f t="shared" si="190"/>
        <v>-7.4069565562625589E-2</v>
      </c>
      <c r="E6145">
        <v>-1.1953180187010208E-2</v>
      </c>
      <c r="G6145">
        <v>6143</v>
      </c>
      <c r="H6145">
        <f t="shared" ca="1" si="191"/>
        <v>2.2224330100660057E-2</v>
      </c>
    </row>
    <row r="6146" spans="2:8" x14ac:dyDescent="0.45">
      <c r="B6146" s="191">
        <v>36763</v>
      </c>
      <c r="C6146" s="101">
        <v>8.3592548370361328</v>
      </c>
      <c r="D6146" s="56">
        <f t="shared" si="190"/>
        <v>-0.94165127176366215</v>
      </c>
      <c r="E6146">
        <v>-1.1955863907967408E-2</v>
      </c>
      <c r="G6146">
        <v>6144</v>
      </c>
      <c r="H6146">
        <f t="shared" ca="1" si="191"/>
        <v>3.4381045686803099E-2</v>
      </c>
    </row>
    <row r="6147" spans="2:8" x14ac:dyDescent="0.45">
      <c r="B6147" s="191">
        <v>42129</v>
      </c>
      <c r="C6147" s="101">
        <v>143.26370239257813</v>
      </c>
      <c r="D6147" s="56">
        <f t="shared" ref="D6147:D6210" si="192">(C6147-C6148)/C6148</f>
        <v>1.0850319175041612</v>
      </c>
      <c r="E6147">
        <v>-1.1962613203157113E-2</v>
      </c>
      <c r="G6147">
        <v>6145</v>
      </c>
      <c r="H6147">
        <f t="shared" ca="1" si="191"/>
        <v>5.549343901154068E-3</v>
      </c>
    </row>
    <row r="6148" spans="2:8" x14ac:dyDescent="0.45">
      <c r="B6148" s="191">
        <v>40476</v>
      </c>
      <c r="C6148" s="101">
        <v>68.710556030273438</v>
      </c>
      <c r="D6148" s="56">
        <f t="shared" si="192"/>
        <v>4.2153424428276285</v>
      </c>
      <c r="E6148">
        <v>-1.1974422005316626E-2</v>
      </c>
      <c r="G6148">
        <v>6146</v>
      </c>
      <c r="H6148">
        <f t="shared" ref="H6148:H6211" ca="1" si="193">_xlfn.NORM.INV(RAND(),N$5,N$6)</f>
        <v>-1.3828543982524828E-3</v>
      </c>
    </row>
    <row r="6149" spans="2:8" x14ac:dyDescent="0.45">
      <c r="B6149" s="191">
        <v>38058</v>
      </c>
      <c r="C6149" s="101">
        <v>13.174696922302246</v>
      </c>
      <c r="D6149" s="56">
        <f t="shared" si="192"/>
        <v>-0.74900925789999229</v>
      </c>
      <c r="E6149">
        <v>-1.1975584523514504E-2</v>
      </c>
      <c r="G6149">
        <v>6147</v>
      </c>
      <c r="H6149">
        <f t="shared" ca="1" si="193"/>
        <v>-1.2663495333223458E-2</v>
      </c>
    </row>
    <row r="6150" spans="2:8" x14ac:dyDescent="0.45">
      <c r="B6150" s="191">
        <v>40322</v>
      </c>
      <c r="C6150" s="101">
        <v>52.490768432617188</v>
      </c>
      <c r="D6150" s="56">
        <f t="shared" si="192"/>
        <v>-0.68211078141734638</v>
      </c>
      <c r="E6150">
        <v>-1.197905761568272E-2</v>
      </c>
      <c r="G6150">
        <v>6148</v>
      </c>
      <c r="H6150">
        <f t="shared" ca="1" si="193"/>
        <v>2.2170059477567505E-2</v>
      </c>
    </row>
    <row r="6151" spans="2:8" x14ac:dyDescent="0.45">
      <c r="B6151" s="191">
        <v>44334</v>
      </c>
      <c r="C6151" s="101">
        <v>165.12283325195313</v>
      </c>
      <c r="D6151" s="56">
        <f t="shared" si="192"/>
        <v>-0.49465283694216095</v>
      </c>
      <c r="E6151">
        <v>-1.1994398176988063E-2</v>
      </c>
      <c r="G6151">
        <v>6149</v>
      </c>
      <c r="H6151">
        <f t="shared" ca="1" si="193"/>
        <v>5.8359252035221198E-3</v>
      </c>
    </row>
    <row r="6152" spans="2:8" x14ac:dyDescent="0.45">
      <c r="B6152" s="191">
        <v>45019</v>
      </c>
      <c r="C6152" s="101">
        <v>326.75128173828125</v>
      </c>
      <c r="D6152" s="56">
        <f t="shared" si="192"/>
        <v>2.1167041603630365</v>
      </c>
      <c r="E6152">
        <v>-1.1994770126307411E-2</v>
      </c>
      <c r="G6152">
        <v>6150</v>
      </c>
      <c r="H6152">
        <f t="shared" ca="1" si="193"/>
        <v>2.3113071133920634E-3</v>
      </c>
    </row>
    <row r="6153" spans="2:8" x14ac:dyDescent="0.45">
      <c r="B6153" s="191">
        <v>41086</v>
      </c>
      <c r="C6153" s="101">
        <v>104.83872222900391</v>
      </c>
      <c r="D6153" s="56">
        <f t="shared" si="192"/>
        <v>-0.28369048495290466</v>
      </c>
      <c r="E6153">
        <v>-1.1997453316494449E-2</v>
      </c>
      <c r="G6153">
        <v>6151</v>
      </c>
      <c r="H6153">
        <f t="shared" ca="1" si="193"/>
        <v>-3.3188958601175225E-2</v>
      </c>
    </row>
    <row r="6154" spans="2:8" x14ac:dyDescent="0.45">
      <c r="B6154" s="191">
        <v>41801</v>
      </c>
      <c r="C6154" s="101">
        <v>146.35952758789063</v>
      </c>
      <c r="D6154" s="56">
        <f t="shared" si="192"/>
        <v>15.071264811972833</v>
      </c>
      <c r="E6154">
        <v>-1.2005412648527751E-2</v>
      </c>
      <c r="G6154">
        <v>6152</v>
      </c>
      <c r="H6154">
        <f t="shared" ca="1" si="193"/>
        <v>-1.3895076512847297E-2</v>
      </c>
    </row>
    <row r="6155" spans="2:8" x14ac:dyDescent="0.45">
      <c r="B6155" s="191">
        <v>36206</v>
      </c>
      <c r="C6155" s="101">
        <v>9.106907844543457</v>
      </c>
      <c r="D6155" s="56">
        <f t="shared" si="192"/>
        <v>-0.97691987059928798</v>
      </c>
      <c r="E6155">
        <v>-1.2030438776166859E-2</v>
      </c>
      <c r="G6155">
        <v>6153</v>
      </c>
      <c r="H6155">
        <f t="shared" ca="1" si="193"/>
        <v>-8.8933914377037591E-3</v>
      </c>
    </row>
    <row r="6156" spans="2:8" x14ac:dyDescent="0.45">
      <c r="B6156" s="191">
        <v>45190</v>
      </c>
      <c r="C6156" s="101">
        <v>394.57785034179688</v>
      </c>
      <c r="D6156" s="56">
        <f t="shared" si="192"/>
        <v>1.6555623949571634</v>
      </c>
      <c r="E6156">
        <v>-1.2032403160542202E-2</v>
      </c>
      <c r="G6156">
        <v>6154</v>
      </c>
      <c r="H6156">
        <f t="shared" ca="1" si="193"/>
        <v>-1.3888663761322259E-2</v>
      </c>
    </row>
    <row r="6157" spans="2:8" x14ac:dyDescent="0.45">
      <c r="B6157" s="191">
        <v>41542</v>
      </c>
      <c r="C6157" s="101">
        <v>148.58541870117188</v>
      </c>
      <c r="D6157" s="56">
        <f t="shared" si="192"/>
        <v>0.20219082644512804</v>
      </c>
      <c r="E6157">
        <v>-1.2036127863465555E-2</v>
      </c>
      <c r="G6157">
        <v>6155</v>
      </c>
      <c r="H6157">
        <f t="shared" ca="1" si="193"/>
        <v>8.7943483901049592E-3</v>
      </c>
    </row>
    <row r="6158" spans="2:8" x14ac:dyDescent="0.45">
      <c r="B6158" s="191">
        <v>41334</v>
      </c>
      <c r="C6158" s="101">
        <v>123.59553527832031</v>
      </c>
      <c r="D6158" s="56">
        <f t="shared" si="192"/>
        <v>-0.6921922126192438</v>
      </c>
      <c r="E6158">
        <v>-1.2042051616563923E-2</v>
      </c>
      <c r="G6158">
        <v>6156</v>
      </c>
      <c r="H6158">
        <f t="shared" ca="1" si="193"/>
        <v>-1.1577999456966449E-2</v>
      </c>
    </row>
    <row r="6159" spans="2:8" x14ac:dyDescent="0.45">
      <c r="B6159" s="191">
        <v>45862</v>
      </c>
      <c r="C6159" s="101">
        <v>401.5347900390625</v>
      </c>
      <c r="D6159" s="56">
        <f t="shared" si="192"/>
        <v>10.576787328480377</v>
      </c>
      <c r="E6159">
        <v>-1.2049660124603083E-2</v>
      </c>
      <c r="G6159">
        <v>6157</v>
      </c>
      <c r="H6159">
        <f t="shared" ca="1" si="193"/>
        <v>2.7198248502245921E-3</v>
      </c>
    </row>
    <row r="6160" spans="2:8" x14ac:dyDescent="0.45">
      <c r="B6160" s="191">
        <v>39023</v>
      </c>
      <c r="C6160" s="101">
        <v>34.684474945068359</v>
      </c>
      <c r="D6160" s="56">
        <f t="shared" si="192"/>
        <v>-0.81088106535775228</v>
      </c>
      <c r="E6160">
        <v>-1.2054415024577686E-2</v>
      </c>
      <c r="G6160">
        <v>6158</v>
      </c>
      <c r="H6160">
        <f t="shared" ca="1" si="193"/>
        <v>-1.5370666047247135E-2</v>
      </c>
    </row>
    <row r="6161" spans="2:8" x14ac:dyDescent="0.45">
      <c r="B6161" s="191">
        <v>43202</v>
      </c>
      <c r="C6161" s="101">
        <v>183.40032958984375</v>
      </c>
      <c r="D6161" s="56">
        <f t="shared" si="192"/>
        <v>-0.5542250125728968</v>
      </c>
      <c r="E6161">
        <v>-1.2068565311365499E-2</v>
      </c>
      <c r="G6161">
        <v>6159</v>
      </c>
      <c r="H6161">
        <f t="shared" ca="1" si="193"/>
        <v>4.4498555879201032E-3</v>
      </c>
    </row>
    <row r="6162" spans="2:8" x14ac:dyDescent="0.45">
      <c r="B6162" s="191">
        <v>45308</v>
      </c>
      <c r="C6162" s="101">
        <v>411.4190673828125</v>
      </c>
      <c r="D6162" s="56">
        <f t="shared" si="192"/>
        <v>52.571742258824401</v>
      </c>
      <c r="E6162">
        <v>-1.2068676182959636E-2</v>
      </c>
      <c r="G6162">
        <v>6160</v>
      </c>
      <c r="H6162">
        <f t="shared" ca="1" si="193"/>
        <v>-2.1246883883407612E-2</v>
      </c>
    </row>
    <row r="6163" spans="2:8" x14ac:dyDescent="0.45">
      <c r="B6163" s="191">
        <v>37732</v>
      </c>
      <c r="C6163" s="101">
        <v>7.6797776222229004</v>
      </c>
      <c r="D6163" s="56">
        <f t="shared" si="192"/>
        <v>-0.84015628411612686</v>
      </c>
      <c r="E6163">
        <v>-1.2072039412444682E-2</v>
      </c>
      <c r="G6163">
        <v>6161</v>
      </c>
      <c r="H6163">
        <f t="shared" ca="1" si="193"/>
        <v>2.1993004654988274E-3</v>
      </c>
    </row>
    <row r="6164" spans="2:8" x14ac:dyDescent="0.45">
      <c r="B6164" s="191">
        <v>40217</v>
      </c>
      <c r="C6164" s="101">
        <v>48.045539855957031</v>
      </c>
      <c r="D6164" s="56">
        <f t="shared" si="192"/>
        <v>-0.29449833220668314</v>
      </c>
      <c r="E6164">
        <v>-1.2079753370754216E-2</v>
      </c>
      <c r="G6164">
        <v>6162</v>
      </c>
      <c r="H6164">
        <f t="shared" ca="1" si="193"/>
        <v>-1.6738590191391168E-2</v>
      </c>
    </row>
    <row r="6165" spans="2:8" x14ac:dyDescent="0.45">
      <c r="B6165" s="191">
        <v>40508</v>
      </c>
      <c r="C6165" s="101">
        <v>68.101242065429688</v>
      </c>
      <c r="D6165" s="56">
        <f t="shared" si="192"/>
        <v>-0.516790644426674</v>
      </c>
      <c r="E6165">
        <v>-1.2079937029291296E-2</v>
      </c>
      <c r="G6165">
        <v>6163</v>
      </c>
      <c r="H6165">
        <f t="shared" ca="1" si="193"/>
        <v>-5.1854482912110488E-3</v>
      </c>
    </row>
    <row r="6166" spans="2:8" x14ac:dyDescent="0.45">
      <c r="B6166" s="191">
        <v>41438</v>
      </c>
      <c r="C6166" s="101">
        <v>140.93527221679688</v>
      </c>
      <c r="D6166" s="56">
        <f t="shared" si="192"/>
        <v>-0.65822103004371257</v>
      </c>
      <c r="E6166">
        <v>-1.2084626074824504E-2</v>
      </c>
      <c r="G6166">
        <v>6164</v>
      </c>
      <c r="H6166">
        <f t="shared" ca="1" si="193"/>
        <v>-1.4891466711468172E-2</v>
      </c>
    </row>
    <row r="6167" spans="2:8" x14ac:dyDescent="0.45">
      <c r="B6167" s="191">
        <v>45820</v>
      </c>
      <c r="C6167" s="101">
        <v>412.35794067382813</v>
      </c>
      <c r="D6167" s="56">
        <f t="shared" si="192"/>
        <v>1.2871885469822453</v>
      </c>
      <c r="E6167">
        <v>-1.2084940481534696E-2</v>
      </c>
      <c r="G6167">
        <v>6165</v>
      </c>
      <c r="H6167">
        <f t="shared" ca="1" si="193"/>
        <v>-2.1847857977686614E-2</v>
      </c>
    </row>
    <row r="6168" spans="2:8" x14ac:dyDescent="0.45">
      <c r="B6168" s="191">
        <v>42797</v>
      </c>
      <c r="C6168" s="101">
        <v>180.29031372070313</v>
      </c>
      <c r="D6168" s="56">
        <f t="shared" si="192"/>
        <v>-0.50204500494351412</v>
      </c>
      <c r="E6168">
        <v>-1.2086972422478904E-2</v>
      </c>
      <c r="G6168">
        <v>6166</v>
      </c>
      <c r="H6168">
        <f t="shared" ca="1" si="193"/>
        <v>-3.068988596967556E-3</v>
      </c>
    </row>
    <row r="6169" spans="2:8" x14ac:dyDescent="0.45">
      <c r="B6169" s="191">
        <v>45363</v>
      </c>
      <c r="C6169" s="101">
        <v>362.06146240234375</v>
      </c>
      <c r="D6169" s="56">
        <f t="shared" si="192"/>
        <v>40.797740438678751</v>
      </c>
      <c r="E6169">
        <v>-1.209094702384407E-2</v>
      </c>
      <c r="G6169">
        <v>6167</v>
      </c>
      <c r="H6169">
        <f t="shared" ca="1" si="193"/>
        <v>-2.3009604548637042E-2</v>
      </c>
    </row>
    <row r="6170" spans="2:8" x14ac:dyDescent="0.45">
      <c r="B6170" s="191">
        <v>35937</v>
      </c>
      <c r="C6170" s="101">
        <v>8.6622257232666016</v>
      </c>
      <c r="D6170" s="56">
        <f t="shared" si="192"/>
        <v>-0.66424433218829693</v>
      </c>
      <c r="E6170">
        <v>-1.2123374158597504E-2</v>
      </c>
      <c r="G6170">
        <v>6168</v>
      </c>
      <c r="H6170">
        <f t="shared" ca="1" si="193"/>
        <v>9.770677381104099E-5</v>
      </c>
    </row>
    <row r="6171" spans="2:8" x14ac:dyDescent="0.45">
      <c r="B6171" s="191">
        <v>38734</v>
      </c>
      <c r="C6171" s="101">
        <v>25.7991943359375</v>
      </c>
      <c r="D6171" s="56">
        <f t="shared" si="192"/>
        <v>-0.19718812431225494</v>
      </c>
      <c r="E6171">
        <v>-1.2135876772893413E-2</v>
      </c>
      <c r="G6171">
        <v>6169</v>
      </c>
      <c r="H6171">
        <f t="shared" ca="1" si="193"/>
        <v>-3.3564877240632091E-2</v>
      </c>
    </row>
    <row r="6172" spans="2:8" x14ac:dyDescent="0.45">
      <c r="B6172" s="191">
        <v>39066</v>
      </c>
      <c r="C6172" s="101">
        <v>32.136039733886719</v>
      </c>
      <c r="D6172" s="56">
        <f t="shared" si="192"/>
        <v>-0.85062924138895601</v>
      </c>
      <c r="E6172">
        <v>-1.2160565667699541E-2</v>
      </c>
      <c r="G6172">
        <v>6170</v>
      </c>
      <c r="H6172">
        <f t="shared" ca="1" si="193"/>
        <v>3.6607681434124663E-2</v>
      </c>
    </row>
    <row r="6173" spans="2:8" x14ac:dyDescent="0.45">
      <c r="B6173" s="191">
        <v>44691</v>
      </c>
      <c r="C6173" s="101">
        <v>215.14277648925781</v>
      </c>
      <c r="D6173" s="56">
        <f t="shared" si="192"/>
        <v>-0.46282301356368749</v>
      </c>
      <c r="E6173">
        <v>-1.2169508710531891E-2</v>
      </c>
      <c r="G6173">
        <v>6171</v>
      </c>
      <c r="H6173">
        <f t="shared" ca="1" si="193"/>
        <v>-1.7184181585456818E-2</v>
      </c>
    </row>
    <row r="6174" spans="2:8" x14ac:dyDescent="0.45">
      <c r="B6174" s="191">
        <v>45965</v>
      </c>
      <c r="C6174" s="101">
        <v>400.50631713867188</v>
      </c>
      <c r="D6174" s="56">
        <f t="shared" si="192"/>
        <v>7.8730192012076534</v>
      </c>
      <c r="E6174">
        <v>-1.2199649040778198E-2</v>
      </c>
      <c r="G6174">
        <v>6172</v>
      </c>
      <c r="H6174">
        <f t="shared" ca="1" si="193"/>
        <v>-4.474327470539107E-3</v>
      </c>
    </row>
    <row r="6175" spans="2:8" x14ac:dyDescent="0.45">
      <c r="B6175" s="191">
        <v>40079</v>
      </c>
      <c r="C6175" s="101">
        <v>45.137546539306641</v>
      </c>
      <c r="D6175" s="56">
        <f t="shared" si="192"/>
        <v>-0.90019259289900166</v>
      </c>
      <c r="E6175">
        <v>-1.2213288133623646E-2</v>
      </c>
      <c r="G6175">
        <v>6173</v>
      </c>
      <c r="H6175">
        <f t="shared" ca="1" si="193"/>
        <v>-9.3633956875730905E-3</v>
      </c>
    </row>
    <row r="6176" spans="2:8" x14ac:dyDescent="0.45">
      <c r="B6176" s="191">
        <v>45502</v>
      </c>
      <c r="C6176" s="101">
        <v>452.2464599609375</v>
      </c>
      <c r="D6176" s="56">
        <f t="shared" si="192"/>
        <v>101.60964500593091</v>
      </c>
      <c r="E6176">
        <v>-1.2246198928596732E-2</v>
      </c>
      <c r="G6176">
        <v>6174</v>
      </c>
      <c r="H6176">
        <f t="shared" ca="1" si="193"/>
        <v>-1.4883591387089733E-2</v>
      </c>
    </row>
    <row r="6177" spans="2:8" x14ac:dyDescent="0.45">
      <c r="B6177" s="191">
        <v>35482</v>
      </c>
      <c r="C6177" s="101">
        <v>4.4074459075927734</v>
      </c>
      <c r="D6177" s="56">
        <f t="shared" si="192"/>
        <v>-0.86170212893296239</v>
      </c>
      <c r="E6177">
        <v>-1.2249258873085282E-2</v>
      </c>
      <c r="G6177">
        <v>6175</v>
      </c>
      <c r="H6177">
        <f t="shared" ca="1" si="193"/>
        <v>6.5466656121329944E-2</v>
      </c>
    </row>
    <row r="6178" spans="2:8" x14ac:dyDescent="0.45">
      <c r="B6178" s="191">
        <v>39126</v>
      </c>
      <c r="C6178" s="101">
        <v>31.869224548339844</v>
      </c>
      <c r="D6178" s="56">
        <f t="shared" si="192"/>
        <v>-0.83701684814043364</v>
      </c>
      <c r="E6178">
        <v>-1.2261828601601058E-2</v>
      </c>
      <c r="G6178">
        <v>6176</v>
      </c>
      <c r="H6178">
        <f t="shared" ca="1" si="193"/>
        <v>2.7463600852340293E-2</v>
      </c>
    </row>
    <row r="6179" spans="2:8" x14ac:dyDescent="0.45">
      <c r="B6179" s="191">
        <v>43416</v>
      </c>
      <c r="C6179" s="101">
        <v>195.53692626953125</v>
      </c>
      <c r="D6179" s="56">
        <f t="shared" si="192"/>
        <v>4.6256551524317304</v>
      </c>
      <c r="E6179">
        <v>-1.2263321260292852E-2</v>
      </c>
      <c r="G6179">
        <v>6177</v>
      </c>
      <c r="H6179">
        <f t="shared" ca="1" si="193"/>
        <v>3.0125505796176743E-3</v>
      </c>
    </row>
    <row r="6180" spans="2:8" x14ac:dyDescent="0.45">
      <c r="B6180" s="191">
        <v>39028</v>
      </c>
      <c r="C6180" s="101">
        <v>34.758071899414063</v>
      </c>
      <c r="D6180" s="56">
        <f t="shared" si="192"/>
        <v>2.3361196513038394</v>
      </c>
      <c r="E6180">
        <v>-1.228751697024121E-2</v>
      </c>
      <c r="G6180">
        <v>6178</v>
      </c>
      <c r="H6180">
        <f t="shared" ca="1" si="193"/>
        <v>1.4785690704142405E-2</v>
      </c>
    </row>
    <row r="6181" spans="2:8" x14ac:dyDescent="0.45">
      <c r="B6181" s="191">
        <v>36250</v>
      </c>
      <c r="C6181" s="101">
        <v>10.418712615966797</v>
      </c>
      <c r="D6181" s="56">
        <f t="shared" si="192"/>
        <v>-0.94057487479223423</v>
      </c>
      <c r="E6181">
        <v>-1.2307716509264531E-2</v>
      </c>
      <c r="G6181">
        <v>6179</v>
      </c>
      <c r="H6181">
        <f t="shared" ca="1" si="193"/>
        <v>-8.1213085002870816E-3</v>
      </c>
    </row>
    <row r="6182" spans="2:8" x14ac:dyDescent="0.45">
      <c r="B6182" s="191">
        <v>43720</v>
      </c>
      <c r="C6182" s="101">
        <v>175.32504272460938</v>
      </c>
      <c r="D6182" s="56">
        <f t="shared" si="192"/>
        <v>0.3011627014208027</v>
      </c>
      <c r="E6182">
        <v>-1.2307790699133745E-2</v>
      </c>
      <c r="G6182">
        <v>6180</v>
      </c>
      <c r="H6182">
        <f t="shared" ca="1" si="193"/>
        <v>1.4532290896205516E-2</v>
      </c>
    </row>
    <row r="6183" spans="2:8" x14ac:dyDescent="0.45">
      <c r="B6183" s="191">
        <v>42164</v>
      </c>
      <c r="C6183" s="101">
        <v>134.74490356445313</v>
      </c>
      <c r="D6183" s="56">
        <f t="shared" si="192"/>
        <v>2.4477096505523988</v>
      </c>
      <c r="E6183">
        <v>-1.2321484215181495E-2</v>
      </c>
      <c r="G6183">
        <v>6181</v>
      </c>
      <c r="H6183">
        <f t="shared" ca="1" si="193"/>
        <v>2.1367358858344759E-2</v>
      </c>
    </row>
    <row r="6184" spans="2:8" x14ac:dyDescent="0.45">
      <c r="B6184" s="191">
        <v>39540</v>
      </c>
      <c r="C6184" s="101">
        <v>39.082439422607422</v>
      </c>
      <c r="D6184" s="56">
        <f t="shared" si="192"/>
        <v>2.6713091842151897</v>
      </c>
      <c r="E6184">
        <v>-1.2346027723493093E-2</v>
      </c>
      <c r="G6184">
        <v>6182</v>
      </c>
      <c r="H6184">
        <f t="shared" ca="1" si="193"/>
        <v>-2.3407333255987855E-2</v>
      </c>
    </row>
    <row r="6185" spans="2:8" x14ac:dyDescent="0.45">
      <c r="B6185" s="191">
        <v>36230</v>
      </c>
      <c r="C6185" s="101">
        <v>10.645368576049805</v>
      </c>
      <c r="D6185" s="56">
        <f t="shared" si="192"/>
        <v>-0.96163105801845061</v>
      </c>
      <c r="E6185">
        <v>-1.2346380296543528E-2</v>
      </c>
      <c r="G6185">
        <v>6183</v>
      </c>
      <c r="H6185">
        <f t="shared" ca="1" si="193"/>
        <v>1.7590463139781878E-2</v>
      </c>
    </row>
    <row r="6186" spans="2:8" x14ac:dyDescent="0.45">
      <c r="B6186" s="191">
        <v>44930</v>
      </c>
      <c r="C6186" s="101">
        <v>277.44754028320313</v>
      </c>
      <c r="D6186" s="56">
        <f t="shared" si="192"/>
        <v>0.90033256965950093</v>
      </c>
      <c r="E6186">
        <v>-1.2383068532008197E-2</v>
      </c>
      <c r="G6186">
        <v>6184</v>
      </c>
      <c r="H6186">
        <f t="shared" ca="1" si="193"/>
        <v>5.6185175414597815E-3</v>
      </c>
    </row>
    <row r="6187" spans="2:8" x14ac:dyDescent="0.45">
      <c r="B6187" s="191">
        <v>41550</v>
      </c>
      <c r="C6187" s="101">
        <v>145.99946594238281</v>
      </c>
      <c r="D6187" s="56">
        <f t="shared" si="192"/>
        <v>-0.6731156842427839</v>
      </c>
      <c r="E6187">
        <v>-1.239076218592677E-2</v>
      </c>
      <c r="G6187">
        <v>6185</v>
      </c>
      <c r="H6187">
        <f t="shared" ca="1" si="193"/>
        <v>-7.0658291446881749E-4</v>
      </c>
    </row>
    <row r="6188" spans="2:8" x14ac:dyDescent="0.45">
      <c r="B6188" s="191">
        <v>45503</v>
      </c>
      <c r="C6188" s="101">
        <v>446.63955688476563</v>
      </c>
      <c r="D6188" s="56">
        <f t="shared" si="192"/>
        <v>187.47975022592311</v>
      </c>
      <c r="E6188">
        <v>-1.2397892681473212E-2</v>
      </c>
      <c r="G6188">
        <v>6186</v>
      </c>
      <c r="H6188">
        <f t="shared" ca="1" si="193"/>
        <v>4.5292572410306764E-3</v>
      </c>
    </row>
    <row r="6189" spans="2:8" x14ac:dyDescent="0.45">
      <c r="B6189" s="191">
        <v>35082</v>
      </c>
      <c r="C6189" s="101">
        <v>2.3696951866149902</v>
      </c>
      <c r="D6189" s="56">
        <f t="shared" si="192"/>
        <v>-0.9872997117662472</v>
      </c>
      <c r="E6189">
        <v>-1.2400412558798571E-2</v>
      </c>
      <c r="G6189">
        <v>6187</v>
      </c>
      <c r="H6189">
        <f t="shared" ca="1" si="193"/>
        <v>-6.8447669412542069E-3</v>
      </c>
    </row>
    <row r="6190" spans="2:8" x14ac:dyDescent="0.45">
      <c r="B6190" s="191">
        <v>43145</v>
      </c>
      <c r="C6190" s="101">
        <v>186.5859375</v>
      </c>
      <c r="D6190" s="56">
        <f t="shared" si="192"/>
        <v>3.1745935317428975E-2</v>
      </c>
      <c r="E6190">
        <v>-1.2414342073467784E-2</v>
      </c>
      <c r="G6190">
        <v>6188</v>
      </c>
      <c r="H6190">
        <f t="shared" ca="1" si="193"/>
        <v>-1.1877619112838862E-2</v>
      </c>
    </row>
    <row r="6191" spans="2:8" x14ac:dyDescent="0.45">
      <c r="B6191" s="191">
        <v>43007</v>
      </c>
      <c r="C6191" s="101">
        <v>180.8448486328125</v>
      </c>
      <c r="D6191" s="56">
        <f t="shared" si="192"/>
        <v>8.3786196929732951E-2</v>
      </c>
      <c r="E6191">
        <v>-1.2425746620960357E-2</v>
      </c>
      <c r="G6191">
        <v>6189</v>
      </c>
      <c r="H6191">
        <f t="shared" ca="1" si="193"/>
        <v>1.2750347415257017E-2</v>
      </c>
    </row>
    <row r="6192" spans="2:8" x14ac:dyDescent="0.45">
      <c r="B6192" s="191">
        <v>44431</v>
      </c>
      <c r="C6192" s="101">
        <v>166.86395263671875</v>
      </c>
      <c r="D6192" s="56">
        <f t="shared" si="192"/>
        <v>15.183523137449319</v>
      </c>
      <c r="E6192">
        <v>-1.2446202247580647E-2</v>
      </c>
      <c r="G6192">
        <v>6190</v>
      </c>
      <c r="H6192">
        <f t="shared" ca="1" si="193"/>
        <v>-7.9912095703569153E-3</v>
      </c>
    </row>
    <row r="6193" spans="2:8" x14ac:dyDescent="0.45">
      <c r="B6193" s="191">
        <v>38127</v>
      </c>
      <c r="C6193" s="101">
        <v>10.310730934143066</v>
      </c>
      <c r="D6193" s="56">
        <f t="shared" si="192"/>
        <v>-0.31192078715413973</v>
      </c>
      <c r="E6193">
        <v>-1.2458462657038103E-2</v>
      </c>
      <c r="G6193">
        <v>6191</v>
      </c>
      <c r="H6193">
        <f t="shared" ca="1" si="193"/>
        <v>-1.5244644499870032E-2</v>
      </c>
    </row>
    <row r="6194" spans="2:8" x14ac:dyDescent="0.45">
      <c r="B6194" s="191">
        <v>38404</v>
      </c>
      <c r="C6194" s="101">
        <v>14.98480224609375</v>
      </c>
      <c r="D6194" s="56">
        <f t="shared" si="192"/>
        <v>4.1578030063241149</v>
      </c>
      <c r="E6194">
        <v>-1.2460465935372103E-2</v>
      </c>
      <c r="G6194">
        <v>6192</v>
      </c>
      <c r="H6194">
        <f t="shared" ca="1" si="193"/>
        <v>1.5111767144181384E-2</v>
      </c>
    </row>
    <row r="6195" spans="2:8" x14ac:dyDescent="0.45">
      <c r="B6195" s="191">
        <v>35215</v>
      </c>
      <c r="C6195" s="101">
        <v>2.9052684307098389</v>
      </c>
      <c r="D6195" s="56">
        <f t="shared" si="192"/>
        <v>-0.99130595581979586</v>
      </c>
      <c r="E6195">
        <v>-1.2461599467135497E-2</v>
      </c>
      <c r="G6195">
        <v>6193</v>
      </c>
      <c r="H6195">
        <f t="shared" ca="1" si="193"/>
        <v>-9.6345614427944554E-3</v>
      </c>
    </row>
    <row r="6196" spans="2:8" x14ac:dyDescent="0.45">
      <c r="B6196" s="191">
        <v>44994</v>
      </c>
      <c r="C6196" s="101">
        <v>334.16766357421875</v>
      </c>
      <c r="D6196" s="56">
        <f t="shared" si="192"/>
        <v>37.487101006836951</v>
      </c>
      <c r="E6196">
        <v>-1.2487205177991192E-2</v>
      </c>
      <c r="G6196">
        <v>6194</v>
      </c>
      <c r="H6196">
        <f t="shared" ca="1" si="193"/>
        <v>-1.6757331998216364E-2</v>
      </c>
    </row>
    <row r="6197" spans="2:8" x14ac:dyDescent="0.45">
      <c r="B6197" s="191">
        <v>37098</v>
      </c>
      <c r="C6197" s="101">
        <v>8.6825885772705078</v>
      </c>
      <c r="D6197" s="56">
        <f t="shared" si="192"/>
        <v>0.89932032677720575</v>
      </c>
      <c r="E6197">
        <v>-1.2488219249461656E-2</v>
      </c>
      <c r="G6197">
        <v>6195</v>
      </c>
      <c r="H6197">
        <f t="shared" ca="1" si="193"/>
        <v>1.9533424152933142E-2</v>
      </c>
    </row>
    <row r="6198" spans="2:8" x14ac:dyDescent="0.45">
      <c r="B6198" s="191">
        <v>35578</v>
      </c>
      <c r="C6198" s="101">
        <v>4.5714187622070313</v>
      </c>
      <c r="D6198" s="56">
        <f t="shared" si="192"/>
        <v>-0.61664154519333991</v>
      </c>
      <c r="E6198">
        <v>-1.2501126610409108E-2</v>
      </c>
      <c r="G6198">
        <v>6196</v>
      </c>
      <c r="H6198">
        <f t="shared" ca="1" si="193"/>
        <v>2.5089814722996404E-2</v>
      </c>
    </row>
    <row r="6199" spans="2:8" x14ac:dyDescent="0.45">
      <c r="B6199" s="191">
        <v>38217</v>
      </c>
      <c r="C6199" s="101">
        <v>11.92465877532959</v>
      </c>
      <c r="D6199" s="56">
        <f t="shared" si="192"/>
        <v>-0.97003551066486515</v>
      </c>
      <c r="E6199">
        <v>-1.2516037646593528E-2</v>
      </c>
      <c r="G6199">
        <v>6197</v>
      </c>
      <c r="H6199">
        <f t="shared" ca="1" si="193"/>
        <v>-1.1718761267568857E-2</v>
      </c>
    </row>
    <row r="6200" spans="2:8" x14ac:dyDescent="0.45">
      <c r="B6200" s="191">
        <v>45887</v>
      </c>
      <c r="C6200" s="101">
        <v>397.95968627929688</v>
      </c>
      <c r="D6200" s="56">
        <f t="shared" si="192"/>
        <v>1.5693209280166733</v>
      </c>
      <c r="E6200">
        <v>-1.2516777875505418E-2</v>
      </c>
      <c r="G6200">
        <v>6198</v>
      </c>
      <c r="H6200">
        <f t="shared" ca="1" si="193"/>
        <v>-2.2090662934074006E-2</v>
      </c>
    </row>
    <row r="6201" spans="2:8" x14ac:dyDescent="0.45">
      <c r="B6201" s="191">
        <v>42727</v>
      </c>
      <c r="C6201" s="101">
        <v>154.88905334472656</v>
      </c>
      <c r="D6201" s="56">
        <f t="shared" si="192"/>
        <v>3.9662342554789345</v>
      </c>
      <c r="E6201">
        <v>-1.2524856367865586E-2</v>
      </c>
      <c r="G6201">
        <v>6199</v>
      </c>
      <c r="H6201">
        <f t="shared" ca="1" si="193"/>
        <v>1.6682003948927368E-2</v>
      </c>
    </row>
    <row r="6202" spans="2:8" x14ac:dyDescent="0.45">
      <c r="B6202" s="191">
        <v>39099</v>
      </c>
      <c r="C6202" s="101">
        <v>31.188430786132813</v>
      </c>
      <c r="D6202" s="56">
        <f t="shared" si="192"/>
        <v>2.7787437403085997</v>
      </c>
      <c r="E6202">
        <v>-1.2525297225795947E-2</v>
      </c>
      <c r="G6202">
        <v>6200</v>
      </c>
      <c r="H6202">
        <f t="shared" ca="1" si="193"/>
        <v>-1.3469974508030329E-2</v>
      </c>
    </row>
    <row r="6203" spans="2:8" x14ac:dyDescent="0.45">
      <c r="B6203" s="191">
        <v>35908</v>
      </c>
      <c r="C6203" s="101">
        <v>8.2536506652832031</v>
      </c>
      <c r="D6203" s="56">
        <f t="shared" si="192"/>
        <v>-0.70815753931583547</v>
      </c>
      <c r="E6203">
        <v>-1.2525616533964435E-2</v>
      </c>
      <c r="G6203">
        <v>6201</v>
      </c>
      <c r="H6203">
        <f t="shared" ca="1" si="193"/>
        <v>7.4151756904631281E-3</v>
      </c>
    </row>
    <row r="6204" spans="2:8" x14ac:dyDescent="0.45">
      <c r="B6204" s="191">
        <v>39273</v>
      </c>
      <c r="C6204" s="101">
        <v>28.281185150146484</v>
      </c>
      <c r="D6204" s="56">
        <f t="shared" si="192"/>
        <v>-0.85916699270492403</v>
      </c>
      <c r="E6204">
        <v>-1.2528233128135696E-2</v>
      </c>
      <c r="G6204">
        <v>6202</v>
      </c>
      <c r="H6204">
        <f t="shared" ca="1" si="193"/>
        <v>-2.6489524628361547E-2</v>
      </c>
    </row>
    <row r="6205" spans="2:8" x14ac:dyDescent="0.45">
      <c r="B6205" s="191">
        <v>43622</v>
      </c>
      <c r="C6205" s="101">
        <v>200.81361389160156</v>
      </c>
      <c r="D6205" s="56">
        <f t="shared" si="192"/>
        <v>25.367067364025615</v>
      </c>
      <c r="E6205">
        <v>-1.2533648309623575E-2</v>
      </c>
      <c r="G6205">
        <v>6203</v>
      </c>
      <c r="H6205">
        <f t="shared" ca="1" si="193"/>
        <v>-1.5180508405829046E-2</v>
      </c>
    </row>
    <row r="6206" spans="2:8" x14ac:dyDescent="0.45">
      <c r="B6206" s="191">
        <v>37609</v>
      </c>
      <c r="C6206" s="101">
        <v>7.6160769462585449</v>
      </c>
      <c r="D6206" s="56">
        <f t="shared" si="192"/>
        <v>1.8007428984859712</v>
      </c>
      <c r="E6206">
        <v>-1.2536135594779571E-2</v>
      </c>
      <c r="G6206">
        <v>6204</v>
      </c>
      <c r="H6206">
        <f t="shared" ca="1" si="193"/>
        <v>-5.2413600982039637E-3</v>
      </c>
    </row>
    <row r="6207" spans="2:8" x14ac:dyDescent="0.45">
      <c r="B6207" s="191">
        <v>35131</v>
      </c>
      <c r="C6207" s="101">
        <v>2.7193059921264648</v>
      </c>
      <c r="D6207" s="56">
        <f t="shared" si="192"/>
        <v>-0.89400196799389153</v>
      </c>
      <c r="E6207">
        <v>-1.2540726778799123E-2</v>
      </c>
      <c r="G6207">
        <v>6205</v>
      </c>
      <c r="H6207">
        <f t="shared" ca="1" si="193"/>
        <v>-2.1034445504087766E-3</v>
      </c>
    </row>
    <row r="6208" spans="2:8" x14ac:dyDescent="0.45">
      <c r="B6208" s="191">
        <v>38707</v>
      </c>
      <c r="C6208" s="101">
        <v>25.654306411743164</v>
      </c>
      <c r="D6208" s="56">
        <f t="shared" si="192"/>
        <v>-0.88279586733730719</v>
      </c>
      <c r="E6208">
        <v>-1.2547974060658404E-2</v>
      </c>
      <c r="G6208">
        <v>6206</v>
      </c>
      <c r="H6208">
        <f t="shared" ca="1" si="193"/>
        <v>1.3040312646657507E-2</v>
      </c>
    </row>
    <row r="6209" spans="2:8" x14ac:dyDescent="0.45">
      <c r="B6209" s="191">
        <v>43353</v>
      </c>
      <c r="C6209" s="101">
        <v>218.88568115234375</v>
      </c>
      <c r="D6209" s="56">
        <f t="shared" si="192"/>
        <v>0.49879734843043028</v>
      </c>
      <c r="E6209">
        <v>-1.2562543052287496E-2</v>
      </c>
      <c r="G6209">
        <v>6207</v>
      </c>
      <c r="H6209">
        <f t="shared" ca="1" si="193"/>
        <v>-4.3155184147002576E-3</v>
      </c>
    </row>
    <row r="6210" spans="2:8" x14ac:dyDescent="0.45">
      <c r="B6210" s="191">
        <v>42482</v>
      </c>
      <c r="C6210" s="101">
        <v>146.04087829589844</v>
      </c>
      <c r="D6210" s="56">
        <f t="shared" si="192"/>
        <v>2.8090749409044138</v>
      </c>
      <c r="E6210">
        <v>-1.2577726115407348E-2</v>
      </c>
      <c r="G6210">
        <v>6208</v>
      </c>
      <c r="H6210">
        <f t="shared" ca="1" si="193"/>
        <v>3.1189291022757581E-2</v>
      </c>
    </row>
    <row r="6211" spans="2:8" x14ac:dyDescent="0.45">
      <c r="B6211" s="191">
        <v>39549</v>
      </c>
      <c r="C6211" s="101">
        <v>38.340248107910156</v>
      </c>
      <c r="D6211" s="56">
        <f t="shared" ref="D6211:D6274" si="194">(C6211-C6212)/C6212</f>
        <v>3.5382141414250876</v>
      </c>
      <c r="E6211">
        <v>-1.2582015348665624E-2</v>
      </c>
      <c r="G6211">
        <v>6209</v>
      </c>
      <c r="H6211">
        <f t="shared" ca="1" si="193"/>
        <v>4.9868504860811486E-2</v>
      </c>
    </row>
    <row r="6212" spans="2:8" x14ac:dyDescent="0.45">
      <c r="B6212" s="191">
        <v>36747</v>
      </c>
      <c r="C6212" s="101">
        <v>8.4483118057250977</v>
      </c>
      <c r="D6212" s="56">
        <f t="shared" si="194"/>
        <v>-0.86025293900061672</v>
      </c>
      <c r="E6212">
        <v>-1.2593293563747257E-2</v>
      </c>
      <c r="G6212">
        <v>6210</v>
      </c>
      <c r="H6212">
        <f t="shared" ref="H6212:H6275" ca="1" si="195">_xlfn.NORM.INV(RAND(),N$5,N$6)</f>
        <v>-2.1294493511997428E-2</v>
      </c>
    </row>
    <row r="6213" spans="2:8" x14ac:dyDescent="0.45">
      <c r="B6213" s="191">
        <v>40357</v>
      </c>
      <c r="C6213" s="101">
        <v>60.454307556152344</v>
      </c>
      <c r="D6213" s="56">
        <f t="shared" si="194"/>
        <v>-0.5572383029939999</v>
      </c>
      <c r="E6213">
        <v>-1.260599570306929E-2</v>
      </c>
      <c r="G6213">
        <v>6211</v>
      </c>
      <c r="H6213">
        <f t="shared" ca="1" si="195"/>
        <v>-1.5907296988631053E-2</v>
      </c>
    </row>
    <row r="6214" spans="2:8" x14ac:dyDescent="0.45">
      <c r="B6214" s="191">
        <v>41620</v>
      </c>
      <c r="C6214" s="101">
        <v>136.53915405273438</v>
      </c>
      <c r="D6214" s="56">
        <f t="shared" si="194"/>
        <v>0.64864482686035474</v>
      </c>
      <c r="E6214">
        <v>-1.2622613494722941E-2</v>
      </c>
      <c r="G6214">
        <v>6212</v>
      </c>
      <c r="H6214">
        <f t="shared" ca="1" si="195"/>
        <v>5.475128472661012E-3</v>
      </c>
    </row>
    <row r="6215" spans="2:8" x14ac:dyDescent="0.45">
      <c r="B6215" s="191">
        <v>40941</v>
      </c>
      <c r="C6215" s="101">
        <v>82.819023132324219</v>
      </c>
      <c r="D6215" s="56">
        <f t="shared" si="194"/>
        <v>9.6639942633872256</v>
      </c>
      <c r="E6215">
        <v>-1.2648804109758494E-2</v>
      </c>
      <c r="G6215">
        <v>6213</v>
      </c>
      <c r="H6215">
        <f t="shared" ca="1" si="195"/>
        <v>2.3606625817949384E-2</v>
      </c>
    </row>
    <row r="6216" spans="2:8" x14ac:dyDescent="0.45">
      <c r="B6216" s="191">
        <v>37489</v>
      </c>
      <c r="C6216" s="101">
        <v>7.7662291526794434</v>
      </c>
      <c r="D6216" s="56">
        <f t="shared" si="194"/>
        <v>-0.95008534637532305</v>
      </c>
      <c r="E6216">
        <v>-1.2653366585657622E-2</v>
      </c>
      <c r="G6216">
        <v>6214</v>
      </c>
      <c r="H6216">
        <f t="shared" ca="1" si="195"/>
        <v>2.1816227710296621E-2</v>
      </c>
    </row>
    <row r="6217" spans="2:8" x14ac:dyDescent="0.45">
      <c r="B6217" s="191">
        <v>44203</v>
      </c>
      <c r="C6217" s="101">
        <v>155.59016418457031</v>
      </c>
      <c r="D6217" s="56">
        <f t="shared" si="194"/>
        <v>14.073141568232785</v>
      </c>
      <c r="E6217">
        <v>-1.265826094155547E-2</v>
      </c>
      <c r="G6217">
        <v>6215</v>
      </c>
      <c r="H6217">
        <f t="shared" ca="1" si="195"/>
        <v>-1.0318947207297396E-2</v>
      </c>
    </row>
    <row r="6218" spans="2:8" x14ac:dyDescent="0.45">
      <c r="B6218" s="191">
        <v>37930</v>
      </c>
      <c r="C6218" s="101">
        <v>10.322344779968262</v>
      </c>
      <c r="D6218" s="56">
        <f t="shared" si="194"/>
        <v>-0.94179484807305325</v>
      </c>
      <c r="E6218">
        <v>-1.2664244855871729E-2</v>
      </c>
      <c r="G6218">
        <v>6216</v>
      </c>
      <c r="H6218">
        <f t="shared" ca="1" si="195"/>
        <v>-8.7687430515022112E-3</v>
      </c>
    </row>
    <row r="6219" spans="2:8" x14ac:dyDescent="0.45">
      <c r="B6219" s="191">
        <v>43054</v>
      </c>
      <c r="C6219" s="101">
        <v>177.34417724609375</v>
      </c>
      <c r="D6219" s="56">
        <f t="shared" si="194"/>
        <v>54.167975972293021</v>
      </c>
      <c r="E6219">
        <v>-1.2668084265191563E-2</v>
      </c>
      <c r="G6219">
        <v>6217</v>
      </c>
      <c r="H6219">
        <f t="shared" ca="1" si="195"/>
        <v>-1.5324930817808682E-2</v>
      </c>
    </row>
    <row r="6220" spans="2:8" x14ac:dyDescent="0.45">
      <c r="B6220" s="191">
        <v>35293</v>
      </c>
      <c r="C6220" s="101">
        <v>3.2146217823028564</v>
      </c>
      <c r="D6220" s="56">
        <f t="shared" si="194"/>
        <v>-0.89569830479105006</v>
      </c>
      <c r="E6220">
        <v>-1.2672740701230697E-2</v>
      </c>
      <c r="G6220">
        <v>6218</v>
      </c>
      <c r="H6220">
        <f t="shared" ca="1" si="195"/>
        <v>4.7661483432186243E-2</v>
      </c>
    </row>
    <row r="6221" spans="2:8" x14ac:dyDescent="0.45">
      <c r="B6221" s="191">
        <v>38917</v>
      </c>
      <c r="C6221" s="101">
        <v>30.820417404174805</v>
      </c>
      <c r="D6221" s="56">
        <f t="shared" si="194"/>
        <v>1.3669063536332424</v>
      </c>
      <c r="E6221">
        <v>-1.2673081723077186E-2</v>
      </c>
      <c r="G6221">
        <v>6219</v>
      </c>
      <c r="H6221">
        <f t="shared" ca="1" si="195"/>
        <v>-4.3953126510861331E-3</v>
      </c>
    </row>
    <row r="6222" spans="2:8" x14ac:dyDescent="0.45">
      <c r="B6222" s="191">
        <v>38002</v>
      </c>
      <c r="C6222" s="101">
        <v>13.021392822265625</v>
      </c>
      <c r="D6222" s="56">
        <f t="shared" si="194"/>
        <v>0.82314118357726596</v>
      </c>
      <c r="E6222">
        <v>-1.268055617923214E-2</v>
      </c>
      <c r="G6222">
        <v>6220</v>
      </c>
      <c r="H6222">
        <f t="shared" ca="1" si="195"/>
        <v>3.794849996517935E-2</v>
      </c>
    </row>
    <row r="6223" spans="2:8" x14ac:dyDescent="0.45">
      <c r="B6223" s="191">
        <v>35964</v>
      </c>
      <c r="C6223" s="101">
        <v>7.1422843933105469</v>
      </c>
      <c r="D6223" s="56">
        <f t="shared" si="194"/>
        <v>-1.359132050009358E-2</v>
      </c>
      <c r="E6223">
        <v>-1.2690606443813635E-2</v>
      </c>
      <c r="G6223">
        <v>6221</v>
      </c>
      <c r="H6223">
        <f t="shared" ca="1" si="195"/>
        <v>3.2687817869447551E-3</v>
      </c>
    </row>
    <row r="6224" spans="2:8" x14ac:dyDescent="0.45">
      <c r="B6224" s="191">
        <v>37204</v>
      </c>
      <c r="C6224" s="101">
        <v>7.2406949996948242</v>
      </c>
      <c r="D6224" s="56">
        <f t="shared" si="194"/>
        <v>1.2540022697607118</v>
      </c>
      <c r="E6224">
        <v>-1.2691391019212444E-2</v>
      </c>
      <c r="G6224">
        <v>6222</v>
      </c>
      <c r="H6224">
        <f t="shared" ca="1" si="195"/>
        <v>9.2088518521754002E-3</v>
      </c>
    </row>
    <row r="6225" spans="2:8" x14ac:dyDescent="0.45">
      <c r="B6225" s="191">
        <v>35248</v>
      </c>
      <c r="C6225" s="101">
        <v>3.2123725414276123</v>
      </c>
      <c r="D6225" s="56">
        <f t="shared" si="194"/>
        <v>-0.55161601595027177</v>
      </c>
      <c r="E6225">
        <v>-1.2736627760855658E-2</v>
      </c>
      <c r="G6225">
        <v>6223</v>
      </c>
      <c r="H6225">
        <f t="shared" ca="1" si="195"/>
        <v>-1.1180409638266216E-2</v>
      </c>
    </row>
    <row r="6226" spans="2:8" x14ac:dyDescent="0.45">
      <c r="B6226" s="191">
        <v>37176</v>
      </c>
      <c r="C6226" s="101">
        <v>7.1643338203430176</v>
      </c>
      <c r="D6226" s="56">
        <f t="shared" si="194"/>
        <v>-0.96329043911980261</v>
      </c>
      <c r="E6226">
        <v>-1.2749618397855799E-2</v>
      </c>
      <c r="G6226">
        <v>6224</v>
      </c>
      <c r="H6226">
        <f t="shared" ca="1" si="195"/>
        <v>9.0685378083646181E-3</v>
      </c>
    </row>
    <row r="6227" spans="2:8" x14ac:dyDescent="0.45">
      <c r="B6227" s="191">
        <v>43242</v>
      </c>
      <c r="C6227" s="101">
        <v>195.16261291503906</v>
      </c>
      <c r="D6227" s="56">
        <f t="shared" si="194"/>
        <v>3.5545778838954813</v>
      </c>
      <c r="E6227">
        <v>-1.275009052238537E-2</v>
      </c>
      <c r="G6227">
        <v>6225</v>
      </c>
      <c r="H6227">
        <f t="shared" ca="1" si="195"/>
        <v>-1.0143059757831238E-2</v>
      </c>
    </row>
    <row r="6228" spans="2:8" x14ac:dyDescent="0.45">
      <c r="B6228" s="191">
        <v>39456</v>
      </c>
      <c r="C6228" s="101">
        <v>42.849769592285156</v>
      </c>
      <c r="D6228" s="56">
        <f t="shared" si="194"/>
        <v>4.1995445171951706</v>
      </c>
      <c r="E6228">
        <v>-1.2770568762927778E-2</v>
      </c>
      <c r="G6228">
        <v>6226</v>
      </c>
      <c r="H6228">
        <f t="shared" ca="1" si="195"/>
        <v>-2.7222182570155674E-2</v>
      </c>
    </row>
    <row r="6229" spans="2:8" x14ac:dyDescent="0.45">
      <c r="B6229" s="191">
        <v>36741</v>
      </c>
      <c r="C6229" s="101">
        <v>8.2410621643066406</v>
      </c>
      <c r="D6229" s="56">
        <f t="shared" si="194"/>
        <v>-0.8686033028219321</v>
      </c>
      <c r="E6229">
        <v>-1.2775884504084787E-2</v>
      </c>
      <c r="G6229">
        <v>6227</v>
      </c>
      <c r="H6229">
        <f t="shared" ca="1" si="195"/>
        <v>-2.1741042933754923E-2</v>
      </c>
    </row>
    <row r="6230" spans="2:8" x14ac:dyDescent="0.45">
      <c r="B6230" s="191">
        <v>40393</v>
      </c>
      <c r="C6230" s="101">
        <v>62.718944549560547</v>
      </c>
      <c r="D6230" s="56">
        <f t="shared" si="194"/>
        <v>-0.65639987865508098</v>
      </c>
      <c r="E6230">
        <v>-1.2787816385467164E-2</v>
      </c>
      <c r="G6230">
        <v>6228</v>
      </c>
      <c r="H6230">
        <f t="shared" ca="1" si="195"/>
        <v>8.5635024204912258E-3</v>
      </c>
    </row>
    <row r="6231" spans="2:8" x14ac:dyDescent="0.45">
      <c r="B6231" s="191">
        <v>43784</v>
      </c>
      <c r="C6231" s="101">
        <v>182.53469848632813</v>
      </c>
      <c r="D6231" s="56">
        <f t="shared" si="194"/>
        <v>-0.15448804467858571</v>
      </c>
      <c r="E6231">
        <v>-1.2800198189376321E-2</v>
      </c>
      <c r="G6231">
        <v>6229</v>
      </c>
      <c r="H6231">
        <f t="shared" ca="1" si="195"/>
        <v>1.9882957973615428E-2</v>
      </c>
    </row>
    <row r="6232" spans="2:8" x14ac:dyDescent="0.45">
      <c r="B6232" s="191">
        <v>42914</v>
      </c>
      <c r="C6232" s="101">
        <v>215.8865966796875</v>
      </c>
      <c r="D6232" s="56">
        <f t="shared" si="194"/>
        <v>-0.45231624569050177</v>
      </c>
      <c r="E6232">
        <v>-1.2806066810918513E-2</v>
      </c>
      <c r="G6232">
        <v>6230</v>
      </c>
      <c r="H6232">
        <f t="shared" ca="1" si="195"/>
        <v>7.0396711549599927E-3</v>
      </c>
    </row>
    <row r="6233" spans="2:8" x14ac:dyDescent="0.45">
      <c r="B6233" s="191">
        <v>45098</v>
      </c>
      <c r="C6233" s="101">
        <v>394.18112182617188</v>
      </c>
      <c r="D6233" s="56">
        <f t="shared" si="194"/>
        <v>47.393741357086796</v>
      </c>
      <c r="E6233">
        <v>-1.2807754141379942E-2</v>
      </c>
      <c r="G6233">
        <v>6231</v>
      </c>
      <c r="H6233">
        <f t="shared" ca="1" si="195"/>
        <v>2.6476461392421174E-3</v>
      </c>
    </row>
    <row r="6234" spans="2:8" x14ac:dyDescent="0.45">
      <c r="B6234" s="191">
        <v>37130</v>
      </c>
      <c r="C6234" s="101">
        <v>8.1452913284301758</v>
      </c>
      <c r="D6234" s="56">
        <f t="shared" si="194"/>
        <v>-0.97946250569983861</v>
      </c>
      <c r="E6234">
        <v>-1.2834373555247343E-2</v>
      </c>
      <c r="G6234">
        <v>6232</v>
      </c>
      <c r="H6234">
        <f t="shared" ca="1" si="195"/>
        <v>2.3406663415092514E-2</v>
      </c>
    </row>
    <row r="6235" spans="2:8" x14ac:dyDescent="0.45">
      <c r="B6235" s="191">
        <v>45320</v>
      </c>
      <c r="C6235" s="101">
        <v>396.60589599609375</v>
      </c>
      <c r="D6235" s="56">
        <f t="shared" si="194"/>
        <v>135.76274062556729</v>
      </c>
      <c r="E6235">
        <v>-1.283873518002729E-2</v>
      </c>
      <c r="G6235">
        <v>6233</v>
      </c>
      <c r="H6235">
        <f t="shared" ca="1" si="195"/>
        <v>1.5395707390576637E-2</v>
      </c>
    </row>
    <row r="6236" spans="2:8" x14ac:dyDescent="0.45">
      <c r="B6236" s="191">
        <v>35118</v>
      </c>
      <c r="C6236" s="101">
        <v>2.8999557495117188</v>
      </c>
      <c r="D6236" s="56">
        <f t="shared" si="194"/>
        <v>-0.98341410945903196</v>
      </c>
      <c r="E6236">
        <v>-1.2841272829975523E-2</v>
      </c>
      <c r="G6236">
        <v>6234</v>
      </c>
      <c r="H6236">
        <f t="shared" ca="1" si="195"/>
        <v>-9.5453066304954266E-3</v>
      </c>
    </row>
    <row r="6237" spans="2:8" x14ac:dyDescent="0.45">
      <c r="B6237" s="191">
        <v>42634</v>
      </c>
      <c r="C6237" s="101">
        <v>174.84474182128906</v>
      </c>
      <c r="D6237" s="56">
        <f t="shared" si="194"/>
        <v>0.19484766992386884</v>
      </c>
      <c r="E6237">
        <v>-1.2842938249103915E-2</v>
      </c>
      <c r="G6237">
        <v>6235</v>
      </c>
      <c r="H6237">
        <f t="shared" ca="1" si="195"/>
        <v>-3.5990838112697644E-3</v>
      </c>
    </row>
    <row r="6238" spans="2:8" x14ac:dyDescent="0.45">
      <c r="B6238" s="191">
        <v>42465</v>
      </c>
      <c r="C6238" s="101">
        <v>146.33224487304688</v>
      </c>
      <c r="D6238" s="56">
        <f t="shared" si="194"/>
        <v>3.5131915729705852</v>
      </c>
      <c r="E6238">
        <v>-1.2851318065824598E-2</v>
      </c>
      <c r="G6238">
        <v>6236</v>
      </c>
      <c r="H6238">
        <f t="shared" ca="1" si="195"/>
        <v>-1.8399735720012429E-2</v>
      </c>
    </row>
    <row r="6239" spans="2:8" x14ac:dyDescent="0.45">
      <c r="B6239" s="191">
        <v>39744</v>
      </c>
      <c r="C6239" s="101">
        <v>32.423229217529297</v>
      </c>
      <c r="D6239" s="56">
        <f t="shared" si="194"/>
        <v>-0.77253961416631078</v>
      </c>
      <c r="E6239">
        <v>-1.2877054252330197E-2</v>
      </c>
      <c r="G6239">
        <v>6237</v>
      </c>
      <c r="H6239">
        <f t="shared" ca="1" si="195"/>
        <v>2.8068767518524149E-2</v>
      </c>
    </row>
    <row r="6240" spans="2:8" x14ac:dyDescent="0.45">
      <c r="B6240" s="191">
        <v>42265</v>
      </c>
      <c r="C6240" s="101">
        <v>142.54450988769531</v>
      </c>
      <c r="D6240" s="56">
        <f t="shared" si="194"/>
        <v>3.1272658732486103</v>
      </c>
      <c r="E6240">
        <v>-1.2882157208959277E-2</v>
      </c>
      <c r="G6240">
        <v>6238</v>
      </c>
      <c r="H6240">
        <f t="shared" ca="1" si="195"/>
        <v>1.0656023285451776E-2</v>
      </c>
    </row>
    <row r="6241" spans="2:8" x14ac:dyDescent="0.45">
      <c r="B6241" s="191">
        <v>38965</v>
      </c>
      <c r="C6241" s="101">
        <v>34.537273406982422</v>
      </c>
      <c r="D6241" s="56">
        <f t="shared" si="194"/>
        <v>-0.7329176534307531</v>
      </c>
      <c r="E6241">
        <v>-1.2884442658315374E-2</v>
      </c>
      <c r="G6241">
        <v>6239</v>
      </c>
      <c r="H6241">
        <f t="shared" ca="1" si="195"/>
        <v>1.8972184621515648E-2</v>
      </c>
    </row>
    <row r="6242" spans="2:8" x14ac:dyDescent="0.45">
      <c r="B6242" s="191">
        <v>44130</v>
      </c>
      <c r="C6242" s="101">
        <v>129.31320190429688</v>
      </c>
      <c r="D6242" s="56">
        <f t="shared" si="194"/>
        <v>-0.35227648713364651</v>
      </c>
      <c r="E6242">
        <v>-1.2884484816873333E-2</v>
      </c>
      <c r="G6242">
        <v>6240</v>
      </c>
      <c r="H6242">
        <f t="shared" ca="1" si="195"/>
        <v>1.7796217663593517E-2</v>
      </c>
    </row>
    <row r="6243" spans="2:8" x14ac:dyDescent="0.45">
      <c r="B6243" s="191">
        <v>43409</v>
      </c>
      <c r="C6243" s="101">
        <v>199.64259338378906</v>
      </c>
      <c r="D6243" s="56">
        <f t="shared" si="194"/>
        <v>5.1628747823244385</v>
      </c>
      <c r="E6243">
        <v>-1.288618920949426E-2</v>
      </c>
      <c r="G6243">
        <v>6241</v>
      </c>
      <c r="H6243">
        <f t="shared" ca="1" si="195"/>
        <v>-1.376890169305685E-2</v>
      </c>
    </row>
    <row r="6244" spans="2:8" x14ac:dyDescent="0.45">
      <c r="B6244" s="191">
        <v>39828</v>
      </c>
      <c r="C6244" s="101">
        <v>32.394393920898438</v>
      </c>
      <c r="D6244" s="56">
        <f t="shared" si="194"/>
        <v>-0.47860252394073283</v>
      </c>
      <c r="E6244">
        <v>-1.2887909835660639E-2</v>
      </c>
      <c r="G6244">
        <v>6242</v>
      </c>
      <c r="H6244">
        <f t="shared" ca="1" si="195"/>
        <v>2.7161857964627913E-2</v>
      </c>
    </row>
    <row r="6245" spans="2:8" x14ac:dyDescent="0.45">
      <c r="B6245" s="191">
        <v>40402</v>
      </c>
      <c r="C6245" s="101">
        <v>62.129940032958984</v>
      </c>
      <c r="D6245" s="56">
        <f t="shared" si="194"/>
        <v>1.4940017288202294</v>
      </c>
      <c r="E6245">
        <v>-1.290742288331192E-2</v>
      </c>
      <c r="G6245">
        <v>6243</v>
      </c>
      <c r="H6245">
        <f t="shared" ca="1" si="195"/>
        <v>8.0176449545064921E-3</v>
      </c>
    </row>
    <row r="6246" spans="2:8" x14ac:dyDescent="0.45">
      <c r="B6246" s="191">
        <v>38712</v>
      </c>
      <c r="C6246" s="101">
        <v>24.911746978759766</v>
      </c>
      <c r="D6246" s="56">
        <f t="shared" si="194"/>
        <v>-0.88420830396783678</v>
      </c>
      <c r="E6246">
        <v>-1.291724232947338E-2</v>
      </c>
      <c r="G6246">
        <v>6244</v>
      </c>
      <c r="H6246">
        <f t="shared" ca="1" si="195"/>
        <v>-1.5950484731360553E-2</v>
      </c>
    </row>
    <row r="6247" spans="2:8" x14ac:dyDescent="0.45">
      <c r="B6247" s="191">
        <v>44685</v>
      </c>
      <c r="C6247" s="101">
        <v>215.14277648925781</v>
      </c>
      <c r="D6247" s="56">
        <f t="shared" si="194"/>
        <v>0.31915056251216856</v>
      </c>
      <c r="E6247">
        <v>-1.2920401166215375E-2</v>
      </c>
      <c r="G6247">
        <v>6245</v>
      </c>
      <c r="H6247">
        <f t="shared" ca="1" si="195"/>
        <v>2.8766986956854017E-2</v>
      </c>
    </row>
    <row r="6248" spans="2:8" x14ac:dyDescent="0.45">
      <c r="B6248" s="191">
        <v>42537</v>
      </c>
      <c r="C6248" s="101">
        <v>163.09190368652344</v>
      </c>
      <c r="D6248" s="56">
        <f t="shared" si="194"/>
        <v>14.421209284525457</v>
      </c>
      <c r="E6248">
        <v>-1.29329861609734E-2</v>
      </c>
      <c r="G6248">
        <v>6246</v>
      </c>
      <c r="H6248">
        <f t="shared" ca="1" si="195"/>
        <v>-1.0059247029981889E-2</v>
      </c>
    </row>
    <row r="6249" spans="2:8" x14ac:dyDescent="0.45">
      <c r="B6249" s="191">
        <v>36392</v>
      </c>
      <c r="C6249" s="101">
        <v>10.575818061828613</v>
      </c>
      <c r="D6249" s="56">
        <f t="shared" si="194"/>
        <v>0.68894813393339882</v>
      </c>
      <c r="E6249">
        <v>-1.294281306361455E-2</v>
      </c>
      <c r="G6249">
        <v>6247</v>
      </c>
      <c r="H6249">
        <f t="shared" ca="1" si="195"/>
        <v>-1.6607150278607652E-2</v>
      </c>
    </row>
    <row r="6250" spans="2:8" x14ac:dyDescent="0.45">
      <c r="B6250" s="191">
        <v>35712</v>
      </c>
      <c r="C6250" s="101">
        <v>6.2617778778076172</v>
      </c>
      <c r="D6250" s="56">
        <f t="shared" si="194"/>
        <v>-0.96214186252107636</v>
      </c>
      <c r="E6250">
        <v>-1.2948720145830947E-2</v>
      </c>
      <c r="G6250">
        <v>6248</v>
      </c>
      <c r="H6250">
        <f t="shared" ca="1" si="195"/>
        <v>1.8624748336806881E-3</v>
      </c>
    </row>
    <row r="6251" spans="2:8" x14ac:dyDescent="0.45">
      <c r="B6251" s="191">
        <v>42675</v>
      </c>
      <c r="C6251" s="101">
        <v>165.40110778808594</v>
      </c>
      <c r="D6251" s="56">
        <f t="shared" si="194"/>
        <v>49.051088950274327</v>
      </c>
      <c r="E6251">
        <v>-1.2957894582523033E-2</v>
      </c>
      <c r="G6251">
        <v>6249</v>
      </c>
      <c r="H6251">
        <f t="shared" ca="1" si="195"/>
        <v>-4.8011625133799803E-3</v>
      </c>
    </row>
    <row r="6252" spans="2:8" x14ac:dyDescent="0.45">
      <c r="B6252" s="191">
        <v>35270</v>
      </c>
      <c r="C6252" s="101">
        <v>3.3046455383300781</v>
      </c>
      <c r="D6252" s="56">
        <f t="shared" si="194"/>
        <v>-0.97759028448850227</v>
      </c>
      <c r="E6252">
        <v>-1.2964277204551646E-2</v>
      </c>
      <c r="G6252">
        <v>6250</v>
      </c>
      <c r="H6252">
        <f t="shared" ca="1" si="195"/>
        <v>5.5320421348079097E-3</v>
      </c>
    </row>
    <row r="6253" spans="2:8" x14ac:dyDescent="0.45">
      <c r="B6253" s="191">
        <v>41767</v>
      </c>
      <c r="C6253" s="101">
        <v>147.46485900878906</v>
      </c>
      <c r="D6253" s="56">
        <f t="shared" si="194"/>
        <v>-0.18457805061286645</v>
      </c>
      <c r="E6253">
        <v>-1.2981340083228462E-2</v>
      </c>
      <c r="G6253">
        <v>6251</v>
      </c>
      <c r="H6253">
        <f t="shared" ca="1" si="195"/>
        <v>-1.1091931499562014E-2</v>
      </c>
    </row>
    <row r="6254" spans="2:8" x14ac:dyDescent="0.45">
      <c r="B6254" s="191">
        <v>43052</v>
      </c>
      <c r="C6254" s="101">
        <v>180.8448486328125</v>
      </c>
      <c r="D6254" s="56">
        <f t="shared" si="194"/>
        <v>0.47842740060576133</v>
      </c>
      <c r="E6254">
        <v>-1.299175014746602E-2</v>
      </c>
      <c r="G6254">
        <v>6252</v>
      </c>
      <c r="H6254">
        <f t="shared" ca="1" si="195"/>
        <v>2.1200286233270922E-2</v>
      </c>
    </row>
    <row r="6255" spans="2:8" x14ac:dyDescent="0.45">
      <c r="B6255" s="191">
        <v>41211</v>
      </c>
      <c r="C6255" s="101">
        <v>122.32244110107422</v>
      </c>
      <c r="D6255" s="56">
        <f t="shared" si="194"/>
        <v>4.3988981168481036</v>
      </c>
      <c r="E6255">
        <v>-1.301155129530081E-2</v>
      </c>
      <c r="G6255">
        <v>6253</v>
      </c>
      <c r="H6255">
        <f t="shared" ca="1" si="195"/>
        <v>1.6550326273756813E-2</v>
      </c>
    </row>
    <row r="6256" spans="2:8" x14ac:dyDescent="0.45">
      <c r="B6256" s="191">
        <v>38678</v>
      </c>
      <c r="C6256" s="101">
        <v>22.656927108764648</v>
      </c>
      <c r="D6256" s="56">
        <f t="shared" si="194"/>
        <v>-0.94156072536054125</v>
      </c>
      <c r="E6256">
        <v>-1.3017978914259164E-2</v>
      </c>
      <c r="G6256">
        <v>6254</v>
      </c>
      <c r="H6256">
        <f t="shared" ca="1" si="195"/>
        <v>-2.1856956270564217E-2</v>
      </c>
    </row>
    <row r="6257" spans="2:8" x14ac:dyDescent="0.45">
      <c r="B6257" s="191">
        <v>45078</v>
      </c>
      <c r="C6257" s="101">
        <v>387.70034790039063</v>
      </c>
      <c r="D6257" s="56">
        <f t="shared" si="194"/>
        <v>0.28355068913672943</v>
      </c>
      <c r="E6257">
        <v>-1.3018983755267935E-2</v>
      </c>
      <c r="G6257">
        <v>6255</v>
      </c>
      <c r="H6257">
        <f t="shared" ca="1" si="195"/>
        <v>3.9719424370339689E-3</v>
      </c>
    </row>
    <row r="6258" spans="2:8" x14ac:dyDescent="0.45">
      <c r="B6258" s="191">
        <v>44875</v>
      </c>
      <c r="C6258" s="101">
        <v>302.05300903320313</v>
      </c>
      <c r="D6258" s="56">
        <f t="shared" si="194"/>
        <v>0.92866640919087262</v>
      </c>
      <c r="E6258">
        <v>-1.3030068875785361E-2</v>
      </c>
      <c r="G6258">
        <v>6256</v>
      </c>
      <c r="H6258">
        <f t="shared" ca="1" si="195"/>
        <v>4.5900899811599533E-2</v>
      </c>
    </row>
    <row r="6259" spans="2:8" x14ac:dyDescent="0.45">
      <c r="B6259" s="191">
        <v>42711</v>
      </c>
      <c r="C6259" s="101">
        <v>156.61236572265625</v>
      </c>
      <c r="D6259" s="56">
        <f t="shared" si="194"/>
        <v>37.989313787231367</v>
      </c>
      <c r="E6259">
        <v>-1.3032066090780201E-2</v>
      </c>
      <c r="G6259">
        <v>6257</v>
      </c>
      <c r="H6259">
        <f t="shared" ca="1" si="195"/>
        <v>1.7339940254201609E-2</v>
      </c>
    </row>
    <row r="6260" spans="2:8" x14ac:dyDescent="0.45">
      <c r="B6260" s="191">
        <v>35524</v>
      </c>
      <c r="C6260" s="101">
        <v>4.0168023109436035</v>
      </c>
      <c r="D6260" s="56">
        <f t="shared" si="194"/>
        <v>-0.96072369453677053</v>
      </c>
      <c r="E6260">
        <v>-1.303511229685507E-2</v>
      </c>
      <c r="G6260">
        <v>6258</v>
      </c>
      <c r="H6260">
        <f t="shared" ca="1" si="195"/>
        <v>1.5945525815360826E-2</v>
      </c>
    </row>
    <row r="6261" spans="2:8" x14ac:dyDescent="0.45">
      <c r="B6261" s="191">
        <v>41026</v>
      </c>
      <c r="C6261" s="101">
        <v>102.27037048339844</v>
      </c>
      <c r="D6261" s="56">
        <f t="shared" si="194"/>
        <v>-3.4270726738766022E-2</v>
      </c>
      <c r="E6261">
        <v>-1.3049385367521574E-2</v>
      </c>
      <c r="G6261">
        <v>6259</v>
      </c>
      <c r="H6261">
        <f t="shared" ca="1" si="195"/>
        <v>-1.6263173316632862E-3</v>
      </c>
    </row>
    <row r="6262" spans="2:8" x14ac:dyDescent="0.45">
      <c r="B6262" s="191">
        <v>41113</v>
      </c>
      <c r="C6262" s="101">
        <v>105.89962768554688</v>
      </c>
      <c r="D6262" s="56">
        <f t="shared" si="194"/>
        <v>2.3682245242621844</v>
      </c>
      <c r="E6262">
        <v>-1.3051098380286102E-2</v>
      </c>
      <c r="G6262">
        <v>6260</v>
      </c>
      <c r="H6262">
        <f t="shared" ca="1" si="195"/>
        <v>1.7441813148655876E-2</v>
      </c>
    </row>
    <row r="6263" spans="2:8" x14ac:dyDescent="0.45">
      <c r="B6263" s="191">
        <v>38792</v>
      </c>
      <c r="C6263" s="101">
        <v>31.440786361694336</v>
      </c>
      <c r="D6263" s="56">
        <f t="shared" si="194"/>
        <v>2.6777398045740979</v>
      </c>
      <c r="E6263">
        <v>-1.3075648549653457E-2</v>
      </c>
      <c r="G6263">
        <v>6261</v>
      </c>
      <c r="H6263">
        <f t="shared" ca="1" si="195"/>
        <v>1.9729957875713661E-2</v>
      </c>
    </row>
    <row r="6264" spans="2:8" x14ac:dyDescent="0.45">
      <c r="B6264" s="191">
        <v>35940</v>
      </c>
      <c r="C6264" s="101">
        <v>8.5489425659179688</v>
      </c>
      <c r="D6264" s="56">
        <f t="shared" si="194"/>
        <v>-0.82456843779648858</v>
      </c>
      <c r="E6264">
        <v>-1.3077834839186427E-2</v>
      </c>
      <c r="G6264">
        <v>6262</v>
      </c>
      <c r="H6264">
        <f t="shared" ca="1" si="195"/>
        <v>1.6463283428767583E-2</v>
      </c>
    </row>
    <row r="6265" spans="2:8" x14ac:dyDescent="0.45">
      <c r="B6265" s="191">
        <v>40123</v>
      </c>
      <c r="C6265" s="101">
        <v>48.730926513671875</v>
      </c>
      <c r="D6265" s="56">
        <f t="shared" si="194"/>
        <v>-0.72251481446437027</v>
      </c>
      <c r="E6265">
        <v>-1.3087454243972249E-2</v>
      </c>
      <c r="G6265">
        <v>6263</v>
      </c>
      <c r="H6265">
        <f t="shared" ca="1" si="195"/>
        <v>8.6858971661206864E-3</v>
      </c>
    </row>
    <row r="6266" spans="2:8" x14ac:dyDescent="0.45">
      <c r="B6266" s="191">
        <v>43819</v>
      </c>
      <c r="C6266" s="101">
        <v>175.61631774902344</v>
      </c>
      <c r="D6266" s="56">
        <f t="shared" si="194"/>
        <v>0.31973255821020219</v>
      </c>
      <c r="E6266">
        <v>-1.3096216248476452E-2</v>
      </c>
      <c r="G6266">
        <v>6264</v>
      </c>
      <c r="H6266">
        <f t="shared" ca="1" si="195"/>
        <v>8.0893398866214716E-3</v>
      </c>
    </row>
    <row r="6267" spans="2:8" x14ac:dyDescent="0.45">
      <c r="B6267" s="191">
        <v>41613</v>
      </c>
      <c r="C6267" s="101">
        <v>133.06962585449219</v>
      </c>
      <c r="D6267" s="56">
        <f t="shared" si="194"/>
        <v>12.062634895382269</v>
      </c>
      <c r="E6267">
        <v>-1.3105293879201844E-2</v>
      </c>
      <c r="G6267">
        <v>6265</v>
      </c>
      <c r="H6267">
        <f t="shared" ca="1" si="195"/>
        <v>-1.3780548773609652E-2</v>
      </c>
    </row>
    <row r="6268" spans="2:8" x14ac:dyDescent="0.45">
      <c r="B6268" s="191">
        <v>37931</v>
      </c>
      <c r="C6268" s="101">
        <v>10.187043190002441</v>
      </c>
      <c r="D6268" s="56">
        <f t="shared" si="194"/>
        <v>-0.94311918725515753</v>
      </c>
      <c r="E6268">
        <v>-1.3107641030203636E-2</v>
      </c>
      <c r="G6268">
        <v>6266</v>
      </c>
      <c r="H6268">
        <f t="shared" ca="1" si="195"/>
        <v>1.7014869937158508E-3</v>
      </c>
    </row>
    <row r="6269" spans="2:8" x14ac:dyDescent="0.45">
      <c r="B6269" s="191">
        <v>43060</v>
      </c>
      <c r="C6269" s="101">
        <v>179.09454345703125</v>
      </c>
      <c r="D6269" s="56">
        <f t="shared" si="194"/>
        <v>13.335632957455452</v>
      </c>
      <c r="E6269">
        <v>-1.3116971108223546E-2</v>
      </c>
      <c r="G6269">
        <v>6267</v>
      </c>
      <c r="H6269">
        <f t="shared" ca="1" si="195"/>
        <v>-2.6843190596659263E-2</v>
      </c>
    </row>
    <row r="6270" spans="2:8" x14ac:dyDescent="0.45">
      <c r="B6270" s="191">
        <v>38089</v>
      </c>
      <c r="C6270" s="101">
        <v>12.492963790893555</v>
      </c>
      <c r="D6270" s="56">
        <f t="shared" si="194"/>
        <v>-0.69144174977046247</v>
      </c>
      <c r="E6270">
        <v>-1.3119362650264036E-2</v>
      </c>
      <c r="G6270">
        <v>6268</v>
      </c>
      <c r="H6270">
        <f t="shared" ca="1" si="195"/>
        <v>3.2622392361327669E-2</v>
      </c>
    </row>
    <row r="6271" spans="2:8" x14ac:dyDescent="0.45">
      <c r="B6271" s="191">
        <v>40004</v>
      </c>
      <c r="C6271" s="101">
        <v>40.488185882568359</v>
      </c>
      <c r="D6271" s="56">
        <f t="shared" si="194"/>
        <v>-0.77366292309072848</v>
      </c>
      <c r="E6271">
        <v>-1.3120781727531781E-2</v>
      </c>
      <c r="G6271">
        <v>6269</v>
      </c>
      <c r="H6271">
        <f t="shared" ca="1" si="195"/>
        <v>1.9187527843249289E-3</v>
      </c>
    </row>
    <row r="6272" spans="2:8" x14ac:dyDescent="0.45">
      <c r="B6272" s="191">
        <v>43187</v>
      </c>
      <c r="C6272" s="101">
        <v>178.88446044921875</v>
      </c>
      <c r="D6272" s="56">
        <f t="shared" si="194"/>
        <v>1.2008542941016236</v>
      </c>
      <c r="E6272">
        <v>-1.3132505759139915E-2</v>
      </c>
      <c r="G6272">
        <v>6270</v>
      </c>
      <c r="H6272">
        <f t="shared" ca="1" si="195"/>
        <v>4.215880336040688E-2</v>
      </c>
    </row>
    <row r="6273" spans="2:8" x14ac:dyDescent="0.45">
      <c r="B6273" s="191">
        <v>40805</v>
      </c>
      <c r="C6273" s="101">
        <v>81.279556274414063</v>
      </c>
      <c r="D6273" s="56">
        <f t="shared" si="194"/>
        <v>0.18362648441133395</v>
      </c>
      <c r="E6273">
        <v>-1.3134646242158368E-2</v>
      </c>
      <c r="G6273">
        <v>6271</v>
      </c>
      <c r="H6273">
        <f t="shared" ca="1" si="195"/>
        <v>-1.3362682904706614E-2</v>
      </c>
    </row>
    <row r="6274" spans="2:8" x14ac:dyDescent="0.45">
      <c r="B6274" s="191">
        <v>40518</v>
      </c>
      <c r="C6274" s="101">
        <v>68.669937133789063</v>
      </c>
      <c r="D6274" s="56">
        <f t="shared" si="194"/>
        <v>-0.64439848677349099</v>
      </c>
      <c r="E6274">
        <v>-1.3134695122559605E-2</v>
      </c>
      <c r="G6274">
        <v>6272</v>
      </c>
      <c r="H6274">
        <f t="shared" ca="1" si="195"/>
        <v>1.8761439707853803E-3</v>
      </c>
    </row>
    <row r="6275" spans="2:8" x14ac:dyDescent="0.45">
      <c r="B6275" s="191">
        <v>43444</v>
      </c>
      <c r="C6275" s="101">
        <v>193.10923767089844</v>
      </c>
      <c r="D6275" s="56">
        <f t="shared" ref="D6275:D6338" si="196">(C6275-C6276)/C6276</f>
        <v>0.18310911585088249</v>
      </c>
      <c r="E6275">
        <v>-1.313639220125843E-2</v>
      </c>
      <c r="G6275">
        <v>6273</v>
      </c>
      <c r="H6275">
        <f t="shared" ca="1" si="195"/>
        <v>-1.0728181826456804E-3</v>
      </c>
    </row>
    <row r="6276" spans="2:8" x14ac:dyDescent="0.45">
      <c r="B6276" s="191">
        <v>41908</v>
      </c>
      <c r="C6276" s="101">
        <v>163.22183227539063</v>
      </c>
      <c r="D6276" s="56">
        <f t="shared" si="196"/>
        <v>11.480578846329699</v>
      </c>
      <c r="E6276">
        <v>-1.3142379887522889E-2</v>
      </c>
      <c r="G6276">
        <v>6274</v>
      </c>
      <c r="H6276">
        <f t="shared" ref="H6276:H6339" ca="1" si="197">_xlfn.NORM.INV(RAND(),N$5,N$6)</f>
        <v>-9.1047894643978833E-3</v>
      </c>
    </row>
    <row r="6277" spans="2:8" x14ac:dyDescent="0.45">
      <c r="B6277" s="191">
        <v>38278</v>
      </c>
      <c r="C6277" s="101">
        <v>13.078065872192383</v>
      </c>
      <c r="D6277" s="56">
        <f t="shared" si="196"/>
        <v>-0.9685393337923619</v>
      </c>
      <c r="E6277">
        <v>-1.3148974188016535E-2</v>
      </c>
      <c r="G6277">
        <v>6275</v>
      </c>
      <c r="H6277">
        <f t="shared" ca="1" si="197"/>
        <v>1.9712471577328996E-2</v>
      </c>
    </row>
    <row r="6278" spans="2:8" x14ac:dyDescent="0.45">
      <c r="B6278" s="191">
        <v>45670</v>
      </c>
      <c r="C6278" s="101">
        <v>415.69577026367188</v>
      </c>
      <c r="D6278" s="56">
        <f t="shared" si="196"/>
        <v>-1.9337275513033873E-2</v>
      </c>
      <c r="E6278">
        <v>-1.3149082780169203E-2</v>
      </c>
      <c r="G6278">
        <v>6276</v>
      </c>
      <c r="H6278">
        <f t="shared" ca="1" si="197"/>
        <v>2.654973949007558E-2</v>
      </c>
    </row>
    <row r="6279" spans="2:8" x14ac:dyDescent="0.45">
      <c r="B6279" s="191">
        <v>45635</v>
      </c>
      <c r="C6279" s="101">
        <v>423.8927001953125</v>
      </c>
      <c r="D6279" s="56">
        <f t="shared" si="196"/>
        <v>4.1286077183240044</v>
      </c>
      <c r="E6279">
        <v>-1.3159398860659768E-2</v>
      </c>
      <c r="G6279">
        <v>6277</v>
      </c>
      <c r="H6279">
        <f t="shared" ca="1" si="197"/>
        <v>-1.8257370614752078E-2</v>
      </c>
    </row>
    <row r="6280" spans="2:8" x14ac:dyDescent="0.45">
      <c r="B6280" s="191">
        <v>40910</v>
      </c>
      <c r="C6280" s="101">
        <v>82.652587890625</v>
      </c>
      <c r="D6280" s="56">
        <f t="shared" si="196"/>
        <v>-0.41692513672342996</v>
      </c>
      <c r="E6280">
        <v>-1.3164558806918589E-2</v>
      </c>
      <c r="G6280">
        <v>6278</v>
      </c>
      <c r="H6280">
        <f t="shared" ca="1" si="197"/>
        <v>-1.4737874132243037E-2</v>
      </c>
    </row>
    <row r="6281" spans="2:8" x14ac:dyDescent="0.45">
      <c r="B6281" s="191">
        <v>44012</v>
      </c>
      <c r="C6281" s="101">
        <v>141.75296020507813</v>
      </c>
      <c r="D6281" s="56">
        <f t="shared" si="196"/>
        <v>4.4157194179072938</v>
      </c>
      <c r="E6281">
        <v>-1.3180995809648771E-2</v>
      </c>
      <c r="G6281">
        <v>6279</v>
      </c>
      <c r="H6281">
        <f t="shared" ca="1" si="197"/>
        <v>-4.3518903521421589E-3</v>
      </c>
    </row>
    <row r="6282" spans="2:8" x14ac:dyDescent="0.45">
      <c r="B6282" s="191">
        <v>39167</v>
      </c>
      <c r="C6282" s="101">
        <v>26.174354553222656</v>
      </c>
      <c r="D6282" s="56">
        <f t="shared" si="196"/>
        <v>1.2668758183063409</v>
      </c>
      <c r="E6282">
        <v>-1.3181100025966837E-2</v>
      </c>
      <c r="G6282">
        <v>6280</v>
      </c>
      <c r="H6282">
        <f t="shared" ca="1" si="197"/>
        <v>-1.1260035671659242E-2</v>
      </c>
    </row>
    <row r="6283" spans="2:8" x14ac:dyDescent="0.45">
      <c r="B6283" s="191">
        <v>38183</v>
      </c>
      <c r="C6283" s="101">
        <v>11.546443939208984</v>
      </c>
      <c r="D6283" s="56">
        <f t="shared" si="196"/>
        <v>-0.84762927718985115</v>
      </c>
      <c r="E6283">
        <v>-1.3201007295368576E-2</v>
      </c>
      <c r="G6283">
        <v>6281</v>
      </c>
      <c r="H6283">
        <f t="shared" ca="1" si="197"/>
        <v>5.0198194928185941E-3</v>
      </c>
    </row>
    <row r="6284" spans="2:8" x14ac:dyDescent="0.45">
      <c r="B6284" s="191">
        <v>40683</v>
      </c>
      <c r="C6284" s="101">
        <v>75.77862548828125</v>
      </c>
      <c r="D6284" s="56">
        <f t="shared" si="196"/>
        <v>-0.82161527104325927</v>
      </c>
      <c r="E6284">
        <v>-1.3224195561799065E-2</v>
      </c>
      <c r="G6284">
        <v>6282</v>
      </c>
      <c r="H6284">
        <f t="shared" ca="1" si="197"/>
        <v>-2.8694808132646021E-2</v>
      </c>
    </row>
    <row r="6285" spans="2:8" x14ac:dyDescent="0.45">
      <c r="B6285" s="191">
        <v>45610</v>
      </c>
      <c r="C6285" s="101">
        <v>424.804443359375</v>
      </c>
      <c r="D6285" s="56">
        <f t="shared" si="196"/>
        <v>55.044273290221845</v>
      </c>
      <c r="E6285">
        <v>-1.3235902610013804E-2</v>
      </c>
      <c r="G6285">
        <v>6283</v>
      </c>
      <c r="H6285">
        <f t="shared" ca="1" si="197"/>
        <v>9.1711719174272649E-3</v>
      </c>
    </row>
    <row r="6286" spans="2:8" x14ac:dyDescent="0.45">
      <c r="B6286" s="191">
        <v>36122</v>
      </c>
      <c r="C6286" s="101">
        <v>7.579801082611084</v>
      </c>
      <c r="D6286" s="56">
        <f t="shared" si="196"/>
        <v>-0.95425007128425965</v>
      </c>
      <c r="E6286">
        <v>-1.3239516566668368E-2</v>
      </c>
      <c r="G6286">
        <v>6284</v>
      </c>
      <c r="H6286">
        <f t="shared" ca="1" si="197"/>
        <v>-3.837741884313331E-2</v>
      </c>
    </row>
    <row r="6287" spans="2:8" x14ac:dyDescent="0.45">
      <c r="B6287" s="191">
        <v>44246</v>
      </c>
      <c r="C6287" s="101">
        <v>165.67897033691406</v>
      </c>
      <c r="D6287" s="56">
        <f t="shared" si="196"/>
        <v>1.0202857740392701</v>
      </c>
      <c r="E6287">
        <v>-1.3250940793167999E-2</v>
      </c>
      <c r="G6287">
        <v>6285</v>
      </c>
      <c r="H6287">
        <f t="shared" ca="1" si="197"/>
        <v>-5.3859665384601999E-3</v>
      </c>
    </row>
    <row r="6288" spans="2:8" x14ac:dyDescent="0.45">
      <c r="B6288" s="191">
        <v>40765</v>
      </c>
      <c r="C6288" s="101">
        <v>82.0076904296875</v>
      </c>
      <c r="D6288" s="56">
        <f t="shared" si="196"/>
        <v>-0.63444349288106117</v>
      </c>
      <c r="E6288">
        <v>-1.3266619121193314E-2</v>
      </c>
      <c r="G6288">
        <v>6286</v>
      </c>
      <c r="H6288">
        <f t="shared" ca="1" si="197"/>
        <v>-1.0498847055148371E-2</v>
      </c>
    </row>
    <row r="6289" spans="2:8" x14ac:dyDescent="0.45">
      <c r="B6289" s="191">
        <v>44705</v>
      </c>
      <c r="C6289" s="101">
        <v>224.33656311035156</v>
      </c>
      <c r="D6289" s="56">
        <f t="shared" si="196"/>
        <v>24.473281602887248</v>
      </c>
      <c r="E6289">
        <v>-1.3296760335366276E-2</v>
      </c>
      <c r="G6289">
        <v>6287</v>
      </c>
      <c r="H6289">
        <f t="shared" ca="1" si="197"/>
        <v>-3.9366795268125754E-2</v>
      </c>
    </row>
    <row r="6290" spans="2:8" x14ac:dyDescent="0.45">
      <c r="B6290" s="191">
        <v>36935</v>
      </c>
      <c r="C6290" s="101">
        <v>8.8067398071289063</v>
      </c>
      <c r="D6290" s="56">
        <f t="shared" si="196"/>
        <v>-0.93779369453020467</v>
      </c>
      <c r="E6290">
        <v>-1.3303811809044233E-2</v>
      </c>
      <c r="G6290">
        <v>6288</v>
      </c>
      <c r="H6290">
        <f t="shared" ca="1" si="197"/>
        <v>-9.9574353507295189E-3</v>
      </c>
    </row>
    <row r="6291" spans="2:8" x14ac:dyDescent="0.45">
      <c r="B6291" s="191">
        <v>42089</v>
      </c>
      <c r="C6291" s="101">
        <v>141.57310485839844</v>
      </c>
      <c r="D6291" s="56">
        <f t="shared" si="196"/>
        <v>-0.26094887749183177</v>
      </c>
      <c r="E6291">
        <v>-1.331295613539089E-2</v>
      </c>
      <c r="G6291">
        <v>6289</v>
      </c>
      <c r="H6291">
        <f t="shared" ca="1" si="197"/>
        <v>1.1472695334215353E-2</v>
      </c>
    </row>
    <row r="6292" spans="2:8" x14ac:dyDescent="0.45">
      <c r="B6292" s="191">
        <v>42873</v>
      </c>
      <c r="C6292" s="101">
        <v>191.56063842773438</v>
      </c>
      <c r="D6292" s="56">
        <f t="shared" si="196"/>
        <v>15.24596475199708</v>
      </c>
      <c r="E6292">
        <v>-1.3314237991650425E-2</v>
      </c>
      <c r="G6292">
        <v>6290</v>
      </c>
      <c r="H6292">
        <f t="shared" ca="1" si="197"/>
        <v>-1.5724474070467179E-2</v>
      </c>
    </row>
    <row r="6293" spans="2:8" x14ac:dyDescent="0.45">
      <c r="B6293" s="191">
        <v>36348</v>
      </c>
      <c r="C6293" s="101">
        <v>11.791275024414063</v>
      </c>
      <c r="D6293" s="56">
        <f t="shared" si="196"/>
        <v>0.87854517238631358</v>
      </c>
      <c r="E6293">
        <v>-1.3333118401880374E-2</v>
      </c>
      <c r="G6293">
        <v>6291</v>
      </c>
      <c r="H6293">
        <f t="shared" ca="1" si="197"/>
        <v>1.5676729903686227E-2</v>
      </c>
    </row>
    <row r="6294" spans="2:8" x14ac:dyDescent="0.45">
      <c r="B6294" s="191">
        <v>35817</v>
      </c>
      <c r="C6294" s="101">
        <v>6.2768120765686035</v>
      </c>
      <c r="D6294" s="56">
        <f t="shared" si="196"/>
        <v>4.040222094884309E-2</v>
      </c>
      <c r="E6294">
        <v>-1.333442967596629E-2</v>
      </c>
      <c r="G6294">
        <v>6292</v>
      </c>
      <c r="H6294">
        <f t="shared" ca="1" si="197"/>
        <v>-1.388159942707818E-3</v>
      </c>
    </row>
    <row r="6295" spans="2:8" x14ac:dyDescent="0.45">
      <c r="B6295" s="191">
        <v>35695</v>
      </c>
      <c r="C6295" s="101">
        <v>6.0330629348754883</v>
      </c>
      <c r="D6295" s="56">
        <f t="shared" si="196"/>
        <v>-0.9695080399241478</v>
      </c>
      <c r="E6295">
        <v>-1.3346078791009431E-2</v>
      </c>
      <c r="G6295">
        <v>6293</v>
      </c>
      <c r="H6295">
        <f t="shared" ca="1" si="197"/>
        <v>-2.2652496425375514E-3</v>
      </c>
    </row>
    <row r="6296" spans="2:8" x14ac:dyDescent="0.45">
      <c r="B6296" s="191">
        <v>43500</v>
      </c>
      <c r="C6296" s="101">
        <v>197.85749816894531</v>
      </c>
      <c r="D6296" s="56">
        <f t="shared" si="196"/>
        <v>0.31712087947360629</v>
      </c>
      <c r="E6296">
        <v>-1.3352561870580672E-2</v>
      </c>
      <c r="G6296">
        <v>6294</v>
      </c>
      <c r="H6296">
        <f t="shared" ca="1" si="197"/>
        <v>-3.8826954005137596E-3</v>
      </c>
    </row>
    <row r="6297" spans="2:8" x14ac:dyDescent="0.45">
      <c r="B6297" s="191">
        <v>44063</v>
      </c>
      <c r="C6297" s="101">
        <v>150.21969604492188</v>
      </c>
      <c r="D6297" s="56">
        <f t="shared" si="196"/>
        <v>-2.0298108156332383E-2</v>
      </c>
      <c r="E6297">
        <v>-1.3353524339449431E-2</v>
      </c>
      <c r="G6297">
        <v>6295</v>
      </c>
      <c r="H6297">
        <f t="shared" ca="1" si="197"/>
        <v>-4.746851858419201E-3</v>
      </c>
    </row>
    <row r="6298" spans="2:8" x14ac:dyDescent="0.45">
      <c r="B6298" s="191">
        <v>43871</v>
      </c>
      <c r="C6298" s="101">
        <v>153.33204650878906</v>
      </c>
      <c r="D6298" s="56">
        <f t="shared" si="196"/>
        <v>-3.9130691215369965E-3</v>
      </c>
      <c r="E6298">
        <v>-1.3355307276831431E-2</v>
      </c>
      <c r="G6298">
        <v>6296</v>
      </c>
      <c r="H6298">
        <f t="shared" ca="1" si="197"/>
        <v>1.6032188353096947E-2</v>
      </c>
    </row>
    <row r="6299" spans="2:8" x14ac:dyDescent="0.45">
      <c r="B6299" s="191">
        <v>41883</v>
      </c>
      <c r="C6299" s="101">
        <v>153.93440246582031</v>
      </c>
      <c r="D6299" s="56">
        <f t="shared" si="196"/>
        <v>-1.0174993043528088E-2</v>
      </c>
      <c r="E6299">
        <v>-1.336887909671068E-2</v>
      </c>
      <c r="G6299">
        <v>6297</v>
      </c>
      <c r="H6299">
        <f t="shared" ca="1" si="197"/>
        <v>1.251931660463977E-2</v>
      </c>
    </row>
    <row r="6300" spans="2:8" x14ac:dyDescent="0.45">
      <c r="B6300" s="191">
        <v>43867</v>
      </c>
      <c r="C6300" s="101">
        <v>155.51678466796875</v>
      </c>
      <c r="D6300" s="56">
        <f t="shared" si="196"/>
        <v>14.7288928152163</v>
      </c>
      <c r="E6300">
        <v>-1.339808748102074E-2</v>
      </c>
      <c r="G6300">
        <v>6298</v>
      </c>
      <c r="H6300">
        <f t="shared" ca="1" si="197"/>
        <v>-3.3159562316125116E-2</v>
      </c>
    </row>
    <row r="6301" spans="2:8" x14ac:dyDescent="0.45">
      <c r="B6301" s="191">
        <v>36423</v>
      </c>
      <c r="C6301" s="101">
        <v>9.8873319625854492</v>
      </c>
      <c r="D6301" s="56">
        <f t="shared" si="196"/>
        <v>-0.2302849030515336</v>
      </c>
      <c r="E6301">
        <v>-1.3403662626085184E-2</v>
      </c>
      <c r="G6301">
        <v>6299</v>
      </c>
      <c r="H6301">
        <f t="shared" ca="1" si="197"/>
        <v>-1.8415402325461822E-2</v>
      </c>
    </row>
    <row r="6302" spans="2:8" x14ac:dyDescent="0.45">
      <c r="B6302" s="191">
        <v>38007</v>
      </c>
      <c r="C6302" s="101">
        <v>12.845443725585938</v>
      </c>
      <c r="D6302" s="56">
        <f t="shared" si="196"/>
        <v>-0.87697625501824994</v>
      </c>
      <c r="E6302">
        <v>-1.3424374645811895E-2</v>
      </c>
      <c r="G6302">
        <v>6300</v>
      </c>
      <c r="H6302">
        <f t="shared" ca="1" si="197"/>
        <v>-2.483861303573337E-3</v>
      </c>
    </row>
    <row r="6303" spans="2:8" x14ac:dyDescent="0.45">
      <c r="B6303" s="191">
        <v>41080</v>
      </c>
      <c r="C6303" s="101">
        <v>104.41434478759766</v>
      </c>
      <c r="D6303" s="56">
        <f t="shared" si="196"/>
        <v>14.473412274514967</v>
      </c>
      <c r="E6303">
        <v>-1.3432326047647183E-2</v>
      </c>
      <c r="G6303">
        <v>6301</v>
      </c>
      <c r="H6303">
        <f t="shared" ca="1" si="197"/>
        <v>3.2870694250997201E-2</v>
      </c>
    </row>
    <row r="6304" spans="2:8" x14ac:dyDescent="0.45">
      <c r="B6304" s="191">
        <v>37427</v>
      </c>
      <c r="C6304" s="101">
        <v>6.7479844093322754</v>
      </c>
      <c r="D6304" s="56">
        <f t="shared" si="196"/>
        <v>-0.94932180080592654</v>
      </c>
      <c r="E6304">
        <v>-1.3445097188026752E-2</v>
      </c>
      <c r="G6304">
        <v>6302</v>
      </c>
      <c r="H6304">
        <f t="shared" ca="1" si="197"/>
        <v>3.9353362878122092E-3</v>
      </c>
    </row>
    <row r="6305" spans="2:8" x14ac:dyDescent="0.45">
      <c r="B6305" s="191">
        <v>42166</v>
      </c>
      <c r="C6305" s="101">
        <v>133.15359497070313</v>
      </c>
      <c r="D6305" s="56">
        <f t="shared" si="196"/>
        <v>3.0197381126630316</v>
      </c>
      <c r="E6305">
        <v>-1.3450825073702726E-2</v>
      </c>
      <c r="G6305">
        <v>6303</v>
      </c>
      <c r="H6305">
        <f t="shared" ca="1" si="197"/>
        <v>2.9129224261842775E-2</v>
      </c>
    </row>
    <row r="6306" spans="2:8" x14ac:dyDescent="0.45">
      <c r="B6306" s="191">
        <v>39762</v>
      </c>
      <c r="C6306" s="101">
        <v>33.124942779541016</v>
      </c>
      <c r="D6306" s="56">
        <f t="shared" si="196"/>
        <v>1.1548281672245948</v>
      </c>
      <c r="E6306">
        <v>-1.3455556388705218E-2</v>
      </c>
      <c r="G6306">
        <v>6304</v>
      </c>
      <c r="H6306">
        <f t="shared" ca="1" si="197"/>
        <v>-1.9211949290028898E-4</v>
      </c>
    </row>
    <row r="6307" spans="2:8" x14ac:dyDescent="0.45">
      <c r="B6307" s="191">
        <v>38357</v>
      </c>
      <c r="C6307" s="101">
        <v>15.372428894042969</v>
      </c>
      <c r="D6307" s="56">
        <f t="shared" si="196"/>
        <v>-0.9005371176810385</v>
      </c>
      <c r="E6307">
        <v>-1.3465490148676417E-2</v>
      </c>
      <c r="G6307">
        <v>6305</v>
      </c>
      <c r="H6307">
        <f t="shared" ca="1" si="197"/>
        <v>7.3171326573953487E-3</v>
      </c>
    </row>
    <row r="6308" spans="2:8" x14ac:dyDescent="0.45">
      <c r="B6308" s="191">
        <v>44056</v>
      </c>
      <c r="C6308" s="101">
        <v>154.55442810058594</v>
      </c>
      <c r="D6308" s="56">
        <f t="shared" si="196"/>
        <v>16.385687982690488</v>
      </c>
      <c r="E6308">
        <v>-1.3467128359306791E-2</v>
      </c>
      <c r="G6308">
        <v>6306</v>
      </c>
      <c r="H6308">
        <f t="shared" ca="1" si="197"/>
        <v>-3.2370553531904468E-2</v>
      </c>
    </row>
    <row r="6309" spans="2:8" x14ac:dyDescent="0.45">
      <c r="B6309" s="191">
        <v>36945</v>
      </c>
      <c r="C6309" s="101">
        <v>8.8897504806518555</v>
      </c>
      <c r="D6309" s="56">
        <f t="shared" si="196"/>
        <v>1.7999494172090524</v>
      </c>
      <c r="E6309">
        <v>-1.3482207376633141E-2</v>
      </c>
      <c r="G6309">
        <v>6307</v>
      </c>
      <c r="H6309">
        <f t="shared" ca="1" si="197"/>
        <v>-1.2470979111766506E-2</v>
      </c>
    </row>
    <row r="6310" spans="2:8" x14ac:dyDescent="0.45">
      <c r="B6310" s="191">
        <v>35317</v>
      </c>
      <c r="C6310" s="101">
        <v>3.1749682426452637</v>
      </c>
      <c r="D6310" s="56">
        <f t="shared" si="196"/>
        <v>-0.59424333476560642</v>
      </c>
      <c r="E6310">
        <v>-1.3486352004380824E-2</v>
      </c>
      <c r="G6310">
        <v>6308</v>
      </c>
      <c r="H6310">
        <f t="shared" ca="1" si="197"/>
        <v>1.5295707467218029E-3</v>
      </c>
    </row>
    <row r="6311" spans="2:8" x14ac:dyDescent="0.45">
      <c r="B6311" s="191">
        <v>37218</v>
      </c>
      <c r="C6311" s="101">
        <v>7.8248085975646973</v>
      </c>
      <c r="D6311" s="56">
        <f t="shared" si="196"/>
        <v>-0.95855143542081422</v>
      </c>
      <c r="E6311">
        <v>-1.3491929087717318E-2</v>
      </c>
      <c r="G6311">
        <v>6309</v>
      </c>
      <c r="H6311">
        <f t="shared" ca="1" si="197"/>
        <v>3.7736954376113116E-2</v>
      </c>
    </row>
    <row r="6312" spans="2:8" x14ac:dyDescent="0.45">
      <c r="B6312" s="191">
        <v>44494</v>
      </c>
      <c r="C6312" s="101">
        <v>188.78358459472656</v>
      </c>
      <c r="D6312" s="56">
        <f t="shared" si="196"/>
        <v>22.214287004268435</v>
      </c>
      <c r="E6312">
        <v>-1.3524752735763644E-2</v>
      </c>
      <c r="G6312">
        <v>6310</v>
      </c>
      <c r="H6312">
        <f t="shared" ca="1" si="197"/>
        <v>-3.9925700938256235E-3</v>
      </c>
    </row>
    <row r="6313" spans="2:8" x14ac:dyDescent="0.45">
      <c r="B6313" s="191">
        <v>37049</v>
      </c>
      <c r="C6313" s="101">
        <v>8.1322154998779297</v>
      </c>
      <c r="D6313" s="56">
        <f t="shared" si="196"/>
        <v>-0.90229821606066041</v>
      </c>
      <c r="E6313">
        <v>-1.3537297440870052E-2</v>
      </c>
      <c r="G6313">
        <v>6311</v>
      </c>
      <c r="H6313">
        <f t="shared" ca="1" si="197"/>
        <v>-1.6675107618742423E-2</v>
      </c>
    </row>
    <row r="6314" spans="2:8" x14ac:dyDescent="0.45">
      <c r="B6314" s="191">
        <v>40793</v>
      </c>
      <c r="C6314" s="101">
        <v>83.235076904296875</v>
      </c>
      <c r="D6314" s="56">
        <f t="shared" si="196"/>
        <v>9.6830633496056961</v>
      </c>
      <c r="E6314">
        <v>-1.3560417162646252E-2</v>
      </c>
      <c r="G6314">
        <v>6312</v>
      </c>
      <c r="H6314">
        <f t="shared" ca="1" si="197"/>
        <v>-1.5172305905967014E-2</v>
      </c>
    </row>
    <row r="6315" spans="2:8" x14ac:dyDescent="0.45">
      <c r="B6315" s="191">
        <v>36115</v>
      </c>
      <c r="C6315" s="101">
        <v>7.7913117408752441</v>
      </c>
      <c r="D6315" s="56">
        <f t="shared" si="196"/>
        <v>7.0828473025446884E-2</v>
      </c>
      <c r="E6315">
        <v>-1.3561059086911147E-2</v>
      </c>
      <c r="G6315">
        <v>6313</v>
      </c>
      <c r="H6315">
        <f t="shared" ca="1" si="197"/>
        <v>-2.1145573989998036E-2</v>
      </c>
    </row>
    <row r="6316" spans="2:8" x14ac:dyDescent="0.45">
      <c r="B6316" s="191">
        <v>37657</v>
      </c>
      <c r="C6316" s="101">
        <v>7.2759661674499512</v>
      </c>
      <c r="D6316" s="56">
        <f t="shared" si="196"/>
        <v>-0.94531324456498744</v>
      </c>
      <c r="E6316">
        <v>-1.3571116190173276E-2</v>
      </c>
      <c r="G6316">
        <v>6314</v>
      </c>
      <c r="H6316">
        <f t="shared" ca="1" si="197"/>
        <v>1.4131340706002481E-2</v>
      </c>
    </row>
    <row r="6317" spans="2:8" x14ac:dyDescent="0.45">
      <c r="B6317" s="191">
        <v>41600</v>
      </c>
      <c r="C6317" s="101">
        <v>133.04804992675781</v>
      </c>
      <c r="D6317" s="56">
        <f t="shared" si="196"/>
        <v>15.021936034675399</v>
      </c>
      <c r="E6317">
        <v>-1.3580658506838013E-2</v>
      </c>
      <c r="G6317">
        <v>6315</v>
      </c>
      <c r="H6317">
        <f t="shared" ca="1" si="197"/>
        <v>-6.3132237058225382E-3</v>
      </c>
    </row>
    <row r="6318" spans="2:8" x14ac:dyDescent="0.45">
      <c r="B6318" s="191">
        <v>35927</v>
      </c>
      <c r="C6318" s="101">
        <v>8.3041181564331055</v>
      </c>
      <c r="D6318" s="56">
        <f t="shared" si="196"/>
        <v>-0.75114161919756217</v>
      </c>
      <c r="E6318">
        <v>-1.3584050861571982E-2</v>
      </c>
      <c r="G6318">
        <v>6316</v>
      </c>
      <c r="H6318">
        <f t="shared" ca="1" si="197"/>
        <v>-2.451456336375921E-2</v>
      </c>
    </row>
    <row r="6319" spans="2:8" x14ac:dyDescent="0.45">
      <c r="B6319" s="191">
        <v>39043</v>
      </c>
      <c r="C6319" s="101">
        <v>33.368850708007813</v>
      </c>
      <c r="D6319" s="56">
        <f t="shared" si="196"/>
        <v>-0.7288520444237272</v>
      </c>
      <c r="E6319">
        <v>-1.3598056479724025E-2</v>
      </c>
      <c r="G6319">
        <v>6317</v>
      </c>
      <c r="H6319">
        <f t="shared" ca="1" si="197"/>
        <v>1.7643398364311735E-2</v>
      </c>
    </row>
    <row r="6320" spans="2:8" x14ac:dyDescent="0.45">
      <c r="B6320" s="191">
        <v>41205</v>
      </c>
      <c r="C6320" s="101">
        <v>123.06510162353516</v>
      </c>
      <c r="D6320" s="56">
        <f t="shared" si="196"/>
        <v>-0.11097444441100804</v>
      </c>
      <c r="E6320">
        <v>-1.3605374369621588E-2</v>
      </c>
      <c r="G6320">
        <v>6318</v>
      </c>
      <c r="H6320">
        <f t="shared" ca="1" si="197"/>
        <v>2.0673263559809097E-3</v>
      </c>
    </row>
    <row r="6321" spans="2:8" x14ac:dyDescent="0.45">
      <c r="B6321" s="191">
        <v>41400</v>
      </c>
      <c r="C6321" s="101">
        <v>138.42695617675781</v>
      </c>
      <c r="D6321" s="56">
        <f t="shared" si="196"/>
        <v>11.769881659397175</v>
      </c>
      <c r="E6321">
        <v>-1.3607873436654285E-2</v>
      </c>
      <c r="G6321">
        <v>6319</v>
      </c>
      <c r="H6321">
        <f t="shared" ca="1" si="197"/>
        <v>9.5379598218486225E-3</v>
      </c>
    </row>
    <row r="6322" spans="2:8" x14ac:dyDescent="0.45">
      <c r="B6322" s="191">
        <v>36326</v>
      </c>
      <c r="C6322" s="101">
        <v>10.840112686157227</v>
      </c>
      <c r="D6322" s="56">
        <f t="shared" si="196"/>
        <v>6.0434615897728215E-2</v>
      </c>
      <c r="E6322">
        <v>-1.3634645848311387E-2</v>
      </c>
      <c r="G6322">
        <v>6320</v>
      </c>
      <c r="H6322">
        <f t="shared" ca="1" si="197"/>
        <v>3.1371041297788553E-2</v>
      </c>
    </row>
    <row r="6323" spans="2:8" x14ac:dyDescent="0.45">
      <c r="B6323" s="191">
        <v>36385</v>
      </c>
      <c r="C6323" s="101">
        <v>10.222330093383789</v>
      </c>
      <c r="D6323" s="56">
        <f t="shared" si="196"/>
        <v>-0.12930239827298093</v>
      </c>
      <c r="E6323">
        <v>-1.3643223758789446E-2</v>
      </c>
      <c r="G6323">
        <v>6321</v>
      </c>
      <c r="H6323">
        <f t="shared" ca="1" si="197"/>
        <v>1.1706663944374087E-2</v>
      </c>
    </row>
    <row r="6324" spans="2:8" x14ac:dyDescent="0.45">
      <c r="B6324" s="191">
        <v>38020</v>
      </c>
      <c r="C6324" s="101">
        <v>11.740390777587891</v>
      </c>
      <c r="D6324" s="56">
        <f t="shared" si="196"/>
        <v>-0.92363318655848925</v>
      </c>
      <c r="E6324">
        <v>-1.3659763955048488E-2</v>
      </c>
      <c r="G6324">
        <v>6322</v>
      </c>
      <c r="H6324">
        <f t="shared" ca="1" si="197"/>
        <v>-1.0545536574601543E-2</v>
      </c>
    </row>
    <row r="6325" spans="2:8" x14ac:dyDescent="0.45">
      <c r="B6325" s="191">
        <v>42110</v>
      </c>
      <c r="C6325" s="101">
        <v>153.73681640625</v>
      </c>
      <c r="D6325" s="56">
        <f t="shared" si="196"/>
        <v>6.4901286535839215</v>
      </c>
      <c r="E6325">
        <v>-1.3663805804674949E-2</v>
      </c>
      <c r="G6325">
        <v>6323</v>
      </c>
      <c r="H6325">
        <f t="shared" ca="1" si="197"/>
        <v>-2.5421209543008014E-2</v>
      </c>
    </row>
    <row r="6326" spans="2:8" x14ac:dyDescent="0.45">
      <c r="B6326" s="191">
        <v>38573</v>
      </c>
      <c r="C6326" s="101">
        <v>20.525257110595703</v>
      </c>
      <c r="D6326" s="56">
        <f t="shared" si="196"/>
        <v>-0.8468647676428861</v>
      </c>
      <c r="E6326">
        <v>-1.3664064092542921E-2</v>
      </c>
      <c r="G6326">
        <v>6324</v>
      </c>
      <c r="H6326">
        <f t="shared" ca="1" si="197"/>
        <v>-5.388914093156596E-3</v>
      </c>
    </row>
    <row r="6327" spans="2:8" x14ac:dyDescent="0.45">
      <c r="B6327" s="191">
        <v>44001</v>
      </c>
      <c r="C6327" s="101">
        <v>134.03353881835938</v>
      </c>
      <c r="D6327" s="56">
        <f t="shared" si="196"/>
        <v>0.79521499965409903</v>
      </c>
      <c r="E6327">
        <v>-1.3665482297170033E-2</v>
      </c>
      <c r="G6327">
        <v>6325</v>
      </c>
      <c r="H6327">
        <f t="shared" ca="1" si="197"/>
        <v>-2.4476446965844344E-2</v>
      </c>
    </row>
    <row r="6328" spans="2:8" x14ac:dyDescent="0.45">
      <c r="B6328" s="191">
        <v>40675</v>
      </c>
      <c r="C6328" s="101">
        <v>74.661552429199219</v>
      </c>
      <c r="D6328" s="56">
        <f t="shared" si="196"/>
        <v>9.4103046286496852</v>
      </c>
      <c r="E6328">
        <v>-1.3683698310569668E-2</v>
      </c>
      <c r="G6328">
        <v>6326</v>
      </c>
      <c r="H6328">
        <f t="shared" ca="1" si="197"/>
        <v>1.1661165370494813E-2</v>
      </c>
    </row>
    <row r="6329" spans="2:8" x14ac:dyDescent="0.45">
      <c r="B6329" s="191">
        <v>37557</v>
      </c>
      <c r="C6329" s="101">
        <v>7.1718893051147461</v>
      </c>
      <c r="D6329" s="56">
        <f t="shared" si="196"/>
        <v>-0.84592313792119445</v>
      </c>
      <c r="E6329">
        <v>-1.3687931221376914E-2</v>
      </c>
      <c r="G6329">
        <v>6327</v>
      </c>
      <c r="H6329">
        <f t="shared" ca="1" si="197"/>
        <v>3.6764668761985329E-2</v>
      </c>
    </row>
    <row r="6330" spans="2:8" x14ac:dyDescent="0.45">
      <c r="B6330" s="191">
        <v>40023</v>
      </c>
      <c r="C6330" s="101">
        <v>46.547477722167969</v>
      </c>
      <c r="D6330" s="56">
        <f t="shared" si="196"/>
        <v>4.8561014905001434</v>
      </c>
      <c r="E6330">
        <v>-1.3693193446769959E-2</v>
      </c>
      <c r="G6330">
        <v>6328</v>
      </c>
      <c r="H6330">
        <f t="shared" ca="1" si="197"/>
        <v>-5.374338724867183E-3</v>
      </c>
    </row>
    <row r="6331" spans="2:8" x14ac:dyDescent="0.45">
      <c r="B6331" s="191">
        <v>37323</v>
      </c>
      <c r="C6331" s="101">
        <v>7.9485435485839844</v>
      </c>
      <c r="D6331" s="56">
        <f t="shared" si="196"/>
        <v>-0.94471298479615906</v>
      </c>
      <c r="E6331">
        <v>-1.3693838257969769E-2</v>
      </c>
      <c r="G6331">
        <v>6329</v>
      </c>
      <c r="H6331">
        <f t="shared" ca="1" si="197"/>
        <v>-4.1087083610589154E-3</v>
      </c>
    </row>
    <row r="6332" spans="2:8" x14ac:dyDescent="0.45">
      <c r="B6332" s="191">
        <v>42145</v>
      </c>
      <c r="C6332" s="101">
        <v>143.76872253417969</v>
      </c>
      <c r="D6332" s="56">
        <f t="shared" si="196"/>
        <v>21.983379282834086</v>
      </c>
      <c r="E6332">
        <v>-1.3706633102221866E-2</v>
      </c>
      <c r="G6332">
        <v>6330</v>
      </c>
      <c r="H6332">
        <f t="shared" ca="1" si="197"/>
        <v>-7.3309524863378077E-3</v>
      </c>
    </row>
    <row r="6333" spans="2:8" x14ac:dyDescent="0.45">
      <c r="B6333" s="191">
        <v>35809</v>
      </c>
      <c r="C6333" s="101">
        <v>6.2553343772888184</v>
      </c>
      <c r="D6333" s="56">
        <f t="shared" si="196"/>
        <v>-0.35650581487123284</v>
      </c>
      <c r="E6333">
        <v>-1.3713993314985556E-2</v>
      </c>
      <c r="G6333">
        <v>6331</v>
      </c>
      <c r="H6333">
        <f t="shared" ca="1" si="197"/>
        <v>1.0619857897098984E-2</v>
      </c>
    </row>
    <row r="6334" spans="2:8" x14ac:dyDescent="0.45">
      <c r="B6334" s="191">
        <v>36265</v>
      </c>
      <c r="C6334" s="101">
        <v>9.7208871841430664</v>
      </c>
      <c r="D6334" s="56">
        <f t="shared" si="196"/>
        <v>-0.976381215303189</v>
      </c>
      <c r="E6334">
        <v>-1.3720896771742097E-2</v>
      </c>
      <c r="G6334">
        <v>6332</v>
      </c>
      <c r="H6334">
        <f t="shared" ca="1" si="197"/>
        <v>3.491257295409398E-2</v>
      </c>
    </row>
    <row r="6335" spans="2:8" x14ac:dyDescent="0.45">
      <c r="B6335" s="191">
        <v>45805</v>
      </c>
      <c r="C6335" s="101">
        <v>411.57440185546875</v>
      </c>
      <c r="D6335" s="56">
        <f t="shared" si="196"/>
        <v>51.46039824810704</v>
      </c>
      <c r="E6335">
        <v>-1.3730649178973641E-2</v>
      </c>
      <c r="G6335">
        <v>6333</v>
      </c>
      <c r="H6335">
        <f t="shared" ca="1" si="197"/>
        <v>-2.8945165128423371E-2</v>
      </c>
    </row>
    <row r="6336" spans="2:8" x14ac:dyDescent="0.45">
      <c r="B6336" s="191">
        <v>37236</v>
      </c>
      <c r="C6336" s="101">
        <v>7.8454303741455078</v>
      </c>
      <c r="D6336" s="56">
        <f t="shared" si="196"/>
        <v>2.1796866679066718E-2</v>
      </c>
      <c r="E6336">
        <v>-1.3733115343950105E-2</v>
      </c>
      <c r="G6336">
        <v>6334</v>
      </c>
      <c r="H6336">
        <f t="shared" ca="1" si="197"/>
        <v>9.5677003017052859E-3</v>
      </c>
    </row>
    <row r="6337" spans="2:8" x14ac:dyDescent="0.45">
      <c r="B6337" s="191">
        <v>37494</v>
      </c>
      <c r="C6337" s="101">
        <v>7.678072452545166</v>
      </c>
      <c r="D6337" s="56">
        <f t="shared" si="196"/>
        <v>-0.97285727652557286</v>
      </c>
      <c r="E6337">
        <v>-1.3734450106876517E-2</v>
      </c>
      <c r="G6337">
        <v>6335</v>
      </c>
      <c r="H6337">
        <f t="shared" ca="1" si="197"/>
        <v>-1.5808561198162941E-4</v>
      </c>
    </row>
    <row r="6338" spans="2:8" x14ac:dyDescent="0.45">
      <c r="B6338" s="191">
        <v>44936</v>
      </c>
      <c r="C6338" s="101">
        <v>282.87774658203125</v>
      </c>
      <c r="D6338" s="56">
        <f t="shared" si="196"/>
        <v>5.1054406522946936</v>
      </c>
      <c r="E6338">
        <v>-1.3755213798454199E-2</v>
      </c>
      <c r="G6338">
        <v>6336</v>
      </c>
      <c r="H6338">
        <f t="shared" ca="1" si="197"/>
        <v>-1.2898939615645194E-2</v>
      </c>
    </row>
    <row r="6339" spans="2:8" x14ac:dyDescent="0.45">
      <c r="B6339" s="191">
        <v>40053</v>
      </c>
      <c r="C6339" s="101">
        <v>46.332077026367188</v>
      </c>
      <c r="D6339" s="56">
        <f t="shared" ref="D6339:D6402" si="198">(C6339-C6340)/C6340</f>
        <v>5.1733136962234143</v>
      </c>
      <c r="E6339">
        <v>-1.375581807020336E-2</v>
      </c>
      <c r="G6339">
        <v>6337</v>
      </c>
      <c r="H6339">
        <f t="shared" ca="1" si="197"/>
        <v>-7.1328402974073163E-3</v>
      </c>
    </row>
    <row r="6340" spans="2:8" x14ac:dyDescent="0.45">
      <c r="B6340" s="191">
        <v>35859</v>
      </c>
      <c r="C6340" s="101">
        <v>7.5052199363708496</v>
      </c>
      <c r="D6340" s="56">
        <f t="shared" si="198"/>
        <v>-0.94469602634668925</v>
      </c>
      <c r="E6340">
        <v>-1.3758060107697439E-2</v>
      </c>
      <c r="G6340">
        <v>6338</v>
      </c>
      <c r="H6340">
        <f t="shared" ref="H6340:H6403" ca="1" si="199">_xlfn.NORM.INV(RAND(),N$5,N$6)</f>
        <v>2.0938626882992268E-2</v>
      </c>
    </row>
    <row r="6341" spans="2:8" x14ac:dyDescent="0.45">
      <c r="B6341" s="191">
        <v>43973</v>
      </c>
      <c r="C6341" s="101">
        <v>135.70851135253906</v>
      </c>
      <c r="D6341" s="56">
        <f t="shared" si="198"/>
        <v>-0.14876895956931721</v>
      </c>
      <c r="E6341">
        <v>-1.3760217062079218E-2</v>
      </c>
      <c r="G6341">
        <v>6339</v>
      </c>
      <c r="H6341">
        <f t="shared" ca="1" si="199"/>
        <v>-2.1820215027614987E-2</v>
      </c>
    </row>
    <row r="6342" spans="2:8" x14ac:dyDescent="0.45">
      <c r="B6342" s="191">
        <v>44221</v>
      </c>
      <c r="C6342" s="101">
        <v>159.42617797851563</v>
      </c>
      <c r="D6342" s="56">
        <f t="shared" si="198"/>
        <v>-0.13879525925647507</v>
      </c>
      <c r="E6342">
        <v>-1.3763777062926474E-2</v>
      </c>
      <c r="G6342">
        <v>6340</v>
      </c>
      <c r="H6342">
        <f t="shared" ca="1" si="199"/>
        <v>2.559679795528871E-2</v>
      </c>
    </row>
    <row r="6343" spans="2:8" x14ac:dyDescent="0.45">
      <c r="B6343" s="191">
        <v>43686</v>
      </c>
      <c r="C6343" s="101">
        <v>185.11994934082031</v>
      </c>
      <c r="D6343" s="56">
        <f t="shared" si="198"/>
        <v>-2.5769602136943216E-2</v>
      </c>
      <c r="E6343">
        <v>-1.3772931446769519E-2</v>
      </c>
      <c r="G6343">
        <v>6341</v>
      </c>
      <c r="H6343">
        <f t="shared" ca="1" si="199"/>
        <v>-5.4395954654442788E-3</v>
      </c>
    </row>
    <row r="6344" spans="2:8" x14ac:dyDescent="0.45">
      <c r="B6344" s="191">
        <v>43131</v>
      </c>
      <c r="C6344" s="101">
        <v>190.0166015625</v>
      </c>
      <c r="D6344" s="56">
        <f t="shared" si="198"/>
        <v>0.47599686664428104</v>
      </c>
      <c r="E6344">
        <v>-1.3808034442238815E-2</v>
      </c>
      <c r="G6344">
        <v>6342</v>
      </c>
      <c r="H6344">
        <f t="shared" ca="1" si="199"/>
        <v>-2.7181147750871314E-3</v>
      </c>
    </row>
    <row r="6345" spans="2:8" x14ac:dyDescent="0.45">
      <c r="B6345" s="191">
        <v>44118</v>
      </c>
      <c r="C6345" s="101">
        <v>128.73780822753906</v>
      </c>
      <c r="D6345" s="56">
        <f t="shared" si="198"/>
        <v>11.635242091260544</v>
      </c>
      <c r="E6345">
        <v>-1.3811264789100513E-2</v>
      </c>
      <c r="G6345">
        <v>6343</v>
      </c>
      <c r="H6345">
        <f t="shared" ca="1" si="199"/>
        <v>-1.5037552075337503E-2</v>
      </c>
    </row>
    <row r="6346" spans="2:8" x14ac:dyDescent="0.45">
      <c r="B6346" s="191">
        <v>38152</v>
      </c>
      <c r="C6346" s="101">
        <v>10.188788414001465</v>
      </c>
      <c r="D6346" s="56">
        <f t="shared" si="198"/>
        <v>-0.56151757489036835</v>
      </c>
      <c r="E6346">
        <v>-1.3826362968150572E-2</v>
      </c>
      <c r="G6346">
        <v>6344</v>
      </c>
      <c r="H6346">
        <f t="shared" ca="1" si="199"/>
        <v>2.6824844164009942E-3</v>
      </c>
    </row>
    <row r="6347" spans="2:8" x14ac:dyDescent="0.45">
      <c r="B6347" s="191">
        <v>38670</v>
      </c>
      <c r="C6347" s="101">
        <v>23.236480712890625</v>
      </c>
      <c r="D6347" s="56">
        <f t="shared" si="198"/>
        <v>0.74955548831373353</v>
      </c>
      <c r="E6347">
        <v>-1.3835564032487566E-2</v>
      </c>
      <c r="G6347">
        <v>6345</v>
      </c>
      <c r="H6347">
        <f t="shared" ca="1" si="199"/>
        <v>1.5994101685404192E-2</v>
      </c>
    </row>
    <row r="6348" spans="2:8" x14ac:dyDescent="0.45">
      <c r="B6348" s="191">
        <v>38295</v>
      </c>
      <c r="C6348" s="101">
        <v>13.281362533569336</v>
      </c>
      <c r="D6348" s="56">
        <f t="shared" si="198"/>
        <v>-0.89643283201331136</v>
      </c>
      <c r="E6348">
        <v>-1.3862694091206589E-2</v>
      </c>
      <c r="G6348">
        <v>6346</v>
      </c>
      <c r="H6348">
        <f t="shared" ca="1" si="199"/>
        <v>2.0518487186411635E-2</v>
      </c>
    </row>
    <row r="6349" spans="2:8" x14ac:dyDescent="0.45">
      <c r="B6349" s="191">
        <v>44112</v>
      </c>
      <c r="C6349" s="101">
        <v>128.23912048339844</v>
      </c>
      <c r="D6349" s="56">
        <f t="shared" si="198"/>
        <v>-8.5839974660203516E-2</v>
      </c>
      <c r="E6349">
        <v>-1.3864112779974267E-2</v>
      </c>
      <c r="G6349">
        <v>6347</v>
      </c>
      <c r="H6349">
        <f t="shared" ca="1" si="199"/>
        <v>3.5014430321397866E-2</v>
      </c>
    </row>
    <row r="6350" spans="2:8" x14ac:dyDescent="0.45">
      <c r="B6350" s="191">
        <v>42193</v>
      </c>
      <c r="C6350" s="101">
        <v>140.28082275390625</v>
      </c>
      <c r="D6350" s="56">
        <f t="shared" si="198"/>
        <v>3.4451023374582599</v>
      </c>
      <c r="E6350">
        <v>-1.3864652943889645E-2</v>
      </c>
      <c r="G6350">
        <v>6348</v>
      </c>
      <c r="H6350">
        <f t="shared" ca="1" si="199"/>
        <v>-8.0922626166856255E-3</v>
      </c>
    </row>
    <row r="6351" spans="2:8" x14ac:dyDescent="0.45">
      <c r="B6351" s="191">
        <v>38779</v>
      </c>
      <c r="C6351" s="101">
        <v>31.558513641357422</v>
      </c>
      <c r="D6351" s="56">
        <f t="shared" si="198"/>
        <v>-0.85509872772203421</v>
      </c>
      <c r="E6351">
        <v>-1.3865336765367447E-2</v>
      </c>
      <c r="G6351">
        <v>6349</v>
      </c>
      <c r="H6351">
        <f t="shared" ca="1" si="199"/>
        <v>-1.5376799081011368E-2</v>
      </c>
    </row>
    <row r="6352" spans="2:8" x14ac:dyDescent="0.45">
      <c r="B6352" s="191">
        <v>44690</v>
      </c>
      <c r="C6352" s="101">
        <v>217.793212890625</v>
      </c>
      <c r="D6352" s="56">
        <f t="shared" si="198"/>
        <v>0.5692885398135078</v>
      </c>
      <c r="E6352">
        <v>-1.3875989445727998E-2</v>
      </c>
      <c r="G6352">
        <v>6350</v>
      </c>
      <c r="H6352">
        <f t="shared" ca="1" si="199"/>
        <v>-4.787508037006059E-3</v>
      </c>
    </row>
    <row r="6353" spans="2:8" x14ac:dyDescent="0.45">
      <c r="B6353" s="191">
        <v>41815</v>
      </c>
      <c r="C6353" s="101">
        <v>138.78468322753906</v>
      </c>
      <c r="D6353" s="56">
        <f t="shared" si="198"/>
        <v>0.67828802458996273</v>
      </c>
      <c r="E6353">
        <v>-1.3884384972876217E-2</v>
      </c>
      <c r="G6353">
        <v>6351</v>
      </c>
      <c r="H6353">
        <f t="shared" ca="1" si="199"/>
        <v>1.3495423143340025E-2</v>
      </c>
    </row>
    <row r="6354" spans="2:8" x14ac:dyDescent="0.45">
      <c r="B6354" s="191">
        <v>40728</v>
      </c>
      <c r="C6354" s="101">
        <v>82.694198608398438</v>
      </c>
      <c r="D6354" s="56">
        <f t="shared" si="198"/>
        <v>3.7046824571562192E-2</v>
      </c>
      <c r="E6354">
        <v>-1.3892255098260562E-2</v>
      </c>
      <c r="G6354">
        <v>6352</v>
      </c>
      <c r="H6354">
        <f t="shared" ca="1" si="199"/>
        <v>-5.4908689206558513E-3</v>
      </c>
    </row>
    <row r="6355" spans="2:8" x14ac:dyDescent="0.45">
      <c r="B6355" s="191">
        <v>40820</v>
      </c>
      <c r="C6355" s="101">
        <v>79.740081787109375</v>
      </c>
      <c r="D6355" s="56">
        <f t="shared" si="198"/>
        <v>1.2995576763310193</v>
      </c>
      <c r="E6355">
        <v>-1.3892616987417325E-2</v>
      </c>
      <c r="G6355">
        <v>6353</v>
      </c>
      <c r="H6355">
        <f t="shared" ca="1" si="199"/>
        <v>2.6138418787279506E-3</v>
      </c>
    </row>
    <row r="6356" spans="2:8" x14ac:dyDescent="0.45">
      <c r="B6356" s="191">
        <v>39351</v>
      </c>
      <c r="C6356" s="101">
        <v>34.67626953125</v>
      </c>
      <c r="D6356" s="56">
        <f t="shared" si="198"/>
        <v>2.9502916054017563</v>
      </c>
      <c r="E6356">
        <v>-1.3892884588431376E-2</v>
      </c>
      <c r="G6356">
        <v>6354</v>
      </c>
      <c r="H6356">
        <f t="shared" ca="1" si="199"/>
        <v>-9.045125542228416E-3</v>
      </c>
    </row>
    <row r="6357" spans="2:8" x14ac:dyDescent="0.45">
      <c r="B6357" s="191">
        <v>36712</v>
      </c>
      <c r="C6357" s="101">
        <v>8.7781543731689453</v>
      </c>
      <c r="D6357" s="56">
        <f t="shared" si="198"/>
        <v>-0.74624087802132466</v>
      </c>
      <c r="E6357">
        <v>-1.3894834727123521E-2</v>
      </c>
      <c r="G6357">
        <v>6355</v>
      </c>
      <c r="H6357">
        <f t="shared" ca="1" si="199"/>
        <v>1.7375815430054405E-2</v>
      </c>
    </row>
    <row r="6358" spans="2:8" x14ac:dyDescent="0.45">
      <c r="B6358" s="191">
        <v>38982</v>
      </c>
      <c r="C6358" s="101">
        <v>34.59246826171875</v>
      </c>
      <c r="D6358" s="56">
        <f t="shared" si="198"/>
        <v>-0.28841762241831703</v>
      </c>
      <c r="E6358">
        <v>-1.3900015365321112E-2</v>
      </c>
      <c r="G6358">
        <v>6356</v>
      </c>
      <c r="H6358">
        <f t="shared" ca="1" si="199"/>
        <v>-1.0749490672424969E-4</v>
      </c>
    </row>
    <row r="6359" spans="2:8" x14ac:dyDescent="0.45">
      <c r="B6359" s="191">
        <v>40227</v>
      </c>
      <c r="C6359" s="101">
        <v>48.613441467285156</v>
      </c>
      <c r="D6359" s="56">
        <f t="shared" si="198"/>
        <v>-0.77356144234415214</v>
      </c>
      <c r="E6359">
        <v>-1.3902544146698351E-2</v>
      </c>
      <c r="G6359">
        <v>6357</v>
      </c>
      <c r="H6359">
        <f t="shared" ca="1" si="199"/>
        <v>2.3428108467104809E-2</v>
      </c>
    </row>
    <row r="6360" spans="2:8" x14ac:dyDescent="0.45">
      <c r="B6360" s="191">
        <v>42885</v>
      </c>
      <c r="C6360" s="101">
        <v>214.68711853027344</v>
      </c>
      <c r="D6360" s="56">
        <f t="shared" si="198"/>
        <v>31.82358659407101</v>
      </c>
      <c r="E6360">
        <v>-1.3930750703682642E-2</v>
      </c>
      <c r="G6360">
        <v>6358</v>
      </c>
      <c r="H6360">
        <f t="shared" ca="1" si="199"/>
        <v>1.3656940572835904E-3</v>
      </c>
    </row>
    <row r="6361" spans="2:8" x14ac:dyDescent="0.45">
      <c r="B6361" s="191">
        <v>36028</v>
      </c>
      <c r="C6361" s="101">
        <v>6.5406355857849121</v>
      </c>
      <c r="D6361" s="56">
        <f t="shared" si="198"/>
        <v>-0.95614569184898757</v>
      </c>
      <c r="E6361">
        <v>-1.3945737605478141E-2</v>
      </c>
      <c r="G6361">
        <v>6359</v>
      </c>
      <c r="H6361">
        <f t="shared" ca="1" si="199"/>
        <v>2.7476420404766756E-2</v>
      </c>
    </row>
    <row r="6362" spans="2:8" x14ac:dyDescent="0.45">
      <c r="B6362" s="191">
        <v>43878</v>
      </c>
      <c r="C6362" s="101">
        <v>149.1446533203125</v>
      </c>
      <c r="D6362" s="56">
        <f t="shared" si="198"/>
        <v>-0.17108137508129673</v>
      </c>
      <c r="E6362">
        <v>-1.3962521604749277E-2</v>
      </c>
      <c r="G6362">
        <v>6360</v>
      </c>
      <c r="H6362">
        <f t="shared" ca="1" si="199"/>
        <v>-1.5304688610249233E-2</v>
      </c>
    </row>
    <row r="6363" spans="2:8" x14ac:dyDescent="0.45">
      <c r="B6363" s="191">
        <v>44503</v>
      </c>
      <c r="C6363" s="101">
        <v>179.92677307128906</v>
      </c>
      <c r="D6363" s="56">
        <f t="shared" si="198"/>
        <v>-1.4079018119212878E-2</v>
      </c>
      <c r="E6363">
        <v>-1.3962689452727798E-2</v>
      </c>
      <c r="G6363">
        <v>6361</v>
      </c>
      <c r="H6363">
        <f t="shared" ca="1" si="199"/>
        <v>4.435505418389278E-4</v>
      </c>
    </row>
    <row r="6364" spans="2:8" x14ac:dyDescent="0.45">
      <c r="B6364" s="191">
        <v>42796</v>
      </c>
      <c r="C6364" s="101">
        <v>182.49613952636719</v>
      </c>
      <c r="D6364" s="56">
        <f t="shared" si="198"/>
        <v>4.625714073037682</v>
      </c>
      <c r="E6364">
        <v>-1.3966557824354131E-2</v>
      </c>
      <c r="G6364">
        <v>6362</v>
      </c>
      <c r="H6364">
        <f t="shared" ca="1" si="199"/>
        <v>-6.0898497568626165E-3</v>
      </c>
    </row>
    <row r="6365" spans="2:8" x14ac:dyDescent="0.45">
      <c r="B6365" s="191">
        <v>38939</v>
      </c>
      <c r="C6365" s="101">
        <v>32.439640045166016</v>
      </c>
      <c r="D6365" s="56">
        <f t="shared" si="198"/>
        <v>3.8963616021545735</v>
      </c>
      <c r="E6365">
        <v>-1.3982002781860488E-2</v>
      </c>
      <c r="G6365">
        <v>6363</v>
      </c>
      <c r="H6365">
        <f t="shared" ca="1" si="199"/>
        <v>-7.1454294423363288E-4</v>
      </c>
    </row>
    <row r="6366" spans="2:8" x14ac:dyDescent="0.45">
      <c r="B6366" s="191">
        <v>35844</v>
      </c>
      <c r="C6366" s="101">
        <v>6.6252541542053223</v>
      </c>
      <c r="D6366" s="56">
        <f t="shared" si="198"/>
        <v>-0.20457677220011086</v>
      </c>
      <c r="E6366">
        <v>-1.3983120250051025E-2</v>
      </c>
      <c r="G6366">
        <v>6364</v>
      </c>
      <c r="H6366">
        <f t="shared" ca="1" si="199"/>
        <v>-5.7074462141516605E-3</v>
      </c>
    </row>
    <row r="6367" spans="2:8" x14ac:dyDescent="0.45">
      <c r="B6367" s="191">
        <v>37081</v>
      </c>
      <c r="C6367" s="101">
        <v>8.329218864440918</v>
      </c>
      <c r="D6367" s="56">
        <f t="shared" si="198"/>
        <v>-0.93971121667964419</v>
      </c>
      <c r="E6367">
        <v>-1.3988133743641988E-2</v>
      </c>
      <c r="G6367">
        <v>6365</v>
      </c>
      <c r="H6367">
        <f t="shared" ca="1" si="199"/>
        <v>-3.98448120581128E-2</v>
      </c>
    </row>
    <row r="6368" spans="2:8" x14ac:dyDescent="0.45">
      <c r="B6368" s="191">
        <v>41682</v>
      </c>
      <c r="C6368" s="101">
        <v>138.15536499023438</v>
      </c>
      <c r="D6368" s="56">
        <f t="shared" si="198"/>
        <v>-0.64873419931423992</v>
      </c>
      <c r="E6368">
        <v>-1.3995929288540262E-2</v>
      </c>
      <c r="G6368">
        <v>6366</v>
      </c>
      <c r="H6368">
        <f t="shared" ca="1" si="199"/>
        <v>1.7273231664782989E-2</v>
      </c>
    </row>
    <row r="6369" spans="2:8" x14ac:dyDescent="0.45">
      <c r="B6369" s="191">
        <v>45930</v>
      </c>
      <c r="C6369" s="101">
        <v>393.30718994140625</v>
      </c>
      <c r="D6369" s="56">
        <f t="shared" si="198"/>
        <v>3.7134755330477782</v>
      </c>
      <c r="E6369">
        <v>-1.3996352489825821E-2</v>
      </c>
      <c r="G6369">
        <v>6367</v>
      </c>
      <c r="H6369">
        <f t="shared" ca="1" si="199"/>
        <v>3.1323659669509875E-2</v>
      </c>
    </row>
    <row r="6370" spans="2:8" x14ac:dyDescent="0.45">
      <c r="B6370" s="191">
        <v>40732</v>
      </c>
      <c r="C6370" s="101">
        <v>83.443138122558594</v>
      </c>
      <c r="D6370" s="56">
        <f t="shared" si="198"/>
        <v>-0.48380719894634372</v>
      </c>
      <c r="E6370">
        <v>-1.4011650953172522E-2</v>
      </c>
      <c r="G6370">
        <v>6368</v>
      </c>
      <c r="H6370">
        <f t="shared" ca="1" si="199"/>
        <v>6.9016339091376097E-3</v>
      </c>
    </row>
    <row r="6371" spans="2:8" x14ac:dyDescent="0.45">
      <c r="B6371" s="191">
        <v>44218</v>
      </c>
      <c r="C6371" s="101">
        <v>161.65110778808594</v>
      </c>
      <c r="D6371" s="56">
        <f t="shared" si="198"/>
        <v>-0.18839704469575902</v>
      </c>
      <c r="E6371">
        <v>-1.4038501199835306E-2</v>
      </c>
      <c r="G6371">
        <v>6369</v>
      </c>
      <c r="H6371">
        <f t="shared" ca="1" si="199"/>
        <v>-4.7445326065929643E-3</v>
      </c>
    </row>
    <row r="6372" spans="2:8" x14ac:dyDescent="0.45">
      <c r="B6372" s="191">
        <v>43643</v>
      </c>
      <c r="C6372" s="101">
        <v>199.17510986328125</v>
      </c>
      <c r="D6372" s="56">
        <f t="shared" si="198"/>
        <v>2.2531066392831778</v>
      </c>
      <c r="E6372">
        <v>-1.4059155665118469E-2</v>
      </c>
      <c r="G6372">
        <v>6370</v>
      </c>
      <c r="H6372">
        <f t="shared" ca="1" si="199"/>
        <v>-2.4800263234185773E-3</v>
      </c>
    </row>
    <row r="6373" spans="2:8" x14ac:dyDescent="0.45">
      <c r="B6373" s="191">
        <v>40354</v>
      </c>
      <c r="C6373" s="101">
        <v>61.226123809814453</v>
      </c>
      <c r="D6373" s="56">
        <f t="shared" si="198"/>
        <v>1.4129863878016711</v>
      </c>
      <c r="E6373">
        <v>-1.4063698245912342E-2</v>
      </c>
      <c r="G6373">
        <v>6371</v>
      </c>
      <c r="H6373">
        <f t="shared" ca="1" si="199"/>
        <v>7.4193391842027412E-3</v>
      </c>
    </row>
    <row r="6374" spans="2:8" x14ac:dyDescent="0.45">
      <c r="B6374" s="191">
        <v>38719</v>
      </c>
      <c r="C6374" s="101">
        <v>25.373588562011719</v>
      </c>
      <c r="D6374" s="56">
        <f t="shared" si="198"/>
        <v>-0.81618611757550741</v>
      </c>
      <c r="E6374">
        <v>-1.4074509142720563E-2</v>
      </c>
      <c r="G6374">
        <v>6372</v>
      </c>
      <c r="H6374">
        <f t="shared" ca="1" si="199"/>
        <v>-4.8093041166128768E-3</v>
      </c>
    </row>
    <row r="6375" spans="2:8" x14ac:dyDescent="0.45">
      <c r="B6375" s="191">
        <v>42181</v>
      </c>
      <c r="C6375" s="101">
        <v>138.03956604003906</v>
      </c>
      <c r="D6375" s="56">
        <f t="shared" si="198"/>
        <v>2.1483458984427339</v>
      </c>
      <c r="E6375">
        <v>-1.4086593052150015E-2</v>
      </c>
      <c r="G6375">
        <v>6373</v>
      </c>
      <c r="H6375">
        <f t="shared" ca="1" si="199"/>
        <v>-1.5449658158377795E-2</v>
      </c>
    </row>
    <row r="6376" spans="2:8" x14ac:dyDescent="0.45">
      <c r="B6376" s="191">
        <v>40070</v>
      </c>
      <c r="C6376" s="101">
        <v>43.845108032226563</v>
      </c>
      <c r="D6376" s="56">
        <f t="shared" si="198"/>
        <v>4.3111431365425128</v>
      </c>
      <c r="E6376">
        <v>-1.4090581574884199E-2</v>
      </c>
      <c r="G6376">
        <v>6374</v>
      </c>
      <c r="H6376">
        <f t="shared" ca="1" si="199"/>
        <v>-8.0165407215131296E-3</v>
      </c>
    </row>
    <row r="6377" spans="2:8" x14ac:dyDescent="0.45">
      <c r="B6377" s="191">
        <v>36486</v>
      </c>
      <c r="C6377" s="101">
        <v>8.255305290222168</v>
      </c>
      <c r="D6377" s="56">
        <f t="shared" si="198"/>
        <v>-0.86794858761692062</v>
      </c>
      <c r="E6377">
        <v>-1.4093305793642522E-2</v>
      </c>
      <c r="G6377">
        <v>6375</v>
      </c>
      <c r="H6377">
        <f t="shared" ca="1" si="199"/>
        <v>-1.2834524435417012E-3</v>
      </c>
    </row>
    <row r="6378" spans="2:8" x14ac:dyDescent="0.45">
      <c r="B6378" s="191">
        <v>40583</v>
      </c>
      <c r="C6378" s="101">
        <v>62.515842437744141</v>
      </c>
      <c r="D6378" s="56">
        <f t="shared" si="198"/>
        <v>6.5277691842520058</v>
      </c>
      <c r="E6378">
        <v>-1.4093613187439642E-2</v>
      </c>
      <c r="G6378">
        <v>6376</v>
      </c>
      <c r="H6378">
        <f t="shared" ca="1" si="199"/>
        <v>-2.1623184115158213E-2</v>
      </c>
    </row>
    <row r="6379" spans="2:8" x14ac:dyDescent="0.45">
      <c r="B6379" s="191">
        <v>37111</v>
      </c>
      <c r="C6379" s="101">
        <v>8.3046970367431641</v>
      </c>
      <c r="D6379" s="56">
        <f t="shared" si="198"/>
        <v>1.7368683071019264</v>
      </c>
      <c r="E6379">
        <v>-1.4093714301241199E-2</v>
      </c>
      <c r="G6379">
        <v>6377</v>
      </c>
      <c r="H6379">
        <f t="shared" ca="1" si="199"/>
        <v>1.212293342491211E-2</v>
      </c>
    </row>
    <row r="6380" spans="2:8" x14ac:dyDescent="0.45">
      <c r="B6380" s="191">
        <v>35202</v>
      </c>
      <c r="C6380" s="101">
        <v>3.0343794822692871</v>
      </c>
      <c r="D6380" s="56">
        <f t="shared" si="198"/>
        <v>-0.91064226975744333</v>
      </c>
      <c r="E6380">
        <v>-1.4155235861727927E-2</v>
      </c>
      <c r="G6380">
        <v>6378</v>
      </c>
      <c r="H6380">
        <f t="shared" ca="1" si="199"/>
        <v>1.9195170555146003E-2</v>
      </c>
    </row>
    <row r="6381" spans="2:8" x14ac:dyDescent="0.45">
      <c r="B6381" s="191">
        <v>38996</v>
      </c>
      <c r="C6381" s="101">
        <v>33.957660675048828</v>
      </c>
      <c r="D6381" s="56">
        <f t="shared" si="198"/>
        <v>2.9996814380130719</v>
      </c>
      <c r="E6381">
        <v>-1.4156185054036593E-2</v>
      </c>
      <c r="G6381">
        <v>6379</v>
      </c>
      <c r="H6381">
        <f t="shared" ca="1" si="199"/>
        <v>8.2665265451609647E-3</v>
      </c>
    </row>
    <row r="6382" spans="2:8" x14ac:dyDescent="0.45">
      <c r="B6382" s="191">
        <v>37070</v>
      </c>
      <c r="C6382" s="101">
        <v>8.4900913238525391</v>
      </c>
      <c r="D6382" s="56">
        <f t="shared" si="198"/>
        <v>0.11786024929302685</v>
      </c>
      <c r="E6382">
        <v>-1.417079389511626E-2</v>
      </c>
      <c r="G6382">
        <v>6380</v>
      </c>
      <c r="H6382">
        <f t="shared" ca="1" si="199"/>
        <v>-2.9422229154571711E-2</v>
      </c>
    </row>
    <row r="6383" spans="2:8" x14ac:dyDescent="0.45">
      <c r="B6383" s="191">
        <v>36152</v>
      </c>
      <c r="C6383" s="101">
        <v>7.5949487686157227</v>
      </c>
      <c r="D6383" s="56">
        <f t="shared" si="198"/>
        <v>-0.96145047495041147</v>
      </c>
      <c r="E6383">
        <v>-1.4183455599806969E-2</v>
      </c>
      <c r="G6383">
        <v>6381</v>
      </c>
      <c r="H6383">
        <f t="shared" ca="1" si="199"/>
        <v>1.2857097984994265E-2</v>
      </c>
    </row>
    <row r="6384" spans="2:8" x14ac:dyDescent="0.45">
      <c r="B6384" s="191">
        <v>42950</v>
      </c>
      <c r="C6384" s="101">
        <v>197.01795959472656</v>
      </c>
      <c r="D6384" s="56">
        <f t="shared" si="198"/>
        <v>22.273904983015623</v>
      </c>
      <c r="E6384">
        <v>-1.4188247145412355E-2</v>
      </c>
      <c r="G6384">
        <v>6382</v>
      </c>
      <c r="H6384">
        <f t="shared" ca="1" si="199"/>
        <v>-2.3262424060053435E-2</v>
      </c>
    </row>
    <row r="6385" spans="2:8" x14ac:dyDescent="0.45">
      <c r="B6385" s="191">
        <v>35921</v>
      </c>
      <c r="C6385" s="101">
        <v>8.4651870727539063</v>
      </c>
      <c r="D6385" s="56">
        <f t="shared" si="198"/>
        <v>-0.88885655626204296</v>
      </c>
      <c r="E6385">
        <v>-1.4192513169433232E-2</v>
      </c>
      <c r="G6385">
        <v>6383</v>
      </c>
      <c r="H6385">
        <f t="shared" ca="1" si="199"/>
        <v>-2.0211065477928801E-2</v>
      </c>
    </row>
    <row r="6386" spans="2:8" x14ac:dyDescent="0.45">
      <c r="B6386" s="191">
        <v>40652</v>
      </c>
      <c r="C6386" s="101">
        <v>76.164520263671875</v>
      </c>
      <c r="D6386" s="56">
        <f t="shared" si="198"/>
        <v>-0.27188671610496462</v>
      </c>
      <c r="E6386">
        <v>-1.4195611008896006E-2</v>
      </c>
      <c r="G6386">
        <v>6384</v>
      </c>
      <c r="H6386">
        <f t="shared" ca="1" si="199"/>
        <v>1.6218071332806599E-2</v>
      </c>
    </row>
    <row r="6387" spans="2:8" x14ac:dyDescent="0.45">
      <c r="B6387" s="191">
        <v>41093</v>
      </c>
      <c r="C6387" s="101">
        <v>104.60531616210938</v>
      </c>
      <c r="D6387" s="56">
        <f t="shared" si="198"/>
        <v>-0.42590823913032738</v>
      </c>
      <c r="E6387">
        <v>-1.4197077497333423E-2</v>
      </c>
      <c r="G6387">
        <v>6385</v>
      </c>
      <c r="H6387">
        <f t="shared" ca="1" si="199"/>
        <v>-2.1651557837393028E-2</v>
      </c>
    </row>
    <row r="6388" spans="2:8" x14ac:dyDescent="0.45">
      <c r="B6388" s="191">
        <v>43164</v>
      </c>
      <c r="C6388" s="101">
        <v>182.21009826660156</v>
      </c>
      <c r="D6388" s="56">
        <f t="shared" si="198"/>
        <v>24.230086296259614</v>
      </c>
      <c r="E6388">
        <v>-1.4204615108887382E-2</v>
      </c>
      <c r="G6388">
        <v>6386</v>
      </c>
      <c r="H6388">
        <f t="shared" ca="1" si="199"/>
        <v>-3.0860053989323283E-3</v>
      </c>
    </row>
    <row r="6389" spans="2:8" x14ac:dyDescent="0.45">
      <c r="B6389" s="191">
        <v>37586</v>
      </c>
      <c r="C6389" s="101">
        <v>7.2219371795654297</v>
      </c>
      <c r="D6389" s="56">
        <f t="shared" si="198"/>
        <v>-0.79927852387951415</v>
      </c>
      <c r="E6389">
        <v>-1.4206863666478758E-2</v>
      </c>
      <c r="G6389">
        <v>6387</v>
      </c>
      <c r="H6389">
        <f t="shared" ca="1" si="199"/>
        <v>6.2956902089353112E-4</v>
      </c>
    </row>
    <row r="6390" spans="2:8" x14ac:dyDescent="0.45">
      <c r="B6390" s="191">
        <v>39912</v>
      </c>
      <c r="C6390" s="101">
        <v>35.979892730712891</v>
      </c>
      <c r="D6390" s="56">
        <f t="shared" si="198"/>
        <v>0.15260984768289004</v>
      </c>
      <c r="E6390">
        <v>-1.4221594201913988E-2</v>
      </c>
      <c r="G6390">
        <v>6388</v>
      </c>
      <c r="H6390">
        <f t="shared" ca="1" si="199"/>
        <v>3.5062238347081916E-3</v>
      </c>
    </row>
    <row r="6391" spans="2:8" x14ac:dyDescent="0.45">
      <c r="B6391" s="191">
        <v>38916</v>
      </c>
      <c r="C6391" s="101">
        <v>31.216020584106445</v>
      </c>
      <c r="D6391" s="56">
        <f t="shared" si="198"/>
        <v>-0.81767459192813119</v>
      </c>
      <c r="E6391">
        <v>-1.423631221817572E-2</v>
      </c>
      <c r="G6391">
        <v>6389</v>
      </c>
      <c r="H6391">
        <f t="shared" ca="1" si="199"/>
        <v>1.7069967945380311E-2</v>
      </c>
    </row>
    <row r="6392" spans="2:8" x14ac:dyDescent="0.45">
      <c r="B6392" s="191">
        <v>43836</v>
      </c>
      <c r="C6392" s="101">
        <v>171.21047973632813</v>
      </c>
      <c r="D6392" s="56">
        <f t="shared" si="198"/>
        <v>0.16085589514229226</v>
      </c>
      <c r="E6392">
        <v>-1.4255819347221052E-2</v>
      </c>
      <c r="G6392">
        <v>6390</v>
      </c>
      <c r="H6392">
        <f t="shared" ca="1" si="199"/>
        <v>-3.6461167322043242E-2</v>
      </c>
    </row>
    <row r="6393" spans="2:8" x14ac:dyDescent="0.45">
      <c r="B6393" s="191">
        <v>41558</v>
      </c>
      <c r="C6393" s="101">
        <v>147.48641967773438</v>
      </c>
      <c r="D6393" s="56">
        <f t="shared" si="198"/>
        <v>-0.15066896548633507</v>
      </c>
      <c r="E6393">
        <v>-1.425885614021132E-2</v>
      </c>
      <c r="G6393">
        <v>6391</v>
      </c>
      <c r="H6393">
        <f t="shared" ca="1" si="199"/>
        <v>1.2444144498474521E-2</v>
      </c>
    </row>
    <row r="6394" spans="2:8" x14ac:dyDescent="0.45">
      <c r="B6394" s="191">
        <v>43851</v>
      </c>
      <c r="C6394" s="101">
        <v>173.65010070800781</v>
      </c>
      <c r="D6394" s="56">
        <f t="shared" si="198"/>
        <v>0.24257634223525518</v>
      </c>
      <c r="E6394">
        <v>-1.4262118396128398E-2</v>
      </c>
      <c r="G6394">
        <v>6392</v>
      </c>
      <c r="H6394">
        <f t="shared" ca="1" si="199"/>
        <v>-1.1575120099459124E-3</v>
      </c>
    </row>
    <row r="6395" spans="2:8" x14ac:dyDescent="0.45">
      <c r="B6395" s="191">
        <v>41663</v>
      </c>
      <c r="C6395" s="101">
        <v>139.75004577636719</v>
      </c>
      <c r="D6395" s="56">
        <f t="shared" si="198"/>
        <v>14.173193358353716</v>
      </c>
      <c r="E6395">
        <v>-1.4288028249733759E-2</v>
      </c>
      <c r="G6395">
        <v>6393</v>
      </c>
      <c r="H6395">
        <f t="shared" ca="1" si="199"/>
        <v>-2.6952766093267022E-2</v>
      </c>
    </row>
    <row r="6396" spans="2:8" x14ac:dyDescent="0.45">
      <c r="B6396" s="191">
        <v>37879</v>
      </c>
      <c r="C6396" s="101">
        <v>9.2103252410888672</v>
      </c>
      <c r="D6396" s="56">
        <f t="shared" si="198"/>
        <v>-0.97687225663367905</v>
      </c>
      <c r="E6396">
        <v>-1.4293557177443727E-2</v>
      </c>
      <c r="G6396">
        <v>6394</v>
      </c>
      <c r="H6396">
        <f t="shared" ca="1" si="199"/>
        <v>-2.4007691017490346E-3</v>
      </c>
    </row>
    <row r="6397" spans="2:8" x14ac:dyDescent="0.45">
      <c r="B6397" s="191">
        <v>45278</v>
      </c>
      <c r="C6397" s="101">
        <v>398.23709106445313</v>
      </c>
      <c r="D6397" s="56">
        <f t="shared" si="198"/>
        <v>50.87709910434819</v>
      </c>
      <c r="E6397">
        <v>-1.4295079698649737E-2</v>
      </c>
      <c r="G6397">
        <v>6395</v>
      </c>
      <c r="H6397">
        <f t="shared" ca="1" si="199"/>
        <v>1.1132074983413374E-2</v>
      </c>
    </row>
    <row r="6398" spans="2:8" x14ac:dyDescent="0.45">
      <c r="B6398" s="191">
        <v>37349</v>
      </c>
      <c r="C6398" s="101">
        <v>7.676548957824707</v>
      </c>
      <c r="D6398" s="56">
        <f t="shared" si="198"/>
        <v>-0.76166924160588567</v>
      </c>
      <c r="E6398">
        <v>-1.4313521832440359E-2</v>
      </c>
      <c r="G6398">
        <v>6396</v>
      </c>
      <c r="H6398">
        <f t="shared" ca="1" si="199"/>
        <v>2.667215698862355E-2</v>
      </c>
    </row>
    <row r="6399" spans="2:8" x14ac:dyDescent="0.45">
      <c r="B6399" s="191">
        <v>39119</v>
      </c>
      <c r="C6399" s="101">
        <v>32.209644317626953</v>
      </c>
      <c r="D6399" s="56">
        <f t="shared" si="198"/>
        <v>6.3810298892044467E-2</v>
      </c>
      <c r="E6399">
        <v>-1.4357686824386122E-2</v>
      </c>
      <c r="G6399">
        <v>6397</v>
      </c>
      <c r="H6399">
        <f t="shared" ca="1" si="199"/>
        <v>-8.4784014981015097E-3</v>
      </c>
    </row>
    <row r="6400" spans="2:8" x14ac:dyDescent="0.45">
      <c r="B6400" s="191">
        <v>38926</v>
      </c>
      <c r="C6400" s="101">
        <v>30.277620315551758</v>
      </c>
      <c r="D6400" s="56">
        <f t="shared" si="198"/>
        <v>0.43561701343742532</v>
      </c>
      <c r="E6400">
        <v>-1.4375268111317242E-2</v>
      </c>
      <c r="G6400">
        <v>6398</v>
      </c>
      <c r="H6400">
        <f t="shared" ca="1" si="199"/>
        <v>-2.0287040260721891E-2</v>
      </c>
    </row>
    <row r="6401" spans="2:8" x14ac:dyDescent="0.45">
      <c r="B6401" s="191">
        <v>38651</v>
      </c>
      <c r="C6401" s="101">
        <v>21.09031867980957</v>
      </c>
      <c r="D6401" s="56">
        <f t="shared" si="198"/>
        <v>-0.93507755347038846</v>
      </c>
      <c r="E6401">
        <v>-1.4388584757190237E-2</v>
      </c>
      <c r="G6401">
        <v>6399</v>
      </c>
      <c r="H6401">
        <f t="shared" ca="1" si="199"/>
        <v>-2.1895034757607554E-2</v>
      </c>
    </row>
    <row r="6402" spans="2:8" x14ac:dyDescent="0.45">
      <c r="B6402" s="191">
        <v>44985</v>
      </c>
      <c r="C6402" s="101">
        <v>324.85403442382813</v>
      </c>
      <c r="D6402" s="56">
        <f t="shared" si="198"/>
        <v>1.6945128068763022</v>
      </c>
      <c r="E6402">
        <v>-1.4390607467112534E-2</v>
      </c>
      <c r="G6402">
        <v>6400</v>
      </c>
      <c r="H6402">
        <f t="shared" ca="1" si="199"/>
        <v>-2.4373045940027142E-2</v>
      </c>
    </row>
    <row r="6403" spans="2:8" x14ac:dyDescent="0.45">
      <c r="B6403" s="191">
        <v>41212</v>
      </c>
      <c r="C6403" s="101">
        <v>120.56132507324219</v>
      </c>
      <c r="D6403" s="56">
        <f t="shared" ref="D6403:D6466" si="200">(C6403-C6404)/C6404</f>
        <v>-0.36893296083763288</v>
      </c>
      <c r="E6403">
        <v>-1.4397325723550864E-2</v>
      </c>
      <c r="G6403">
        <v>6401</v>
      </c>
      <c r="H6403">
        <f t="shared" ca="1" si="199"/>
        <v>-2.2469078547017279E-2</v>
      </c>
    </row>
    <row r="6404" spans="2:8" x14ac:dyDescent="0.45">
      <c r="B6404" s="191">
        <v>42860</v>
      </c>
      <c r="C6404" s="101">
        <v>191.04360961914063</v>
      </c>
      <c r="D6404" s="56">
        <f t="shared" si="200"/>
        <v>6.3808361054567844E-2</v>
      </c>
      <c r="E6404">
        <v>-1.4402754582606973E-2</v>
      </c>
      <c r="G6404">
        <v>6402</v>
      </c>
      <c r="H6404">
        <f t="shared" ref="H6404:H6467" ca="1" si="201">_xlfn.NORM.INV(RAND(),N$5,N$6)</f>
        <v>3.5219267140216011E-2</v>
      </c>
    </row>
    <row r="6405" spans="2:8" x14ac:dyDescent="0.45">
      <c r="B6405" s="191">
        <v>43165</v>
      </c>
      <c r="C6405" s="101">
        <v>179.58460998535156</v>
      </c>
      <c r="D6405" s="56">
        <f t="shared" si="200"/>
        <v>18.601309265253207</v>
      </c>
      <c r="E6405">
        <v>-1.4409126092498477E-2</v>
      </c>
      <c r="G6405">
        <v>6403</v>
      </c>
      <c r="H6405">
        <f t="shared" ca="1" si="201"/>
        <v>1.6354779370655326E-2</v>
      </c>
    </row>
    <row r="6406" spans="2:8" x14ac:dyDescent="0.45">
      <c r="B6406" s="191">
        <v>36720</v>
      </c>
      <c r="C6406" s="101">
        <v>9.1618680953979492</v>
      </c>
      <c r="D6406" s="56">
        <f t="shared" si="200"/>
        <v>-0.94851539199217172</v>
      </c>
      <c r="E6406">
        <v>-1.4429244636993957E-2</v>
      </c>
      <c r="G6406">
        <v>6404</v>
      </c>
      <c r="H6406">
        <f t="shared" ca="1" si="201"/>
        <v>1.3703288204334562E-2</v>
      </c>
    </row>
    <row r="6407" spans="2:8" x14ac:dyDescent="0.45">
      <c r="B6407" s="191">
        <v>44614</v>
      </c>
      <c r="C6407" s="101">
        <v>177.95353698730469</v>
      </c>
      <c r="D6407" s="56">
        <f t="shared" si="200"/>
        <v>10.727625771464981</v>
      </c>
      <c r="E6407">
        <v>-1.4449501996433977E-2</v>
      </c>
      <c r="G6407">
        <v>6405</v>
      </c>
      <c r="H6407">
        <f t="shared" ca="1" si="201"/>
        <v>1.0076571798871697E-2</v>
      </c>
    </row>
    <row r="6408" spans="2:8" x14ac:dyDescent="0.45">
      <c r="B6408" s="191">
        <v>38401</v>
      </c>
      <c r="C6408" s="101">
        <v>15.17387580871582</v>
      </c>
      <c r="D6408" s="56">
        <f t="shared" si="200"/>
        <v>-0.82437081087343644</v>
      </c>
      <c r="E6408">
        <v>-1.4474151857935283E-2</v>
      </c>
      <c r="G6408">
        <v>6406</v>
      </c>
      <c r="H6408">
        <f t="shared" ca="1" si="201"/>
        <v>-8.1424786366475141E-3</v>
      </c>
    </row>
    <row r="6409" spans="2:8" x14ac:dyDescent="0.45">
      <c r="B6409" s="191">
        <v>40968</v>
      </c>
      <c r="C6409" s="101">
        <v>86.397232055664063</v>
      </c>
      <c r="D6409" s="56">
        <f t="shared" si="200"/>
        <v>1.5509739389393109</v>
      </c>
      <c r="E6409">
        <v>-1.4475925746229851E-2</v>
      </c>
      <c r="G6409">
        <v>6407</v>
      </c>
      <c r="H6409">
        <f t="shared" ca="1" si="201"/>
        <v>-1.4587197614892394E-2</v>
      </c>
    </row>
    <row r="6410" spans="2:8" x14ac:dyDescent="0.45">
      <c r="B6410" s="191">
        <v>39381</v>
      </c>
      <c r="C6410" s="101">
        <v>33.868331909179688</v>
      </c>
      <c r="D6410" s="56">
        <f t="shared" si="200"/>
        <v>6.6871511862548916</v>
      </c>
      <c r="E6410">
        <v>-1.4488442269065996E-2</v>
      </c>
      <c r="G6410">
        <v>6408</v>
      </c>
      <c r="H6410">
        <f t="shared" ca="1" si="201"/>
        <v>2.4906126494535056E-2</v>
      </c>
    </row>
    <row r="6411" spans="2:8" x14ac:dyDescent="0.45">
      <c r="B6411" s="191">
        <v>35544</v>
      </c>
      <c r="C6411" s="101">
        <v>4.4058365821838379</v>
      </c>
      <c r="D6411" s="56">
        <f t="shared" si="200"/>
        <v>-0.41785674817894941</v>
      </c>
      <c r="E6411">
        <v>-1.4503257201312288E-2</v>
      </c>
      <c r="G6411">
        <v>6409</v>
      </c>
      <c r="H6411">
        <f t="shared" ca="1" si="201"/>
        <v>-1.8537706948368532E-3</v>
      </c>
    </row>
    <row r="6412" spans="2:8" x14ac:dyDescent="0.45">
      <c r="B6412" s="191">
        <v>37733</v>
      </c>
      <c r="C6412" s="101">
        <v>7.568303108215332</v>
      </c>
      <c r="D6412" s="56">
        <f t="shared" si="200"/>
        <v>-0.7799555238450574</v>
      </c>
      <c r="E6412">
        <v>-1.451533097585998E-2</v>
      </c>
      <c r="G6412">
        <v>6410</v>
      </c>
      <c r="H6412">
        <f t="shared" ca="1" si="201"/>
        <v>3.5184975868981705E-3</v>
      </c>
    </row>
    <row r="6413" spans="2:8" x14ac:dyDescent="0.45">
      <c r="B6413" s="191">
        <v>39525</v>
      </c>
      <c r="C6413" s="101">
        <v>34.394424438476563</v>
      </c>
      <c r="D6413" s="56">
        <f t="shared" si="200"/>
        <v>-0.82137226668399532</v>
      </c>
      <c r="E6413">
        <v>-1.4535889962986178E-2</v>
      </c>
      <c r="G6413">
        <v>6411</v>
      </c>
      <c r="H6413">
        <f t="shared" ca="1" si="201"/>
        <v>-6.3471027724476235E-3</v>
      </c>
    </row>
    <row r="6414" spans="2:8" x14ac:dyDescent="0.45">
      <c r="B6414" s="191">
        <v>43668</v>
      </c>
      <c r="C6414" s="101">
        <v>192.54806518554688</v>
      </c>
      <c r="D6414" s="56">
        <f t="shared" si="200"/>
        <v>5.7230484552570475</v>
      </c>
      <c r="E6414">
        <v>-1.4535927556833047E-2</v>
      </c>
      <c r="G6414">
        <v>6412</v>
      </c>
      <c r="H6414">
        <f t="shared" ca="1" si="201"/>
        <v>4.7428686793998002E-3</v>
      </c>
    </row>
    <row r="6415" spans="2:8" x14ac:dyDescent="0.45">
      <c r="B6415" s="191">
        <v>39268</v>
      </c>
      <c r="C6415" s="101">
        <v>28.639993667602539</v>
      </c>
      <c r="D6415" s="56">
        <f t="shared" si="200"/>
        <v>-0.83839160328873563</v>
      </c>
      <c r="E6415">
        <v>-1.4561458140893987E-2</v>
      </c>
      <c r="G6415">
        <v>6413</v>
      </c>
      <c r="H6415">
        <f t="shared" ca="1" si="201"/>
        <v>-4.3227736731722387E-3</v>
      </c>
    </row>
    <row r="6416" spans="2:8" x14ac:dyDescent="0.45">
      <c r="B6416" s="191">
        <v>43805</v>
      </c>
      <c r="C6416" s="101">
        <v>177.21847534179688</v>
      </c>
      <c r="D6416" s="56">
        <f t="shared" si="200"/>
        <v>5.2946920771723995</v>
      </c>
      <c r="E6416">
        <v>-1.4577799226947488E-2</v>
      </c>
      <c r="G6416">
        <v>6414</v>
      </c>
      <c r="H6416">
        <f t="shared" ca="1" si="201"/>
        <v>-2.3245025887874343E-2</v>
      </c>
    </row>
    <row r="6417" spans="2:8" x14ac:dyDescent="0.45">
      <c r="B6417" s="191">
        <v>38744</v>
      </c>
      <c r="C6417" s="101">
        <v>28.153636932373047</v>
      </c>
      <c r="D6417" s="56">
        <f t="shared" si="200"/>
        <v>-0.81955853727423267</v>
      </c>
      <c r="E6417">
        <v>-1.4579806869681931E-2</v>
      </c>
      <c r="G6417">
        <v>6415</v>
      </c>
      <c r="H6417">
        <f t="shared" ca="1" si="201"/>
        <v>1.9321463387612849E-2</v>
      </c>
    </row>
    <row r="6418" spans="2:8" x14ac:dyDescent="0.45">
      <c r="B6418" s="191">
        <v>42720</v>
      </c>
      <c r="C6418" s="101">
        <v>156.02642822265625</v>
      </c>
      <c r="D6418" s="56">
        <f t="shared" si="200"/>
        <v>-6.3813774772155135E-2</v>
      </c>
      <c r="E6418">
        <v>-1.4584330159390981E-2</v>
      </c>
      <c r="G6418">
        <v>6416</v>
      </c>
      <c r="H6418">
        <f t="shared" ca="1" si="201"/>
        <v>-1.9279518677593553E-2</v>
      </c>
    </row>
    <row r="6419" spans="2:8" x14ac:dyDescent="0.45">
      <c r="B6419" s="191">
        <v>44406</v>
      </c>
      <c r="C6419" s="101">
        <v>166.6617431640625</v>
      </c>
      <c r="D6419" s="56">
        <f t="shared" si="200"/>
        <v>19.040180010999553</v>
      </c>
      <c r="E6419">
        <v>-1.4586315667629223E-2</v>
      </c>
      <c r="G6419">
        <v>6417</v>
      </c>
      <c r="H6419">
        <f t="shared" ca="1" si="201"/>
        <v>-1.7536114434884387E-2</v>
      </c>
    </row>
    <row r="6420" spans="2:8" x14ac:dyDescent="0.45">
      <c r="B6420" s="191">
        <v>36826</v>
      </c>
      <c r="C6420" s="101">
        <v>8.3163795471191406</v>
      </c>
      <c r="D6420" s="56">
        <f t="shared" si="200"/>
        <v>-0.82771387382500528</v>
      </c>
      <c r="E6420">
        <v>-1.4590583057187008E-2</v>
      </c>
      <c r="G6420">
        <v>6418</v>
      </c>
      <c r="H6420">
        <f t="shared" ca="1" si="201"/>
        <v>-1.678228391334597E-2</v>
      </c>
    </row>
    <row r="6421" spans="2:8" x14ac:dyDescent="0.45">
      <c r="B6421" s="191">
        <v>40210</v>
      </c>
      <c r="C6421" s="101">
        <v>48.270744323730469</v>
      </c>
      <c r="D6421" s="56">
        <f t="shared" si="200"/>
        <v>-0.23309609845791776</v>
      </c>
      <c r="E6421">
        <v>-1.4591328559190117E-2</v>
      </c>
      <c r="G6421">
        <v>6419</v>
      </c>
      <c r="H6421">
        <f t="shared" ca="1" si="201"/>
        <v>5.2171057490167797E-3</v>
      </c>
    </row>
    <row r="6422" spans="2:8" x14ac:dyDescent="0.45">
      <c r="B6422" s="191">
        <v>40401</v>
      </c>
      <c r="C6422" s="101">
        <v>62.942363739013672</v>
      </c>
      <c r="D6422" s="56">
        <f t="shared" si="200"/>
        <v>-0.25128552295146267</v>
      </c>
      <c r="E6422">
        <v>-1.4626557856510554E-2</v>
      </c>
      <c r="G6422">
        <v>6420</v>
      </c>
      <c r="H6422">
        <f t="shared" ca="1" si="201"/>
        <v>-2.2408671606568495E-2</v>
      </c>
    </row>
    <row r="6423" spans="2:8" x14ac:dyDescent="0.45">
      <c r="B6423" s="191">
        <v>40905</v>
      </c>
      <c r="C6423" s="101">
        <v>84.067245483398438</v>
      </c>
      <c r="D6423" s="56">
        <f t="shared" si="200"/>
        <v>-0.4641596669549416</v>
      </c>
      <c r="E6423">
        <v>-1.4630404420634948E-2</v>
      </c>
      <c r="G6423">
        <v>6421</v>
      </c>
      <c r="H6423">
        <f t="shared" ca="1" si="201"/>
        <v>-8.5834557001970273E-3</v>
      </c>
    </row>
    <row r="6424" spans="2:8" x14ac:dyDescent="0.45">
      <c r="B6424" s="191">
        <v>42306</v>
      </c>
      <c r="C6424" s="101">
        <v>156.88861083984375</v>
      </c>
      <c r="D6424" s="56">
        <f t="shared" si="200"/>
        <v>-8.4490573376082651E-2</v>
      </c>
      <c r="E6424">
        <v>-1.4639644927827209E-2</v>
      </c>
      <c r="G6424">
        <v>6422</v>
      </c>
      <c r="H6424">
        <f t="shared" ca="1" si="201"/>
        <v>4.4671094430011653E-2</v>
      </c>
    </row>
    <row r="6425" spans="2:8" x14ac:dyDescent="0.45">
      <c r="B6425" s="191">
        <v>42058</v>
      </c>
      <c r="C6425" s="101">
        <v>171.3675537109375</v>
      </c>
      <c r="D6425" s="56">
        <f t="shared" si="200"/>
        <v>15.938809399737714</v>
      </c>
      <c r="E6425">
        <v>-1.4644587510872848E-2</v>
      </c>
      <c r="G6425">
        <v>6423</v>
      </c>
      <c r="H6425">
        <f t="shared" ca="1" si="201"/>
        <v>3.486681863046476E-3</v>
      </c>
    </row>
    <row r="6426" spans="2:8" x14ac:dyDescent="0.45">
      <c r="B6426" s="191">
        <v>36259</v>
      </c>
      <c r="C6426" s="101">
        <v>10.116859436035156</v>
      </c>
      <c r="D6426" s="56">
        <f t="shared" si="200"/>
        <v>2.7757119548151574</v>
      </c>
      <c r="E6426">
        <v>-1.4647330588950073E-2</v>
      </c>
      <c r="G6426">
        <v>6424</v>
      </c>
      <c r="H6426">
        <f t="shared" ca="1" si="201"/>
        <v>-1.4446894199777183E-2</v>
      </c>
    </row>
    <row r="6427" spans="2:8" x14ac:dyDescent="0.45">
      <c r="B6427" s="191">
        <v>35132</v>
      </c>
      <c r="C6427" s="101">
        <v>2.679457426071167</v>
      </c>
      <c r="D6427" s="56">
        <f t="shared" si="200"/>
        <v>-0.96073676275749453</v>
      </c>
      <c r="E6427">
        <v>-1.465394706247705E-2</v>
      </c>
      <c r="G6427">
        <v>6425</v>
      </c>
      <c r="H6427">
        <f t="shared" ca="1" si="201"/>
        <v>-1.431803911841515E-2</v>
      </c>
    </row>
    <row r="6428" spans="2:8" x14ac:dyDescent="0.45">
      <c r="B6428" s="191">
        <v>40471</v>
      </c>
      <c r="C6428" s="101">
        <v>68.243415832519531</v>
      </c>
      <c r="D6428" s="56">
        <f t="shared" si="200"/>
        <v>-0.31128086975958358</v>
      </c>
      <c r="E6428">
        <v>-1.466273947698082E-2</v>
      </c>
      <c r="G6428">
        <v>6426</v>
      </c>
      <c r="H6428">
        <f t="shared" ca="1" si="201"/>
        <v>2.9614579880750829E-3</v>
      </c>
    </row>
    <row r="6429" spans="2:8" x14ac:dyDescent="0.45">
      <c r="B6429" s="191">
        <v>41033</v>
      </c>
      <c r="C6429" s="101">
        <v>99.087440490722656</v>
      </c>
      <c r="D6429" s="56">
        <f t="shared" si="200"/>
        <v>-0.68252287897402852</v>
      </c>
      <c r="E6429">
        <v>-1.468752285454088E-2</v>
      </c>
      <c r="G6429">
        <v>6427</v>
      </c>
      <c r="H6429">
        <f t="shared" ca="1" si="201"/>
        <v>-1.6615995462765234E-2</v>
      </c>
    </row>
    <row r="6430" spans="2:8" x14ac:dyDescent="0.45">
      <c r="B6430" s="191">
        <v>46049</v>
      </c>
      <c r="C6430" s="101">
        <v>312.10891723632813</v>
      </c>
      <c r="D6430" s="56">
        <f t="shared" si="200"/>
        <v>9.7574154941140745E-2</v>
      </c>
      <c r="E6430">
        <v>-1.4687699127850123E-2</v>
      </c>
      <c r="G6430">
        <v>6428</v>
      </c>
      <c r="H6430">
        <f t="shared" ca="1" si="201"/>
        <v>2.143556060072286E-2</v>
      </c>
    </row>
    <row r="6431" spans="2:8" x14ac:dyDescent="0.45">
      <c r="B6431" s="191">
        <v>44916</v>
      </c>
      <c r="C6431" s="101">
        <v>284.36248779296875</v>
      </c>
      <c r="D6431" s="56">
        <f t="shared" si="200"/>
        <v>0.52029278148941216</v>
      </c>
      <c r="E6431">
        <v>-1.4699477202238383E-2</v>
      </c>
      <c r="G6431">
        <v>6429</v>
      </c>
      <c r="H6431">
        <f t="shared" ca="1" si="201"/>
        <v>4.1190846704851288E-4</v>
      </c>
    </row>
    <row r="6432" spans="2:8" x14ac:dyDescent="0.45">
      <c r="B6432" s="191">
        <v>44475</v>
      </c>
      <c r="C6432" s="101">
        <v>187.0445556640625</v>
      </c>
      <c r="D6432" s="56">
        <f t="shared" si="200"/>
        <v>14.049636681714736</v>
      </c>
      <c r="E6432">
        <v>-1.4699507572886456E-2</v>
      </c>
      <c r="G6432">
        <v>6430</v>
      </c>
      <c r="H6432">
        <f t="shared" ca="1" si="201"/>
        <v>-1.5082702465188998E-2</v>
      </c>
    </row>
    <row r="6433" spans="2:8" x14ac:dyDescent="0.45">
      <c r="B6433" s="191">
        <v>38065</v>
      </c>
      <c r="C6433" s="101">
        <v>12.428509712219238</v>
      </c>
      <c r="D6433" s="56">
        <f t="shared" si="200"/>
        <v>-0.8666766711906293</v>
      </c>
      <c r="E6433">
        <v>-1.473091121217647E-2</v>
      </c>
      <c r="G6433">
        <v>6431</v>
      </c>
      <c r="H6433">
        <f t="shared" ca="1" si="201"/>
        <v>-2.0604842194365473E-2</v>
      </c>
    </row>
    <row r="6434" spans="2:8" x14ac:dyDescent="0.45">
      <c r="B6434" s="191">
        <v>41008</v>
      </c>
      <c r="C6434" s="101">
        <v>93.220817565917969</v>
      </c>
      <c r="D6434" s="56">
        <f t="shared" si="200"/>
        <v>12.652967738686947</v>
      </c>
      <c r="E6434">
        <v>-1.4731803427905693E-2</v>
      </c>
      <c r="G6434">
        <v>6432</v>
      </c>
      <c r="H6434">
        <f t="shared" ca="1" si="201"/>
        <v>-1.6062570173357899E-2</v>
      </c>
    </row>
    <row r="6435" spans="2:8" x14ac:dyDescent="0.45">
      <c r="B6435" s="191">
        <v>36003</v>
      </c>
      <c r="C6435" s="101">
        <v>6.8278794288635254</v>
      </c>
      <c r="D6435" s="56">
        <f t="shared" si="200"/>
        <v>-0.95053968665615129</v>
      </c>
      <c r="E6435">
        <v>-1.4753140258695832E-2</v>
      </c>
      <c r="G6435">
        <v>6433</v>
      </c>
      <c r="H6435">
        <f t="shared" ca="1" si="201"/>
        <v>-1.6313812029318454E-2</v>
      </c>
    </row>
    <row r="6436" spans="2:8" x14ac:dyDescent="0.45">
      <c r="B6436" s="191">
        <v>41673</v>
      </c>
      <c r="C6436" s="101">
        <v>138.04763793945313</v>
      </c>
      <c r="D6436" s="56">
        <f t="shared" si="200"/>
        <v>-0.55979708146470752</v>
      </c>
      <c r="E6436">
        <v>-1.4764768852632186E-2</v>
      </c>
      <c r="G6436">
        <v>6434</v>
      </c>
      <c r="H6436">
        <f t="shared" ca="1" si="201"/>
        <v>2.1636942109021104E-2</v>
      </c>
    </row>
    <row r="6437" spans="2:8" x14ac:dyDescent="0.45">
      <c r="B6437" s="191">
        <v>46080</v>
      </c>
      <c r="C6437" s="101">
        <v>313.60000610351563</v>
      </c>
      <c r="D6437" s="56">
        <f t="shared" si="200"/>
        <v>118.55153826968927</v>
      </c>
      <c r="E6437">
        <v>-1.4765887118129973E-2</v>
      </c>
      <c r="G6437">
        <v>6435</v>
      </c>
      <c r="H6437">
        <f t="shared" ca="1" si="201"/>
        <v>3.2029511959095463E-3</v>
      </c>
    </row>
    <row r="6438" spans="2:8" x14ac:dyDescent="0.45">
      <c r="B6438" s="191">
        <v>35102</v>
      </c>
      <c r="C6438" s="101">
        <v>2.6231365203857422</v>
      </c>
      <c r="D6438" s="56">
        <f t="shared" si="200"/>
        <v>-0.91647203030545232</v>
      </c>
      <c r="E6438">
        <v>-1.476751931984752E-2</v>
      </c>
      <c r="G6438">
        <v>6436</v>
      </c>
      <c r="H6438">
        <f t="shared" ca="1" si="201"/>
        <v>1.1255200050414573E-2</v>
      </c>
    </row>
    <row r="6439" spans="2:8" x14ac:dyDescent="0.45">
      <c r="B6439" s="191">
        <v>39731</v>
      </c>
      <c r="C6439" s="101">
        <v>31.404289245605469</v>
      </c>
      <c r="D6439" s="56">
        <f t="shared" si="200"/>
        <v>-3.9117651521606428E-2</v>
      </c>
      <c r="E6439">
        <v>-1.4777123650919453E-2</v>
      </c>
      <c r="G6439">
        <v>6437</v>
      </c>
      <c r="H6439">
        <f t="shared" ca="1" si="201"/>
        <v>1.8661747357714569E-2</v>
      </c>
    </row>
    <row r="6440" spans="2:8" x14ac:dyDescent="0.45">
      <c r="B6440" s="191">
        <v>39764</v>
      </c>
      <c r="C6440" s="101">
        <v>32.682762145996094</v>
      </c>
      <c r="D6440" s="56">
        <f t="shared" si="200"/>
        <v>2.7760789946986701</v>
      </c>
      <c r="E6440">
        <v>-1.4778455411934423E-2</v>
      </c>
      <c r="G6440">
        <v>6438</v>
      </c>
      <c r="H6440">
        <f t="shared" ca="1" si="201"/>
        <v>-6.1982443574779174E-3</v>
      </c>
    </row>
    <row r="6441" spans="2:8" x14ac:dyDescent="0.45">
      <c r="B6441" s="191">
        <v>36216</v>
      </c>
      <c r="C6441" s="101">
        <v>8.6552114486694336</v>
      </c>
      <c r="D6441" s="56">
        <f t="shared" si="200"/>
        <v>-0.89238373790052572</v>
      </c>
      <c r="E6441">
        <v>-1.4778570578728291E-2</v>
      </c>
      <c r="G6441">
        <v>6439</v>
      </c>
      <c r="H6441">
        <f t="shared" ca="1" si="201"/>
        <v>1.2921150509807428E-2</v>
      </c>
    </row>
    <row r="6442" spans="2:8" x14ac:dyDescent="0.45">
      <c r="B6442" s="191">
        <v>40870</v>
      </c>
      <c r="C6442" s="101">
        <v>80.426612854003906</v>
      </c>
      <c r="D6442" s="56">
        <f t="shared" si="200"/>
        <v>-0.7925193146778956</v>
      </c>
      <c r="E6442">
        <v>-1.4780796964138398E-2</v>
      </c>
      <c r="G6442">
        <v>6440</v>
      </c>
      <c r="H6442">
        <f t="shared" ca="1" si="201"/>
        <v>2.5862433136629426E-3</v>
      </c>
    </row>
    <row r="6443" spans="2:8" x14ac:dyDescent="0.45">
      <c r="B6443" s="191">
        <v>45735</v>
      </c>
      <c r="C6443" s="101">
        <v>387.63421630859375</v>
      </c>
      <c r="D6443" s="56">
        <f t="shared" si="200"/>
        <v>1.4481803196300167</v>
      </c>
      <c r="E6443">
        <v>-1.4788643742568932E-2</v>
      </c>
      <c r="G6443">
        <v>6441</v>
      </c>
      <c r="H6443">
        <f t="shared" ca="1" si="201"/>
        <v>2.9908663754069139E-2</v>
      </c>
    </row>
    <row r="6444" spans="2:8" x14ac:dyDescent="0.45">
      <c r="B6444" s="191">
        <v>42719</v>
      </c>
      <c r="C6444" s="101">
        <v>158.33564758300781</v>
      </c>
      <c r="D6444" s="56">
        <f t="shared" si="200"/>
        <v>9.5621046572118215E-2</v>
      </c>
      <c r="E6444">
        <v>-1.4797381713943809E-2</v>
      </c>
      <c r="G6444">
        <v>6442</v>
      </c>
      <c r="H6444">
        <f t="shared" ca="1" si="201"/>
        <v>-2.6269700459031265E-3</v>
      </c>
    </row>
    <row r="6445" spans="2:8" x14ac:dyDescent="0.45">
      <c r="B6445" s="191">
        <v>42472</v>
      </c>
      <c r="C6445" s="101">
        <v>144.51679992675781</v>
      </c>
      <c r="D6445" s="56">
        <f t="shared" si="200"/>
        <v>4.517812405571771E-3</v>
      </c>
      <c r="E6445">
        <v>-1.4820466571592328E-2</v>
      </c>
      <c r="G6445">
        <v>6443</v>
      </c>
      <c r="H6445">
        <f t="shared" ca="1" si="201"/>
        <v>1.0245825391385584E-2</v>
      </c>
    </row>
    <row r="6446" spans="2:8" x14ac:dyDescent="0.45">
      <c r="B6446" s="191">
        <v>42485</v>
      </c>
      <c r="C6446" s="101">
        <v>143.86683654785156</v>
      </c>
      <c r="D6446" s="56">
        <f t="shared" si="200"/>
        <v>10.722059665474998</v>
      </c>
      <c r="E6446">
        <v>-1.4886528850107121E-2</v>
      </c>
      <c r="G6446">
        <v>6444</v>
      </c>
      <c r="H6446">
        <f t="shared" ca="1" si="201"/>
        <v>-9.7732139667847454E-3</v>
      </c>
    </row>
    <row r="6447" spans="2:8" x14ac:dyDescent="0.45">
      <c r="B6447" s="191">
        <v>38196</v>
      </c>
      <c r="C6447" s="101">
        <v>12.273170471191406</v>
      </c>
      <c r="D6447" s="56">
        <f t="shared" si="200"/>
        <v>-0.39250382784343768</v>
      </c>
      <c r="E6447">
        <v>-1.4890597977737244E-2</v>
      </c>
      <c r="G6447">
        <v>6445</v>
      </c>
      <c r="H6447">
        <f t="shared" ca="1" si="201"/>
        <v>1.2675873841440058E-3</v>
      </c>
    </row>
    <row r="6448" spans="2:8" x14ac:dyDescent="0.45">
      <c r="B6448" s="191">
        <v>38553</v>
      </c>
      <c r="C6448" s="101">
        <v>20.202877044677734</v>
      </c>
      <c r="D6448" s="56">
        <f t="shared" si="200"/>
        <v>2.8518401072625794</v>
      </c>
      <c r="E6448">
        <v>-1.4895070646398598E-2</v>
      </c>
      <c r="G6448">
        <v>6446</v>
      </c>
      <c r="H6448">
        <f t="shared" ca="1" si="201"/>
        <v>1.4231110752354722E-2</v>
      </c>
    </row>
    <row r="6449" spans="2:8" x14ac:dyDescent="0.45">
      <c r="B6449" s="191">
        <v>35598</v>
      </c>
      <c r="C6449" s="101">
        <v>5.2449936866760254</v>
      </c>
      <c r="D6449" s="56">
        <f t="shared" si="200"/>
        <v>0.52579877800701147</v>
      </c>
      <c r="E6449">
        <v>-1.4895480602944509E-2</v>
      </c>
      <c r="G6449">
        <v>6447</v>
      </c>
      <c r="H6449">
        <f t="shared" ca="1" si="201"/>
        <v>3.4022179897375206E-3</v>
      </c>
    </row>
    <row r="6450" spans="2:8" x14ac:dyDescent="0.45">
      <c r="B6450" s="191">
        <v>35437</v>
      </c>
      <c r="C6450" s="101">
        <v>3.4375395774841309</v>
      </c>
      <c r="D6450" s="56">
        <f t="shared" si="200"/>
        <v>-0.89904336138087804</v>
      </c>
      <c r="E6450">
        <v>-1.4895500153114581E-2</v>
      </c>
      <c r="G6450">
        <v>6448</v>
      </c>
      <c r="H6450">
        <f t="shared" ca="1" si="201"/>
        <v>6.6323413451803417E-3</v>
      </c>
    </row>
    <row r="6451" spans="2:8" x14ac:dyDescent="0.45">
      <c r="B6451" s="191">
        <v>38994</v>
      </c>
      <c r="C6451" s="101">
        <v>34.049663543701172</v>
      </c>
      <c r="D6451" s="56">
        <f t="shared" si="200"/>
        <v>-0.82743768151984964</v>
      </c>
      <c r="E6451">
        <v>-1.4905680680059265E-2</v>
      </c>
      <c r="G6451">
        <v>6449</v>
      </c>
      <c r="H6451">
        <f t="shared" ca="1" si="201"/>
        <v>-1.5161653038942079E-2</v>
      </c>
    </row>
    <row r="6452" spans="2:8" x14ac:dyDescent="0.45">
      <c r="B6452" s="191">
        <v>43661</v>
      </c>
      <c r="C6452" s="101">
        <v>197.31806945800781</v>
      </c>
      <c r="D6452" s="56">
        <f t="shared" si="200"/>
        <v>0.15494453800966312</v>
      </c>
      <c r="E6452">
        <v>-1.4906247855107212E-2</v>
      </c>
      <c r="G6452">
        <v>6450</v>
      </c>
      <c r="H6452">
        <f t="shared" ca="1" si="201"/>
        <v>-7.311983162141108E-3</v>
      </c>
    </row>
    <row r="6453" spans="2:8" x14ac:dyDescent="0.45">
      <c r="B6453" s="191">
        <v>43857</v>
      </c>
      <c r="C6453" s="101">
        <v>170.84635925292969</v>
      </c>
      <c r="D6453" s="56">
        <f t="shared" si="200"/>
        <v>0.1774842447701134</v>
      </c>
      <c r="E6453">
        <v>-1.4906543762259684E-2</v>
      </c>
      <c r="G6453">
        <v>6451</v>
      </c>
      <c r="H6453">
        <f t="shared" ca="1" si="201"/>
        <v>-6.057782860825844E-3</v>
      </c>
    </row>
    <row r="6454" spans="2:8" x14ac:dyDescent="0.45">
      <c r="B6454" s="191">
        <v>41792</v>
      </c>
      <c r="C6454" s="101">
        <v>145.09439086914063</v>
      </c>
      <c r="D6454" s="56">
        <f t="shared" si="200"/>
        <v>10.265005612789148</v>
      </c>
      <c r="E6454">
        <v>-1.4923298138602045E-2</v>
      </c>
      <c r="G6454">
        <v>6452</v>
      </c>
      <c r="H6454">
        <f t="shared" ca="1" si="201"/>
        <v>-2.0378262937691384E-2</v>
      </c>
    </row>
    <row r="6455" spans="2:8" x14ac:dyDescent="0.45">
      <c r="B6455" s="191">
        <v>38244</v>
      </c>
      <c r="C6455" s="101">
        <v>12.880099296569824</v>
      </c>
      <c r="D6455" s="56">
        <f t="shared" si="200"/>
        <v>-0.59285290258227308</v>
      </c>
      <c r="E6455">
        <v>-1.4958438772896454E-2</v>
      </c>
      <c r="G6455">
        <v>6453</v>
      </c>
      <c r="H6455">
        <f t="shared" ca="1" si="201"/>
        <v>1.7511984078630128E-2</v>
      </c>
    </row>
    <row r="6456" spans="2:8" x14ac:dyDescent="0.45">
      <c r="B6456" s="191">
        <v>39878</v>
      </c>
      <c r="C6456" s="101">
        <v>31.635002136230469</v>
      </c>
      <c r="D6456" s="56">
        <f t="shared" si="200"/>
        <v>-0.80418211051490762</v>
      </c>
      <c r="E6456">
        <v>-1.49652265249794E-2</v>
      </c>
      <c r="G6456">
        <v>6454</v>
      </c>
      <c r="H6456">
        <f t="shared" ca="1" si="201"/>
        <v>5.8613779552883745E-3</v>
      </c>
    </row>
    <row r="6457" spans="2:8" x14ac:dyDescent="0.45">
      <c r="B6457" s="191">
        <v>42044</v>
      </c>
      <c r="C6457" s="101">
        <v>161.55317687988281</v>
      </c>
      <c r="D6457" s="56">
        <f t="shared" si="200"/>
        <v>-7.8504844365737056E-2</v>
      </c>
      <c r="E6457">
        <v>-1.4993336873603786E-2</v>
      </c>
      <c r="G6457">
        <v>6455</v>
      </c>
      <c r="H6457">
        <f t="shared" ca="1" si="201"/>
        <v>4.2750209741425377E-2</v>
      </c>
    </row>
    <row r="6458" spans="2:8" x14ac:dyDescent="0.45">
      <c r="B6458" s="191">
        <v>44559</v>
      </c>
      <c r="C6458" s="101">
        <v>175.31636047363281</v>
      </c>
      <c r="D6458" s="56">
        <f t="shared" si="200"/>
        <v>1.530575004589469</v>
      </c>
      <c r="E6458">
        <v>-1.4996579353009055E-2</v>
      </c>
      <c r="G6458">
        <v>6456</v>
      </c>
      <c r="H6458">
        <f t="shared" ca="1" si="201"/>
        <v>-2.1665917009290783E-2</v>
      </c>
    </row>
    <row r="6459" spans="2:8" x14ac:dyDescent="0.45">
      <c r="B6459" s="191">
        <v>40557</v>
      </c>
      <c r="C6459" s="101">
        <v>69.279258728027344</v>
      </c>
      <c r="D6459" s="56">
        <f t="shared" si="200"/>
        <v>3.65515732596484</v>
      </c>
      <c r="E6459">
        <v>-1.5015833601077427E-2</v>
      </c>
      <c r="G6459">
        <v>6457</v>
      </c>
      <c r="H6459">
        <f t="shared" ca="1" si="201"/>
        <v>4.0164886763309517E-3</v>
      </c>
    </row>
    <row r="6460" spans="2:8" x14ac:dyDescent="0.45">
      <c r="B6460" s="191">
        <v>38338</v>
      </c>
      <c r="C6460" s="101">
        <v>14.882259368896484</v>
      </c>
      <c r="D6460" s="56">
        <f t="shared" si="200"/>
        <v>0.38806815963142299</v>
      </c>
      <c r="E6460">
        <v>-1.5024599169183937E-2</v>
      </c>
      <c r="G6460">
        <v>6458</v>
      </c>
      <c r="H6460">
        <f t="shared" ca="1" si="201"/>
        <v>2.5275200411551298E-2</v>
      </c>
    </row>
    <row r="6461" spans="2:8" x14ac:dyDescent="0.45">
      <c r="B6461" s="191">
        <v>36406</v>
      </c>
      <c r="C6461" s="101">
        <v>10.721562385559082</v>
      </c>
      <c r="D6461" s="56">
        <f t="shared" si="200"/>
        <v>-0.97308340007751881</v>
      </c>
      <c r="E6461">
        <v>-1.5038346258518361E-2</v>
      </c>
      <c r="G6461">
        <v>6459</v>
      </c>
      <c r="H6461">
        <f t="shared" ca="1" si="201"/>
        <v>1.3640861278187654E-2</v>
      </c>
    </row>
    <row r="6462" spans="2:8" x14ac:dyDescent="0.45">
      <c r="B6462" s="191">
        <v>45148</v>
      </c>
      <c r="C6462" s="101">
        <v>398.32528686523438</v>
      </c>
      <c r="D6462" s="56">
        <f t="shared" si="200"/>
        <v>1.2008762481215787</v>
      </c>
      <c r="E6462">
        <v>-1.5044201174733717E-2</v>
      </c>
      <c r="G6462">
        <v>6460</v>
      </c>
      <c r="H6462">
        <f t="shared" ca="1" si="201"/>
        <v>1.3874134380504768E-2</v>
      </c>
    </row>
    <row r="6463" spans="2:8" x14ac:dyDescent="0.45">
      <c r="B6463" s="191">
        <v>43005</v>
      </c>
      <c r="C6463" s="101">
        <v>180.98486328125</v>
      </c>
      <c r="D6463" s="56">
        <f t="shared" si="200"/>
        <v>5.1119659552693992</v>
      </c>
      <c r="E6463">
        <v>-1.5050407875926996E-2</v>
      </c>
      <c r="G6463">
        <v>6461</v>
      </c>
      <c r="H6463">
        <f t="shared" ca="1" si="201"/>
        <v>2.8618634178292314E-3</v>
      </c>
    </row>
    <row r="6464" spans="2:8" x14ac:dyDescent="0.45">
      <c r="B6464" s="191">
        <v>38772</v>
      </c>
      <c r="C6464" s="101">
        <v>29.611562728881836</v>
      </c>
      <c r="D6464" s="56">
        <f t="shared" si="200"/>
        <v>-0.81580582840439997</v>
      </c>
      <c r="E6464">
        <v>-1.5060733214146594E-2</v>
      </c>
      <c r="G6464">
        <v>6462</v>
      </c>
      <c r="H6464">
        <f t="shared" ca="1" si="201"/>
        <v>2.0028832132096372E-2</v>
      </c>
    </row>
    <row r="6465" spans="2:8" x14ac:dyDescent="0.45">
      <c r="B6465" s="191">
        <v>41911</v>
      </c>
      <c r="C6465" s="101">
        <v>160.76275634765625</v>
      </c>
      <c r="D6465" s="56">
        <f t="shared" si="200"/>
        <v>17.806258639097418</v>
      </c>
      <c r="E6465">
        <v>-1.50658517518991E-2</v>
      </c>
      <c r="G6465">
        <v>6463</v>
      </c>
      <c r="H6465">
        <f t="shared" ca="1" si="201"/>
        <v>1.9996393305320471E-2</v>
      </c>
    </row>
    <row r="6466" spans="2:8" x14ac:dyDescent="0.45">
      <c r="B6466" s="191">
        <v>37062</v>
      </c>
      <c r="C6466" s="101">
        <v>8.5483646392822266</v>
      </c>
      <c r="D6466" s="56">
        <f t="shared" si="200"/>
        <v>-0.9290203546552035</v>
      </c>
      <c r="E6466">
        <v>-1.5074607169193129E-2</v>
      </c>
      <c r="G6466">
        <v>6464</v>
      </c>
      <c r="H6466">
        <f t="shared" ca="1" si="201"/>
        <v>-1.5553681976227394E-2</v>
      </c>
    </row>
    <row r="6467" spans="2:8" x14ac:dyDescent="0.45">
      <c r="B6467" s="191">
        <v>41225</v>
      </c>
      <c r="C6467" s="101">
        <v>120.43402862548828</v>
      </c>
      <c r="D6467" s="56">
        <f t="shared" ref="D6467:D6530" si="202">(C6467-C6468)/C6468</f>
        <v>32.12442588143319</v>
      </c>
      <c r="E6467">
        <v>-1.5096378808254769E-2</v>
      </c>
      <c r="G6467">
        <v>6465</v>
      </c>
      <c r="H6467">
        <f t="shared" ca="1" si="201"/>
        <v>-5.8375048916568709E-2</v>
      </c>
    </row>
    <row r="6468" spans="2:8" x14ac:dyDescent="0.45">
      <c r="B6468" s="191">
        <v>35432</v>
      </c>
      <c r="C6468" s="101">
        <v>3.6358072757720947</v>
      </c>
      <c r="D6468" s="56">
        <f t="shared" si="202"/>
        <v>-0.90097202310869107</v>
      </c>
      <c r="E6468">
        <v>-1.5096783135469135E-2</v>
      </c>
      <c r="G6468">
        <v>6466</v>
      </c>
      <c r="H6468">
        <f t="shared" ref="H6468:H6531" ca="1" si="203">_xlfn.NORM.INV(RAND(),N$5,N$6)</f>
        <v>1.201561203178784E-3</v>
      </c>
    </row>
    <row r="6469" spans="2:8" x14ac:dyDescent="0.45">
      <c r="B6469" s="191">
        <v>39622</v>
      </c>
      <c r="C6469" s="101">
        <v>36.714950561523438</v>
      </c>
      <c r="D6469" s="56">
        <f t="shared" si="202"/>
        <v>-0.80486187829173539</v>
      </c>
      <c r="E6469">
        <v>-1.5121096994558027E-2</v>
      </c>
      <c r="G6469">
        <v>6467</v>
      </c>
      <c r="H6469">
        <f t="shared" ca="1" si="203"/>
        <v>1.2492533528476318E-2</v>
      </c>
    </row>
    <row r="6470" spans="2:8" x14ac:dyDescent="0.45">
      <c r="B6470" s="191">
        <v>42863</v>
      </c>
      <c r="C6470" s="101">
        <v>188.14852905273438</v>
      </c>
      <c r="D6470" s="56">
        <f t="shared" si="202"/>
        <v>22.664214059339006</v>
      </c>
      <c r="E6470">
        <v>-1.5154029868770824E-2</v>
      </c>
      <c r="G6470">
        <v>6468</v>
      </c>
      <c r="H6470">
        <f t="shared" ca="1" si="203"/>
        <v>4.4446245717159848E-3</v>
      </c>
    </row>
    <row r="6471" spans="2:8" x14ac:dyDescent="0.45">
      <c r="B6471" s="191">
        <v>36481</v>
      </c>
      <c r="C6471" s="101">
        <v>7.9507617950439453</v>
      </c>
      <c r="D6471" s="56">
        <f t="shared" si="202"/>
        <v>-0.94084507541935747</v>
      </c>
      <c r="E6471">
        <v>-1.5156610830376255E-2</v>
      </c>
      <c r="G6471">
        <v>6469</v>
      </c>
      <c r="H6471">
        <f t="shared" ca="1" si="203"/>
        <v>-3.2514182236007983E-3</v>
      </c>
    </row>
    <row r="6472" spans="2:8" x14ac:dyDescent="0.45">
      <c r="B6472" s="191">
        <v>41690</v>
      </c>
      <c r="C6472" s="101">
        <v>134.40574645996094</v>
      </c>
      <c r="D6472" s="56">
        <f t="shared" si="202"/>
        <v>-0.14239830528441963</v>
      </c>
      <c r="E6472">
        <v>-1.5158553903161598E-2</v>
      </c>
      <c r="G6472">
        <v>6470</v>
      </c>
      <c r="H6472">
        <f t="shared" ca="1" si="203"/>
        <v>-2.8516559936526603E-2</v>
      </c>
    </row>
    <row r="6473" spans="2:8" x14ac:dyDescent="0.45">
      <c r="B6473" s="191">
        <v>42013</v>
      </c>
      <c r="C6473" s="101">
        <v>156.72280883789063</v>
      </c>
      <c r="D6473" s="56">
        <f t="shared" si="202"/>
        <v>-0.58798565990779306</v>
      </c>
      <c r="E6473">
        <v>-1.5176806734968674E-2</v>
      </c>
      <c r="G6473">
        <v>6471</v>
      </c>
      <c r="H6473">
        <f t="shared" ca="1" si="203"/>
        <v>-8.5195851066787124E-3</v>
      </c>
    </row>
    <row r="6474" spans="2:8" x14ac:dyDescent="0.45">
      <c r="B6474" s="191">
        <v>45328</v>
      </c>
      <c r="C6474" s="101">
        <v>380.38192749023438</v>
      </c>
      <c r="D6474" s="56">
        <f t="shared" si="202"/>
        <v>6.6792406492205192</v>
      </c>
      <c r="E6474">
        <v>-1.5180826976450266E-2</v>
      </c>
      <c r="G6474">
        <v>6472</v>
      </c>
      <c r="H6474">
        <f t="shared" ca="1" si="203"/>
        <v>8.9779158539044315E-4</v>
      </c>
    </row>
    <row r="6475" spans="2:8" x14ac:dyDescent="0.45">
      <c r="B6475" s="191">
        <v>40129</v>
      </c>
      <c r="C6475" s="101">
        <v>49.533794403076172</v>
      </c>
      <c r="D6475" s="56">
        <f t="shared" si="202"/>
        <v>-0.64471882278004444</v>
      </c>
      <c r="E6475">
        <v>-1.5184228612790984E-2</v>
      </c>
      <c r="G6475">
        <v>6473</v>
      </c>
      <c r="H6475">
        <f t="shared" ca="1" si="203"/>
        <v>8.2466490741622319E-3</v>
      </c>
    </row>
    <row r="6476" spans="2:8" x14ac:dyDescent="0.45">
      <c r="B6476" s="191">
        <v>42090</v>
      </c>
      <c r="C6476" s="101">
        <v>139.42138671875</v>
      </c>
      <c r="D6476" s="56">
        <f t="shared" si="202"/>
        <v>-0.25186249975026931</v>
      </c>
      <c r="E6476">
        <v>-1.5198636363881319E-2</v>
      </c>
      <c r="G6476">
        <v>6474</v>
      </c>
      <c r="H6476">
        <f t="shared" ca="1" si="203"/>
        <v>-2.6948439119206802E-2</v>
      </c>
    </row>
    <row r="6477" spans="2:8" x14ac:dyDescent="0.45">
      <c r="B6477" s="191">
        <v>43739</v>
      </c>
      <c r="C6477" s="101">
        <v>186.35797119140625</v>
      </c>
      <c r="D6477" s="56">
        <f t="shared" si="202"/>
        <v>17.57635531902131</v>
      </c>
      <c r="E6477">
        <v>-1.5201091788004443E-2</v>
      </c>
      <c r="G6477">
        <v>6475</v>
      </c>
      <c r="H6477">
        <f t="shared" ca="1" si="203"/>
        <v>6.0865146154144593E-3</v>
      </c>
    </row>
    <row r="6478" spans="2:8" x14ac:dyDescent="0.45">
      <c r="B6478" s="191">
        <v>37932</v>
      </c>
      <c r="C6478" s="101">
        <v>10.031998634338379</v>
      </c>
      <c r="D6478" s="56">
        <f t="shared" si="202"/>
        <v>-8.7166695375355624E-2</v>
      </c>
      <c r="E6478">
        <v>-1.5219779947161031E-2</v>
      </c>
      <c r="G6478">
        <v>6476</v>
      </c>
      <c r="H6478">
        <f t="shared" ca="1" si="203"/>
        <v>-1.7782516849320799E-2</v>
      </c>
    </row>
    <row r="6479" spans="2:8" x14ac:dyDescent="0.45">
      <c r="B6479" s="191">
        <v>36325</v>
      </c>
      <c r="C6479" s="101">
        <v>10.989956855773926</v>
      </c>
      <c r="D6479" s="56">
        <f t="shared" si="202"/>
        <v>-0.97289460172134701</v>
      </c>
      <c r="E6479">
        <v>-1.5220501535048028E-2</v>
      </c>
      <c r="G6479">
        <v>6477</v>
      </c>
      <c r="H6479">
        <f t="shared" ca="1" si="203"/>
        <v>1.8976930995734088E-2</v>
      </c>
    </row>
    <row r="6480" spans="2:8" x14ac:dyDescent="0.45">
      <c r="B6480" s="191">
        <v>45964</v>
      </c>
      <c r="C6480" s="101">
        <v>405.45269775390625</v>
      </c>
      <c r="D6480" s="56">
        <f t="shared" si="202"/>
        <v>10.056197007887269</v>
      </c>
      <c r="E6480">
        <v>-1.5225385515566939E-2</v>
      </c>
      <c r="G6480">
        <v>6478</v>
      </c>
      <c r="H6480">
        <f t="shared" ca="1" si="203"/>
        <v>5.8254760947912855E-3</v>
      </c>
    </row>
    <row r="6481" spans="2:8" x14ac:dyDescent="0.45">
      <c r="B6481" s="191">
        <v>39994</v>
      </c>
      <c r="C6481" s="101">
        <v>36.671985626220703</v>
      </c>
      <c r="D6481" s="56">
        <f t="shared" si="202"/>
        <v>-0.91647851468845198</v>
      </c>
      <c r="E6481">
        <v>-1.5229948404100137E-2</v>
      </c>
      <c r="G6481">
        <v>6479</v>
      </c>
      <c r="H6481">
        <f t="shared" ca="1" si="203"/>
        <v>2.1455786241426005E-2</v>
      </c>
    </row>
    <row r="6482" spans="2:8" x14ac:dyDescent="0.45">
      <c r="B6482" s="191">
        <v>45660</v>
      </c>
      <c r="C6482" s="101">
        <v>439.07247924804688</v>
      </c>
      <c r="D6482" s="56">
        <f t="shared" si="202"/>
        <v>133.85512664539274</v>
      </c>
      <c r="E6482">
        <v>-1.523364808380399E-2</v>
      </c>
      <c r="G6482">
        <v>6480</v>
      </c>
      <c r="H6482">
        <f t="shared" ca="1" si="203"/>
        <v>5.0441952767334104E-2</v>
      </c>
    </row>
    <row r="6483" spans="2:8" x14ac:dyDescent="0.45">
      <c r="B6483" s="191">
        <v>35291</v>
      </c>
      <c r="C6483" s="101">
        <v>3.255882740020752</v>
      </c>
      <c r="D6483" s="56">
        <f t="shared" si="202"/>
        <v>-0.99205983794223807</v>
      </c>
      <c r="E6483">
        <v>-1.5235047466968112E-2</v>
      </c>
      <c r="G6483">
        <v>6481</v>
      </c>
      <c r="H6483">
        <f t="shared" ca="1" si="203"/>
        <v>3.0216544820361287E-2</v>
      </c>
    </row>
    <row r="6484" spans="2:8" x14ac:dyDescent="0.45">
      <c r="B6484" s="191">
        <v>45134</v>
      </c>
      <c r="C6484" s="101">
        <v>410.05242919921875</v>
      </c>
      <c r="D6484" s="56">
        <f t="shared" si="202"/>
        <v>10.011330446497936</v>
      </c>
      <c r="E6484">
        <v>-1.524614892339299E-2</v>
      </c>
      <c r="G6484">
        <v>6482</v>
      </c>
      <c r="H6484">
        <f t="shared" ca="1" si="203"/>
        <v>1.9580805372467265E-2</v>
      </c>
    </row>
    <row r="6485" spans="2:8" x14ac:dyDescent="0.45">
      <c r="B6485" s="191">
        <v>39993</v>
      </c>
      <c r="C6485" s="101">
        <v>37.2391357421875</v>
      </c>
      <c r="D6485" s="56">
        <f t="shared" si="202"/>
        <v>3.8736393618872866</v>
      </c>
      <c r="E6485">
        <v>-1.525157143883191E-2</v>
      </c>
      <c r="G6485">
        <v>6483</v>
      </c>
      <c r="H6485">
        <f t="shared" ca="1" si="203"/>
        <v>1.7088155779554897E-2</v>
      </c>
    </row>
    <row r="6486" spans="2:8" x14ac:dyDescent="0.45">
      <c r="B6486" s="191">
        <v>36098</v>
      </c>
      <c r="C6486" s="101">
        <v>7.6409296989440918</v>
      </c>
      <c r="D6486" s="56">
        <f t="shared" si="202"/>
        <v>-0.71371093524720219</v>
      </c>
      <c r="E6486">
        <v>-1.5267534438493486E-2</v>
      </c>
      <c r="G6486">
        <v>6484</v>
      </c>
      <c r="H6486">
        <f t="shared" ca="1" si="203"/>
        <v>1.2776486909672065E-2</v>
      </c>
    </row>
    <row r="6487" spans="2:8" x14ac:dyDescent="0.45">
      <c r="B6487" s="191">
        <v>39157</v>
      </c>
      <c r="C6487" s="101">
        <v>26.68956184387207</v>
      </c>
      <c r="D6487" s="56">
        <f t="shared" si="202"/>
        <v>-0.834557904450277</v>
      </c>
      <c r="E6487">
        <v>-1.5274936972535331E-2</v>
      </c>
      <c r="G6487">
        <v>6485</v>
      </c>
      <c r="H6487">
        <f t="shared" ca="1" si="203"/>
        <v>2.6691977488201901E-2</v>
      </c>
    </row>
    <row r="6488" spans="2:8" x14ac:dyDescent="0.45">
      <c r="B6488" s="191">
        <v>42521</v>
      </c>
      <c r="C6488" s="101">
        <v>161.32267761230469</v>
      </c>
      <c r="D6488" s="56">
        <f t="shared" si="202"/>
        <v>3.6527455417457713</v>
      </c>
      <c r="E6488">
        <v>-1.5287459374858545E-2</v>
      </c>
      <c r="G6488">
        <v>6486</v>
      </c>
      <c r="H6488">
        <f t="shared" ca="1" si="203"/>
        <v>-9.2324318078471062E-3</v>
      </c>
    </row>
    <row r="6489" spans="2:8" x14ac:dyDescent="0.45">
      <c r="B6489" s="191">
        <v>39854</v>
      </c>
      <c r="C6489" s="101">
        <v>34.672576904296875</v>
      </c>
      <c r="D6489" s="56">
        <f t="shared" si="202"/>
        <v>-0.75721201901486701</v>
      </c>
      <c r="E6489">
        <v>-1.5287877343364044E-2</v>
      </c>
      <c r="G6489">
        <v>6487</v>
      </c>
      <c r="H6489">
        <f t="shared" ca="1" si="203"/>
        <v>-3.6966819910457561E-3</v>
      </c>
    </row>
    <row r="6490" spans="2:8" x14ac:dyDescent="0.45">
      <c r="B6490" s="191">
        <v>41530</v>
      </c>
      <c r="C6490" s="101">
        <v>142.81010437011719</v>
      </c>
      <c r="D6490" s="56">
        <f t="shared" si="202"/>
        <v>-0.39518121293553893</v>
      </c>
      <c r="E6490">
        <v>-1.5304585073355534E-2</v>
      </c>
      <c r="G6490">
        <v>6488</v>
      </c>
      <c r="H6490">
        <f t="shared" ca="1" si="203"/>
        <v>1.9050181226836674E-2</v>
      </c>
    </row>
    <row r="6491" spans="2:8" x14ac:dyDescent="0.45">
      <c r="B6491" s="191">
        <v>42920</v>
      </c>
      <c r="C6491" s="101">
        <v>236.1204833984375</v>
      </c>
      <c r="D6491" s="56">
        <f t="shared" si="202"/>
        <v>0.56595679570488988</v>
      </c>
      <c r="E6491">
        <v>-1.5328329159370425E-2</v>
      </c>
      <c r="G6491">
        <v>6489</v>
      </c>
      <c r="H6491">
        <f t="shared" ca="1" si="203"/>
        <v>-3.9157620599980306E-3</v>
      </c>
    </row>
    <row r="6492" spans="2:8" x14ac:dyDescent="0.45">
      <c r="B6492" s="191">
        <v>41540</v>
      </c>
      <c r="C6492" s="101">
        <v>150.78352355957031</v>
      </c>
      <c r="D6492" s="56">
        <f t="shared" si="202"/>
        <v>0.99460119880958719</v>
      </c>
      <c r="E6492">
        <v>-1.5339059498368173E-2</v>
      </c>
      <c r="G6492">
        <v>6490</v>
      </c>
      <c r="H6492">
        <f t="shared" ca="1" si="203"/>
        <v>1.5467087109306964E-3</v>
      </c>
    </row>
    <row r="6493" spans="2:8" x14ac:dyDescent="0.45">
      <c r="B6493" s="191">
        <v>40679</v>
      </c>
      <c r="C6493" s="101">
        <v>75.5958251953125</v>
      </c>
      <c r="D6493" s="56">
        <f t="shared" si="202"/>
        <v>-0.46889179217320337</v>
      </c>
      <c r="E6493">
        <v>-1.5343886951077721E-2</v>
      </c>
      <c r="G6493">
        <v>6491</v>
      </c>
      <c r="H6493">
        <f t="shared" ca="1" si="203"/>
        <v>-1.9506670043543128E-2</v>
      </c>
    </row>
    <row r="6494" spans="2:8" x14ac:dyDescent="0.45">
      <c r="B6494" s="191">
        <v>41492</v>
      </c>
      <c r="C6494" s="101">
        <v>142.33601379394531</v>
      </c>
      <c r="D6494" s="56">
        <f t="shared" si="202"/>
        <v>2.6384441309520872</v>
      </c>
      <c r="E6494">
        <v>-1.5354882553082519E-2</v>
      </c>
      <c r="G6494">
        <v>6492</v>
      </c>
      <c r="H6494">
        <f t="shared" ca="1" si="203"/>
        <v>3.2348092785054326E-3</v>
      </c>
    </row>
    <row r="6495" spans="2:8" x14ac:dyDescent="0.45">
      <c r="B6495" s="191">
        <v>39559</v>
      </c>
      <c r="C6495" s="101">
        <v>39.120021820068359</v>
      </c>
      <c r="D6495" s="56">
        <f t="shared" si="202"/>
        <v>-0.58635124514778214</v>
      </c>
      <c r="E6495">
        <v>-1.5370188192944095E-2</v>
      </c>
      <c r="G6495">
        <v>6493</v>
      </c>
      <c r="H6495">
        <f t="shared" ca="1" si="203"/>
        <v>3.1628521253378658E-2</v>
      </c>
    </row>
    <row r="6496" spans="2:8" x14ac:dyDescent="0.45">
      <c r="B6496" s="191">
        <v>41045</v>
      </c>
      <c r="C6496" s="101">
        <v>94.573043823242188</v>
      </c>
      <c r="D6496" s="56">
        <f t="shared" si="202"/>
        <v>-0.77711424039692034</v>
      </c>
      <c r="E6496">
        <v>-1.5377921149709305E-2</v>
      </c>
      <c r="G6496">
        <v>6494</v>
      </c>
      <c r="H6496">
        <f t="shared" ca="1" si="203"/>
        <v>3.2609674698256493E-2</v>
      </c>
    </row>
    <row r="6497" spans="2:8" x14ac:dyDescent="0.45">
      <c r="B6497" s="191">
        <v>45693</v>
      </c>
      <c r="C6497" s="101">
        <v>424.31173706054688</v>
      </c>
      <c r="D6497" s="56">
        <f t="shared" si="202"/>
        <v>138.08906364690156</v>
      </c>
      <c r="E6497">
        <v>-1.5379552556465106E-2</v>
      </c>
      <c r="G6497">
        <v>6495</v>
      </c>
      <c r="H6497">
        <f t="shared" ca="1" si="203"/>
        <v>-2.2789011950702914E-2</v>
      </c>
    </row>
    <row r="6498" spans="2:8" x14ac:dyDescent="0.45">
      <c r="B6498" s="191">
        <v>35299</v>
      </c>
      <c r="C6498" s="101">
        <v>3.0506477355957031</v>
      </c>
      <c r="D6498" s="56">
        <f t="shared" si="202"/>
        <v>-0.69449362180955576</v>
      </c>
      <c r="E6498">
        <v>-1.5392930765169562E-2</v>
      </c>
      <c r="G6498">
        <v>6496</v>
      </c>
      <c r="H6498">
        <f t="shared" ca="1" si="203"/>
        <v>-6.9272448644157507E-3</v>
      </c>
    </row>
    <row r="6499" spans="2:8" x14ac:dyDescent="0.45">
      <c r="B6499" s="191">
        <v>37949</v>
      </c>
      <c r="C6499" s="101">
        <v>9.9855451583862305</v>
      </c>
      <c r="D6499" s="56">
        <f t="shared" si="202"/>
        <v>0.35519822547853735</v>
      </c>
      <c r="E6499">
        <v>-1.5402283740206427E-2</v>
      </c>
      <c r="G6499">
        <v>6497</v>
      </c>
      <c r="H6499">
        <f t="shared" ca="1" si="203"/>
        <v>-4.3564365025342321E-3</v>
      </c>
    </row>
    <row r="6500" spans="2:8" x14ac:dyDescent="0.45">
      <c r="B6500" s="191">
        <v>37147</v>
      </c>
      <c r="C6500" s="101">
        <v>7.3683280944824219</v>
      </c>
      <c r="D6500" s="56">
        <f t="shared" si="202"/>
        <v>-0.94517968782815909</v>
      </c>
      <c r="E6500">
        <v>-1.5416775675394288E-2</v>
      </c>
      <c r="G6500">
        <v>6498</v>
      </c>
      <c r="H6500">
        <f t="shared" ca="1" si="203"/>
        <v>6.8133949659293352E-3</v>
      </c>
    </row>
    <row r="6501" spans="2:8" x14ac:dyDescent="0.45">
      <c r="B6501" s="191">
        <v>42422</v>
      </c>
      <c r="C6501" s="101">
        <v>134.40872192382813</v>
      </c>
      <c r="D6501" s="56">
        <f t="shared" si="202"/>
        <v>3.6810153215181929</v>
      </c>
      <c r="E6501">
        <v>-1.5432540338986082E-2</v>
      </c>
      <c r="G6501">
        <v>6499</v>
      </c>
      <c r="H6501">
        <f t="shared" ca="1" si="203"/>
        <v>9.4418826296684411E-3</v>
      </c>
    </row>
    <row r="6502" spans="2:8" x14ac:dyDescent="0.45">
      <c r="B6502" s="191">
        <v>39189</v>
      </c>
      <c r="C6502" s="101">
        <v>28.713582992553711</v>
      </c>
      <c r="D6502" s="56">
        <f t="shared" si="202"/>
        <v>-0.91134016782566529</v>
      </c>
      <c r="E6502">
        <v>-1.5457980969681401E-2</v>
      </c>
      <c r="G6502">
        <v>6500</v>
      </c>
      <c r="H6502">
        <f t="shared" ca="1" si="203"/>
        <v>-1.7016333140237101E-2</v>
      </c>
    </row>
    <row r="6503" spans="2:8" x14ac:dyDescent="0.45">
      <c r="B6503" s="191">
        <v>45002</v>
      </c>
      <c r="C6503" s="101">
        <v>323.86236572265625</v>
      </c>
      <c r="D6503" s="56">
        <f t="shared" si="202"/>
        <v>37.896438671222221</v>
      </c>
      <c r="E6503">
        <v>-1.5467325723197185E-2</v>
      </c>
      <c r="G6503">
        <v>6501</v>
      </c>
      <c r="H6503">
        <f t="shared" ca="1" si="203"/>
        <v>2.4787059918563403E-2</v>
      </c>
    </row>
    <row r="6504" spans="2:8" x14ac:dyDescent="0.45">
      <c r="B6504" s="191">
        <v>36846</v>
      </c>
      <c r="C6504" s="101">
        <v>8.3262729644775391</v>
      </c>
      <c r="D6504" s="56">
        <f t="shared" si="202"/>
        <v>-0.95581103426371894</v>
      </c>
      <c r="E6504">
        <v>-1.5470702666227481E-2</v>
      </c>
      <c r="G6504">
        <v>6502</v>
      </c>
      <c r="H6504">
        <f t="shared" ca="1" si="203"/>
        <v>3.5437319643466733E-3</v>
      </c>
    </row>
    <row r="6505" spans="2:8" x14ac:dyDescent="0.45">
      <c r="B6505" s="191">
        <v>42776</v>
      </c>
      <c r="C6505" s="101">
        <v>188.42425537109375</v>
      </c>
      <c r="D6505" s="56">
        <f t="shared" si="202"/>
        <v>2.6922866239448107</v>
      </c>
      <c r="E6505">
        <v>-1.5487023933926198E-2</v>
      </c>
      <c r="G6505">
        <v>6503</v>
      </c>
      <c r="H6505">
        <f t="shared" ca="1" si="203"/>
        <v>1.9706893728856815E-2</v>
      </c>
    </row>
    <row r="6506" spans="2:8" x14ac:dyDescent="0.45">
      <c r="B6506" s="191">
        <v>40113</v>
      </c>
      <c r="C6506" s="101">
        <v>51.0318603515625</v>
      </c>
      <c r="D6506" s="56">
        <f t="shared" si="202"/>
        <v>2.3719645202188877</v>
      </c>
      <c r="E6506">
        <v>-1.548957545500421E-2</v>
      </c>
      <c r="G6506">
        <v>6504</v>
      </c>
      <c r="H6506">
        <f t="shared" ca="1" si="203"/>
        <v>1.27341635265518E-2</v>
      </c>
    </row>
    <row r="6507" spans="2:8" x14ac:dyDescent="0.45">
      <c r="B6507" s="191">
        <v>38358</v>
      </c>
      <c r="C6507" s="101">
        <v>15.134162902832031</v>
      </c>
      <c r="D6507" s="56">
        <f t="shared" si="202"/>
        <v>-0.87786537641826157</v>
      </c>
      <c r="E6507">
        <v>-1.549956697495403E-2</v>
      </c>
      <c r="G6507">
        <v>6505</v>
      </c>
      <c r="H6507">
        <f t="shared" ca="1" si="203"/>
        <v>-1.1126832507423592E-2</v>
      </c>
    </row>
    <row r="6508" spans="2:8" x14ac:dyDescent="0.45">
      <c r="B6508" s="191">
        <v>41327</v>
      </c>
      <c r="C6508" s="101">
        <v>123.91378021240234</v>
      </c>
      <c r="D6508" s="56">
        <f t="shared" si="202"/>
        <v>13.829390752509342</v>
      </c>
      <c r="E6508">
        <v>-1.5509267439515499E-2</v>
      </c>
      <c r="G6508">
        <v>6506</v>
      </c>
      <c r="H6508">
        <f t="shared" ca="1" si="203"/>
        <v>-2.1666980150812941E-2</v>
      </c>
    </row>
    <row r="6509" spans="2:8" x14ac:dyDescent="0.45">
      <c r="B6509" s="191">
        <v>37046</v>
      </c>
      <c r="C6509" s="101">
        <v>8.3559589385986328</v>
      </c>
      <c r="D6509" s="56">
        <f t="shared" si="202"/>
        <v>-0.95507327451299706</v>
      </c>
      <c r="E6509">
        <v>-1.5543916868403661E-2</v>
      </c>
      <c r="G6509">
        <v>6507</v>
      </c>
      <c r="H6509">
        <f t="shared" ca="1" si="203"/>
        <v>1.9002327087459081E-2</v>
      </c>
    </row>
    <row r="6510" spans="2:8" x14ac:dyDescent="0.45">
      <c r="B6510" s="191">
        <v>43041</v>
      </c>
      <c r="C6510" s="101">
        <v>185.99082946777344</v>
      </c>
      <c r="D6510" s="56">
        <f t="shared" si="202"/>
        <v>0.93639402682144568</v>
      </c>
      <c r="E6510">
        <v>-1.5564205162929355E-2</v>
      </c>
      <c r="G6510">
        <v>6508</v>
      </c>
      <c r="H6510">
        <f t="shared" ca="1" si="203"/>
        <v>-5.4875396066563298E-3</v>
      </c>
    </row>
    <row r="6511" spans="2:8" x14ac:dyDescent="0.45">
      <c r="B6511" s="191">
        <v>41044</v>
      </c>
      <c r="C6511" s="101">
        <v>96.050094604492188</v>
      </c>
      <c r="D6511" s="56">
        <f t="shared" si="202"/>
        <v>5.3483152094403712</v>
      </c>
      <c r="E6511">
        <v>-1.5565039052175808E-2</v>
      </c>
      <c r="G6511">
        <v>6509</v>
      </c>
      <c r="H6511">
        <f t="shared" ca="1" si="203"/>
        <v>3.5994442755620942E-3</v>
      </c>
    </row>
    <row r="6512" spans="2:8" x14ac:dyDescent="0.45">
      <c r="B6512" s="191">
        <v>38433</v>
      </c>
      <c r="C6512" s="101">
        <v>15.130013465881348</v>
      </c>
      <c r="D6512" s="56">
        <f t="shared" si="202"/>
        <v>0.7016462829815947</v>
      </c>
      <c r="E6512">
        <v>-1.5579867405515804E-2</v>
      </c>
      <c r="G6512">
        <v>6510</v>
      </c>
      <c r="H6512">
        <f t="shared" ca="1" si="203"/>
        <v>-1.0064484793010827E-2</v>
      </c>
    </row>
    <row r="6513" spans="2:8" x14ac:dyDescent="0.45">
      <c r="B6513" s="191">
        <v>36833</v>
      </c>
      <c r="C6513" s="101">
        <v>8.8913974761962891</v>
      </c>
      <c r="D6513" s="56">
        <f t="shared" si="202"/>
        <v>-0.95210427873990067</v>
      </c>
      <c r="E6513">
        <v>-1.5581452021967134E-2</v>
      </c>
      <c r="G6513">
        <v>6511</v>
      </c>
      <c r="H6513">
        <f t="shared" ca="1" si="203"/>
        <v>-1.4291318474100175E-2</v>
      </c>
    </row>
    <row r="6514" spans="2:8" x14ac:dyDescent="0.45">
      <c r="B6514" s="191">
        <v>43038</v>
      </c>
      <c r="C6514" s="101">
        <v>185.6407470703125</v>
      </c>
      <c r="D6514" s="56">
        <f t="shared" si="202"/>
        <v>1.2804756998630813</v>
      </c>
      <c r="E6514">
        <v>-1.5593178209068696E-2</v>
      </c>
      <c r="G6514">
        <v>6512</v>
      </c>
      <c r="H6514">
        <f t="shared" ca="1" si="203"/>
        <v>-5.3310360448065265E-3</v>
      </c>
    </row>
    <row r="6515" spans="2:8" x14ac:dyDescent="0.45">
      <c r="B6515" s="191">
        <v>40729</v>
      </c>
      <c r="C6515" s="101">
        <v>81.404396057128906</v>
      </c>
      <c r="D6515" s="56">
        <f t="shared" si="202"/>
        <v>0.64699204029156676</v>
      </c>
      <c r="E6515">
        <v>-1.5597255587147545E-2</v>
      </c>
      <c r="G6515">
        <v>6513</v>
      </c>
      <c r="H6515">
        <f t="shared" ca="1" si="203"/>
        <v>2.1024503718047264E-3</v>
      </c>
    </row>
    <row r="6516" spans="2:8" x14ac:dyDescent="0.45">
      <c r="B6516" s="191">
        <v>40102</v>
      </c>
      <c r="C6516" s="101">
        <v>49.426101684570313</v>
      </c>
      <c r="D6516" s="56">
        <f t="shared" si="202"/>
        <v>3.0514129830735333</v>
      </c>
      <c r="E6516">
        <v>-1.5600559546309204E-2</v>
      </c>
      <c r="G6516">
        <v>6514</v>
      </c>
      <c r="H6516">
        <f t="shared" ca="1" si="203"/>
        <v>-1.9932790491426176E-2</v>
      </c>
    </row>
    <row r="6517" spans="2:8" x14ac:dyDescent="0.45">
      <c r="B6517" s="191">
        <v>38076</v>
      </c>
      <c r="C6517" s="101">
        <v>12.199719429016113</v>
      </c>
      <c r="D6517" s="56">
        <f t="shared" si="202"/>
        <v>-0.90494839081636325</v>
      </c>
      <c r="E6517">
        <v>-1.5602964041432556E-2</v>
      </c>
      <c r="G6517">
        <v>6515</v>
      </c>
      <c r="H6517">
        <f t="shared" ca="1" si="203"/>
        <v>-9.6398346616000958E-3</v>
      </c>
    </row>
    <row r="6518" spans="2:8" x14ac:dyDescent="0.45">
      <c r="B6518" s="191">
        <v>41310</v>
      </c>
      <c r="C6518" s="101">
        <v>128.34837341308594</v>
      </c>
      <c r="D6518" s="56">
        <f t="shared" si="202"/>
        <v>-0.15602761093528852</v>
      </c>
      <c r="E6518">
        <v>-1.5622476574418615E-2</v>
      </c>
      <c r="G6518">
        <v>6516</v>
      </c>
      <c r="H6518">
        <f t="shared" ca="1" si="203"/>
        <v>-2.0540536870222825E-3</v>
      </c>
    </row>
    <row r="6519" spans="2:8" x14ac:dyDescent="0.45">
      <c r="B6519" s="191">
        <v>41729</v>
      </c>
      <c r="C6519" s="101">
        <v>152.07650756835938</v>
      </c>
      <c r="D6519" s="56">
        <f t="shared" si="202"/>
        <v>16.813043875059638</v>
      </c>
      <c r="E6519">
        <v>-1.562264806916973E-2</v>
      </c>
      <c r="G6519">
        <v>6517</v>
      </c>
      <c r="H6519">
        <f t="shared" ca="1" si="203"/>
        <v>-5.1422116773067661E-3</v>
      </c>
    </row>
    <row r="6520" spans="2:8" x14ac:dyDescent="0.45">
      <c r="B6520" s="191">
        <v>36839</v>
      </c>
      <c r="C6520" s="101">
        <v>8.5373678207397461</v>
      </c>
      <c r="D6520" s="56">
        <f t="shared" si="202"/>
        <v>-0.97782635620061154</v>
      </c>
      <c r="E6520">
        <v>-1.5655686610935297E-2</v>
      </c>
      <c r="G6520">
        <v>6518</v>
      </c>
      <c r="H6520">
        <f t="shared" ca="1" si="203"/>
        <v>-6.528242858957636E-3</v>
      </c>
    </row>
    <row r="6521" spans="2:8" x14ac:dyDescent="0.45">
      <c r="B6521" s="191">
        <v>45394</v>
      </c>
      <c r="C6521" s="101">
        <v>385.02322387695313</v>
      </c>
      <c r="D6521" s="56">
        <f t="shared" si="202"/>
        <v>0.93592044958554321</v>
      </c>
      <c r="E6521">
        <v>-1.5676919257589187E-2</v>
      </c>
      <c r="G6521">
        <v>6519</v>
      </c>
      <c r="H6521">
        <f t="shared" ca="1" si="203"/>
        <v>-4.0729097205654307E-3</v>
      </c>
    </row>
    <row r="6522" spans="2:8" x14ac:dyDescent="0.45">
      <c r="B6522" s="191">
        <v>43655</v>
      </c>
      <c r="C6522" s="101">
        <v>198.88380432128906</v>
      </c>
      <c r="D6522" s="56">
        <f t="shared" si="202"/>
        <v>19.214583730551034</v>
      </c>
      <c r="E6522">
        <v>-1.56784747046027E-2</v>
      </c>
      <c r="G6522">
        <v>6520</v>
      </c>
      <c r="H6522">
        <f t="shared" ca="1" si="203"/>
        <v>-3.8272939837723383E-2</v>
      </c>
    </row>
    <row r="6523" spans="2:8" x14ac:dyDescent="0.45">
      <c r="B6523" s="191">
        <v>38161</v>
      </c>
      <c r="C6523" s="101">
        <v>9.8386297225952148</v>
      </c>
      <c r="D6523" s="56">
        <f t="shared" si="202"/>
        <v>-0.90831320704196594</v>
      </c>
      <c r="E6523">
        <v>-1.5686069095223756E-2</v>
      </c>
      <c r="G6523">
        <v>6521</v>
      </c>
      <c r="H6523">
        <f t="shared" ca="1" si="203"/>
        <v>2.248509733834415E-2</v>
      </c>
    </row>
    <row r="6524" spans="2:8" x14ac:dyDescent="0.45">
      <c r="B6524" s="191">
        <v>43915</v>
      </c>
      <c r="C6524" s="101">
        <v>107.30694580078125</v>
      </c>
      <c r="D6524" s="56">
        <f t="shared" si="202"/>
        <v>14.68826883167249</v>
      </c>
      <c r="E6524">
        <v>-1.5697956953368015E-2</v>
      </c>
      <c r="G6524">
        <v>6522</v>
      </c>
      <c r="H6524">
        <f t="shared" ca="1" si="203"/>
        <v>2.2197710667124738E-3</v>
      </c>
    </row>
    <row r="6525" spans="2:8" x14ac:dyDescent="0.45">
      <c r="B6525" s="191">
        <v>37426</v>
      </c>
      <c r="C6525" s="101">
        <v>6.8399481773376465</v>
      </c>
      <c r="D6525" s="56">
        <f t="shared" si="202"/>
        <v>-0.77152355590905597</v>
      </c>
      <c r="E6525">
        <v>-1.5720437481340291E-2</v>
      </c>
      <c r="G6525">
        <v>6523</v>
      </c>
      <c r="H6525">
        <f t="shared" ca="1" si="203"/>
        <v>-2.1731851070111829E-2</v>
      </c>
    </row>
    <row r="6526" spans="2:8" x14ac:dyDescent="0.45">
      <c r="B6526" s="191">
        <v>39090</v>
      </c>
      <c r="C6526" s="101">
        <v>29.937213897705078</v>
      </c>
      <c r="D6526" s="56">
        <f t="shared" si="202"/>
        <v>-0.54702691901392797</v>
      </c>
      <c r="E6526">
        <v>-1.572898706271484E-2</v>
      </c>
      <c r="G6526">
        <v>6524</v>
      </c>
      <c r="H6526">
        <f t="shared" ca="1" si="203"/>
        <v>7.6169528535850697E-2</v>
      </c>
    </row>
    <row r="6527" spans="2:8" x14ac:dyDescent="0.45">
      <c r="B6527" s="191">
        <v>40410</v>
      </c>
      <c r="C6527" s="101">
        <v>66.090492248535156</v>
      </c>
      <c r="D6527" s="56">
        <f t="shared" si="202"/>
        <v>-0.84175126462153571</v>
      </c>
      <c r="E6527">
        <v>-1.5729041267258603E-2</v>
      </c>
      <c r="G6527">
        <v>6525</v>
      </c>
      <c r="H6527">
        <f t="shared" ca="1" si="203"/>
        <v>4.3626063810055765E-2</v>
      </c>
    </row>
    <row r="6528" spans="2:8" x14ac:dyDescent="0.45">
      <c r="B6528" s="191">
        <v>45694</v>
      </c>
      <c r="C6528" s="101">
        <v>417.63677978515625</v>
      </c>
      <c r="D6528" s="56">
        <f t="shared" si="202"/>
        <v>44.320460362026445</v>
      </c>
      <c r="E6528">
        <v>-1.5731257687171041E-2</v>
      </c>
      <c r="G6528">
        <v>6526</v>
      </c>
      <c r="H6528">
        <f t="shared" ca="1" si="203"/>
        <v>-1.2924573943159993E-2</v>
      </c>
    </row>
    <row r="6529" spans="2:8" x14ac:dyDescent="0.45">
      <c r="B6529" s="191">
        <v>37008</v>
      </c>
      <c r="C6529" s="101">
        <v>9.2151927947998047</v>
      </c>
      <c r="D6529" s="56">
        <f t="shared" si="202"/>
        <v>-8.0472316096223698E-2</v>
      </c>
      <c r="E6529">
        <v>-1.5735972615730471E-2</v>
      </c>
      <c r="G6529">
        <v>6527</v>
      </c>
      <c r="H6529">
        <f t="shared" ca="1" si="203"/>
        <v>3.9873056750453557E-2</v>
      </c>
    </row>
    <row r="6530" spans="2:8" x14ac:dyDescent="0.45">
      <c r="B6530" s="191">
        <v>36420</v>
      </c>
      <c r="C6530" s="101">
        <v>10.021658897399902</v>
      </c>
      <c r="D6530" s="56">
        <f t="shared" si="202"/>
        <v>-0.93619233546666936</v>
      </c>
      <c r="E6530">
        <v>-1.5755725791420375E-2</v>
      </c>
      <c r="G6530">
        <v>6528</v>
      </c>
      <c r="H6530">
        <f t="shared" ca="1" si="203"/>
        <v>-5.5766541684746935E-4</v>
      </c>
    </row>
    <row r="6531" spans="2:8" x14ac:dyDescent="0.45">
      <c r="B6531" s="191">
        <v>42692</v>
      </c>
      <c r="C6531" s="101">
        <v>157.0604248046875</v>
      </c>
      <c r="D6531" s="56">
        <f t="shared" ref="D6531:D6594" si="204">(C6531-C6532)/C6532</f>
        <v>-0.11320026628687388</v>
      </c>
      <c r="E6531">
        <v>-1.5766779903731123E-2</v>
      </c>
      <c r="G6531">
        <v>6529</v>
      </c>
      <c r="H6531">
        <f t="shared" ca="1" si="203"/>
        <v>4.632455136641446E-2</v>
      </c>
    </row>
    <row r="6532" spans="2:8" x14ac:dyDescent="0.45">
      <c r="B6532" s="191">
        <v>43748</v>
      </c>
      <c r="C6532" s="101">
        <v>177.10923767089844</v>
      </c>
      <c r="D6532" s="56">
        <f t="shared" si="204"/>
        <v>-0.16358038236243846</v>
      </c>
      <c r="E6532">
        <v>-1.5783126563829689E-2</v>
      </c>
      <c r="G6532">
        <v>6530</v>
      </c>
      <c r="H6532">
        <f t="shared" ref="H6532:H6595" ca="1" si="205">_xlfn.NORM.INV(RAND(),N$5,N$6)</f>
        <v>3.1640141697239143E-3</v>
      </c>
    </row>
    <row r="6533" spans="2:8" x14ac:dyDescent="0.45">
      <c r="B6533" s="191">
        <v>44692</v>
      </c>
      <c r="C6533" s="101">
        <v>211.74687194824219</v>
      </c>
      <c r="D6533" s="56">
        <f t="shared" si="204"/>
        <v>3.0827242633900629</v>
      </c>
      <c r="E6533">
        <v>-1.578442277463675E-2</v>
      </c>
      <c r="G6533">
        <v>6531</v>
      </c>
      <c r="H6533">
        <f t="shared" ca="1" si="205"/>
        <v>-1.027951002671075E-2</v>
      </c>
    </row>
    <row r="6534" spans="2:8" x14ac:dyDescent="0.45">
      <c r="B6534" s="191">
        <v>40287</v>
      </c>
      <c r="C6534" s="101">
        <v>51.864112854003906</v>
      </c>
      <c r="D6534" s="56">
        <f t="shared" si="204"/>
        <v>-0.61782711830599157</v>
      </c>
      <c r="E6534">
        <v>-1.579342809057193E-2</v>
      </c>
      <c r="G6534">
        <v>6532</v>
      </c>
      <c r="H6534">
        <f t="shared" ca="1" si="205"/>
        <v>-2.8668651665735127E-2</v>
      </c>
    </row>
    <row r="6535" spans="2:8" x14ac:dyDescent="0.45">
      <c r="B6535" s="191">
        <v>43937</v>
      </c>
      <c r="C6535" s="101">
        <v>135.70851135253906</v>
      </c>
      <c r="D6535" s="56">
        <f t="shared" si="204"/>
        <v>15.755047801696549</v>
      </c>
      <c r="E6535">
        <v>-1.5843800794801535E-2</v>
      </c>
      <c r="G6535">
        <v>6533</v>
      </c>
      <c r="H6535">
        <f t="shared" ca="1" si="205"/>
        <v>-7.0288433345643735E-3</v>
      </c>
    </row>
    <row r="6536" spans="2:8" x14ac:dyDescent="0.45">
      <c r="B6536" s="191">
        <v>35898</v>
      </c>
      <c r="C6536" s="101">
        <v>8.0995597839355469</v>
      </c>
      <c r="D6536" s="56">
        <f t="shared" si="204"/>
        <v>-0.94399787243447997</v>
      </c>
      <c r="E6536">
        <v>-1.5852496370718793E-2</v>
      </c>
      <c r="G6536">
        <v>6534</v>
      </c>
      <c r="H6536">
        <f t="shared" ca="1" si="205"/>
        <v>-1.3151955361585256E-2</v>
      </c>
    </row>
    <row r="6537" spans="2:8" x14ac:dyDescent="0.45">
      <c r="B6537" s="191">
        <v>43887</v>
      </c>
      <c r="C6537" s="101">
        <v>144.62950134277344</v>
      </c>
      <c r="D6537" s="56">
        <f t="shared" si="204"/>
        <v>-0.52440151779036281</v>
      </c>
      <c r="E6537">
        <v>-1.5857377156073764E-2</v>
      </c>
      <c r="G6537">
        <v>6535</v>
      </c>
      <c r="H6537">
        <f t="shared" ca="1" si="205"/>
        <v>9.5616713917900994E-3</v>
      </c>
    </row>
    <row r="6538" spans="2:8" x14ac:dyDescent="0.45">
      <c r="B6538" s="191">
        <v>46093</v>
      </c>
      <c r="C6538" s="101">
        <v>304.10000610351563</v>
      </c>
      <c r="D6538" s="56">
        <f t="shared" si="204"/>
        <v>0.94945931220404012</v>
      </c>
      <c r="E6538">
        <v>-1.5857585425515776E-2</v>
      </c>
      <c r="G6538">
        <v>6536</v>
      </c>
      <c r="H6538">
        <f t="shared" ca="1" si="205"/>
        <v>5.214730072927872E-5</v>
      </c>
    </row>
    <row r="6539" spans="2:8" x14ac:dyDescent="0.45">
      <c r="B6539" s="191">
        <v>42725</v>
      </c>
      <c r="C6539" s="101">
        <v>155.99197387695313</v>
      </c>
      <c r="D6539" s="56">
        <f t="shared" si="204"/>
        <v>0.10109071968456716</v>
      </c>
      <c r="E6539">
        <v>-1.5872963920408763E-2</v>
      </c>
      <c r="G6539">
        <v>6537</v>
      </c>
      <c r="H6539">
        <f t="shared" ca="1" si="205"/>
        <v>-2.5378640905829135E-2</v>
      </c>
    </row>
    <row r="6540" spans="2:8" x14ac:dyDescent="0.45">
      <c r="B6540" s="191">
        <v>42493</v>
      </c>
      <c r="C6540" s="101">
        <v>141.67041015625</v>
      </c>
      <c r="D6540" s="56">
        <f t="shared" si="204"/>
        <v>17.078247048044105</v>
      </c>
      <c r="E6540">
        <v>-1.5880506244531939E-2</v>
      </c>
      <c r="G6540">
        <v>6538</v>
      </c>
      <c r="H6540">
        <f t="shared" ca="1" si="205"/>
        <v>-1.7990395805788789E-2</v>
      </c>
    </row>
    <row r="6541" spans="2:8" x14ac:dyDescent="0.45">
      <c r="B6541" s="191">
        <v>37299</v>
      </c>
      <c r="C6541" s="101">
        <v>7.836512565612793</v>
      </c>
      <c r="D6541" s="56">
        <f t="shared" si="204"/>
        <v>-0.96225907974309577</v>
      </c>
      <c r="E6541">
        <v>-1.5888497577589908E-2</v>
      </c>
      <c r="G6541">
        <v>6539</v>
      </c>
      <c r="H6541">
        <f t="shared" ca="1" si="205"/>
        <v>1.7217391976891389E-2</v>
      </c>
    </row>
    <row r="6542" spans="2:8" x14ac:dyDescent="0.45">
      <c r="B6542" s="191">
        <v>43539</v>
      </c>
      <c r="C6542" s="101">
        <v>207.63967895507813</v>
      </c>
      <c r="D6542" s="56">
        <f t="shared" si="204"/>
        <v>-0.20089990027598806</v>
      </c>
      <c r="E6542">
        <v>-1.5905480924964847E-2</v>
      </c>
      <c r="G6542">
        <v>6540</v>
      </c>
      <c r="H6542">
        <f t="shared" ca="1" si="205"/>
        <v>-5.1905587790914099E-3</v>
      </c>
    </row>
    <row r="6543" spans="2:8" x14ac:dyDescent="0.45">
      <c r="B6543" s="191">
        <v>44784</v>
      </c>
      <c r="C6543" s="101">
        <v>259.84188842773438</v>
      </c>
      <c r="D6543" s="56">
        <f t="shared" si="204"/>
        <v>26.935501367072536</v>
      </c>
      <c r="E6543">
        <v>-1.5906385057170361E-2</v>
      </c>
      <c r="G6543">
        <v>6541</v>
      </c>
      <c r="H6543">
        <f t="shared" ca="1" si="205"/>
        <v>1.1942404485123972E-2</v>
      </c>
    </row>
    <row r="6544" spans="2:8" x14ac:dyDescent="0.45">
      <c r="B6544" s="191">
        <v>37894</v>
      </c>
      <c r="C6544" s="101">
        <v>9.3014936447143555</v>
      </c>
      <c r="D6544" s="56">
        <f t="shared" si="204"/>
        <v>-0.93495919816796536</v>
      </c>
      <c r="E6544">
        <v>-1.5912072894961049E-2</v>
      </c>
      <c r="G6544">
        <v>6542</v>
      </c>
      <c r="H6544">
        <f t="shared" ca="1" si="205"/>
        <v>-4.4921059468352696E-2</v>
      </c>
    </row>
    <row r="6545" spans="2:8" x14ac:dyDescent="0.45">
      <c r="B6545" s="191">
        <v>41410</v>
      </c>
      <c r="C6545" s="101">
        <v>143.0101318359375</v>
      </c>
      <c r="D6545" s="56">
        <f t="shared" si="204"/>
        <v>-3.5262096419317213E-2</v>
      </c>
      <c r="E6545">
        <v>-1.5914728888913154E-2</v>
      </c>
      <c r="G6545">
        <v>6543</v>
      </c>
      <c r="H6545">
        <f t="shared" ca="1" si="205"/>
        <v>-4.3655004046479571E-3</v>
      </c>
    </row>
    <row r="6546" spans="2:8" x14ac:dyDescent="0.45">
      <c r="B6546" s="191">
        <v>42464</v>
      </c>
      <c r="C6546" s="101">
        <v>148.23728942871094</v>
      </c>
      <c r="D6546" s="56">
        <f t="shared" si="204"/>
        <v>-0.63827148735084982</v>
      </c>
      <c r="E6546">
        <v>-1.5920407988374446E-2</v>
      </c>
      <c r="G6546">
        <v>6544</v>
      </c>
      <c r="H6546">
        <f t="shared" ca="1" si="205"/>
        <v>-1.1614838185500331E-2</v>
      </c>
    </row>
    <row r="6547" spans="2:8" x14ac:dyDescent="0.45">
      <c r="B6547" s="191">
        <v>45799</v>
      </c>
      <c r="C6547" s="101">
        <v>409.8026123046875</v>
      </c>
      <c r="D6547" s="56">
        <f t="shared" si="204"/>
        <v>1.0889158940030601</v>
      </c>
      <c r="E6547">
        <v>-1.5935377928433112E-2</v>
      </c>
      <c r="G6547">
        <v>6545</v>
      </c>
      <c r="H6547">
        <f t="shared" ca="1" si="205"/>
        <v>-3.1062155843205468E-2</v>
      </c>
    </row>
    <row r="6548" spans="2:8" x14ac:dyDescent="0.45">
      <c r="B6548" s="191">
        <v>43493</v>
      </c>
      <c r="C6548" s="101">
        <v>196.1795654296875</v>
      </c>
      <c r="D6548" s="56">
        <f t="shared" si="204"/>
        <v>21.849446972544566</v>
      </c>
      <c r="E6548">
        <v>-1.5938388342648255E-2</v>
      </c>
      <c r="G6548">
        <v>6546</v>
      </c>
      <c r="H6548">
        <f t="shared" ca="1" si="205"/>
        <v>1.7872577997872915E-3</v>
      </c>
    </row>
    <row r="6549" spans="2:8" x14ac:dyDescent="0.45">
      <c r="B6549" s="191">
        <v>36759</v>
      </c>
      <c r="C6549" s="101">
        <v>8.5857467651367188</v>
      </c>
      <c r="D6549" s="56">
        <f t="shared" si="204"/>
        <v>-0.95161242054120254</v>
      </c>
      <c r="E6549">
        <v>-1.5940830582015151E-2</v>
      </c>
      <c r="G6549">
        <v>6547</v>
      </c>
      <c r="H6549">
        <f t="shared" ca="1" si="205"/>
        <v>1.6333612648000713E-3</v>
      </c>
    </row>
    <row r="6550" spans="2:8" x14ac:dyDescent="0.45">
      <c r="B6550" s="191">
        <v>43754</v>
      </c>
      <c r="C6550" s="101">
        <v>177.43699645996094</v>
      </c>
      <c r="D6550" s="56">
        <f t="shared" si="204"/>
        <v>22.998409360062155</v>
      </c>
      <c r="E6550">
        <v>-1.595307923844479E-2</v>
      </c>
      <c r="G6550">
        <v>6548</v>
      </c>
      <c r="H6550">
        <f t="shared" ca="1" si="205"/>
        <v>-1.3306286272739599E-2</v>
      </c>
    </row>
    <row r="6551" spans="2:8" x14ac:dyDescent="0.45">
      <c r="B6551" s="191">
        <v>37601</v>
      </c>
      <c r="C6551" s="101">
        <v>7.3936982154846191</v>
      </c>
      <c r="D6551" s="56">
        <f t="shared" si="204"/>
        <v>-0.94316956365368754</v>
      </c>
      <c r="E6551">
        <v>-1.597162726290792E-2</v>
      </c>
      <c r="G6551">
        <v>6549</v>
      </c>
      <c r="H6551">
        <f t="shared" ca="1" si="205"/>
        <v>-6.3216666947097776E-3</v>
      </c>
    </row>
    <row r="6552" spans="2:8" x14ac:dyDescent="0.45">
      <c r="B6552" s="191">
        <v>43929</v>
      </c>
      <c r="C6552" s="101">
        <v>130.10102844238281</v>
      </c>
      <c r="D6552" s="56">
        <f t="shared" si="204"/>
        <v>27.769922556606307</v>
      </c>
      <c r="E6552">
        <v>-1.5973648506100842E-2</v>
      </c>
      <c r="G6552">
        <v>6550</v>
      </c>
      <c r="H6552">
        <f t="shared" ca="1" si="205"/>
        <v>-1.787920526817742E-2</v>
      </c>
    </row>
    <row r="6553" spans="2:8" x14ac:dyDescent="0.45">
      <c r="B6553" s="191">
        <v>35507</v>
      </c>
      <c r="C6553" s="101">
        <v>4.5221195220947266</v>
      </c>
      <c r="D6553" s="56">
        <f t="shared" si="204"/>
        <v>-0.38114614895852783</v>
      </c>
      <c r="E6553">
        <v>-1.597484002643831E-2</v>
      </c>
      <c r="G6553">
        <v>6551</v>
      </c>
      <c r="H6553">
        <f t="shared" ca="1" si="205"/>
        <v>-1.5144019275305418E-3</v>
      </c>
    </row>
    <row r="6554" spans="2:8" x14ac:dyDescent="0.45">
      <c r="B6554" s="191">
        <v>37648</v>
      </c>
      <c r="C6554" s="101">
        <v>7.3072495460510254</v>
      </c>
      <c r="D6554" s="56">
        <f t="shared" si="204"/>
        <v>-0.95271747536240814</v>
      </c>
      <c r="E6554">
        <v>-1.6006795560052595E-2</v>
      </c>
      <c r="G6554">
        <v>6552</v>
      </c>
      <c r="H6554">
        <f t="shared" ca="1" si="205"/>
        <v>1.2020009117902859E-2</v>
      </c>
    </row>
    <row r="6555" spans="2:8" x14ac:dyDescent="0.45">
      <c r="B6555" s="191">
        <v>42695</v>
      </c>
      <c r="C6555" s="101">
        <v>154.54440307617188</v>
      </c>
      <c r="D6555" s="56">
        <f t="shared" si="204"/>
        <v>1.2525385539722251</v>
      </c>
      <c r="E6555">
        <v>-1.6019450677307309E-2</v>
      </c>
      <c r="G6555">
        <v>6553</v>
      </c>
      <c r="H6555">
        <f t="shared" ca="1" si="205"/>
        <v>5.2017528776809241E-3</v>
      </c>
    </row>
    <row r="6556" spans="2:8" x14ac:dyDescent="0.45">
      <c r="B6556" s="191">
        <v>40564</v>
      </c>
      <c r="C6556" s="101">
        <v>68.608993530273438</v>
      </c>
      <c r="D6556" s="56">
        <f t="shared" si="204"/>
        <v>0.85823263372079928</v>
      </c>
      <c r="E6556">
        <v>-1.6020989292642104E-2</v>
      </c>
      <c r="G6556">
        <v>6554</v>
      </c>
      <c r="H6556">
        <f t="shared" ca="1" si="205"/>
        <v>5.0872634321796305E-3</v>
      </c>
    </row>
    <row r="6557" spans="2:8" x14ac:dyDescent="0.45">
      <c r="B6557" s="191">
        <v>39436</v>
      </c>
      <c r="C6557" s="101">
        <v>36.921638488769531</v>
      </c>
      <c r="D6557" s="56">
        <f t="shared" si="204"/>
        <v>-0.75496652493786554</v>
      </c>
      <c r="E6557">
        <v>-1.6023845301986916E-2</v>
      </c>
      <c r="G6557">
        <v>6555</v>
      </c>
      <c r="H6557">
        <f t="shared" ca="1" si="205"/>
        <v>-3.3177180741351397E-2</v>
      </c>
    </row>
    <row r="6558" spans="2:8" x14ac:dyDescent="0.45">
      <c r="B6558" s="191">
        <v>44039</v>
      </c>
      <c r="C6558" s="101">
        <v>150.67997741699219</v>
      </c>
      <c r="D6558" s="56">
        <f t="shared" si="204"/>
        <v>0.57387799013035345</v>
      </c>
      <c r="E6558">
        <v>-1.6032208500317859E-2</v>
      </c>
      <c r="G6558">
        <v>6556</v>
      </c>
      <c r="H6558">
        <f t="shared" ca="1" si="205"/>
        <v>2.4240625930035928E-2</v>
      </c>
    </row>
    <row r="6559" spans="2:8" x14ac:dyDescent="0.45">
      <c r="B6559" s="191">
        <v>41064</v>
      </c>
      <c r="C6559" s="101">
        <v>95.738029479980469</v>
      </c>
      <c r="D6559" s="56">
        <f t="shared" si="204"/>
        <v>-0.51933551678104073</v>
      </c>
      <c r="E6559">
        <v>-1.6036274197768745E-2</v>
      </c>
      <c r="G6559">
        <v>6557</v>
      </c>
      <c r="H6559">
        <f t="shared" ca="1" si="205"/>
        <v>-1.767145366322501E-2</v>
      </c>
    </row>
    <row r="6560" spans="2:8" x14ac:dyDescent="0.45">
      <c r="B6560" s="191">
        <v>43403</v>
      </c>
      <c r="C6560" s="101">
        <v>199.17849731445313</v>
      </c>
      <c r="D6560" s="56">
        <f t="shared" si="204"/>
        <v>26.273074057751007</v>
      </c>
      <c r="E6560">
        <v>-1.6049118237720705E-2</v>
      </c>
      <c r="G6560">
        <v>6558</v>
      </c>
      <c r="H6560">
        <f t="shared" ca="1" si="205"/>
        <v>4.5675436669130121E-3</v>
      </c>
    </row>
    <row r="6561" spans="2:8" x14ac:dyDescent="0.45">
      <c r="B6561" s="191">
        <v>37144</v>
      </c>
      <c r="C6561" s="101">
        <v>7.3031187057495117</v>
      </c>
      <c r="D6561" s="56">
        <f t="shared" si="204"/>
        <v>-2.4402191347180135E-2</v>
      </c>
      <c r="E6561">
        <v>-1.6069626095215384E-2</v>
      </c>
      <c r="G6561">
        <v>6559</v>
      </c>
      <c r="H6561">
        <f t="shared" ca="1" si="205"/>
        <v>1.931838031027075E-2</v>
      </c>
    </row>
    <row r="6562" spans="2:8" x14ac:dyDescent="0.45">
      <c r="B6562" s="191">
        <v>36689</v>
      </c>
      <c r="C6562" s="101">
        <v>7.4857883453369141</v>
      </c>
      <c r="D6562" s="56">
        <f t="shared" si="204"/>
        <v>-0.84718361294381073</v>
      </c>
      <c r="E6562">
        <v>-1.6082971539437284E-2</v>
      </c>
      <c r="G6562">
        <v>6560</v>
      </c>
      <c r="H6562">
        <f t="shared" ca="1" si="205"/>
        <v>7.9399559408345859E-3</v>
      </c>
    </row>
    <row r="6563" spans="2:8" x14ac:dyDescent="0.45">
      <c r="B6563" s="191">
        <v>40207</v>
      </c>
      <c r="C6563" s="101">
        <v>48.985507965087891</v>
      </c>
      <c r="D6563" s="56">
        <f t="shared" si="204"/>
        <v>-0.69752391023162308</v>
      </c>
      <c r="E6563">
        <v>-1.6125609153242897E-2</v>
      </c>
      <c r="G6563">
        <v>6561</v>
      </c>
      <c r="H6563">
        <f t="shared" ca="1" si="205"/>
        <v>1.2362587857593466E-2</v>
      </c>
    </row>
    <row r="6564" spans="2:8" x14ac:dyDescent="0.45">
      <c r="B6564" s="191">
        <v>41992</v>
      </c>
      <c r="C6564" s="101">
        <v>161.9483642578125</v>
      </c>
      <c r="D6564" s="56">
        <f t="shared" si="204"/>
        <v>38.698098845982564</v>
      </c>
      <c r="E6564">
        <v>-1.6139890047404612E-2</v>
      </c>
      <c r="G6564">
        <v>6562</v>
      </c>
      <c r="H6564">
        <f t="shared" ca="1" si="205"/>
        <v>1.0863802848252713E-2</v>
      </c>
    </row>
    <row r="6565" spans="2:8" x14ac:dyDescent="0.45">
      <c r="B6565" s="191">
        <v>35530</v>
      </c>
      <c r="C6565" s="101">
        <v>4.0794992446899414</v>
      </c>
      <c r="D6565" s="56">
        <f t="shared" si="204"/>
        <v>-0.53373619588101384</v>
      </c>
      <c r="E6565">
        <v>-1.6154001666551284E-2</v>
      </c>
      <c r="G6565">
        <v>6563</v>
      </c>
      <c r="H6565">
        <f t="shared" ca="1" si="205"/>
        <v>-9.5178196014866368E-3</v>
      </c>
    </row>
    <row r="6566" spans="2:8" x14ac:dyDescent="0.45">
      <c r="B6566" s="191">
        <v>36182</v>
      </c>
      <c r="C6566" s="101">
        <v>8.7493371963500977</v>
      </c>
      <c r="D6566" s="56">
        <f t="shared" si="204"/>
        <v>0.13447688936502536</v>
      </c>
      <c r="E6566">
        <v>-1.618008696409353E-2</v>
      </c>
      <c r="G6566">
        <v>6564</v>
      </c>
      <c r="H6566">
        <f t="shared" ca="1" si="205"/>
        <v>-1.9809959968468651E-2</v>
      </c>
    </row>
    <row r="6567" spans="2:8" x14ac:dyDescent="0.45">
      <c r="B6567" s="191">
        <v>37342</v>
      </c>
      <c r="C6567" s="101">
        <v>7.712221622467041</v>
      </c>
      <c r="D6567" s="56">
        <f t="shared" si="204"/>
        <v>-0.95054219949405938</v>
      </c>
      <c r="E6567">
        <v>-1.6210443617366305E-2</v>
      </c>
      <c r="G6567">
        <v>6565</v>
      </c>
      <c r="H6567">
        <f t="shared" ca="1" si="205"/>
        <v>5.2641465407051334E-3</v>
      </c>
    </row>
    <row r="6568" spans="2:8" x14ac:dyDescent="0.45">
      <c r="B6568" s="191">
        <v>44225</v>
      </c>
      <c r="C6568" s="101">
        <v>155.93539428710938</v>
      </c>
      <c r="D6568" s="56">
        <f t="shared" si="204"/>
        <v>0.12598644084902749</v>
      </c>
      <c r="E6568">
        <v>-1.6215046447180789E-2</v>
      </c>
      <c r="G6568">
        <v>6566</v>
      </c>
      <c r="H6568">
        <f t="shared" ca="1" si="205"/>
        <v>-1.0323966221739273E-2</v>
      </c>
    </row>
    <row r="6569" spans="2:8" x14ac:dyDescent="0.45">
      <c r="B6569" s="191">
        <v>42389</v>
      </c>
      <c r="C6569" s="101">
        <v>138.48780822753906</v>
      </c>
      <c r="D6569" s="56">
        <f t="shared" si="204"/>
        <v>10.578789273917419</v>
      </c>
      <c r="E6569">
        <v>-1.6239637710063995E-2</v>
      </c>
      <c r="G6569">
        <v>6567</v>
      </c>
      <c r="H6569">
        <f t="shared" ca="1" si="205"/>
        <v>6.9082142728532038E-3</v>
      </c>
    </row>
    <row r="6570" spans="2:8" x14ac:dyDescent="0.45">
      <c r="B6570" s="191">
        <v>38114</v>
      </c>
      <c r="C6570" s="101">
        <v>11.960474014282227</v>
      </c>
      <c r="D6570" s="56">
        <f t="shared" si="204"/>
        <v>-0.62284612874251388</v>
      </c>
      <c r="E6570">
        <v>-1.6286169219788062E-2</v>
      </c>
      <c r="G6570">
        <v>6568</v>
      </c>
      <c r="H6570">
        <f t="shared" ca="1" si="205"/>
        <v>2.6227834635136383E-2</v>
      </c>
    </row>
    <row r="6571" spans="2:8" x14ac:dyDescent="0.45">
      <c r="B6571" s="191">
        <v>38789</v>
      </c>
      <c r="C6571" s="101">
        <v>31.712451934814453</v>
      </c>
      <c r="D6571" s="56">
        <f t="shared" si="204"/>
        <v>-0.61152514680374803</v>
      </c>
      <c r="E6571">
        <v>-1.6292204167762701E-2</v>
      </c>
      <c r="G6571">
        <v>6569</v>
      </c>
      <c r="H6571">
        <f t="shared" ca="1" si="205"/>
        <v>-1.8156353755907188E-2</v>
      </c>
    </row>
    <row r="6572" spans="2:8" x14ac:dyDescent="0.45">
      <c r="B6572" s="191">
        <v>40869</v>
      </c>
      <c r="C6572" s="101">
        <v>81.633216857910156</v>
      </c>
      <c r="D6572" s="56">
        <f t="shared" si="204"/>
        <v>-0.49019981627841824</v>
      </c>
      <c r="E6572">
        <v>-1.6294830896080553E-2</v>
      </c>
      <c r="G6572">
        <v>6570</v>
      </c>
      <c r="H6572">
        <f t="shared" ca="1" si="205"/>
        <v>-2.8186306507505005E-2</v>
      </c>
    </row>
    <row r="6573" spans="2:8" x14ac:dyDescent="0.45">
      <c r="B6573" s="191">
        <v>42716</v>
      </c>
      <c r="C6573" s="101">
        <v>160.12786865234375</v>
      </c>
      <c r="D6573" s="56">
        <f t="shared" si="204"/>
        <v>5.3883275477807455</v>
      </c>
      <c r="E6573">
        <v>-1.6303331485138121E-2</v>
      </c>
      <c r="G6573">
        <v>6571</v>
      </c>
      <c r="H6573">
        <f t="shared" ca="1" si="205"/>
        <v>-2.6812201951740038E-2</v>
      </c>
    </row>
    <row r="6574" spans="2:8" x14ac:dyDescent="0.45">
      <c r="B6574" s="191">
        <v>38624</v>
      </c>
      <c r="C6574" s="101">
        <v>25.065694808959961</v>
      </c>
      <c r="D6574" s="56">
        <f t="shared" si="204"/>
        <v>-0.83639634372371341</v>
      </c>
      <c r="E6574">
        <v>-1.6346958268609844E-2</v>
      </c>
      <c r="G6574">
        <v>6572</v>
      </c>
      <c r="H6574">
        <f t="shared" ca="1" si="205"/>
        <v>1.5301557107916587E-2</v>
      </c>
    </row>
    <row r="6575" spans="2:8" x14ac:dyDescent="0.45">
      <c r="B6575" s="191">
        <v>41885</v>
      </c>
      <c r="C6575" s="101">
        <v>153.20986938476563</v>
      </c>
      <c r="D6575" s="56">
        <f t="shared" si="204"/>
        <v>4.1303215462198137</v>
      </c>
      <c r="E6575">
        <v>-1.6351619379694139E-2</v>
      </c>
      <c r="G6575">
        <v>6573</v>
      </c>
      <c r="H6575">
        <f t="shared" ca="1" si="205"/>
        <v>-1.0904612545664756E-2</v>
      </c>
    </row>
    <row r="6576" spans="2:8" x14ac:dyDescent="0.45">
      <c r="B6576" s="191">
        <v>39232</v>
      </c>
      <c r="C6576" s="101">
        <v>29.86359977722168</v>
      </c>
      <c r="D6576" s="56">
        <f t="shared" si="204"/>
        <v>-0.9266881296659909</v>
      </c>
      <c r="E6576">
        <v>-1.6363836256722119E-2</v>
      </c>
      <c r="G6576">
        <v>6574</v>
      </c>
      <c r="H6576">
        <f t="shared" ca="1" si="205"/>
        <v>-7.0538306763082521E-3</v>
      </c>
    </row>
    <row r="6577" spans="2:8" x14ac:dyDescent="0.45">
      <c r="B6577" s="191">
        <v>45786</v>
      </c>
      <c r="C6577" s="101">
        <v>407.35012817382813</v>
      </c>
      <c r="D6577" s="56">
        <f t="shared" si="204"/>
        <v>2.216904496329331</v>
      </c>
      <c r="E6577">
        <v>-1.6372532576460763E-2</v>
      </c>
      <c r="G6577">
        <v>6575</v>
      </c>
      <c r="H6577">
        <f t="shared" ca="1" si="205"/>
        <v>-1.3818552073155963E-2</v>
      </c>
    </row>
    <row r="6578" spans="2:8" x14ac:dyDescent="0.45">
      <c r="B6578" s="191">
        <v>44119</v>
      </c>
      <c r="C6578" s="101">
        <v>126.62798309326172</v>
      </c>
      <c r="D6578" s="56">
        <f t="shared" si="204"/>
        <v>-0.24645309475121768</v>
      </c>
      <c r="E6578">
        <v>-1.6388543220716558E-2</v>
      </c>
      <c r="G6578">
        <v>6576</v>
      </c>
      <c r="H6578">
        <f t="shared" ca="1" si="205"/>
        <v>-2.9075704786777599E-2</v>
      </c>
    </row>
    <row r="6579" spans="2:8" x14ac:dyDescent="0.45">
      <c r="B6579" s="191">
        <v>43858</v>
      </c>
      <c r="C6579" s="101">
        <v>168.0426025390625</v>
      </c>
      <c r="D6579" s="56">
        <f t="shared" si="204"/>
        <v>4.4583348040611974E-3</v>
      </c>
      <c r="E6579">
        <v>-1.6410983096902653E-2</v>
      </c>
      <c r="G6579">
        <v>6577</v>
      </c>
      <c r="H6579">
        <f t="shared" ca="1" si="205"/>
        <v>-2.6231737506882077E-3</v>
      </c>
    </row>
    <row r="6580" spans="2:8" x14ac:dyDescent="0.45">
      <c r="B6580" s="191">
        <v>42741</v>
      </c>
      <c r="C6580" s="101">
        <v>167.29673767089844</v>
      </c>
      <c r="D6580" s="56">
        <f t="shared" si="204"/>
        <v>16.337382269242379</v>
      </c>
      <c r="E6580">
        <v>-1.6413327559539555E-2</v>
      </c>
      <c r="G6580">
        <v>6578</v>
      </c>
      <c r="H6580">
        <f t="shared" ca="1" si="205"/>
        <v>1.2586358354302152E-2</v>
      </c>
    </row>
    <row r="6581" spans="2:8" x14ac:dyDescent="0.45">
      <c r="B6581" s="191">
        <v>36928</v>
      </c>
      <c r="C6581" s="101">
        <v>9.6494808197021484</v>
      </c>
      <c r="D6581" s="56">
        <f t="shared" si="204"/>
        <v>0.39239726986917689</v>
      </c>
      <c r="E6581">
        <v>-1.6418025357564051E-2</v>
      </c>
      <c r="G6581">
        <v>6579</v>
      </c>
      <c r="H6581">
        <f t="shared" ca="1" si="205"/>
        <v>-6.3158084531479853E-3</v>
      </c>
    </row>
    <row r="6582" spans="2:8" x14ac:dyDescent="0.45">
      <c r="B6582" s="191">
        <v>36000</v>
      </c>
      <c r="C6582" s="101">
        <v>6.9301204681396484</v>
      </c>
      <c r="D6582" s="56">
        <f t="shared" si="204"/>
        <v>-0.98175766198691305</v>
      </c>
      <c r="E6582">
        <v>-1.6430169596664063E-2</v>
      </c>
      <c r="G6582">
        <v>6580</v>
      </c>
      <c r="H6582">
        <f t="shared" ca="1" si="205"/>
        <v>8.9113969444804143E-3</v>
      </c>
    </row>
    <row r="6583" spans="2:8" x14ac:dyDescent="0.45">
      <c r="B6583" s="191">
        <v>45716</v>
      </c>
      <c r="C6583" s="101">
        <v>379.89212036132813</v>
      </c>
      <c r="D6583" s="56">
        <f t="shared" si="204"/>
        <v>3.8437417922417203</v>
      </c>
      <c r="E6583">
        <v>-1.6434341055203878E-2</v>
      </c>
      <c r="G6583">
        <v>6581</v>
      </c>
      <c r="H6583">
        <f t="shared" ca="1" si="205"/>
        <v>-1.0839335865993087E-2</v>
      </c>
    </row>
    <row r="6584" spans="2:8" x14ac:dyDescent="0.45">
      <c r="B6584" s="191">
        <v>40812</v>
      </c>
      <c r="C6584" s="101">
        <v>78.429473876953125</v>
      </c>
      <c r="D6584" s="56">
        <f t="shared" si="204"/>
        <v>16.864275473763783</v>
      </c>
      <c r="E6584">
        <v>-1.6435999070772464E-2</v>
      </c>
      <c r="G6584">
        <v>6582</v>
      </c>
      <c r="H6584">
        <f t="shared" ca="1" si="205"/>
        <v>-1.8314566761889566E-2</v>
      </c>
    </row>
    <row r="6585" spans="2:8" x14ac:dyDescent="0.45">
      <c r="B6585" s="191">
        <v>35552</v>
      </c>
      <c r="C6585" s="101">
        <v>4.3902969360351563</v>
      </c>
      <c r="D6585" s="56">
        <f t="shared" si="204"/>
        <v>-0.96943676912108001</v>
      </c>
      <c r="E6585">
        <v>-1.6446820238690409E-2</v>
      </c>
      <c r="G6585">
        <v>6583</v>
      </c>
      <c r="H6585">
        <f t="shared" ca="1" si="205"/>
        <v>-3.3747341177332397E-3</v>
      </c>
    </row>
    <row r="6586" spans="2:8" x14ac:dyDescent="0.45">
      <c r="B6586" s="191">
        <v>43984</v>
      </c>
      <c r="C6586" s="101">
        <v>143.6463623046875</v>
      </c>
      <c r="D6586" s="56">
        <f t="shared" si="204"/>
        <v>-0.16454893224048545</v>
      </c>
      <c r="E6586">
        <v>-1.6454881812747128E-2</v>
      </c>
      <c r="G6586">
        <v>6584</v>
      </c>
      <c r="H6586">
        <f t="shared" ca="1" si="205"/>
        <v>-8.1020416798419388E-3</v>
      </c>
    </row>
    <row r="6587" spans="2:8" x14ac:dyDescent="0.45">
      <c r="B6587" s="191">
        <v>43700</v>
      </c>
      <c r="C6587" s="101">
        <v>171.93869018554688</v>
      </c>
      <c r="D6587" s="56">
        <f t="shared" si="204"/>
        <v>20.176419515156184</v>
      </c>
      <c r="E6587">
        <v>-1.6455008748597108E-2</v>
      </c>
      <c r="G6587">
        <v>6585</v>
      </c>
      <c r="H6587">
        <f t="shared" ca="1" si="205"/>
        <v>2.5996940028319898E-2</v>
      </c>
    </row>
    <row r="6588" spans="2:8" x14ac:dyDescent="0.45">
      <c r="B6588" s="191">
        <v>36488</v>
      </c>
      <c r="C6588" s="101">
        <v>8.1193466186523438</v>
      </c>
      <c r="D6588" s="56">
        <f t="shared" si="204"/>
        <v>-0.87600489353645394</v>
      </c>
      <c r="E6588">
        <v>-1.646924817315451E-2</v>
      </c>
      <c r="G6588">
        <v>6586</v>
      </c>
      <c r="H6588">
        <f t="shared" ca="1" si="205"/>
        <v>-2.2607226506338507E-2</v>
      </c>
    </row>
    <row r="6589" spans="2:8" x14ac:dyDescent="0.45">
      <c r="B6589" s="191">
        <v>40417</v>
      </c>
      <c r="C6589" s="101">
        <v>65.481185913085938</v>
      </c>
      <c r="D6589" s="56">
        <f t="shared" si="204"/>
        <v>-0.82742142851685074</v>
      </c>
      <c r="E6589">
        <v>-1.6473263519961718E-2</v>
      </c>
      <c r="G6589">
        <v>6587</v>
      </c>
      <c r="H6589">
        <f t="shared" ca="1" si="205"/>
        <v>5.3958025338103456E-3</v>
      </c>
    </row>
    <row r="6590" spans="2:8" x14ac:dyDescent="0.45">
      <c r="B6590" s="191">
        <v>45442</v>
      </c>
      <c r="C6590" s="101">
        <v>379.42825317382813</v>
      </c>
      <c r="D6590" s="56">
        <f t="shared" si="204"/>
        <v>1.3731396001466283</v>
      </c>
      <c r="E6590">
        <v>-1.647518695357008E-2</v>
      </c>
      <c r="G6590">
        <v>6588</v>
      </c>
      <c r="H6590">
        <f t="shared" ca="1" si="205"/>
        <v>1.0222200654448481E-2</v>
      </c>
    </row>
    <row r="6591" spans="2:8" x14ac:dyDescent="0.45">
      <c r="B6591" s="191">
        <v>41913</v>
      </c>
      <c r="C6591" s="101">
        <v>159.88450622558594</v>
      </c>
      <c r="D6591" s="56">
        <f t="shared" si="204"/>
        <v>3.4574034439173644</v>
      </c>
      <c r="E6591">
        <v>-1.6477410696359409E-2</v>
      </c>
      <c r="G6591">
        <v>6589</v>
      </c>
      <c r="H6591">
        <f t="shared" ca="1" si="205"/>
        <v>-5.8902818388112069E-3</v>
      </c>
    </row>
    <row r="6592" spans="2:8" x14ac:dyDescent="0.45">
      <c r="B6592" s="191">
        <v>39346</v>
      </c>
      <c r="C6592" s="101">
        <v>35.869426727294922</v>
      </c>
      <c r="D6592" s="56">
        <f t="shared" si="204"/>
        <v>-0.75747700701826681</v>
      </c>
      <c r="E6592">
        <v>-1.6486044609678646E-2</v>
      </c>
      <c r="G6592">
        <v>6590</v>
      </c>
      <c r="H6592">
        <f t="shared" ca="1" si="205"/>
        <v>1.5001790890051084E-2</v>
      </c>
    </row>
    <row r="6593" spans="2:8" x14ac:dyDescent="0.45">
      <c r="B6593" s="191">
        <v>42481</v>
      </c>
      <c r="C6593" s="101">
        <v>147.90113830566406</v>
      </c>
      <c r="D6593" s="56">
        <f t="shared" si="204"/>
        <v>44.476959460970228</v>
      </c>
      <c r="E6593">
        <v>-1.6542394095550386E-2</v>
      </c>
      <c r="G6593">
        <v>6591</v>
      </c>
      <c r="H6593">
        <f t="shared" ca="1" si="205"/>
        <v>1.8729299246687987E-2</v>
      </c>
    </row>
    <row r="6594" spans="2:8" x14ac:dyDescent="0.45">
      <c r="B6594" s="191">
        <v>35234</v>
      </c>
      <c r="C6594" s="101">
        <v>3.2522213459014893</v>
      </c>
      <c r="D6594" s="56">
        <f t="shared" si="204"/>
        <v>-0.99132630576820646</v>
      </c>
      <c r="E6594">
        <v>-1.6548904627022951E-2</v>
      </c>
      <c r="G6594">
        <v>6592</v>
      </c>
      <c r="H6594">
        <f t="shared" ca="1" si="205"/>
        <v>2.5569376626001856E-2</v>
      </c>
    </row>
    <row r="6595" spans="2:8" x14ac:dyDescent="0.45">
      <c r="B6595" s="191">
        <v>45400</v>
      </c>
      <c r="C6595" s="101">
        <v>374.9522705078125</v>
      </c>
      <c r="D6595" s="56">
        <f t="shared" ref="D6595:D6658" si="206">(C6595-C6596)/C6596</f>
        <v>7.4929525718680061</v>
      </c>
      <c r="E6595">
        <v>-1.6553193291187339E-2</v>
      </c>
      <c r="G6595">
        <v>6593</v>
      </c>
      <c r="H6595">
        <f t="shared" ca="1" si="205"/>
        <v>3.5836401446278483E-2</v>
      </c>
    </row>
    <row r="6596" spans="2:8" x14ac:dyDescent="0.45">
      <c r="B6596" s="191">
        <v>40014</v>
      </c>
      <c r="C6596" s="101">
        <v>44.148635864257813</v>
      </c>
      <c r="D6596" s="56">
        <f t="shared" si="206"/>
        <v>-0.86308054332320761</v>
      </c>
      <c r="E6596">
        <v>-1.657578747099216E-2</v>
      </c>
      <c r="G6596">
        <v>6594</v>
      </c>
      <c r="H6596">
        <f t="shared" ref="H6596:H6659" ca="1" si="207">_xlfn.NORM.INV(RAND(),N$5,N$6)</f>
        <v>-2.8720614264426545E-2</v>
      </c>
    </row>
    <row r="6597" spans="2:8" x14ac:dyDescent="0.45">
      <c r="B6597" s="191">
        <v>46038</v>
      </c>
      <c r="C6597" s="101">
        <v>322.4423828125</v>
      </c>
      <c r="D6597" s="56">
        <f t="shared" si="206"/>
        <v>0.49579820512007394</v>
      </c>
      <c r="E6597">
        <v>-1.6579515057863883E-2</v>
      </c>
      <c r="G6597">
        <v>6595</v>
      </c>
      <c r="H6597">
        <f t="shared" ca="1" si="207"/>
        <v>1.7999481028933468E-2</v>
      </c>
    </row>
    <row r="6598" spans="2:8" x14ac:dyDescent="0.45">
      <c r="B6598" s="191">
        <v>43592</v>
      </c>
      <c r="C6598" s="101">
        <v>215.5654296875</v>
      </c>
      <c r="D6598" s="56">
        <f t="shared" si="206"/>
        <v>15.556189349464351</v>
      </c>
      <c r="E6598">
        <v>-1.6612544481044104E-2</v>
      </c>
      <c r="G6598">
        <v>6596</v>
      </c>
      <c r="H6598">
        <f t="shared" ca="1" si="207"/>
        <v>3.7837985411380386E-3</v>
      </c>
    </row>
    <row r="6599" spans="2:8" x14ac:dyDescent="0.45">
      <c r="B6599" s="191">
        <v>38006</v>
      </c>
      <c r="C6599" s="101">
        <v>13.020232200622559</v>
      </c>
      <c r="D6599" s="56">
        <f t="shared" si="206"/>
        <v>0.84619956292272469</v>
      </c>
      <c r="E6599">
        <v>-1.6622204941888836E-2</v>
      </c>
      <c r="G6599">
        <v>6597</v>
      </c>
      <c r="H6599">
        <f t="shared" ca="1" si="207"/>
        <v>1.1949850334364834E-2</v>
      </c>
    </row>
    <row r="6600" spans="2:8" x14ac:dyDescent="0.45">
      <c r="B6600" s="191">
        <v>37558</v>
      </c>
      <c r="C6600" s="101">
        <v>7.0524511337280273</v>
      </c>
      <c r="D6600" s="56">
        <f t="shared" si="206"/>
        <v>-0.79387994637277615</v>
      </c>
      <c r="E6600">
        <v>-1.6653655167480002E-2</v>
      </c>
      <c r="G6600">
        <v>6598</v>
      </c>
      <c r="H6600">
        <f t="shared" ca="1" si="207"/>
        <v>-4.2717425619075433E-3</v>
      </c>
    </row>
    <row r="6601" spans="2:8" x14ac:dyDescent="0.45">
      <c r="B6601" s="191">
        <v>38967</v>
      </c>
      <c r="C6601" s="101">
        <v>34.215259552001953</v>
      </c>
      <c r="D6601" s="56">
        <f t="shared" si="206"/>
        <v>3.3340755855398654</v>
      </c>
      <c r="E6601">
        <v>-1.6658100606187647E-2</v>
      </c>
      <c r="G6601">
        <v>6599</v>
      </c>
      <c r="H6601">
        <f t="shared" ca="1" si="207"/>
        <v>-3.3066497121667766E-2</v>
      </c>
    </row>
    <row r="6602" spans="2:8" x14ac:dyDescent="0.45">
      <c r="B6602" s="191">
        <v>37232</v>
      </c>
      <c r="C6602" s="101">
        <v>7.8944768905639648</v>
      </c>
      <c r="D6602" s="56">
        <f t="shared" si="206"/>
        <v>-0.95512147015982607</v>
      </c>
      <c r="E6602">
        <v>-1.6662065537814151E-2</v>
      </c>
      <c r="G6602">
        <v>6600</v>
      </c>
      <c r="H6602">
        <f t="shared" ca="1" si="207"/>
        <v>1.9926857519532555E-2</v>
      </c>
    </row>
    <row r="6603" spans="2:8" x14ac:dyDescent="0.45">
      <c r="B6603" s="191">
        <v>43711</v>
      </c>
      <c r="C6603" s="101">
        <v>175.90765380859375</v>
      </c>
      <c r="D6603" s="56">
        <f t="shared" si="206"/>
        <v>23.776929309688942</v>
      </c>
      <c r="E6603">
        <v>-1.6690348935824675E-2</v>
      </c>
      <c r="G6603">
        <v>6601</v>
      </c>
      <c r="H6603">
        <f t="shared" ca="1" si="207"/>
        <v>-3.9580935809066728E-3</v>
      </c>
    </row>
    <row r="6604" spans="2:8" x14ac:dyDescent="0.45">
      <c r="B6604" s="191">
        <v>37697</v>
      </c>
      <c r="C6604" s="101">
        <v>7.0996551513671875</v>
      </c>
      <c r="D6604" s="56">
        <f t="shared" si="206"/>
        <v>-0.96318908565958783</v>
      </c>
      <c r="E6604">
        <v>-1.6699794339199849E-2</v>
      </c>
      <c r="G6604">
        <v>6602</v>
      </c>
      <c r="H6604">
        <f t="shared" ca="1" si="207"/>
        <v>-2.8924576131341657E-2</v>
      </c>
    </row>
    <row r="6605" spans="2:8" x14ac:dyDescent="0.45">
      <c r="B6605" s="191">
        <v>44463</v>
      </c>
      <c r="C6605" s="101">
        <v>192.86820983886719</v>
      </c>
      <c r="D6605" s="56">
        <f t="shared" si="206"/>
        <v>4.7168512930442317</v>
      </c>
      <c r="E6605">
        <v>-1.6701007445333906E-2</v>
      </c>
      <c r="G6605">
        <v>6603</v>
      </c>
      <c r="H6605">
        <f t="shared" ca="1" si="207"/>
        <v>3.3081155049948914E-2</v>
      </c>
    </row>
    <row r="6606" spans="2:8" x14ac:dyDescent="0.45">
      <c r="B6606" s="191">
        <v>39385</v>
      </c>
      <c r="C6606" s="101">
        <v>33.736789703369141</v>
      </c>
      <c r="D6606" s="56">
        <f t="shared" si="206"/>
        <v>-0.76930939861776015</v>
      </c>
      <c r="E6606">
        <v>-1.6703340590289509E-2</v>
      </c>
      <c r="G6606">
        <v>6604</v>
      </c>
      <c r="H6606">
        <f t="shared" ca="1" si="207"/>
        <v>5.720160994141809E-3</v>
      </c>
    </row>
    <row r="6607" spans="2:8" x14ac:dyDescent="0.45">
      <c r="B6607" s="191">
        <v>42222</v>
      </c>
      <c r="C6607" s="101">
        <v>146.24258422851563</v>
      </c>
      <c r="D6607" s="56">
        <f t="shared" si="206"/>
        <v>-0.62590026061654891</v>
      </c>
      <c r="E6607">
        <v>-1.6727066943149599E-2</v>
      </c>
      <c r="G6607">
        <v>6605</v>
      </c>
      <c r="H6607">
        <f t="shared" ca="1" si="207"/>
        <v>-1.0814842779927262E-2</v>
      </c>
    </row>
    <row r="6608" spans="2:8" x14ac:dyDescent="0.45">
      <c r="B6608" s="191">
        <v>45163</v>
      </c>
      <c r="C6608" s="101">
        <v>390.918701171875</v>
      </c>
      <c r="D6608" s="56">
        <f t="shared" si="206"/>
        <v>38.560258299627179</v>
      </c>
      <c r="E6608">
        <v>-1.6744239456594392E-2</v>
      </c>
      <c r="G6608">
        <v>6606</v>
      </c>
      <c r="H6608">
        <f t="shared" ca="1" si="207"/>
        <v>5.6778263358949642E-3</v>
      </c>
    </row>
    <row r="6609" spans="2:8" x14ac:dyDescent="0.45">
      <c r="B6609" s="191">
        <v>37937</v>
      </c>
      <c r="C6609" s="101">
        <v>9.8816013336181641</v>
      </c>
      <c r="D6609" s="56">
        <f t="shared" si="206"/>
        <v>0.33132269742657794</v>
      </c>
      <c r="E6609">
        <v>-1.6756198170653595E-2</v>
      </c>
      <c r="G6609">
        <v>6607</v>
      </c>
      <c r="H6609">
        <f t="shared" ca="1" si="207"/>
        <v>-1.0432584183585548E-2</v>
      </c>
    </row>
    <row r="6610" spans="2:8" x14ac:dyDescent="0.45">
      <c r="B6610" s="191">
        <v>37141</v>
      </c>
      <c r="C6610" s="101">
        <v>7.422393798828125</v>
      </c>
      <c r="D6610" s="56">
        <f t="shared" si="206"/>
        <v>-0.96557919673942294</v>
      </c>
      <c r="E6610">
        <v>-1.6759923336284042E-2</v>
      </c>
      <c r="G6610">
        <v>6608</v>
      </c>
      <c r="H6610">
        <f t="shared" ca="1" si="207"/>
        <v>-6.0430319528540291E-3</v>
      </c>
    </row>
    <row r="6611" spans="2:8" x14ac:dyDescent="0.45">
      <c r="B6611" s="191">
        <v>43360</v>
      </c>
      <c r="C6611" s="101">
        <v>215.63685607910156</v>
      </c>
      <c r="D6611" s="56">
        <f t="shared" si="206"/>
        <v>6.2767673428530824</v>
      </c>
      <c r="E6611">
        <v>-1.6767029832180116E-2</v>
      </c>
      <c r="G6611">
        <v>6609</v>
      </c>
      <c r="H6611">
        <f t="shared" ca="1" si="207"/>
        <v>2.2097380036987736E-2</v>
      </c>
    </row>
    <row r="6612" spans="2:8" x14ac:dyDescent="0.45">
      <c r="B6612" s="191">
        <v>39234</v>
      </c>
      <c r="C6612" s="101">
        <v>29.63360595703125</v>
      </c>
      <c r="D6612" s="56">
        <f t="shared" si="206"/>
        <v>-9.8751371171379165E-2</v>
      </c>
      <c r="E6612">
        <v>-1.678861980270013E-2</v>
      </c>
      <c r="G6612">
        <v>6610</v>
      </c>
      <c r="H6612">
        <f t="shared" ca="1" si="207"/>
        <v>2.7322911218619181E-4</v>
      </c>
    </row>
    <row r="6613" spans="2:8" x14ac:dyDescent="0.45">
      <c r="B6613" s="191">
        <v>38904</v>
      </c>
      <c r="C6613" s="101">
        <v>32.880611419677734</v>
      </c>
      <c r="D6613" s="56">
        <f t="shared" si="206"/>
        <v>8.6161255441138369</v>
      </c>
      <c r="E6613">
        <v>-1.6788653799319809E-2</v>
      </c>
      <c r="G6613">
        <v>6611</v>
      </c>
      <c r="H6613">
        <f t="shared" ca="1" si="207"/>
        <v>3.6095701658642593E-3</v>
      </c>
    </row>
    <row r="6614" spans="2:8" x14ac:dyDescent="0.45">
      <c r="B6614" s="191">
        <v>35352</v>
      </c>
      <c r="C6614" s="101">
        <v>3.4193201065063477</v>
      </c>
      <c r="D6614" s="56">
        <f t="shared" si="206"/>
        <v>-0.90988905956733679</v>
      </c>
      <c r="E6614">
        <v>-1.6794946063695228E-2</v>
      </c>
      <c r="G6614">
        <v>6612</v>
      </c>
      <c r="H6614">
        <f t="shared" ca="1" si="207"/>
        <v>-1.644555487216905E-2</v>
      </c>
    </row>
    <row r="6615" spans="2:8" x14ac:dyDescent="0.45">
      <c r="B6615" s="191">
        <v>39498</v>
      </c>
      <c r="C6615" s="101">
        <v>37.945671081542969</v>
      </c>
      <c r="D6615" s="56">
        <f t="shared" si="206"/>
        <v>-0.78276303998744867</v>
      </c>
      <c r="E6615">
        <v>-1.6796701447490479E-2</v>
      </c>
      <c r="G6615">
        <v>6613</v>
      </c>
      <c r="H6615">
        <f t="shared" ca="1" si="207"/>
        <v>2.4459713240245932E-2</v>
      </c>
    </row>
    <row r="6616" spans="2:8" x14ac:dyDescent="0.45">
      <c r="B6616" s="191">
        <v>44278</v>
      </c>
      <c r="C6616" s="101">
        <v>174.67410278320313</v>
      </c>
      <c r="D6616" s="56">
        <f t="shared" si="206"/>
        <v>-6.7614594595387073E-2</v>
      </c>
      <c r="E6616">
        <v>-1.6814173201160194E-2</v>
      </c>
      <c r="G6616">
        <v>6614</v>
      </c>
      <c r="H6616">
        <f t="shared" ca="1" si="207"/>
        <v>-2.4745952791787006E-2</v>
      </c>
    </row>
    <row r="6617" spans="2:8" x14ac:dyDescent="0.45">
      <c r="B6617" s="191">
        <v>43742</v>
      </c>
      <c r="C6617" s="101">
        <v>187.34109497070313</v>
      </c>
      <c r="D6617" s="56">
        <f t="shared" si="206"/>
        <v>4.5303880929134728</v>
      </c>
      <c r="E6617">
        <v>-1.6816386070577956E-2</v>
      </c>
      <c r="G6617">
        <v>6615</v>
      </c>
      <c r="H6617">
        <f t="shared" ca="1" si="207"/>
        <v>-3.0329717052046991E-2</v>
      </c>
    </row>
    <row r="6618" spans="2:8" x14ac:dyDescent="0.45">
      <c r="B6618" s="191">
        <v>38979</v>
      </c>
      <c r="C6618" s="101">
        <v>33.874855041503906</v>
      </c>
      <c r="D6618" s="56">
        <f t="shared" si="206"/>
        <v>5.3667974876140425</v>
      </c>
      <c r="E6618">
        <v>-1.6822571044921009E-2</v>
      </c>
      <c r="G6618">
        <v>6616</v>
      </c>
      <c r="H6618">
        <f t="shared" ca="1" si="207"/>
        <v>-1.3024321998836297E-2</v>
      </c>
    </row>
    <row r="6619" spans="2:8" x14ac:dyDescent="0.45">
      <c r="B6619" s="191">
        <v>35604</v>
      </c>
      <c r="C6619" s="101">
        <v>5.3205485343933105</v>
      </c>
      <c r="D6619" s="56">
        <f t="shared" si="206"/>
        <v>-0.97111116175331647</v>
      </c>
      <c r="E6619">
        <v>-1.6833489836984492E-2</v>
      </c>
      <c r="G6619">
        <v>6617</v>
      </c>
      <c r="H6619">
        <f t="shared" ca="1" si="207"/>
        <v>-2.2235940799097555E-2</v>
      </c>
    </row>
    <row r="6620" spans="2:8" x14ac:dyDescent="0.45">
      <c r="B6620" s="191">
        <v>44524</v>
      </c>
      <c r="C6620" s="101">
        <v>184.17315673828125</v>
      </c>
      <c r="D6620" s="56">
        <f t="shared" si="206"/>
        <v>64.974883742142893</v>
      </c>
      <c r="E6620">
        <v>-1.6839373173776935E-2</v>
      </c>
      <c r="G6620">
        <v>6618</v>
      </c>
      <c r="H6620">
        <f t="shared" ca="1" si="207"/>
        <v>-2.020790122649772E-2</v>
      </c>
    </row>
    <row r="6621" spans="2:8" x14ac:dyDescent="0.45">
      <c r="B6621" s="191">
        <v>35194</v>
      </c>
      <c r="C6621" s="101">
        <v>2.7915647029876709</v>
      </c>
      <c r="D6621" s="56">
        <f t="shared" si="206"/>
        <v>-0.98442899271154782</v>
      </c>
      <c r="E6621">
        <v>-1.6841460916061816E-2</v>
      </c>
      <c r="G6621">
        <v>6619</v>
      </c>
      <c r="H6621">
        <f t="shared" ca="1" si="207"/>
        <v>1.7297592548491704E-2</v>
      </c>
    </row>
    <row r="6622" spans="2:8" x14ac:dyDescent="0.45">
      <c r="B6622" s="191">
        <v>44533</v>
      </c>
      <c r="C6622" s="101">
        <v>179.27964782714844</v>
      </c>
      <c r="D6622" s="56">
        <f t="shared" si="206"/>
        <v>-0.57851406910473557</v>
      </c>
      <c r="E6622">
        <v>-1.6855325008468119E-2</v>
      </c>
      <c r="G6622">
        <v>6620</v>
      </c>
      <c r="H6622">
        <f t="shared" ca="1" si="207"/>
        <v>-2.4962030240027272E-2</v>
      </c>
    </row>
    <row r="6623" spans="2:8" x14ac:dyDescent="0.45">
      <c r="B6623" s="191">
        <v>45495</v>
      </c>
      <c r="C6623" s="101">
        <v>425.3514404296875</v>
      </c>
      <c r="D6623" s="56">
        <f t="shared" si="206"/>
        <v>4.9204668258725284E-2</v>
      </c>
      <c r="E6623">
        <v>-1.685804474613687E-2</v>
      </c>
      <c r="G6623">
        <v>6621</v>
      </c>
      <c r="H6623">
        <f t="shared" ca="1" si="207"/>
        <v>-9.9381073405515018E-3</v>
      </c>
    </row>
    <row r="6624" spans="2:8" x14ac:dyDescent="0.45">
      <c r="B6624" s="191">
        <v>45821</v>
      </c>
      <c r="C6624" s="101">
        <v>405.4036865234375</v>
      </c>
      <c r="D6624" s="56">
        <f t="shared" si="206"/>
        <v>15.350855647821811</v>
      </c>
      <c r="E6624">
        <v>-1.6864605878637331E-2</v>
      </c>
      <c r="G6624">
        <v>6622</v>
      </c>
      <c r="H6624">
        <f t="shared" ca="1" si="207"/>
        <v>-1.8896900614632832E-2</v>
      </c>
    </row>
    <row r="6625" spans="2:8" x14ac:dyDescent="0.45">
      <c r="B6625" s="191">
        <v>38685</v>
      </c>
      <c r="C6625" s="101">
        <v>24.794034957885742</v>
      </c>
      <c r="D6625" s="56">
        <f t="shared" si="206"/>
        <v>4.6002964889836591</v>
      </c>
      <c r="E6625">
        <v>-1.6876262397655366E-2</v>
      </c>
      <c r="G6625">
        <v>6623</v>
      </c>
      <c r="H6625">
        <f t="shared" ca="1" si="207"/>
        <v>1.4412715619292518E-2</v>
      </c>
    </row>
    <row r="6626" spans="2:8" x14ac:dyDescent="0.45">
      <c r="B6626" s="191">
        <v>35515</v>
      </c>
      <c r="C6626" s="101">
        <v>4.427271842956543</v>
      </c>
      <c r="D6626" s="56">
        <f t="shared" si="206"/>
        <v>-0.26518403872561735</v>
      </c>
      <c r="E6626">
        <v>-1.6896755789428879E-2</v>
      </c>
      <c r="G6626">
        <v>6624</v>
      </c>
      <c r="H6626">
        <f t="shared" ca="1" si="207"/>
        <v>2.0958378852953822E-2</v>
      </c>
    </row>
    <row r="6627" spans="2:8" x14ac:dyDescent="0.45">
      <c r="B6627" s="191">
        <v>35739</v>
      </c>
      <c r="C6627" s="101">
        <v>6.0250077247619629</v>
      </c>
      <c r="D6627" s="56">
        <f t="shared" si="206"/>
        <v>-0.96581488422744244</v>
      </c>
      <c r="E6627">
        <v>-1.6908004329061588E-2</v>
      </c>
      <c r="G6627">
        <v>6625</v>
      </c>
      <c r="H6627">
        <f t="shared" ca="1" si="207"/>
        <v>6.3974377662534276E-3</v>
      </c>
    </row>
    <row r="6628" spans="2:8" x14ac:dyDescent="0.45">
      <c r="B6628" s="191">
        <v>44536</v>
      </c>
      <c r="C6628" s="101">
        <v>176.24652099609375</v>
      </c>
      <c r="D6628" s="56">
        <f t="shared" si="206"/>
        <v>18.367758896763867</v>
      </c>
      <c r="E6628">
        <v>-1.69184113635646E-2</v>
      </c>
      <c r="G6628">
        <v>6626</v>
      </c>
      <c r="H6628">
        <f t="shared" ca="1" si="207"/>
        <v>2.3324965586188726E-2</v>
      </c>
    </row>
    <row r="6629" spans="2:8" x14ac:dyDescent="0.45">
      <c r="B6629" s="191">
        <v>37881</v>
      </c>
      <c r="C6629" s="101">
        <v>9.0999956130981445</v>
      </c>
      <c r="D6629" s="56">
        <f t="shared" si="206"/>
        <v>-0.73078974167877764</v>
      </c>
      <c r="E6629">
        <v>-1.6937416492289293E-2</v>
      </c>
      <c r="G6629">
        <v>6627</v>
      </c>
      <c r="H6629">
        <f t="shared" ca="1" si="207"/>
        <v>-6.6576274850338995E-3</v>
      </c>
    </row>
    <row r="6630" spans="2:8" x14ac:dyDescent="0.45">
      <c r="B6630" s="191">
        <v>39631</v>
      </c>
      <c r="C6630" s="101">
        <v>33.802558898925781</v>
      </c>
      <c r="D6630" s="56">
        <f t="shared" si="206"/>
        <v>-0.61109521360946295</v>
      </c>
      <c r="E6630">
        <v>-1.6939856094484132E-2</v>
      </c>
      <c r="G6630">
        <v>6628</v>
      </c>
      <c r="H6630">
        <f t="shared" ca="1" si="207"/>
        <v>1.637394810334238E-3</v>
      </c>
    </row>
    <row r="6631" spans="2:8" x14ac:dyDescent="0.45">
      <c r="B6631" s="191">
        <v>40983</v>
      </c>
      <c r="C6631" s="101">
        <v>86.917312622070313</v>
      </c>
      <c r="D6631" s="56">
        <f t="shared" si="206"/>
        <v>1.3990549862552262</v>
      </c>
      <c r="E6631">
        <v>-1.6941421495111297E-2</v>
      </c>
      <c r="G6631">
        <v>6629</v>
      </c>
      <c r="H6631">
        <f t="shared" ca="1" si="207"/>
        <v>1.6297794208193085E-2</v>
      </c>
    </row>
    <row r="6632" spans="2:8" x14ac:dyDescent="0.45">
      <c r="B6632" s="191">
        <v>39920</v>
      </c>
      <c r="C6632" s="101">
        <v>36.229812622070313</v>
      </c>
      <c r="D6632" s="56">
        <f t="shared" si="206"/>
        <v>10.219821342409082</v>
      </c>
      <c r="E6632">
        <v>-1.6953450698095136E-2</v>
      </c>
      <c r="G6632">
        <v>6630</v>
      </c>
      <c r="H6632">
        <f t="shared" ca="1" si="207"/>
        <v>3.9061506268712651E-4</v>
      </c>
    </row>
    <row r="6633" spans="2:8" x14ac:dyDescent="0.45">
      <c r="B6633" s="191">
        <v>35255</v>
      </c>
      <c r="C6633" s="101">
        <v>3.2290899753570557</v>
      </c>
      <c r="D6633" s="56">
        <f t="shared" si="206"/>
        <v>-0.45551279135091011</v>
      </c>
      <c r="E6633">
        <v>-1.6965668011610209E-2</v>
      </c>
      <c r="G6633">
        <v>6631</v>
      </c>
      <c r="H6633">
        <f t="shared" ca="1" si="207"/>
        <v>1.5318550037254578E-3</v>
      </c>
    </row>
    <row r="6634" spans="2:8" x14ac:dyDescent="0.45">
      <c r="B6634" s="191">
        <v>35696</v>
      </c>
      <c r="C6634" s="101">
        <v>5.9305157661437988</v>
      </c>
      <c r="D6634" s="56">
        <f t="shared" si="206"/>
        <v>-0.95839534071977805</v>
      </c>
      <c r="E6634">
        <v>-1.6997530083581971E-2</v>
      </c>
      <c r="G6634">
        <v>6632</v>
      </c>
      <c r="H6634">
        <f t="shared" ca="1" si="207"/>
        <v>-2.2025840879563927E-2</v>
      </c>
    </row>
    <row r="6635" spans="2:8" x14ac:dyDescent="0.45">
      <c r="B6635" s="191">
        <v>42501</v>
      </c>
      <c r="C6635" s="101">
        <v>142.54450988769531</v>
      </c>
      <c r="D6635" s="56">
        <f t="shared" si="206"/>
        <v>19.364785997651907</v>
      </c>
      <c r="E6635">
        <v>-1.7001446224117596E-2</v>
      </c>
      <c r="G6635">
        <v>6633</v>
      </c>
      <c r="H6635">
        <f t="shared" ca="1" si="207"/>
        <v>1.7864391128676691E-2</v>
      </c>
    </row>
    <row r="6636" spans="2:8" x14ac:dyDescent="0.45">
      <c r="B6636" s="191">
        <v>37701</v>
      </c>
      <c r="C6636" s="101">
        <v>6.9995584487915039</v>
      </c>
      <c r="D6636" s="56">
        <f t="shared" si="206"/>
        <v>-0.80148029205640847</v>
      </c>
      <c r="E6636">
        <v>-1.7012376527528919E-2</v>
      </c>
      <c r="G6636">
        <v>6634</v>
      </c>
      <c r="H6636">
        <f t="shared" ca="1" si="207"/>
        <v>2.7615954420729113E-2</v>
      </c>
    </row>
    <row r="6637" spans="2:8" x14ac:dyDescent="0.45">
      <c r="B6637" s="191">
        <v>39349</v>
      </c>
      <c r="C6637" s="101">
        <v>35.258758544921875</v>
      </c>
      <c r="D6637" s="56">
        <f t="shared" si="206"/>
        <v>-0.76231120541646857</v>
      </c>
      <c r="E6637">
        <v>-1.7024754452190826E-2</v>
      </c>
      <c r="G6637">
        <v>6635</v>
      </c>
      <c r="H6637">
        <f t="shared" ca="1" si="207"/>
        <v>-3.197834829444017E-2</v>
      </c>
    </row>
    <row r="6638" spans="2:8" x14ac:dyDescent="0.45">
      <c r="B6638" s="191">
        <v>44042</v>
      </c>
      <c r="C6638" s="101">
        <v>148.34001159667969</v>
      </c>
      <c r="D6638" s="56">
        <f t="shared" si="206"/>
        <v>34.536104508912771</v>
      </c>
      <c r="E6638">
        <v>-1.7031157577565331E-2</v>
      </c>
      <c r="G6638">
        <v>6636</v>
      </c>
      <c r="H6638">
        <f t="shared" ca="1" si="207"/>
        <v>-1.9635444004684966E-2</v>
      </c>
    </row>
    <row r="6639" spans="2:8" x14ac:dyDescent="0.45">
      <c r="B6639" s="191">
        <v>35451</v>
      </c>
      <c r="C6639" s="101">
        <v>4.1743464469909668</v>
      </c>
      <c r="D6639" s="56">
        <f t="shared" si="206"/>
        <v>-0.93402050973063133</v>
      </c>
      <c r="E6639">
        <v>-1.7034570603825669E-2</v>
      </c>
      <c r="G6639">
        <v>6637</v>
      </c>
      <c r="H6639">
        <f t="shared" ca="1" si="207"/>
        <v>-2.1146358440342634E-2</v>
      </c>
    </row>
    <row r="6640" spans="2:8" x14ac:dyDescent="0.45">
      <c r="B6640" s="191">
        <v>40592</v>
      </c>
      <c r="C6640" s="101">
        <v>63.267333984375</v>
      </c>
      <c r="D6640" s="56">
        <f t="shared" si="206"/>
        <v>0.9230401403267271</v>
      </c>
      <c r="E6640">
        <v>-1.7040223518915151E-2</v>
      </c>
      <c r="G6640">
        <v>6638</v>
      </c>
      <c r="H6640">
        <f t="shared" ca="1" si="207"/>
        <v>-2.1274739062536539E-2</v>
      </c>
    </row>
    <row r="6641" spans="2:8" x14ac:dyDescent="0.45">
      <c r="B6641" s="191">
        <v>38952</v>
      </c>
      <c r="C6641" s="101">
        <v>32.899642944335938</v>
      </c>
      <c r="D6641" s="56">
        <f t="shared" si="206"/>
        <v>-0.85384261273113082</v>
      </c>
      <c r="E6641">
        <v>-1.7042224433814014E-2</v>
      </c>
      <c r="G6641">
        <v>6639</v>
      </c>
      <c r="H6641">
        <f t="shared" ca="1" si="207"/>
        <v>1.263600968223689E-2</v>
      </c>
    </row>
    <row r="6642" spans="2:8" x14ac:dyDescent="0.45">
      <c r="B6642" s="191">
        <v>44734</v>
      </c>
      <c r="C6642" s="101">
        <v>225.09736633300781</v>
      </c>
      <c r="D6642" s="56">
        <f t="shared" si="206"/>
        <v>0.38330526929149306</v>
      </c>
      <c r="E6642">
        <v>-1.7043312850822605E-2</v>
      </c>
      <c r="G6642">
        <v>6640</v>
      </c>
      <c r="H6642">
        <f t="shared" ca="1" si="207"/>
        <v>2.8916278677750498E-2</v>
      </c>
    </row>
    <row r="6643" spans="2:8" x14ac:dyDescent="0.45">
      <c r="B6643" s="191">
        <v>42545</v>
      </c>
      <c r="C6643" s="101">
        <v>162.72428894042969</v>
      </c>
      <c r="D6643" s="56">
        <f t="shared" si="206"/>
        <v>0.41198788324866475</v>
      </c>
      <c r="E6643">
        <v>-1.7071362176097272E-2</v>
      </c>
      <c r="G6643">
        <v>6641</v>
      </c>
      <c r="H6643">
        <f t="shared" ca="1" si="207"/>
        <v>3.7677041127238908E-2</v>
      </c>
    </row>
    <row r="6644" spans="2:8" x14ac:dyDescent="0.45">
      <c r="B6644" s="191">
        <v>43959</v>
      </c>
      <c r="C6644" s="101">
        <v>115.24481964111328</v>
      </c>
      <c r="D6644" s="56">
        <f t="shared" si="206"/>
        <v>0.51755483232207344</v>
      </c>
      <c r="E6644">
        <v>-1.7080709269727351E-2</v>
      </c>
      <c r="G6644">
        <v>6642</v>
      </c>
      <c r="H6644">
        <f t="shared" ca="1" si="207"/>
        <v>-9.1546836069980441E-3</v>
      </c>
    </row>
    <row r="6645" spans="2:8" x14ac:dyDescent="0.45">
      <c r="B6645" s="191">
        <v>40687</v>
      </c>
      <c r="C6645" s="101">
        <v>75.941123962402344</v>
      </c>
      <c r="D6645" s="56">
        <f t="shared" si="206"/>
        <v>17.260315421967174</v>
      </c>
      <c r="E6645">
        <v>-1.7087049877197044E-2</v>
      </c>
      <c r="G6645">
        <v>6643</v>
      </c>
      <c r="H6645">
        <f t="shared" ca="1" si="207"/>
        <v>-1.0494663755121283E-2</v>
      </c>
    </row>
    <row r="6646" spans="2:8" x14ac:dyDescent="0.45">
      <c r="B6646" s="191">
        <v>35486</v>
      </c>
      <c r="C6646" s="101">
        <v>4.1588068008422852</v>
      </c>
      <c r="D6646" s="56">
        <f t="shared" si="206"/>
        <v>-0.68856462093522486</v>
      </c>
      <c r="E6646">
        <v>-1.7097354655130112E-2</v>
      </c>
      <c r="G6646">
        <v>6644</v>
      </c>
      <c r="H6646">
        <f t="shared" ca="1" si="207"/>
        <v>3.8295881348540992E-2</v>
      </c>
    </row>
    <row r="6647" spans="2:8" x14ac:dyDescent="0.45">
      <c r="B6647" s="191">
        <v>38266</v>
      </c>
      <c r="C6647" s="101">
        <v>13.35367488861084</v>
      </c>
      <c r="D6647" s="56">
        <f t="shared" si="206"/>
        <v>-0.93211665592479376</v>
      </c>
      <c r="E6647">
        <v>-1.7101398999253753E-2</v>
      </c>
      <c r="G6647">
        <v>6645</v>
      </c>
      <c r="H6647">
        <f t="shared" ca="1" si="207"/>
        <v>-1.5905597463000548E-2</v>
      </c>
    </row>
    <row r="6648" spans="2:8" x14ac:dyDescent="0.45">
      <c r="B6648" s="191">
        <v>43504</v>
      </c>
      <c r="C6648" s="101">
        <v>196.71504211425781</v>
      </c>
      <c r="D6648" s="56">
        <f t="shared" si="206"/>
        <v>-0.19188371976839283</v>
      </c>
      <c r="E6648">
        <v>-1.7124572257361931E-2</v>
      </c>
      <c r="G6648">
        <v>6646</v>
      </c>
      <c r="H6648">
        <f t="shared" ca="1" si="207"/>
        <v>6.7067361745901414E-3</v>
      </c>
    </row>
    <row r="6649" spans="2:8" x14ac:dyDescent="0.45">
      <c r="B6649" s="191">
        <v>44747</v>
      </c>
      <c r="C6649" s="101">
        <v>243.42417907714844</v>
      </c>
      <c r="D6649" s="56">
        <f t="shared" si="206"/>
        <v>0.36332604769755567</v>
      </c>
      <c r="E6649">
        <v>-1.7129061731604878E-2</v>
      </c>
      <c r="G6649">
        <v>6647</v>
      </c>
      <c r="H6649">
        <f t="shared" ca="1" si="207"/>
        <v>8.3174974336085745E-3</v>
      </c>
    </row>
    <row r="6650" spans="2:8" x14ac:dyDescent="0.45">
      <c r="B6650" s="191">
        <v>44579</v>
      </c>
      <c r="C6650" s="101">
        <v>178.55169677734375</v>
      </c>
      <c r="D6650" s="56">
        <f t="shared" si="206"/>
        <v>-0.55558068953112361</v>
      </c>
      <c r="E6650">
        <v>-1.7141780103023373E-2</v>
      </c>
      <c r="G6650">
        <v>6648</v>
      </c>
      <c r="H6650">
        <f t="shared" ca="1" si="207"/>
        <v>1.2167139999496252E-2</v>
      </c>
    </row>
    <row r="6651" spans="2:8" x14ac:dyDescent="0.45">
      <c r="B6651" s="191">
        <v>45316</v>
      </c>
      <c r="C6651" s="101">
        <v>401.7640380859375</v>
      </c>
      <c r="D6651" s="56">
        <f t="shared" si="206"/>
        <v>50.858187939220521</v>
      </c>
      <c r="E6651">
        <v>-1.7148495192465259E-2</v>
      </c>
      <c r="G6651">
        <v>6649</v>
      </c>
      <c r="H6651">
        <f t="shared" ca="1" si="207"/>
        <v>7.0212620363612659E-3</v>
      </c>
    </row>
    <row r="6652" spans="2:8" x14ac:dyDescent="0.45">
      <c r="B6652" s="191">
        <v>35865</v>
      </c>
      <c r="C6652" s="101">
        <v>7.7473597526550293</v>
      </c>
      <c r="D6652" s="56">
        <f t="shared" si="206"/>
        <v>9.1492508706974271E-2</v>
      </c>
      <c r="E6652">
        <v>-1.7163860980093978E-2</v>
      </c>
      <c r="G6652">
        <v>6650</v>
      </c>
      <c r="H6652">
        <f t="shared" ca="1" si="207"/>
        <v>6.5230912566017945E-3</v>
      </c>
    </row>
    <row r="6653" spans="2:8" x14ac:dyDescent="0.45">
      <c r="B6653" s="191">
        <v>37587</v>
      </c>
      <c r="C6653" s="101">
        <v>7.0979504585266113</v>
      </c>
      <c r="D6653" s="56">
        <f t="shared" si="206"/>
        <v>-8.4083691801814048E-2</v>
      </c>
      <c r="E6653">
        <v>-1.7168069723680301E-2</v>
      </c>
      <c r="G6653">
        <v>6651</v>
      </c>
      <c r="H6653">
        <f t="shared" ca="1" si="207"/>
        <v>-1.0788361407130609E-2</v>
      </c>
    </row>
    <row r="6654" spans="2:8" x14ac:dyDescent="0.45">
      <c r="B6654" s="191">
        <v>37447</v>
      </c>
      <c r="C6654" s="101">
        <v>7.7495622634887695</v>
      </c>
      <c r="D6654" s="56">
        <f t="shared" si="206"/>
        <v>-4.7762207409122633E-2</v>
      </c>
      <c r="E6654">
        <v>-1.7176837971009638E-2</v>
      </c>
      <c r="G6654">
        <v>6652</v>
      </c>
      <c r="H6654">
        <f t="shared" ca="1" si="207"/>
        <v>2.2256023040822326E-3</v>
      </c>
    </row>
    <row r="6655" spans="2:8" x14ac:dyDescent="0.45">
      <c r="B6655" s="191">
        <v>36817</v>
      </c>
      <c r="C6655" s="101">
        <v>8.1382637023925781</v>
      </c>
      <c r="D6655" s="56">
        <f t="shared" si="206"/>
        <v>-0.6854368977847628</v>
      </c>
      <c r="E6655">
        <v>-1.7194513437122173E-2</v>
      </c>
      <c r="G6655">
        <v>6653</v>
      </c>
      <c r="H6655">
        <f t="shared" ca="1" si="207"/>
        <v>1.5672779298837541E-3</v>
      </c>
    </row>
    <row r="6656" spans="2:8" x14ac:dyDescent="0.45">
      <c r="B6656" s="191">
        <v>38727</v>
      </c>
      <c r="C6656" s="101">
        <v>25.871641159057617</v>
      </c>
      <c r="D6656" s="56">
        <f t="shared" si="206"/>
        <v>-0.86505286263776671</v>
      </c>
      <c r="E6656">
        <v>-1.7199847321784121E-2</v>
      </c>
      <c r="G6656">
        <v>6654</v>
      </c>
      <c r="H6656">
        <f t="shared" ca="1" si="207"/>
        <v>-2.0435667899980338E-2</v>
      </c>
    </row>
    <row r="6657" spans="2:8" x14ac:dyDescent="0.45">
      <c r="B6657" s="191">
        <v>43382</v>
      </c>
      <c r="C6657" s="101">
        <v>191.71685791015625</v>
      </c>
      <c r="D6657" s="56">
        <f t="shared" si="206"/>
        <v>22.079497813798927</v>
      </c>
      <c r="E6657">
        <v>-1.7203535182357784E-2</v>
      </c>
      <c r="G6657">
        <v>6655</v>
      </c>
      <c r="H6657">
        <f t="shared" ca="1" si="207"/>
        <v>1.9227680778721414E-2</v>
      </c>
    </row>
    <row r="6658" spans="2:8" x14ac:dyDescent="0.45">
      <c r="B6658" s="191">
        <v>35905</v>
      </c>
      <c r="C6658" s="101">
        <v>8.3068037033081055</v>
      </c>
      <c r="D6658" s="56">
        <f t="shared" si="206"/>
        <v>0.93942596848669235</v>
      </c>
      <c r="E6658">
        <v>-1.72138195726242E-2</v>
      </c>
      <c r="G6658">
        <v>6656</v>
      </c>
      <c r="H6658">
        <f t="shared" ca="1" si="207"/>
        <v>-6.5275366671347064E-3</v>
      </c>
    </row>
    <row r="6659" spans="2:8" x14ac:dyDescent="0.45">
      <c r="B6659" s="191">
        <v>35562</v>
      </c>
      <c r="C6659" s="101">
        <v>4.2831249237060547</v>
      </c>
      <c r="D6659" s="56">
        <f t="shared" ref="D6659:D6722" si="208">(C6659-C6660)/C6660</f>
        <v>-0.97807889824272809</v>
      </c>
      <c r="E6659">
        <v>-1.7213924229848396E-2</v>
      </c>
      <c r="G6659">
        <v>6657</v>
      </c>
      <c r="H6659">
        <f t="shared" ca="1" si="207"/>
        <v>-1.2617325824291127E-2</v>
      </c>
    </row>
    <row r="6660" spans="2:8" x14ac:dyDescent="0.45">
      <c r="B6660" s="191">
        <v>43665</v>
      </c>
      <c r="C6660" s="101">
        <v>195.38821411132813</v>
      </c>
      <c r="D6660" s="56">
        <f t="shared" si="208"/>
        <v>23.444510569645406</v>
      </c>
      <c r="E6660">
        <v>-1.7216152301939111E-2</v>
      </c>
      <c r="G6660">
        <v>6658</v>
      </c>
      <c r="H6660">
        <f t="shared" ref="H6660:H6723" ca="1" si="209">_xlfn.NORM.INV(RAND(),N$5,N$6)</f>
        <v>-2.3276269620915484E-2</v>
      </c>
    </row>
    <row r="6661" spans="2:8" x14ac:dyDescent="0.45">
      <c r="B6661" s="191">
        <v>36808</v>
      </c>
      <c r="C6661" s="101">
        <v>7.9931325912475586</v>
      </c>
      <c r="D6661" s="56">
        <f t="shared" si="208"/>
        <v>-0.94031931100114108</v>
      </c>
      <c r="E6661">
        <v>-1.7235476111691784E-2</v>
      </c>
      <c r="G6661">
        <v>6659</v>
      </c>
      <c r="H6661">
        <f t="shared" ca="1" si="209"/>
        <v>-2.0146051616221951E-4</v>
      </c>
    </row>
    <row r="6662" spans="2:8" x14ac:dyDescent="0.45">
      <c r="B6662" s="191">
        <v>41604</v>
      </c>
      <c r="C6662" s="101">
        <v>133.931640625</v>
      </c>
      <c r="D6662" s="56">
        <f t="shared" si="208"/>
        <v>2.7045882843030289</v>
      </c>
      <c r="E6662">
        <v>-1.7235823479764718E-2</v>
      </c>
      <c r="G6662">
        <v>6660</v>
      </c>
      <c r="H6662">
        <f t="shared" ca="1" si="209"/>
        <v>3.2907110902437135E-2</v>
      </c>
    </row>
    <row r="6663" spans="2:8" x14ac:dyDescent="0.45">
      <c r="B6663" s="191">
        <v>39946</v>
      </c>
      <c r="C6663" s="101">
        <v>36.152908325195313</v>
      </c>
      <c r="D6663" s="56">
        <f t="shared" si="208"/>
        <v>0</v>
      </c>
      <c r="E6663">
        <v>-1.7245877568288954E-2</v>
      </c>
      <c r="G6663">
        <v>6661</v>
      </c>
      <c r="H6663">
        <f t="shared" ca="1" si="209"/>
        <v>-3.0219415687076511E-3</v>
      </c>
    </row>
    <row r="6664" spans="2:8" x14ac:dyDescent="0.45">
      <c r="B6664" s="191">
        <v>39721</v>
      </c>
      <c r="C6664" s="101">
        <v>36.152908325195313</v>
      </c>
      <c r="D6664" s="56">
        <f t="shared" si="208"/>
        <v>1.3260625583178898</v>
      </c>
      <c r="E6664">
        <v>-1.7245877568288954E-2</v>
      </c>
      <c r="G6664">
        <v>6662</v>
      </c>
      <c r="H6664">
        <f t="shared" ca="1" si="209"/>
        <v>1.5428118797712578E-2</v>
      </c>
    </row>
    <row r="6665" spans="2:8" x14ac:dyDescent="0.45">
      <c r="B6665" s="191">
        <v>38429</v>
      </c>
      <c r="C6665" s="101">
        <v>15.542534828186035</v>
      </c>
      <c r="D6665" s="56">
        <f t="shared" si="208"/>
        <v>-0.90886094814195784</v>
      </c>
      <c r="E6665">
        <v>-1.7276605315530682E-2</v>
      </c>
      <c r="G6665">
        <v>6663</v>
      </c>
      <c r="H6665">
        <f t="shared" ca="1" si="209"/>
        <v>-2.160584169966983E-2</v>
      </c>
    </row>
    <row r="6666" spans="2:8" x14ac:dyDescent="0.45">
      <c r="B6666" s="191">
        <v>42578</v>
      </c>
      <c r="C6666" s="101">
        <v>170.5364990234375</v>
      </c>
      <c r="D6666" s="56">
        <f t="shared" si="208"/>
        <v>-0.3847734133650994</v>
      </c>
      <c r="E6666">
        <v>-1.7279047860810949E-2</v>
      </c>
      <c r="G6666">
        <v>6664</v>
      </c>
      <c r="H6666">
        <f t="shared" ca="1" si="209"/>
        <v>-4.4723996441963447E-2</v>
      </c>
    </row>
    <row r="6667" spans="2:8" x14ac:dyDescent="0.45">
      <c r="B6667" s="191">
        <v>44918</v>
      </c>
      <c r="C6667" s="101">
        <v>277.1929931640625</v>
      </c>
      <c r="D6667" s="56">
        <f t="shared" si="208"/>
        <v>35.352326932650726</v>
      </c>
      <c r="E6667">
        <v>-1.7295825433596555E-2</v>
      </c>
      <c r="G6667">
        <v>6665</v>
      </c>
      <c r="H6667">
        <f t="shared" ca="1" si="209"/>
        <v>1.655568459667852E-2</v>
      </c>
    </row>
    <row r="6668" spans="2:8" x14ac:dyDescent="0.45">
      <c r="B6668" s="191">
        <v>37635</v>
      </c>
      <c r="C6668" s="101">
        <v>7.6251788139343262</v>
      </c>
      <c r="D6668" s="56">
        <f t="shared" si="208"/>
        <v>-0.95045616250182419</v>
      </c>
      <c r="E6668">
        <v>-1.7298170193095826E-2</v>
      </c>
      <c r="G6668">
        <v>6666</v>
      </c>
      <c r="H6668">
        <f t="shared" ca="1" si="209"/>
        <v>1.93874022160276E-2</v>
      </c>
    </row>
    <row r="6669" spans="2:8" x14ac:dyDescent="0.45">
      <c r="B6669" s="191">
        <v>42341</v>
      </c>
      <c r="C6669" s="101">
        <v>153.90771484375</v>
      </c>
      <c r="D6669" s="56">
        <f t="shared" si="208"/>
        <v>4.0380965462814276</v>
      </c>
      <c r="E6669">
        <v>-1.7315575736974641E-2</v>
      </c>
      <c r="G6669">
        <v>6667</v>
      </c>
      <c r="H6669">
        <f t="shared" ca="1" si="209"/>
        <v>-1.7771128734523217E-2</v>
      </c>
    </row>
    <row r="6670" spans="2:8" x14ac:dyDescent="0.45">
      <c r="B6670" s="191">
        <v>39738</v>
      </c>
      <c r="C6670" s="101">
        <v>30.548782348632813</v>
      </c>
      <c r="D6670" s="56">
        <f t="shared" si="208"/>
        <v>8.4027603990124557</v>
      </c>
      <c r="E6670">
        <v>-1.7315860077169894E-2</v>
      </c>
      <c r="G6670">
        <v>6668</v>
      </c>
      <c r="H6670">
        <f t="shared" ca="1" si="209"/>
        <v>8.7876108637096433E-3</v>
      </c>
    </row>
    <row r="6671" spans="2:8" x14ac:dyDescent="0.45">
      <c r="B6671" s="191">
        <v>35345</v>
      </c>
      <c r="C6671" s="101">
        <v>3.2489163875579834</v>
      </c>
      <c r="D6671" s="56">
        <f t="shared" si="208"/>
        <v>-0.93488634501835977</v>
      </c>
      <c r="E6671">
        <v>-1.7342070446635653E-2</v>
      </c>
      <c r="G6671">
        <v>6669</v>
      </c>
      <c r="H6671">
        <f t="shared" ca="1" si="209"/>
        <v>-3.3737949456472946E-2</v>
      </c>
    </row>
    <row r="6672" spans="2:8" x14ac:dyDescent="0.45">
      <c r="B6672" s="191">
        <v>40116</v>
      </c>
      <c r="C6672" s="101">
        <v>49.896083831787109</v>
      </c>
      <c r="D6672" s="56">
        <f t="shared" si="208"/>
        <v>4.9907793006934078</v>
      </c>
      <c r="E6672">
        <v>-1.7354490628928153E-2</v>
      </c>
      <c r="G6672">
        <v>6670</v>
      </c>
      <c r="H6672">
        <f t="shared" ca="1" si="209"/>
        <v>-1.4157777548088122E-2</v>
      </c>
    </row>
    <row r="6673" spans="2:8" x14ac:dyDescent="0.45">
      <c r="B6673" s="191">
        <v>35894</v>
      </c>
      <c r="C6673" s="101">
        <v>8.3288135528564453</v>
      </c>
      <c r="D6673" s="56">
        <f t="shared" si="208"/>
        <v>-0.95877312971857132</v>
      </c>
      <c r="E6673">
        <v>-1.7356219023026333E-2</v>
      </c>
      <c r="G6673">
        <v>6671</v>
      </c>
      <c r="H6673">
        <f t="shared" ca="1" si="209"/>
        <v>1.8834796965245943E-2</v>
      </c>
    </row>
    <row r="6674" spans="2:8" x14ac:dyDescent="0.45">
      <c r="B6674" s="191">
        <v>42943</v>
      </c>
      <c r="C6674" s="101">
        <v>202.02391052246094</v>
      </c>
      <c r="D6674" s="56">
        <f t="shared" si="208"/>
        <v>0.3120283044810771</v>
      </c>
      <c r="E6674">
        <v>-1.7367790201019011E-2</v>
      </c>
      <c r="G6674">
        <v>6672</v>
      </c>
      <c r="H6674">
        <f t="shared" ca="1" si="209"/>
        <v>2.3285433068569532E-3</v>
      </c>
    </row>
    <row r="6675" spans="2:8" x14ac:dyDescent="0.45">
      <c r="B6675" s="191">
        <v>41869</v>
      </c>
      <c r="C6675" s="101">
        <v>153.97831726074219</v>
      </c>
      <c r="D6675" s="56">
        <f t="shared" si="208"/>
        <v>-0.18504646737172897</v>
      </c>
      <c r="E6675">
        <v>-1.7373991021608939E-2</v>
      </c>
      <c r="G6675">
        <v>6673</v>
      </c>
      <c r="H6675">
        <f t="shared" ca="1" si="209"/>
        <v>2.0116015259453279E-2</v>
      </c>
    </row>
    <row r="6676" spans="2:8" x14ac:dyDescent="0.45">
      <c r="B6676" s="191">
        <v>42831</v>
      </c>
      <c r="C6676" s="101">
        <v>188.94122314453125</v>
      </c>
      <c r="D6676" s="56">
        <f t="shared" si="208"/>
        <v>-0.10225937884300813</v>
      </c>
      <c r="E6676">
        <v>-1.7386825258759772E-2</v>
      </c>
      <c r="G6676">
        <v>6674</v>
      </c>
      <c r="H6676">
        <f t="shared" ca="1" si="209"/>
        <v>1.391676270257681E-2</v>
      </c>
    </row>
    <row r="6677" spans="2:8" x14ac:dyDescent="0.45">
      <c r="B6677" s="191">
        <v>44697</v>
      </c>
      <c r="C6677" s="101">
        <v>210.46304321289063</v>
      </c>
      <c r="D6677" s="56">
        <f t="shared" si="208"/>
        <v>-0.44400768986180433</v>
      </c>
      <c r="E6677">
        <v>-1.7401508309293594E-2</v>
      </c>
      <c r="G6677">
        <v>6675</v>
      </c>
      <c r="H6677">
        <f t="shared" ca="1" si="209"/>
        <v>-7.5327937594752608E-3</v>
      </c>
    </row>
    <row r="6678" spans="2:8" x14ac:dyDescent="0.45">
      <c r="B6678" s="191">
        <v>45447</v>
      </c>
      <c r="C6678" s="101">
        <v>378.535888671875</v>
      </c>
      <c r="D6678" s="56">
        <f t="shared" si="208"/>
        <v>10.067420414680376</v>
      </c>
      <c r="E6678">
        <v>-1.7420305528283379E-2</v>
      </c>
      <c r="G6678">
        <v>6676</v>
      </c>
      <c r="H6678">
        <f t="shared" ca="1" si="209"/>
        <v>-3.1992138180900416E-2</v>
      </c>
    </row>
    <row r="6679" spans="2:8" x14ac:dyDescent="0.45">
      <c r="B6679" s="191">
        <v>38820</v>
      </c>
      <c r="C6679" s="101">
        <v>34.202720642089844</v>
      </c>
      <c r="D6679" s="56">
        <f t="shared" si="208"/>
        <v>-7.1713599493430688E-2</v>
      </c>
      <c r="E6679">
        <v>-1.742975353876117E-2</v>
      </c>
      <c r="G6679">
        <v>6677</v>
      </c>
      <c r="H6679">
        <f t="shared" ca="1" si="209"/>
        <v>-7.559015295900356E-3</v>
      </c>
    </row>
    <row r="6680" spans="2:8" x14ac:dyDescent="0.45">
      <c r="B6680" s="191">
        <v>39702</v>
      </c>
      <c r="C6680" s="101">
        <v>36.845008850097656</v>
      </c>
      <c r="D6680" s="56">
        <f t="shared" si="208"/>
        <v>3.7131966862883177</v>
      </c>
      <c r="E6680">
        <v>-1.7431547404993118E-2</v>
      </c>
      <c r="G6680">
        <v>6678</v>
      </c>
      <c r="H6680">
        <f t="shared" ca="1" si="209"/>
        <v>1.3750304308654633E-2</v>
      </c>
    </row>
    <row r="6681" spans="2:8" x14ac:dyDescent="0.45">
      <c r="B6681" s="191">
        <v>37501</v>
      </c>
      <c r="C6681" s="101">
        <v>7.8174138069152832</v>
      </c>
      <c r="D6681" s="56">
        <f t="shared" si="208"/>
        <v>-0.98100419768600067</v>
      </c>
      <c r="E6681">
        <v>-1.7442262921301851E-2</v>
      </c>
      <c r="G6681">
        <v>6679</v>
      </c>
      <c r="H6681">
        <f t="shared" ca="1" si="209"/>
        <v>-2.7793471779861193E-2</v>
      </c>
    </row>
    <row r="6682" spans="2:8" x14ac:dyDescent="0.45">
      <c r="B6682" s="191">
        <v>45790</v>
      </c>
      <c r="C6682" s="101">
        <v>411.53375244140625</v>
      </c>
      <c r="D6682" s="56">
        <f t="shared" si="208"/>
        <v>1.9653858244133526</v>
      </c>
      <c r="E6682">
        <v>-1.7451228264473047E-2</v>
      </c>
      <c r="G6682">
        <v>6680</v>
      </c>
      <c r="H6682">
        <f t="shared" ca="1" si="209"/>
        <v>-4.0410931391592769E-3</v>
      </c>
    </row>
    <row r="6683" spans="2:8" x14ac:dyDescent="0.45">
      <c r="B6683" s="191">
        <v>42376</v>
      </c>
      <c r="C6683" s="101">
        <v>138.77915954589844</v>
      </c>
      <c r="D6683" s="56">
        <f t="shared" si="208"/>
        <v>11.010617375982875</v>
      </c>
      <c r="E6683">
        <v>-1.7454995649052757E-2</v>
      </c>
      <c r="G6683">
        <v>6681</v>
      </c>
      <c r="H6683">
        <f t="shared" ca="1" si="209"/>
        <v>-1.3844102557284178E-2</v>
      </c>
    </row>
    <row r="6684" spans="2:8" x14ac:dyDescent="0.45">
      <c r="B6684" s="191">
        <v>36300</v>
      </c>
      <c r="C6684" s="101">
        <v>11.554706573486328</v>
      </c>
      <c r="D6684" s="56">
        <f t="shared" si="208"/>
        <v>-0.93794307032177771</v>
      </c>
      <c r="E6684">
        <v>-1.747925278396021E-2</v>
      </c>
      <c r="G6684">
        <v>6682</v>
      </c>
      <c r="H6684">
        <f t="shared" ca="1" si="209"/>
        <v>-1.6848081248394178E-2</v>
      </c>
    </row>
    <row r="6685" spans="2:8" x14ac:dyDescent="0.45">
      <c r="B6685" s="191">
        <v>44599</v>
      </c>
      <c r="C6685" s="101">
        <v>186.19526672363281</v>
      </c>
      <c r="D6685" s="56">
        <f t="shared" si="208"/>
        <v>21.079933158516798</v>
      </c>
      <c r="E6685">
        <v>-1.7499034608208744E-2</v>
      </c>
      <c r="G6685">
        <v>6683</v>
      </c>
      <c r="H6685">
        <f t="shared" ca="1" si="209"/>
        <v>-3.307061737066759E-2</v>
      </c>
    </row>
    <row r="6686" spans="2:8" x14ac:dyDescent="0.45">
      <c r="B6686" s="191">
        <v>37832</v>
      </c>
      <c r="C6686" s="101">
        <v>8.4327821731567383</v>
      </c>
      <c r="D6686" s="56">
        <f t="shared" si="208"/>
        <v>-0.65381760430264024</v>
      </c>
      <c r="E6686">
        <v>-1.752232971219482E-2</v>
      </c>
      <c r="G6686">
        <v>6684</v>
      </c>
      <c r="H6686">
        <f t="shared" ca="1" si="209"/>
        <v>-1.6397855675863483E-2</v>
      </c>
    </row>
    <row r="6687" spans="2:8" x14ac:dyDescent="0.45">
      <c r="B6687" s="191">
        <v>38686</v>
      </c>
      <c r="C6687" s="101">
        <v>24.35936164855957</v>
      </c>
      <c r="D6687" s="56">
        <f t="shared" si="208"/>
        <v>-0.87635233511328825</v>
      </c>
      <c r="E6687">
        <v>-1.7531366317119917E-2</v>
      </c>
      <c r="G6687">
        <v>6685</v>
      </c>
      <c r="H6687">
        <f t="shared" ca="1" si="209"/>
        <v>1.4367606252807001E-2</v>
      </c>
    </row>
    <row r="6688" spans="2:8" x14ac:dyDescent="0.45">
      <c r="B6688" s="191">
        <v>42852</v>
      </c>
      <c r="C6688" s="101">
        <v>197.00624084472656</v>
      </c>
      <c r="D6688" s="56">
        <f t="shared" si="208"/>
        <v>17.590357557659747</v>
      </c>
      <c r="E6688">
        <v>-1.7531554881180758E-2</v>
      </c>
      <c r="G6688">
        <v>6686</v>
      </c>
      <c r="H6688">
        <f t="shared" ca="1" si="209"/>
        <v>1.0098918651773262E-2</v>
      </c>
    </row>
    <row r="6689" spans="2:8" x14ac:dyDescent="0.45">
      <c r="B6689" s="191">
        <v>36241</v>
      </c>
      <c r="C6689" s="101">
        <v>10.597227096557617</v>
      </c>
      <c r="D6689" s="56">
        <f t="shared" si="208"/>
        <v>-0.66959973273016049</v>
      </c>
      <c r="E6689">
        <v>-1.7552499326733344E-2</v>
      </c>
      <c r="G6689">
        <v>6687</v>
      </c>
      <c r="H6689">
        <f t="shared" ca="1" si="209"/>
        <v>-3.3870950191931599E-2</v>
      </c>
    </row>
    <row r="6690" spans="2:8" x14ac:dyDescent="0.45">
      <c r="B6690" s="191">
        <v>39393</v>
      </c>
      <c r="C6690" s="101">
        <v>32.073905944824219</v>
      </c>
      <c r="D6690" s="56">
        <f t="shared" si="208"/>
        <v>3.8520981885456509</v>
      </c>
      <c r="E6690">
        <v>-1.7554244664337131E-2</v>
      </c>
      <c r="G6690">
        <v>6688</v>
      </c>
      <c r="H6690">
        <f t="shared" ca="1" si="209"/>
        <v>-1.0870994843814218E-2</v>
      </c>
    </row>
    <row r="6691" spans="2:8" x14ac:dyDescent="0.45">
      <c r="B6691" s="191">
        <v>37172</v>
      </c>
      <c r="C6691" s="101">
        <v>6.6103167533874512</v>
      </c>
      <c r="D6691" s="56">
        <f t="shared" si="208"/>
        <v>-0.96339043843378569</v>
      </c>
      <c r="E6691">
        <v>-1.7561287085490099E-2</v>
      </c>
      <c r="G6691">
        <v>6689</v>
      </c>
      <c r="H6691">
        <f t="shared" ca="1" si="209"/>
        <v>2.4836452818538808E-2</v>
      </c>
    </row>
    <row r="6692" spans="2:8" x14ac:dyDescent="0.45">
      <c r="B6692" s="191">
        <v>44613</v>
      </c>
      <c r="C6692" s="101">
        <v>180.56257629394531</v>
      </c>
      <c r="D6692" s="56">
        <f t="shared" si="208"/>
        <v>23.489172997411309</v>
      </c>
      <c r="E6692">
        <v>-1.7575359826385039E-2</v>
      </c>
      <c r="G6692">
        <v>6690</v>
      </c>
      <c r="H6692">
        <f t="shared" ca="1" si="209"/>
        <v>1.7367452245229866E-2</v>
      </c>
    </row>
    <row r="6693" spans="2:8" x14ac:dyDescent="0.45">
      <c r="B6693" s="191">
        <v>36053</v>
      </c>
      <c r="C6693" s="101">
        <v>7.3731594085693359</v>
      </c>
      <c r="D6693" s="56">
        <f t="shared" si="208"/>
        <v>-0.95803337832748892</v>
      </c>
      <c r="E6693">
        <v>-1.7586773406579471E-2</v>
      </c>
      <c r="G6693">
        <v>6691</v>
      </c>
      <c r="H6693">
        <f t="shared" ca="1" si="209"/>
        <v>1.8166669917557721E-2</v>
      </c>
    </row>
    <row r="6694" spans="2:8" x14ac:dyDescent="0.45">
      <c r="B6694" s="191">
        <v>44236</v>
      </c>
      <c r="C6694" s="101">
        <v>175.6910400390625</v>
      </c>
      <c r="D6694" s="56">
        <f t="shared" si="208"/>
        <v>7.9418697068904712E-2</v>
      </c>
      <c r="E6694">
        <v>-1.7589065612671963E-2</v>
      </c>
      <c r="G6694">
        <v>6692</v>
      </c>
      <c r="H6694">
        <f t="shared" ca="1" si="209"/>
        <v>1.0439376459758279E-2</v>
      </c>
    </row>
    <row r="6695" spans="2:8" x14ac:dyDescent="0.45">
      <c r="B6695" s="191">
        <v>44249</v>
      </c>
      <c r="C6695" s="101">
        <v>162.76449584960938</v>
      </c>
      <c r="D6695" s="56">
        <f t="shared" si="208"/>
        <v>20.05717280117269</v>
      </c>
      <c r="E6695">
        <v>-1.7591094882941392E-2</v>
      </c>
      <c r="G6695">
        <v>6693</v>
      </c>
      <c r="H6695">
        <f t="shared" ca="1" si="209"/>
        <v>-7.636877820310954E-3</v>
      </c>
    </row>
    <row r="6696" spans="2:8" x14ac:dyDescent="0.45">
      <c r="B6696" s="191">
        <v>36118</v>
      </c>
      <c r="C6696" s="101">
        <v>7.7296462059020996</v>
      </c>
      <c r="D6696" s="56">
        <f t="shared" si="208"/>
        <v>-0.94525939041662921</v>
      </c>
      <c r="E6696">
        <v>-1.7600326289978704E-2</v>
      </c>
      <c r="G6696">
        <v>6694</v>
      </c>
      <c r="H6696">
        <f t="shared" ca="1" si="209"/>
        <v>-3.1739115466923734E-2</v>
      </c>
    </row>
    <row r="6697" spans="2:8" x14ac:dyDescent="0.45">
      <c r="B6697" s="191">
        <v>44153</v>
      </c>
      <c r="C6697" s="101">
        <v>141.20497131347656</v>
      </c>
      <c r="D6697" s="56">
        <f t="shared" si="208"/>
        <v>3.8231480652635823</v>
      </c>
      <c r="E6697">
        <v>-1.7614138019877636E-2</v>
      </c>
      <c r="G6697">
        <v>6695</v>
      </c>
      <c r="H6697">
        <f t="shared" ca="1" si="209"/>
        <v>2.7324032798771845E-2</v>
      </c>
    </row>
    <row r="6698" spans="2:8" x14ac:dyDescent="0.45">
      <c r="B6698" s="191">
        <v>38888</v>
      </c>
      <c r="C6698" s="101">
        <v>29.276515960693359</v>
      </c>
      <c r="D6698" s="56">
        <f t="shared" si="208"/>
        <v>-3.1887188902051319E-2</v>
      </c>
      <c r="E6698">
        <v>-1.7624148639544906E-2</v>
      </c>
      <c r="G6698">
        <v>6696</v>
      </c>
      <c r="H6698">
        <f t="shared" ca="1" si="209"/>
        <v>1.6713147139357031E-2</v>
      </c>
    </row>
    <row r="6699" spans="2:8" x14ac:dyDescent="0.45">
      <c r="B6699" s="191">
        <v>38922</v>
      </c>
      <c r="C6699" s="101">
        <v>30.240810394287109</v>
      </c>
      <c r="D6699" s="56">
        <f t="shared" si="208"/>
        <v>-0.83485818936787526</v>
      </c>
      <c r="E6699">
        <v>-1.7632970973478018E-2</v>
      </c>
      <c r="G6699">
        <v>6697</v>
      </c>
      <c r="H6699">
        <f t="shared" ca="1" si="209"/>
        <v>1.3612374102574713E-2</v>
      </c>
    </row>
    <row r="6700" spans="2:8" x14ac:dyDescent="0.45">
      <c r="B6700" s="191">
        <v>43081</v>
      </c>
      <c r="C6700" s="101">
        <v>183.12025451660156</v>
      </c>
      <c r="D6700" s="56">
        <f t="shared" si="208"/>
        <v>0.90609507279265811</v>
      </c>
      <c r="E6700">
        <v>-1.7652665936786962E-2</v>
      </c>
      <c r="G6700">
        <v>6698</v>
      </c>
      <c r="H6700">
        <f t="shared" ca="1" si="209"/>
        <v>-3.2442453364382225E-3</v>
      </c>
    </row>
    <row r="6701" spans="2:8" x14ac:dyDescent="0.45">
      <c r="B6701" s="191">
        <v>41058</v>
      </c>
      <c r="C6701" s="101">
        <v>96.070892333984375</v>
      </c>
      <c r="D6701" s="56">
        <f t="shared" si="208"/>
        <v>-0.32129909183183325</v>
      </c>
      <c r="E6701">
        <v>-1.765585216272136E-2</v>
      </c>
      <c r="G6701">
        <v>6699</v>
      </c>
      <c r="H6701">
        <f t="shared" ca="1" si="209"/>
        <v>2.7563635873750998E-2</v>
      </c>
    </row>
    <row r="6702" spans="2:8" x14ac:dyDescent="0.45">
      <c r="B6702" s="191">
        <v>42124</v>
      </c>
      <c r="C6702" s="101">
        <v>141.5511474609375</v>
      </c>
      <c r="D6702" s="56">
        <f t="shared" si="208"/>
        <v>12.420992924885295</v>
      </c>
      <c r="E6702">
        <v>-1.7674704660051044E-2</v>
      </c>
      <c r="G6702">
        <v>6700</v>
      </c>
      <c r="H6702">
        <f t="shared" ca="1" si="209"/>
        <v>-3.1391708502096924E-2</v>
      </c>
    </row>
    <row r="6703" spans="2:8" x14ac:dyDescent="0.45">
      <c r="B6703" s="191">
        <v>36381</v>
      </c>
      <c r="C6703" s="101">
        <v>10.546995162963867</v>
      </c>
      <c r="D6703" s="56">
        <f t="shared" si="208"/>
        <v>2.1629204200334029</v>
      </c>
      <c r="E6703">
        <v>-1.7677203268474169E-2</v>
      </c>
      <c r="G6703">
        <v>6701</v>
      </c>
      <c r="H6703">
        <f t="shared" ca="1" si="209"/>
        <v>-1.3769746963101868E-2</v>
      </c>
    </row>
    <row r="6704" spans="2:8" x14ac:dyDescent="0.45">
      <c r="B6704" s="191">
        <v>35242</v>
      </c>
      <c r="C6704" s="101">
        <v>3.3345749378204346</v>
      </c>
      <c r="D6704" s="56">
        <f t="shared" si="208"/>
        <v>-0.98411618974650261</v>
      </c>
      <c r="E6704">
        <v>-1.7687111810457765E-2</v>
      </c>
      <c r="G6704">
        <v>6702</v>
      </c>
      <c r="H6704">
        <f t="shared" ca="1" si="209"/>
        <v>-6.6436748352843196E-3</v>
      </c>
    </row>
    <row r="6705" spans="2:8" x14ac:dyDescent="0.45">
      <c r="B6705" s="191">
        <v>42900</v>
      </c>
      <c r="C6705" s="101">
        <v>209.93545532226563</v>
      </c>
      <c r="D6705" s="56">
        <f t="shared" si="208"/>
        <v>0.79053261992249668</v>
      </c>
      <c r="E6705">
        <v>-1.7690359695341381E-2</v>
      </c>
      <c r="G6705">
        <v>6703</v>
      </c>
      <c r="H6705">
        <f t="shared" ca="1" si="209"/>
        <v>-1.1927396802768433E-2</v>
      </c>
    </row>
    <row r="6706" spans="2:8" x14ac:dyDescent="0.45">
      <c r="B6706" s="191">
        <v>43958</v>
      </c>
      <c r="C6706" s="101">
        <v>117.24748992919922</v>
      </c>
      <c r="D6706" s="56">
        <f t="shared" si="208"/>
        <v>-0.18459595276259846</v>
      </c>
      <c r="E6706">
        <v>-1.769368810793449E-2</v>
      </c>
      <c r="G6706">
        <v>6704</v>
      </c>
      <c r="H6706">
        <f t="shared" ca="1" si="209"/>
        <v>-1.1717513480173605E-3</v>
      </c>
    </row>
    <row r="6707" spans="2:8" x14ac:dyDescent="0.45">
      <c r="B6707" s="191">
        <v>42083</v>
      </c>
      <c r="C6707" s="101">
        <v>143.79066467285156</v>
      </c>
      <c r="D6707" s="56">
        <f t="shared" si="208"/>
        <v>20.226282136201732</v>
      </c>
      <c r="E6707">
        <v>-1.7699200834586124E-2</v>
      </c>
      <c r="G6707">
        <v>6705</v>
      </c>
      <c r="H6707">
        <f t="shared" ca="1" si="209"/>
        <v>5.9409833770277887E-4</v>
      </c>
    </row>
    <row r="6708" spans="2:8" x14ac:dyDescent="0.45">
      <c r="B6708" s="191">
        <v>37375</v>
      </c>
      <c r="C6708" s="101">
        <v>6.7741804122924805</v>
      </c>
      <c r="D6708" s="56">
        <f t="shared" si="208"/>
        <v>-0.95928149797137885</v>
      </c>
      <c r="E6708">
        <v>-1.769981321999722E-2</v>
      </c>
      <c r="G6708">
        <v>6706</v>
      </c>
      <c r="H6708">
        <f t="shared" ca="1" si="209"/>
        <v>1.3186738208860525E-3</v>
      </c>
    </row>
    <row r="6709" spans="2:8" x14ac:dyDescent="0.45">
      <c r="B6709" s="191">
        <v>42643</v>
      </c>
      <c r="C6709" s="101">
        <v>166.36614990234375</v>
      </c>
      <c r="D6709" s="56">
        <f t="shared" si="208"/>
        <v>1.3818328363249774</v>
      </c>
      <c r="E6709">
        <v>-1.7704695307935458E-2</v>
      </c>
      <c r="G6709">
        <v>6707</v>
      </c>
      <c r="H6709">
        <f t="shared" ca="1" si="209"/>
        <v>-1.6343747222966495E-2</v>
      </c>
    </row>
    <row r="6710" spans="2:8" x14ac:dyDescent="0.45">
      <c r="B6710" s="191">
        <v>40466</v>
      </c>
      <c r="C6710" s="101">
        <v>69.847953796386719</v>
      </c>
      <c r="D6710" s="56">
        <f t="shared" si="208"/>
        <v>-0.50882800540234363</v>
      </c>
      <c r="E6710">
        <v>-1.7709132340282031E-2</v>
      </c>
      <c r="G6710">
        <v>6708</v>
      </c>
      <c r="H6710">
        <f t="shared" ca="1" si="209"/>
        <v>3.0002683493852481E-3</v>
      </c>
    </row>
    <row r="6711" spans="2:8" x14ac:dyDescent="0.45">
      <c r="B6711" s="191">
        <v>41528</v>
      </c>
      <c r="C6711" s="101">
        <v>142.20671081542969</v>
      </c>
      <c r="D6711" s="56">
        <f t="shared" si="208"/>
        <v>15.857769910832113</v>
      </c>
      <c r="E6711">
        <v>-1.771383924256642E-2</v>
      </c>
      <c r="G6711">
        <v>6709</v>
      </c>
      <c r="H6711">
        <f t="shared" ca="1" si="209"/>
        <v>4.4706912350558486E-3</v>
      </c>
    </row>
    <row r="6712" spans="2:8" x14ac:dyDescent="0.45">
      <c r="B6712" s="191">
        <v>37077</v>
      </c>
      <c r="C6712" s="101">
        <v>8.4356775283813477</v>
      </c>
      <c r="D6712" s="56">
        <f t="shared" si="208"/>
        <v>-0.98039044406142561</v>
      </c>
      <c r="E6712">
        <v>-1.7718045530260965E-2</v>
      </c>
      <c r="G6712">
        <v>6710</v>
      </c>
      <c r="H6712">
        <f t="shared" ca="1" si="209"/>
        <v>-2.5518882692305175E-2</v>
      </c>
    </row>
    <row r="6713" spans="2:8" x14ac:dyDescent="0.45">
      <c r="B6713" s="191">
        <v>45691</v>
      </c>
      <c r="C6713" s="101">
        <v>430.18197631835938</v>
      </c>
      <c r="D6713" s="56">
        <f t="shared" si="208"/>
        <v>0.17706006760983758</v>
      </c>
      <c r="E6713">
        <v>-1.772775186443333E-2</v>
      </c>
      <c r="G6713">
        <v>6711</v>
      </c>
      <c r="H6713">
        <f t="shared" ca="1" si="209"/>
        <v>2.2952657254705515E-2</v>
      </c>
    </row>
    <row r="6714" spans="2:8" x14ac:dyDescent="0.45">
      <c r="B6714" s="191">
        <v>45055</v>
      </c>
      <c r="C6714" s="101">
        <v>365.4715576171875</v>
      </c>
      <c r="D6714" s="56">
        <f t="shared" si="208"/>
        <v>3.4724362105054021</v>
      </c>
      <c r="E6714">
        <v>-1.7731046753152162E-2</v>
      </c>
      <c r="G6714">
        <v>6712</v>
      </c>
      <c r="H6714">
        <f t="shared" ca="1" si="209"/>
        <v>1.6901625699589463E-2</v>
      </c>
    </row>
    <row r="6715" spans="2:8" x14ac:dyDescent="0.45">
      <c r="B6715" s="191">
        <v>40760</v>
      </c>
      <c r="C6715" s="101">
        <v>81.716438293457031</v>
      </c>
      <c r="D6715" s="56">
        <f t="shared" si="208"/>
        <v>9.3536962556829337</v>
      </c>
      <c r="E6715">
        <v>-1.7754403591891923E-2</v>
      </c>
      <c r="G6715">
        <v>6713</v>
      </c>
      <c r="H6715">
        <f t="shared" ca="1" si="209"/>
        <v>3.2402266491009836E-2</v>
      </c>
    </row>
    <row r="6716" spans="2:8" x14ac:dyDescent="0.45">
      <c r="B6716" s="191">
        <v>37763</v>
      </c>
      <c r="C6716" s="101">
        <v>7.8924894332885742</v>
      </c>
      <c r="D6716" s="56">
        <f t="shared" si="208"/>
        <v>-0.95828452845159107</v>
      </c>
      <c r="E6716">
        <v>-1.7766167610124662E-2</v>
      </c>
      <c r="G6716">
        <v>6714</v>
      </c>
      <c r="H6716">
        <f t="shared" ca="1" si="209"/>
        <v>3.0085192179815867E-2</v>
      </c>
    </row>
    <row r="6717" spans="2:8" x14ac:dyDescent="0.45">
      <c r="B6717" s="191">
        <v>43682</v>
      </c>
      <c r="C6717" s="101">
        <v>189.19813537597656</v>
      </c>
      <c r="D6717" s="56">
        <f t="shared" si="208"/>
        <v>23.454876932156999</v>
      </c>
      <c r="E6717">
        <v>-1.7769333982487725E-2</v>
      </c>
      <c r="G6717">
        <v>6715</v>
      </c>
      <c r="H6717">
        <f t="shared" ca="1" si="209"/>
        <v>-7.6981400058646387E-3</v>
      </c>
    </row>
    <row r="6718" spans="2:8" x14ac:dyDescent="0.45">
      <c r="B6718" s="191">
        <v>35878</v>
      </c>
      <c r="C6718" s="101">
        <v>7.7366218566894531</v>
      </c>
      <c r="D6718" s="56">
        <f t="shared" si="208"/>
        <v>-0.94598812974509261</v>
      </c>
      <c r="E6718">
        <v>-1.7790155098363115E-2</v>
      </c>
      <c r="G6718">
        <v>6716</v>
      </c>
      <c r="H6718">
        <f t="shared" ca="1" si="209"/>
        <v>5.5523309394839441E-3</v>
      </c>
    </row>
    <row r="6719" spans="2:8" x14ac:dyDescent="0.45">
      <c r="B6719" s="191">
        <v>42431</v>
      </c>
      <c r="C6719" s="101">
        <v>143.23928833007813</v>
      </c>
      <c r="D6719" s="56">
        <f t="shared" si="208"/>
        <v>-0.65101821994841635</v>
      </c>
      <c r="E6719">
        <v>-1.7827165211106374E-2</v>
      </c>
      <c r="G6719">
        <v>6717</v>
      </c>
      <c r="H6719">
        <f t="shared" ca="1" si="209"/>
        <v>-2.7115307354568088E-2</v>
      </c>
    </row>
    <row r="6720" spans="2:8" x14ac:dyDescent="0.45">
      <c r="B6720" s="191">
        <v>45299</v>
      </c>
      <c r="C6720" s="101">
        <v>410.44918823242188</v>
      </c>
      <c r="D6720" s="56">
        <f t="shared" si="208"/>
        <v>135.46249991280598</v>
      </c>
      <c r="E6720">
        <v>-1.7828872646434214E-2</v>
      </c>
      <c r="G6720">
        <v>6718</v>
      </c>
      <c r="H6720">
        <f t="shared" ca="1" si="209"/>
        <v>-2.7428224681536871E-3</v>
      </c>
    </row>
    <row r="6721" spans="2:8" x14ac:dyDescent="0.45">
      <c r="B6721" s="191">
        <v>35324</v>
      </c>
      <c r="C6721" s="101">
        <v>3.0077800750732422</v>
      </c>
      <c r="D6721" s="56">
        <f t="shared" si="208"/>
        <v>1.9070704139817419E-2</v>
      </c>
      <c r="E6721">
        <v>-1.7847697674248417E-2</v>
      </c>
      <c r="G6721">
        <v>6719</v>
      </c>
      <c r="H6721">
        <f t="shared" ca="1" si="209"/>
        <v>5.7319839292974212E-2</v>
      </c>
    </row>
    <row r="6722" spans="2:8" x14ac:dyDescent="0.45">
      <c r="B6722" s="191">
        <v>35220</v>
      </c>
      <c r="C6722" s="101">
        <v>2.9514930248260498</v>
      </c>
      <c r="D6722" s="56">
        <f t="shared" si="208"/>
        <v>-0.99243447270346019</v>
      </c>
      <c r="E6722">
        <v>-1.7857215110014715E-2</v>
      </c>
      <c r="G6722">
        <v>6720</v>
      </c>
      <c r="H6722">
        <f t="shared" ca="1" si="209"/>
        <v>-9.0796745697446484E-3</v>
      </c>
    </row>
    <row r="6723" spans="2:8" x14ac:dyDescent="0.45">
      <c r="B6723" s="191">
        <v>45891</v>
      </c>
      <c r="C6723" s="101">
        <v>390.1239013671875</v>
      </c>
      <c r="D6723" s="56">
        <f t="shared" ref="D6723:D6786" si="210">(C6723-C6724)/C6724</f>
        <v>57.893913314890469</v>
      </c>
      <c r="E6723">
        <v>-1.7877008101858965E-2</v>
      </c>
      <c r="G6723">
        <v>6721</v>
      </c>
      <c r="H6723">
        <f t="shared" ca="1" si="209"/>
        <v>4.4787859541099246E-3</v>
      </c>
    </row>
    <row r="6724" spans="2:8" x14ac:dyDescent="0.45">
      <c r="B6724" s="191">
        <v>35768</v>
      </c>
      <c r="C6724" s="101">
        <v>6.6241803169250488</v>
      </c>
      <c r="D6724" s="56">
        <f t="shared" si="210"/>
        <v>-8.4427853787775078E-2</v>
      </c>
      <c r="E6724">
        <v>-1.7909617568414669E-2</v>
      </c>
      <c r="G6724">
        <v>6722</v>
      </c>
      <c r="H6724">
        <f t="shared" ref="H6724:H6787" ca="1" si="211">_xlfn.NORM.INV(RAND(),N$5,N$6)</f>
        <v>1.0241834377836536E-2</v>
      </c>
    </row>
    <row r="6725" spans="2:8" x14ac:dyDescent="0.45">
      <c r="B6725" s="191">
        <v>37553</v>
      </c>
      <c r="C6725" s="101">
        <v>7.2350172996520996</v>
      </c>
      <c r="D6725" s="56">
        <f t="shared" si="210"/>
        <v>-0.15604063616347555</v>
      </c>
      <c r="E6725">
        <v>-1.7911211339180239E-2</v>
      </c>
      <c r="G6725">
        <v>6723</v>
      </c>
      <c r="H6725">
        <f t="shared" ca="1" si="211"/>
        <v>1.0774026985779731E-2</v>
      </c>
    </row>
    <row r="6726" spans="2:8" x14ac:dyDescent="0.45">
      <c r="B6726" s="191">
        <v>37803</v>
      </c>
      <c r="C6726" s="101">
        <v>8.5727081298828125</v>
      </c>
      <c r="D6726" s="56">
        <f t="shared" si="210"/>
        <v>-0.69638212809771505</v>
      </c>
      <c r="E6726">
        <v>-1.79176782959376E-2</v>
      </c>
      <c r="G6726">
        <v>6724</v>
      </c>
      <c r="H6726">
        <f t="shared" ca="1" si="211"/>
        <v>-1.7208545139977181E-2</v>
      </c>
    </row>
    <row r="6727" spans="2:8" x14ac:dyDescent="0.45">
      <c r="B6727" s="191">
        <v>39185</v>
      </c>
      <c r="C6727" s="101">
        <v>28.235189437866211</v>
      </c>
      <c r="D6727" s="56">
        <f t="shared" si="210"/>
        <v>1.3381630677421663</v>
      </c>
      <c r="E6727">
        <v>-1.7919615388136596E-2</v>
      </c>
      <c r="G6727">
        <v>6725</v>
      </c>
      <c r="H6727">
        <f t="shared" ca="1" si="211"/>
        <v>1.3029397875327309E-2</v>
      </c>
    </row>
    <row r="6728" spans="2:8" x14ac:dyDescent="0.45">
      <c r="B6728" s="191">
        <v>38216</v>
      </c>
      <c r="C6728" s="101">
        <v>12.075799942016602</v>
      </c>
      <c r="D6728" s="56">
        <f t="shared" si="210"/>
        <v>-0.97369589283474323</v>
      </c>
      <c r="E6728">
        <v>-1.7931004315400467E-2</v>
      </c>
      <c r="G6728">
        <v>6726</v>
      </c>
      <c r="H6728">
        <f t="shared" ca="1" si="211"/>
        <v>1.7231444665329537E-2</v>
      </c>
    </row>
    <row r="6729" spans="2:8" x14ac:dyDescent="0.45">
      <c r="B6729" s="191">
        <v>45569</v>
      </c>
      <c r="C6729" s="101">
        <v>459.08419799804688</v>
      </c>
      <c r="D6729" s="56">
        <f t="shared" si="210"/>
        <v>1.1428371903969063</v>
      </c>
      <c r="E6729">
        <v>-1.7942416544072165E-2</v>
      </c>
      <c r="G6729">
        <v>6727</v>
      </c>
      <c r="H6729">
        <f t="shared" ca="1" si="211"/>
        <v>1.9627290189300161E-2</v>
      </c>
    </row>
    <row r="6730" spans="2:8" x14ac:dyDescent="0.45">
      <c r="B6730" s="191">
        <v>42895</v>
      </c>
      <c r="C6730" s="101">
        <v>214.24128723144531</v>
      </c>
      <c r="D6730" s="56">
        <f t="shared" si="210"/>
        <v>0.58231944839039296</v>
      </c>
      <c r="E6730">
        <v>-1.7971714849910128E-2</v>
      </c>
      <c r="G6730">
        <v>6728</v>
      </c>
      <c r="H6730">
        <f t="shared" ca="1" si="211"/>
        <v>-1.9798455747449217E-2</v>
      </c>
    </row>
    <row r="6731" spans="2:8" x14ac:dyDescent="0.45">
      <c r="B6731" s="191">
        <v>41591</v>
      </c>
      <c r="C6731" s="101">
        <v>135.39698791503906</v>
      </c>
      <c r="D6731" s="56">
        <f t="shared" si="210"/>
        <v>17.271005091014292</v>
      </c>
      <c r="E6731">
        <v>-1.7974519330958408E-2</v>
      </c>
      <c r="G6731">
        <v>6729</v>
      </c>
      <c r="H6731">
        <f t="shared" ca="1" si="211"/>
        <v>-2.0786171437085121E-2</v>
      </c>
    </row>
    <row r="6732" spans="2:8" x14ac:dyDescent="0.45">
      <c r="B6732" s="191">
        <v>36125</v>
      </c>
      <c r="C6732" s="101">
        <v>7.4104838371276855</v>
      </c>
      <c r="D6732" s="56">
        <f t="shared" si="210"/>
        <v>-0.98276818656515019</v>
      </c>
      <c r="E6732">
        <v>-1.7992991383235658E-2</v>
      </c>
      <c r="G6732">
        <v>6730</v>
      </c>
      <c r="H6732">
        <f t="shared" ca="1" si="211"/>
        <v>9.4241449655196111E-3</v>
      </c>
    </row>
    <row r="6733" spans="2:8" x14ac:dyDescent="0.45">
      <c r="B6733" s="191">
        <v>45589</v>
      </c>
      <c r="C6733" s="101">
        <v>430.04666137695313</v>
      </c>
      <c r="D6733" s="56">
        <f t="shared" si="210"/>
        <v>55.139039222677482</v>
      </c>
      <c r="E6733">
        <v>-1.800778303609208E-2</v>
      </c>
      <c r="G6733">
        <v>6731</v>
      </c>
      <c r="H6733">
        <f t="shared" ca="1" si="211"/>
        <v>-9.225819704808496E-3</v>
      </c>
    </row>
    <row r="6734" spans="2:8" x14ac:dyDescent="0.45">
      <c r="B6734" s="191">
        <v>35880</v>
      </c>
      <c r="C6734" s="101">
        <v>7.6603851318359375</v>
      </c>
      <c r="D6734" s="56">
        <f t="shared" si="210"/>
        <v>2.0793665184998331</v>
      </c>
      <c r="E6734">
        <v>-1.803119343285341E-2</v>
      </c>
      <c r="G6734">
        <v>6732</v>
      </c>
      <c r="H6734">
        <f t="shared" ca="1" si="211"/>
        <v>-1.2383222760143382E-2</v>
      </c>
    </row>
    <row r="6735" spans="2:8" x14ac:dyDescent="0.45">
      <c r="B6735" s="191">
        <v>35069</v>
      </c>
      <c r="C6735" s="101">
        <v>2.48764967918396</v>
      </c>
      <c r="D6735" s="56">
        <f t="shared" si="210"/>
        <v>-0.96422876404840763</v>
      </c>
      <c r="E6735">
        <v>-1.8036428412983842E-2</v>
      </c>
      <c r="G6735">
        <v>6733</v>
      </c>
      <c r="H6735">
        <f t="shared" ca="1" si="211"/>
        <v>1.5506396994300656E-2</v>
      </c>
    </row>
    <row r="6736" spans="2:8" x14ac:dyDescent="0.45">
      <c r="B6736" s="191">
        <v>40473</v>
      </c>
      <c r="C6736" s="101">
        <v>69.543296813964844</v>
      </c>
      <c r="D6736" s="56">
        <f t="shared" si="210"/>
        <v>-0.3086136401819945</v>
      </c>
      <c r="E6736">
        <v>-1.8067102780663011E-2</v>
      </c>
      <c r="G6736">
        <v>6734</v>
      </c>
      <c r="H6736">
        <f t="shared" ca="1" si="211"/>
        <v>-8.1556755683052408E-3</v>
      </c>
    </row>
    <row r="6737" spans="2:8" x14ac:dyDescent="0.45">
      <c r="B6737" s="191">
        <v>41017</v>
      </c>
      <c r="C6737" s="101">
        <v>100.58528900146484</v>
      </c>
      <c r="D6737" s="56">
        <f t="shared" si="210"/>
        <v>34.57816535915088</v>
      </c>
      <c r="E6737">
        <v>-1.8074501992091218E-2</v>
      </c>
      <c r="G6737">
        <v>6735</v>
      </c>
      <c r="H6737">
        <f t="shared" ca="1" si="211"/>
        <v>8.1249942031662789E-3</v>
      </c>
    </row>
    <row r="6738" spans="2:8" x14ac:dyDescent="0.45">
      <c r="B6738" s="191">
        <v>35206</v>
      </c>
      <c r="C6738" s="101">
        <v>2.8271634578704834</v>
      </c>
      <c r="D6738" s="56">
        <f t="shared" si="210"/>
        <v>-0.75220300992902944</v>
      </c>
      <c r="E6738">
        <v>-1.8084641258390346E-2</v>
      </c>
      <c r="G6738">
        <v>6736</v>
      </c>
      <c r="H6738">
        <f t="shared" ca="1" si="211"/>
        <v>7.1163662642295157E-5</v>
      </c>
    </row>
    <row r="6739" spans="2:8" x14ac:dyDescent="0.45">
      <c r="B6739" s="191">
        <v>36292</v>
      </c>
      <c r="C6739" s="101">
        <v>11.409192085266113</v>
      </c>
      <c r="D6739" s="56">
        <f t="shared" si="210"/>
        <v>-0.93974884858372332</v>
      </c>
      <c r="E6739">
        <v>-1.8110056755306258E-2</v>
      </c>
      <c r="G6739">
        <v>6737</v>
      </c>
      <c r="H6739">
        <f t="shared" ca="1" si="211"/>
        <v>-8.0515279318941983E-3</v>
      </c>
    </row>
    <row r="6740" spans="2:8" x14ac:dyDescent="0.45">
      <c r="B6740" s="191">
        <v>43384</v>
      </c>
      <c r="C6740" s="101">
        <v>189.36056518554688</v>
      </c>
      <c r="D6740" s="56">
        <f t="shared" si="210"/>
        <v>0.15497028890604653</v>
      </c>
      <c r="E6740">
        <v>-1.8141378424487511E-2</v>
      </c>
      <c r="G6740">
        <v>6738</v>
      </c>
      <c r="H6740">
        <f t="shared" ca="1" si="211"/>
        <v>-1.7932404790152793E-2</v>
      </c>
    </row>
    <row r="6741" spans="2:8" x14ac:dyDescent="0.45">
      <c r="B6741" s="191">
        <v>44217</v>
      </c>
      <c r="C6741" s="101">
        <v>163.9527587890625</v>
      </c>
      <c r="D6741" s="56">
        <f t="shared" si="210"/>
        <v>15.028487808407293</v>
      </c>
      <c r="E6741">
        <v>-1.8148360113979068E-2</v>
      </c>
      <c r="G6741">
        <v>6739</v>
      </c>
      <c r="H6741">
        <f t="shared" ca="1" si="211"/>
        <v>-1.8109678675529506E-3</v>
      </c>
    </row>
    <row r="6742" spans="2:8" x14ac:dyDescent="0.45">
      <c r="B6742" s="191">
        <v>36251</v>
      </c>
      <c r="C6742" s="101">
        <v>10.228835105895996</v>
      </c>
      <c r="D6742" s="56">
        <f t="shared" si="210"/>
        <v>-0.89117166127049174</v>
      </c>
      <c r="E6742">
        <v>-1.8224661440398242E-2</v>
      </c>
      <c r="G6742">
        <v>6740</v>
      </c>
      <c r="H6742">
        <f t="shared" ca="1" si="211"/>
        <v>-4.537158948539761E-3</v>
      </c>
    </row>
    <row r="6743" spans="2:8" x14ac:dyDescent="0.45">
      <c r="B6743" s="191">
        <v>41065</v>
      </c>
      <c r="C6743" s="101">
        <v>93.990547180175781</v>
      </c>
      <c r="D6743" s="56">
        <f t="shared" si="210"/>
        <v>-0.38766486213085266</v>
      </c>
      <c r="E6743">
        <v>-1.8252749814221935E-2</v>
      </c>
      <c r="G6743">
        <v>6741</v>
      </c>
      <c r="H6743">
        <f t="shared" ca="1" si="211"/>
        <v>2.7742423383761792E-2</v>
      </c>
    </row>
    <row r="6744" spans="2:8" x14ac:dyDescent="0.45">
      <c r="B6744" s="191">
        <v>41852</v>
      </c>
      <c r="C6744" s="101">
        <v>153.49526977539063</v>
      </c>
      <c r="D6744" s="56">
        <f t="shared" si="210"/>
        <v>8.7696386777801401</v>
      </c>
      <c r="E6744">
        <v>-1.8255943526615751E-2</v>
      </c>
      <c r="G6744">
        <v>6742</v>
      </c>
      <c r="H6744">
        <f t="shared" ca="1" si="211"/>
        <v>-4.1925029318105253E-3</v>
      </c>
    </row>
    <row r="6745" spans="2:8" x14ac:dyDescent="0.45">
      <c r="B6745" s="191">
        <v>38385</v>
      </c>
      <c r="C6745" s="101">
        <v>15.711458206176758</v>
      </c>
      <c r="D6745" s="56">
        <f t="shared" si="210"/>
        <v>-0.53956760098421386</v>
      </c>
      <c r="E6745">
        <v>-1.8258681901939675E-2</v>
      </c>
      <c r="G6745">
        <v>6743</v>
      </c>
      <c r="H6745">
        <f t="shared" ca="1" si="211"/>
        <v>1.0779164091355714E-2</v>
      </c>
    </row>
    <row r="6746" spans="2:8" x14ac:dyDescent="0.45">
      <c r="B6746" s="191">
        <v>39029</v>
      </c>
      <c r="C6746" s="101">
        <v>34.123268127441406</v>
      </c>
      <c r="D6746" s="56">
        <f t="shared" si="210"/>
        <v>-0.75176898946237614</v>
      </c>
      <c r="E6746">
        <v>-1.8263492112269828E-2</v>
      </c>
      <c r="G6746">
        <v>6744</v>
      </c>
      <c r="H6746">
        <f t="shared" ca="1" si="211"/>
        <v>3.7333647145804477E-2</v>
      </c>
    </row>
    <row r="6747" spans="2:8" x14ac:dyDescent="0.45">
      <c r="B6747" s="191">
        <v>41675</v>
      </c>
      <c r="C6747" s="101">
        <v>137.46577453613281</v>
      </c>
      <c r="D6747" s="56">
        <f t="shared" si="210"/>
        <v>16.418306226460331</v>
      </c>
      <c r="E6747">
        <v>-1.8313354260245076E-2</v>
      </c>
      <c r="G6747">
        <v>6745</v>
      </c>
      <c r="H6747">
        <f t="shared" ca="1" si="211"/>
        <v>1.2265454264262022E-2</v>
      </c>
    </row>
    <row r="6748" spans="2:8" x14ac:dyDescent="0.45">
      <c r="B6748" s="191">
        <v>36677</v>
      </c>
      <c r="C6748" s="101">
        <v>7.89202880859375</v>
      </c>
      <c r="D6748" s="56">
        <f t="shared" si="210"/>
        <v>-0.94771734176144196</v>
      </c>
      <c r="E6748">
        <v>-1.8331596267867595E-2</v>
      </c>
      <c r="G6748">
        <v>6746</v>
      </c>
      <c r="H6748">
        <f t="shared" ca="1" si="211"/>
        <v>-2.0929325675116094E-3</v>
      </c>
    </row>
    <row r="6749" spans="2:8" x14ac:dyDescent="0.45">
      <c r="B6749" s="191">
        <v>42318</v>
      </c>
      <c r="C6749" s="101">
        <v>150.94926452636719</v>
      </c>
      <c r="D6749" s="56">
        <f t="shared" si="210"/>
        <v>2.2808663711570891</v>
      </c>
      <c r="E6749">
        <v>-1.8364636160451153E-2</v>
      </c>
      <c r="G6749">
        <v>6747</v>
      </c>
      <c r="H6749">
        <f t="shared" ca="1" si="211"/>
        <v>-1.8276337539577584E-2</v>
      </c>
    </row>
    <row r="6750" spans="2:8" x14ac:dyDescent="0.45">
      <c r="B6750" s="191">
        <v>40039</v>
      </c>
      <c r="C6750" s="101">
        <v>46.008964538574219</v>
      </c>
      <c r="D6750" s="56">
        <f t="shared" si="210"/>
        <v>-0.80149697378101992</v>
      </c>
      <c r="E6750">
        <v>-1.8383236837183441E-2</v>
      </c>
      <c r="G6750">
        <v>6748</v>
      </c>
      <c r="H6750">
        <f t="shared" ca="1" si="211"/>
        <v>1.4521496009446699E-4</v>
      </c>
    </row>
    <row r="6751" spans="2:8" x14ac:dyDescent="0.45">
      <c r="B6751" s="191">
        <v>42921</v>
      </c>
      <c r="C6751" s="101">
        <v>231.7796630859375</v>
      </c>
      <c r="D6751" s="56">
        <f t="shared" si="210"/>
        <v>2.395355823728377</v>
      </c>
      <c r="E6751">
        <v>-1.8383920996702163E-2</v>
      </c>
      <c r="G6751">
        <v>6749</v>
      </c>
      <c r="H6751">
        <f t="shared" ca="1" si="211"/>
        <v>2.4561672875081982E-2</v>
      </c>
    </row>
    <row r="6752" spans="2:8" x14ac:dyDescent="0.45">
      <c r="B6752" s="191">
        <v>40619</v>
      </c>
      <c r="C6752" s="101">
        <v>68.26373291015625</v>
      </c>
      <c r="D6752" s="56">
        <f t="shared" si="210"/>
        <v>-0.77142563433697153</v>
      </c>
      <c r="E6752">
        <v>-1.83995289615267E-2</v>
      </c>
      <c r="G6752">
        <v>6750</v>
      </c>
      <c r="H6752">
        <f t="shared" ca="1" si="211"/>
        <v>1.0632675501824338E-2</v>
      </c>
    </row>
    <row r="6753" spans="2:8" x14ac:dyDescent="0.45">
      <c r="B6753" s="191">
        <v>46125</v>
      </c>
      <c r="C6753" s="101">
        <v>298.64999389648438</v>
      </c>
      <c r="D6753" s="56">
        <f t="shared" si="210"/>
        <v>0.57920999665557105</v>
      </c>
      <c r="E6753">
        <v>-1.8405936248202547E-2</v>
      </c>
      <c r="G6753">
        <v>6751</v>
      </c>
      <c r="H6753">
        <f t="shared" ca="1" si="211"/>
        <v>3.8041795952784341E-2</v>
      </c>
    </row>
    <row r="6754" spans="2:8" x14ac:dyDescent="0.45">
      <c r="B6754" s="191">
        <v>42846</v>
      </c>
      <c r="C6754" s="101">
        <v>189.11354064941406</v>
      </c>
      <c r="D6754" s="56">
        <f t="shared" si="210"/>
        <v>19.869618296316496</v>
      </c>
      <c r="E6754">
        <v>-1.8425842304815854E-2</v>
      </c>
      <c r="G6754">
        <v>6752</v>
      </c>
      <c r="H6754">
        <f t="shared" ca="1" si="211"/>
        <v>4.482043907899076E-4</v>
      </c>
    </row>
    <row r="6755" spans="2:8" x14ac:dyDescent="0.45">
      <c r="B6755" s="191">
        <v>37886</v>
      </c>
      <c r="C6755" s="101">
        <v>9.0616674423217773</v>
      </c>
      <c r="D6755" s="56">
        <f t="shared" si="210"/>
        <v>-0.88793870075108461</v>
      </c>
      <c r="E6755">
        <v>-1.8429991609724292E-2</v>
      </c>
      <c r="G6755">
        <v>6753</v>
      </c>
      <c r="H6755">
        <f t="shared" ca="1" si="211"/>
        <v>1.597717138268976E-2</v>
      </c>
    </row>
    <row r="6756" spans="2:8" x14ac:dyDescent="0.45">
      <c r="B6756" s="191">
        <v>40819</v>
      </c>
      <c r="C6756" s="101">
        <v>80.863487243652344</v>
      </c>
      <c r="D6756" s="56">
        <f t="shared" si="210"/>
        <v>5.6603668579959541</v>
      </c>
      <c r="E6756">
        <v>-1.8434260740330239E-2</v>
      </c>
      <c r="G6756">
        <v>6754</v>
      </c>
      <c r="H6756">
        <f t="shared" ca="1" si="211"/>
        <v>1.9982375156691089E-3</v>
      </c>
    </row>
    <row r="6757" spans="2:8" x14ac:dyDescent="0.45">
      <c r="B6757" s="191">
        <v>38226</v>
      </c>
      <c r="C6757" s="101">
        <v>12.140995979309082</v>
      </c>
      <c r="D6757" s="56">
        <f t="shared" si="210"/>
        <v>-0.81272924960468074</v>
      </c>
      <c r="E6757">
        <v>-1.8448296812220665E-2</v>
      </c>
      <c r="G6757">
        <v>6755</v>
      </c>
      <c r="H6757">
        <f t="shared" ca="1" si="211"/>
        <v>-5.9663615419029937E-3</v>
      </c>
    </row>
    <row r="6758" spans="2:8" x14ac:dyDescent="0.45">
      <c r="B6758" s="191">
        <v>40575</v>
      </c>
      <c r="C6758" s="101">
        <v>64.831245422363281</v>
      </c>
      <c r="D6758" s="56">
        <f t="shared" si="210"/>
        <v>-0.61804515678442673</v>
      </c>
      <c r="E6758">
        <v>-1.8450230961420951E-2</v>
      </c>
      <c r="G6758">
        <v>6756</v>
      </c>
      <c r="H6758">
        <f t="shared" ca="1" si="211"/>
        <v>1.4121988807304094E-2</v>
      </c>
    </row>
    <row r="6759" spans="2:8" x14ac:dyDescent="0.45">
      <c r="B6759" s="191">
        <v>44418</v>
      </c>
      <c r="C6759" s="101">
        <v>169.73536682128906</v>
      </c>
      <c r="D6759" s="56">
        <f t="shared" si="210"/>
        <v>-0.53103474763227665</v>
      </c>
      <c r="E6759">
        <v>-1.8475079938001394E-2</v>
      </c>
      <c r="G6759">
        <v>6757</v>
      </c>
      <c r="H6759">
        <f t="shared" ca="1" si="211"/>
        <v>-4.1423949776284615E-3</v>
      </c>
    </row>
    <row r="6760" spans="2:8" x14ac:dyDescent="0.45">
      <c r="B6760" s="191">
        <v>45064</v>
      </c>
      <c r="C6760" s="101">
        <v>361.9359130859375</v>
      </c>
      <c r="D6760" s="56">
        <f t="shared" si="210"/>
        <v>11.153330827843929</v>
      </c>
      <c r="E6760">
        <v>-1.8475305623795638E-2</v>
      </c>
      <c r="G6760">
        <v>6758</v>
      </c>
      <c r="H6760">
        <f t="shared" ca="1" si="211"/>
        <v>-1.1546430857145509E-2</v>
      </c>
    </row>
    <row r="6761" spans="2:8" x14ac:dyDescent="0.45">
      <c r="B6761" s="191">
        <v>39238</v>
      </c>
      <c r="C6761" s="101">
        <v>29.780799865722656</v>
      </c>
      <c r="D6761" s="56">
        <f t="shared" si="210"/>
        <v>-0.56139004859237185</v>
      </c>
      <c r="E6761">
        <v>-1.8496466893894673E-2</v>
      </c>
      <c r="G6761">
        <v>6759</v>
      </c>
      <c r="H6761">
        <f t="shared" ca="1" si="211"/>
        <v>-4.5863246228887815E-2</v>
      </c>
    </row>
    <row r="6762" spans="2:8" x14ac:dyDescent="0.45">
      <c r="B6762" s="191">
        <v>40525</v>
      </c>
      <c r="C6762" s="101">
        <v>67.898139953613281</v>
      </c>
      <c r="D6762" s="56">
        <f t="shared" si="210"/>
        <v>-0.25722043686351387</v>
      </c>
      <c r="E6762">
        <v>-1.8496550997004826E-2</v>
      </c>
      <c r="G6762">
        <v>6760</v>
      </c>
      <c r="H6762">
        <f t="shared" ca="1" si="211"/>
        <v>-2.907279100790347E-2</v>
      </c>
    </row>
    <row r="6763" spans="2:8" x14ac:dyDescent="0.45">
      <c r="B6763" s="191">
        <v>40990</v>
      </c>
      <c r="C6763" s="101">
        <v>91.410888671875</v>
      </c>
      <c r="D6763" s="56">
        <f t="shared" si="210"/>
        <v>-0.80015001332399072</v>
      </c>
      <c r="E6763">
        <v>-1.853939781771094E-2</v>
      </c>
      <c r="G6763">
        <v>6761</v>
      </c>
      <c r="H6763">
        <f t="shared" ca="1" si="211"/>
        <v>1.5115904789768896E-2</v>
      </c>
    </row>
    <row r="6764" spans="2:8" x14ac:dyDescent="0.45">
      <c r="B6764" s="191">
        <v>45541</v>
      </c>
      <c r="C6764" s="101">
        <v>457.39752197265625</v>
      </c>
      <c r="D6764" s="56">
        <f t="shared" si="210"/>
        <v>0.26503479900272597</v>
      </c>
      <c r="E6764">
        <v>-1.8583782799812203E-2</v>
      </c>
      <c r="G6764">
        <v>6762</v>
      </c>
      <c r="H6764">
        <f t="shared" ca="1" si="211"/>
        <v>-1.0434993436136316E-2</v>
      </c>
    </row>
    <row r="6765" spans="2:8" x14ac:dyDescent="0.45">
      <c r="B6765" s="191">
        <v>45337</v>
      </c>
      <c r="C6765" s="101">
        <v>361.56912231445313</v>
      </c>
      <c r="D6765" s="56">
        <f t="shared" si="210"/>
        <v>1.3289210955145077</v>
      </c>
      <c r="E6765">
        <v>-1.8588337053557561E-2</v>
      </c>
      <c r="G6765">
        <v>6763</v>
      </c>
      <c r="H6765">
        <f t="shared" ca="1" si="211"/>
        <v>1.7686813282215236E-2</v>
      </c>
    </row>
    <row r="6766" spans="2:8" x14ac:dyDescent="0.45">
      <c r="B6766" s="191">
        <v>42011</v>
      </c>
      <c r="C6766" s="101">
        <v>155.25177001953125</v>
      </c>
      <c r="D6766" s="56">
        <f t="shared" si="210"/>
        <v>2.0053473021537709</v>
      </c>
      <c r="E6766">
        <v>-1.8598211026009909E-2</v>
      </c>
      <c r="G6766">
        <v>6764</v>
      </c>
      <c r="H6766">
        <f t="shared" ca="1" si="211"/>
        <v>9.5811866585505927E-3</v>
      </c>
    </row>
    <row r="6767" spans="2:8" x14ac:dyDescent="0.45">
      <c r="B6767" s="191">
        <v>40141</v>
      </c>
      <c r="C6767" s="101">
        <v>51.658512115478516</v>
      </c>
      <c r="D6767" s="56">
        <f t="shared" si="210"/>
        <v>4.5285917582682833</v>
      </c>
      <c r="E6767">
        <v>-1.8601180985952238E-2</v>
      </c>
      <c r="G6767">
        <v>6765</v>
      </c>
      <c r="H6767">
        <f t="shared" ca="1" si="211"/>
        <v>-2.4292062720372664E-2</v>
      </c>
    </row>
    <row r="6768" spans="2:8" x14ac:dyDescent="0.45">
      <c r="B6768" s="191">
        <v>37876</v>
      </c>
      <c r="C6768" s="101">
        <v>9.3438825607299805</v>
      </c>
      <c r="D6768" s="56">
        <f t="shared" si="210"/>
        <v>0.62620346724043763</v>
      </c>
      <c r="E6768">
        <v>-1.8602219705621863E-2</v>
      </c>
      <c r="G6768">
        <v>6766</v>
      </c>
      <c r="H6768">
        <f t="shared" ca="1" si="211"/>
        <v>-2.212296614519409E-2</v>
      </c>
    </row>
    <row r="6769" spans="2:8" x14ac:dyDescent="0.45">
      <c r="B6769" s="191">
        <v>35663</v>
      </c>
      <c r="C6769" s="101">
        <v>5.745826244354248</v>
      </c>
      <c r="D6769" s="56">
        <f t="shared" si="210"/>
        <v>1.4149639986139362</v>
      </c>
      <c r="E6769">
        <v>-1.8614836161490327E-2</v>
      </c>
      <c r="G6769">
        <v>6767</v>
      </c>
      <c r="H6769">
        <f t="shared" ca="1" si="211"/>
        <v>-2.457619353177066E-3</v>
      </c>
    </row>
    <row r="6770" spans="2:8" x14ac:dyDescent="0.45">
      <c r="B6770" s="191">
        <v>35153</v>
      </c>
      <c r="C6770" s="101">
        <v>2.3792595863342285</v>
      </c>
      <c r="D6770" s="56">
        <f t="shared" si="210"/>
        <v>-0.94132244923878761</v>
      </c>
      <c r="E6770">
        <v>-1.8627933137576939E-2</v>
      </c>
      <c r="G6770">
        <v>6768</v>
      </c>
      <c r="H6770">
        <f t="shared" ca="1" si="211"/>
        <v>1.0280840600456408E-2</v>
      </c>
    </row>
    <row r="6771" spans="2:8" x14ac:dyDescent="0.45">
      <c r="B6771" s="191">
        <v>39603</v>
      </c>
      <c r="C6771" s="101">
        <v>40.548038482666016</v>
      </c>
      <c r="D6771" s="56">
        <f t="shared" si="210"/>
        <v>2.4475821589810565</v>
      </c>
      <c r="E6771">
        <v>-1.8645090093346396E-2</v>
      </c>
      <c r="G6771">
        <v>6769</v>
      </c>
      <c r="H6771">
        <f t="shared" ca="1" si="211"/>
        <v>-1.6462191382064596E-2</v>
      </c>
    </row>
    <row r="6772" spans="2:8" x14ac:dyDescent="0.45">
      <c r="B6772" s="191">
        <v>37972</v>
      </c>
      <c r="C6772" s="101">
        <v>11.761297225952148</v>
      </c>
      <c r="D6772" s="56">
        <f t="shared" si="210"/>
        <v>1.1739770173134758</v>
      </c>
      <c r="E6772">
        <v>-1.8653956592320595E-2</v>
      </c>
      <c r="G6772">
        <v>6770</v>
      </c>
      <c r="H6772">
        <f t="shared" ca="1" si="211"/>
        <v>2.7777870717312456E-2</v>
      </c>
    </row>
    <row r="6773" spans="2:8" x14ac:dyDescent="0.45">
      <c r="B6773" s="191">
        <v>35627</v>
      </c>
      <c r="C6773" s="101">
        <v>5.4100375175476074</v>
      </c>
      <c r="D6773" s="56">
        <f t="shared" si="210"/>
        <v>-0.81018737154318021</v>
      </c>
      <c r="E6773">
        <v>-1.8662558988125785E-2</v>
      </c>
      <c r="G6773">
        <v>6771</v>
      </c>
      <c r="H6773">
        <f t="shared" ca="1" si="211"/>
        <v>2.8329499449637131E-2</v>
      </c>
    </row>
    <row r="6774" spans="2:8" x14ac:dyDescent="0.45">
      <c r="B6774" s="191">
        <v>39240</v>
      </c>
      <c r="C6774" s="101">
        <v>28.501989364624023</v>
      </c>
      <c r="D6774" s="56">
        <f t="shared" si="210"/>
        <v>-0.92665962798077006</v>
      </c>
      <c r="E6774">
        <v>-1.8688730640721206E-2</v>
      </c>
      <c r="G6774">
        <v>6772</v>
      </c>
      <c r="H6774">
        <f t="shared" ca="1" si="211"/>
        <v>-3.8227274081331725E-2</v>
      </c>
    </row>
    <row r="6775" spans="2:8" x14ac:dyDescent="0.45">
      <c r="B6775" s="191">
        <v>45197</v>
      </c>
      <c r="C6775" s="101">
        <v>388.62619018554688</v>
      </c>
      <c r="D6775" s="56">
        <f t="shared" si="210"/>
        <v>1.8821894449809073</v>
      </c>
      <c r="E6775">
        <v>-1.8701951314312591E-2</v>
      </c>
      <c r="G6775">
        <v>6773</v>
      </c>
      <c r="H6775">
        <f t="shared" ca="1" si="211"/>
        <v>1.095579489816265E-2</v>
      </c>
    </row>
    <row r="6776" spans="2:8" x14ac:dyDescent="0.45">
      <c r="B6776" s="191">
        <v>44095</v>
      </c>
      <c r="C6776" s="101">
        <v>134.83714294433594</v>
      </c>
      <c r="D6776" s="56">
        <f t="shared" si="210"/>
        <v>-0.51526856619514527</v>
      </c>
      <c r="E6776">
        <v>-1.8704464114482389E-2</v>
      </c>
      <c r="G6776">
        <v>6774</v>
      </c>
      <c r="H6776">
        <f t="shared" ca="1" si="211"/>
        <v>3.0142376256814811E-2</v>
      </c>
    </row>
    <row r="6777" spans="2:8" x14ac:dyDescent="0.45">
      <c r="B6777" s="191">
        <v>44844</v>
      </c>
      <c r="C6777" s="101">
        <v>278.16876220703125</v>
      </c>
      <c r="D6777" s="56">
        <f t="shared" si="210"/>
        <v>32.018341253381429</v>
      </c>
      <c r="E6777">
        <v>-1.8706833758253757E-2</v>
      </c>
      <c r="G6777">
        <v>6775</v>
      </c>
      <c r="H6777">
        <f t="shared" ca="1" si="211"/>
        <v>-6.2914188373698549E-3</v>
      </c>
    </row>
    <row r="6778" spans="2:8" x14ac:dyDescent="0.45">
      <c r="B6778" s="191">
        <v>36760</v>
      </c>
      <c r="C6778" s="101">
        <v>8.4246740341186523</v>
      </c>
      <c r="D6778" s="56">
        <f t="shared" si="210"/>
        <v>-2.176673984480329E-2</v>
      </c>
      <c r="E6778">
        <v>-1.8760480063553506E-2</v>
      </c>
      <c r="G6778">
        <v>6776</v>
      </c>
      <c r="H6778">
        <f t="shared" ca="1" si="211"/>
        <v>1.9270075475758774E-2</v>
      </c>
    </row>
    <row r="6779" spans="2:8" x14ac:dyDescent="0.45">
      <c r="B6779" s="191">
        <v>37069</v>
      </c>
      <c r="C6779" s="101">
        <v>8.6121320724487305</v>
      </c>
      <c r="D6779" s="56">
        <f t="shared" si="210"/>
        <v>-0.74624869646691105</v>
      </c>
      <c r="E6779">
        <v>-1.8790104709038215E-2</v>
      </c>
      <c r="G6779">
        <v>6777</v>
      </c>
      <c r="H6779">
        <f t="shared" ca="1" si="211"/>
        <v>3.2653244328674294E-2</v>
      </c>
    </row>
    <row r="6780" spans="2:8" x14ac:dyDescent="0.45">
      <c r="B6780" s="191">
        <v>38985</v>
      </c>
      <c r="C6780" s="101">
        <v>33.939262390136719</v>
      </c>
      <c r="D6780" s="56">
        <f t="shared" si="210"/>
        <v>1.8637947306280473</v>
      </c>
      <c r="E6780">
        <v>-1.8882892849392072E-2</v>
      </c>
      <c r="G6780">
        <v>6778</v>
      </c>
      <c r="H6780">
        <f t="shared" ca="1" si="211"/>
        <v>1.8494320779129041E-2</v>
      </c>
    </row>
    <row r="6781" spans="2:8" x14ac:dyDescent="0.45">
      <c r="B6781" s="191">
        <v>36297</v>
      </c>
      <c r="C6781" s="101">
        <v>11.851150512695313</v>
      </c>
      <c r="D6781" s="56">
        <f t="shared" si="210"/>
        <v>-0.96767518202029312</v>
      </c>
      <c r="E6781">
        <v>-1.8898169932576463E-2</v>
      </c>
      <c r="G6781">
        <v>6779</v>
      </c>
      <c r="H6781">
        <f t="shared" ca="1" si="211"/>
        <v>9.2145615129017415E-3</v>
      </c>
    </row>
    <row r="6782" spans="2:8" x14ac:dyDescent="0.45">
      <c r="B6782" s="191">
        <v>45370</v>
      </c>
      <c r="C6782" s="101">
        <v>366.62698364257813</v>
      </c>
      <c r="D6782" s="56">
        <f t="shared" si="210"/>
        <v>109.12150206000025</v>
      </c>
      <c r="E6782">
        <v>-1.892437867735958E-2</v>
      </c>
      <c r="G6782">
        <v>6780</v>
      </c>
      <c r="H6782">
        <f t="shared" ca="1" si="211"/>
        <v>2.4519360259778775E-2</v>
      </c>
    </row>
    <row r="6783" spans="2:8" x14ac:dyDescent="0.45">
      <c r="B6783" s="191">
        <v>35347</v>
      </c>
      <c r="C6783" s="101">
        <v>3.3292951583862305</v>
      </c>
      <c r="D6783" s="56">
        <f t="shared" si="210"/>
        <v>-0.98841991790877715</v>
      </c>
      <c r="E6783">
        <v>-1.8948370928515632E-2</v>
      </c>
      <c r="G6783">
        <v>6781</v>
      </c>
      <c r="H6783">
        <f t="shared" ca="1" si="211"/>
        <v>4.2117890326554934E-3</v>
      </c>
    </row>
    <row r="6784" spans="2:8" x14ac:dyDescent="0.45">
      <c r="B6784" s="191">
        <v>44910</v>
      </c>
      <c r="C6784" s="101">
        <v>287.50186157226563</v>
      </c>
      <c r="D6784" s="56">
        <f t="shared" si="210"/>
        <v>1.3601862447663988</v>
      </c>
      <c r="E6784">
        <v>-1.8963514088926891E-2</v>
      </c>
      <c r="G6784">
        <v>6782</v>
      </c>
      <c r="H6784">
        <f t="shared" ca="1" si="211"/>
        <v>-3.3035094747459456E-2</v>
      </c>
    </row>
    <row r="6785" spans="2:8" x14ac:dyDescent="0.45">
      <c r="B6785" s="191">
        <v>41339</v>
      </c>
      <c r="C6785" s="101">
        <v>121.81320953369141</v>
      </c>
      <c r="D6785" s="56">
        <f t="shared" si="210"/>
        <v>9.775597403437736</v>
      </c>
      <c r="E6785">
        <v>-1.8967981883876533E-2</v>
      </c>
      <c r="G6785">
        <v>6783</v>
      </c>
      <c r="H6785">
        <f t="shared" ca="1" si="211"/>
        <v>-6.4700063880729413E-3</v>
      </c>
    </row>
    <row r="6786" spans="2:8" x14ac:dyDescent="0.45">
      <c r="B6786" s="191">
        <v>36350</v>
      </c>
      <c r="C6786" s="101">
        <v>11.304543495178223</v>
      </c>
      <c r="D6786" s="56">
        <f t="shared" si="210"/>
        <v>-0.92122250912711656</v>
      </c>
      <c r="E6786">
        <v>-1.8972408562006767E-2</v>
      </c>
      <c r="G6786">
        <v>6784</v>
      </c>
      <c r="H6786">
        <f t="shared" ca="1" si="211"/>
        <v>-1.798355354940532E-3</v>
      </c>
    </row>
    <row r="6787" spans="2:8" x14ac:dyDescent="0.45">
      <c r="B6787" s="191">
        <v>41488</v>
      </c>
      <c r="C6787" s="101">
        <v>143.49966430664063</v>
      </c>
      <c r="D6787" s="56">
        <f t="shared" ref="D6787:D6850" si="212">(C6787-C6788)/C6788</f>
        <v>4.6859137373771418</v>
      </c>
      <c r="E6787">
        <v>-1.9004581715925267E-2</v>
      </c>
      <c r="G6787">
        <v>6785</v>
      </c>
      <c r="H6787">
        <f t="shared" ca="1" si="211"/>
        <v>-7.6117654474924306E-3</v>
      </c>
    </row>
    <row r="6788" spans="2:8" x14ac:dyDescent="0.45">
      <c r="B6788" s="191">
        <v>38709</v>
      </c>
      <c r="C6788" s="101">
        <v>25.237749099731445</v>
      </c>
      <c r="D6788" s="56">
        <f t="shared" si="212"/>
        <v>-0.86817705880055696</v>
      </c>
      <c r="E6788">
        <v>-1.9007466215349593E-2</v>
      </c>
      <c r="G6788">
        <v>6786</v>
      </c>
      <c r="H6788">
        <f t="shared" ref="H6788:H6851" ca="1" si="213">_xlfn.NORM.INV(RAND(),N$5,N$6)</f>
        <v>2.1871321272807207E-2</v>
      </c>
    </row>
    <row r="6789" spans="2:8" x14ac:dyDescent="0.45">
      <c r="B6789" s="191">
        <v>43243</v>
      </c>
      <c r="C6789" s="101">
        <v>191.45187377929688</v>
      </c>
      <c r="D6789" s="56">
        <f t="shared" si="212"/>
        <v>4.971189162968926E-2</v>
      </c>
      <c r="E6789">
        <v>-1.9013575808997797E-2</v>
      </c>
      <c r="G6789">
        <v>6787</v>
      </c>
      <c r="H6789">
        <f t="shared" ca="1" si="213"/>
        <v>6.1421161932591712E-3</v>
      </c>
    </row>
    <row r="6790" spans="2:8" x14ac:dyDescent="0.45">
      <c r="B6790" s="191">
        <v>43175</v>
      </c>
      <c r="C6790" s="101">
        <v>182.38516235351563</v>
      </c>
      <c r="D6790" s="56">
        <f t="shared" si="212"/>
        <v>1.5620051073797221</v>
      </c>
      <c r="E6790">
        <v>-1.9017018907699752E-2</v>
      </c>
      <c r="G6790">
        <v>6788</v>
      </c>
      <c r="H6790">
        <f t="shared" ca="1" si="213"/>
        <v>-1.322412078460177E-3</v>
      </c>
    </row>
    <row r="6791" spans="2:8" x14ac:dyDescent="0.45">
      <c r="B6791" s="191">
        <v>40455</v>
      </c>
      <c r="C6791" s="101">
        <v>71.188446044921875</v>
      </c>
      <c r="D6791" s="56">
        <f t="shared" si="212"/>
        <v>-0.12616597056343998</v>
      </c>
      <c r="E6791">
        <v>-1.9031549846785643E-2</v>
      </c>
      <c r="G6791">
        <v>6789</v>
      </c>
      <c r="H6791">
        <f t="shared" ca="1" si="213"/>
        <v>-1.7197649231230825E-2</v>
      </c>
    </row>
    <row r="6792" spans="2:8" x14ac:dyDescent="0.45">
      <c r="B6792" s="191">
        <v>40893</v>
      </c>
      <c r="C6792" s="101">
        <v>81.466781616210938</v>
      </c>
      <c r="D6792" s="56">
        <f t="shared" si="212"/>
        <v>6.7325418797192302</v>
      </c>
      <c r="E6792">
        <v>-1.9038149701490523E-2</v>
      </c>
      <c r="G6792">
        <v>6790</v>
      </c>
      <c r="H6792">
        <f t="shared" ca="1" si="213"/>
        <v>-7.1009685731366213E-4</v>
      </c>
    </row>
    <row r="6793" spans="2:8" x14ac:dyDescent="0.45">
      <c r="B6793" s="191">
        <v>36410</v>
      </c>
      <c r="C6793" s="101">
        <v>10.535575866699219</v>
      </c>
      <c r="D6793" s="56">
        <f t="shared" si="212"/>
        <v>7.2339814212636258E-2</v>
      </c>
      <c r="E6793">
        <v>-1.9038674324557234E-2</v>
      </c>
      <c r="G6793">
        <v>6791</v>
      </c>
      <c r="H6793">
        <f t="shared" ca="1" si="213"/>
        <v>6.1212532951678686E-3</v>
      </c>
    </row>
    <row r="6794" spans="2:8" x14ac:dyDescent="0.45">
      <c r="B6794" s="191">
        <v>36923</v>
      </c>
      <c r="C6794" s="101">
        <v>9.8248481750488281</v>
      </c>
      <c r="D6794" s="56">
        <f t="shared" si="212"/>
        <v>-0.94540216264269705</v>
      </c>
      <c r="E6794">
        <v>-1.9045958612368186E-2</v>
      </c>
      <c r="G6794">
        <v>6792</v>
      </c>
      <c r="H6794">
        <f t="shared" ca="1" si="213"/>
        <v>4.820134980624011E-3</v>
      </c>
    </row>
    <row r="6795" spans="2:8" x14ac:dyDescent="0.45">
      <c r="B6795" s="191">
        <v>43747</v>
      </c>
      <c r="C6795" s="101">
        <v>179.94940185546875</v>
      </c>
      <c r="D6795" s="56">
        <f t="shared" si="212"/>
        <v>3.8974974231706172</v>
      </c>
      <c r="E6795">
        <v>-1.9055331729862259E-2</v>
      </c>
      <c r="G6795">
        <v>6793</v>
      </c>
      <c r="H6795">
        <f t="shared" ca="1" si="213"/>
        <v>-8.6993982824166809E-3</v>
      </c>
    </row>
    <row r="6796" spans="2:8" x14ac:dyDescent="0.45">
      <c r="B6796" s="191">
        <v>39478</v>
      </c>
      <c r="C6796" s="101">
        <v>36.743133544921875</v>
      </c>
      <c r="D6796" s="56">
        <f t="shared" si="212"/>
        <v>-0.26791660079532048</v>
      </c>
      <c r="E6796">
        <v>-1.9062207619037336E-2</v>
      </c>
      <c r="G6796">
        <v>6794</v>
      </c>
      <c r="H6796">
        <f t="shared" ca="1" si="213"/>
        <v>-3.344019631860029E-2</v>
      </c>
    </row>
    <row r="6797" spans="2:8" x14ac:dyDescent="0.45">
      <c r="B6797" s="191">
        <v>40144</v>
      </c>
      <c r="C6797" s="101">
        <v>50.1898193359375</v>
      </c>
      <c r="D6797" s="56">
        <f t="shared" si="212"/>
        <v>6.2439684398875634</v>
      </c>
      <c r="E6797">
        <v>-1.9135160409947134E-2</v>
      </c>
      <c r="G6797">
        <v>6795</v>
      </c>
      <c r="H6797">
        <f t="shared" ca="1" si="213"/>
        <v>1.6526372432308142E-2</v>
      </c>
    </row>
    <row r="6798" spans="2:8" x14ac:dyDescent="0.45">
      <c r="B6798" s="191">
        <v>35972</v>
      </c>
      <c r="C6798" s="101">
        <v>6.9284977912902832</v>
      </c>
      <c r="D6798" s="56">
        <f t="shared" si="212"/>
        <v>-8.4094648784231771E-2</v>
      </c>
      <c r="E6798">
        <v>-1.9145417007791692E-2</v>
      </c>
      <c r="G6798">
        <v>6796</v>
      </c>
      <c r="H6798">
        <f t="shared" ca="1" si="213"/>
        <v>1.5088048864629632E-2</v>
      </c>
    </row>
    <row r="6799" spans="2:8" x14ac:dyDescent="0.45">
      <c r="B6799" s="191">
        <v>36560</v>
      </c>
      <c r="C6799" s="101">
        <v>7.5646438598632813</v>
      </c>
      <c r="D6799" s="56">
        <f t="shared" si="212"/>
        <v>-0.98144226886260544</v>
      </c>
      <c r="E6799">
        <v>-1.9179173039898804E-2</v>
      </c>
      <c r="G6799">
        <v>6797</v>
      </c>
      <c r="H6799">
        <f t="shared" ca="1" si="213"/>
        <v>1.0172176316481547E-3</v>
      </c>
    </row>
    <row r="6800" spans="2:8" x14ac:dyDescent="0.45">
      <c r="B6800" s="191">
        <v>45132</v>
      </c>
      <c r="C6800" s="101">
        <v>407.62762451171875</v>
      </c>
      <c r="D6800" s="56">
        <f t="shared" si="212"/>
        <v>47.922387994785318</v>
      </c>
      <c r="E6800">
        <v>-1.9200180458786506E-2</v>
      </c>
      <c r="G6800">
        <v>6798</v>
      </c>
      <c r="H6800">
        <f t="shared" ca="1" si="213"/>
        <v>2.0951564515190389E-2</v>
      </c>
    </row>
    <row r="6801" spans="2:8" x14ac:dyDescent="0.45">
      <c r="B6801" s="191">
        <v>37796</v>
      </c>
      <c r="C6801" s="101">
        <v>8.3321285247802734</v>
      </c>
      <c r="D6801" s="56">
        <f t="shared" si="212"/>
        <v>-0.81468226178478842</v>
      </c>
      <c r="E6801">
        <v>-1.921423488535233E-2</v>
      </c>
      <c r="G6801">
        <v>6799</v>
      </c>
      <c r="H6801">
        <f t="shared" ca="1" si="213"/>
        <v>1.5201336529416305E-2</v>
      </c>
    </row>
    <row r="6802" spans="2:8" x14ac:dyDescent="0.45">
      <c r="B6802" s="191">
        <v>40032</v>
      </c>
      <c r="C6802" s="101">
        <v>44.961311340332031</v>
      </c>
      <c r="D6802" s="56">
        <f t="shared" si="212"/>
        <v>-0.76250714815655141</v>
      </c>
      <c r="E6802">
        <v>-1.9222635153211487E-2</v>
      </c>
      <c r="G6802">
        <v>6800</v>
      </c>
      <c r="H6802">
        <f t="shared" ca="1" si="213"/>
        <v>-7.851666937111668E-3</v>
      </c>
    </row>
    <row r="6803" spans="2:8" x14ac:dyDescent="0.45">
      <c r="B6803" s="191">
        <v>42985</v>
      </c>
      <c r="C6803" s="101">
        <v>189.31648254394531</v>
      </c>
      <c r="D6803" s="56">
        <f t="shared" si="212"/>
        <v>0.19438378847690965</v>
      </c>
      <c r="E6803">
        <v>-1.9223838679309494E-2</v>
      </c>
      <c r="G6803">
        <v>6801</v>
      </c>
      <c r="H6803">
        <f t="shared" ca="1" si="213"/>
        <v>6.5165946243368944E-3</v>
      </c>
    </row>
    <row r="6804" spans="2:8" x14ac:dyDescent="0.45">
      <c r="B6804" s="191">
        <v>44224</v>
      </c>
      <c r="C6804" s="101">
        <v>158.50556945800781</v>
      </c>
      <c r="D6804" s="56">
        <f t="shared" si="212"/>
        <v>23.342656683068405</v>
      </c>
      <c r="E6804">
        <v>-1.9226068415731063E-2</v>
      </c>
      <c r="G6804">
        <v>6802</v>
      </c>
      <c r="H6804">
        <f t="shared" ca="1" si="213"/>
        <v>-2.536166403040134E-2</v>
      </c>
    </row>
    <row r="6805" spans="2:8" x14ac:dyDescent="0.45">
      <c r="B6805" s="191">
        <v>35794</v>
      </c>
      <c r="C6805" s="101">
        <v>6.5114326477050781</v>
      </c>
      <c r="D6805" s="56">
        <f t="shared" si="212"/>
        <v>-0.80147128693409975</v>
      </c>
      <c r="E6805">
        <v>-1.9246463571756436E-2</v>
      </c>
      <c r="G6805">
        <v>6803</v>
      </c>
      <c r="H6805">
        <f t="shared" ca="1" si="213"/>
        <v>4.8861090429509889E-2</v>
      </c>
    </row>
    <row r="6806" spans="2:8" x14ac:dyDescent="0.45">
      <c r="B6806" s="191">
        <v>39041</v>
      </c>
      <c r="C6806" s="101">
        <v>32.798442840576172</v>
      </c>
      <c r="D6806" s="56">
        <f t="shared" si="212"/>
        <v>0.77259091318609974</v>
      </c>
      <c r="E6806">
        <v>-1.925699599029787E-2</v>
      </c>
      <c r="G6806">
        <v>6804</v>
      </c>
      <c r="H6806">
        <f t="shared" ca="1" si="213"/>
        <v>-1.9044065166794324E-2</v>
      </c>
    </row>
    <row r="6807" spans="2:8" x14ac:dyDescent="0.45">
      <c r="B6807" s="191">
        <v>38505</v>
      </c>
      <c r="C6807" s="101">
        <v>18.503108978271484</v>
      </c>
      <c r="D6807" s="56">
        <f t="shared" si="212"/>
        <v>-0.90566561486759134</v>
      </c>
      <c r="E6807">
        <v>-1.9257653382054228E-2</v>
      </c>
      <c r="G6807">
        <v>6805</v>
      </c>
      <c r="H6807">
        <f t="shared" ca="1" si="213"/>
        <v>-1.8040035411649103E-2</v>
      </c>
    </row>
    <row r="6808" spans="2:8" x14ac:dyDescent="0.45">
      <c r="B6808" s="191">
        <v>43514</v>
      </c>
      <c r="C6808" s="101">
        <v>196.14384460449219</v>
      </c>
      <c r="D6808" s="56">
        <f t="shared" si="212"/>
        <v>0.60936040656420098</v>
      </c>
      <c r="E6808">
        <v>-1.9278831577272112E-2</v>
      </c>
      <c r="G6808">
        <v>6806</v>
      </c>
      <c r="H6808">
        <f t="shared" ca="1" si="213"/>
        <v>1.0475276250369847E-2</v>
      </c>
    </row>
    <row r="6809" spans="2:8" x14ac:dyDescent="0.45">
      <c r="B6809" s="191">
        <v>41373</v>
      </c>
      <c r="C6809" s="101">
        <v>121.87689208984375</v>
      </c>
      <c r="D6809" s="56">
        <f t="shared" si="212"/>
        <v>-0.15099748168877788</v>
      </c>
      <c r="E6809">
        <v>-1.9292762816606589E-2</v>
      </c>
      <c r="G6809">
        <v>6807</v>
      </c>
      <c r="H6809">
        <f t="shared" ca="1" si="213"/>
        <v>-4.0455550074399618E-2</v>
      </c>
    </row>
    <row r="6810" spans="2:8" x14ac:dyDescent="0.45">
      <c r="B6810" s="191">
        <v>42360</v>
      </c>
      <c r="C6810" s="101">
        <v>143.55303955078125</v>
      </c>
      <c r="D6810" s="56">
        <f t="shared" si="212"/>
        <v>-0.18274537465751878</v>
      </c>
      <c r="E6810">
        <v>-1.9292882036091436E-2</v>
      </c>
      <c r="G6810">
        <v>6808</v>
      </c>
      <c r="H6810">
        <f t="shared" ca="1" si="213"/>
        <v>2.6831152241860327E-2</v>
      </c>
    </row>
    <row r="6811" spans="2:8" x14ac:dyDescent="0.45">
      <c r="B6811" s="191">
        <v>43706</v>
      </c>
      <c r="C6811" s="101">
        <v>175.65277099609375</v>
      </c>
      <c r="D6811" s="56">
        <f t="shared" si="212"/>
        <v>1.5421385549186113</v>
      </c>
      <c r="E6811">
        <v>-1.9313047684490797E-2</v>
      </c>
      <c r="G6811">
        <v>6809</v>
      </c>
      <c r="H6811">
        <f t="shared" ca="1" si="213"/>
        <v>-2.4822906513206386E-2</v>
      </c>
    </row>
    <row r="6812" spans="2:8" x14ac:dyDescent="0.45">
      <c r="B6812" s="191">
        <v>40617</v>
      </c>
      <c r="C6812" s="101">
        <v>69.096458435058594</v>
      </c>
      <c r="D6812" s="56">
        <f t="shared" si="212"/>
        <v>-1.3913164666807122E-2</v>
      </c>
      <c r="E6812">
        <v>-1.9313860547956065E-2</v>
      </c>
      <c r="G6812">
        <v>6810</v>
      </c>
      <c r="H6812">
        <f t="shared" ca="1" si="213"/>
        <v>-1.9043576158387795E-2</v>
      </c>
    </row>
    <row r="6813" spans="2:8" x14ac:dyDescent="0.45">
      <c r="B6813" s="191">
        <v>40505</v>
      </c>
      <c r="C6813" s="101">
        <v>70.071372985839844</v>
      </c>
      <c r="D6813" s="56">
        <f t="shared" si="212"/>
        <v>-0.32104628300285415</v>
      </c>
      <c r="E6813">
        <v>-1.9329085081074848E-2</v>
      </c>
      <c r="G6813">
        <v>6811</v>
      </c>
      <c r="H6813">
        <f t="shared" ca="1" si="213"/>
        <v>1.0776399694751247E-2</v>
      </c>
    </row>
    <row r="6814" spans="2:8" x14ac:dyDescent="0.45">
      <c r="B6814" s="191">
        <v>41078</v>
      </c>
      <c r="C6814" s="101">
        <v>103.20493316650391</v>
      </c>
      <c r="D6814" s="56">
        <f t="shared" si="212"/>
        <v>1.8638164298867326</v>
      </c>
      <c r="E6814">
        <v>-1.9354715703871341E-2</v>
      </c>
      <c r="G6814">
        <v>6812</v>
      </c>
      <c r="H6814">
        <f t="shared" ca="1" si="213"/>
        <v>1.7978031452430977E-2</v>
      </c>
    </row>
    <row r="6815" spans="2:8" x14ac:dyDescent="0.45">
      <c r="B6815" s="191">
        <v>39678</v>
      </c>
      <c r="C6815" s="101">
        <v>36.037551879882813</v>
      </c>
      <c r="D6815" s="56">
        <f t="shared" si="212"/>
        <v>3.4344525477548919</v>
      </c>
      <c r="E6815">
        <v>-1.9356721922798369E-2</v>
      </c>
      <c r="G6815">
        <v>6813</v>
      </c>
      <c r="H6815">
        <f t="shared" ca="1" si="213"/>
        <v>5.2416910337304643E-3</v>
      </c>
    </row>
    <row r="6816" spans="2:8" x14ac:dyDescent="0.45">
      <c r="B6816" s="191">
        <v>36731</v>
      </c>
      <c r="C6816" s="101">
        <v>8.1267194747924805</v>
      </c>
      <c r="D6816" s="56">
        <f t="shared" si="212"/>
        <v>-0.17546480645711571</v>
      </c>
      <c r="E6816">
        <v>-1.9369603515661638E-2</v>
      </c>
      <c r="G6816">
        <v>6814</v>
      </c>
      <c r="H6816">
        <f t="shared" ca="1" si="213"/>
        <v>-1.1043897130507126E-2</v>
      </c>
    </row>
    <row r="6817" spans="2:8" x14ac:dyDescent="0.45">
      <c r="B6817" s="191">
        <v>36263</v>
      </c>
      <c r="C6817" s="101">
        <v>9.8561220169067383</v>
      </c>
      <c r="D6817" s="56">
        <f t="shared" si="212"/>
        <v>-0.96976649688065419</v>
      </c>
      <c r="E6817">
        <v>-1.9375667455317557E-2</v>
      </c>
      <c r="G6817">
        <v>6815</v>
      </c>
      <c r="H6817">
        <f t="shared" ca="1" si="213"/>
        <v>-2.5101683762853731E-2</v>
      </c>
    </row>
    <row r="6818" spans="2:8" x14ac:dyDescent="0.45">
      <c r="B6818" s="191">
        <v>46072</v>
      </c>
      <c r="C6818" s="101">
        <v>326</v>
      </c>
      <c r="D6818" s="56">
        <f t="shared" si="212"/>
        <v>37.534926033761991</v>
      </c>
      <c r="E6818">
        <v>-1.9401449752435393E-2</v>
      </c>
      <c r="G6818">
        <v>6816</v>
      </c>
      <c r="H6818">
        <f t="shared" ca="1" si="213"/>
        <v>-2.7701981487196291E-2</v>
      </c>
    </row>
    <row r="6819" spans="2:8" x14ac:dyDescent="0.45">
      <c r="B6819" s="191">
        <v>36727</v>
      </c>
      <c r="C6819" s="101">
        <v>8.4598579406738281</v>
      </c>
      <c r="D6819" s="56">
        <f t="shared" si="212"/>
        <v>-1.2195771066662836E-2</v>
      </c>
      <c r="E6819">
        <v>-1.9434007146981812E-2</v>
      </c>
      <c r="G6819">
        <v>6817</v>
      </c>
      <c r="H6819">
        <f t="shared" ca="1" si="213"/>
        <v>-1.0128117079028238E-2</v>
      </c>
    </row>
    <row r="6820" spans="2:8" x14ac:dyDescent="0.45">
      <c r="B6820" s="191">
        <v>36942</v>
      </c>
      <c r="C6820" s="101">
        <v>8.5643062591552734</v>
      </c>
      <c r="D6820" s="56">
        <f t="shared" si="212"/>
        <v>-0.95035798223954893</v>
      </c>
      <c r="E6820">
        <v>-1.9448714334287718E-2</v>
      </c>
      <c r="G6820">
        <v>6818</v>
      </c>
      <c r="H6820">
        <f t="shared" ca="1" si="213"/>
        <v>-2.4396232959464154E-2</v>
      </c>
    </row>
    <row r="6821" spans="2:8" x14ac:dyDescent="0.45">
      <c r="B6821" s="191">
        <v>43815</v>
      </c>
      <c r="C6821" s="101">
        <v>172.52131652832031</v>
      </c>
      <c r="D6821" s="56">
        <f t="shared" si="212"/>
        <v>5.8802798516885852</v>
      </c>
      <c r="E6821">
        <v>-1.9453596365172188E-2</v>
      </c>
      <c r="G6821">
        <v>6819</v>
      </c>
      <c r="H6821">
        <f t="shared" ca="1" si="213"/>
        <v>-1.3881042210581028E-2</v>
      </c>
    </row>
    <row r="6822" spans="2:8" x14ac:dyDescent="0.45">
      <c r="B6822" s="191">
        <v>38714</v>
      </c>
      <c r="C6822" s="101">
        <v>25.074752807617188</v>
      </c>
      <c r="D6822" s="56">
        <f t="shared" si="212"/>
        <v>6.8145505403959303</v>
      </c>
      <c r="E6822">
        <v>-1.9475868570723209E-2</v>
      </c>
      <c r="G6822">
        <v>6820</v>
      </c>
      <c r="H6822">
        <f t="shared" ca="1" si="213"/>
        <v>-3.3675177382507394E-2</v>
      </c>
    </row>
    <row r="6823" spans="2:8" x14ac:dyDescent="0.45">
      <c r="B6823" s="191">
        <v>35285</v>
      </c>
      <c r="C6823" s="101">
        <v>3.208726167678833</v>
      </c>
      <c r="D6823" s="56">
        <f t="shared" si="212"/>
        <v>-0.91268508587895514</v>
      </c>
      <c r="E6823">
        <v>-1.9486170497289162E-2</v>
      </c>
      <c r="G6823">
        <v>6821</v>
      </c>
      <c r="H6823">
        <f t="shared" ca="1" si="213"/>
        <v>-1.6877204374866586E-2</v>
      </c>
    </row>
    <row r="6824" spans="2:8" x14ac:dyDescent="0.45">
      <c r="B6824" s="191">
        <v>39674</v>
      </c>
      <c r="C6824" s="101">
        <v>36.748889923095703</v>
      </c>
      <c r="D6824" s="56">
        <f t="shared" si="212"/>
        <v>4.0873075031110808</v>
      </c>
      <c r="E6824">
        <v>-1.9492289730303664E-2</v>
      </c>
      <c r="G6824">
        <v>6822</v>
      </c>
      <c r="H6824">
        <f t="shared" ca="1" si="213"/>
        <v>9.0567079428758752E-3</v>
      </c>
    </row>
    <row r="6825" spans="2:8" x14ac:dyDescent="0.45">
      <c r="B6825" s="191">
        <v>37533</v>
      </c>
      <c r="C6825" s="101">
        <v>7.2236423492431641</v>
      </c>
      <c r="D6825" s="56">
        <f t="shared" si="212"/>
        <v>-0.79845440891041775</v>
      </c>
      <c r="E6825">
        <v>-1.9530652085540199E-2</v>
      </c>
      <c r="G6825">
        <v>6823</v>
      </c>
      <c r="H6825">
        <f t="shared" ca="1" si="213"/>
        <v>-2.4171188608317681E-3</v>
      </c>
    </row>
    <row r="6826" spans="2:8" x14ac:dyDescent="0.45">
      <c r="B6826" s="191">
        <v>39514</v>
      </c>
      <c r="C6826" s="101">
        <v>35.841232299804688</v>
      </c>
      <c r="D6826" s="56">
        <f t="shared" si="212"/>
        <v>-0.90949932812943812</v>
      </c>
      <c r="E6826">
        <v>-1.9532106439341168E-2</v>
      </c>
      <c r="G6826">
        <v>6824</v>
      </c>
      <c r="H6826">
        <f t="shared" ca="1" si="213"/>
        <v>8.1449894538252517E-3</v>
      </c>
    </row>
    <row r="6827" spans="2:8" x14ac:dyDescent="0.45">
      <c r="B6827" s="191">
        <v>45268</v>
      </c>
      <c r="C6827" s="101">
        <v>396.03277587890625</v>
      </c>
      <c r="D6827" s="56">
        <f t="shared" si="212"/>
        <v>49.226378150249722</v>
      </c>
      <c r="E6827">
        <v>-1.9537176165959694E-2</v>
      </c>
      <c r="G6827">
        <v>6825</v>
      </c>
      <c r="H6827">
        <f t="shared" ca="1" si="213"/>
        <v>2.0731153905589701E-3</v>
      </c>
    </row>
    <row r="6828" spans="2:8" x14ac:dyDescent="0.45">
      <c r="B6828" s="191">
        <v>36703</v>
      </c>
      <c r="C6828" s="101">
        <v>7.884955883026123</v>
      </c>
      <c r="D6828" s="56">
        <f t="shared" si="212"/>
        <v>-0.1852027834059965</v>
      </c>
      <c r="E6828">
        <v>-1.9542969059895689E-2</v>
      </c>
      <c r="G6828">
        <v>6826</v>
      </c>
      <c r="H6828">
        <f t="shared" ca="1" si="213"/>
        <v>2.1402852108413622E-2</v>
      </c>
    </row>
    <row r="6829" spans="2:8" x14ac:dyDescent="0.45">
      <c r="B6829" s="191">
        <v>37867</v>
      </c>
      <c r="C6829" s="101">
        <v>9.6772003173828125</v>
      </c>
      <c r="D6829" s="56">
        <f t="shared" si="212"/>
        <v>-0.90096442586522707</v>
      </c>
      <c r="E6829">
        <v>-1.9590451903480199E-2</v>
      </c>
      <c r="G6829">
        <v>6827</v>
      </c>
      <c r="H6829">
        <f t="shared" ca="1" si="213"/>
        <v>-2.0044954184406688E-2</v>
      </c>
    </row>
    <row r="6830" spans="2:8" x14ac:dyDescent="0.45">
      <c r="B6830" s="191">
        <v>41050</v>
      </c>
      <c r="C6830" s="101">
        <v>97.714385986328125</v>
      </c>
      <c r="D6830" s="56">
        <f t="shared" si="212"/>
        <v>3.7817871526353066</v>
      </c>
      <c r="E6830">
        <v>-1.9619970523427323E-2</v>
      </c>
      <c r="G6830">
        <v>6828</v>
      </c>
      <c r="H6830">
        <f t="shared" ca="1" si="213"/>
        <v>1.6401817714329754E-2</v>
      </c>
    </row>
    <row r="6831" spans="2:8" x14ac:dyDescent="0.45">
      <c r="B6831" s="191">
        <v>38576</v>
      </c>
      <c r="C6831" s="101">
        <v>20.434700012207031</v>
      </c>
      <c r="D6831" s="56">
        <f t="shared" si="212"/>
        <v>-0.91012171879578363</v>
      </c>
      <c r="E6831">
        <v>-1.9636967108963125E-2</v>
      </c>
      <c r="G6831">
        <v>6829</v>
      </c>
      <c r="H6831">
        <f t="shared" ca="1" si="213"/>
        <v>1.2048856919677125E-2</v>
      </c>
    </row>
    <row r="6832" spans="2:8" x14ac:dyDescent="0.45">
      <c r="B6832" s="191">
        <v>44704</v>
      </c>
      <c r="C6832" s="101">
        <v>227.35971069335938</v>
      </c>
      <c r="D6832" s="56">
        <f t="shared" si="212"/>
        <v>2.5091459433235186</v>
      </c>
      <c r="E6832">
        <v>-1.9643003301050951E-2</v>
      </c>
      <c r="G6832">
        <v>6830</v>
      </c>
      <c r="H6832">
        <f t="shared" ca="1" si="213"/>
        <v>1.731928300897034E-2</v>
      </c>
    </row>
    <row r="6833" spans="2:8" x14ac:dyDescent="0.45">
      <c r="B6833" s="191">
        <v>40413</v>
      </c>
      <c r="C6833" s="101">
        <v>64.790611267089844</v>
      </c>
      <c r="D6833" s="56">
        <f t="shared" si="212"/>
        <v>5.3631968334755431</v>
      </c>
      <c r="E6833">
        <v>-1.9668199422045056E-2</v>
      </c>
      <c r="G6833">
        <v>6831</v>
      </c>
      <c r="H6833">
        <f t="shared" ca="1" si="213"/>
        <v>-1.8838442859247885E-2</v>
      </c>
    </row>
    <row r="6834" spans="2:8" x14ac:dyDescent="0.45">
      <c r="B6834" s="191">
        <v>36419</v>
      </c>
      <c r="C6834" s="101">
        <v>10.182085037231445</v>
      </c>
      <c r="D6834" s="56">
        <f t="shared" si="212"/>
        <v>0.32250074227927367</v>
      </c>
      <c r="E6834">
        <v>-1.9687166729179455E-2</v>
      </c>
      <c r="G6834">
        <v>6832</v>
      </c>
      <c r="H6834">
        <f t="shared" ca="1" si="213"/>
        <v>3.799030030953159E-3</v>
      </c>
    </row>
    <row r="6835" spans="2:8" x14ac:dyDescent="0.45">
      <c r="B6835" s="191">
        <v>37474</v>
      </c>
      <c r="C6835" s="101">
        <v>7.6991147994995117</v>
      </c>
      <c r="D6835" s="56">
        <f t="shared" si="212"/>
        <v>-0.58104291271837838</v>
      </c>
      <c r="E6835">
        <v>-1.9697469024283445E-2</v>
      </c>
      <c r="G6835">
        <v>6833</v>
      </c>
      <c r="H6835">
        <f t="shared" ca="1" si="213"/>
        <v>3.4234604397335278E-2</v>
      </c>
    </row>
    <row r="6836" spans="2:8" x14ac:dyDescent="0.45">
      <c r="B6836" s="191">
        <v>38510</v>
      </c>
      <c r="C6836" s="101">
        <v>18.376857757568359</v>
      </c>
      <c r="D6836" s="56">
        <f t="shared" si="212"/>
        <v>-0.86104383235390047</v>
      </c>
      <c r="E6836">
        <v>-1.9697886647258894E-2</v>
      </c>
      <c r="G6836">
        <v>6834</v>
      </c>
      <c r="H6836">
        <f t="shared" ca="1" si="213"/>
        <v>-4.9983572067839425E-2</v>
      </c>
    </row>
    <row r="6837" spans="2:8" x14ac:dyDescent="0.45">
      <c r="B6837" s="191">
        <v>43934</v>
      </c>
      <c r="C6837" s="101">
        <v>132.24931335449219</v>
      </c>
      <c r="D6837" s="56">
        <f t="shared" si="212"/>
        <v>1.7193320057890698</v>
      </c>
      <c r="E6837">
        <v>-1.9703448420169217E-2</v>
      </c>
      <c r="G6837">
        <v>6835</v>
      </c>
      <c r="H6837">
        <f t="shared" ca="1" si="213"/>
        <v>-1.0471550795405635E-2</v>
      </c>
    </row>
    <row r="6838" spans="2:8" x14ac:dyDescent="0.45">
      <c r="B6838" s="191">
        <v>40214</v>
      </c>
      <c r="C6838" s="101">
        <v>48.633014678955078</v>
      </c>
      <c r="D6838" s="56">
        <f t="shared" si="212"/>
        <v>-0.54756203784183788</v>
      </c>
      <c r="E6838">
        <v>-1.9735687737658592E-2</v>
      </c>
      <c r="G6838">
        <v>6836</v>
      </c>
      <c r="H6838">
        <f t="shared" ca="1" si="213"/>
        <v>-1.4102809476454104E-2</v>
      </c>
    </row>
    <row r="6839" spans="2:8" x14ac:dyDescent="0.45">
      <c r="B6839" s="191">
        <v>41101</v>
      </c>
      <c r="C6839" s="101">
        <v>107.49101257324219</v>
      </c>
      <c r="D6839" s="56">
        <f t="shared" si="212"/>
        <v>-0.49474257015925238</v>
      </c>
      <c r="E6839">
        <v>-1.9736474541473648E-2</v>
      </c>
      <c r="G6839">
        <v>6837</v>
      </c>
      <c r="H6839">
        <f t="shared" ca="1" si="213"/>
        <v>1.3187464410565331E-2</v>
      </c>
    </row>
    <row r="6840" spans="2:8" x14ac:dyDescent="0.45">
      <c r="B6840" s="191">
        <v>43367</v>
      </c>
      <c r="C6840" s="101">
        <v>212.74504089355469</v>
      </c>
      <c r="D6840" s="56">
        <f t="shared" si="212"/>
        <v>18.95609645868598</v>
      </c>
      <c r="E6840">
        <v>-1.9740036472738323E-2</v>
      </c>
      <c r="G6840">
        <v>6838</v>
      </c>
      <c r="H6840">
        <f t="shared" ca="1" si="213"/>
        <v>-1.3353956162315488E-2</v>
      </c>
    </row>
    <row r="6841" spans="2:8" x14ac:dyDescent="0.45">
      <c r="B6841" s="191">
        <v>36375</v>
      </c>
      <c r="C6841" s="101">
        <v>10.660654067993164</v>
      </c>
      <c r="D6841" s="56">
        <f t="shared" si="212"/>
        <v>0.42370473155344335</v>
      </c>
      <c r="E6841">
        <v>-1.9752092161931939E-2</v>
      </c>
      <c r="G6841">
        <v>6839</v>
      </c>
      <c r="H6841">
        <f t="shared" ca="1" si="213"/>
        <v>-3.7117386660632523E-2</v>
      </c>
    </row>
    <row r="6842" spans="2:8" x14ac:dyDescent="0.45">
      <c r="B6842" s="191">
        <v>36502</v>
      </c>
      <c r="C6842" s="101">
        <v>7.4879670143127441</v>
      </c>
      <c r="D6842" s="56">
        <f t="shared" si="212"/>
        <v>-0.94770770378624425</v>
      </c>
      <c r="E6842">
        <v>-1.9790385492148288E-2</v>
      </c>
      <c r="G6842">
        <v>6840</v>
      </c>
      <c r="H6842">
        <f t="shared" ca="1" si="213"/>
        <v>-5.1016670873661931E-3</v>
      </c>
    </row>
    <row r="6843" spans="2:8" x14ac:dyDescent="0.45">
      <c r="B6843" s="191">
        <v>42467</v>
      </c>
      <c r="C6843" s="101">
        <v>143.1944580078125</v>
      </c>
      <c r="D6843" s="56">
        <f t="shared" si="212"/>
        <v>8.4783730305898715</v>
      </c>
      <c r="E6843">
        <v>-1.9791263116037391E-2</v>
      </c>
      <c r="G6843">
        <v>6841</v>
      </c>
      <c r="H6843">
        <f t="shared" ca="1" si="213"/>
        <v>1.4465645942183722E-3</v>
      </c>
    </row>
    <row r="6844" spans="2:8" x14ac:dyDescent="0.45">
      <c r="B6844" s="191">
        <v>38362</v>
      </c>
      <c r="C6844" s="101">
        <v>15.10749340057373</v>
      </c>
      <c r="D6844" s="56">
        <f t="shared" si="212"/>
        <v>-0.90012008901464391</v>
      </c>
      <c r="E6844">
        <v>-1.9804626151182451E-2</v>
      </c>
      <c r="G6844">
        <v>6842</v>
      </c>
      <c r="H6844">
        <f t="shared" ca="1" si="213"/>
        <v>-2.8650763208136589E-3</v>
      </c>
    </row>
    <row r="6845" spans="2:8" x14ac:dyDescent="0.45">
      <c r="B6845" s="191">
        <v>43875</v>
      </c>
      <c r="C6845" s="101">
        <v>151.25657653808594</v>
      </c>
      <c r="D6845" s="56">
        <f t="shared" si="212"/>
        <v>0.7755072359155466</v>
      </c>
      <c r="E6845">
        <v>-1.9820531582486256E-2</v>
      </c>
      <c r="G6845">
        <v>6843</v>
      </c>
      <c r="H6845">
        <f t="shared" ca="1" si="213"/>
        <v>4.5665096194038943E-3</v>
      </c>
    </row>
    <row r="6846" spans="2:8" x14ac:dyDescent="0.45">
      <c r="B6846" s="191">
        <v>40757</v>
      </c>
      <c r="C6846" s="101">
        <v>85.190628051757813</v>
      </c>
      <c r="D6846" s="56">
        <f t="shared" si="212"/>
        <v>5.3887936839312225</v>
      </c>
      <c r="E6846">
        <v>-1.9865830157685466E-2</v>
      </c>
      <c r="G6846">
        <v>6844</v>
      </c>
      <c r="H6846">
        <f t="shared" ca="1" si="213"/>
        <v>9.0704396474578352E-3</v>
      </c>
    </row>
    <row r="6847" spans="2:8" x14ac:dyDescent="0.45">
      <c r="B6847" s="191">
        <v>38057</v>
      </c>
      <c r="C6847" s="101">
        <v>13.334383964538574</v>
      </c>
      <c r="D6847" s="56">
        <f t="shared" si="212"/>
        <v>-0.90110716206285224</v>
      </c>
      <c r="E6847">
        <v>-1.9889998943632081E-2</v>
      </c>
      <c r="G6847">
        <v>6845</v>
      </c>
      <c r="H6847">
        <f t="shared" ca="1" si="213"/>
        <v>-7.427677635596811E-3</v>
      </c>
    </row>
    <row r="6848" spans="2:8" x14ac:dyDescent="0.45">
      <c r="B6848" s="191">
        <v>41612</v>
      </c>
      <c r="C6848" s="101">
        <v>134.83670043945313</v>
      </c>
      <c r="D6848" s="56">
        <f t="shared" si="212"/>
        <v>-0.54752785087431832</v>
      </c>
      <c r="E6848">
        <v>-1.9893482910082923E-2</v>
      </c>
      <c r="G6848">
        <v>6846</v>
      </c>
      <c r="H6848">
        <f t="shared" ca="1" si="213"/>
        <v>1.0425567319822861E-2</v>
      </c>
    </row>
    <row r="6849" spans="2:8" x14ac:dyDescent="0.45">
      <c r="B6849" s="191">
        <v>46100</v>
      </c>
      <c r="C6849" s="101">
        <v>298</v>
      </c>
      <c r="D6849" s="56">
        <f t="shared" si="212"/>
        <v>7.3922686061829062</v>
      </c>
      <c r="E6849">
        <v>-1.9898003735781298E-2</v>
      </c>
      <c r="G6849">
        <v>6847</v>
      </c>
      <c r="H6849">
        <f t="shared" ca="1" si="213"/>
        <v>-5.602906292803668E-3</v>
      </c>
    </row>
    <row r="6850" spans="2:8" x14ac:dyDescent="0.45">
      <c r="B6850" s="191">
        <v>39923</v>
      </c>
      <c r="C6850" s="101">
        <v>35.508872985839844</v>
      </c>
      <c r="D6850" s="56">
        <f t="shared" si="212"/>
        <v>-0.80405753583507056</v>
      </c>
      <c r="E6850">
        <v>-1.9899071622338175E-2</v>
      </c>
      <c r="G6850">
        <v>6848</v>
      </c>
      <c r="H6850">
        <f t="shared" ca="1" si="213"/>
        <v>3.6796529955949932E-2</v>
      </c>
    </row>
    <row r="6851" spans="2:8" x14ac:dyDescent="0.45">
      <c r="B6851" s="191">
        <v>44545</v>
      </c>
      <c r="C6851" s="101">
        <v>181.22091674804688</v>
      </c>
      <c r="D6851" s="56">
        <f t="shared" ref="D6851:D6914" si="214">(C6851-C6852)/C6852</f>
        <v>-6.0993434896684719E-2</v>
      </c>
      <c r="E6851">
        <v>-1.9903644922130308E-2</v>
      </c>
      <c r="G6851">
        <v>6849</v>
      </c>
      <c r="H6851">
        <f t="shared" ca="1" si="213"/>
        <v>1.1916607679550616E-2</v>
      </c>
    </row>
    <row r="6852" spans="2:8" x14ac:dyDescent="0.45">
      <c r="B6852" s="191">
        <v>43129</v>
      </c>
      <c r="C6852" s="101">
        <v>192.99217224121094</v>
      </c>
      <c r="D6852" s="56">
        <f t="shared" si="214"/>
        <v>20.314104815741395</v>
      </c>
      <c r="E6852">
        <v>-1.9911292527296634E-2</v>
      </c>
      <c r="G6852">
        <v>6850</v>
      </c>
      <c r="H6852">
        <f t="shared" ref="H6852:H6915" ca="1" si="215">_xlfn.NORM.INV(RAND(),N$5,N$6)</f>
        <v>9.0666113347221064E-3</v>
      </c>
    </row>
    <row r="6853" spans="2:8" x14ac:dyDescent="0.45">
      <c r="B6853" s="191">
        <v>36783</v>
      </c>
      <c r="C6853" s="101">
        <v>9.0546693801879883</v>
      </c>
      <c r="D6853" s="56">
        <f t="shared" si="214"/>
        <v>-0.94939542878140748</v>
      </c>
      <c r="E6853">
        <v>-1.993338712021616E-2</v>
      </c>
      <c r="G6853">
        <v>6851</v>
      </c>
      <c r="H6853">
        <f t="shared" ca="1" si="215"/>
        <v>-7.4099119183111207E-3</v>
      </c>
    </row>
    <row r="6854" spans="2:8" x14ac:dyDescent="0.45">
      <c r="B6854" s="191">
        <v>43790</v>
      </c>
      <c r="C6854" s="101">
        <v>178.92987060546875</v>
      </c>
      <c r="D6854" s="56">
        <f t="shared" si="214"/>
        <v>53.820535030451339</v>
      </c>
      <c r="E6854">
        <v>-1.9944040014114525E-2</v>
      </c>
      <c r="G6854">
        <v>6852</v>
      </c>
      <c r="H6854">
        <f t="shared" ca="1" si="215"/>
        <v>-3.5874187725113121E-3</v>
      </c>
    </row>
    <row r="6855" spans="2:8" x14ac:dyDescent="0.45">
      <c r="B6855" s="191">
        <v>35355</v>
      </c>
      <c r="C6855" s="101">
        <v>3.2639205455780029</v>
      </c>
      <c r="D6855" s="56">
        <f t="shared" si="214"/>
        <v>-0.90240185315264432</v>
      </c>
      <c r="E6855">
        <v>-1.9951506843685993E-2</v>
      </c>
      <c r="G6855">
        <v>6853</v>
      </c>
      <c r="H6855">
        <f t="shared" ca="1" si="215"/>
        <v>4.1101786343944388E-3</v>
      </c>
    </row>
    <row r="6856" spans="2:8" x14ac:dyDescent="0.45">
      <c r="B6856" s="191">
        <v>39038</v>
      </c>
      <c r="C6856" s="101">
        <v>33.44244384765625</v>
      </c>
      <c r="D6856" s="56">
        <f t="shared" si="214"/>
        <v>-7.0582318332438554E-2</v>
      </c>
      <c r="E6856">
        <v>-1.9951907221853932E-2</v>
      </c>
      <c r="G6856">
        <v>6854</v>
      </c>
      <c r="H6856">
        <f t="shared" ca="1" si="215"/>
        <v>-1.4751650624116387E-2</v>
      </c>
    </row>
    <row r="6857" spans="2:8" x14ac:dyDescent="0.45">
      <c r="B6857" s="191">
        <v>39623</v>
      </c>
      <c r="C6857" s="101">
        <v>35.982147216796875</v>
      </c>
      <c r="D6857" s="56">
        <f t="shared" si="214"/>
        <v>-0.76658305150914108</v>
      </c>
      <c r="E6857">
        <v>-1.9959262739537128E-2</v>
      </c>
      <c r="G6857">
        <v>6855</v>
      </c>
      <c r="H6857">
        <f t="shared" ca="1" si="215"/>
        <v>-7.5242300381034013E-3</v>
      </c>
    </row>
    <row r="6858" spans="2:8" x14ac:dyDescent="0.45">
      <c r="B6858" s="191">
        <v>41892</v>
      </c>
      <c r="C6858" s="101">
        <v>154.15396118164063</v>
      </c>
      <c r="D6858" s="56">
        <f t="shared" si="214"/>
        <v>8.2297415740897346</v>
      </c>
      <c r="E6858">
        <v>-1.9960907605536031E-2</v>
      </c>
      <c r="G6858">
        <v>6856</v>
      </c>
      <c r="H6858">
        <f t="shared" ca="1" si="215"/>
        <v>-2.1779299965165429E-2</v>
      </c>
    </row>
    <row r="6859" spans="2:8" x14ac:dyDescent="0.45">
      <c r="B6859" s="191">
        <v>38474</v>
      </c>
      <c r="C6859" s="101">
        <v>16.701871871948242</v>
      </c>
      <c r="D6859" s="56">
        <f t="shared" si="214"/>
        <v>0.64136865836634294</v>
      </c>
      <c r="E6859">
        <v>-1.9997155094680398E-2</v>
      </c>
      <c r="G6859">
        <v>6857</v>
      </c>
      <c r="H6859">
        <f t="shared" ca="1" si="215"/>
        <v>1.5461415364867765E-2</v>
      </c>
    </row>
    <row r="6860" spans="2:8" x14ac:dyDescent="0.45">
      <c r="B6860" s="191">
        <v>36895</v>
      </c>
      <c r="C6860" s="101">
        <v>10.175576210021973</v>
      </c>
      <c r="D6860" s="56">
        <f t="shared" si="214"/>
        <v>-0.9433154899358912</v>
      </c>
      <c r="E6860">
        <v>-2.0012840106688613E-2</v>
      </c>
      <c r="G6860">
        <v>6858</v>
      </c>
      <c r="H6860">
        <f t="shared" ca="1" si="215"/>
        <v>-1.7405291758569384E-2</v>
      </c>
    </row>
    <row r="6861" spans="2:8" x14ac:dyDescent="0.45">
      <c r="B6861" s="191">
        <v>43697</v>
      </c>
      <c r="C6861" s="101">
        <v>179.51246643066406</v>
      </c>
      <c r="D6861" s="56">
        <f t="shared" si="214"/>
        <v>14.208092670955493</v>
      </c>
      <c r="E6861">
        <v>-2.0075471786122848E-2</v>
      </c>
      <c r="G6861">
        <v>6859</v>
      </c>
      <c r="H6861">
        <f t="shared" ca="1" si="215"/>
        <v>2.7094582949178766E-2</v>
      </c>
    </row>
    <row r="6862" spans="2:8" x14ac:dyDescent="0.45">
      <c r="B6862" s="191">
        <v>38188</v>
      </c>
      <c r="C6862" s="101">
        <v>11.803746223449707</v>
      </c>
      <c r="D6862" s="56">
        <f t="shared" si="214"/>
        <v>-1.68343864439695E-2</v>
      </c>
      <c r="E6862">
        <v>-2.0075851712696456E-2</v>
      </c>
      <c r="G6862">
        <v>6860</v>
      </c>
      <c r="H6862">
        <f t="shared" ca="1" si="215"/>
        <v>1.9226154657448556E-2</v>
      </c>
    </row>
    <row r="6863" spans="2:8" x14ac:dyDescent="0.45">
      <c r="B6863" s="191">
        <v>38202</v>
      </c>
      <c r="C6863" s="101">
        <v>12.005857467651367</v>
      </c>
      <c r="D6863" s="56">
        <f t="shared" si="214"/>
        <v>0.55238570225483397</v>
      </c>
      <c r="E6863">
        <v>-2.0076704414321841E-2</v>
      </c>
      <c r="G6863">
        <v>6861</v>
      </c>
      <c r="H6863">
        <f t="shared" ca="1" si="215"/>
        <v>-1.3077051489752757E-2</v>
      </c>
    </row>
    <row r="6864" spans="2:8" x14ac:dyDescent="0.45">
      <c r="B6864" s="191">
        <v>37764</v>
      </c>
      <c r="C6864" s="101">
        <v>7.7338109016418457</v>
      </c>
      <c r="D6864" s="56">
        <f t="shared" si="214"/>
        <v>4.344531863342245E-2</v>
      </c>
      <c r="E6864">
        <v>-2.0105004002597914E-2</v>
      </c>
      <c r="G6864">
        <v>6862</v>
      </c>
      <c r="H6864">
        <f t="shared" ca="1" si="215"/>
        <v>3.8440315417809179E-2</v>
      </c>
    </row>
    <row r="6865" spans="2:8" x14ac:dyDescent="0.45">
      <c r="B6865" s="191">
        <v>37246</v>
      </c>
      <c r="C6865" s="101">
        <v>7.4118027687072754</v>
      </c>
      <c r="D6865" s="56">
        <f t="shared" si="214"/>
        <v>-0.96093044765347368</v>
      </c>
      <c r="E6865">
        <v>-2.0116399528733269E-2</v>
      </c>
      <c r="G6865">
        <v>6863</v>
      </c>
      <c r="H6865">
        <f t="shared" ca="1" si="215"/>
        <v>2.7515381140818117E-3</v>
      </c>
    </row>
    <row r="6866" spans="2:8" x14ac:dyDescent="0.45">
      <c r="B6866" s="191">
        <v>43777</v>
      </c>
      <c r="C6866" s="101">
        <v>189.70790100097656</v>
      </c>
      <c r="D6866" s="56">
        <f t="shared" si="214"/>
        <v>31.542302032013055</v>
      </c>
      <c r="E6866">
        <v>-2.0124236741484142E-2</v>
      </c>
      <c r="G6866">
        <v>6864</v>
      </c>
      <c r="H6866">
        <f t="shared" ca="1" si="215"/>
        <v>7.8175765934710723E-3</v>
      </c>
    </row>
    <row r="6867" spans="2:8" x14ac:dyDescent="0.45">
      <c r="B6867" s="191">
        <v>35747</v>
      </c>
      <c r="C6867" s="101">
        <v>5.8295783996582031</v>
      </c>
      <c r="D6867" s="56">
        <f t="shared" si="214"/>
        <v>-0.45570263954242646</v>
      </c>
      <c r="E6867">
        <v>-2.0124792000641843E-2</v>
      </c>
      <c r="G6867">
        <v>6865</v>
      </c>
      <c r="H6867">
        <f t="shared" ca="1" si="215"/>
        <v>-1.9225406316789054E-2</v>
      </c>
    </row>
    <row r="6868" spans="2:8" x14ac:dyDescent="0.45">
      <c r="B6868" s="191">
        <v>36235</v>
      </c>
      <c r="C6868" s="101">
        <v>10.710282325744629</v>
      </c>
      <c r="D6868" s="56">
        <f t="shared" si="214"/>
        <v>-0.93561262411999402</v>
      </c>
      <c r="E6868">
        <v>-2.0142809654309549E-2</v>
      </c>
      <c r="G6868">
        <v>6866</v>
      </c>
      <c r="H6868">
        <f t="shared" ca="1" si="215"/>
        <v>-2.365819230193242E-3</v>
      </c>
    </row>
    <row r="6869" spans="2:8" x14ac:dyDescent="0.45">
      <c r="B6869" s="191">
        <v>44280</v>
      </c>
      <c r="C6869" s="101">
        <v>166.34133911132813</v>
      </c>
      <c r="D6869" s="56">
        <f t="shared" si="214"/>
        <v>-8.6388407113725155E-2</v>
      </c>
      <c r="E6869">
        <v>-2.0143453060914116E-2</v>
      </c>
      <c r="G6869">
        <v>6867</v>
      </c>
      <c r="H6869">
        <f t="shared" ca="1" si="215"/>
        <v>2.1220206239061332E-2</v>
      </c>
    </row>
    <row r="6870" spans="2:8" x14ac:dyDescent="0.45">
      <c r="B6870" s="191">
        <v>43048</v>
      </c>
      <c r="C6870" s="101">
        <v>182.07008361816406</v>
      </c>
      <c r="D6870" s="56">
        <f t="shared" si="214"/>
        <v>-0.16396082967261183</v>
      </c>
      <c r="E6870">
        <v>-2.0158362557693921E-2</v>
      </c>
      <c r="G6870">
        <v>6868</v>
      </c>
      <c r="H6870">
        <f t="shared" ca="1" si="215"/>
        <v>-1.1926391493751883E-2</v>
      </c>
    </row>
    <row r="6871" spans="2:8" x14ac:dyDescent="0.45">
      <c r="B6871" s="191">
        <v>42892</v>
      </c>
      <c r="C6871" s="101">
        <v>217.7769775390625</v>
      </c>
      <c r="D6871" s="56">
        <f t="shared" si="214"/>
        <v>0.65362419591049814</v>
      </c>
      <c r="E6871">
        <v>-2.0160528489577841E-2</v>
      </c>
      <c r="G6871">
        <v>6869</v>
      </c>
      <c r="H6871">
        <f t="shared" ca="1" si="215"/>
        <v>1.6078824294705807E-2</v>
      </c>
    </row>
    <row r="6872" spans="2:8" x14ac:dyDescent="0.45">
      <c r="B6872" s="191">
        <v>42423</v>
      </c>
      <c r="C6872" s="101">
        <v>131.69677734375</v>
      </c>
      <c r="D6872" s="56">
        <f t="shared" si="214"/>
        <v>-0.28704428870424054</v>
      </c>
      <c r="E6872">
        <v>-2.0176849695922511E-2</v>
      </c>
      <c r="G6872">
        <v>6870</v>
      </c>
      <c r="H6872">
        <f t="shared" ca="1" si="215"/>
        <v>5.791280922910299E-4</v>
      </c>
    </row>
    <row r="6873" spans="2:8" x14ac:dyDescent="0.45">
      <c r="B6873" s="191">
        <v>43684</v>
      </c>
      <c r="C6873" s="101">
        <v>184.71943664550781</v>
      </c>
      <c r="D6873" s="56">
        <f t="shared" si="214"/>
        <v>0.3653667430757036</v>
      </c>
      <c r="E6873">
        <v>-2.027801933178406E-2</v>
      </c>
      <c r="G6873">
        <v>6871</v>
      </c>
      <c r="H6873">
        <f t="shared" ca="1" si="215"/>
        <v>-1.0136401093340961E-2</v>
      </c>
    </row>
    <row r="6874" spans="2:8" x14ac:dyDescent="0.45">
      <c r="B6874" s="191">
        <v>41505</v>
      </c>
      <c r="C6874" s="101">
        <v>135.28924560546875</v>
      </c>
      <c r="D6874" s="56">
        <f t="shared" si="214"/>
        <v>2.8565829417967508</v>
      </c>
      <c r="E6874">
        <v>-2.0287156351668795E-2</v>
      </c>
      <c r="G6874">
        <v>6872</v>
      </c>
      <c r="H6874">
        <f t="shared" ca="1" si="215"/>
        <v>9.3394506286498379E-3</v>
      </c>
    </row>
    <row r="6875" spans="2:8" x14ac:dyDescent="0.45">
      <c r="B6875" s="191">
        <v>39009</v>
      </c>
      <c r="C6875" s="101">
        <v>35.080081939697266</v>
      </c>
      <c r="D6875" s="56">
        <f t="shared" si="214"/>
        <v>-0.91593643947379544</v>
      </c>
      <c r="E6875">
        <v>-2.029795576889129E-2</v>
      </c>
      <c r="G6875">
        <v>6873</v>
      </c>
      <c r="H6875">
        <f t="shared" ca="1" si="215"/>
        <v>-1.6641002336693168E-2</v>
      </c>
    </row>
    <row r="6876" spans="2:8" x14ac:dyDescent="0.45">
      <c r="B6876" s="191">
        <v>45804</v>
      </c>
      <c r="C6876" s="101">
        <v>417.30426025390625</v>
      </c>
      <c r="D6876" s="56">
        <f t="shared" si="214"/>
        <v>11.870533574993043</v>
      </c>
      <c r="E6876">
        <v>-2.0320666658117121E-2</v>
      </c>
      <c r="G6876">
        <v>6874</v>
      </c>
      <c r="H6876">
        <f t="shared" ca="1" si="215"/>
        <v>-6.6331467014354882E-3</v>
      </c>
    </row>
    <row r="6877" spans="2:8" x14ac:dyDescent="0.45">
      <c r="B6877" s="191">
        <v>39777</v>
      </c>
      <c r="C6877" s="101">
        <v>32.423229217529297</v>
      </c>
      <c r="D6877" s="56">
        <f t="shared" si="214"/>
        <v>9.7415136611957109</v>
      </c>
      <c r="E6877">
        <v>-2.0331265240409464E-2</v>
      </c>
      <c r="G6877">
        <v>6875</v>
      </c>
      <c r="H6877">
        <f t="shared" ca="1" si="215"/>
        <v>-6.2659232224257354E-3</v>
      </c>
    </row>
    <row r="6878" spans="2:8" x14ac:dyDescent="0.45">
      <c r="B6878" s="191">
        <v>35303</v>
      </c>
      <c r="C6878" s="101">
        <v>3.0184972286224365</v>
      </c>
      <c r="D6878" s="56">
        <f t="shared" si="214"/>
        <v>-0.98655732362522086</v>
      </c>
      <c r="E6878">
        <v>-2.0347575756825418E-2</v>
      </c>
      <c r="G6878">
        <v>6876</v>
      </c>
      <c r="H6878">
        <f t="shared" ca="1" si="215"/>
        <v>8.9963143191395065E-3</v>
      </c>
    </row>
    <row r="6879" spans="2:8" x14ac:dyDescent="0.45">
      <c r="B6879" s="191">
        <v>44725</v>
      </c>
      <c r="C6879" s="101">
        <v>224.54585266113281</v>
      </c>
      <c r="D6879" s="56">
        <f t="shared" si="214"/>
        <v>0.16986340922292814</v>
      </c>
      <c r="E6879">
        <v>-2.0358997535758858E-2</v>
      </c>
      <c r="G6879">
        <v>6877</v>
      </c>
      <c r="H6879">
        <f t="shared" ca="1" si="215"/>
        <v>-6.6862929660526846E-4</v>
      </c>
    </row>
    <row r="6880" spans="2:8" x14ac:dyDescent="0.45">
      <c r="B6880" s="191">
        <v>42955</v>
      </c>
      <c r="C6880" s="101">
        <v>191.94194030761719</v>
      </c>
      <c r="D6880" s="56">
        <f t="shared" si="214"/>
        <v>22.161141664809126</v>
      </c>
      <c r="E6880">
        <v>-2.0368208831828424E-2</v>
      </c>
      <c r="G6880">
        <v>6878</v>
      </c>
      <c r="H6880">
        <f t="shared" ca="1" si="215"/>
        <v>-1.8849110679543302E-2</v>
      </c>
    </row>
    <row r="6881" spans="2:8" x14ac:dyDescent="0.45">
      <c r="B6881" s="191">
        <v>36728</v>
      </c>
      <c r="C6881" s="101">
        <v>8.2872400283813477</v>
      </c>
      <c r="D6881" s="56">
        <f t="shared" si="214"/>
        <v>0.35804739256352786</v>
      </c>
      <c r="E6881">
        <v>-2.0404351172678373E-2</v>
      </c>
      <c r="G6881">
        <v>6879</v>
      </c>
      <c r="H6881">
        <f t="shared" ca="1" si="215"/>
        <v>-1.1059922155223749E-2</v>
      </c>
    </row>
    <row r="6882" spans="2:8" x14ac:dyDescent="0.45">
      <c r="B6882" s="191">
        <v>35654</v>
      </c>
      <c r="C6882" s="101">
        <v>6.1023201942443848</v>
      </c>
      <c r="D6882" s="56">
        <f t="shared" si="214"/>
        <v>-0.96183294843069767</v>
      </c>
      <c r="E6882">
        <v>-2.0426051177762746E-2</v>
      </c>
      <c r="G6882">
        <v>6880</v>
      </c>
      <c r="H6882">
        <f t="shared" ca="1" si="215"/>
        <v>-1.2629828024642197E-2</v>
      </c>
    </row>
    <row r="6883" spans="2:8" x14ac:dyDescent="0.45">
      <c r="B6883" s="191">
        <v>41954</v>
      </c>
      <c r="C6883" s="101">
        <v>159.88450622558594</v>
      </c>
      <c r="D6883" s="56">
        <f t="shared" si="214"/>
        <v>6.1323993870046589</v>
      </c>
      <c r="E6883">
        <v>-2.0446566511849316E-2</v>
      </c>
      <c r="G6883">
        <v>6881</v>
      </c>
      <c r="H6883">
        <f t="shared" ca="1" si="215"/>
        <v>-7.2977834898343445E-3</v>
      </c>
    </row>
    <row r="6884" spans="2:8" x14ac:dyDescent="0.45">
      <c r="B6884" s="191">
        <v>38609</v>
      </c>
      <c r="C6884" s="101">
        <v>22.416650772094727</v>
      </c>
      <c r="D6884" s="56">
        <f t="shared" si="214"/>
        <v>-0.87251301925255242</v>
      </c>
      <c r="E6884">
        <v>-2.0470979463928524E-2</v>
      </c>
      <c r="G6884">
        <v>6882</v>
      </c>
      <c r="H6884">
        <f t="shared" ca="1" si="215"/>
        <v>3.1737861809567219E-3</v>
      </c>
    </row>
    <row r="6885" spans="2:8" x14ac:dyDescent="0.45">
      <c r="B6885" s="191">
        <v>43698</v>
      </c>
      <c r="C6885" s="101">
        <v>175.83482360839844</v>
      </c>
      <c r="D6885" s="56">
        <f t="shared" si="214"/>
        <v>31.598443311602356</v>
      </c>
      <c r="E6885">
        <v>-2.0486838019609623E-2</v>
      </c>
      <c r="G6885">
        <v>6883</v>
      </c>
      <c r="H6885">
        <f t="shared" ca="1" si="215"/>
        <v>1.1809812148233487E-2</v>
      </c>
    </row>
    <row r="6886" spans="2:8" x14ac:dyDescent="0.45">
      <c r="B6886" s="191">
        <v>35636</v>
      </c>
      <c r="C6886" s="101">
        <v>5.3939638137817383</v>
      </c>
      <c r="D6886" s="56">
        <f t="shared" si="214"/>
        <v>-0.9643036283489318</v>
      </c>
      <c r="E6886">
        <v>-2.0531162747363902E-2</v>
      </c>
      <c r="G6886">
        <v>6884</v>
      </c>
      <c r="H6886">
        <f t="shared" ca="1" si="215"/>
        <v>-1.6009389875939157E-2</v>
      </c>
    </row>
    <row r="6887" spans="2:8" x14ac:dyDescent="0.45">
      <c r="B6887" s="191">
        <v>41485</v>
      </c>
      <c r="C6887" s="101">
        <v>151.10678100585938</v>
      </c>
      <c r="D6887" s="56">
        <f t="shared" si="214"/>
        <v>0.14511222995644196</v>
      </c>
      <c r="E6887">
        <v>-2.0533427598017039E-2</v>
      </c>
      <c r="G6887">
        <v>6885</v>
      </c>
      <c r="H6887">
        <f t="shared" ca="1" si="215"/>
        <v>-1.8576625693305683E-2</v>
      </c>
    </row>
    <row r="6888" spans="2:8" x14ac:dyDescent="0.45">
      <c r="B6888" s="191">
        <v>43999</v>
      </c>
      <c r="C6888" s="101">
        <v>131.95805358886719</v>
      </c>
      <c r="D6888" s="56">
        <f t="shared" si="214"/>
        <v>-0.66064237770003664</v>
      </c>
      <c r="E6888">
        <v>-2.0540664084072194E-2</v>
      </c>
      <c r="G6888">
        <v>6886</v>
      </c>
      <c r="H6888">
        <f t="shared" ca="1" si="215"/>
        <v>3.2638799668243727E-2</v>
      </c>
    </row>
    <row r="6889" spans="2:8" x14ac:dyDescent="0.45">
      <c r="B6889" s="191">
        <v>45155</v>
      </c>
      <c r="C6889" s="101">
        <v>388.84658813476563</v>
      </c>
      <c r="D6889" s="56">
        <f t="shared" si="214"/>
        <v>10.13218863796803</v>
      </c>
      <c r="E6889">
        <v>-2.0544036420374785E-2</v>
      </c>
      <c r="G6889">
        <v>6887</v>
      </c>
      <c r="H6889">
        <f t="shared" ca="1" si="215"/>
        <v>1.6839424572881286E-2</v>
      </c>
    </row>
    <row r="6890" spans="2:8" x14ac:dyDescent="0.45">
      <c r="B6890" s="191">
        <v>39356</v>
      </c>
      <c r="C6890" s="101">
        <v>34.929931640625</v>
      </c>
      <c r="D6890" s="56">
        <f t="shared" si="214"/>
        <v>-0.91245371363290506</v>
      </c>
      <c r="E6890">
        <v>-2.0548048508194285E-2</v>
      </c>
      <c r="G6890">
        <v>6888</v>
      </c>
      <c r="H6890">
        <f t="shared" ca="1" si="215"/>
        <v>1.9801813131710391E-2</v>
      </c>
    </row>
    <row r="6891" spans="2:8" x14ac:dyDescent="0.45">
      <c r="B6891" s="191">
        <v>45905</v>
      </c>
      <c r="C6891" s="101">
        <v>398.9881591796875</v>
      </c>
      <c r="D6891" s="56">
        <f t="shared" si="214"/>
        <v>41.920401967055362</v>
      </c>
      <c r="E6891">
        <v>-2.0557803713522286E-2</v>
      </c>
      <c r="G6891">
        <v>6889</v>
      </c>
      <c r="H6891">
        <f t="shared" ca="1" si="215"/>
        <v>-1.2878943737699102E-2</v>
      </c>
    </row>
    <row r="6892" spans="2:8" x14ac:dyDescent="0.45">
      <c r="B6892" s="191">
        <v>36719</v>
      </c>
      <c r="C6892" s="101">
        <v>9.2960023880004883</v>
      </c>
      <c r="D6892" s="56">
        <f t="shared" si="214"/>
        <v>0.48015204882958296</v>
      </c>
      <c r="E6892">
        <v>-2.0562080576531649E-2</v>
      </c>
      <c r="G6892">
        <v>6890</v>
      </c>
      <c r="H6892">
        <f t="shared" ca="1" si="215"/>
        <v>-2.1775425635418014E-2</v>
      </c>
    </row>
    <row r="6893" spans="2:8" x14ac:dyDescent="0.45">
      <c r="B6893" s="191">
        <v>36017</v>
      </c>
      <c r="C6893" s="101">
        <v>6.2804374694824219</v>
      </c>
      <c r="D6893" s="56">
        <f t="shared" si="214"/>
        <v>-0.96720173960494649</v>
      </c>
      <c r="E6893">
        <v>-2.0583826101440827E-2</v>
      </c>
      <c r="G6893">
        <v>6891</v>
      </c>
      <c r="H6893">
        <f t="shared" ca="1" si="215"/>
        <v>-3.5153361296756919E-2</v>
      </c>
    </row>
    <row r="6894" spans="2:8" x14ac:dyDescent="0.45">
      <c r="B6894" s="191">
        <v>43137</v>
      </c>
      <c r="C6894" s="101">
        <v>191.48690795898438</v>
      </c>
      <c r="D6894" s="56">
        <f t="shared" si="214"/>
        <v>5.2159762278629156</v>
      </c>
      <c r="E6894">
        <v>-2.0590619799274432E-2</v>
      </c>
      <c r="G6894">
        <v>6892</v>
      </c>
      <c r="H6894">
        <f t="shared" ca="1" si="215"/>
        <v>-2.2161706944156034E-2</v>
      </c>
    </row>
    <row r="6895" spans="2:8" x14ac:dyDescent="0.45">
      <c r="B6895" s="191">
        <v>39303</v>
      </c>
      <c r="C6895" s="101">
        <v>30.805604934692383</v>
      </c>
      <c r="D6895" s="56">
        <f t="shared" si="214"/>
        <v>3.9493315870281371</v>
      </c>
      <c r="E6895">
        <v>-2.0609633930997011E-2</v>
      </c>
      <c r="G6895">
        <v>6893</v>
      </c>
      <c r="H6895">
        <f t="shared" ca="1" si="215"/>
        <v>-3.4746400991027153E-2</v>
      </c>
    </row>
    <row r="6896" spans="2:8" x14ac:dyDescent="0.45">
      <c r="B6896" s="191">
        <v>35782</v>
      </c>
      <c r="C6896" s="101">
        <v>6.2241950035095215</v>
      </c>
      <c r="D6896" s="56">
        <f t="shared" si="214"/>
        <v>-0.92586996744728067</v>
      </c>
      <c r="E6896">
        <v>-2.0613504868314508E-2</v>
      </c>
      <c r="G6896">
        <v>6894</v>
      </c>
      <c r="H6896">
        <f t="shared" ca="1" si="215"/>
        <v>-9.1033945908300072E-3</v>
      </c>
    </row>
    <row r="6897" spans="2:8" x14ac:dyDescent="0.45">
      <c r="B6897" s="191">
        <v>40935</v>
      </c>
      <c r="C6897" s="101">
        <v>83.963203430175781</v>
      </c>
      <c r="D6897" s="56">
        <f t="shared" si="214"/>
        <v>-0.43204361444285883</v>
      </c>
      <c r="E6897">
        <v>-2.0626231089039587E-2</v>
      </c>
      <c r="G6897">
        <v>6895</v>
      </c>
      <c r="H6897">
        <f t="shared" ca="1" si="215"/>
        <v>-7.0995327287379081E-3</v>
      </c>
    </row>
    <row r="6898" spans="2:8" x14ac:dyDescent="0.45">
      <c r="B6898" s="191">
        <v>42321</v>
      </c>
      <c r="C6898" s="101">
        <v>147.83389282226563</v>
      </c>
      <c r="D6898" s="56">
        <f t="shared" si="214"/>
        <v>-0.53744363328897993</v>
      </c>
      <c r="E6898">
        <v>-2.0638535165286496E-2</v>
      </c>
      <c r="G6898">
        <v>6896</v>
      </c>
      <c r="H6898">
        <f t="shared" ca="1" si="215"/>
        <v>-6.3786780428115005E-3</v>
      </c>
    </row>
    <row r="6899" spans="2:8" x14ac:dyDescent="0.45">
      <c r="B6899" s="191">
        <v>46042</v>
      </c>
      <c r="C6899" s="101">
        <v>319.60189819335938</v>
      </c>
      <c r="D6899" s="56">
        <f t="shared" si="214"/>
        <v>-4.7160254665247814E-2</v>
      </c>
      <c r="E6899">
        <v>-2.0708286652927722E-2</v>
      </c>
      <c r="G6899">
        <v>6897</v>
      </c>
      <c r="H6899">
        <f t="shared" ca="1" si="215"/>
        <v>9.2664268956462095E-3</v>
      </c>
    </row>
    <row r="6900" spans="2:8" x14ac:dyDescent="0.45">
      <c r="B6900" s="191">
        <v>46028</v>
      </c>
      <c r="C6900" s="101">
        <v>335.42041015625</v>
      </c>
      <c r="D6900" s="56">
        <f t="shared" si="214"/>
        <v>39.120353145645431</v>
      </c>
      <c r="E6900">
        <v>-2.0732024697278011E-2</v>
      </c>
      <c r="G6900">
        <v>6898</v>
      </c>
      <c r="H6900">
        <f t="shared" ca="1" si="215"/>
        <v>-8.4000956888682886E-3</v>
      </c>
    </row>
    <row r="6901" spans="2:8" x14ac:dyDescent="0.45">
      <c r="B6901" s="191">
        <v>36840</v>
      </c>
      <c r="C6901" s="101">
        <v>8.3603553771972656</v>
      </c>
      <c r="D6901" s="56">
        <f t="shared" si="214"/>
        <v>-0.94086934341521733</v>
      </c>
      <c r="E6901">
        <v>-2.0733842943075009E-2</v>
      </c>
      <c r="G6901">
        <v>6899</v>
      </c>
      <c r="H6901">
        <f t="shared" ca="1" si="215"/>
        <v>1.3368666668279175E-3</v>
      </c>
    </row>
    <row r="6902" spans="2:8" x14ac:dyDescent="0.45">
      <c r="B6902" s="191">
        <v>41579</v>
      </c>
      <c r="C6902" s="101">
        <v>141.38783264160156</v>
      </c>
      <c r="D6902" s="56">
        <f t="shared" si="214"/>
        <v>-0.36777109393491697</v>
      </c>
      <c r="E6902">
        <v>-2.0746431470904225E-2</v>
      </c>
      <c r="G6902">
        <v>6900</v>
      </c>
      <c r="H6902">
        <f t="shared" ca="1" si="215"/>
        <v>-1.0437954690082345E-2</v>
      </c>
    </row>
    <row r="6903" spans="2:8" x14ac:dyDescent="0.45">
      <c r="B6903" s="191">
        <v>43346</v>
      </c>
      <c r="C6903" s="101">
        <v>223.63392639160156</v>
      </c>
      <c r="D6903" s="56">
        <f t="shared" si="214"/>
        <v>0.21907883814114029</v>
      </c>
      <c r="E6903">
        <v>-2.0791245639399221E-2</v>
      </c>
      <c r="G6903">
        <v>6901</v>
      </c>
      <c r="H6903">
        <f t="shared" ca="1" si="215"/>
        <v>-6.1687820490551187E-3</v>
      </c>
    </row>
    <row r="6904" spans="2:8" x14ac:dyDescent="0.45">
      <c r="B6904" s="191">
        <v>43745</v>
      </c>
      <c r="C6904" s="101">
        <v>183.44500732421875</v>
      </c>
      <c r="D6904" s="56">
        <f t="shared" si="214"/>
        <v>0.73294809127812188</v>
      </c>
      <c r="E6904">
        <v>-2.0796759232637425E-2</v>
      </c>
      <c r="G6904">
        <v>6902</v>
      </c>
      <c r="H6904">
        <f t="shared" ca="1" si="215"/>
        <v>-1.0909155087151864E-2</v>
      </c>
    </row>
    <row r="6905" spans="2:8" x14ac:dyDescent="0.45">
      <c r="B6905" s="191">
        <v>41116</v>
      </c>
      <c r="C6905" s="101">
        <v>105.85718536376953</v>
      </c>
      <c r="D6905" s="56">
        <f t="shared" si="214"/>
        <v>-0.70935118314396384</v>
      </c>
      <c r="E6905">
        <v>-2.0804799759148229E-2</v>
      </c>
      <c r="G6905">
        <v>6903</v>
      </c>
      <c r="H6905">
        <f t="shared" ca="1" si="215"/>
        <v>-9.8120940319994712E-3</v>
      </c>
    </row>
    <row r="6906" spans="2:8" x14ac:dyDescent="0.45">
      <c r="B6906" s="191">
        <v>45334</v>
      </c>
      <c r="C6906" s="101">
        <v>364.20993041992188</v>
      </c>
      <c r="D6906" s="56">
        <f t="shared" si="214"/>
        <v>-8.0393044958787935E-2</v>
      </c>
      <c r="E6906">
        <v>-2.0818305097205749E-2</v>
      </c>
      <c r="G6906">
        <v>6904</v>
      </c>
      <c r="H6906">
        <f t="shared" ca="1" si="215"/>
        <v>-4.3240226269579587E-2</v>
      </c>
    </row>
    <row r="6907" spans="2:8" x14ac:dyDescent="0.45">
      <c r="B6907" s="191">
        <v>45699</v>
      </c>
      <c r="C6907" s="101">
        <v>396.049560546875</v>
      </c>
      <c r="D6907" s="56">
        <f t="shared" si="214"/>
        <v>13.344268610902276</v>
      </c>
      <c r="E6907">
        <v>-2.0833305039718954E-2</v>
      </c>
      <c r="G6907">
        <v>6905</v>
      </c>
      <c r="H6907">
        <f t="shared" ca="1" si="215"/>
        <v>9.8853666642117581E-3</v>
      </c>
    </row>
    <row r="6908" spans="2:8" x14ac:dyDescent="0.45">
      <c r="B6908" s="191">
        <v>38751</v>
      </c>
      <c r="C6908" s="101">
        <v>27.610300064086914</v>
      </c>
      <c r="D6908" s="56">
        <f t="shared" si="214"/>
        <v>-0.86027714907624953</v>
      </c>
      <c r="E6908">
        <v>-2.0873557452741755E-2</v>
      </c>
      <c r="G6908">
        <v>6906</v>
      </c>
      <c r="H6908">
        <f t="shared" ca="1" si="215"/>
        <v>-6.5925252151008929E-3</v>
      </c>
    </row>
    <row r="6909" spans="2:8" x14ac:dyDescent="0.45">
      <c r="B6909" s="191">
        <v>43455</v>
      </c>
      <c r="C6909" s="101">
        <v>197.60762023925781</v>
      </c>
      <c r="D6909" s="56">
        <f t="shared" si="214"/>
        <v>1.0274782645997067</v>
      </c>
      <c r="E6909">
        <v>-2.0873924186455346E-2</v>
      </c>
      <c r="G6909">
        <v>6907</v>
      </c>
      <c r="H6909">
        <f t="shared" ca="1" si="215"/>
        <v>2.1274692919372413E-2</v>
      </c>
    </row>
    <row r="6910" spans="2:8" x14ac:dyDescent="0.45">
      <c r="B6910" s="191">
        <v>41040</v>
      </c>
      <c r="C6910" s="101">
        <v>97.464729309082031</v>
      </c>
      <c r="D6910" s="56">
        <f t="shared" si="214"/>
        <v>-0.35527851738400146</v>
      </c>
      <c r="E6910">
        <v>-2.0898749384464163E-2</v>
      </c>
      <c r="G6910">
        <v>6908</v>
      </c>
      <c r="H6910">
        <f t="shared" ca="1" si="215"/>
        <v>-1.0556206983956774E-3</v>
      </c>
    </row>
    <row r="6911" spans="2:8" x14ac:dyDescent="0.45">
      <c r="B6911" s="191">
        <v>42331</v>
      </c>
      <c r="C6911" s="101">
        <v>151.17338562011719</v>
      </c>
      <c r="D6911" s="56">
        <f t="shared" si="214"/>
        <v>1.4326481230816862E-2</v>
      </c>
      <c r="E6911">
        <v>-2.0902851135375489E-2</v>
      </c>
      <c r="G6911">
        <v>6909</v>
      </c>
      <c r="H6911">
        <f t="shared" ca="1" si="215"/>
        <v>1.7323968079023387E-2</v>
      </c>
    </row>
    <row r="6912" spans="2:8" x14ac:dyDescent="0.45">
      <c r="B6912" s="191">
        <v>42076</v>
      </c>
      <c r="C6912" s="101">
        <v>149.03819274902344</v>
      </c>
      <c r="D6912" s="56">
        <f t="shared" si="214"/>
        <v>9.1030052518499911</v>
      </c>
      <c r="E6912">
        <v>-2.0914277534661158E-2</v>
      </c>
      <c r="G6912">
        <v>6910</v>
      </c>
      <c r="H6912">
        <f t="shared" ca="1" si="215"/>
        <v>1.1531862885623891E-2</v>
      </c>
    </row>
    <row r="6913" spans="2:8" x14ac:dyDescent="0.45">
      <c r="B6913" s="191">
        <v>38365</v>
      </c>
      <c r="C6913" s="101">
        <v>14.751867294311523</v>
      </c>
      <c r="D6913" s="56">
        <f t="shared" si="214"/>
        <v>0.95947248819480346</v>
      </c>
      <c r="E6913">
        <v>-2.0927782314606142E-2</v>
      </c>
      <c r="G6913">
        <v>6911</v>
      </c>
      <c r="H6913">
        <f t="shared" ca="1" si="215"/>
        <v>-9.0212654520411498E-3</v>
      </c>
    </row>
    <row r="6914" spans="2:8" x14ac:dyDescent="0.45">
      <c r="B6914" s="191">
        <v>37749</v>
      </c>
      <c r="C6914" s="101">
        <v>7.5284891128540039</v>
      </c>
      <c r="D6914" s="56">
        <f t="shared" si="214"/>
        <v>-6.7462599891816966E-2</v>
      </c>
      <c r="E6914">
        <v>-2.0932361152280116E-2</v>
      </c>
      <c r="G6914">
        <v>6912</v>
      </c>
      <c r="H6914">
        <f t="shared" ca="1" si="215"/>
        <v>1.24480046657536E-2</v>
      </c>
    </row>
    <row r="6915" spans="2:8" x14ac:dyDescent="0.45">
      <c r="B6915" s="191">
        <v>36480</v>
      </c>
      <c r="C6915" s="101">
        <v>8.0731229782104492</v>
      </c>
      <c r="D6915" s="56">
        <f t="shared" ref="D6915:D6978" si="216">(C6915-C6916)/C6916</f>
        <v>-0.79081879656998777</v>
      </c>
      <c r="E6915">
        <v>-2.0972009872065617E-2</v>
      </c>
      <c r="G6915">
        <v>6913</v>
      </c>
      <c r="H6915">
        <f t="shared" ca="1" si="215"/>
        <v>1.5946572141585132E-2</v>
      </c>
    </row>
    <row r="6916" spans="2:8" x14ac:dyDescent="0.45">
      <c r="B6916" s="191">
        <v>39497</v>
      </c>
      <c r="C6916" s="101">
        <v>38.593921661376953</v>
      </c>
      <c r="D6916" s="56">
        <f t="shared" si="216"/>
        <v>7.667980647961882E-2</v>
      </c>
      <c r="E6916">
        <v>-2.0972352040485042E-2</v>
      </c>
      <c r="G6916">
        <v>6914</v>
      </c>
      <c r="H6916">
        <f t="shared" ref="H6916:H6979" ca="1" si="217">_xlfn.NORM.INV(RAND(),N$5,N$6)</f>
        <v>3.3561093343429334E-2</v>
      </c>
    </row>
    <row r="6917" spans="2:8" x14ac:dyDescent="0.45">
      <c r="B6917" s="191">
        <v>39953</v>
      </c>
      <c r="C6917" s="101">
        <v>35.845310211181641</v>
      </c>
      <c r="D6917" s="56">
        <f t="shared" si="216"/>
        <v>-0.56488979617691881</v>
      </c>
      <c r="E6917">
        <v>-2.1002948045388398E-2</v>
      </c>
      <c r="G6917">
        <v>6915</v>
      </c>
      <c r="H6917">
        <f t="shared" ca="1" si="217"/>
        <v>9.8076690937574772E-3</v>
      </c>
    </row>
    <row r="6918" spans="2:8" x14ac:dyDescent="0.45">
      <c r="B6918" s="191">
        <v>40816</v>
      </c>
      <c r="C6918" s="101">
        <v>82.38214111328125</v>
      </c>
      <c r="D6918" s="56">
        <f t="shared" si="216"/>
        <v>4.369435579187952</v>
      </c>
      <c r="E6918">
        <v>-2.1013589860964424E-2</v>
      </c>
      <c r="G6918">
        <v>6916</v>
      </c>
      <c r="H6918">
        <f t="shared" ca="1" si="217"/>
        <v>3.9059422840328054E-2</v>
      </c>
    </row>
    <row r="6919" spans="2:8" x14ac:dyDescent="0.45">
      <c r="B6919" s="191">
        <v>38351</v>
      </c>
      <c r="C6919" s="101">
        <v>15.342793464660645</v>
      </c>
      <c r="D6919" s="56">
        <f t="shared" si="216"/>
        <v>-0.41279153589168677</v>
      </c>
      <c r="E6919">
        <v>-2.1027056945888301E-2</v>
      </c>
      <c r="G6919">
        <v>6917</v>
      </c>
      <c r="H6919">
        <f t="shared" ca="1" si="217"/>
        <v>1.518875078909915E-2</v>
      </c>
    </row>
    <row r="6920" spans="2:8" x14ac:dyDescent="0.45">
      <c r="B6920" s="191">
        <v>39160</v>
      </c>
      <c r="C6920" s="101">
        <v>26.128358840942383</v>
      </c>
      <c r="D6920" s="56">
        <f t="shared" si="216"/>
        <v>-0.37754134468992495</v>
      </c>
      <c r="E6920">
        <v>-2.1027059425426268E-2</v>
      </c>
      <c r="G6920">
        <v>6918</v>
      </c>
      <c r="H6920">
        <f t="shared" ca="1" si="217"/>
        <v>-8.0100895141368492E-3</v>
      </c>
    </row>
    <row r="6921" spans="2:8" x14ac:dyDescent="0.45">
      <c r="B6921" s="191">
        <v>39590</v>
      </c>
      <c r="C6921" s="101">
        <v>41.976055145263672</v>
      </c>
      <c r="D6921" s="56">
        <f t="shared" si="216"/>
        <v>2.4743420154223705</v>
      </c>
      <c r="E6921">
        <v>-2.1034060076165918E-2</v>
      </c>
      <c r="G6921">
        <v>6919</v>
      </c>
      <c r="H6921">
        <f t="shared" ca="1" si="217"/>
        <v>1.1238150310719806E-2</v>
      </c>
    </row>
    <row r="6922" spans="2:8" x14ac:dyDescent="0.45">
      <c r="B6922" s="191">
        <v>38212</v>
      </c>
      <c r="C6922" s="101">
        <v>12.081727981567383</v>
      </c>
      <c r="D6922" s="56">
        <f t="shared" si="216"/>
        <v>-0.6575296435614294</v>
      </c>
      <c r="E6922">
        <v>-2.1035291106655959E-2</v>
      </c>
      <c r="G6922">
        <v>6920</v>
      </c>
      <c r="H6922">
        <f t="shared" ca="1" si="217"/>
        <v>-6.1163698343458025E-3</v>
      </c>
    </row>
    <row r="6923" spans="2:8" x14ac:dyDescent="0.45">
      <c r="B6923" s="191">
        <v>39679</v>
      </c>
      <c r="C6923" s="101">
        <v>35.278171539306641</v>
      </c>
      <c r="D6923" s="56">
        <f t="shared" si="216"/>
        <v>3.3397435701908851</v>
      </c>
      <c r="E6923">
        <v>-2.1071918067777508E-2</v>
      </c>
      <c r="G6923">
        <v>6921</v>
      </c>
      <c r="H6923">
        <f t="shared" ca="1" si="217"/>
        <v>1.1112734242616015E-2</v>
      </c>
    </row>
    <row r="6924" spans="2:8" x14ac:dyDescent="0.45">
      <c r="B6924" s="191">
        <v>35928</v>
      </c>
      <c r="C6924" s="101">
        <v>8.1290912628173828</v>
      </c>
      <c r="D6924" s="56">
        <f t="shared" si="216"/>
        <v>-0.93694350449528407</v>
      </c>
      <c r="E6924">
        <v>-2.1077119848075778E-2</v>
      </c>
      <c r="G6924">
        <v>6922</v>
      </c>
      <c r="H6924">
        <f t="shared" ca="1" si="217"/>
        <v>8.4648384502390255E-3</v>
      </c>
    </row>
    <row r="6925" spans="2:8" x14ac:dyDescent="0.45">
      <c r="B6925" s="191">
        <v>42424</v>
      </c>
      <c r="C6925" s="101">
        <v>128.91758728027344</v>
      </c>
      <c r="D6925" s="56">
        <f t="shared" si="216"/>
        <v>16.196985474590694</v>
      </c>
      <c r="E6925">
        <v>-2.110294662884897E-2</v>
      </c>
      <c r="G6925">
        <v>6923</v>
      </c>
      <c r="H6925">
        <f t="shared" ca="1" si="217"/>
        <v>2.6018893383409476E-2</v>
      </c>
    </row>
    <row r="6926" spans="2:8" x14ac:dyDescent="0.45">
      <c r="B6926" s="191">
        <v>37351</v>
      </c>
      <c r="C6926" s="101">
        <v>7.4965224266052246</v>
      </c>
      <c r="D6926" s="56">
        <f t="shared" si="216"/>
        <v>-0.23957862141418518</v>
      </c>
      <c r="E6926">
        <v>-2.1106181016703342E-2</v>
      </c>
      <c r="G6926">
        <v>6924</v>
      </c>
      <c r="H6926">
        <f t="shared" ca="1" si="217"/>
        <v>-2.1797449071338528E-3</v>
      </c>
    </row>
    <row r="6927" spans="2:8" x14ac:dyDescent="0.45">
      <c r="B6927" s="191">
        <v>36880</v>
      </c>
      <c r="C6927" s="101">
        <v>9.8583793640136719</v>
      </c>
      <c r="D6927" s="56">
        <f t="shared" si="216"/>
        <v>-0.93349081358614994</v>
      </c>
      <c r="E6927">
        <v>-2.112441255448096E-2</v>
      </c>
      <c r="G6927">
        <v>6925</v>
      </c>
      <c r="H6927">
        <f t="shared" ca="1" si="217"/>
        <v>1.3599634731318613E-2</v>
      </c>
    </row>
    <row r="6928" spans="2:8" x14ac:dyDescent="0.45">
      <c r="B6928" s="191">
        <v>42122</v>
      </c>
      <c r="C6928" s="101">
        <v>148.225830078125</v>
      </c>
      <c r="D6928" s="56">
        <f t="shared" si="216"/>
        <v>-0.28186734503705091</v>
      </c>
      <c r="E6928">
        <v>-2.1168341208521749E-2</v>
      </c>
      <c r="G6928">
        <v>6926</v>
      </c>
      <c r="H6928">
        <f t="shared" ca="1" si="217"/>
        <v>1.6082577517550849E-3</v>
      </c>
    </row>
    <row r="6929" spans="2:8" x14ac:dyDescent="0.45">
      <c r="B6929" s="191">
        <v>44650</v>
      </c>
      <c r="C6929" s="101">
        <v>206.40452575683594</v>
      </c>
      <c r="D6929" s="56">
        <f t="shared" si="216"/>
        <v>0.2071529126614309</v>
      </c>
      <c r="E6929">
        <v>-2.1209768678789587E-2</v>
      </c>
      <c r="G6929">
        <v>6927</v>
      </c>
      <c r="H6929">
        <f t="shared" ca="1" si="217"/>
        <v>-2.1261182977914374E-2</v>
      </c>
    </row>
    <row r="6930" spans="2:8" x14ac:dyDescent="0.45">
      <c r="B6930" s="191">
        <v>42639</v>
      </c>
      <c r="C6930" s="101">
        <v>170.98457336425781</v>
      </c>
      <c r="D6930" s="56">
        <f t="shared" si="216"/>
        <v>17.262663467557065</v>
      </c>
      <c r="E6930">
        <v>-2.1306003097054129E-2</v>
      </c>
      <c r="G6930">
        <v>6928</v>
      </c>
      <c r="H6930">
        <f t="shared" ca="1" si="217"/>
        <v>-3.3488998088675288E-2</v>
      </c>
    </row>
    <row r="6931" spans="2:8" x14ac:dyDescent="0.45">
      <c r="B6931" s="191">
        <v>37007</v>
      </c>
      <c r="C6931" s="101">
        <v>9.3625211715698242</v>
      </c>
      <c r="D6931" s="56">
        <f t="shared" si="216"/>
        <v>1.1060714136312102</v>
      </c>
      <c r="E6931">
        <v>-2.1319438781542421E-2</v>
      </c>
      <c r="G6931">
        <v>6929</v>
      </c>
      <c r="H6931">
        <f t="shared" ca="1" si="217"/>
        <v>-4.1662517189160432E-3</v>
      </c>
    </row>
    <row r="6932" spans="2:8" x14ac:dyDescent="0.45">
      <c r="B6932" s="191">
        <v>35542</v>
      </c>
      <c r="C6932" s="101">
        <v>4.445490837097168</v>
      </c>
      <c r="D6932" s="56">
        <f t="shared" si="216"/>
        <v>3.4671925739640376E-2</v>
      </c>
      <c r="E6932">
        <v>-2.1351792038712306E-2</v>
      </c>
      <c r="G6932">
        <v>6930</v>
      </c>
      <c r="H6932">
        <f t="shared" ca="1" si="217"/>
        <v>1.8667547081344005E-3</v>
      </c>
    </row>
    <row r="6933" spans="2:8" x14ac:dyDescent="0.45">
      <c r="B6933" s="191">
        <v>35555</v>
      </c>
      <c r="C6933" s="101">
        <v>4.2965221405029297</v>
      </c>
      <c r="D6933" s="56">
        <f t="shared" si="216"/>
        <v>-0.23588526991759262</v>
      </c>
      <c r="E6933">
        <v>-2.1359556517130222E-2</v>
      </c>
      <c r="G6933">
        <v>6931</v>
      </c>
      <c r="H6933">
        <f t="shared" ca="1" si="217"/>
        <v>1.3650583178790945E-2</v>
      </c>
    </row>
    <row r="6934" spans="2:8" x14ac:dyDescent="0.45">
      <c r="B6934" s="191">
        <v>35664</v>
      </c>
      <c r="C6934" s="101">
        <v>5.6228756904602051</v>
      </c>
      <c r="D6934" s="56">
        <f t="shared" si="216"/>
        <v>-0.96430112491906017</v>
      </c>
      <c r="E6934">
        <v>-2.1398237375321278E-2</v>
      </c>
      <c r="G6934">
        <v>6932</v>
      </c>
      <c r="H6934">
        <f t="shared" ca="1" si="217"/>
        <v>-1.3467163525916204E-3</v>
      </c>
    </row>
    <row r="6935" spans="2:8" x14ac:dyDescent="0.45">
      <c r="B6935" s="191">
        <v>42706</v>
      </c>
      <c r="C6935" s="101">
        <v>157.50848388671875</v>
      </c>
      <c r="D6935" s="56">
        <f t="shared" si="216"/>
        <v>-5.437085041806425E-3</v>
      </c>
      <c r="E6935">
        <v>-2.1413206804855735E-2</v>
      </c>
      <c r="G6935">
        <v>6933</v>
      </c>
      <c r="H6935">
        <f t="shared" ca="1" si="217"/>
        <v>-1.1437452028964746E-3</v>
      </c>
    </row>
    <row r="6936" spans="2:8" x14ac:dyDescent="0.45">
      <c r="B6936" s="191">
        <v>42037</v>
      </c>
      <c r="C6936" s="101">
        <v>158.36955261230469</v>
      </c>
      <c r="D6936" s="56">
        <f t="shared" si="216"/>
        <v>15.309101010498813</v>
      </c>
      <c r="E6936">
        <v>-2.1435275693446932E-2</v>
      </c>
      <c r="G6936">
        <v>6934</v>
      </c>
      <c r="H6936">
        <f t="shared" ca="1" si="217"/>
        <v>-3.7939752960838621E-3</v>
      </c>
    </row>
    <row r="6937" spans="2:8" x14ac:dyDescent="0.45">
      <c r="B6937" s="191">
        <v>36920</v>
      </c>
      <c r="C6937" s="101">
        <v>9.7105016708374023</v>
      </c>
      <c r="D6937" s="56">
        <f t="shared" si="216"/>
        <v>-0.93431474001582915</v>
      </c>
      <c r="E6937">
        <v>-2.1439399720257463E-2</v>
      </c>
      <c r="G6937">
        <v>6935</v>
      </c>
      <c r="H6937">
        <f t="shared" ca="1" si="217"/>
        <v>-9.632497994925656E-3</v>
      </c>
    </row>
    <row r="6938" spans="2:8" x14ac:dyDescent="0.45">
      <c r="B6938" s="191">
        <v>43885</v>
      </c>
      <c r="C6938" s="101">
        <v>147.83380126953125</v>
      </c>
      <c r="D6938" s="56">
        <f t="shared" si="216"/>
        <v>2.0112891843543714</v>
      </c>
      <c r="E6938">
        <v>-2.1450856025315889E-2</v>
      </c>
      <c r="G6938">
        <v>6936</v>
      </c>
      <c r="H6938">
        <f t="shared" ca="1" si="217"/>
        <v>7.4735412663067893E-3</v>
      </c>
    </row>
    <row r="6939" spans="2:8" x14ac:dyDescent="0.45">
      <c r="B6939" s="191">
        <v>40177</v>
      </c>
      <c r="C6939" s="101">
        <v>49.093193054199219</v>
      </c>
      <c r="D6939" s="56">
        <f t="shared" si="216"/>
        <v>4.428348266281029</v>
      </c>
      <c r="E6939">
        <v>-2.146781584033914E-2</v>
      </c>
      <c r="G6939">
        <v>6937</v>
      </c>
      <c r="H6939">
        <f t="shared" ca="1" si="217"/>
        <v>-2.2022537258719721E-2</v>
      </c>
    </row>
    <row r="6940" spans="2:8" x14ac:dyDescent="0.45">
      <c r="B6940" s="191">
        <v>36433</v>
      </c>
      <c r="C6940" s="101">
        <v>9.0438547134399414</v>
      </c>
      <c r="D6940" s="56">
        <f t="shared" si="216"/>
        <v>-0.7324505893035409</v>
      </c>
      <c r="E6940">
        <v>-2.1476974885436012E-2</v>
      </c>
      <c r="G6940">
        <v>6938</v>
      </c>
      <c r="H6940">
        <f t="shared" ca="1" si="217"/>
        <v>-3.889774018796624E-2</v>
      </c>
    </row>
    <row r="6941" spans="2:8" x14ac:dyDescent="0.45">
      <c r="B6941" s="191">
        <v>39337</v>
      </c>
      <c r="C6941" s="101">
        <v>33.802558898925781</v>
      </c>
      <c r="D6941" s="56">
        <f t="shared" si="216"/>
        <v>1.8937340008858066</v>
      </c>
      <c r="E6941">
        <v>-2.148470736156477E-2</v>
      </c>
      <c r="G6941">
        <v>6939</v>
      </c>
      <c r="H6941">
        <f t="shared" ca="1" si="217"/>
        <v>-2.0177744962739108E-2</v>
      </c>
    </row>
    <row r="6942" spans="2:8" x14ac:dyDescent="0.45">
      <c r="B6942" s="191">
        <v>36334</v>
      </c>
      <c r="C6942" s="101">
        <v>11.681294441223145</v>
      </c>
      <c r="D6942" s="56">
        <f t="shared" si="216"/>
        <v>-0.92243013349637404</v>
      </c>
      <c r="E6942">
        <v>-2.1522905297842686E-2</v>
      </c>
      <c r="G6942">
        <v>6940</v>
      </c>
      <c r="H6942">
        <f t="shared" ca="1" si="217"/>
        <v>1.1770254811757778E-2</v>
      </c>
    </row>
    <row r="6943" spans="2:8" x14ac:dyDescent="0.45">
      <c r="B6943" s="191">
        <v>42342</v>
      </c>
      <c r="C6943" s="101">
        <v>150.59062194824219</v>
      </c>
      <c r="D6943" s="56">
        <f t="shared" si="216"/>
        <v>2.6446653694341044E-2</v>
      </c>
      <c r="E6943">
        <v>-2.1552479671830535E-2</v>
      </c>
      <c r="G6943">
        <v>6941</v>
      </c>
      <c r="H6943">
        <f t="shared" ca="1" si="217"/>
        <v>-3.2406651018728971E-2</v>
      </c>
    </row>
    <row r="6944" spans="2:8" x14ac:dyDescent="0.45">
      <c r="B6944" s="191">
        <v>41547</v>
      </c>
      <c r="C6944" s="101">
        <v>146.71061706542969</v>
      </c>
      <c r="D6944" s="56">
        <f t="shared" si="216"/>
        <v>1.8481066155982928</v>
      </c>
      <c r="E6944">
        <v>-2.1558063763404717E-2</v>
      </c>
      <c r="G6944">
        <v>6942</v>
      </c>
      <c r="H6944">
        <f t="shared" ca="1" si="217"/>
        <v>-7.9518630481614713E-3</v>
      </c>
    </row>
    <row r="6945" spans="2:8" x14ac:dyDescent="0.45">
      <c r="B6945" s="191">
        <v>40268</v>
      </c>
      <c r="C6945" s="101">
        <v>51.511631011962891</v>
      </c>
      <c r="D6945" s="56">
        <f t="shared" si="216"/>
        <v>-0.72135551632697681</v>
      </c>
      <c r="E6945">
        <v>-2.1573549441983548E-2</v>
      </c>
      <c r="G6945">
        <v>6943</v>
      </c>
      <c r="H6945">
        <f t="shared" ca="1" si="217"/>
        <v>-2.2269760939472992E-2</v>
      </c>
    </row>
    <row r="6946" spans="2:8" x14ac:dyDescent="0.45">
      <c r="B6946" s="191">
        <v>43782</v>
      </c>
      <c r="C6946" s="101">
        <v>184.86506652832031</v>
      </c>
      <c r="D6946" s="56">
        <f t="shared" si="216"/>
        <v>0.1973063831313778</v>
      </c>
      <c r="E6946">
        <v>-2.1584105546952073E-2</v>
      </c>
      <c r="G6946">
        <v>6944</v>
      </c>
      <c r="H6946">
        <f t="shared" ca="1" si="217"/>
        <v>1.5050295599526054E-2</v>
      </c>
    </row>
    <row r="6947" spans="2:8" x14ac:dyDescent="0.45">
      <c r="B6947" s="191">
        <v>42328</v>
      </c>
      <c r="C6947" s="101">
        <v>154.40080261230469</v>
      </c>
      <c r="D6947" s="56">
        <f t="shared" si="216"/>
        <v>4.034515141165311E-2</v>
      </c>
      <c r="E6947">
        <v>-2.1587836250253092E-2</v>
      </c>
      <c r="G6947">
        <v>6945</v>
      </c>
      <c r="H6947">
        <f t="shared" ca="1" si="217"/>
        <v>1.3531474935503461E-2</v>
      </c>
    </row>
    <row r="6948" spans="2:8" x14ac:dyDescent="0.45">
      <c r="B6948" s="191">
        <v>41731</v>
      </c>
      <c r="C6948" s="101">
        <v>148.41305541992188</v>
      </c>
      <c r="D6948" s="56">
        <f t="shared" si="216"/>
        <v>3.8795011082337898</v>
      </c>
      <c r="E6948">
        <v>-2.1593964026993085E-2</v>
      </c>
      <c r="G6948">
        <v>6946</v>
      </c>
      <c r="H6948">
        <f t="shared" ca="1" si="217"/>
        <v>1.5566615115959952E-2</v>
      </c>
    </row>
    <row r="6949" spans="2:8" x14ac:dyDescent="0.45">
      <c r="B6949" s="191">
        <v>39087</v>
      </c>
      <c r="C6949" s="101">
        <v>30.415620803833008</v>
      </c>
      <c r="D6949" s="56">
        <f t="shared" si="216"/>
        <v>-0.84770369741315621</v>
      </c>
      <c r="E6949">
        <v>-2.1603923267311545E-2</v>
      </c>
      <c r="G6949">
        <v>6947</v>
      </c>
      <c r="H6949">
        <f t="shared" ca="1" si="217"/>
        <v>-8.3377028650293804E-3</v>
      </c>
    </row>
    <row r="6950" spans="2:8" x14ac:dyDescent="0.45">
      <c r="B6950" s="191">
        <v>42947</v>
      </c>
      <c r="C6950" s="101">
        <v>199.71345520019531</v>
      </c>
      <c r="D6950" s="56">
        <f t="shared" si="216"/>
        <v>15.265044087672516</v>
      </c>
      <c r="E6950">
        <v>-2.1608832088344205E-2</v>
      </c>
      <c r="G6950">
        <v>6948</v>
      </c>
      <c r="H6950">
        <f t="shared" ca="1" si="217"/>
        <v>-4.7663002251746491E-3</v>
      </c>
    </row>
    <row r="6951" spans="2:8" x14ac:dyDescent="0.45">
      <c r="B6951" s="191">
        <v>38104</v>
      </c>
      <c r="C6951" s="101">
        <v>12.278691291809082</v>
      </c>
      <c r="D6951" s="56">
        <f t="shared" si="216"/>
        <v>-0.82390100935143107</v>
      </c>
      <c r="E6951">
        <v>-2.1653626623799733E-2</v>
      </c>
      <c r="G6951">
        <v>6949</v>
      </c>
      <c r="H6951">
        <f t="shared" ca="1" si="217"/>
        <v>-1.3104815323743333E-2</v>
      </c>
    </row>
    <row r="6952" spans="2:8" x14ac:dyDescent="0.45">
      <c r="B6952" s="191">
        <v>40563</v>
      </c>
      <c r="C6952" s="101">
        <v>69.72607421875</v>
      </c>
      <c r="D6952" s="56">
        <f t="shared" si="216"/>
        <v>-0.41213630052889577</v>
      </c>
      <c r="E6952">
        <v>-2.1658608146757376E-2</v>
      </c>
      <c r="G6952">
        <v>6950</v>
      </c>
      <c r="H6952">
        <f t="shared" ca="1" si="217"/>
        <v>-1.326199999306029E-2</v>
      </c>
    </row>
    <row r="6953" spans="2:8" x14ac:dyDescent="0.45">
      <c r="B6953" s="191">
        <v>41283</v>
      </c>
      <c r="C6953" s="101">
        <v>118.6092529296875</v>
      </c>
      <c r="D6953" s="56">
        <f t="shared" si="216"/>
        <v>12.579903839581519</v>
      </c>
      <c r="E6953">
        <v>-2.170124101932823E-2</v>
      </c>
      <c r="G6953">
        <v>6951</v>
      </c>
      <c r="H6953">
        <f t="shared" ca="1" si="217"/>
        <v>-3.5094785884918775E-3</v>
      </c>
    </row>
    <row r="6954" spans="2:8" x14ac:dyDescent="0.45">
      <c r="B6954" s="191">
        <v>36941</v>
      </c>
      <c r="C6954" s="101">
        <v>8.7341747283935547</v>
      </c>
      <c r="D6954" s="56">
        <f t="shared" si="216"/>
        <v>5.8535136384650945E-2</v>
      </c>
      <c r="E6954">
        <v>-2.1735157359129727E-2</v>
      </c>
      <c r="G6954">
        <v>6952</v>
      </c>
      <c r="H6954">
        <f t="shared" ca="1" si="217"/>
        <v>-1.423790829111346E-2</v>
      </c>
    </row>
    <row r="6955" spans="2:8" x14ac:dyDescent="0.45">
      <c r="B6955" s="191">
        <v>37127</v>
      </c>
      <c r="C6955" s="101">
        <v>8.251190185546875</v>
      </c>
      <c r="D6955" s="56">
        <f t="shared" si="216"/>
        <v>0.26718506233109324</v>
      </c>
      <c r="E6955">
        <v>-2.1740605227333374E-2</v>
      </c>
      <c r="G6955">
        <v>6953</v>
      </c>
      <c r="H6955">
        <f t="shared" ca="1" si="217"/>
        <v>2.4153662238525719E-2</v>
      </c>
    </row>
    <row r="6956" spans="2:8" x14ac:dyDescent="0.45">
      <c r="B6956" s="191">
        <v>35788</v>
      </c>
      <c r="C6956" s="101">
        <v>6.5114326477050781</v>
      </c>
      <c r="D6956" s="56">
        <f t="shared" si="216"/>
        <v>-0.87344863774010584</v>
      </c>
      <c r="E6956">
        <v>-2.1777971131145137E-2</v>
      </c>
      <c r="G6956">
        <v>6954</v>
      </c>
      <c r="H6956">
        <f t="shared" ca="1" si="217"/>
        <v>4.1951560731452391E-2</v>
      </c>
    </row>
    <row r="6957" spans="2:8" x14ac:dyDescent="0.45">
      <c r="B6957" s="191">
        <v>40283</v>
      </c>
      <c r="C6957" s="101">
        <v>51.452884674072266</v>
      </c>
      <c r="D6957" s="56">
        <f t="shared" si="216"/>
        <v>0.66249319777571114</v>
      </c>
      <c r="E6957">
        <v>-2.1779799545602663E-2</v>
      </c>
      <c r="G6957">
        <v>6955</v>
      </c>
      <c r="H6957">
        <f t="shared" ca="1" si="217"/>
        <v>-2.4822136164112277E-2</v>
      </c>
    </row>
    <row r="6958" spans="2:8" x14ac:dyDescent="0.45">
      <c r="B6958" s="191">
        <v>38933</v>
      </c>
      <c r="C6958" s="101">
        <v>30.949230194091797</v>
      </c>
      <c r="D6958" s="56">
        <f t="shared" si="216"/>
        <v>-0.77747494261579808</v>
      </c>
      <c r="E6958">
        <v>-2.1808444261448137E-2</v>
      </c>
      <c r="G6958">
        <v>6956</v>
      </c>
      <c r="H6958">
        <f t="shared" ca="1" si="217"/>
        <v>1.4321552862067606E-2</v>
      </c>
    </row>
    <row r="6959" spans="2:8" x14ac:dyDescent="0.45">
      <c r="B6959" s="191">
        <v>41445</v>
      </c>
      <c r="C6959" s="101">
        <v>139.08200073242188</v>
      </c>
      <c r="D6959" s="56">
        <f t="shared" si="216"/>
        <v>-0.6662951870371866</v>
      </c>
      <c r="E6959">
        <v>-2.1824813186428735E-2</v>
      </c>
      <c r="G6959">
        <v>6957</v>
      </c>
      <c r="H6959">
        <f t="shared" ca="1" si="217"/>
        <v>-3.0279325315859425E-3</v>
      </c>
    </row>
    <row r="6960" spans="2:8" x14ac:dyDescent="0.45">
      <c r="B6960" s="191">
        <v>45617</v>
      </c>
      <c r="C6960" s="101">
        <v>416.78152465820313</v>
      </c>
      <c r="D6960" s="56">
        <f t="shared" si="216"/>
        <v>10.964108367840938</v>
      </c>
      <c r="E6960">
        <v>-2.1825099387149879E-2</v>
      </c>
      <c r="G6960">
        <v>6958</v>
      </c>
      <c r="H6960">
        <f t="shared" ca="1" si="217"/>
        <v>2.2665024930264257E-2</v>
      </c>
    </row>
    <row r="6961" spans="2:8" x14ac:dyDescent="0.45">
      <c r="B6961" s="191">
        <v>39367</v>
      </c>
      <c r="C6961" s="101">
        <v>34.835987091064453</v>
      </c>
      <c r="D6961" s="56">
        <f t="shared" si="216"/>
        <v>2.7945391025805502</v>
      </c>
      <c r="E6961">
        <v>-2.1894063037610195E-2</v>
      </c>
      <c r="G6961">
        <v>6959</v>
      </c>
      <c r="H6961">
        <f t="shared" ca="1" si="217"/>
        <v>-2.4504649803530135E-3</v>
      </c>
    </row>
    <row r="6962" spans="2:8" x14ac:dyDescent="0.45">
      <c r="B6962" s="191">
        <v>36992</v>
      </c>
      <c r="C6962" s="101">
        <v>9.1805582046508789</v>
      </c>
      <c r="D6962" s="56">
        <f t="shared" si="216"/>
        <v>-0.95961098768956821</v>
      </c>
      <c r="E6962">
        <v>-2.1904672589724491E-2</v>
      </c>
      <c r="G6962">
        <v>6960</v>
      </c>
      <c r="H6962">
        <f t="shared" ca="1" si="217"/>
        <v>-1.3354895767976986E-3</v>
      </c>
    </row>
    <row r="6963" spans="2:8" x14ac:dyDescent="0.45">
      <c r="B6963" s="191">
        <v>44720</v>
      </c>
      <c r="C6963" s="101">
        <v>227.30335998535156</v>
      </c>
      <c r="D6963" s="56">
        <f t="shared" si="216"/>
        <v>1.7193050622632209</v>
      </c>
      <c r="E6963">
        <v>-2.1905843153690274E-2</v>
      </c>
      <c r="G6963">
        <v>6961</v>
      </c>
      <c r="H6963">
        <f t="shared" ca="1" si="217"/>
        <v>-5.2958992510400583E-3</v>
      </c>
    </row>
    <row r="6964" spans="2:8" x14ac:dyDescent="0.45">
      <c r="B6964" s="191">
        <v>40750</v>
      </c>
      <c r="C6964" s="101">
        <v>83.588768005371094</v>
      </c>
      <c r="D6964" s="56">
        <f t="shared" si="216"/>
        <v>1.6509737225392531</v>
      </c>
      <c r="E6964">
        <v>-2.1908474144127835E-2</v>
      </c>
      <c r="G6964">
        <v>6962</v>
      </c>
      <c r="H6964">
        <f t="shared" ca="1" si="217"/>
        <v>-2.1492342698296665E-2</v>
      </c>
    </row>
    <row r="6965" spans="2:8" x14ac:dyDescent="0.45">
      <c r="B6965" s="191">
        <v>38861</v>
      </c>
      <c r="C6965" s="101">
        <v>31.531345367431641</v>
      </c>
      <c r="D6965" s="56">
        <f t="shared" si="216"/>
        <v>-3.2954923425547761E-2</v>
      </c>
      <c r="E6965">
        <v>-2.1910058711999521E-2</v>
      </c>
      <c r="G6965">
        <v>6963</v>
      </c>
      <c r="H6965">
        <f t="shared" ca="1" si="217"/>
        <v>9.8820030635550721E-4</v>
      </c>
    </row>
    <row r="6966" spans="2:8" x14ac:dyDescent="0.45">
      <c r="B6966" s="191">
        <v>39890</v>
      </c>
      <c r="C6966" s="101">
        <v>32.605869293212891</v>
      </c>
      <c r="D6966" s="56">
        <f t="shared" si="216"/>
        <v>-0.69968750390874845</v>
      </c>
      <c r="E6966">
        <v>-2.1914661542630321E-2</v>
      </c>
      <c r="G6966">
        <v>6964</v>
      </c>
      <c r="H6966">
        <f t="shared" ca="1" si="217"/>
        <v>5.8754257284499142E-3</v>
      </c>
    </row>
    <row r="6967" spans="2:8" x14ac:dyDescent="0.45">
      <c r="B6967" s="191">
        <v>41176</v>
      </c>
      <c r="C6967" s="101">
        <v>108.57313537597656</v>
      </c>
      <c r="D6967" s="56">
        <f t="shared" si="216"/>
        <v>-0.40743360323175232</v>
      </c>
      <c r="E6967">
        <v>-2.1979873024848735E-2</v>
      </c>
      <c r="G6967">
        <v>6965</v>
      </c>
      <c r="H6967">
        <f t="shared" ca="1" si="217"/>
        <v>2.189010154543071E-2</v>
      </c>
    </row>
    <row r="6968" spans="2:8" x14ac:dyDescent="0.45">
      <c r="B6968" s="191">
        <v>43116</v>
      </c>
      <c r="C6968" s="101">
        <v>183.22526550292969</v>
      </c>
      <c r="D6968" s="56">
        <f t="shared" si="216"/>
        <v>29.797749483212616</v>
      </c>
      <c r="E6968">
        <v>-2.2047929367659161E-2</v>
      </c>
      <c r="G6968">
        <v>6966</v>
      </c>
      <c r="H6968">
        <f t="shared" ca="1" si="217"/>
        <v>9.9414397064093146E-3</v>
      </c>
    </row>
    <row r="6969" spans="2:8" x14ac:dyDescent="0.45">
      <c r="B6969" s="191">
        <v>35746</v>
      </c>
      <c r="C6969" s="101">
        <v>5.9493069648742676</v>
      </c>
      <c r="D6969" s="56">
        <f t="shared" si="216"/>
        <v>-0.96870212478555118</v>
      </c>
      <c r="E6969">
        <v>-2.206333911972853E-2</v>
      </c>
      <c r="G6969">
        <v>6967</v>
      </c>
      <c r="H6969">
        <f t="shared" ca="1" si="217"/>
        <v>3.6743314213491273E-3</v>
      </c>
    </row>
    <row r="6970" spans="2:8" x14ac:dyDescent="0.45">
      <c r="B6970" s="191">
        <v>42991</v>
      </c>
      <c r="C6970" s="101">
        <v>190.08660888671875</v>
      </c>
      <c r="D6970" s="56">
        <f t="shared" si="216"/>
        <v>0.35309756573091344</v>
      </c>
      <c r="E6970">
        <v>-2.2150202402677677E-2</v>
      </c>
      <c r="G6970">
        <v>6968</v>
      </c>
      <c r="H6970">
        <f t="shared" ca="1" si="217"/>
        <v>2.801812358330669E-2</v>
      </c>
    </row>
    <row r="6971" spans="2:8" x14ac:dyDescent="0.45">
      <c r="B6971" s="191">
        <v>42206</v>
      </c>
      <c r="C6971" s="101">
        <v>140.48255920410156</v>
      </c>
      <c r="D6971" s="56">
        <f t="shared" si="216"/>
        <v>-0.20310299976378723</v>
      </c>
      <c r="E6971">
        <v>-2.215270607073342E-2</v>
      </c>
      <c r="G6971">
        <v>6969</v>
      </c>
      <c r="H6971">
        <f t="shared" ca="1" si="217"/>
        <v>-1.0624337202715843E-2</v>
      </c>
    </row>
    <row r="6972" spans="2:8" x14ac:dyDescent="0.45">
      <c r="B6972" s="191">
        <v>44547</v>
      </c>
      <c r="C6972" s="101">
        <v>176.28697204589844</v>
      </c>
      <c r="D6972" s="56">
        <f t="shared" si="216"/>
        <v>21.121133751514058</v>
      </c>
      <c r="E6972">
        <v>-2.220720808786197E-2</v>
      </c>
      <c r="G6972">
        <v>6970</v>
      </c>
      <c r="H6972">
        <f t="shared" ca="1" si="217"/>
        <v>5.8804216715926429E-3</v>
      </c>
    </row>
    <row r="6973" spans="2:8" x14ac:dyDescent="0.45">
      <c r="B6973" s="191">
        <v>37320</v>
      </c>
      <c r="C6973" s="101">
        <v>7.9691653251647949</v>
      </c>
      <c r="D6973" s="56">
        <f t="shared" si="216"/>
        <v>-0.75226307454038543</v>
      </c>
      <c r="E6973">
        <v>-2.222532820950741E-2</v>
      </c>
      <c r="G6973">
        <v>6971</v>
      </c>
      <c r="H6973">
        <f t="shared" ca="1" si="217"/>
        <v>1.1400059140503153E-2</v>
      </c>
    </row>
    <row r="6974" spans="2:8" x14ac:dyDescent="0.45">
      <c r="B6974" s="191">
        <v>39391</v>
      </c>
      <c r="C6974" s="101">
        <v>32.167854309082031</v>
      </c>
      <c r="D6974" s="56">
        <f t="shared" si="216"/>
        <v>2.6335878750704111</v>
      </c>
      <c r="E6974">
        <v>-2.2273326027967777E-2</v>
      </c>
      <c r="G6974">
        <v>6972</v>
      </c>
      <c r="H6974">
        <f t="shared" ca="1" si="217"/>
        <v>1.8142318168006859E-2</v>
      </c>
    </row>
    <row r="6975" spans="2:8" x14ac:dyDescent="0.45">
      <c r="B6975" s="191">
        <v>36784</v>
      </c>
      <c r="C6975" s="101">
        <v>8.8529176712036133</v>
      </c>
      <c r="D6975" s="56">
        <f t="shared" si="216"/>
        <v>6.1079144091626091E-2</v>
      </c>
      <c r="E6975">
        <v>-2.2281510291896085E-2</v>
      </c>
      <c r="G6975">
        <v>6973</v>
      </c>
      <c r="H6975">
        <f t="shared" ca="1" si="217"/>
        <v>-1.736208450186541E-2</v>
      </c>
    </row>
    <row r="6976" spans="2:8" x14ac:dyDescent="0.45">
      <c r="B6976" s="191">
        <v>36951</v>
      </c>
      <c r="C6976" s="101">
        <v>8.3433151245117188</v>
      </c>
      <c r="D6976" s="56">
        <f t="shared" si="216"/>
        <v>0.26854915653356609</v>
      </c>
      <c r="E6976">
        <v>-2.2352268315725034E-2</v>
      </c>
      <c r="G6976">
        <v>6974</v>
      </c>
      <c r="H6976">
        <f t="shared" ca="1" si="217"/>
        <v>-6.7232345296408987E-3</v>
      </c>
    </row>
    <row r="6977" spans="2:8" x14ac:dyDescent="0.45">
      <c r="B6977" s="191">
        <v>36664</v>
      </c>
      <c r="C6977" s="101">
        <v>6.5770530700683594</v>
      </c>
      <c r="D6977" s="56">
        <f t="shared" si="216"/>
        <v>-0.80882560028385619</v>
      </c>
      <c r="E6977">
        <v>-2.2390757779914949E-2</v>
      </c>
      <c r="G6977">
        <v>6975</v>
      </c>
      <c r="H6977">
        <f t="shared" ca="1" si="217"/>
        <v>9.6967052815513763E-4</v>
      </c>
    </row>
    <row r="6978" spans="2:8" x14ac:dyDescent="0.45">
      <c r="B6978" s="191">
        <v>39874</v>
      </c>
      <c r="C6978" s="101">
        <v>34.403419494628906</v>
      </c>
      <c r="D6978" s="56">
        <f t="shared" si="216"/>
        <v>-0.8372711196867112</v>
      </c>
      <c r="E6978">
        <v>-2.2398342120960868E-2</v>
      </c>
      <c r="G6978">
        <v>6976</v>
      </c>
      <c r="H6978">
        <f t="shared" ca="1" si="217"/>
        <v>2.4245040644815714E-2</v>
      </c>
    </row>
    <row r="6979" spans="2:8" x14ac:dyDescent="0.45">
      <c r="B6979" s="191">
        <v>44676</v>
      </c>
      <c r="C6979" s="101">
        <v>211.41557312011719</v>
      </c>
      <c r="D6979" s="56">
        <f t="shared" ref="D6979:D7042" si="218">(C6979-C6980)/C6980</f>
        <v>0.29138481891545093</v>
      </c>
      <c r="E6979">
        <v>-2.2405327809543848E-2</v>
      </c>
      <c r="G6979">
        <v>6977</v>
      </c>
      <c r="H6979">
        <f t="shared" ca="1" si="217"/>
        <v>-2.1633571848284815E-2</v>
      </c>
    </row>
    <row r="6980" spans="2:8" x14ac:dyDescent="0.45">
      <c r="B6980" s="191">
        <v>42689</v>
      </c>
      <c r="C6980" s="101">
        <v>163.71229553222656</v>
      </c>
      <c r="D6980" s="56">
        <f t="shared" si="218"/>
        <v>36.90959434264871</v>
      </c>
      <c r="E6980">
        <v>-2.2432649160798387E-2</v>
      </c>
      <c r="G6980">
        <v>6978</v>
      </c>
      <c r="H6980">
        <f t="shared" ref="H6980:H7043" ca="1" si="219">_xlfn.NORM.INV(RAND(),N$5,N$6)</f>
        <v>4.0947488825503336E-2</v>
      </c>
    </row>
    <row r="6981" spans="2:8" x14ac:dyDescent="0.45">
      <c r="B6981" s="191">
        <v>35460</v>
      </c>
      <c r="C6981" s="101">
        <v>4.3184924125671387</v>
      </c>
      <c r="D6981" s="56">
        <f t="shared" si="218"/>
        <v>-0.8628443273305425</v>
      </c>
      <c r="E6981">
        <v>-2.2440656122040901E-2</v>
      </c>
      <c r="G6981">
        <v>6979</v>
      </c>
      <c r="H6981">
        <f t="shared" ca="1" si="219"/>
        <v>-4.8725331776793106E-3</v>
      </c>
    </row>
    <row r="6982" spans="2:8" x14ac:dyDescent="0.45">
      <c r="B6982" s="191">
        <v>38784</v>
      </c>
      <c r="C6982" s="101">
        <v>31.486064910888672</v>
      </c>
      <c r="D6982" s="56">
        <f t="shared" si="218"/>
        <v>-0.58516651222017069</v>
      </c>
      <c r="E6982">
        <v>-2.2490845640305405E-2</v>
      </c>
      <c r="G6982">
        <v>6980</v>
      </c>
      <c r="H6982">
        <f t="shared" ca="1" si="219"/>
        <v>1.0378625141938155E-2</v>
      </c>
    </row>
    <row r="6983" spans="2:8" x14ac:dyDescent="0.45">
      <c r="B6983" s="191">
        <v>40666</v>
      </c>
      <c r="C6983" s="101">
        <v>75.900489807128906</v>
      </c>
      <c r="D6983" s="56">
        <f t="shared" si="218"/>
        <v>-0.41599440628012579</v>
      </c>
      <c r="E6983">
        <v>-2.2495488521891798E-2</v>
      </c>
      <c r="G6983">
        <v>6981</v>
      </c>
      <c r="H6983">
        <f t="shared" ca="1" si="219"/>
        <v>-5.082003686962399E-2</v>
      </c>
    </row>
    <row r="6984" spans="2:8" x14ac:dyDescent="0.45">
      <c r="B6984" s="191">
        <v>44103</v>
      </c>
      <c r="C6984" s="101">
        <v>129.96534729003906</v>
      </c>
      <c r="D6984" s="56">
        <f t="shared" si="218"/>
        <v>17.092802544383964</v>
      </c>
      <c r="E6984">
        <v>-2.2504387157355005E-2</v>
      </c>
      <c r="G6984">
        <v>6982</v>
      </c>
      <c r="H6984">
        <f t="shared" ca="1" si="219"/>
        <v>-3.0034563399860173E-2</v>
      </c>
    </row>
    <row r="6985" spans="2:8" x14ac:dyDescent="0.45">
      <c r="B6985" s="191">
        <v>37650</v>
      </c>
      <c r="C6985" s="101">
        <v>7.1832623481750488</v>
      </c>
      <c r="D6985" s="56">
        <f t="shared" si="218"/>
        <v>-0.79050742772527927</v>
      </c>
      <c r="E6985">
        <v>-2.2521581957973678E-2</v>
      </c>
      <c r="G6985">
        <v>6983</v>
      </c>
      <c r="H6985">
        <f t="shared" ca="1" si="219"/>
        <v>-1.4404344333676521E-3</v>
      </c>
    </row>
    <row r="6986" spans="2:8" x14ac:dyDescent="0.45">
      <c r="B6986" s="191">
        <v>39010</v>
      </c>
      <c r="C6986" s="101">
        <v>34.288864135742188</v>
      </c>
      <c r="D6986" s="56">
        <f t="shared" si="218"/>
        <v>3.3461594740242955</v>
      </c>
      <c r="E6986">
        <v>-2.2554616757029907E-2</v>
      </c>
      <c r="G6986">
        <v>6984</v>
      </c>
      <c r="H6986">
        <f t="shared" ca="1" si="219"/>
        <v>-4.6397686203894254E-3</v>
      </c>
    </row>
    <row r="6987" spans="2:8" x14ac:dyDescent="0.45">
      <c r="B6987" s="191">
        <v>37284</v>
      </c>
      <c r="C6987" s="101">
        <v>7.889462947845459</v>
      </c>
      <c r="D6987" s="56">
        <f t="shared" si="218"/>
        <v>-0.88750601449112976</v>
      </c>
      <c r="E6987">
        <v>-2.2579719398304214E-2</v>
      </c>
      <c r="G6987">
        <v>6985</v>
      </c>
      <c r="H6987">
        <f t="shared" ca="1" si="219"/>
        <v>-3.2533158028292167E-2</v>
      </c>
    </row>
    <row r="6988" spans="2:8" x14ac:dyDescent="0.45">
      <c r="B6988" s="191">
        <v>40442</v>
      </c>
      <c r="C6988" s="101">
        <v>70.132308959960938</v>
      </c>
      <c r="D6988" s="56">
        <f t="shared" si="218"/>
        <v>2.5519610660656817</v>
      </c>
      <c r="E6988">
        <v>-2.2643594557269674E-2</v>
      </c>
      <c r="G6988">
        <v>6986</v>
      </c>
      <c r="H6988">
        <f t="shared" ca="1" si="219"/>
        <v>-1.7709155430161182E-2</v>
      </c>
    </row>
    <row r="6989" spans="2:8" x14ac:dyDescent="0.45">
      <c r="B6989" s="191">
        <v>38554</v>
      </c>
      <c r="C6989" s="101">
        <v>19.744672775268555</v>
      </c>
      <c r="D6989" s="56">
        <f t="shared" si="218"/>
        <v>1.588571224595777</v>
      </c>
      <c r="E6989">
        <v>-2.2680149386440456E-2</v>
      </c>
      <c r="G6989">
        <v>6987</v>
      </c>
      <c r="H6989">
        <f t="shared" ca="1" si="219"/>
        <v>-4.6172165116392288E-3</v>
      </c>
    </row>
    <row r="6990" spans="2:8" x14ac:dyDescent="0.45">
      <c r="B6990" s="191">
        <v>35871</v>
      </c>
      <c r="C6990" s="101">
        <v>7.6276335716247559</v>
      </c>
      <c r="D6990" s="56">
        <f t="shared" si="218"/>
        <v>-0.8881291266104453</v>
      </c>
      <c r="E6990">
        <v>-2.2700456046038993E-2</v>
      </c>
      <c r="G6990">
        <v>6988</v>
      </c>
      <c r="H6990">
        <f t="shared" ca="1" si="219"/>
        <v>-2.814679478435855E-2</v>
      </c>
    </row>
    <row r="6991" spans="2:8" x14ac:dyDescent="0.45">
      <c r="B6991" s="191">
        <v>40478</v>
      </c>
      <c r="C6991" s="101">
        <v>68.182479858398438</v>
      </c>
      <c r="D6991" s="56">
        <f t="shared" si="218"/>
        <v>4.9169920503454669</v>
      </c>
      <c r="E6991">
        <v>-2.2707514121661831E-2</v>
      </c>
      <c r="G6991">
        <v>6989</v>
      </c>
      <c r="H6991">
        <f t="shared" ca="1" si="219"/>
        <v>1.5486595240617212E-2</v>
      </c>
    </row>
    <row r="6992" spans="2:8" x14ac:dyDescent="0.45">
      <c r="B6992" s="191">
        <v>36349</v>
      </c>
      <c r="C6992" s="101">
        <v>11.523165702819824</v>
      </c>
      <c r="D6992" s="56">
        <f t="shared" si="218"/>
        <v>-8.3013386589805577E-3</v>
      </c>
      <c r="E6992">
        <v>-2.2737941489712754E-2</v>
      </c>
      <c r="G6992">
        <v>6990</v>
      </c>
      <c r="H6992">
        <f t="shared" ca="1" si="219"/>
        <v>-1.508336658485946E-2</v>
      </c>
    </row>
    <row r="6993" spans="2:8" x14ac:dyDescent="0.45">
      <c r="B6993" s="191">
        <v>36291</v>
      </c>
      <c r="C6993" s="101">
        <v>11.619624137878418</v>
      </c>
      <c r="D6993" s="56">
        <f t="shared" si="218"/>
        <v>-7.0252237118412469E-2</v>
      </c>
      <c r="E6993">
        <v>-2.2747714689272332E-2</v>
      </c>
      <c r="G6993">
        <v>6991</v>
      </c>
      <c r="H6993">
        <f t="shared" ca="1" si="219"/>
        <v>-4.9334144419211294E-2</v>
      </c>
    </row>
    <row r="6994" spans="2:8" x14ac:dyDescent="0.45">
      <c r="B6994" s="191">
        <v>38062</v>
      </c>
      <c r="C6994" s="101">
        <v>12.49760913848877</v>
      </c>
      <c r="D6994" s="56">
        <f t="shared" si="218"/>
        <v>-0.85579850173939365</v>
      </c>
      <c r="E6994">
        <v>-2.2749332650049709E-2</v>
      </c>
      <c r="G6994">
        <v>6992</v>
      </c>
      <c r="H6994">
        <f t="shared" ca="1" si="219"/>
        <v>-3.5553653797655545E-3</v>
      </c>
    </row>
    <row r="6995" spans="2:8" x14ac:dyDescent="0.45">
      <c r="B6995" s="191">
        <v>40848</v>
      </c>
      <c r="C6995" s="101">
        <v>86.667678833007813</v>
      </c>
      <c r="D6995" s="56">
        <f t="shared" si="218"/>
        <v>-0.40887093299441057</v>
      </c>
      <c r="E6995">
        <v>-2.2753906031571028E-2</v>
      </c>
      <c r="G6995">
        <v>6993</v>
      </c>
      <c r="H6995">
        <f t="shared" ca="1" si="219"/>
        <v>-2.6586844371877555E-2</v>
      </c>
    </row>
    <row r="6996" spans="2:8" x14ac:dyDescent="0.45">
      <c r="B6996" s="191">
        <v>44074</v>
      </c>
      <c r="C6996" s="101">
        <v>146.61380004882813</v>
      </c>
      <c r="D6996" s="56">
        <f t="shared" si="218"/>
        <v>0.76895834512748495</v>
      </c>
      <c r="E6996">
        <v>-2.2756388480820421E-2</v>
      </c>
      <c r="G6996">
        <v>6994</v>
      </c>
      <c r="H6996">
        <f t="shared" ca="1" si="219"/>
        <v>-1.1271323848777739E-2</v>
      </c>
    </row>
    <row r="6997" spans="2:8" x14ac:dyDescent="0.45">
      <c r="B6997" s="191">
        <v>40774</v>
      </c>
      <c r="C6997" s="101">
        <v>82.881431579589844</v>
      </c>
      <c r="D6997" s="56">
        <f t="shared" si="218"/>
        <v>-4.1155238544457261E-2</v>
      </c>
      <c r="E6997">
        <v>-2.2810958867142964E-2</v>
      </c>
      <c r="G6997">
        <v>6995</v>
      </c>
      <c r="H6997">
        <f t="shared" ca="1" si="219"/>
        <v>2.2643424005410508E-2</v>
      </c>
    </row>
    <row r="6998" spans="2:8" x14ac:dyDescent="0.45">
      <c r="B6998" s="191">
        <v>40864</v>
      </c>
      <c r="C6998" s="101">
        <v>86.4388427734375</v>
      </c>
      <c r="D6998" s="56">
        <f t="shared" si="218"/>
        <v>-0.41822225563378518</v>
      </c>
      <c r="E6998">
        <v>-2.2812854244735455E-2</v>
      </c>
      <c r="G6998">
        <v>6996</v>
      </c>
      <c r="H6998">
        <f t="shared" ca="1" si="219"/>
        <v>-2.0967082271541117E-2</v>
      </c>
    </row>
    <row r="6999" spans="2:8" x14ac:dyDescent="0.45">
      <c r="B6999" s="191">
        <v>42072</v>
      </c>
      <c r="C6999" s="101">
        <v>148.57708740234375</v>
      </c>
      <c r="D6999" s="56">
        <f t="shared" si="218"/>
        <v>19.006308764235747</v>
      </c>
      <c r="E6999">
        <v>-2.281619750112901E-2</v>
      </c>
      <c r="G6999">
        <v>6997</v>
      </c>
      <c r="H6999">
        <f t="shared" ca="1" si="219"/>
        <v>1.5434385082011394E-2</v>
      </c>
    </row>
    <row r="7000" spans="2:8" x14ac:dyDescent="0.45">
      <c r="B7000" s="191">
        <v>36622</v>
      </c>
      <c r="C7000" s="101">
        <v>7.4265117645263672</v>
      </c>
      <c r="D7000" s="56">
        <f t="shared" si="218"/>
        <v>-0.83095909803660395</v>
      </c>
      <c r="E7000">
        <v>-2.2826160950939981E-2</v>
      </c>
      <c r="G7000">
        <v>6998</v>
      </c>
      <c r="H7000">
        <f t="shared" ca="1" si="219"/>
        <v>-2.3652286160753141E-3</v>
      </c>
    </row>
    <row r="7001" spans="2:8" x14ac:dyDescent="0.45">
      <c r="B7001" s="191">
        <v>40035</v>
      </c>
      <c r="C7001" s="101">
        <v>43.933223724365234</v>
      </c>
      <c r="D7001" s="56">
        <f t="shared" si="218"/>
        <v>4.7295482454555682</v>
      </c>
      <c r="E7001">
        <v>-2.2866050506951355E-2</v>
      </c>
      <c r="G7001">
        <v>6999</v>
      </c>
      <c r="H7001">
        <f t="shared" ca="1" si="219"/>
        <v>7.428828904387781E-3</v>
      </c>
    </row>
    <row r="7002" spans="2:8" x14ac:dyDescent="0.45">
      <c r="B7002" s="191">
        <v>37456</v>
      </c>
      <c r="C7002" s="101">
        <v>7.6678338050842285</v>
      </c>
      <c r="D7002" s="56">
        <f t="shared" si="218"/>
        <v>-6.8812751405182115E-2</v>
      </c>
      <c r="E7002">
        <v>-2.2901988349036485E-2</v>
      </c>
      <c r="G7002">
        <v>7000</v>
      </c>
      <c r="H7002">
        <f t="shared" ca="1" si="219"/>
        <v>-1.0798385215550599E-2</v>
      </c>
    </row>
    <row r="7003" spans="2:8" x14ac:dyDescent="0.45">
      <c r="B7003" s="191">
        <v>37113</v>
      </c>
      <c r="C7003" s="101">
        <v>8.2344703674316406</v>
      </c>
      <c r="D7003" s="56">
        <f t="shared" si="218"/>
        <v>-0.88892373680947601</v>
      </c>
      <c r="E7003">
        <v>-2.2948158067420617E-2</v>
      </c>
      <c r="G7003">
        <v>7001</v>
      </c>
      <c r="H7003">
        <f t="shared" ca="1" si="219"/>
        <v>2.5953474690936697E-2</v>
      </c>
    </row>
    <row r="7004" spans="2:8" x14ac:dyDescent="0.45">
      <c r="B7004" s="191">
        <v>40668</v>
      </c>
      <c r="C7004" s="101">
        <v>74.13348388671875</v>
      </c>
      <c r="D7004" s="56">
        <f t="shared" si="218"/>
        <v>7.542761113285297E-2</v>
      </c>
      <c r="E7004">
        <v>-2.3019237931148202E-2</v>
      </c>
      <c r="G7004">
        <v>7002</v>
      </c>
      <c r="H7004">
        <f t="shared" ca="1" si="219"/>
        <v>-3.9375825386927514E-2</v>
      </c>
    </row>
    <row r="7005" spans="2:8" x14ac:dyDescent="0.45">
      <c r="B7005" s="191">
        <v>40507</v>
      </c>
      <c r="C7005" s="101">
        <v>68.9339599609375</v>
      </c>
      <c r="D7005" s="56">
        <f t="shared" si="218"/>
        <v>-0.6493836699845299</v>
      </c>
      <c r="E7005">
        <v>-2.3028483331938479E-2</v>
      </c>
      <c r="G7005">
        <v>7003</v>
      </c>
      <c r="H7005">
        <f t="shared" ca="1" si="219"/>
        <v>-7.9039084808318687E-4</v>
      </c>
    </row>
    <row r="7006" spans="2:8" x14ac:dyDescent="0.45">
      <c r="B7006" s="191">
        <v>43439</v>
      </c>
      <c r="C7006" s="101">
        <v>196.60795593261719</v>
      </c>
      <c r="D7006" s="56">
        <f t="shared" si="218"/>
        <v>4.6143815569714954</v>
      </c>
      <c r="E7006">
        <v>-2.3061835401044031E-2</v>
      </c>
      <c r="G7006">
        <v>7004</v>
      </c>
      <c r="H7006">
        <f t="shared" ca="1" si="219"/>
        <v>-2.6249179173481789E-2</v>
      </c>
    </row>
    <row r="7007" spans="2:8" x14ac:dyDescent="0.45">
      <c r="B7007" s="191">
        <v>39954</v>
      </c>
      <c r="C7007" s="101">
        <v>35.018630981445313</v>
      </c>
      <c r="D7007" s="56">
        <f t="shared" si="218"/>
        <v>-0.80927750062535886</v>
      </c>
      <c r="E7007">
        <v>-2.3062409695047151E-2</v>
      </c>
      <c r="G7007">
        <v>7005</v>
      </c>
      <c r="H7007">
        <f t="shared" ca="1" si="219"/>
        <v>7.0004445503451147E-3</v>
      </c>
    </row>
    <row r="7008" spans="2:8" x14ac:dyDescent="0.45">
      <c r="B7008" s="191">
        <v>43003</v>
      </c>
      <c r="C7008" s="101">
        <v>183.61038208007813</v>
      </c>
      <c r="D7008" s="56">
        <f t="shared" si="218"/>
        <v>4.8496838645786191</v>
      </c>
      <c r="E7008">
        <v>-2.3095543756151273E-2</v>
      </c>
      <c r="G7008">
        <v>7006</v>
      </c>
      <c r="H7008">
        <f t="shared" ca="1" si="219"/>
        <v>-1.9513406961141565E-3</v>
      </c>
    </row>
    <row r="7009" spans="2:8" x14ac:dyDescent="0.45">
      <c r="B7009" s="191">
        <v>39295</v>
      </c>
      <c r="C7009" s="101">
        <v>31.388086318969727</v>
      </c>
      <c r="D7009" s="56">
        <f t="shared" si="218"/>
        <v>-0.76876627983258949</v>
      </c>
      <c r="E7009">
        <v>-2.3099726669232729E-2</v>
      </c>
      <c r="G7009">
        <v>7007</v>
      </c>
      <c r="H7009">
        <f t="shared" ca="1" si="219"/>
        <v>2.7932135783130252E-2</v>
      </c>
    </row>
    <row r="7010" spans="2:8" x14ac:dyDescent="0.45">
      <c r="B7010" s="191">
        <v>41641</v>
      </c>
      <c r="C7010" s="101">
        <v>135.7418212890625</v>
      </c>
      <c r="D7010" s="56">
        <f t="shared" si="218"/>
        <v>14.624650824842094</v>
      </c>
      <c r="E7010">
        <v>-2.3107801596788196E-2</v>
      </c>
      <c r="G7010">
        <v>7008</v>
      </c>
      <c r="H7010">
        <f t="shared" ca="1" si="219"/>
        <v>8.7198540379566213E-3</v>
      </c>
    </row>
    <row r="7011" spans="2:8" x14ac:dyDescent="0.45">
      <c r="B7011" s="191">
        <v>36213</v>
      </c>
      <c r="C7011" s="101">
        <v>8.6876707077026367</v>
      </c>
      <c r="D7011" s="56">
        <f t="shared" si="218"/>
        <v>-0.93839107460525628</v>
      </c>
      <c r="E7011">
        <v>-2.3114180157310898E-2</v>
      </c>
      <c r="G7011">
        <v>7009</v>
      </c>
      <c r="H7011">
        <f t="shared" ca="1" si="219"/>
        <v>3.3264891157491309E-2</v>
      </c>
    </row>
    <row r="7012" spans="2:8" x14ac:dyDescent="0.45">
      <c r="B7012" s="191">
        <v>44083</v>
      </c>
      <c r="C7012" s="101">
        <v>141.01318359375</v>
      </c>
      <c r="D7012" s="56">
        <f t="shared" si="218"/>
        <v>5.8758910899100298</v>
      </c>
      <c r="E7012">
        <v>-2.311970331144645E-2</v>
      </c>
      <c r="G7012">
        <v>7010</v>
      </c>
      <c r="H7012">
        <f t="shared" ca="1" si="219"/>
        <v>3.0007844664579651E-2</v>
      </c>
    </row>
    <row r="7013" spans="2:8" x14ac:dyDescent="0.45">
      <c r="B7013" s="191">
        <v>38552</v>
      </c>
      <c r="C7013" s="101">
        <v>20.508350372314453</v>
      </c>
      <c r="D7013" s="56">
        <f t="shared" si="218"/>
        <v>-0.87438669322670437</v>
      </c>
      <c r="E7013">
        <v>-2.3120244002754309E-2</v>
      </c>
      <c r="G7013">
        <v>7011</v>
      </c>
      <c r="H7013">
        <f t="shared" ca="1" si="219"/>
        <v>4.2460020944590247E-2</v>
      </c>
    </row>
    <row r="7014" spans="2:8" x14ac:dyDescent="0.45">
      <c r="B7014" s="191">
        <v>41990</v>
      </c>
      <c r="C7014" s="101">
        <v>163.2657470703125</v>
      </c>
      <c r="D7014" s="56">
        <f t="shared" si="218"/>
        <v>-0.47032917181868578</v>
      </c>
      <c r="E7014">
        <v>-2.3121536633453649E-2</v>
      </c>
      <c r="G7014">
        <v>7012</v>
      </c>
      <c r="H7014">
        <f t="shared" ca="1" si="219"/>
        <v>3.0317192737159972E-2</v>
      </c>
    </row>
    <row r="7015" spans="2:8" x14ac:dyDescent="0.45">
      <c r="B7015" s="191">
        <v>46055</v>
      </c>
      <c r="C7015" s="101">
        <v>308.24002075195313</v>
      </c>
      <c r="D7015" s="56">
        <f t="shared" si="218"/>
        <v>0.53681391359758213</v>
      </c>
      <c r="E7015">
        <v>-2.312583399672654E-2</v>
      </c>
      <c r="G7015">
        <v>7013</v>
      </c>
      <c r="H7015">
        <f t="shared" ca="1" si="219"/>
        <v>7.2217851658832859E-3</v>
      </c>
    </row>
    <row r="7016" spans="2:8" x14ac:dyDescent="0.45">
      <c r="B7016" s="191">
        <v>43399</v>
      </c>
      <c r="C7016" s="101">
        <v>200.57081604003906</v>
      </c>
      <c r="D7016" s="56">
        <f t="shared" si="218"/>
        <v>0.47187482118904372</v>
      </c>
      <c r="E7016">
        <v>-2.3126541389787821E-2</v>
      </c>
      <c r="G7016">
        <v>7014</v>
      </c>
      <c r="H7016">
        <f t="shared" ca="1" si="219"/>
        <v>-1.5845767048968701E-2</v>
      </c>
    </row>
    <row r="7017" spans="2:8" x14ac:dyDescent="0.45">
      <c r="B7017" s="191">
        <v>42214</v>
      </c>
      <c r="C7017" s="101">
        <v>136.26893615722656</v>
      </c>
      <c r="D7017" s="56">
        <f t="shared" si="218"/>
        <v>14.495504147635952</v>
      </c>
      <c r="E7017">
        <v>-2.3136424220646715E-2</v>
      </c>
      <c r="G7017">
        <v>7015</v>
      </c>
      <c r="H7017">
        <f t="shared" ca="1" si="219"/>
        <v>1.3254759548303248E-2</v>
      </c>
    </row>
    <row r="7018" spans="2:8" x14ac:dyDescent="0.45">
      <c r="B7018" s="191">
        <v>36755</v>
      </c>
      <c r="C7018" s="101">
        <v>8.7940950393676758</v>
      </c>
      <c r="D7018" s="56">
        <f t="shared" si="218"/>
        <v>0.22177983369930862</v>
      </c>
      <c r="E7018">
        <v>-2.3143835710038477E-2</v>
      </c>
      <c r="G7018">
        <v>7016</v>
      </c>
      <c r="H7018">
        <f t="shared" ca="1" si="219"/>
        <v>-5.7985506251604845E-3</v>
      </c>
    </row>
    <row r="7019" spans="2:8" x14ac:dyDescent="0.45">
      <c r="B7019" s="191">
        <v>37148</v>
      </c>
      <c r="C7019" s="101">
        <v>7.1977739334106445</v>
      </c>
      <c r="D7019" s="56">
        <f t="shared" si="218"/>
        <v>-0.13209629420682117</v>
      </c>
      <c r="E7019">
        <v>-2.3146928161286998E-2</v>
      </c>
      <c r="G7019">
        <v>7017</v>
      </c>
      <c r="H7019">
        <f t="shared" ca="1" si="219"/>
        <v>-2.762473074449124E-2</v>
      </c>
    </row>
    <row r="7020" spans="2:8" x14ac:dyDescent="0.45">
      <c r="B7020" s="191">
        <v>37071</v>
      </c>
      <c r="C7020" s="101">
        <v>8.2932863235473633</v>
      </c>
      <c r="D7020" s="56">
        <f t="shared" si="218"/>
        <v>0.82056275119082578</v>
      </c>
      <c r="E7020">
        <v>-2.3180551633438944E-2</v>
      </c>
      <c r="G7020">
        <v>7018</v>
      </c>
      <c r="H7020">
        <f t="shared" ca="1" si="219"/>
        <v>2.0953462567696049E-2</v>
      </c>
    </row>
    <row r="7021" spans="2:8" x14ac:dyDescent="0.45">
      <c r="B7021" s="191">
        <v>35502</v>
      </c>
      <c r="C7021" s="101">
        <v>4.5553421974182129</v>
      </c>
      <c r="D7021" s="56">
        <f t="shared" si="218"/>
        <v>-0.98883308379369816</v>
      </c>
      <c r="E7021">
        <v>-2.3210551877508243E-2</v>
      </c>
      <c r="G7021">
        <v>7019</v>
      </c>
      <c r="H7021">
        <f t="shared" ca="1" si="219"/>
        <v>9.4759429508497629E-3</v>
      </c>
    </row>
    <row r="7022" spans="2:8" x14ac:dyDescent="0.45">
      <c r="B7022" s="191">
        <v>45695</v>
      </c>
      <c r="C7022" s="101">
        <v>407.93197631835938</v>
      </c>
      <c r="D7022" s="56">
        <f t="shared" si="218"/>
        <v>24.552367524069982</v>
      </c>
      <c r="E7022">
        <v>-2.3237425285649628E-2</v>
      </c>
      <c r="G7022">
        <v>7020</v>
      </c>
      <c r="H7022">
        <f t="shared" ca="1" si="219"/>
        <v>-2.6910979789673269E-2</v>
      </c>
    </row>
    <row r="7023" spans="2:8" x14ac:dyDescent="0.45">
      <c r="B7023" s="191">
        <v>38376</v>
      </c>
      <c r="C7023" s="101">
        <v>15.964547157287598</v>
      </c>
      <c r="D7023" s="56">
        <f t="shared" si="218"/>
        <v>0.97783705498184503</v>
      </c>
      <c r="E7023">
        <v>-2.3280011398539406E-2</v>
      </c>
      <c r="G7023">
        <v>7021</v>
      </c>
      <c r="H7023">
        <f t="shared" ca="1" si="219"/>
        <v>-1.6974205089499563E-2</v>
      </c>
    </row>
    <row r="7024" spans="2:8" x14ac:dyDescent="0.45">
      <c r="B7024" s="191">
        <v>37281</v>
      </c>
      <c r="C7024" s="101">
        <v>8.0717201232910156</v>
      </c>
      <c r="D7024" s="56">
        <f t="shared" si="218"/>
        <v>0.10618732386248311</v>
      </c>
      <c r="E7024">
        <v>-2.3333996843997104E-2</v>
      </c>
      <c r="G7024">
        <v>7022</v>
      </c>
      <c r="H7024">
        <f t="shared" ca="1" si="219"/>
        <v>-2.3684061488154617E-2</v>
      </c>
    </row>
    <row r="7025" spans="2:8" x14ac:dyDescent="0.45">
      <c r="B7025" s="191">
        <v>36088</v>
      </c>
      <c r="C7025" s="101">
        <v>7.2968835830688477</v>
      </c>
      <c r="D7025" s="56">
        <f t="shared" si="218"/>
        <v>0.86383200965515516</v>
      </c>
      <c r="E7025">
        <v>-2.338569772993445E-2</v>
      </c>
      <c r="G7025">
        <v>7023</v>
      </c>
      <c r="H7025">
        <f t="shared" ca="1" si="219"/>
        <v>2.4964180326519834E-3</v>
      </c>
    </row>
    <row r="7026" spans="2:8" x14ac:dyDescent="0.45">
      <c r="B7026" s="191">
        <v>35521</v>
      </c>
      <c r="C7026" s="101">
        <v>3.9149899482727051</v>
      </c>
      <c r="D7026" s="56">
        <f t="shared" si="218"/>
        <v>-0.90201785719229799</v>
      </c>
      <c r="E7026">
        <v>-2.3392790191783221E-2</v>
      </c>
      <c r="G7026">
        <v>7024</v>
      </c>
      <c r="H7026">
        <f t="shared" ca="1" si="219"/>
        <v>-2.1771787160142424E-3</v>
      </c>
    </row>
    <row r="7027" spans="2:8" x14ac:dyDescent="0.45">
      <c r="B7027" s="191">
        <v>39465</v>
      </c>
      <c r="C7027" s="101">
        <v>39.956157684326172</v>
      </c>
      <c r="D7027" s="56">
        <f t="shared" si="218"/>
        <v>-0.77020803606373811</v>
      </c>
      <c r="E7027">
        <v>-2.3421802125910111E-2</v>
      </c>
      <c r="G7027">
        <v>7025</v>
      </c>
      <c r="H7027">
        <f t="shared" ca="1" si="219"/>
        <v>-7.794981166232849E-3</v>
      </c>
    </row>
    <row r="7028" spans="2:8" x14ac:dyDescent="0.45">
      <c r="B7028" s="191">
        <v>42625</v>
      </c>
      <c r="C7028" s="101">
        <v>173.87969970703125</v>
      </c>
      <c r="D7028" s="56">
        <f t="shared" si="218"/>
        <v>22.387734855657516</v>
      </c>
      <c r="E7028">
        <v>-2.3422425604110283E-2</v>
      </c>
      <c r="G7028">
        <v>7026</v>
      </c>
      <c r="H7028">
        <f t="shared" ca="1" si="219"/>
        <v>2.6959893300904387E-2</v>
      </c>
    </row>
    <row r="7029" spans="2:8" x14ac:dyDescent="0.45">
      <c r="B7029" s="191">
        <v>37223</v>
      </c>
      <c r="C7029" s="101">
        <v>7.4346532821655273</v>
      </c>
      <c r="D7029" s="56">
        <f t="shared" si="218"/>
        <v>-0.87436103136974563</v>
      </c>
      <c r="E7029">
        <v>-2.3427875326505879E-2</v>
      </c>
      <c r="G7029">
        <v>7027</v>
      </c>
      <c r="H7029">
        <f t="shared" ca="1" si="219"/>
        <v>-3.1287250228525503E-3</v>
      </c>
    </row>
    <row r="7030" spans="2:8" x14ac:dyDescent="0.45">
      <c r="B7030" s="191">
        <v>40378</v>
      </c>
      <c r="C7030" s="101">
        <v>59.174739837646484</v>
      </c>
      <c r="D7030" s="56">
        <f t="shared" si="218"/>
        <v>-0.61069930109943682</v>
      </c>
      <c r="E7030">
        <v>-2.3462565893900198E-2</v>
      </c>
      <c r="G7030">
        <v>7028</v>
      </c>
      <c r="H7030">
        <f t="shared" ca="1" si="219"/>
        <v>-1.9479826417032119E-2</v>
      </c>
    </row>
    <row r="7031" spans="2:8" x14ac:dyDescent="0.45">
      <c r="B7031" s="191">
        <v>42285</v>
      </c>
      <c r="C7031" s="101">
        <v>152.00265502929688</v>
      </c>
      <c r="D7031" s="56">
        <f t="shared" si="218"/>
        <v>-0.44774802134090125</v>
      </c>
      <c r="E7031">
        <v>-2.3470096164459674E-2</v>
      </c>
      <c r="G7031">
        <v>7029</v>
      </c>
      <c r="H7031">
        <f t="shared" ca="1" si="219"/>
        <v>5.0992406718940479E-3</v>
      </c>
    </row>
    <row r="7032" spans="2:8" x14ac:dyDescent="0.45">
      <c r="B7032" s="191">
        <v>44837</v>
      </c>
      <c r="C7032" s="101">
        <v>275.24148559570313</v>
      </c>
      <c r="D7032" s="56">
        <f t="shared" si="218"/>
        <v>31.327471498701073</v>
      </c>
      <c r="E7032">
        <v>-2.3479930051766067E-2</v>
      </c>
      <c r="G7032">
        <v>7030</v>
      </c>
      <c r="H7032">
        <f t="shared" ca="1" si="219"/>
        <v>4.8632096701395969E-2</v>
      </c>
    </row>
    <row r="7033" spans="2:8" x14ac:dyDescent="0.45">
      <c r="B7033" s="191">
        <v>36459</v>
      </c>
      <c r="C7033" s="101">
        <v>8.5141668319702148</v>
      </c>
      <c r="D7033" s="56">
        <f t="shared" si="218"/>
        <v>-0.94152961151944892</v>
      </c>
      <c r="E7033">
        <v>-2.3513868721078121E-2</v>
      </c>
      <c r="G7033">
        <v>7031</v>
      </c>
      <c r="H7033">
        <f t="shared" ca="1" si="219"/>
        <v>-3.5573698584488798E-4</v>
      </c>
    </row>
    <row r="7034" spans="2:8" x14ac:dyDescent="0.45">
      <c r="B7034" s="191">
        <v>42509</v>
      </c>
      <c r="C7034" s="101">
        <v>145.61502075195313</v>
      </c>
      <c r="D7034" s="56">
        <f t="shared" si="218"/>
        <v>50.740482985086459</v>
      </c>
      <c r="E7034">
        <v>-2.3594908505884301E-2</v>
      </c>
      <c r="G7034">
        <v>7032</v>
      </c>
      <c r="H7034">
        <f t="shared" ca="1" si="219"/>
        <v>-2.3639280560156118E-2</v>
      </c>
    </row>
    <row r="7035" spans="2:8" x14ac:dyDescent="0.45">
      <c r="B7035" s="191">
        <v>35383</v>
      </c>
      <c r="C7035" s="101">
        <v>2.8143343925476074</v>
      </c>
      <c r="D7035" s="56">
        <f t="shared" si="218"/>
        <v>-0.62983880476448517</v>
      </c>
      <c r="E7035">
        <v>-2.3610590806970973E-2</v>
      </c>
      <c r="G7035">
        <v>7033</v>
      </c>
      <c r="H7035">
        <f t="shared" ca="1" si="219"/>
        <v>-4.9313723860669127E-3</v>
      </c>
    </row>
    <row r="7036" spans="2:8" x14ac:dyDescent="0.45">
      <c r="B7036" s="191">
        <v>37515</v>
      </c>
      <c r="C7036" s="101">
        <v>7.602996826171875</v>
      </c>
      <c r="D7036" s="56">
        <f t="shared" si="218"/>
        <v>-0.15073958962725229</v>
      </c>
      <c r="E7036">
        <v>-2.3663274832838744E-2</v>
      </c>
      <c r="G7036">
        <v>7034</v>
      </c>
      <c r="H7036">
        <f t="shared" ca="1" si="219"/>
        <v>-6.2153429085654559E-3</v>
      </c>
    </row>
    <row r="7037" spans="2:8" x14ac:dyDescent="0.45">
      <c r="B7037" s="191">
        <v>36431</v>
      </c>
      <c r="C7037" s="101">
        <v>8.9524917602539063</v>
      </c>
      <c r="D7037" s="56">
        <f t="shared" si="218"/>
        <v>0.10587615779940802</v>
      </c>
      <c r="E7037">
        <v>-2.3664114515643226E-2</v>
      </c>
      <c r="G7037">
        <v>7035</v>
      </c>
      <c r="H7037">
        <f t="shared" ca="1" si="219"/>
        <v>4.8637978302369218E-2</v>
      </c>
    </row>
    <row r="7038" spans="2:8" x14ac:dyDescent="0.45">
      <c r="B7038" s="191">
        <v>36955</v>
      </c>
      <c r="C7038" s="101">
        <v>8.0953836441040039</v>
      </c>
      <c r="D7038" s="56">
        <f t="shared" si="218"/>
        <v>6.3361760841517206E-2</v>
      </c>
      <c r="E7038">
        <v>-2.3668992949840317E-2</v>
      </c>
      <c r="G7038">
        <v>7036</v>
      </c>
      <c r="H7038">
        <f t="shared" ca="1" si="219"/>
        <v>1.1212892442203633E-2</v>
      </c>
    </row>
    <row r="7039" spans="2:8" x14ac:dyDescent="0.45">
      <c r="B7039" s="191">
        <v>37222</v>
      </c>
      <c r="C7039" s="101">
        <v>7.6130099296569824</v>
      </c>
      <c r="D7039" s="56">
        <f t="shared" si="218"/>
        <v>-0.28946620286443364</v>
      </c>
      <c r="E7039">
        <v>-2.3729546301587315E-2</v>
      </c>
      <c r="G7039">
        <v>7037</v>
      </c>
      <c r="H7039">
        <f t="shared" ca="1" si="219"/>
        <v>-5.619881070207611E-4</v>
      </c>
    </row>
    <row r="7040" spans="2:8" x14ac:dyDescent="0.45">
      <c r="B7040" s="191">
        <v>36391</v>
      </c>
      <c r="C7040" s="101">
        <v>10.714493751525879</v>
      </c>
      <c r="D7040" s="56">
        <f t="shared" si="218"/>
        <v>2.2929017716810929</v>
      </c>
      <c r="E7040">
        <v>-2.3735009044928854E-2</v>
      </c>
      <c r="G7040">
        <v>7038</v>
      </c>
      <c r="H7040">
        <f t="shared" ca="1" si="219"/>
        <v>-8.6477543505290525E-3</v>
      </c>
    </row>
    <row r="7041" spans="2:8" x14ac:dyDescent="0.45">
      <c r="B7041" s="191">
        <v>35247</v>
      </c>
      <c r="C7041" s="101">
        <v>3.2538151741027832</v>
      </c>
      <c r="D7041" s="56">
        <f t="shared" si="218"/>
        <v>-0.98869025013540379</v>
      </c>
      <c r="E7041">
        <v>-2.3752499993025523E-2</v>
      </c>
      <c r="G7041">
        <v>7039</v>
      </c>
      <c r="H7041">
        <f t="shared" ca="1" si="219"/>
        <v>-1.157631458125162E-2</v>
      </c>
    </row>
    <row r="7042" spans="2:8" x14ac:dyDescent="0.45">
      <c r="B7042" s="191">
        <v>46111</v>
      </c>
      <c r="C7042" s="101">
        <v>287.70001220703125</v>
      </c>
      <c r="D7042" s="56">
        <f t="shared" si="218"/>
        <v>8.8834751423867555</v>
      </c>
      <c r="E7042">
        <v>-2.3752968137247289E-2</v>
      </c>
      <c r="G7042">
        <v>7040</v>
      </c>
      <c r="H7042">
        <f t="shared" ca="1" si="219"/>
        <v>1.6243055751914513E-2</v>
      </c>
    </row>
    <row r="7043" spans="2:8" x14ac:dyDescent="0.45">
      <c r="B7043" s="191">
        <v>39148</v>
      </c>
      <c r="C7043" s="101">
        <v>29.109195709228516</v>
      </c>
      <c r="D7043" s="56">
        <f t="shared" ref="D7043:D7106" si="220">(C7043-C7044)/C7044</f>
        <v>-0.121485360508937</v>
      </c>
      <c r="E7043">
        <v>-2.3758120075765304E-2</v>
      </c>
      <c r="G7043">
        <v>7041</v>
      </c>
      <c r="H7043">
        <f t="shared" ca="1" si="219"/>
        <v>-1.4616232804343771E-4</v>
      </c>
    </row>
    <row r="7044" spans="2:8" x14ac:dyDescent="0.45">
      <c r="B7044" s="191">
        <v>39799</v>
      </c>
      <c r="C7044" s="101">
        <v>33.134559631347656</v>
      </c>
      <c r="D7044" s="56">
        <f t="shared" si="220"/>
        <v>1.6425533633471856</v>
      </c>
      <c r="E7044">
        <v>-2.378930455704488E-2</v>
      </c>
      <c r="G7044">
        <v>7042</v>
      </c>
      <c r="H7044">
        <f t="shared" ref="H7044:H7107" ca="1" si="221">_xlfn.NORM.INV(RAND(),N$5,N$6)</f>
        <v>6.0495056725919831E-3</v>
      </c>
    </row>
    <row r="7045" spans="2:8" x14ac:dyDescent="0.45">
      <c r="B7045" s="191">
        <v>38008</v>
      </c>
      <c r="C7045" s="101">
        <v>12.53884220123291</v>
      </c>
      <c r="D7045" s="56">
        <f t="shared" si="220"/>
        <v>-0.72274941869424647</v>
      </c>
      <c r="E7045">
        <v>-2.3868503953843906E-2</v>
      </c>
      <c r="G7045">
        <v>7043</v>
      </c>
      <c r="H7045">
        <f t="shared" ca="1" si="221"/>
        <v>6.665728249080341E-2</v>
      </c>
    </row>
    <row r="7046" spans="2:8" x14ac:dyDescent="0.45">
      <c r="B7046" s="191">
        <v>40056</v>
      </c>
      <c r="C7046" s="101">
        <v>45.225666046142578</v>
      </c>
      <c r="D7046" s="56">
        <f t="shared" si="220"/>
        <v>4.2057297712774417</v>
      </c>
      <c r="E7046">
        <v>-2.3880021169673884E-2</v>
      </c>
      <c r="G7046">
        <v>7044</v>
      </c>
      <c r="H7046">
        <f t="shared" ca="1" si="221"/>
        <v>-9.522234607559233E-3</v>
      </c>
    </row>
    <row r="7047" spans="2:8" x14ac:dyDescent="0.45">
      <c r="B7047" s="191">
        <v>36188</v>
      </c>
      <c r="C7047" s="101">
        <v>8.6876707077026367</v>
      </c>
      <c r="D7047" s="56">
        <f t="shared" si="220"/>
        <v>-0.94661110050459008</v>
      </c>
      <c r="E7047">
        <v>-2.3886154805899278E-2</v>
      </c>
      <c r="G7047">
        <v>7045</v>
      </c>
      <c r="H7047">
        <f t="shared" ca="1" si="221"/>
        <v>-1.4968816853847423E-2</v>
      </c>
    </row>
    <row r="7048" spans="2:8" x14ac:dyDescent="0.45">
      <c r="B7048" s="191">
        <v>42530</v>
      </c>
      <c r="C7048" s="101">
        <v>162.72428894042969</v>
      </c>
      <c r="D7048" s="56">
        <f t="shared" si="220"/>
        <v>5.6950861884209933</v>
      </c>
      <c r="E7048">
        <v>-2.3980182154750448E-2</v>
      </c>
      <c r="G7048">
        <v>7046</v>
      </c>
      <c r="H7048">
        <f t="shared" ca="1" si="221"/>
        <v>6.9888732470396219E-3</v>
      </c>
    </row>
    <row r="7049" spans="2:8" x14ac:dyDescent="0.45">
      <c r="B7049" s="191">
        <v>38691</v>
      </c>
      <c r="C7049" s="101">
        <v>24.305032730102539</v>
      </c>
      <c r="D7049" s="56">
        <f t="shared" si="220"/>
        <v>2.5184186103338821</v>
      </c>
      <c r="E7049">
        <v>-2.3999966299497136E-2</v>
      </c>
      <c r="G7049">
        <v>7047</v>
      </c>
      <c r="H7049">
        <f t="shared" ca="1" si="221"/>
        <v>-1.8345588256670292E-2</v>
      </c>
    </row>
    <row r="7050" spans="2:8" x14ac:dyDescent="0.45">
      <c r="B7050" s="191">
        <v>35977</v>
      </c>
      <c r="C7050" s="101">
        <v>6.9079422950744629</v>
      </c>
      <c r="D7050" s="56">
        <f t="shared" si="220"/>
        <v>1.8387395820331185</v>
      </c>
      <c r="E7050">
        <v>-2.4073189837268791E-2</v>
      </c>
      <c r="G7050">
        <v>7048</v>
      </c>
      <c r="H7050">
        <f t="shared" ca="1" si="221"/>
        <v>2.7259541759073039E-2</v>
      </c>
    </row>
    <row r="7051" spans="2:8" x14ac:dyDescent="0.45">
      <c r="B7051" s="191">
        <v>35143</v>
      </c>
      <c r="C7051" s="101">
        <v>2.4334540367126465</v>
      </c>
      <c r="D7051" s="56">
        <f t="shared" si="220"/>
        <v>-0.70159084174006847</v>
      </c>
      <c r="E7051">
        <v>-2.4078567507621332E-2</v>
      </c>
      <c r="G7051">
        <v>7049</v>
      </c>
      <c r="H7051">
        <f t="shared" ca="1" si="221"/>
        <v>1.7929092556714127E-2</v>
      </c>
    </row>
    <row r="7052" spans="2:8" x14ac:dyDescent="0.45">
      <c r="B7052" s="191">
        <v>37047</v>
      </c>
      <c r="C7052" s="101">
        <v>8.1547565460205078</v>
      </c>
      <c r="D7052" s="56">
        <f t="shared" si="220"/>
        <v>0.14291996355597503</v>
      </c>
      <c r="E7052">
        <v>-2.4078911116797372E-2</v>
      </c>
      <c r="G7052">
        <v>7050</v>
      </c>
      <c r="H7052">
        <f t="shared" ca="1" si="221"/>
        <v>2.4148691233701964E-2</v>
      </c>
    </row>
    <row r="7053" spans="2:8" x14ac:dyDescent="0.45">
      <c r="B7053" s="191">
        <v>36524</v>
      </c>
      <c r="C7053" s="101">
        <v>7.1350197792053223</v>
      </c>
      <c r="D7053" s="56">
        <f t="shared" si="220"/>
        <v>-0.94956216371002777</v>
      </c>
      <c r="E7053">
        <v>-2.4100061430633962E-2</v>
      </c>
      <c r="G7053">
        <v>7051</v>
      </c>
      <c r="H7053">
        <f t="shared" ca="1" si="221"/>
        <v>1.7557510107538098E-2</v>
      </c>
    </row>
    <row r="7054" spans="2:8" x14ac:dyDescent="0.45">
      <c r="B7054" s="191">
        <v>43993</v>
      </c>
      <c r="C7054" s="101">
        <v>141.46165466308594</v>
      </c>
      <c r="D7054" s="56">
        <f t="shared" si="220"/>
        <v>-0.27567982917889222</v>
      </c>
      <c r="E7054">
        <v>-2.4114526474283932E-2</v>
      </c>
      <c r="G7054">
        <v>7052</v>
      </c>
      <c r="H7054">
        <f t="shared" ca="1" si="221"/>
        <v>1.6347281149528308E-2</v>
      </c>
    </row>
    <row r="7055" spans="2:8" x14ac:dyDescent="0.45">
      <c r="B7055" s="191">
        <v>43237</v>
      </c>
      <c r="C7055" s="101">
        <v>195.30265808105469</v>
      </c>
      <c r="D7055" s="56">
        <f t="shared" si="220"/>
        <v>0.14003679654180912</v>
      </c>
      <c r="E7055">
        <v>-2.4138390858826651E-2</v>
      </c>
      <c r="G7055">
        <v>7053</v>
      </c>
      <c r="H7055">
        <f t="shared" ca="1" si="221"/>
        <v>1.9335492574980699E-3</v>
      </c>
    </row>
    <row r="7056" spans="2:8" x14ac:dyDescent="0.45">
      <c r="B7056" s="191">
        <v>44585</v>
      </c>
      <c r="C7056" s="101">
        <v>171.31259155273438</v>
      </c>
      <c r="D7056" s="56">
        <f t="shared" si="220"/>
        <v>0.22545861065073464</v>
      </c>
      <c r="E7056">
        <v>-2.4188044677316011E-2</v>
      </c>
      <c r="G7056">
        <v>7054</v>
      </c>
      <c r="H7056">
        <f t="shared" ca="1" si="221"/>
        <v>2.0441133745251229E-3</v>
      </c>
    </row>
    <row r="7057" spans="2:8" x14ac:dyDescent="0.45">
      <c r="B7057" s="191">
        <v>42130</v>
      </c>
      <c r="C7057" s="101">
        <v>139.794677734375</v>
      </c>
      <c r="D7057" s="56">
        <f t="shared" si="220"/>
        <v>-0.18522510001277978</v>
      </c>
      <c r="E7057">
        <v>-2.4214260836964381E-2</v>
      </c>
      <c r="G7057">
        <v>7055</v>
      </c>
      <c r="H7057">
        <f t="shared" ca="1" si="221"/>
        <v>5.1916298263084311E-3</v>
      </c>
    </row>
    <row r="7058" spans="2:8" x14ac:dyDescent="0.45">
      <c r="B7058" s="191">
        <v>43809</v>
      </c>
      <c r="C7058" s="101">
        <v>171.57460021972656</v>
      </c>
      <c r="D7058" s="56">
        <f t="shared" si="220"/>
        <v>57.944356806827244</v>
      </c>
      <c r="E7058">
        <v>-2.4228553259505719E-2</v>
      </c>
      <c r="G7058">
        <v>7056</v>
      </c>
      <c r="H7058">
        <f t="shared" ca="1" si="221"/>
        <v>-2.6067055924874509E-2</v>
      </c>
    </row>
    <row r="7059" spans="2:8" x14ac:dyDescent="0.45">
      <c r="B7059" s="191">
        <v>35402</v>
      </c>
      <c r="C7059" s="101">
        <v>2.9107892513275146</v>
      </c>
      <c r="D7059" s="56">
        <f t="shared" si="220"/>
        <v>-0.34029631491648937</v>
      </c>
      <c r="E7059">
        <v>-2.4250019281250913E-2</v>
      </c>
      <c r="G7059">
        <v>7057</v>
      </c>
      <c r="H7059">
        <f t="shared" ca="1" si="221"/>
        <v>3.0302244618161719E-2</v>
      </c>
    </row>
    <row r="7060" spans="2:8" x14ac:dyDescent="0.45">
      <c r="B7060" s="191">
        <v>35508</v>
      </c>
      <c r="C7060" s="101">
        <v>4.4122676849365234</v>
      </c>
      <c r="D7060" s="56">
        <f t="shared" si="220"/>
        <v>-0.47102492195596241</v>
      </c>
      <c r="E7060">
        <v>-2.4292112718709787E-2</v>
      </c>
      <c r="G7060">
        <v>7058</v>
      </c>
      <c r="H7060">
        <f t="shared" ca="1" si="221"/>
        <v>3.2164894105413773E-3</v>
      </c>
    </row>
    <row r="7061" spans="2:8" x14ac:dyDescent="0.45">
      <c r="B7061" s="191">
        <v>35941</v>
      </c>
      <c r="C7061" s="101">
        <v>8.3411636352539063</v>
      </c>
      <c r="D7061" s="56">
        <f t="shared" si="220"/>
        <v>-0.93815854388769115</v>
      </c>
      <c r="E7061">
        <v>-2.4304635229673181E-2</v>
      </c>
      <c r="G7061">
        <v>7059</v>
      </c>
      <c r="H7061">
        <f t="shared" ca="1" si="221"/>
        <v>1.1747995824566891E-2</v>
      </c>
    </row>
    <row r="7062" spans="2:8" x14ac:dyDescent="0.45">
      <c r="B7062" s="191">
        <v>41599</v>
      </c>
      <c r="C7062" s="101">
        <v>134.87980651855469</v>
      </c>
      <c r="D7062" s="56">
        <f t="shared" si="220"/>
        <v>39.499990514418478</v>
      </c>
      <c r="E7062">
        <v>-2.4318086491975539E-2</v>
      </c>
      <c r="G7062">
        <v>7060</v>
      </c>
      <c r="H7062">
        <f t="shared" ca="1" si="221"/>
        <v>7.8617589247751384E-3</v>
      </c>
    </row>
    <row r="7063" spans="2:8" x14ac:dyDescent="0.45">
      <c r="B7063" s="191">
        <v>35354</v>
      </c>
      <c r="C7063" s="101">
        <v>3.3303663730621338</v>
      </c>
      <c r="D7063" s="56">
        <f t="shared" si="220"/>
        <v>-0.57386752005209052</v>
      </c>
      <c r="E7063">
        <v>-2.4333260436041289E-2</v>
      </c>
      <c r="G7063">
        <v>7061</v>
      </c>
      <c r="H7063">
        <f t="shared" ca="1" si="221"/>
        <v>-6.6100205267878498E-3</v>
      </c>
    </row>
    <row r="7064" spans="2:8" x14ac:dyDescent="0.45">
      <c r="B7064" s="191">
        <v>37445</v>
      </c>
      <c r="C7064" s="101">
        <v>7.815330982208252</v>
      </c>
      <c r="D7064" s="56">
        <f t="shared" si="220"/>
        <v>-3.8205906177828493E-2</v>
      </c>
      <c r="E7064">
        <v>-2.4353225254192975E-2</v>
      </c>
      <c r="G7064">
        <v>7062</v>
      </c>
      <c r="H7064">
        <f t="shared" ca="1" si="221"/>
        <v>1.1954473797978767E-2</v>
      </c>
    </row>
    <row r="7065" spans="2:8" x14ac:dyDescent="0.45">
      <c r="B7065" s="191">
        <v>37274</v>
      </c>
      <c r="C7065" s="101">
        <v>8.1257839202880859</v>
      </c>
      <c r="D7065" s="56">
        <f t="shared" si="220"/>
        <v>0.17909322417676776</v>
      </c>
      <c r="E7065">
        <v>-2.4359349876872702E-2</v>
      </c>
      <c r="G7065">
        <v>7063</v>
      </c>
      <c r="H7065">
        <f t="shared" ca="1" si="221"/>
        <v>-8.0657422413852736E-3</v>
      </c>
    </row>
    <row r="7066" spans="2:8" x14ac:dyDescent="0.45">
      <c r="B7066" s="191">
        <v>35951</v>
      </c>
      <c r="C7066" s="101">
        <v>6.8915534019470215</v>
      </c>
      <c r="D7066" s="56">
        <f t="shared" si="220"/>
        <v>0.53158760646964542</v>
      </c>
      <c r="E7066">
        <v>-2.4397430549086475E-2</v>
      </c>
      <c r="G7066">
        <v>7064</v>
      </c>
      <c r="H7066">
        <f t="shared" ca="1" si="221"/>
        <v>1.6881820665875163E-2</v>
      </c>
    </row>
    <row r="7067" spans="2:8" x14ac:dyDescent="0.45">
      <c r="B7067" s="191">
        <v>35500</v>
      </c>
      <c r="C7067" s="101">
        <v>4.4996142387390137</v>
      </c>
      <c r="D7067" s="56">
        <f t="shared" si="220"/>
        <v>-0.96974512647855682</v>
      </c>
      <c r="E7067">
        <v>-2.4398376198582251E-2</v>
      </c>
      <c r="G7067">
        <v>7065</v>
      </c>
      <c r="H7067">
        <f t="shared" ca="1" si="221"/>
        <v>3.4042869226955379E-3</v>
      </c>
    </row>
    <row r="7068" spans="2:8" x14ac:dyDescent="0.45">
      <c r="B7068" s="191">
        <v>44028</v>
      </c>
      <c r="C7068" s="101">
        <v>148.72361755371094</v>
      </c>
      <c r="D7068" s="56">
        <f t="shared" si="220"/>
        <v>16.621804262937616</v>
      </c>
      <c r="E7068">
        <v>-2.4408722231047175E-2</v>
      </c>
      <c r="G7068">
        <v>7066</v>
      </c>
      <c r="H7068">
        <f t="shared" ca="1" si="221"/>
        <v>4.1349659678118635E-2</v>
      </c>
    </row>
    <row r="7069" spans="2:8" x14ac:dyDescent="0.45">
      <c r="B7069" s="191">
        <v>37823</v>
      </c>
      <c r="C7069" s="101">
        <v>8.4397497177124023</v>
      </c>
      <c r="D7069" s="56">
        <f t="shared" si="220"/>
        <v>8.646918040239554E-2</v>
      </c>
      <c r="E7069">
        <v>-2.4432835745210366E-2</v>
      </c>
      <c r="G7069">
        <v>7067</v>
      </c>
      <c r="H7069">
        <f t="shared" ca="1" si="221"/>
        <v>-1.8510010940769803E-2</v>
      </c>
    </row>
    <row r="7070" spans="2:8" x14ac:dyDescent="0.45">
      <c r="B7070" s="191">
        <v>36158</v>
      </c>
      <c r="C7070" s="101">
        <v>7.7680525779724121</v>
      </c>
      <c r="D7070" s="56">
        <f t="shared" si="220"/>
        <v>-0.93299745305556991</v>
      </c>
      <c r="E7070">
        <v>-2.4456630928213118E-2</v>
      </c>
      <c r="G7070">
        <v>7068</v>
      </c>
      <c r="H7070">
        <f t="shared" ca="1" si="221"/>
        <v>-3.0178315605710573E-2</v>
      </c>
    </row>
    <row r="7071" spans="2:8" x14ac:dyDescent="0.45">
      <c r="B7071" s="191">
        <v>43920</v>
      </c>
      <c r="C7071" s="101">
        <v>115.93667602539063</v>
      </c>
      <c r="D7071" s="56">
        <f t="shared" si="220"/>
        <v>1.3819906075027117</v>
      </c>
      <c r="E7071">
        <v>-2.4509594033429113E-2</v>
      </c>
      <c r="G7071">
        <v>7069</v>
      </c>
      <c r="H7071">
        <f t="shared" ca="1" si="221"/>
        <v>9.0975894416795867E-3</v>
      </c>
    </row>
    <row r="7072" spans="2:8" x14ac:dyDescent="0.45">
      <c r="B7072" s="191">
        <v>40120</v>
      </c>
      <c r="C7072" s="101">
        <v>48.67218017578125</v>
      </c>
      <c r="D7072" s="56">
        <f t="shared" si="220"/>
        <v>-0.74790858360927659</v>
      </c>
      <c r="E7072">
        <v>-2.4529052422870744E-2</v>
      </c>
      <c r="G7072">
        <v>7070</v>
      </c>
      <c r="H7072">
        <f t="shared" ca="1" si="221"/>
        <v>7.263375647434153E-3</v>
      </c>
    </row>
    <row r="7073" spans="2:8" x14ac:dyDescent="0.45">
      <c r="B7073" s="191">
        <v>43294</v>
      </c>
      <c r="C7073" s="101">
        <v>193.07353210449219</v>
      </c>
      <c r="D7073" s="56">
        <f t="shared" si="220"/>
        <v>7.5148068916462716</v>
      </c>
      <c r="E7073">
        <v>-2.4530914732941968E-2</v>
      </c>
      <c r="G7073">
        <v>7071</v>
      </c>
      <c r="H7073">
        <f t="shared" ca="1" si="221"/>
        <v>-1.0767332452652677E-2</v>
      </c>
    </row>
    <row r="7074" spans="2:8" x14ac:dyDescent="0.45">
      <c r="B7074" s="191">
        <v>38639</v>
      </c>
      <c r="C7074" s="101">
        <v>22.675033569335938</v>
      </c>
      <c r="D7074" s="56">
        <f t="shared" si="220"/>
        <v>6.9918819017028442</v>
      </c>
      <c r="E7074">
        <v>-2.4542404812200842E-2</v>
      </c>
      <c r="G7074">
        <v>7072</v>
      </c>
      <c r="H7074">
        <f t="shared" ca="1" si="221"/>
        <v>6.3673011176569577E-3</v>
      </c>
    </row>
    <row r="7075" spans="2:8" x14ac:dyDescent="0.45">
      <c r="B7075" s="191">
        <v>35177</v>
      </c>
      <c r="C7075" s="101">
        <v>2.8372583389282227</v>
      </c>
      <c r="D7075" s="56">
        <f t="shared" si="220"/>
        <v>-0.92384906953519452</v>
      </c>
      <c r="E7075">
        <v>-2.4657862981929859E-2</v>
      </c>
      <c r="G7075">
        <v>7073</v>
      </c>
      <c r="H7075">
        <f t="shared" ca="1" si="221"/>
        <v>5.4325977544089511E-3</v>
      </c>
    </row>
    <row r="7076" spans="2:8" x14ac:dyDescent="0.45">
      <c r="B7076" s="191">
        <v>39981</v>
      </c>
      <c r="C7076" s="101">
        <v>37.258354187011719</v>
      </c>
      <c r="D7076" s="56">
        <f t="shared" si="220"/>
        <v>-0.72504025701429209</v>
      </c>
      <c r="E7076">
        <v>-2.4660270688981287E-2</v>
      </c>
      <c r="G7076">
        <v>7074</v>
      </c>
      <c r="H7076">
        <f t="shared" ca="1" si="221"/>
        <v>1.0344419045949479E-2</v>
      </c>
    </row>
    <row r="7077" spans="2:8" x14ac:dyDescent="0.45">
      <c r="B7077" s="191">
        <v>41449</v>
      </c>
      <c r="C7077" s="101">
        <v>135.5047607421875</v>
      </c>
      <c r="D7077" s="56">
        <f t="shared" si="220"/>
        <v>-2.3905652405403776E-2</v>
      </c>
      <c r="E7077">
        <v>-2.4662729047377735E-2</v>
      </c>
      <c r="G7077">
        <v>7075</v>
      </c>
      <c r="H7077">
        <f t="shared" ca="1" si="221"/>
        <v>-3.6067192928465115E-2</v>
      </c>
    </row>
    <row r="7078" spans="2:8" x14ac:dyDescent="0.45">
      <c r="B7078" s="191">
        <v>41493</v>
      </c>
      <c r="C7078" s="101">
        <v>138.82342529296875</v>
      </c>
      <c r="D7078" s="56">
        <f t="shared" si="220"/>
        <v>13.580769883385424</v>
      </c>
      <c r="E7078">
        <v>-2.4678142989599312E-2</v>
      </c>
      <c r="G7078">
        <v>7076</v>
      </c>
      <c r="H7078">
        <f t="shared" ca="1" si="221"/>
        <v>-5.5828104371068374E-3</v>
      </c>
    </row>
    <row r="7079" spans="2:8" x14ac:dyDescent="0.45">
      <c r="B7079" s="191">
        <v>37875</v>
      </c>
      <c r="C7079" s="101">
        <v>9.5209941864013672</v>
      </c>
      <c r="D7079" s="56">
        <f t="shared" si="220"/>
        <v>-0.94820080468879908</v>
      </c>
      <c r="E7079">
        <v>-2.4685976481842439E-2</v>
      </c>
      <c r="G7079">
        <v>7077</v>
      </c>
      <c r="H7079">
        <f t="shared" ca="1" si="221"/>
        <v>2.3791660626563266E-2</v>
      </c>
    </row>
    <row r="7080" spans="2:8" x14ac:dyDescent="0.45">
      <c r="B7080" s="191">
        <v>42782</v>
      </c>
      <c r="C7080" s="101">
        <v>183.80583190917969</v>
      </c>
      <c r="D7080" s="56">
        <f t="shared" si="220"/>
        <v>5.3283559585601106</v>
      </c>
      <c r="E7080">
        <v>-2.4689109962650283E-2</v>
      </c>
      <c r="G7080">
        <v>7078</v>
      </c>
      <c r="H7080">
        <f t="shared" ca="1" si="221"/>
        <v>9.0145598054375432E-3</v>
      </c>
    </row>
    <row r="7081" spans="2:8" x14ac:dyDescent="0.45">
      <c r="B7081" s="191">
        <v>39239</v>
      </c>
      <c r="C7081" s="101">
        <v>29.0447998046875</v>
      </c>
      <c r="D7081" s="56">
        <f t="shared" si="220"/>
        <v>1.5321586530131308</v>
      </c>
      <c r="E7081">
        <v>-2.4713911793963716E-2</v>
      </c>
      <c r="G7081">
        <v>7079</v>
      </c>
      <c r="H7081">
        <f t="shared" ca="1" si="221"/>
        <v>7.8011254083139867E-3</v>
      </c>
    </row>
    <row r="7082" spans="2:8" x14ac:dyDescent="0.45">
      <c r="B7082" s="191">
        <v>37973</v>
      </c>
      <c r="C7082" s="101">
        <v>11.470371246337891</v>
      </c>
      <c r="D7082" s="56">
        <f t="shared" si="220"/>
        <v>0.40370674890659602</v>
      </c>
      <c r="E7082">
        <v>-2.4735875135636288E-2</v>
      </c>
      <c r="G7082">
        <v>7080</v>
      </c>
      <c r="H7082">
        <f t="shared" ca="1" si="221"/>
        <v>1.989064771169026E-2</v>
      </c>
    </row>
    <row r="7083" spans="2:8" x14ac:dyDescent="0.45">
      <c r="B7083" s="191">
        <v>37119</v>
      </c>
      <c r="C7083" s="101">
        <v>8.1714868545532227</v>
      </c>
      <c r="D7083" s="56">
        <f t="shared" si="220"/>
        <v>-4.5252220642321289E-2</v>
      </c>
      <c r="E7083">
        <v>-2.481066809675201E-2</v>
      </c>
      <c r="G7083">
        <v>7081</v>
      </c>
      <c r="H7083">
        <f t="shared" ca="1" si="221"/>
        <v>-1.4161235549322537E-2</v>
      </c>
    </row>
    <row r="7084" spans="2:8" x14ac:dyDescent="0.45">
      <c r="B7084" s="191">
        <v>37817</v>
      </c>
      <c r="C7084" s="101">
        <v>8.5587911605834961</v>
      </c>
      <c r="D7084" s="56">
        <f t="shared" si="220"/>
        <v>0.14707444694136676</v>
      </c>
      <c r="E7084">
        <v>-2.4811472060920058E-2</v>
      </c>
      <c r="G7084">
        <v>7082</v>
      </c>
      <c r="H7084">
        <f t="shared" ca="1" si="221"/>
        <v>5.0349873167140772E-3</v>
      </c>
    </row>
    <row r="7085" spans="2:8" x14ac:dyDescent="0.45">
      <c r="B7085" s="191">
        <v>37440</v>
      </c>
      <c r="C7085" s="101">
        <v>7.4614086151123047</v>
      </c>
      <c r="D7085" s="56">
        <f t="shared" si="220"/>
        <v>-0.94531693731560196</v>
      </c>
      <c r="E7085">
        <v>-2.4839632732596414E-2</v>
      </c>
      <c r="G7085">
        <v>7083</v>
      </c>
      <c r="H7085">
        <f t="shared" ca="1" si="221"/>
        <v>-1.1925489620274433E-2</v>
      </c>
    </row>
    <row r="7086" spans="2:8" x14ac:dyDescent="0.45">
      <c r="B7086" s="191">
        <v>42158</v>
      </c>
      <c r="C7086" s="101">
        <v>136.44825744628906</v>
      </c>
      <c r="D7086" s="56">
        <f t="shared" si="220"/>
        <v>14.952737310796156</v>
      </c>
      <c r="E7086">
        <v>-2.4856884505228667E-2</v>
      </c>
      <c r="G7086">
        <v>7084</v>
      </c>
      <c r="H7086">
        <f t="shared" ca="1" si="221"/>
        <v>-5.2582341168783539E-3</v>
      </c>
    </row>
    <row r="7087" spans="2:8" x14ac:dyDescent="0.45">
      <c r="B7087" s="191">
        <v>37105</v>
      </c>
      <c r="C7087" s="101">
        <v>8.5532817840576172</v>
      </c>
      <c r="D7087" s="56">
        <f t="shared" si="220"/>
        <v>-0.95196136643970886</v>
      </c>
      <c r="E7087">
        <v>-2.4907951474831228E-2</v>
      </c>
      <c r="G7087">
        <v>7085</v>
      </c>
      <c r="H7087">
        <f t="shared" ca="1" si="221"/>
        <v>-1.3242659196141199E-2</v>
      </c>
    </row>
    <row r="7088" spans="2:8" x14ac:dyDescent="0.45">
      <c r="B7088" s="191">
        <v>42622</v>
      </c>
      <c r="C7088" s="101">
        <v>178.05006408691406</v>
      </c>
      <c r="D7088" s="56">
        <f t="shared" si="220"/>
        <v>23.834895831566648</v>
      </c>
      <c r="E7088">
        <v>-2.4915090394760725E-2</v>
      </c>
      <c r="G7088">
        <v>7086</v>
      </c>
      <c r="H7088">
        <f t="shared" ca="1" si="221"/>
        <v>1.4229393696506859E-2</v>
      </c>
    </row>
    <row r="7089" spans="2:8" x14ac:dyDescent="0.45">
      <c r="B7089" s="191">
        <v>37202</v>
      </c>
      <c r="C7089" s="101">
        <v>7.1693501472473145</v>
      </c>
      <c r="D7089" s="56">
        <f t="shared" si="220"/>
        <v>-0.10017507282132847</v>
      </c>
      <c r="E7089">
        <v>-2.4939084702419723E-2</v>
      </c>
      <c r="G7089">
        <v>7087</v>
      </c>
      <c r="H7089">
        <f t="shared" ca="1" si="221"/>
        <v>-2.1963244598117104E-2</v>
      </c>
    </row>
    <row r="7090" spans="2:8" x14ac:dyDescent="0.45">
      <c r="B7090" s="191">
        <v>37120</v>
      </c>
      <c r="C7090" s="101">
        <v>7.9674944877624512</v>
      </c>
      <c r="D7090" s="56">
        <f t="shared" si="220"/>
        <v>0.57456583417547413</v>
      </c>
      <c r="E7090">
        <v>-2.4963922774605601E-2</v>
      </c>
      <c r="G7090">
        <v>7088</v>
      </c>
      <c r="H7090">
        <f t="shared" ca="1" si="221"/>
        <v>-3.5030321135920091E-2</v>
      </c>
    </row>
    <row r="7091" spans="2:8" x14ac:dyDescent="0.45">
      <c r="B7091" s="191">
        <v>35641</v>
      </c>
      <c r="C7091" s="101">
        <v>5.0601215362548828</v>
      </c>
      <c r="D7091" s="56">
        <f t="shared" si="220"/>
        <v>-0.96078794363928233</v>
      </c>
      <c r="E7091">
        <v>-2.4987139141397226E-2</v>
      </c>
      <c r="G7091">
        <v>7089</v>
      </c>
      <c r="H7091">
        <f t="shared" ca="1" si="221"/>
        <v>1.6398422686691134E-2</v>
      </c>
    </row>
    <row r="7092" spans="2:8" x14ac:dyDescent="0.45">
      <c r="B7092" s="191">
        <v>43899</v>
      </c>
      <c r="C7092" s="101">
        <v>129.0450439453125</v>
      </c>
      <c r="D7092" s="56">
        <f t="shared" si="220"/>
        <v>-0.10913100334285394</v>
      </c>
      <c r="E7092">
        <v>-2.503455052954422E-2</v>
      </c>
      <c r="G7092">
        <v>7090</v>
      </c>
      <c r="H7092">
        <f t="shared" ca="1" si="221"/>
        <v>-9.1643315166255387E-3</v>
      </c>
    </row>
    <row r="7093" spans="2:8" x14ac:dyDescent="0.45">
      <c r="B7093" s="191">
        <v>42451</v>
      </c>
      <c r="C7093" s="101">
        <v>144.85299682617188</v>
      </c>
      <c r="D7093" s="56">
        <f t="shared" si="220"/>
        <v>22.272567254801032</v>
      </c>
      <c r="E7093">
        <v>-2.5041509562630373E-2</v>
      </c>
      <c r="G7093">
        <v>7091</v>
      </c>
      <c r="H7093">
        <f t="shared" ca="1" si="221"/>
        <v>9.6933560793778968E-3</v>
      </c>
    </row>
    <row r="7094" spans="2:8" x14ac:dyDescent="0.45">
      <c r="B7094" s="191">
        <v>35717</v>
      </c>
      <c r="C7094" s="101">
        <v>6.2241950035095215</v>
      </c>
      <c r="D7094" s="56">
        <f t="shared" si="220"/>
        <v>-0.95869262054450233</v>
      </c>
      <c r="E7094">
        <v>-2.5060993986308518E-2</v>
      </c>
      <c r="G7094">
        <v>7092</v>
      </c>
      <c r="H7094">
        <f t="shared" ca="1" si="221"/>
        <v>-1.1056852397277432E-2</v>
      </c>
    </row>
    <row r="7095" spans="2:8" x14ac:dyDescent="0.45">
      <c r="B7095" s="191">
        <v>44057</v>
      </c>
      <c r="C7095" s="101">
        <v>150.67997741699219</v>
      </c>
      <c r="D7095" s="56">
        <f t="shared" si="220"/>
        <v>19.079551924390799</v>
      </c>
      <c r="E7095">
        <v>-2.5068519428457975E-2</v>
      </c>
      <c r="G7095">
        <v>7093</v>
      </c>
      <c r="H7095">
        <f t="shared" ca="1" si="221"/>
        <v>8.151969374776642E-4</v>
      </c>
    </row>
    <row r="7096" spans="2:8" x14ac:dyDescent="0.45">
      <c r="B7096" s="191">
        <v>35884</v>
      </c>
      <c r="C7096" s="101">
        <v>7.504150390625</v>
      </c>
      <c r="D7096" s="56">
        <f t="shared" si="220"/>
        <v>9.7404611495042856E-2</v>
      </c>
      <c r="E7096">
        <v>-2.5177521656139925E-2</v>
      </c>
      <c r="G7096">
        <v>7094</v>
      </c>
      <c r="H7096">
        <f t="shared" ca="1" si="221"/>
        <v>-8.9126362548095518E-3</v>
      </c>
    </row>
    <row r="7097" spans="2:8" x14ac:dyDescent="0.45">
      <c r="B7097" s="191">
        <v>36510</v>
      </c>
      <c r="C7097" s="101">
        <v>6.8380889892578125</v>
      </c>
      <c r="D7097" s="56">
        <f t="shared" si="220"/>
        <v>-0.78406152695635078</v>
      </c>
      <c r="E7097">
        <v>-2.5196082216676626E-2</v>
      </c>
      <c r="G7097">
        <v>7095</v>
      </c>
      <c r="H7097">
        <f t="shared" ca="1" si="221"/>
        <v>-6.4290307152933754E-3</v>
      </c>
    </row>
    <row r="7098" spans="2:8" x14ac:dyDescent="0.45">
      <c r="B7098" s="191">
        <v>38915</v>
      </c>
      <c r="C7098" s="101">
        <v>31.666839599609375</v>
      </c>
      <c r="D7098" s="56">
        <f t="shared" si="220"/>
        <v>-0.8359462368710896</v>
      </c>
      <c r="E7098">
        <v>-2.5204810663893507E-2</v>
      </c>
      <c r="G7098">
        <v>7096</v>
      </c>
      <c r="H7098">
        <f t="shared" ca="1" si="221"/>
        <v>-2.8455560175025168E-3</v>
      </c>
    </row>
    <row r="7099" spans="2:8" x14ac:dyDescent="0.45">
      <c r="B7099" s="191">
        <v>42984</v>
      </c>
      <c r="C7099" s="101">
        <v>193.02720642089844</v>
      </c>
      <c r="D7099" s="56">
        <f t="shared" si="220"/>
        <v>-0.47985535062002166</v>
      </c>
      <c r="E7099">
        <v>-2.5278347296768661E-2</v>
      </c>
      <c r="G7099">
        <v>7097</v>
      </c>
      <c r="H7099">
        <f t="shared" ca="1" si="221"/>
        <v>4.4002987541232712E-2</v>
      </c>
    </row>
    <row r="7100" spans="2:8" x14ac:dyDescent="0.45">
      <c r="B7100" s="191">
        <v>45330</v>
      </c>
      <c r="C7100" s="101">
        <v>371.10293579101563</v>
      </c>
      <c r="D7100" s="56">
        <f t="shared" si="220"/>
        <v>13.994813754010066</v>
      </c>
      <c r="E7100">
        <v>-2.5297551417287283E-2</v>
      </c>
      <c r="G7100">
        <v>7098</v>
      </c>
      <c r="H7100">
        <f t="shared" ca="1" si="221"/>
        <v>1.4421010541218747E-2</v>
      </c>
    </row>
    <row r="7101" spans="2:8" x14ac:dyDescent="0.45">
      <c r="B7101" s="191">
        <v>38617</v>
      </c>
      <c r="C7101" s="101">
        <v>24.748752593994141</v>
      </c>
      <c r="D7101" s="56">
        <f t="shared" si="220"/>
        <v>-0.84556059159737484</v>
      </c>
      <c r="E7101">
        <v>-2.5321119607095943E-2</v>
      </c>
      <c r="G7101">
        <v>7099</v>
      </c>
      <c r="H7101">
        <f t="shared" ca="1" si="221"/>
        <v>3.0801612401909852E-2</v>
      </c>
    </row>
    <row r="7102" spans="2:8" x14ac:dyDescent="0.45">
      <c r="B7102" s="191">
        <v>44253</v>
      </c>
      <c r="C7102" s="101">
        <v>160.24894714355469</v>
      </c>
      <c r="D7102" s="56">
        <f t="shared" si="220"/>
        <v>8.8123602166948173E-2</v>
      </c>
      <c r="E7102">
        <v>-2.5340682854322606E-2</v>
      </c>
      <c r="G7102">
        <v>7100</v>
      </c>
      <c r="H7102">
        <f t="shared" ca="1" si="221"/>
        <v>7.869026678689087E-3</v>
      </c>
    </row>
    <row r="7103" spans="2:8" x14ac:dyDescent="0.45">
      <c r="B7103" s="191">
        <v>41486</v>
      </c>
      <c r="C7103" s="101">
        <v>147.27090454101563</v>
      </c>
      <c r="D7103" s="56">
        <f t="shared" si="220"/>
        <v>15.980090404497947</v>
      </c>
      <c r="E7103">
        <v>-2.538520402135367E-2</v>
      </c>
      <c r="G7103">
        <v>7101</v>
      </c>
      <c r="H7103">
        <f t="shared" ca="1" si="221"/>
        <v>-7.5104735983817063E-3</v>
      </c>
    </row>
    <row r="7104" spans="2:8" x14ac:dyDescent="0.45">
      <c r="B7104" s="191">
        <v>36838</v>
      </c>
      <c r="C7104" s="101">
        <v>8.673151969909668</v>
      </c>
      <c r="D7104" s="56">
        <f t="shared" si="220"/>
        <v>-0.73301576906483557</v>
      </c>
      <c r="E7104">
        <v>-2.5389497671190687E-2</v>
      </c>
      <c r="G7104">
        <v>7102</v>
      </c>
      <c r="H7104">
        <f t="shared" ca="1" si="221"/>
        <v>8.1220007586001088E-3</v>
      </c>
    </row>
    <row r="7105" spans="2:8" x14ac:dyDescent="0.45">
      <c r="B7105" s="191">
        <v>38912</v>
      </c>
      <c r="C7105" s="101">
        <v>32.485633850097656</v>
      </c>
      <c r="D7105" s="56">
        <f t="shared" si="220"/>
        <v>-0.81090783275805745</v>
      </c>
      <c r="E7105">
        <v>-2.5393583143029856E-2</v>
      </c>
      <c r="G7105">
        <v>7103</v>
      </c>
      <c r="H7105">
        <f t="shared" ca="1" si="221"/>
        <v>-1.4082549521300235E-2</v>
      </c>
    </row>
    <row r="7106" spans="2:8" x14ac:dyDescent="0.45">
      <c r="B7106" s="191">
        <v>44550</v>
      </c>
      <c r="C7106" s="101">
        <v>171.79788208007813</v>
      </c>
      <c r="D7106" s="56">
        <f t="shared" si="220"/>
        <v>2.5085202934002093</v>
      </c>
      <c r="E7106">
        <v>-2.5464672254121672E-2</v>
      </c>
      <c r="G7106">
        <v>7104</v>
      </c>
      <c r="H7106">
        <f t="shared" ca="1" si="221"/>
        <v>1.1062314417295972E-2</v>
      </c>
    </row>
    <row r="7107" spans="2:8" x14ac:dyDescent="0.45">
      <c r="B7107" s="191">
        <v>40190</v>
      </c>
      <c r="C7107" s="101">
        <v>48.965908050537109</v>
      </c>
      <c r="D7107" s="56">
        <f t="shared" ref="D7107:D7170" si="222">(C7107-C7108)/C7108</f>
        <v>8.1937948906008717</v>
      </c>
      <c r="E7107">
        <v>-2.5526179479317259E-2</v>
      </c>
      <c r="G7107">
        <v>7105</v>
      </c>
      <c r="H7107">
        <f t="shared" ca="1" si="221"/>
        <v>-2.9119386846370301E-2</v>
      </c>
    </row>
    <row r="7108" spans="2:8" x14ac:dyDescent="0.45">
      <c r="B7108" s="191">
        <v>35671</v>
      </c>
      <c r="C7108" s="101">
        <v>5.3259735107421875</v>
      </c>
      <c r="D7108" s="56">
        <f t="shared" si="222"/>
        <v>-0.84510781264924983</v>
      </c>
      <c r="E7108">
        <v>-2.5540637051102037E-2</v>
      </c>
      <c r="G7108">
        <v>7106</v>
      </c>
      <c r="H7108">
        <f t="shared" ref="H7108:H7171" ca="1" si="223">_xlfn.NORM.INV(RAND(),N$5,N$6)</f>
        <v>4.6622734938842527E-3</v>
      </c>
    </row>
    <row r="7109" spans="2:8" x14ac:dyDescent="0.45">
      <c r="B7109" s="191">
        <v>39630</v>
      </c>
      <c r="C7109" s="101">
        <v>34.385036468505859</v>
      </c>
      <c r="D7109" s="56">
        <f t="shared" si="222"/>
        <v>0.19560205442080955</v>
      </c>
      <c r="E7109">
        <v>-2.5559173471880789E-2</v>
      </c>
      <c r="G7109">
        <v>7107</v>
      </c>
      <c r="H7109">
        <f t="shared" ca="1" si="223"/>
        <v>1.01598988837584E-3</v>
      </c>
    </row>
    <row r="7110" spans="2:8" x14ac:dyDescent="0.45">
      <c r="B7110" s="191">
        <v>39195</v>
      </c>
      <c r="C7110" s="101">
        <v>28.759599685668945</v>
      </c>
      <c r="D7110" s="56">
        <f t="shared" si="222"/>
        <v>-0.14562680838004957</v>
      </c>
      <c r="E7110">
        <v>-2.5560696491852213E-2</v>
      </c>
      <c r="G7110">
        <v>7108</v>
      </c>
      <c r="H7110">
        <f t="shared" ca="1" si="223"/>
        <v>2.8529155794016638E-2</v>
      </c>
    </row>
    <row r="7111" spans="2:8" x14ac:dyDescent="0.45">
      <c r="B7111" s="191">
        <v>39639</v>
      </c>
      <c r="C7111" s="101">
        <v>33.661636352539063</v>
      </c>
      <c r="D7111" s="56">
        <f t="shared" si="222"/>
        <v>-0.76499517963194763</v>
      </c>
      <c r="E7111">
        <v>-2.5564128305087946E-2</v>
      </c>
      <c r="G7111">
        <v>7109</v>
      </c>
      <c r="H7111">
        <f t="shared" ca="1" si="223"/>
        <v>-2.476575792630388E-2</v>
      </c>
    </row>
    <row r="7112" spans="2:8" x14ac:dyDescent="0.45">
      <c r="B7112" s="191">
        <v>44078</v>
      </c>
      <c r="C7112" s="101">
        <v>143.23806762695313</v>
      </c>
      <c r="D7112" s="56">
        <f t="shared" si="222"/>
        <v>-0.22532613503574941</v>
      </c>
      <c r="E7112">
        <v>-2.5574181756352905E-2</v>
      </c>
      <c r="G7112">
        <v>7110</v>
      </c>
      <c r="H7112">
        <f t="shared" ca="1" si="223"/>
        <v>1.8480220297962251E-2</v>
      </c>
    </row>
    <row r="7113" spans="2:8" x14ac:dyDescent="0.45">
      <c r="B7113" s="191">
        <v>44544</v>
      </c>
      <c r="C7113" s="101">
        <v>184.901123046875</v>
      </c>
      <c r="D7113" s="56">
        <f t="shared" si="222"/>
        <v>4.2301834615790082</v>
      </c>
      <c r="E7113">
        <v>-2.5575420628738372E-2</v>
      </c>
      <c r="G7113">
        <v>7111</v>
      </c>
      <c r="H7113">
        <f t="shared" ca="1" si="223"/>
        <v>2.733814553017171E-2</v>
      </c>
    </row>
    <row r="7114" spans="2:8" x14ac:dyDescent="0.45">
      <c r="B7114" s="191">
        <v>39423</v>
      </c>
      <c r="C7114" s="101">
        <v>35.352703094482422</v>
      </c>
      <c r="D7114" s="56">
        <f t="shared" si="222"/>
        <v>-2.213391032099124E-2</v>
      </c>
      <c r="E7114">
        <v>-2.563451517807681E-2</v>
      </c>
      <c r="G7114">
        <v>7112</v>
      </c>
      <c r="H7114">
        <f t="shared" ca="1" si="223"/>
        <v>-2.8201476216038933E-2</v>
      </c>
    </row>
    <row r="7115" spans="2:8" x14ac:dyDescent="0.45">
      <c r="B7115" s="191">
        <v>39716</v>
      </c>
      <c r="C7115" s="101">
        <v>36.152908325195313</v>
      </c>
      <c r="D7115" s="56">
        <f t="shared" si="222"/>
        <v>-0.75321421775051267</v>
      </c>
      <c r="E7115">
        <v>-2.5647758338690561E-2</v>
      </c>
      <c r="G7115">
        <v>7113</v>
      </c>
      <c r="H7115">
        <f t="shared" ca="1" si="223"/>
        <v>3.1660017968149788E-2</v>
      </c>
    </row>
    <row r="7116" spans="2:8" x14ac:dyDescent="0.45">
      <c r="B7116" s="191">
        <v>41425</v>
      </c>
      <c r="C7116" s="101">
        <v>146.49510192871094</v>
      </c>
      <c r="D7116" s="56">
        <f t="shared" si="222"/>
        <v>13.551876055135068</v>
      </c>
      <c r="E7116">
        <v>-2.5649620843076124E-2</v>
      </c>
      <c r="G7116">
        <v>7114</v>
      </c>
      <c r="H7116">
        <f t="shared" ca="1" si="223"/>
        <v>-3.2026513082747038E-2</v>
      </c>
    </row>
    <row r="7117" spans="2:8" x14ac:dyDescent="0.45">
      <c r="B7117" s="191">
        <v>36272</v>
      </c>
      <c r="C7117" s="101">
        <v>10.067093849182129</v>
      </c>
      <c r="D7117" s="56">
        <f t="shared" si="222"/>
        <v>-0.68302563387138127</v>
      </c>
      <c r="E7117">
        <v>-2.5654655499781846E-2</v>
      </c>
      <c r="G7117">
        <v>7115</v>
      </c>
      <c r="H7117">
        <f t="shared" ca="1" si="223"/>
        <v>-6.4207505865216969E-3</v>
      </c>
    </row>
    <row r="7118" spans="2:8" x14ac:dyDescent="0.45">
      <c r="B7118" s="191">
        <v>39769</v>
      </c>
      <c r="C7118" s="101">
        <v>31.75996208190918</v>
      </c>
      <c r="D7118" s="56">
        <f t="shared" si="222"/>
        <v>-0.89218799838723895</v>
      </c>
      <c r="E7118">
        <v>-2.5655913794772115E-2</v>
      </c>
      <c r="G7118">
        <v>7116</v>
      </c>
      <c r="H7118">
        <f t="shared" ca="1" si="223"/>
        <v>2.2930727775996654E-2</v>
      </c>
    </row>
    <row r="7119" spans="2:8" x14ac:dyDescent="0.45">
      <c r="B7119" s="191">
        <v>44879</v>
      </c>
      <c r="C7119" s="101">
        <v>294.58651733398438</v>
      </c>
      <c r="D7119" s="56">
        <f t="shared" si="222"/>
        <v>7.9820339752282523</v>
      </c>
      <c r="E7119">
        <v>-2.5676960955358333E-2</v>
      </c>
      <c r="G7119">
        <v>7117</v>
      </c>
      <c r="H7119">
        <f t="shared" ca="1" si="223"/>
        <v>2.2552873522805741E-2</v>
      </c>
    </row>
    <row r="7120" spans="2:8" x14ac:dyDescent="0.45">
      <c r="B7120" s="191">
        <v>39640</v>
      </c>
      <c r="C7120" s="101">
        <v>32.797306060791016</v>
      </c>
      <c r="D7120" s="56">
        <f t="shared" si="222"/>
        <v>1.7316634325080205</v>
      </c>
      <c r="E7120">
        <v>-2.5677013520551902E-2</v>
      </c>
      <c r="G7120">
        <v>7118</v>
      </c>
      <c r="H7120">
        <f t="shared" ca="1" si="223"/>
        <v>-4.1763584839671864E-3</v>
      </c>
    </row>
    <row r="7121" spans="2:8" x14ac:dyDescent="0.45">
      <c r="B7121" s="191">
        <v>37992</v>
      </c>
      <c r="C7121" s="101">
        <v>12.006349563598633</v>
      </c>
      <c r="D7121" s="56">
        <f t="shared" si="222"/>
        <v>-0.92410358388003933</v>
      </c>
      <c r="E7121">
        <v>-2.5681860254325069E-2</v>
      </c>
      <c r="G7121">
        <v>7119</v>
      </c>
      <c r="H7121">
        <f t="shared" ca="1" si="223"/>
        <v>-3.4604018699294518E-2</v>
      </c>
    </row>
    <row r="7122" spans="2:8" x14ac:dyDescent="0.45">
      <c r="B7122" s="191">
        <v>42010</v>
      </c>
      <c r="C7122" s="101">
        <v>158.19389343261719</v>
      </c>
      <c r="D7122" s="56">
        <f t="shared" si="222"/>
        <v>4.4830403164884709</v>
      </c>
      <c r="E7122">
        <v>-2.569301956837975E-2</v>
      </c>
      <c r="G7122">
        <v>7120</v>
      </c>
      <c r="H7122">
        <f t="shared" ca="1" si="223"/>
        <v>-7.0232277191151814E-3</v>
      </c>
    </row>
    <row r="7123" spans="2:8" x14ac:dyDescent="0.45">
      <c r="B7123" s="191">
        <v>39311</v>
      </c>
      <c r="C7123" s="101">
        <v>28.851491928100586</v>
      </c>
      <c r="D7123" s="56">
        <f t="shared" si="222"/>
        <v>-0.17268323273788441</v>
      </c>
      <c r="E7123">
        <v>-2.5697724898328295E-2</v>
      </c>
      <c r="G7123">
        <v>7121</v>
      </c>
      <c r="H7123">
        <f t="shared" ca="1" si="223"/>
        <v>-1.3014296351589464E-2</v>
      </c>
    </row>
    <row r="7124" spans="2:8" x14ac:dyDescent="0.45">
      <c r="B7124" s="191">
        <v>39520</v>
      </c>
      <c r="C7124" s="101">
        <v>34.873573303222656</v>
      </c>
      <c r="D7124" s="56">
        <f t="shared" si="222"/>
        <v>-0.18922898825167103</v>
      </c>
      <c r="E7124">
        <v>-2.5721786007665573E-2</v>
      </c>
      <c r="G7124">
        <v>7122</v>
      </c>
      <c r="H7124">
        <f t="shared" ca="1" si="223"/>
        <v>-9.3183958590057226E-3</v>
      </c>
    </row>
    <row r="7125" spans="2:8" x14ac:dyDescent="0.45">
      <c r="B7125" s="191">
        <v>40015</v>
      </c>
      <c r="C7125" s="101">
        <v>43.012851715087891</v>
      </c>
      <c r="D7125" s="56">
        <f t="shared" si="222"/>
        <v>1.6965762479684012</v>
      </c>
      <c r="E7125">
        <v>-2.5726370179637616E-2</v>
      </c>
      <c r="G7125">
        <v>7123</v>
      </c>
      <c r="H7125">
        <f t="shared" ca="1" si="223"/>
        <v>-2.3444019755406629E-3</v>
      </c>
    </row>
    <row r="7126" spans="2:8" x14ac:dyDescent="0.45">
      <c r="B7126" s="191">
        <v>38422</v>
      </c>
      <c r="C7126" s="101">
        <v>15.950912475585938</v>
      </c>
      <c r="D7126" s="56">
        <f t="shared" si="222"/>
        <v>1.0892382969761667</v>
      </c>
      <c r="E7126">
        <v>-2.5739601128449165E-2</v>
      </c>
      <c r="G7126">
        <v>7124</v>
      </c>
      <c r="H7126">
        <f t="shared" ca="1" si="223"/>
        <v>-1.0070375563828395E-2</v>
      </c>
    </row>
    <row r="7127" spans="2:8" x14ac:dyDescent="0.45">
      <c r="B7127" s="191">
        <v>36613</v>
      </c>
      <c r="C7127" s="101">
        <v>7.6347980499267578</v>
      </c>
      <c r="D7127" s="56">
        <f t="shared" si="222"/>
        <v>2.6000640668396944E-2</v>
      </c>
      <c r="E7127">
        <v>-2.57459147405706E-2</v>
      </c>
      <c r="G7127">
        <v>7125</v>
      </c>
      <c r="H7127">
        <f t="shared" ca="1" si="223"/>
        <v>4.3265880129548205E-3</v>
      </c>
    </row>
    <row r="7128" spans="2:8" x14ac:dyDescent="0.45">
      <c r="B7128" s="191">
        <v>36146</v>
      </c>
      <c r="C7128" s="101">
        <v>7.4413189888000488</v>
      </c>
      <c r="D7128" s="56">
        <f t="shared" si="222"/>
        <v>-4.5799969158558149E-2</v>
      </c>
      <c r="E7128">
        <v>-2.5779098193840628E-2</v>
      </c>
      <c r="G7128">
        <v>7126</v>
      </c>
      <c r="H7128">
        <f t="shared" ca="1" si="223"/>
        <v>3.5979436630250265E-2</v>
      </c>
    </row>
    <row r="7129" spans="2:8" x14ac:dyDescent="0.45">
      <c r="B7129" s="191">
        <v>36627</v>
      </c>
      <c r="C7129" s="101">
        <v>7.7984895706176758</v>
      </c>
      <c r="D7129" s="56">
        <f t="shared" si="222"/>
        <v>0.27397199237047831</v>
      </c>
      <c r="E7129">
        <v>-2.5815335067190231E-2</v>
      </c>
      <c r="G7129">
        <v>7127</v>
      </c>
      <c r="H7129">
        <f t="shared" ca="1" si="223"/>
        <v>-3.2125206307211912E-2</v>
      </c>
    </row>
    <row r="7130" spans="2:8" x14ac:dyDescent="0.45">
      <c r="B7130" s="191">
        <v>36024</v>
      </c>
      <c r="C7130" s="101">
        <v>6.1213979721069336</v>
      </c>
      <c r="D7130" s="56">
        <f t="shared" si="222"/>
        <v>-0.45147853590446829</v>
      </c>
      <c r="E7130">
        <v>-2.5826539098972215E-2</v>
      </c>
      <c r="G7130">
        <v>7128</v>
      </c>
      <c r="H7130">
        <f t="shared" ca="1" si="223"/>
        <v>-1.2212415590830618E-2</v>
      </c>
    </row>
    <row r="7131" spans="2:8" x14ac:dyDescent="0.45">
      <c r="B7131" s="191">
        <v>36322</v>
      </c>
      <c r="C7131" s="101">
        <v>11.159814834594727</v>
      </c>
      <c r="D7131" s="56">
        <f t="shared" si="222"/>
        <v>-0.97244370562325477</v>
      </c>
      <c r="E7131">
        <v>-2.5829607671677357E-2</v>
      </c>
      <c r="G7131">
        <v>7129</v>
      </c>
      <c r="H7131">
        <f t="shared" ca="1" si="223"/>
        <v>-8.8170196018130184E-3</v>
      </c>
    </row>
    <row r="7132" spans="2:8" x14ac:dyDescent="0.45">
      <c r="B7132" s="191">
        <v>45314</v>
      </c>
      <c r="C7132" s="101">
        <v>404.982421875</v>
      </c>
      <c r="D7132" s="56">
        <f t="shared" si="222"/>
        <v>2.4520947232597039</v>
      </c>
      <c r="E7132">
        <v>-2.5874854179959182E-2</v>
      </c>
      <c r="G7132">
        <v>7130</v>
      </c>
      <c r="H7132">
        <f t="shared" ca="1" si="223"/>
        <v>4.6697653764643998E-3</v>
      </c>
    </row>
    <row r="7133" spans="2:8" x14ac:dyDescent="0.45">
      <c r="B7133" s="191">
        <v>41228</v>
      </c>
      <c r="C7133" s="101">
        <v>117.31497955322266</v>
      </c>
      <c r="D7133" s="56">
        <f t="shared" si="222"/>
        <v>34.141027910801704</v>
      </c>
      <c r="E7133">
        <v>-2.5898403531487604E-2</v>
      </c>
      <c r="G7133">
        <v>7131</v>
      </c>
      <c r="H7133">
        <f t="shared" ca="1" si="223"/>
        <v>-4.9859624524519839E-3</v>
      </c>
    </row>
    <row r="7134" spans="2:8" x14ac:dyDescent="0.45">
      <c r="B7134" s="191">
        <v>35362</v>
      </c>
      <c r="C7134" s="101">
        <v>3.3384048938751221</v>
      </c>
      <c r="D7134" s="56">
        <f t="shared" si="222"/>
        <v>-0.59181890794394842</v>
      </c>
      <c r="E7134">
        <v>-2.5953816458847246E-2</v>
      </c>
      <c r="G7134">
        <v>7132</v>
      </c>
      <c r="H7134">
        <f t="shared" ca="1" si="223"/>
        <v>-9.638487750248708E-3</v>
      </c>
    </row>
    <row r="7135" spans="2:8" x14ac:dyDescent="0.45">
      <c r="B7135" s="191">
        <v>37271</v>
      </c>
      <c r="C7135" s="101">
        <v>8.1787347793579102</v>
      </c>
      <c r="D7135" s="56">
        <f t="shared" si="222"/>
        <v>-0.67824152150496686</v>
      </c>
      <c r="E7135">
        <v>-2.5954112986494807E-2</v>
      </c>
      <c r="G7135">
        <v>7133</v>
      </c>
      <c r="H7135">
        <f t="shared" ca="1" si="223"/>
        <v>-1.0668817147533299E-2</v>
      </c>
    </row>
    <row r="7136" spans="2:8" x14ac:dyDescent="0.45">
      <c r="B7136" s="191">
        <v>38701</v>
      </c>
      <c r="C7136" s="101">
        <v>25.418863296508789</v>
      </c>
      <c r="D7136" s="56">
        <f t="shared" si="222"/>
        <v>8.0027844897797191</v>
      </c>
      <c r="E7136">
        <v>-2.6023466841522628E-2</v>
      </c>
      <c r="G7136">
        <v>7134</v>
      </c>
      <c r="H7136">
        <f t="shared" ca="1" si="223"/>
        <v>-2.0330568428089141E-2</v>
      </c>
    </row>
    <row r="7137" spans="2:8" x14ac:dyDescent="0.45">
      <c r="B7137" s="191">
        <v>35212</v>
      </c>
      <c r="C7137" s="101">
        <v>2.8234446048736572</v>
      </c>
      <c r="D7137" s="56">
        <f t="shared" si="222"/>
        <v>-0.67349218231921426</v>
      </c>
      <c r="E7137">
        <v>-2.6026262057694018E-2</v>
      </c>
      <c r="G7137">
        <v>7135</v>
      </c>
      <c r="H7137">
        <f t="shared" ca="1" si="223"/>
        <v>4.5639548830697695E-3</v>
      </c>
    </row>
    <row r="7138" spans="2:8" x14ac:dyDescent="0.45">
      <c r="B7138" s="191">
        <v>36451</v>
      </c>
      <c r="C7138" s="101">
        <v>8.6474027633666992</v>
      </c>
      <c r="D7138" s="56">
        <f t="shared" si="222"/>
        <v>-0.71731661847855765</v>
      </c>
      <c r="E7138">
        <v>-2.6032311060960933E-2</v>
      </c>
      <c r="G7138">
        <v>7136</v>
      </c>
      <c r="H7138">
        <f t="shared" ca="1" si="223"/>
        <v>2.0601952751234005E-2</v>
      </c>
    </row>
    <row r="7139" spans="2:8" x14ac:dyDescent="0.45">
      <c r="B7139" s="191">
        <v>39225</v>
      </c>
      <c r="C7139" s="101">
        <v>30.590417861938477</v>
      </c>
      <c r="D7139" s="56">
        <f t="shared" si="222"/>
        <v>3.5607990603238049</v>
      </c>
      <c r="E7139">
        <v>-2.6069075166991234E-2</v>
      </c>
      <c r="G7139">
        <v>7137</v>
      </c>
      <c r="H7139">
        <f t="shared" ca="1" si="223"/>
        <v>-1.9784564557116355E-3</v>
      </c>
    </row>
    <row r="7140" spans="2:8" x14ac:dyDescent="0.45">
      <c r="B7140" s="191">
        <v>35979</v>
      </c>
      <c r="C7140" s="101">
        <v>6.707249641418457</v>
      </c>
      <c r="D7140" s="56">
        <f t="shared" si="222"/>
        <v>1.1370672280787475</v>
      </c>
      <c r="E7140">
        <v>-2.6077574955579802E-2</v>
      </c>
      <c r="G7140">
        <v>7138</v>
      </c>
      <c r="H7140">
        <f t="shared" ca="1" si="223"/>
        <v>-1.6822663759966668E-2</v>
      </c>
    </row>
    <row r="7141" spans="2:8" x14ac:dyDescent="0.45">
      <c r="B7141" s="191">
        <v>35327</v>
      </c>
      <c r="C7141" s="101">
        <v>3.1385300159454346</v>
      </c>
      <c r="D7141" s="56">
        <f t="shared" si="222"/>
        <v>-0.58295874240854617</v>
      </c>
      <c r="E7141">
        <v>-2.6105706114939058E-2</v>
      </c>
      <c r="G7141">
        <v>7139</v>
      </c>
      <c r="H7141">
        <f t="shared" ca="1" si="223"/>
        <v>3.5859036834813639E-2</v>
      </c>
    </row>
    <row r="7142" spans="2:8" x14ac:dyDescent="0.45">
      <c r="B7142" s="191">
        <v>36144</v>
      </c>
      <c r="C7142" s="101">
        <v>7.5257062911987305</v>
      </c>
      <c r="D7142" s="56">
        <f t="shared" si="222"/>
        <v>-0.98051574138914177</v>
      </c>
      <c r="E7142">
        <v>-2.6111363388555252E-2</v>
      </c>
      <c r="G7142">
        <v>7140</v>
      </c>
      <c r="H7142">
        <f t="shared" ca="1" si="223"/>
        <v>1.6897294421428646E-2</v>
      </c>
    </row>
    <row r="7143" spans="2:8" x14ac:dyDescent="0.45">
      <c r="B7143" s="191">
        <v>45321</v>
      </c>
      <c r="C7143" s="101">
        <v>386.24545288085938</v>
      </c>
      <c r="D7143" s="56">
        <f t="shared" si="222"/>
        <v>2.0384859151379198</v>
      </c>
      <c r="E7143">
        <v>-2.6122766251907705E-2</v>
      </c>
      <c r="G7143">
        <v>7141</v>
      </c>
      <c r="H7143">
        <f t="shared" ca="1" si="223"/>
        <v>-1.0404541559594208E-2</v>
      </c>
    </row>
    <row r="7144" spans="2:8" x14ac:dyDescent="0.45">
      <c r="B7144" s="191">
        <v>41368</v>
      </c>
      <c r="C7144" s="101">
        <v>127.11773681640625</v>
      </c>
      <c r="D7144" s="56">
        <f t="shared" si="222"/>
        <v>3.4450142915301409</v>
      </c>
      <c r="E7144">
        <v>-2.6170279470875895E-2</v>
      </c>
      <c r="G7144">
        <v>7142</v>
      </c>
      <c r="H7144">
        <f t="shared" ca="1" si="223"/>
        <v>1.9256855711069314E-2</v>
      </c>
    </row>
    <row r="7145" spans="2:8" x14ac:dyDescent="0.45">
      <c r="B7145" s="191">
        <v>39315</v>
      </c>
      <c r="C7145" s="101">
        <v>28.597824096679688</v>
      </c>
      <c r="D7145" s="56">
        <f t="shared" si="222"/>
        <v>3.016551889673178</v>
      </c>
      <c r="E7145">
        <v>-2.6231581785852852E-2</v>
      </c>
      <c r="G7145">
        <v>7143</v>
      </c>
      <c r="H7145">
        <f t="shared" ca="1" si="223"/>
        <v>-1.6641086499263068E-2</v>
      </c>
    </row>
    <row r="7146" spans="2:8" x14ac:dyDescent="0.45">
      <c r="B7146" s="191">
        <v>36056</v>
      </c>
      <c r="C7146" s="101">
        <v>7.1199936866760254</v>
      </c>
      <c r="D7146" s="56">
        <f t="shared" si="222"/>
        <v>-0.94981400233562363</v>
      </c>
      <c r="E7146">
        <v>-2.6263296701634138E-2</v>
      </c>
      <c r="G7146">
        <v>7144</v>
      </c>
      <c r="H7146">
        <f t="shared" ca="1" si="223"/>
        <v>-9.3231096726034291E-3</v>
      </c>
    </row>
    <row r="7147" spans="2:8" x14ac:dyDescent="0.45">
      <c r="B7147" s="191">
        <v>42444</v>
      </c>
      <c r="C7147" s="101">
        <v>141.87211608886719</v>
      </c>
      <c r="D7147" s="56">
        <f t="shared" si="222"/>
        <v>3.7104359020783093</v>
      </c>
      <c r="E7147">
        <v>-2.6303550534244727E-2</v>
      </c>
      <c r="G7147">
        <v>7145</v>
      </c>
      <c r="H7147">
        <f t="shared" ca="1" si="223"/>
        <v>1.5520830181059334E-2</v>
      </c>
    </row>
    <row r="7148" spans="2:8" x14ac:dyDescent="0.45">
      <c r="B7148" s="191">
        <v>38894</v>
      </c>
      <c r="C7148" s="101">
        <v>30.118680953979492</v>
      </c>
      <c r="D7148" s="56">
        <f t="shared" si="222"/>
        <v>2.4909988442087077</v>
      </c>
      <c r="E7148">
        <v>-2.6346763525995767E-2</v>
      </c>
      <c r="G7148">
        <v>7146</v>
      </c>
      <c r="H7148">
        <f t="shared" ca="1" si="223"/>
        <v>3.0423715861985145E-3</v>
      </c>
    </row>
    <row r="7149" spans="2:8" x14ac:dyDescent="0.45">
      <c r="B7149" s="191">
        <v>36726</v>
      </c>
      <c r="C7149" s="101">
        <v>8.6275253295898438</v>
      </c>
      <c r="D7149" s="56">
        <f t="shared" si="222"/>
        <v>-0.75373343652994562</v>
      </c>
      <c r="E7149">
        <v>-2.6366494565038992E-2</v>
      </c>
      <c r="G7149">
        <v>7147</v>
      </c>
      <c r="H7149">
        <f t="shared" ca="1" si="223"/>
        <v>9.7894909103842E-3</v>
      </c>
    </row>
    <row r="7150" spans="2:8" x14ac:dyDescent="0.45">
      <c r="B7150" s="191">
        <v>39624</v>
      </c>
      <c r="C7150" s="101">
        <v>35.033279418945313</v>
      </c>
      <c r="D7150" s="56">
        <f t="shared" si="222"/>
        <v>4.2621963587690823</v>
      </c>
      <c r="E7150">
        <v>-2.6370516248919694E-2</v>
      </c>
      <c r="G7150">
        <v>7148</v>
      </c>
      <c r="H7150">
        <f t="shared" ca="1" si="223"/>
        <v>1.3964666150089868E-2</v>
      </c>
    </row>
    <row r="7151" spans="2:8" x14ac:dyDescent="0.45">
      <c r="B7151" s="191">
        <v>36511</v>
      </c>
      <c r="C7151" s="101">
        <v>6.6575393676757813</v>
      </c>
      <c r="D7151" s="56">
        <f t="shared" si="222"/>
        <v>-0.34654453118469541</v>
      </c>
      <c r="E7151">
        <v>-2.6403520320613379E-2</v>
      </c>
      <c r="G7151">
        <v>7149</v>
      </c>
      <c r="H7151">
        <f t="shared" ca="1" si="223"/>
        <v>-3.9221601087796329E-3</v>
      </c>
    </row>
    <row r="7152" spans="2:8" x14ac:dyDescent="0.45">
      <c r="B7152" s="191">
        <v>38141</v>
      </c>
      <c r="C7152" s="101">
        <v>10.188206672668457</v>
      </c>
      <c r="D7152" s="56">
        <f t="shared" si="222"/>
        <v>-0.93827442475101097</v>
      </c>
      <c r="E7152">
        <v>-2.6413426772874584E-2</v>
      </c>
      <c r="G7152">
        <v>7150</v>
      </c>
      <c r="H7152">
        <f t="shared" ca="1" si="223"/>
        <v>-7.0684760962537894E-3</v>
      </c>
    </row>
    <row r="7153" spans="2:8" x14ac:dyDescent="0.45">
      <c r="B7153" s="191">
        <v>42662</v>
      </c>
      <c r="C7153" s="101">
        <v>165.05648803710938</v>
      </c>
      <c r="D7153" s="56">
        <f t="shared" si="222"/>
        <v>18.64716260631166</v>
      </c>
      <c r="E7153">
        <v>-2.6428032312408724E-2</v>
      </c>
      <c r="G7153">
        <v>7151</v>
      </c>
      <c r="H7153">
        <f t="shared" ca="1" si="223"/>
        <v>3.3366020969038061E-2</v>
      </c>
    </row>
    <row r="7154" spans="2:8" x14ac:dyDescent="0.45">
      <c r="B7154" s="191">
        <v>37067</v>
      </c>
      <c r="C7154" s="101">
        <v>8.4010343551635742</v>
      </c>
      <c r="D7154" s="56">
        <f t="shared" si="222"/>
        <v>-0.71017662298660444</v>
      </c>
      <c r="E7154">
        <v>-2.6438527784298307E-2</v>
      </c>
      <c r="G7154">
        <v>7152</v>
      </c>
      <c r="H7154">
        <f t="shared" ca="1" si="223"/>
        <v>-1.4251820971419395E-2</v>
      </c>
    </row>
    <row r="7155" spans="2:8" x14ac:dyDescent="0.45">
      <c r="B7155" s="191">
        <v>38873</v>
      </c>
      <c r="C7155" s="101">
        <v>28.986738204956055</v>
      </c>
      <c r="D7155" s="56">
        <f t="shared" si="222"/>
        <v>-0.90846938596055893</v>
      </c>
      <c r="E7155">
        <v>-2.6460090555988351E-2</v>
      </c>
      <c r="G7155">
        <v>7153</v>
      </c>
      <c r="H7155">
        <f t="shared" ca="1" si="223"/>
        <v>-1.9637721430955271E-3</v>
      </c>
    </row>
    <row r="7156" spans="2:8" x14ac:dyDescent="0.45">
      <c r="B7156" s="191">
        <v>44964</v>
      </c>
      <c r="C7156" s="101">
        <v>316.68899536132813</v>
      </c>
      <c r="D7156" s="56">
        <f t="shared" si="222"/>
        <v>10.01512178805136</v>
      </c>
      <c r="E7156">
        <v>-2.6473667521619296E-2</v>
      </c>
      <c r="G7156">
        <v>7154</v>
      </c>
      <c r="H7156">
        <f t="shared" ca="1" si="223"/>
        <v>9.0369327420265419E-4</v>
      </c>
    </row>
    <row r="7157" spans="2:8" x14ac:dyDescent="0.45">
      <c r="B7157" s="191">
        <v>39184</v>
      </c>
      <c r="C7157" s="101">
        <v>28.750385284423828</v>
      </c>
      <c r="D7157" s="56">
        <f t="shared" si="222"/>
        <v>2.7643541693734139</v>
      </c>
      <c r="E7157">
        <v>-2.6479706112579344E-2</v>
      </c>
      <c r="G7157">
        <v>7155</v>
      </c>
      <c r="H7157">
        <f t="shared" ca="1" si="223"/>
        <v>-3.666161720695995E-2</v>
      </c>
    </row>
    <row r="7158" spans="2:8" x14ac:dyDescent="0.45">
      <c r="B7158" s="191">
        <v>37237</v>
      </c>
      <c r="C7158" s="101">
        <v>7.6375346183776855</v>
      </c>
      <c r="D7158" s="56">
        <f t="shared" si="222"/>
        <v>-0.79368073837571229</v>
      </c>
      <c r="E7158">
        <v>-2.6498961287444403E-2</v>
      </c>
      <c r="G7158">
        <v>7156</v>
      </c>
      <c r="H7158">
        <f t="shared" ca="1" si="223"/>
        <v>-5.253779810437246E-3</v>
      </c>
    </row>
    <row r="7159" spans="2:8" x14ac:dyDescent="0.45">
      <c r="B7159" s="191">
        <v>39939</v>
      </c>
      <c r="C7159" s="101">
        <v>37.018039703369141</v>
      </c>
      <c r="D7159" s="56">
        <f t="shared" si="222"/>
        <v>-0.8231490130664848</v>
      </c>
      <c r="E7159">
        <v>-2.6542120163560827E-2</v>
      </c>
      <c r="G7159">
        <v>7157</v>
      </c>
      <c r="H7159">
        <f t="shared" ca="1" si="223"/>
        <v>9.3148352137157608E-3</v>
      </c>
    </row>
    <row r="7160" spans="2:8" x14ac:dyDescent="0.45">
      <c r="B7160" s="191">
        <v>43369</v>
      </c>
      <c r="C7160" s="101">
        <v>209.31768798828125</v>
      </c>
      <c r="D7160" s="56">
        <f t="shared" si="222"/>
        <v>9.3016805380094691</v>
      </c>
      <c r="E7160">
        <v>-2.6564904476958251E-2</v>
      </c>
      <c r="G7160">
        <v>7158</v>
      </c>
      <c r="H7160">
        <f t="shared" ca="1" si="223"/>
        <v>5.051633164490873E-4</v>
      </c>
    </row>
    <row r="7161" spans="2:8" x14ac:dyDescent="0.45">
      <c r="B7161" s="191">
        <v>38562</v>
      </c>
      <c r="C7161" s="101">
        <v>20.318790435791016</v>
      </c>
      <c r="D7161" s="56">
        <f t="shared" si="222"/>
        <v>0.79467465250904756</v>
      </c>
      <c r="E7161">
        <v>-2.6607326273145937E-2</v>
      </c>
      <c r="G7161">
        <v>7159</v>
      </c>
      <c r="H7161">
        <f t="shared" ca="1" si="223"/>
        <v>3.0088412393282464E-2</v>
      </c>
    </row>
    <row r="7162" spans="2:8" x14ac:dyDescent="0.45">
      <c r="B7162" s="191">
        <v>38022</v>
      </c>
      <c r="C7162" s="101">
        <v>11.321712493896484</v>
      </c>
      <c r="D7162" s="56">
        <f t="shared" si="222"/>
        <v>-0.62409666906742212</v>
      </c>
      <c r="E7162">
        <v>-2.661029182727994E-2</v>
      </c>
      <c r="G7162">
        <v>7160</v>
      </c>
      <c r="H7162">
        <f t="shared" ca="1" si="223"/>
        <v>4.7358927974707768E-2</v>
      </c>
    </row>
    <row r="7163" spans="2:8" x14ac:dyDescent="0.45">
      <c r="B7163" s="191">
        <v>38764</v>
      </c>
      <c r="C7163" s="101">
        <v>30.118680953979492</v>
      </c>
      <c r="D7163" s="56">
        <f t="shared" si="222"/>
        <v>3.9865027579000487</v>
      </c>
      <c r="E7163">
        <v>-2.6631365130071371E-2</v>
      </c>
      <c r="G7163">
        <v>7161</v>
      </c>
      <c r="H7163">
        <f t="shared" ca="1" si="223"/>
        <v>-4.5210486596122161E-3</v>
      </c>
    </row>
    <row r="7164" spans="2:8" x14ac:dyDescent="0.45">
      <c r="B7164" s="191">
        <v>35733</v>
      </c>
      <c r="C7164" s="101">
        <v>6.0400409698486328</v>
      </c>
      <c r="D7164" s="56">
        <f t="shared" si="222"/>
        <v>-0.19405574561374486</v>
      </c>
      <c r="E7164">
        <v>-2.6732784184412738E-2</v>
      </c>
      <c r="G7164">
        <v>7162</v>
      </c>
      <c r="H7164">
        <f t="shared" ca="1" si="223"/>
        <v>3.1860943829788622E-3</v>
      </c>
    </row>
    <row r="7165" spans="2:8" x14ac:dyDescent="0.45">
      <c r="B7165" s="191">
        <v>37607</v>
      </c>
      <c r="C7165" s="101">
        <v>7.4943656921386719</v>
      </c>
      <c r="D7165" s="56">
        <f t="shared" si="222"/>
        <v>-0.76388806513439311</v>
      </c>
      <c r="E7165">
        <v>-2.6809509373247654E-2</v>
      </c>
      <c r="G7165">
        <v>7163</v>
      </c>
      <c r="H7165">
        <f t="shared" ca="1" si="223"/>
        <v>-2.4809865609467803E-2</v>
      </c>
    </row>
    <row r="7166" spans="2:8" x14ac:dyDescent="0.45">
      <c r="B7166" s="191">
        <v>39825</v>
      </c>
      <c r="C7166" s="101">
        <v>31.740732192993164</v>
      </c>
      <c r="D7166" s="56">
        <f t="shared" si="222"/>
        <v>-0.77538512268100346</v>
      </c>
      <c r="E7166">
        <v>-2.681986130680749E-2</v>
      </c>
      <c r="G7166">
        <v>7164</v>
      </c>
      <c r="H7166">
        <f t="shared" ca="1" si="223"/>
        <v>4.4438750831950532E-3</v>
      </c>
    </row>
    <row r="7167" spans="2:8" x14ac:dyDescent="0.45">
      <c r="B7167" s="191">
        <v>42408</v>
      </c>
      <c r="C7167" s="101">
        <v>141.31179809570313</v>
      </c>
      <c r="D7167" s="56">
        <f t="shared" si="222"/>
        <v>18.387201747065301</v>
      </c>
      <c r="E7167">
        <v>-2.6856053871408533E-2</v>
      </c>
      <c r="G7167">
        <v>7165</v>
      </c>
      <c r="H7167">
        <f t="shared" ca="1" si="223"/>
        <v>2.4022668680633392E-3</v>
      </c>
    </row>
    <row r="7168" spans="2:8" x14ac:dyDescent="0.45">
      <c r="B7168" s="191">
        <v>36504</v>
      </c>
      <c r="C7168" s="101">
        <v>7.2889218330383301</v>
      </c>
      <c r="D7168" s="56">
        <f t="shared" si="222"/>
        <v>-0.98113954786371926</v>
      </c>
      <c r="E7168">
        <v>-2.6864339681006339E-2</v>
      </c>
      <c r="G7168">
        <v>7166</v>
      </c>
      <c r="H7168">
        <f t="shared" ca="1" si="223"/>
        <v>1.5932933464465724E-3</v>
      </c>
    </row>
    <row r="7169" spans="2:8" x14ac:dyDescent="0.45">
      <c r="B7169" s="191">
        <v>45219</v>
      </c>
      <c r="C7169" s="101">
        <v>386.46591186523438</v>
      </c>
      <c r="D7169" s="56">
        <f t="shared" si="222"/>
        <v>4.4803720885949954</v>
      </c>
      <c r="E7169">
        <v>-2.6865016285623697E-2</v>
      </c>
      <c r="G7169">
        <v>7167</v>
      </c>
      <c r="H7169">
        <f t="shared" ca="1" si="223"/>
        <v>1.5481177556156914E-3</v>
      </c>
    </row>
    <row r="7170" spans="2:8" x14ac:dyDescent="0.45">
      <c r="B7170" s="191">
        <v>40450</v>
      </c>
      <c r="C7170" s="101">
        <v>70.5181884765625</v>
      </c>
      <c r="D7170" s="56">
        <f t="shared" si="222"/>
        <v>0.47767396516811794</v>
      </c>
      <c r="E7170">
        <v>-2.6905961313791076E-2</v>
      </c>
      <c r="G7170">
        <v>7168</v>
      </c>
      <c r="H7170">
        <f t="shared" ca="1" si="223"/>
        <v>-1.823637485634352E-2</v>
      </c>
    </row>
    <row r="7171" spans="2:8" x14ac:dyDescent="0.45">
      <c r="B7171" s="191">
        <v>40107</v>
      </c>
      <c r="C7171" s="101">
        <v>47.722427368164063</v>
      </c>
      <c r="D7171" s="56">
        <f t="shared" ref="D7171:D7234" si="224">(C7171-C7172)/C7172</f>
        <v>4.2066483243041786</v>
      </c>
      <c r="E7171">
        <v>-2.6951642791095912E-2</v>
      </c>
      <c r="G7171">
        <v>7169</v>
      </c>
      <c r="H7171">
        <f t="shared" ca="1" si="223"/>
        <v>-5.0531456879049858E-3</v>
      </c>
    </row>
    <row r="7172" spans="2:8" x14ac:dyDescent="0.45">
      <c r="B7172" s="191">
        <v>36580</v>
      </c>
      <c r="C7172" s="101">
        <v>9.1656713485717773</v>
      </c>
      <c r="D7172" s="56">
        <f t="shared" si="224"/>
        <v>-0.9308036143701155</v>
      </c>
      <c r="E7172">
        <v>-2.6961369439900313E-2</v>
      </c>
      <c r="G7172">
        <v>7170</v>
      </c>
      <c r="H7172">
        <f t="shared" ref="H7172:H7235" ca="1" si="225">_xlfn.NORM.INV(RAND(),N$5,N$6)</f>
        <v>2.9146065497959204E-2</v>
      </c>
    </row>
    <row r="7173" spans="2:8" x14ac:dyDescent="0.45">
      <c r="B7173" s="191">
        <v>42416</v>
      </c>
      <c r="C7173" s="101">
        <v>132.45881652832031</v>
      </c>
      <c r="D7173" s="56">
        <f t="shared" si="224"/>
        <v>3.0684188973776294</v>
      </c>
      <c r="E7173">
        <v>-2.7000208143977796E-2</v>
      </c>
      <c r="G7173">
        <v>7171</v>
      </c>
      <c r="H7173">
        <f t="shared" ca="1" si="225"/>
        <v>1.7477453009495131E-2</v>
      </c>
    </row>
    <row r="7174" spans="2:8" x14ac:dyDescent="0.45">
      <c r="B7174" s="191">
        <v>39787</v>
      </c>
      <c r="C7174" s="101">
        <v>32.557811737060547</v>
      </c>
      <c r="D7174" s="56">
        <f t="shared" si="224"/>
        <v>-0.10467867151257995</v>
      </c>
      <c r="E7174">
        <v>-2.7003761184827942E-2</v>
      </c>
      <c r="G7174">
        <v>7172</v>
      </c>
      <c r="H7174">
        <f t="shared" ca="1" si="225"/>
        <v>-2.7623077749604926E-2</v>
      </c>
    </row>
    <row r="7175" spans="2:8" x14ac:dyDescent="0.45">
      <c r="B7175" s="191">
        <v>39695</v>
      </c>
      <c r="C7175" s="101">
        <v>36.364387512207031</v>
      </c>
      <c r="D7175" s="56">
        <f t="shared" si="224"/>
        <v>1.2531449690481415</v>
      </c>
      <c r="E7175">
        <v>-2.7006232537269984E-2</v>
      </c>
      <c r="G7175">
        <v>7173</v>
      </c>
      <c r="H7175">
        <f t="shared" ca="1" si="225"/>
        <v>1.701442292811859E-2</v>
      </c>
    </row>
    <row r="7176" spans="2:8" x14ac:dyDescent="0.45">
      <c r="B7176" s="191">
        <v>38383</v>
      </c>
      <c r="C7176" s="101">
        <v>16.13939094543457</v>
      </c>
      <c r="D7176" s="56">
        <f t="shared" si="224"/>
        <v>-0.60224513656062806</v>
      </c>
      <c r="E7176">
        <v>-2.7013610811377667E-2</v>
      </c>
      <c r="G7176">
        <v>7174</v>
      </c>
      <c r="H7176">
        <f t="shared" ca="1" si="225"/>
        <v>1.2594489792668831E-4</v>
      </c>
    </row>
    <row r="7177" spans="2:8" x14ac:dyDescent="0.45">
      <c r="B7177" s="191">
        <v>39597</v>
      </c>
      <c r="C7177" s="101">
        <v>40.576225280761719</v>
      </c>
      <c r="D7177" s="56">
        <f t="shared" si="224"/>
        <v>-0.65026726729116169</v>
      </c>
      <c r="E7177">
        <v>-2.7033074044745552E-2</v>
      </c>
      <c r="G7177">
        <v>7175</v>
      </c>
      <c r="H7177">
        <f t="shared" ca="1" si="225"/>
        <v>-9.246185083085395E-3</v>
      </c>
    </row>
    <row r="7178" spans="2:8" x14ac:dyDescent="0.45">
      <c r="B7178" s="191">
        <v>41285</v>
      </c>
      <c r="C7178" s="101">
        <v>116.02066802978516</v>
      </c>
      <c r="D7178" s="56">
        <f t="shared" si="224"/>
        <v>2.95925166095825</v>
      </c>
      <c r="E7178">
        <v>-2.7046302416494555E-2</v>
      </c>
      <c r="G7178">
        <v>7176</v>
      </c>
      <c r="H7178">
        <f t="shared" ca="1" si="225"/>
        <v>-7.1396834369979239E-3</v>
      </c>
    </row>
    <row r="7179" spans="2:8" x14ac:dyDescent="0.45">
      <c r="B7179" s="191">
        <v>38765</v>
      </c>
      <c r="C7179" s="101">
        <v>29.303686141967773</v>
      </c>
      <c r="D7179" s="56">
        <f t="shared" si="224"/>
        <v>0.55229168460076372</v>
      </c>
      <c r="E7179">
        <v>-2.7059445706038993E-2</v>
      </c>
      <c r="G7179">
        <v>7177</v>
      </c>
      <c r="H7179">
        <f t="shared" ca="1" si="225"/>
        <v>-2.581968129543193E-3</v>
      </c>
    </row>
    <row r="7180" spans="2:8" x14ac:dyDescent="0.45">
      <c r="B7180" s="191">
        <v>38531</v>
      </c>
      <c r="C7180" s="101">
        <v>18.877693176269531</v>
      </c>
      <c r="D7180" s="56">
        <f t="shared" si="224"/>
        <v>-0.46588266733900735</v>
      </c>
      <c r="E7180">
        <v>-2.7094901554941993E-2</v>
      </c>
      <c r="G7180">
        <v>7178</v>
      </c>
      <c r="H7180">
        <f t="shared" ca="1" si="225"/>
        <v>-6.4289928854512337E-3</v>
      </c>
    </row>
    <row r="7181" spans="2:8" x14ac:dyDescent="0.45">
      <c r="B7181" s="191">
        <v>38807</v>
      </c>
      <c r="C7181" s="101">
        <v>35.343719482421875</v>
      </c>
      <c r="D7181" s="56">
        <f t="shared" si="224"/>
        <v>3.5449596647230703</v>
      </c>
      <c r="E7181">
        <v>-2.7168509015325033E-2</v>
      </c>
      <c r="G7181">
        <v>7179</v>
      </c>
      <c r="H7181">
        <f t="shared" ca="1" si="225"/>
        <v>-3.320934948204235E-2</v>
      </c>
    </row>
    <row r="7182" spans="2:8" x14ac:dyDescent="0.45">
      <c r="B7182" s="191">
        <v>37775</v>
      </c>
      <c r="C7182" s="101">
        <v>7.7764649391174316</v>
      </c>
      <c r="D7182" s="56">
        <f t="shared" si="224"/>
        <v>-0.90505352423104457</v>
      </c>
      <c r="E7182">
        <v>-2.7178920521510962E-2</v>
      </c>
      <c r="G7182">
        <v>7180</v>
      </c>
      <c r="H7182">
        <f t="shared" ca="1" si="225"/>
        <v>-2.5061380811657277E-2</v>
      </c>
    </row>
    <row r="7183" spans="2:8" x14ac:dyDescent="0.45">
      <c r="B7183" s="191">
        <v>40781</v>
      </c>
      <c r="C7183" s="101">
        <v>81.903671264648438</v>
      </c>
      <c r="D7183" s="56">
        <f t="shared" si="224"/>
        <v>6.2087840805160379</v>
      </c>
      <c r="E7183">
        <v>-2.7180692225250002E-2</v>
      </c>
      <c r="G7183">
        <v>7181</v>
      </c>
      <c r="H7183">
        <f t="shared" ca="1" si="225"/>
        <v>7.7166174091532281E-3</v>
      </c>
    </row>
    <row r="7184" spans="2:8" x14ac:dyDescent="0.45">
      <c r="B7184" s="191">
        <v>36354</v>
      </c>
      <c r="C7184" s="101">
        <v>11.361648559570313</v>
      </c>
      <c r="D7184" s="56">
        <f t="shared" si="224"/>
        <v>-0.63224754097581359</v>
      </c>
      <c r="E7184">
        <v>-2.7238270999203652E-2</v>
      </c>
      <c r="G7184">
        <v>7182</v>
      </c>
      <c r="H7184">
        <f t="shared" ca="1" si="225"/>
        <v>1.7315800674180065E-2</v>
      </c>
    </row>
    <row r="7185" spans="2:8" x14ac:dyDescent="0.45">
      <c r="B7185" s="191">
        <v>39770</v>
      </c>
      <c r="C7185" s="101">
        <v>30.894826889038086</v>
      </c>
      <c r="D7185" s="56">
        <f t="shared" si="224"/>
        <v>-0.72047251500111442</v>
      </c>
      <c r="E7185">
        <v>-2.7239805596741697E-2</v>
      </c>
      <c r="G7185">
        <v>7183</v>
      </c>
      <c r="H7185">
        <f t="shared" ca="1" si="225"/>
        <v>-8.6908520102682209E-3</v>
      </c>
    </row>
    <row r="7186" spans="2:8" x14ac:dyDescent="0.45">
      <c r="B7186" s="191">
        <v>41158</v>
      </c>
      <c r="C7186" s="101">
        <v>110.52518463134766</v>
      </c>
      <c r="D7186" s="56">
        <f t="shared" si="224"/>
        <v>-0.42323511643345257</v>
      </c>
      <c r="E7186">
        <v>-2.7264121525602043E-2</v>
      </c>
      <c r="G7186">
        <v>7184</v>
      </c>
      <c r="H7186">
        <f t="shared" ca="1" si="225"/>
        <v>1.0909818092158599E-3</v>
      </c>
    </row>
    <row r="7187" spans="2:8" x14ac:dyDescent="0.45">
      <c r="B7187" s="191">
        <v>42853</v>
      </c>
      <c r="C7187" s="101">
        <v>191.62953186035156</v>
      </c>
      <c r="D7187" s="56">
        <f t="shared" si="224"/>
        <v>5.4227624771650031</v>
      </c>
      <c r="E7187">
        <v>-2.7292074410032188E-2</v>
      </c>
      <c r="G7187">
        <v>7185</v>
      </c>
      <c r="H7187">
        <f t="shared" ca="1" si="225"/>
        <v>-7.8312713567862784E-3</v>
      </c>
    </row>
    <row r="7188" spans="2:8" x14ac:dyDescent="0.45">
      <c r="B7188" s="191">
        <v>39146</v>
      </c>
      <c r="C7188" s="101">
        <v>29.83599853515625</v>
      </c>
      <c r="D7188" s="56">
        <f t="shared" si="224"/>
        <v>0.11574088735697903</v>
      </c>
      <c r="E7188">
        <v>-2.7294796537657946E-2</v>
      </c>
      <c r="G7188">
        <v>7186</v>
      </c>
      <c r="H7188">
        <f t="shared" ca="1" si="225"/>
        <v>-1.0862738383880155E-2</v>
      </c>
    </row>
    <row r="7189" spans="2:8" x14ac:dyDescent="0.45">
      <c r="B7189" s="191">
        <v>38876</v>
      </c>
      <c r="C7189" s="101">
        <v>26.740974426269531</v>
      </c>
      <c r="D7189" s="56">
        <f t="shared" si="224"/>
        <v>9.2607828546513655</v>
      </c>
      <c r="E7189">
        <v>-2.7338502833697445E-2</v>
      </c>
      <c r="G7189">
        <v>7187</v>
      </c>
      <c r="H7189">
        <f t="shared" ca="1" si="225"/>
        <v>4.8584485031864619E-2</v>
      </c>
    </row>
    <row r="7190" spans="2:8" x14ac:dyDescent="0.45">
      <c r="B7190" s="191">
        <v>35135</v>
      </c>
      <c r="C7190" s="101">
        <v>2.6061339378356934</v>
      </c>
      <c r="D7190" s="56">
        <f t="shared" si="224"/>
        <v>-0.69012589867281837</v>
      </c>
      <c r="E7190">
        <v>-2.7365050671092895E-2</v>
      </c>
      <c r="G7190">
        <v>7188</v>
      </c>
      <c r="H7190">
        <f t="shared" ca="1" si="225"/>
        <v>-4.6018053401774986E-3</v>
      </c>
    </row>
    <row r="7191" spans="2:8" x14ac:dyDescent="0.45">
      <c r="B7191" s="191">
        <v>36453</v>
      </c>
      <c r="C7191" s="101">
        <v>8.4102993011474609</v>
      </c>
      <c r="D7191" s="56">
        <f t="shared" si="224"/>
        <v>1.7324109818045321</v>
      </c>
      <c r="E7191">
        <v>-2.7419037681890815E-2</v>
      </c>
      <c r="G7191">
        <v>7189</v>
      </c>
      <c r="H7191">
        <f t="shared" ca="1" si="225"/>
        <v>-3.3930012746563654E-2</v>
      </c>
    </row>
    <row r="7192" spans="2:8" x14ac:dyDescent="0.45">
      <c r="B7192" s="191">
        <v>35319</v>
      </c>
      <c r="C7192" s="101">
        <v>3.0779774188995361</v>
      </c>
      <c r="D7192" s="56">
        <f t="shared" si="224"/>
        <v>-0.98498531619003782</v>
      </c>
      <c r="E7192">
        <v>-2.7429483970030602E-2</v>
      </c>
      <c r="G7192">
        <v>7190</v>
      </c>
      <c r="H7192">
        <f t="shared" ca="1" si="225"/>
        <v>-1.752088940486865E-2</v>
      </c>
    </row>
    <row r="7193" spans="2:8" x14ac:dyDescent="0.45">
      <c r="B7193" s="191">
        <v>43377</v>
      </c>
      <c r="C7193" s="101">
        <v>204.99781799316406</v>
      </c>
      <c r="D7193" s="56">
        <f t="shared" si="224"/>
        <v>22.091435215149549</v>
      </c>
      <c r="E7193">
        <v>-2.74387802895227E-2</v>
      </c>
      <c r="G7193">
        <v>7191</v>
      </c>
      <c r="H7193">
        <f t="shared" ca="1" si="225"/>
        <v>2.4980412542287979E-2</v>
      </c>
    </row>
    <row r="7194" spans="2:8" x14ac:dyDescent="0.45">
      <c r="B7194" s="191">
        <v>37022</v>
      </c>
      <c r="C7194" s="101">
        <v>8.8776559829711914</v>
      </c>
      <c r="D7194" s="56">
        <f t="shared" si="224"/>
        <v>-0.92818401161683717</v>
      </c>
      <c r="E7194">
        <v>-2.7461433127543747E-2</v>
      </c>
      <c r="G7194">
        <v>7192</v>
      </c>
      <c r="H7194">
        <f t="shared" ca="1" si="225"/>
        <v>1.631682296969925E-2</v>
      </c>
    </row>
    <row r="7195" spans="2:8" x14ac:dyDescent="0.45">
      <c r="B7195" s="191">
        <v>41369</v>
      </c>
      <c r="C7195" s="101">
        <v>123.61670684814453</v>
      </c>
      <c r="D7195" s="56">
        <f t="shared" si="224"/>
        <v>-0.36293962747275033</v>
      </c>
      <c r="E7195">
        <v>-2.7541632316174652E-2</v>
      </c>
      <c r="G7195">
        <v>7193</v>
      </c>
      <c r="H7195">
        <f t="shared" ca="1" si="225"/>
        <v>-1.9225462597525323E-2</v>
      </c>
    </row>
    <row r="7196" spans="2:8" x14ac:dyDescent="0.45">
      <c r="B7196" s="191">
        <v>43224</v>
      </c>
      <c r="C7196" s="101">
        <v>194.04237365722656</v>
      </c>
      <c r="D7196" s="56">
        <f t="shared" si="224"/>
        <v>0.41134772867742236</v>
      </c>
      <c r="E7196">
        <v>-2.7543956726307477E-2</v>
      </c>
      <c r="G7196">
        <v>7194</v>
      </c>
      <c r="H7196">
        <f t="shared" ca="1" si="225"/>
        <v>-1.8468369314273269E-2</v>
      </c>
    </row>
    <row r="7197" spans="2:8" x14ac:dyDescent="0.45">
      <c r="B7197" s="191">
        <v>41583</v>
      </c>
      <c r="C7197" s="101">
        <v>137.48728942871094</v>
      </c>
      <c r="D7197" s="56">
        <f t="shared" si="224"/>
        <v>-7.1189641124769304E-2</v>
      </c>
      <c r="E7197">
        <v>-2.7587545123334327E-2</v>
      </c>
      <c r="G7197">
        <v>7195</v>
      </c>
      <c r="H7197">
        <f t="shared" ca="1" si="225"/>
        <v>7.20674290464324E-3</v>
      </c>
    </row>
    <row r="7198" spans="2:8" x14ac:dyDescent="0.45">
      <c r="B7198" s="191">
        <v>41754</v>
      </c>
      <c r="C7198" s="101">
        <v>148.025146484375</v>
      </c>
      <c r="D7198" s="56">
        <f t="shared" si="224"/>
        <v>0.90811764348363233</v>
      </c>
      <c r="E7198">
        <v>-2.760482467975332E-2</v>
      </c>
      <c r="G7198">
        <v>7196</v>
      </c>
      <c r="H7198">
        <f t="shared" ca="1" si="225"/>
        <v>1.6631098501013301E-2</v>
      </c>
    </row>
    <row r="7199" spans="2:8" x14ac:dyDescent="0.45">
      <c r="B7199" s="191">
        <v>40714</v>
      </c>
      <c r="C7199" s="101">
        <v>77.576530456542969</v>
      </c>
      <c r="D7199" s="56">
        <f t="shared" si="224"/>
        <v>7.6905074677891498</v>
      </c>
      <c r="E7199">
        <v>-2.764004369451821E-2</v>
      </c>
      <c r="G7199">
        <v>7197</v>
      </c>
      <c r="H7199">
        <f t="shared" ca="1" si="225"/>
        <v>-1.6143900564561452E-2</v>
      </c>
    </row>
    <row r="7200" spans="2:8" x14ac:dyDescent="0.45">
      <c r="B7200" s="191">
        <v>36993</v>
      </c>
      <c r="C7200" s="101">
        <v>8.9265823364257813</v>
      </c>
      <c r="D7200" s="56">
        <f t="shared" si="224"/>
        <v>-0.9421383412039992</v>
      </c>
      <c r="E7200">
        <v>-2.7664534395787966E-2</v>
      </c>
      <c r="G7200">
        <v>7198</v>
      </c>
      <c r="H7200">
        <f t="shared" ca="1" si="225"/>
        <v>-1.0163156103967539E-2</v>
      </c>
    </row>
    <row r="7201" spans="2:8" x14ac:dyDescent="0.45">
      <c r="B7201" s="191">
        <v>41484</v>
      </c>
      <c r="C7201" s="101">
        <v>154.27456665039063</v>
      </c>
      <c r="D7201" s="56">
        <f t="shared" si="224"/>
        <v>14.323248590754821</v>
      </c>
      <c r="E7201">
        <v>-2.7706299454755938E-2</v>
      </c>
      <c r="G7201">
        <v>7199</v>
      </c>
      <c r="H7201">
        <f t="shared" ca="1" si="225"/>
        <v>1.7966915134545573E-2</v>
      </c>
    </row>
    <row r="7202" spans="2:8" x14ac:dyDescent="0.45">
      <c r="B7202" s="191">
        <v>38156</v>
      </c>
      <c r="C7202" s="101">
        <v>10.06800651550293</v>
      </c>
      <c r="D7202" s="56">
        <f t="shared" si="224"/>
        <v>-0.63667547009552994</v>
      </c>
      <c r="E7202">
        <v>-2.7757222909192279E-2</v>
      </c>
      <c r="G7202">
        <v>7200</v>
      </c>
      <c r="H7202">
        <f t="shared" ca="1" si="225"/>
        <v>-3.8651556412513534E-2</v>
      </c>
    </row>
    <row r="7203" spans="2:8" x14ac:dyDescent="0.45">
      <c r="B7203" s="191">
        <v>39241</v>
      </c>
      <c r="C7203" s="101">
        <v>27.710781097412109</v>
      </c>
      <c r="D7203" s="56">
        <f t="shared" si="224"/>
        <v>3.7238949975682969</v>
      </c>
      <c r="E7203">
        <v>-2.7759755892476142E-2</v>
      </c>
      <c r="G7203">
        <v>7201</v>
      </c>
      <c r="H7203">
        <f t="shared" ca="1" si="225"/>
        <v>-1.4115733710006415E-2</v>
      </c>
    </row>
    <row r="7204" spans="2:8" x14ac:dyDescent="0.45">
      <c r="B7204" s="191">
        <v>35774</v>
      </c>
      <c r="C7204" s="101">
        <v>5.8660874366760254</v>
      </c>
      <c r="D7204" s="56">
        <f t="shared" si="224"/>
        <v>-0.96063834352442534</v>
      </c>
      <c r="E7204">
        <v>-2.7763416219763609E-2</v>
      </c>
      <c r="G7204">
        <v>7202</v>
      </c>
      <c r="H7204">
        <f t="shared" ca="1" si="225"/>
        <v>2.9651672680703955E-2</v>
      </c>
    </row>
    <row r="7205" spans="2:8" x14ac:dyDescent="0.45">
      <c r="B7205" s="191">
        <v>44019</v>
      </c>
      <c r="C7205" s="101">
        <v>149.03050231933594</v>
      </c>
      <c r="D7205" s="56">
        <f t="shared" si="224"/>
        <v>3.140829000143073E-3</v>
      </c>
      <c r="E7205">
        <v>-2.7777949212804645E-2</v>
      </c>
      <c r="G7205">
        <v>7203</v>
      </c>
      <c r="H7205">
        <f t="shared" ca="1" si="225"/>
        <v>1.2144447290688448E-2</v>
      </c>
    </row>
    <row r="7206" spans="2:8" x14ac:dyDescent="0.45">
      <c r="B7206" s="191">
        <v>41568</v>
      </c>
      <c r="C7206" s="101">
        <v>148.56388854980469</v>
      </c>
      <c r="D7206" s="56">
        <f t="shared" si="224"/>
        <v>14.790658222305115</v>
      </c>
      <c r="E7206">
        <v>-2.7781514026510159E-2</v>
      </c>
      <c r="G7206">
        <v>7204</v>
      </c>
      <c r="H7206">
        <f t="shared" ca="1" si="225"/>
        <v>-1.1738474556585748E-2</v>
      </c>
    </row>
    <row r="7207" spans="2:8" x14ac:dyDescent="0.45">
      <c r="B7207" s="191">
        <v>37868</v>
      </c>
      <c r="C7207" s="101">
        <v>9.4083404541015625</v>
      </c>
      <c r="D7207" s="56">
        <f t="shared" si="224"/>
        <v>-0.94962375809861088</v>
      </c>
      <c r="E7207">
        <v>-2.7782814705024399E-2</v>
      </c>
      <c r="G7207">
        <v>7205</v>
      </c>
      <c r="H7207">
        <f t="shared" ca="1" si="225"/>
        <v>2.0583517010625559E-2</v>
      </c>
    </row>
    <row r="7208" spans="2:8" x14ac:dyDescent="0.45">
      <c r="B7208" s="191">
        <v>44522</v>
      </c>
      <c r="C7208" s="101">
        <v>186.76145935058594</v>
      </c>
      <c r="D7208" s="56">
        <f t="shared" si="224"/>
        <v>0.17339884769224959</v>
      </c>
      <c r="E7208">
        <v>-2.7789374787719114E-2</v>
      </c>
      <c r="G7208">
        <v>7206</v>
      </c>
      <c r="H7208">
        <f t="shared" ca="1" si="225"/>
        <v>-2.6144905776109852E-3</v>
      </c>
    </row>
    <row r="7209" spans="2:8" x14ac:dyDescent="0.45">
      <c r="B7209" s="191">
        <v>42690</v>
      </c>
      <c r="C7209" s="101">
        <v>159.16281127929688</v>
      </c>
      <c r="D7209" s="56">
        <f t="shared" si="224"/>
        <v>3.8069090053615713</v>
      </c>
      <c r="E7209">
        <v>-2.7789508650766719E-2</v>
      </c>
      <c r="G7209">
        <v>7207</v>
      </c>
      <c r="H7209">
        <f t="shared" ca="1" si="225"/>
        <v>-1.2328760112662344E-2</v>
      </c>
    </row>
    <row r="7210" spans="2:8" x14ac:dyDescent="0.45">
      <c r="B7210" s="191">
        <v>39062</v>
      </c>
      <c r="C7210" s="101">
        <v>33.111259460449219</v>
      </c>
      <c r="D7210" s="56">
        <f t="shared" si="224"/>
        <v>-0.77021713838427663</v>
      </c>
      <c r="E7210">
        <v>-2.7822460783802024E-2</v>
      </c>
      <c r="G7210">
        <v>7208</v>
      </c>
      <c r="H7210">
        <f t="shared" ca="1" si="225"/>
        <v>-1.0228318396091856E-2</v>
      </c>
    </row>
    <row r="7211" spans="2:8" x14ac:dyDescent="0.45">
      <c r="B7211" s="191">
        <v>42123</v>
      </c>
      <c r="C7211" s="101">
        <v>144.09803771972656</v>
      </c>
      <c r="D7211" s="56">
        <f t="shared" si="224"/>
        <v>13.397631549483664</v>
      </c>
      <c r="E7211">
        <v>-2.7847996238056571E-2</v>
      </c>
      <c r="G7211">
        <v>7209</v>
      </c>
      <c r="H7211">
        <f t="shared" ca="1" si="225"/>
        <v>-1.7226426537876871E-2</v>
      </c>
    </row>
    <row r="7212" spans="2:8" x14ac:dyDescent="0.45">
      <c r="B7212" s="191">
        <v>36899</v>
      </c>
      <c r="C7212" s="101">
        <v>10.008454322814941</v>
      </c>
      <c r="D7212" s="56">
        <f t="shared" si="224"/>
        <v>0.33354092163232513</v>
      </c>
      <c r="E7212">
        <v>-2.7872930346713936E-2</v>
      </c>
      <c r="G7212">
        <v>7210</v>
      </c>
      <c r="H7212">
        <f t="shared" ca="1" si="225"/>
        <v>-1.4783275678605001E-2</v>
      </c>
    </row>
    <row r="7213" spans="2:8" x14ac:dyDescent="0.45">
      <c r="B7213" s="191">
        <v>37642</v>
      </c>
      <c r="C7213" s="101">
        <v>7.5051722526550293</v>
      </c>
      <c r="D7213" s="56">
        <f t="shared" si="224"/>
        <v>-0.95061033122958705</v>
      </c>
      <c r="E7213">
        <v>-2.7919026103695271E-2</v>
      </c>
      <c r="G7213">
        <v>7211</v>
      </c>
      <c r="H7213">
        <f t="shared" ca="1" si="225"/>
        <v>2.7402520525262705E-2</v>
      </c>
    </row>
    <row r="7214" spans="2:8" x14ac:dyDescent="0.45">
      <c r="B7214" s="191">
        <v>41857</v>
      </c>
      <c r="C7214" s="101">
        <v>151.95834350585938</v>
      </c>
      <c r="D7214" s="56">
        <f t="shared" si="224"/>
        <v>-0.21226244655996801</v>
      </c>
      <c r="E7214">
        <v>-2.7949494230746892E-2</v>
      </c>
      <c r="G7214">
        <v>7212</v>
      </c>
      <c r="H7214">
        <f t="shared" ca="1" si="225"/>
        <v>2.7087154793294047E-2</v>
      </c>
    </row>
    <row r="7215" spans="2:8" x14ac:dyDescent="0.45">
      <c r="B7215" s="191">
        <v>42816</v>
      </c>
      <c r="C7215" s="101">
        <v>192.90478515625</v>
      </c>
      <c r="D7215" s="56">
        <f t="shared" si="224"/>
        <v>4.0937994930660979</v>
      </c>
      <c r="E7215">
        <v>-2.7961075410126476E-2</v>
      </c>
      <c r="G7215">
        <v>7213</v>
      </c>
      <c r="H7215">
        <f t="shared" ca="1" si="225"/>
        <v>3.007269530217907E-2</v>
      </c>
    </row>
    <row r="7216" spans="2:8" x14ac:dyDescent="0.45">
      <c r="B7216" s="191">
        <v>39609</v>
      </c>
      <c r="C7216" s="101">
        <v>37.870510101318359</v>
      </c>
      <c r="D7216" s="56">
        <f t="shared" si="224"/>
        <v>5.0880777333953535</v>
      </c>
      <c r="E7216">
        <v>-2.7972196408710952E-2</v>
      </c>
      <c r="G7216">
        <v>7214</v>
      </c>
      <c r="H7216">
        <f t="shared" ca="1" si="225"/>
        <v>-7.1025995298556769E-3</v>
      </c>
    </row>
    <row r="7217" spans="2:8" x14ac:dyDescent="0.45">
      <c r="B7217" s="191">
        <v>35807</v>
      </c>
      <c r="C7217" s="101">
        <v>6.2204380035400391</v>
      </c>
      <c r="D7217" s="56">
        <f t="shared" si="224"/>
        <v>0.1033236036006777</v>
      </c>
      <c r="E7217">
        <v>-2.8019643158769782E-2</v>
      </c>
      <c r="G7217">
        <v>7215</v>
      </c>
      <c r="H7217">
        <f t="shared" ca="1" si="225"/>
        <v>-1.0499124984656669E-2</v>
      </c>
    </row>
    <row r="7218" spans="2:8" x14ac:dyDescent="0.45">
      <c r="B7218" s="191">
        <v>35752</v>
      </c>
      <c r="C7218" s="101">
        <v>5.637908935546875</v>
      </c>
      <c r="D7218" s="56">
        <f t="shared" si="224"/>
        <v>-0.96678912162751873</v>
      </c>
      <c r="E7218">
        <v>-2.8045213393426267E-2</v>
      </c>
      <c r="G7218">
        <v>7216</v>
      </c>
      <c r="H7218">
        <f t="shared" ca="1" si="225"/>
        <v>-1.4628797104129714E-2</v>
      </c>
    </row>
    <row r="7219" spans="2:8" x14ac:dyDescent="0.45">
      <c r="B7219" s="191">
        <v>44279</v>
      </c>
      <c r="C7219" s="101">
        <v>169.76091003417969</v>
      </c>
      <c r="D7219" s="56">
        <f t="shared" si="224"/>
        <v>2.327843038662659</v>
      </c>
      <c r="E7219">
        <v>-2.812776863162967E-2</v>
      </c>
      <c r="G7219">
        <v>7217</v>
      </c>
      <c r="H7219">
        <f t="shared" ca="1" si="225"/>
        <v>5.5638137329722531E-3</v>
      </c>
    </row>
    <row r="7220" spans="2:8" x14ac:dyDescent="0.45">
      <c r="B7220" s="191">
        <v>40323</v>
      </c>
      <c r="C7220" s="101">
        <v>51.012294769287109</v>
      </c>
      <c r="D7220" s="56">
        <f t="shared" si="224"/>
        <v>0.37375771730021007</v>
      </c>
      <c r="E7220">
        <v>-2.8166355865565321E-2</v>
      </c>
      <c r="G7220">
        <v>7218</v>
      </c>
      <c r="H7220">
        <f t="shared" ca="1" si="225"/>
        <v>2.6022920078496201E-2</v>
      </c>
    </row>
    <row r="7221" spans="2:8" x14ac:dyDescent="0.45">
      <c r="B7221" s="191">
        <v>39989</v>
      </c>
      <c r="C7221" s="101">
        <v>37.133399963378906</v>
      </c>
      <c r="D7221" s="56">
        <f t="shared" si="224"/>
        <v>4.4629618080705153</v>
      </c>
      <c r="E7221">
        <v>-2.8175944886264424E-2</v>
      </c>
      <c r="G7221">
        <v>7219</v>
      </c>
      <c r="H7221">
        <f t="shared" ca="1" si="225"/>
        <v>1.2924542981172609E-2</v>
      </c>
    </row>
    <row r="7222" spans="2:8" x14ac:dyDescent="0.45">
      <c r="B7222" s="191">
        <v>36670</v>
      </c>
      <c r="C7222" s="101">
        <v>6.7973017692565918</v>
      </c>
      <c r="D7222" s="56">
        <f t="shared" si="224"/>
        <v>-0.86715962723593432</v>
      </c>
      <c r="E7222">
        <v>-2.8222565850051787E-2</v>
      </c>
      <c r="G7222">
        <v>7220</v>
      </c>
      <c r="H7222">
        <f t="shared" ca="1" si="225"/>
        <v>6.8149421090247008E-3</v>
      </c>
    </row>
    <row r="7223" spans="2:8" x14ac:dyDescent="0.45">
      <c r="B7223" s="191">
        <v>40143</v>
      </c>
      <c r="C7223" s="101">
        <v>51.1689453125</v>
      </c>
      <c r="D7223" s="56">
        <f t="shared" si="224"/>
        <v>-0.65918263992265314</v>
      </c>
      <c r="E7223">
        <v>-2.8263359590164225E-2</v>
      </c>
      <c r="G7223">
        <v>7221</v>
      </c>
      <c r="H7223">
        <f t="shared" ca="1" si="225"/>
        <v>2.1451100216283402E-2</v>
      </c>
    </row>
    <row r="7224" spans="2:8" x14ac:dyDescent="0.45">
      <c r="B7224" s="191">
        <v>42114</v>
      </c>
      <c r="C7224" s="101">
        <v>150.13597106933594</v>
      </c>
      <c r="D7224" s="56">
        <f t="shared" si="224"/>
        <v>12.433543801803808</v>
      </c>
      <c r="E7224">
        <v>-2.8279251410550446E-2</v>
      </c>
      <c r="G7224">
        <v>7222</v>
      </c>
      <c r="H7224">
        <f t="shared" ca="1" si="225"/>
        <v>-6.0705289949516397E-3</v>
      </c>
    </row>
    <row r="7225" spans="2:8" x14ac:dyDescent="0.45">
      <c r="B7225" s="191">
        <v>36402</v>
      </c>
      <c r="C7225" s="101">
        <v>11.176199913024902</v>
      </c>
      <c r="D7225" s="56">
        <f t="shared" si="224"/>
        <v>-0.94589595698200668</v>
      </c>
      <c r="E7225">
        <v>-2.8321797909320996E-2</v>
      </c>
      <c r="G7225">
        <v>7223</v>
      </c>
      <c r="H7225">
        <f t="shared" ca="1" si="225"/>
        <v>-9.6656447278199928E-3</v>
      </c>
    </row>
    <row r="7226" spans="2:8" x14ac:dyDescent="0.45">
      <c r="B7226" s="191">
        <v>43598</v>
      </c>
      <c r="C7226" s="101">
        <v>206.56866455078125</v>
      </c>
      <c r="D7226" s="56">
        <f t="shared" si="224"/>
        <v>24.449312789774261</v>
      </c>
      <c r="E7226">
        <v>-2.8379544277981516E-2</v>
      </c>
      <c r="G7226">
        <v>7224</v>
      </c>
      <c r="H7226">
        <f t="shared" ca="1" si="225"/>
        <v>-1.3125296911409018E-2</v>
      </c>
    </row>
    <row r="7227" spans="2:8" x14ac:dyDescent="0.45">
      <c r="B7227" s="191">
        <v>37307</v>
      </c>
      <c r="C7227" s="101">
        <v>8.1168661117553711</v>
      </c>
      <c r="D7227" s="56">
        <f t="shared" si="224"/>
        <v>-0.7861194836843548</v>
      </c>
      <c r="E7227">
        <v>-2.8485717931865308E-2</v>
      </c>
      <c r="G7227">
        <v>7225</v>
      </c>
      <c r="H7227">
        <f t="shared" ca="1" si="225"/>
        <v>-1.5882048993591653E-2</v>
      </c>
    </row>
    <row r="7228" spans="2:8" x14ac:dyDescent="0.45">
      <c r="B7228" s="191">
        <v>39987</v>
      </c>
      <c r="C7228" s="101">
        <v>37.950469970703125</v>
      </c>
      <c r="D7228" s="56">
        <f t="shared" si="224"/>
        <v>3.7925283965839496</v>
      </c>
      <c r="E7228">
        <v>-2.8543010007723035E-2</v>
      </c>
      <c r="G7228">
        <v>7226</v>
      </c>
      <c r="H7228">
        <f t="shared" ca="1" si="225"/>
        <v>-1.8047595445514759E-3</v>
      </c>
    </row>
    <row r="7229" spans="2:8" x14ac:dyDescent="0.45">
      <c r="B7229" s="191">
        <v>36490</v>
      </c>
      <c r="C7229" s="101">
        <v>7.9186739921569824</v>
      </c>
      <c r="D7229" s="56">
        <f t="shared" si="224"/>
        <v>-0.79675026115679759</v>
      </c>
      <c r="E7229">
        <v>-2.8554365732631818E-2</v>
      </c>
      <c r="G7229">
        <v>7227</v>
      </c>
      <c r="H7229">
        <f t="shared" ca="1" si="225"/>
        <v>7.3961126985274631E-4</v>
      </c>
    </row>
    <row r="7230" spans="2:8" x14ac:dyDescent="0.45">
      <c r="B7230" s="191">
        <v>39608</v>
      </c>
      <c r="C7230" s="101">
        <v>38.960315704345703</v>
      </c>
      <c r="D7230" s="56">
        <f t="shared" si="224"/>
        <v>-0.75276621074734074</v>
      </c>
      <c r="E7230">
        <v>-2.8578024064472997E-2</v>
      </c>
      <c r="G7230">
        <v>7228</v>
      </c>
      <c r="H7230">
        <f t="shared" ca="1" si="225"/>
        <v>2.2058277677405439E-3</v>
      </c>
    </row>
    <row r="7231" spans="2:8" x14ac:dyDescent="0.45">
      <c r="B7231" s="191">
        <v>44202</v>
      </c>
      <c r="C7231" s="101">
        <v>157.58491516113281</v>
      </c>
      <c r="D7231" s="56">
        <f t="shared" si="224"/>
        <v>20.956379504160346</v>
      </c>
      <c r="E7231">
        <v>-2.8611854931258729E-2</v>
      </c>
      <c r="G7231">
        <v>7229</v>
      </c>
      <c r="H7231">
        <f t="shared" ca="1" si="225"/>
        <v>-8.2969828210077631E-3</v>
      </c>
    </row>
    <row r="7232" spans="2:8" x14ac:dyDescent="0.45">
      <c r="B7232" s="191">
        <v>35947</v>
      </c>
      <c r="C7232" s="101">
        <v>7.1771812438964844</v>
      </c>
      <c r="D7232" s="56">
        <f t="shared" si="224"/>
        <v>-0.91451992121923908</v>
      </c>
      <c r="E7232">
        <v>-2.8629462904819738E-2</v>
      </c>
      <c r="G7232">
        <v>7230</v>
      </c>
      <c r="H7232">
        <f t="shared" ca="1" si="225"/>
        <v>-1.146282291101835E-2</v>
      </c>
    </row>
    <row r="7233" spans="2:8" x14ac:dyDescent="0.45">
      <c r="B7233" s="191">
        <v>40865</v>
      </c>
      <c r="C7233" s="101">
        <v>83.963203430175781</v>
      </c>
      <c r="D7233" s="56">
        <f t="shared" si="224"/>
        <v>4.1443761502155168</v>
      </c>
      <c r="E7233">
        <v>-2.8640357318879775E-2</v>
      </c>
      <c r="G7233">
        <v>7231</v>
      </c>
      <c r="H7233">
        <f t="shared" ca="1" si="225"/>
        <v>1.2948526415911025E-3</v>
      </c>
    </row>
    <row r="7234" spans="2:8" x14ac:dyDescent="0.45">
      <c r="B7234" s="191">
        <v>38457</v>
      </c>
      <c r="C7234" s="101">
        <v>16.321357727050781</v>
      </c>
      <c r="D7234" s="56">
        <f t="shared" si="224"/>
        <v>-0.49357569473542173</v>
      </c>
      <c r="E7234">
        <v>-2.8642754833520218E-2</v>
      </c>
      <c r="G7234">
        <v>7232</v>
      </c>
      <c r="H7234">
        <f t="shared" ca="1" si="225"/>
        <v>-6.6320890695862498E-3</v>
      </c>
    </row>
    <row r="7235" spans="2:8" x14ac:dyDescent="0.45">
      <c r="B7235" s="191">
        <v>38866</v>
      </c>
      <c r="C7235" s="101">
        <v>32.228622436523438</v>
      </c>
      <c r="D7235" s="56">
        <f t="shared" ref="D7235:D7298" si="226">(C7235-C7236)/C7236</f>
        <v>2.432631631400918E-2</v>
      </c>
      <c r="E7235">
        <v>-2.8657039780091341E-2</v>
      </c>
      <c r="G7235">
        <v>7233</v>
      </c>
      <c r="H7235">
        <f t="shared" ca="1" si="225"/>
        <v>-3.3750311465616184E-3</v>
      </c>
    </row>
    <row r="7236" spans="2:8" x14ac:dyDescent="0.45">
      <c r="B7236" s="191">
        <v>39293</v>
      </c>
      <c r="C7236" s="101">
        <v>31.463237762451172</v>
      </c>
      <c r="D7236" s="56">
        <f t="shared" si="226"/>
        <v>2.2768368046357796</v>
      </c>
      <c r="E7236">
        <v>-2.8712564406872674E-2</v>
      </c>
      <c r="G7236">
        <v>7234</v>
      </c>
      <c r="H7236">
        <f t="shared" ref="H7236:H7299" ca="1" si="227">_xlfn.NORM.INV(RAND(),N$5,N$6)</f>
        <v>-3.7407168762358688E-2</v>
      </c>
    </row>
    <row r="7237" spans="2:8" x14ac:dyDescent="0.45">
      <c r="B7237" s="191">
        <v>37873</v>
      </c>
      <c r="C7237" s="101">
        <v>9.601710319519043</v>
      </c>
      <c r="D7237" s="56">
        <f t="shared" si="226"/>
        <v>2.6096563581367795</v>
      </c>
      <c r="E7237">
        <v>-2.8723876652526355E-2</v>
      </c>
      <c r="G7237">
        <v>7235</v>
      </c>
      <c r="H7237">
        <f t="shared" ca="1" si="227"/>
        <v>1.719744520704387E-2</v>
      </c>
    </row>
    <row r="7238" spans="2:8" x14ac:dyDescent="0.45">
      <c r="B7238" s="191">
        <v>35376</v>
      </c>
      <c r="C7238" s="101">
        <v>2.6600067615509033</v>
      </c>
      <c r="D7238" s="56">
        <f t="shared" si="226"/>
        <v>-0.90152345086392349</v>
      </c>
      <c r="E7238">
        <v>-2.8761325801979338E-2</v>
      </c>
      <c r="G7238">
        <v>7236</v>
      </c>
      <c r="H7238">
        <f t="shared" ca="1" si="227"/>
        <v>-3.4706554880477559E-2</v>
      </c>
    </row>
    <row r="7239" spans="2:8" x14ac:dyDescent="0.45">
      <c r="B7239" s="191">
        <v>39174</v>
      </c>
      <c r="C7239" s="101">
        <v>27.011575698852539</v>
      </c>
      <c r="D7239" s="56">
        <f t="shared" si="226"/>
        <v>3.2051944756703956</v>
      </c>
      <c r="E7239">
        <v>-2.8779228239310815E-2</v>
      </c>
      <c r="G7239">
        <v>7237</v>
      </c>
      <c r="H7239">
        <f t="shared" ca="1" si="227"/>
        <v>-1.2284328246318001E-2</v>
      </c>
    </row>
    <row r="7240" spans="2:8" x14ac:dyDescent="0.45">
      <c r="B7240" s="191">
        <v>35803</v>
      </c>
      <c r="C7240" s="101">
        <v>6.4233832359313965</v>
      </c>
      <c r="D7240" s="56">
        <f t="shared" si="226"/>
        <v>-0.82907109858920458</v>
      </c>
      <c r="E7240">
        <v>-2.8817370476945967E-2</v>
      </c>
      <c r="G7240">
        <v>7238</v>
      </c>
      <c r="H7240">
        <f t="shared" ca="1" si="227"/>
        <v>1.5909462569983594E-2</v>
      </c>
    </row>
    <row r="7241" spans="2:8" x14ac:dyDescent="0.45">
      <c r="B7241" s="191">
        <v>39484</v>
      </c>
      <c r="C7241" s="101">
        <v>37.579269409179688</v>
      </c>
      <c r="D7241" s="56">
        <f t="shared" si="226"/>
        <v>0.62485194588588111</v>
      </c>
      <c r="E7241">
        <v>-2.8890353758005395E-2</v>
      </c>
      <c r="G7241">
        <v>7239</v>
      </c>
      <c r="H7241">
        <f t="shared" ca="1" si="227"/>
        <v>-4.5674266746742E-2</v>
      </c>
    </row>
    <row r="7242" spans="2:8" x14ac:dyDescent="0.45">
      <c r="B7242" s="191">
        <v>38631</v>
      </c>
      <c r="C7242" s="101">
        <v>23.127811431884766</v>
      </c>
      <c r="D7242" s="56">
        <f t="shared" si="226"/>
        <v>8.1389472238319218</v>
      </c>
      <c r="E7242">
        <v>-2.8897303871337744E-2</v>
      </c>
      <c r="G7242">
        <v>7240</v>
      </c>
      <c r="H7242">
        <f t="shared" ca="1" si="227"/>
        <v>3.8245967060870724E-2</v>
      </c>
    </row>
    <row r="7243" spans="2:8" x14ac:dyDescent="0.45">
      <c r="B7243" s="191">
        <v>35136</v>
      </c>
      <c r="C7243" s="101">
        <v>2.530686616897583</v>
      </c>
      <c r="D7243" s="56">
        <f t="shared" si="226"/>
        <v>-0.62182441314473702</v>
      </c>
      <c r="E7243">
        <v>-2.8949901554471455E-2</v>
      </c>
      <c r="G7243">
        <v>7241</v>
      </c>
      <c r="H7243">
        <f t="shared" ca="1" si="227"/>
        <v>-2.1482444305445495E-2</v>
      </c>
    </row>
    <row r="7244" spans="2:8" x14ac:dyDescent="0.45">
      <c r="B7244" s="191">
        <v>35954</v>
      </c>
      <c r="C7244" s="101">
        <v>6.6918296813964844</v>
      </c>
      <c r="D7244" s="56">
        <f t="shared" si="226"/>
        <v>-8.6104134286541692E-2</v>
      </c>
      <c r="E7244">
        <v>-2.898094361339645E-2</v>
      </c>
      <c r="G7244">
        <v>7242</v>
      </c>
      <c r="H7244">
        <f t="shared" ca="1" si="227"/>
        <v>2.8101178318419243E-2</v>
      </c>
    </row>
    <row r="7245" spans="2:8" x14ac:dyDescent="0.45">
      <c r="B7245" s="191">
        <v>35996</v>
      </c>
      <c r="C7245" s="101">
        <v>7.3223109245300293</v>
      </c>
      <c r="D7245" s="56">
        <f t="shared" si="226"/>
        <v>-0.91156438965188569</v>
      </c>
      <c r="E7245">
        <v>-2.8981268746461276E-2</v>
      </c>
      <c r="G7245">
        <v>7243</v>
      </c>
      <c r="H7245">
        <f t="shared" ca="1" si="227"/>
        <v>4.5223936901943422E-2</v>
      </c>
    </row>
    <row r="7246" spans="2:8" x14ac:dyDescent="0.45">
      <c r="B7246" s="191">
        <v>40885</v>
      </c>
      <c r="C7246" s="101">
        <v>82.7982177734375</v>
      </c>
      <c r="D7246" s="56">
        <f t="shared" si="226"/>
        <v>-0.49604676933958775</v>
      </c>
      <c r="E7246">
        <v>-2.9031459478484994E-2</v>
      </c>
      <c r="G7246">
        <v>7244</v>
      </c>
      <c r="H7246">
        <f t="shared" ca="1" si="227"/>
        <v>-2.6248687178044058E-2</v>
      </c>
    </row>
    <row r="7247" spans="2:8" x14ac:dyDescent="0.45">
      <c r="B7247" s="191">
        <v>44349</v>
      </c>
      <c r="C7247" s="101">
        <v>164.29742431640625</v>
      </c>
      <c r="D7247" s="56">
        <f t="shared" si="226"/>
        <v>61.1056036176467</v>
      </c>
      <c r="E7247">
        <v>-2.9035960238379271E-2</v>
      </c>
      <c r="G7247">
        <v>7245</v>
      </c>
      <c r="H7247">
        <f t="shared" ca="1" si="227"/>
        <v>5.5109086441140391E-3</v>
      </c>
    </row>
    <row r="7248" spans="2:8" x14ac:dyDescent="0.45">
      <c r="B7248" s="191">
        <v>35165</v>
      </c>
      <c r="C7248" s="101">
        <v>2.6454524993896484</v>
      </c>
      <c r="D7248" s="56">
        <f t="shared" si="226"/>
        <v>-0.98453435735055772</v>
      </c>
      <c r="E7248">
        <v>-2.9055872922700704E-2</v>
      </c>
      <c r="G7248">
        <v>7246</v>
      </c>
      <c r="H7248">
        <f t="shared" ca="1" si="227"/>
        <v>2.0456374511162917E-2</v>
      </c>
    </row>
    <row r="7249" spans="2:8" x14ac:dyDescent="0.45">
      <c r="B7249" s="191">
        <v>42683</v>
      </c>
      <c r="C7249" s="101">
        <v>171.05351257324219</v>
      </c>
      <c r="D7249" s="56">
        <f t="shared" si="226"/>
        <v>12.375531068574253</v>
      </c>
      <c r="E7249">
        <v>-2.9147075237669309E-2</v>
      </c>
      <c r="G7249">
        <v>7247</v>
      </c>
      <c r="H7249">
        <f t="shared" ca="1" si="227"/>
        <v>7.7325878089198137E-4</v>
      </c>
    </row>
    <row r="7250" spans="2:8" x14ac:dyDescent="0.45">
      <c r="B7250" s="191">
        <v>38061</v>
      </c>
      <c r="C7250" s="101">
        <v>12.788539886474609</v>
      </c>
      <c r="D7250" s="56">
        <f t="shared" si="226"/>
        <v>-0.15392850572096067</v>
      </c>
      <c r="E7250">
        <v>-2.9310506200256235E-2</v>
      </c>
      <c r="G7250">
        <v>7248</v>
      </c>
      <c r="H7250">
        <f t="shared" ca="1" si="227"/>
        <v>9.0190369179733807E-3</v>
      </c>
    </row>
    <row r="7251" spans="2:8" x14ac:dyDescent="0.45">
      <c r="B7251" s="191">
        <v>38440</v>
      </c>
      <c r="C7251" s="101">
        <v>15.115200042724609</v>
      </c>
      <c r="D7251" s="56">
        <f t="shared" si="226"/>
        <v>0.30220249303830921</v>
      </c>
      <c r="E7251">
        <v>-2.9345253846884512E-2</v>
      </c>
      <c r="G7251">
        <v>7249</v>
      </c>
      <c r="H7251">
        <f t="shared" ca="1" si="227"/>
        <v>2.3979105644468462E-2</v>
      </c>
    </row>
    <row r="7252" spans="2:8" x14ac:dyDescent="0.45">
      <c r="B7252" s="191">
        <v>38117</v>
      </c>
      <c r="C7252" s="101">
        <v>11.60741138458252</v>
      </c>
      <c r="D7252" s="56">
        <f t="shared" si="226"/>
        <v>-0.93124110463346343</v>
      </c>
      <c r="E7252">
        <v>-2.9519116824141611E-2</v>
      </c>
      <c r="G7252">
        <v>7250</v>
      </c>
      <c r="H7252">
        <f t="shared" ca="1" si="227"/>
        <v>7.2314743736438944E-3</v>
      </c>
    </row>
    <row r="7253" spans="2:8" x14ac:dyDescent="0.45">
      <c r="B7253" s="191">
        <v>42555</v>
      </c>
      <c r="C7253" s="101">
        <v>168.813232421875</v>
      </c>
      <c r="D7253" s="56">
        <f t="shared" si="226"/>
        <v>15.568496051008355</v>
      </c>
      <c r="E7253">
        <v>-2.9522629981195446E-2</v>
      </c>
      <c r="G7253">
        <v>7251</v>
      </c>
      <c r="H7253">
        <f t="shared" ca="1" si="227"/>
        <v>-9.6991255671173924E-3</v>
      </c>
    </row>
    <row r="7254" spans="2:8" x14ac:dyDescent="0.45">
      <c r="B7254" s="191">
        <v>36269</v>
      </c>
      <c r="C7254" s="101">
        <v>10.188808441162109</v>
      </c>
      <c r="D7254" s="56">
        <f t="shared" si="226"/>
        <v>-0.9630449514937619</v>
      </c>
      <c r="E7254">
        <v>-2.9523672922624613E-2</v>
      </c>
      <c r="G7254">
        <v>7252</v>
      </c>
      <c r="H7254">
        <f t="shared" ca="1" si="227"/>
        <v>-2.7438450187036688E-2</v>
      </c>
    </row>
    <row r="7255" spans="2:8" x14ac:dyDescent="0.45">
      <c r="B7255" s="191">
        <v>44832</v>
      </c>
      <c r="C7255" s="101">
        <v>275.70816040039063</v>
      </c>
      <c r="D7255" s="56">
        <f t="shared" si="226"/>
        <v>45.301121248956989</v>
      </c>
      <c r="E7255">
        <v>-2.9565558318518956E-2</v>
      </c>
      <c r="G7255">
        <v>7253</v>
      </c>
      <c r="H7255">
        <f t="shared" ca="1" si="227"/>
        <v>-1.6212980537470171E-2</v>
      </c>
    </row>
    <row r="7256" spans="2:8" x14ac:dyDescent="0.45">
      <c r="B7256" s="191">
        <v>35776</v>
      </c>
      <c r="C7256" s="101">
        <v>5.9546756744384766</v>
      </c>
      <c r="D7256" s="56">
        <f t="shared" si="226"/>
        <v>-0.82773445647459742</v>
      </c>
      <c r="E7256">
        <v>-2.9573700033422887E-2</v>
      </c>
      <c r="G7256">
        <v>7254</v>
      </c>
      <c r="H7256">
        <f t="shared" ca="1" si="227"/>
        <v>1.4630801003625099E-2</v>
      </c>
    </row>
    <row r="7257" spans="2:8" x14ac:dyDescent="0.45">
      <c r="B7257" s="191">
        <v>39909</v>
      </c>
      <c r="C7257" s="101">
        <v>34.566841125488281</v>
      </c>
      <c r="D7257" s="56">
        <f t="shared" si="226"/>
        <v>-0.4992891185124812</v>
      </c>
      <c r="E7257">
        <v>-2.968140555271492E-2</v>
      </c>
      <c r="G7257">
        <v>7255</v>
      </c>
      <c r="H7257">
        <f t="shared" ca="1" si="227"/>
        <v>2.6779883030936504E-2</v>
      </c>
    </row>
    <row r="7258" spans="2:8" x14ac:dyDescent="0.45">
      <c r="B7258" s="191">
        <v>40498</v>
      </c>
      <c r="C7258" s="101">
        <v>69.035530090332031</v>
      </c>
      <c r="D7258" s="56">
        <f t="shared" si="226"/>
        <v>22.008966993881753</v>
      </c>
      <c r="E7258">
        <v>-2.9688848454901235E-2</v>
      </c>
      <c r="G7258">
        <v>7256</v>
      </c>
      <c r="H7258">
        <f t="shared" ca="1" si="227"/>
        <v>9.9959575825339549E-3</v>
      </c>
    </row>
    <row r="7259" spans="2:8" x14ac:dyDescent="0.45">
      <c r="B7259" s="191">
        <v>35111</v>
      </c>
      <c r="C7259" s="101">
        <v>3.0003750324249268</v>
      </c>
      <c r="D7259" s="56">
        <f t="shared" si="226"/>
        <v>-0.97247824684336082</v>
      </c>
      <c r="E7259">
        <v>-2.972471504466263E-2</v>
      </c>
      <c r="G7259">
        <v>7257</v>
      </c>
      <c r="H7259">
        <f t="shared" ca="1" si="227"/>
        <v>-4.6527882372437122E-3</v>
      </c>
    </row>
    <row r="7260" spans="2:8" x14ac:dyDescent="0.45">
      <c r="B7260" s="191">
        <v>43914</v>
      </c>
      <c r="C7260" s="101">
        <v>109.018310546875</v>
      </c>
      <c r="D7260" s="56">
        <f t="shared" si="226"/>
        <v>-0.22901574174801095</v>
      </c>
      <c r="E7260">
        <v>-2.9812135536606287E-2</v>
      </c>
      <c r="G7260">
        <v>7258</v>
      </c>
      <c r="H7260">
        <f t="shared" ca="1" si="227"/>
        <v>2.9068523500601171E-2</v>
      </c>
    </row>
    <row r="7261" spans="2:8" x14ac:dyDescent="0.45">
      <c r="B7261" s="191">
        <v>42248</v>
      </c>
      <c r="C7261" s="101">
        <v>141.40147399902344</v>
      </c>
      <c r="D7261" s="56">
        <f t="shared" si="226"/>
        <v>13.747045969706283</v>
      </c>
      <c r="E7261">
        <v>-2.983216111578095E-2</v>
      </c>
      <c r="G7261">
        <v>7259</v>
      </c>
      <c r="H7261">
        <f t="shared" ca="1" si="227"/>
        <v>-5.8946008201616927E-3</v>
      </c>
    </row>
    <row r="7262" spans="2:8" x14ac:dyDescent="0.45">
      <c r="B7262" s="191">
        <v>36903</v>
      </c>
      <c r="C7262" s="101">
        <v>9.5884609222412109</v>
      </c>
      <c r="D7262" s="56">
        <f t="shared" si="226"/>
        <v>-5.8544830509641078E-2</v>
      </c>
      <c r="E7262">
        <v>-2.9868164859201428E-2</v>
      </c>
      <c r="G7262">
        <v>7260</v>
      </c>
      <c r="H7262">
        <f t="shared" ca="1" si="227"/>
        <v>1.1694603148332896E-2</v>
      </c>
    </row>
    <row r="7263" spans="2:8" x14ac:dyDescent="0.45">
      <c r="B7263" s="191">
        <v>37908</v>
      </c>
      <c r="C7263" s="101">
        <v>10.184723854064941</v>
      </c>
      <c r="D7263" s="56">
        <f t="shared" si="226"/>
        <v>-0.66494551385665068</v>
      </c>
      <c r="E7263">
        <v>-2.9868664972363023E-2</v>
      </c>
      <c r="G7263">
        <v>7261</v>
      </c>
      <c r="H7263">
        <f t="shared" ca="1" si="227"/>
        <v>-1.4560059161713124E-2</v>
      </c>
    </row>
    <row r="7264" spans="2:8" x14ac:dyDescent="0.45">
      <c r="B7264" s="191">
        <v>39140</v>
      </c>
      <c r="C7264" s="101">
        <v>30.397216796875</v>
      </c>
      <c r="D7264" s="56">
        <f t="shared" si="226"/>
        <v>2.7537087459134546</v>
      </c>
      <c r="E7264">
        <v>-2.9946998251616726E-2</v>
      </c>
      <c r="G7264">
        <v>7262</v>
      </c>
      <c r="H7264">
        <f t="shared" ca="1" si="227"/>
        <v>2.0202018706247181E-2</v>
      </c>
    </row>
    <row r="7265" spans="2:8" x14ac:dyDescent="0.45">
      <c r="B7265" s="191">
        <v>37312</v>
      </c>
      <c r="C7265" s="101">
        <v>8.0979156494140625</v>
      </c>
      <c r="D7265" s="56">
        <f t="shared" si="226"/>
        <v>-0.94266742504406309</v>
      </c>
      <c r="E7265">
        <v>-2.9977404964967359E-2</v>
      </c>
      <c r="G7265">
        <v>7263</v>
      </c>
      <c r="H7265">
        <f t="shared" ca="1" si="227"/>
        <v>-2.3259863664965162E-3</v>
      </c>
    </row>
    <row r="7266" spans="2:8" x14ac:dyDescent="0.45">
      <c r="B7266" s="191">
        <v>42375</v>
      </c>
      <c r="C7266" s="101">
        <v>141.24458312988281</v>
      </c>
      <c r="D7266" s="56">
        <f t="shared" si="226"/>
        <v>2.5053178436887955</v>
      </c>
      <c r="E7266">
        <v>-3.0013645566930237E-2</v>
      </c>
      <c r="G7266">
        <v>7264</v>
      </c>
      <c r="H7266">
        <f t="shared" ca="1" si="227"/>
        <v>2.2288968711071229E-2</v>
      </c>
    </row>
    <row r="7267" spans="2:8" x14ac:dyDescent="0.45">
      <c r="B7267" s="191">
        <v>39450</v>
      </c>
      <c r="C7267" s="101">
        <v>40.29437255859375</v>
      </c>
      <c r="D7267" s="56">
        <f t="shared" si="226"/>
        <v>2.9726556968771209</v>
      </c>
      <c r="E7267">
        <v>-3.0077089333603417E-2</v>
      </c>
      <c r="G7267">
        <v>7265</v>
      </c>
      <c r="H7267">
        <f t="shared" ca="1" si="227"/>
        <v>-1.2303039993862516E-3</v>
      </c>
    </row>
    <row r="7268" spans="2:8" x14ac:dyDescent="0.45">
      <c r="B7268" s="191">
        <v>36570</v>
      </c>
      <c r="C7268" s="101">
        <v>10.14293098449707</v>
      </c>
      <c r="D7268" s="56">
        <f t="shared" si="226"/>
        <v>0.56947771382268852</v>
      </c>
      <c r="E7268">
        <v>-3.0159467477581924E-2</v>
      </c>
      <c r="G7268">
        <v>7266</v>
      </c>
      <c r="H7268">
        <f t="shared" ca="1" si="227"/>
        <v>2.3949490562138215E-2</v>
      </c>
    </row>
    <row r="7269" spans="2:8" x14ac:dyDescent="0.45">
      <c r="B7269" s="191">
        <v>37162</v>
      </c>
      <c r="C7269" s="101">
        <v>6.4626154899597168</v>
      </c>
      <c r="D7269" s="56">
        <f t="shared" si="226"/>
        <v>-0.26280563072983676</v>
      </c>
      <c r="E7269">
        <v>-3.0194093746062179E-2</v>
      </c>
      <c r="G7269">
        <v>7267</v>
      </c>
      <c r="H7269">
        <f t="shared" ca="1" si="227"/>
        <v>-2.6660104739048463E-3</v>
      </c>
    </row>
    <row r="7270" spans="2:8" x14ac:dyDescent="0.45">
      <c r="B7270" s="191">
        <v>36445</v>
      </c>
      <c r="C7270" s="101">
        <v>8.7665014266967773</v>
      </c>
      <c r="D7270" s="56">
        <f t="shared" si="226"/>
        <v>3.2824086464554397E-2</v>
      </c>
      <c r="E7270">
        <v>-3.020085761565125E-2</v>
      </c>
      <c r="G7270">
        <v>7268</v>
      </c>
      <c r="H7270">
        <f t="shared" ca="1" si="227"/>
        <v>5.2175309922925708E-3</v>
      </c>
    </row>
    <row r="7271" spans="2:8" x14ac:dyDescent="0.45">
      <c r="B7271" s="191">
        <v>37043</v>
      </c>
      <c r="C7271" s="101">
        <v>8.4878940582275391</v>
      </c>
      <c r="D7271" s="56">
        <f t="shared" si="226"/>
        <v>0.14149247651689043</v>
      </c>
      <c r="E7271">
        <v>-3.02116008467695E-2</v>
      </c>
      <c r="G7271">
        <v>7269</v>
      </c>
      <c r="H7271">
        <f t="shared" ca="1" si="227"/>
        <v>-7.1678367107980588E-3</v>
      </c>
    </row>
    <row r="7272" spans="2:8" x14ac:dyDescent="0.45">
      <c r="B7272" s="191">
        <v>37459</v>
      </c>
      <c r="C7272" s="101">
        <v>7.435786247253418</v>
      </c>
      <c r="D7272" s="56">
        <f t="shared" si="226"/>
        <v>-0.78985398695383779</v>
      </c>
      <c r="E7272">
        <v>-3.026246574057842E-2</v>
      </c>
      <c r="G7272">
        <v>7270</v>
      </c>
      <c r="H7272">
        <f t="shared" ca="1" si="227"/>
        <v>-7.803856930229911E-3</v>
      </c>
    </row>
    <row r="7273" spans="2:8" x14ac:dyDescent="0.45">
      <c r="B7273" s="191">
        <v>39959</v>
      </c>
      <c r="C7273" s="101">
        <v>35.383903503417969</v>
      </c>
      <c r="D7273" s="56">
        <f t="shared" si="226"/>
        <v>-0.77000073693568261</v>
      </c>
      <c r="E7273">
        <v>-3.0295028030004608E-2</v>
      </c>
      <c r="G7273">
        <v>7271</v>
      </c>
      <c r="H7273">
        <f t="shared" ca="1" si="227"/>
        <v>2.4700726495054125E-2</v>
      </c>
    </row>
    <row r="7274" spans="2:8" x14ac:dyDescent="0.45">
      <c r="B7274" s="191">
        <v>41775</v>
      </c>
      <c r="C7274" s="101">
        <v>153.84355163574219</v>
      </c>
      <c r="D7274" s="56">
        <f t="shared" si="226"/>
        <v>-7.9497965632356699E-2</v>
      </c>
      <c r="E7274">
        <v>-3.042271080292569E-2</v>
      </c>
      <c r="G7274">
        <v>7272</v>
      </c>
      <c r="H7274">
        <f t="shared" ca="1" si="227"/>
        <v>-1.3298806110031876E-2</v>
      </c>
    </row>
    <row r="7275" spans="2:8" x14ac:dyDescent="0.45">
      <c r="B7275" s="191">
        <v>41989</v>
      </c>
      <c r="C7275" s="101">
        <v>167.13005065917969</v>
      </c>
      <c r="D7275" s="56">
        <f t="shared" si="226"/>
        <v>3.6771763660936756</v>
      </c>
      <c r="E7275">
        <v>-3.0442056992970749E-2</v>
      </c>
      <c r="G7275">
        <v>7273</v>
      </c>
      <c r="H7275">
        <f t="shared" ca="1" si="227"/>
        <v>2.955712845645388E-2</v>
      </c>
    </row>
    <row r="7276" spans="2:8" x14ac:dyDescent="0.45">
      <c r="B7276" s="191">
        <v>38832</v>
      </c>
      <c r="C7276" s="101">
        <v>35.733108520507813</v>
      </c>
      <c r="D7276" s="56">
        <f t="shared" si="226"/>
        <v>-0.83161399204349407</v>
      </c>
      <c r="E7276">
        <v>-3.0466865764578001E-2</v>
      </c>
      <c r="G7276">
        <v>7274</v>
      </c>
      <c r="H7276">
        <f t="shared" ca="1" si="227"/>
        <v>2.1588415496354953E-2</v>
      </c>
    </row>
    <row r="7277" spans="2:8" x14ac:dyDescent="0.45">
      <c r="B7277" s="191">
        <v>43354</v>
      </c>
      <c r="C7277" s="101">
        <v>212.20948791503906</v>
      </c>
      <c r="D7277" s="56">
        <f t="shared" si="226"/>
        <v>0.19602039210425154</v>
      </c>
      <c r="E7277">
        <v>-3.0500822174192737E-2</v>
      </c>
      <c r="G7277">
        <v>7275</v>
      </c>
      <c r="H7277">
        <f t="shared" ca="1" si="227"/>
        <v>1.194291815798071E-2</v>
      </c>
    </row>
    <row r="7278" spans="2:8" x14ac:dyDescent="0.45">
      <c r="B7278" s="191">
        <v>42762</v>
      </c>
      <c r="C7278" s="101">
        <v>177.42965698242188</v>
      </c>
      <c r="D7278" s="56">
        <f t="shared" si="226"/>
        <v>17.583339642697542</v>
      </c>
      <c r="E7278">
        <v>-3.050847231524368E-2</v>
      </c>
      <c r="G7278">
        <v>7276</v>
      </c>
      <c r="H7278">
        <f t="shared" ca="1" si="227"/>
        <v>-1.9612432250876687E-2</v>
      </c>
    </row>
    <row r="7279" spans="2:8" x14ac:dyDescent="0.45">
      <c r="B7279" s="191">
        <v>36886</v>
      </c>
      <c r="C7279" s="101">
        <v>9.5477809906005859</v>
      </c>
      <c r="D7279" s="56">
        <f t="shared" si="226"/>
        <v>1.1755425968265758</v>
      </c>
      <c r="E7279">
        <v>-3.0533021332182938E-2</v>
      </c>
      <c r="G7279">
        <v>7277</v>
      </c>
      <c r="H7279">
        <f t="shared" ca="1" si="227"/>
        <v>-1.849829971132818E-2</v>
      </c>
    </row>
    <row r="7280" spans="2:8" x14ac:dyDescent="0.45">
      <c r="B7280" s="191">
        <v>35479</v>
      </c>
      <c r="C7280" s="101">
        <v>4.3886895179748535</v>
      </c>
      <c r="D7280" s="56">
        <f t="shared" si="226"/>
        <v>-0.8691813983269544</v>
      </c>
      <c r="E7280">
        <v>-3.0539777814386913E-2</v>
      </c>
      <c r="G7280">
        <v>7278</v>
      </c>
      <c r="H7280">
        <f t="shared" ca="1" si="227"/>
        <v>-4.1468494202329995E-2</v>
      </c>
    </row>
    <row r="7281" spans="2:8" x14ac:dyDescent="0.45">
      <c r="B7281" s="191">
        <v>39728</v>
      </c>
      <c r="C7281" s="101">
        <v>33.547901153564453</v>
      </c>
      <c r="D7281" s="56">
        <f t="shared" si="226"/>
        <v>1.2474634545187869E-2</v>
      </c>
      <c r="E7281">
        <v>-3.0555470736202465E-2</v>
      </c>
      <c r="G7281">
        <v>7279</v>
      </c>
      <c r="H7281">
        <f t="shared" ca="1" si="227"/>
        <v>-9.0057675684474241E-3</v>
      </c>
    </row>
    <row r="7282" spans="2:8" x14ac:dyDescent="0.45">
      <c r="B7282" s="191">
        <v>39806</v>
      </c>
      <c r="C7282" s="101">
        <v>33.134559631347656</v>
      </c>
      <c r="D7282" s="56">
        <f t="shared" si="226"/>
        <v>3.689687920857029</v>
      </c>
      <c r="E7282">
        <v>-3.0652536511122912E-2</v>
      </c>
      <c r="G7282">
        <v>7280</v>
      </c>
      <c r="H7282">
        <f t="shared" ca="1" si="227"/>
        <v>1.4020125812079634E-2</v>
      </c>
    </row>
    <row r="7283" spans="2:8" x14ac:dyDescent="0.45">
      <c r="B7283" s="191">
        <v>36507</v>
      </c>
      <c r="C7283" s="101">
        <v>7.0654082298278809</v>
      </c>
      <c r="D7283" s="56">
        <f t="shared" si="226"/>
        <v>-0.81085167708087169</v>
      </c>
      <c r="E7283">
        <v>-3.0664837451999306E-2</v>
      </c>
      <c r="G7283">
        <v>7281</v>
      </c>
      <c r="H7283">
        <f t="shared" ca="1" si="227"/>
        <v>1.7111827176292702E-2</v>
      </c>
    </row>
    <row r="7284" spans="2:8" x14ac:dyDescent="0.45">
      <c r="B7284" s="191">
        <v>39405</v>
      </c>
      <c r="C7284" s="101">
        <v>37.353797912597656</v>
      </c>
      <c r="D7284" s="56">
        <f t="shared" si="226"/>
        <v>3.5971270211575854E-2</v>
      </c>
      <c r="E7284">
        <v>-3.0716991792733381E-2</v>
      </c>
      <c r="G7284">
        <v>7282</v>
      </c>
      <c r="H7284">
        <f t="shared" ca="1" si="227"/>
        <v>-3.8880223922020049E-3</v>
      </c>
    </row>
    <row r="7285" spans="2:8" x14ac:dyDescent="0.45">
      <c r="B7285" s="191">
        <v>39931</v>
      </c>
      <c r="C7285" s="101">
        <v>36.056789398193359</v>
      </c>
      <c r="D7285" s="56">
        <f t="shared" si="226"/>
        <v>13.954258696290179</v>
      </c>
      <c r="E7285">
        <v>-3.0749179521807724E-2</v>
      </c>
      <c r="G7285">
        <v>7283</v>
      </c>
      <c r="H7285">
        <f t="shared" ca="1" si="227"/>
        <v>2.3904667488058973E-2</v>
      </c>
    </row>
    <row r="7286" spans="2:8" x14ac:dyDescent="0.45">
      <c r="B7286" s="191">
        <v>35072</v>
      </c>
      <c r="C7286" s="101">
        <v>2.4111385345458984</v>
      </c>
      <c r="D7286" s="56">
        <f t="shared" si="226"/>
        <v>-0.69661690303516655</v>
      </c>
      <c r="E7286">
        <v>-3.0756398410229521E-2</v>
      </c>
      <c r="G7286">
        <v>7284</v>
      </c>
      <c r="H7286">
        <f t="shared" ca="1" si="227"/>
        <v>2.1671100949482453E-3</v>
      </c>
    </row>
    <row r="7287" spans="2:8" x14ac:dyDescent="0.45">
      <c r="B7287" s="191">
        <v>37057</v>
      </c>
      <c r="C7287" s="101">
        <v>7.9475045204162598</v>
      </c>
      <c r="D7287" s="56">
        <f t="shared" si="226"/>
        <v>-0.78020502561982852</v>
      </c>
      <c r="E7287">
        <v>-3.0772382610766875E-2</v>
      </c>
      <c r="G7287">
        <v>7285</v>
      </c>
      <c r="H7287">
        <f t="shared" ca="1" si="227"/>
        <v>1.7899353234365444E-2</v>
      </c>
    </row>
    <row r="7288" spans="2:8" x14ac:dyDescent="0.45">
      <c r="B7288" s="191">
        <v>38814</v>
      </c>
      <c r="C7288" s="101">
        <v>36.158718109130859</v>
      </c>
      <c r="D7288" s="56">
        <f t="shared" si="226"/>
        <v>4.8553420943532988</v>
      </c>
      <c r="E7288">
        <v>-3.0825024426733502E-2</v>
      </c>
      <c r="G7288">
        <v>7286</v>
      </c>
      <c r="H7288">
        <f t="shared" ca="1" si="227"/>
        <v>-6.7509114833435935E-3</v>
      </c>
    </row>
    <row r="7289" spans="2:8" x14ac:dyDescent="0.45">
      <c r="B7289" s="191">
        <v>35762</v>
      </c>
      <c r="C7289" s="101">
        <v>6.1753382682800293</v>
      </c>
      <c r="D7289" s="56">
        <f t="shared" si="226"/>
        <v>-0.94903996141987312</v>
      </c>
      <c r="E7289">
        <v>-3.083930517140223E-2</v>
      </c>
      <c r="G7289">
        <v>7287</v>
      </c>
      <c r="H7289">
        <f t="shared" ca="1" si="227"/>
        <v>-3.0966301511032236E-2</v>
      </c>
    </row>
    <row r="7290" spans="2:8" x14ac:dyDescent="0.45">
      <c r="B7290" s="191">
        <v>43922</v>
      </c>
      <c r="C7290" s="101">
        <v>121.18001556396484</v>
      </c>
      <c r="D7290" s="56">
        <f t="shared" si="226"/>
        <v>4.2788489852296117</v>
      </c>
      <c r="E7290">
        <v>-3.0867757160887303E-2</v>
      </c>
      <c r="G7290">
        <v>7288</v>
      </c>
      <c r="H7290">
        <f t="shared" ca="1" si="227"/>
        <v>-1.9155548769166874E-2</v>
      </c>
    </row>
    <row r="7291" spans="2:8" x14ac:dyDescent="0.45">
      <c r="B7291" s="191">
        <v>38677</v>
      </c>
      <c r="C7291" s="101">
        <v>22.955764770507813</v>
      </c>
      <c r="D7291" s="56">
        <f t="shared" si="226"/>
        <v>1.3960640262663695</v>
      </c>
      <c r="E7291">
        <v>-3.0963138951596917E-2</v>
      </c>
      <c r="G7291">
        <v>7289</v>
      </c>
      <c r="H7291">
        <f t="shared" ca="1" si="227"/>
        <v>1.1239706048337909E-2</v>
      </c>
    </row>
    <row r="7292" spans="2:8" x14ac:dyDescent="0.45">
      <c r="B7292" s="191">
        <v>36424</v>
      </c>
      <c r="C7292" s="101">
        <v>9.5806140899658203</v>
      </c>
      <c r="D7292" s="56">
        <f t="shared" si="226"/>
        <v>-0.72549762085233982</v>
      </c>
      <c r="E7292">
        <v>-3.1021298139910426E-2</v>
      </c>
      <c r="G7292">
        <v>7290</v>
      </c>
      <c r="H7292">
        <f t="shared" ca="1" si="227"/>
        <v>-9.3081640122023752E-3</v>
      </c>
    </row>
    <row r="7293" spans="2:8" x14ac:dyDescent="0.45">
      <c r="B7293" s="191">
        <v>39524</v>
      </c>
      <c r="C7293" s="101">
        <v>34.901752471923828</v>
      </c>
      <c r="D7293" s="56">
        <f t="shared" si="226"/>
        <v>-0.79963386852571916</v>
      </c>
      <c r="E7293">
        <v>-3.1037910453704562E-2</v>
      </c>
      <c r="G7293">
        <v>7291</v>
      </c>
      <c r="H7293">
        <f t="shared" ca="1" si="227"/>
        <v>9.4367191489761418E-3</v>
      </c>
    </row>
    <row r="7294" spans="2:8" x14ac:dyDescent="0.45">
      <c r="B7294" s="191">
        <v>42585</v>
      </c>
      <c r="C7294" s="101">
        <v>174.18988037109375</v>
      </c>
      <c r="D7294" s="56">
        <f t="shared" si="226"/>
        <v>-2.8862310659036203E-2</v>
      </c>
      <c r="E7294">
        <v>-3.1058361553829666E-2</v>
      </c>
      <c r="G7294">
        <v>7292</v>
      </c>
      <c r="H7294">
        <f t="shared" ca="1" si="227"/>
        <v>2.3096338433794703E-2</v>
      </c>
    </row>
    <row r="7295" spans="2:8" x14ac:dyDescent="0.45">
      <c r="B7295" s="191">
        <v>43690</v>
      </c>
      <c r="C7295" s="101">
        <v>179.3668212890625</v>
      </c>
      <c r="D7295" s="56">
        <f t="shared" si="226"/>
        <v>4.3531392925854364</v>
      </c>
      <c r="E7295">
        <v>-3.1077839380594545E-2</v>
      </c>
      <c r="G7295">
        <v>7293</v>
      </c>
      <c r="H7295">
        <f t="shared" ca="1" si="227"/>
        <v>2.1880183847760521E-3</v>
      </c>
    </row>
    <row r="7296" spans="2:8" x14ac:dyDescent="0.45">
      <c r="B7296" s="191">
        <v>38971</v>
      </c>
      <c r="C7296" s="101">
        <v>33.506847381591797</v>
      </c>
      <c r="D7296" s="56">
        <f t="shared" si="226"/>
        <v>2.2634694313731885</v>
      </c>
      <c r="E7296">
        <v>-3.1125452194159232E-2</v>
      </c>
      <c r="G7296">
        <v>7294</v>
      </c>
      <c r="H7296">
        <f t="shared" ca="1" si="227"/>
        <v>-1.7784999110920317E-2</v>
      </c>
    </row>
    <row r="7297" spans="2:8" x14ac:dyDescent="0.45">
      <c r="B7297" s="191">
        <v>36242</v>
      </c>
      <c r="C7297" s="101">
        <v>10.267247200012207</v>
      </c>
      <c r="D7297" s="56">
        <f t="shared" si="226"/>
        <v>0.27547323825523234</v>
      </c>
      <c r="E7297">
        <v>-3.1138324538935301E-2</v>
      </c>
      <c r="G7297">
        <v>7295</v>
      </c>
      <c r="H7297">
        <f t="shared" ca="1" si="227"/>
        <v>2.0259382027040262E-2</v>
      </c>
    </row>
    <row r="7298" spans="2:8" x14ac:dyDescent="0.45">
      <c r="B7298" s="191">
        <v>36733</v>
      </c>
      <c r="C7298" s="101">
        <v>8.0497550964355469</v>
      </c>
      <c r="D7298" s="56">
        <f t="shared" si="226"/>
        <v>-0.61848374863837496</v>
      </c>
      <c r="E7298">
        <v>-3.116324389370731E-2</v>
      </c>
      <c r="G7298">
        <v>7296</v>
      </c>
      <c r="H7298">
        <f t="shared" ca="1" si="227"/>
        <v>-2.5952607766593437E-2</v>
      </c>
    </row>
    <row r="7299" spans="2:8" x14ac:dyDescent="0.45">
      <c r="B7299" s="191">
        <v>38645</v>
      </c>
      <c r="C7299" s="101">
        <v>21.099376678466797</v>
      </c>
      <c r="D7299" s="56">
        <f t="shared" ref="D7299:D7362" si="228">(C7299-C7300)/C7300</f>
        <v>-0.8356661334925527</v>
      </c>
      <c r="E7299">
        <v>-3.1185049028623357E-2</v>
      </c>
      <c r="G7299">
        <v>7297</v>
      </c>
      <c r="H7299">
        <f t="shared" ca="1" si="227"/>
        <v>1.5933679479194503E-2</v>
      </c>
    </row>
    <row r="7300" spans="2:8" x14ac:dyDescent="0.45">
      <c r="B7300" s="191">
        <v>41513</v>
      </c>
      <c r="C7300" s="101">
        <v>128.39335632324219</v>
      </c>
      <c r="D7300" s="56">
        <f t="shared" si="228"/>
        <v>43.266152864817947</v>
      </c>
      <c r="E7300">
        <v>-3.1219345616117999E-2</v>
      </c>
      <c r="G7300">
        <v>7298</v>
      </c>
      <c r="H7300">
        <f t="shared" ref="H7300:H7363" ca="1" si="229">_xlfn.NORM.INV(RAND(),N$5,N$6)</f>
        <v>-4.3501528121404578E-2</v>
      </c>
    </row>
    <row r="7301" spans="2:8" x14ac:dyDescent="0.45">
      <c r="B7301" s="191">
        <v>35107</v>
      </c>
      <c r="C7301" s="101">
        <v>2.9004859924316406</v>
      </c>
      <c r="D7301" s="56">
        <f t="shared" si="228"/>
        <v>-0.72671605769820879</v>
      </c>
      <c r="E7301">
        <v>-3.1405252672200068E-2</v>
      </c>
      <c r="G7301">
        <v>7299</v>
      </c>
      <c r="H7301">
        <f t="shared" ca="1" si="229"/>
        <v>5.9518498383519516E-3</v>
      </c>
    </row>
    <row r="7302" spans="2:8" x14ac:dyDescent="0.45">
      <c r="B7302" s="191">
        <v>36228</v>
      </c>
      <c r="C7302" s="101">
        <v>10.613451957702637</v>
      </c>
      <c r="D7302" s="56">
        <f t="shared" si="228"/>
        <v>0.30625813109377209</v>
      </c>
      <c r="E7302">
        <v>-3.1493698231870745E-2</v>
      </c>
      <c r="G7302">
        <v>7300</v>
      </c>
      <c r="H7302">
        <f t="shared" ca="1" si="229"/>
        <v>-1.2190080699495518E-2</v>
      </c>
    </row>
    <row r="7303" spans="2:8" x14ac:dyDescent="0.45">
      <c r="B7303" s="191">
        <v>36160</v>
      </c>
      <c r="C7303" s="101">
        <v>8.1250801086425781</v>
      </c>
      <c r="D7303" s="56">
        <f t="shared" si="228"/>
        <v>-0.95515475616986589</v>
      </c>
      <c r="E7303">
        <v>-3.1530137241209899E-2</v>
      </c>
      <c r="G7303">
        <v>7301</v>
      </c>
      <c r="H7303">
        <f t="shared" ca="1" si="229"/>
        <v>2.3419495303774161E-2</v>
      </c>
    </row>
    <row r="7304" spans="2:8" x14ac:dyDescent="0.45">
      <c r="B7304" s="191">
        <v>44526</v>
      </c>
      <c r="C7304" s="101">
        <v>181.180419921875</v>
      </c>
      <c r="D7304" s="56">
        <f t="shared" si="228"/>
        <v>20.547636668178551</v>
      </c>
      <c r="E7304">
        <v>-3.1560904417182498E-2</v>
      </c>
      <c r="G7304">
        <v>7302</v>
      </c>
      <c r="H7304">
        <f t="shared" ca="1" si="229"/>
        <v>-1.4348871110778073E-3</v>
      </c>
    </row>
    <row r="7305" spans="2:8" x14ac:dyDescent="0.45">
      <c r="B7305" s="191">
        <v>37099</v>
      </c>
      <c r="C7305" s="101">
        <v>8.4083662033081055</v>
      </c>
      <c r="D7305" s="56">
        <f t="shared" si="228"/>
        <v>-0.96118624167561961</v>
      </c>
      <c r="E7305">
        <v>-3.1583020607502739E-2</v>
      </c>
      <c r="G7305">
        <v>7303</v>
      </c>
      <c r="H7305">
        <f t="shared" ca="1" si="229"/>
        <v>-1.7128349880306654E-3</v>
      </c>
    </row>
    <row r="7306" spans="2:8" x14ac:dyDescent="0.45">
      <c r="B7306" s="191">
        <v>44670</v>
      </c>
      <c r="C7306" s="101">
        <v>216.63365173339844</v>
      </c>
      <c r="D7306" s="56">
        <f t="shared" si="228"/>
        <v>-0.25414480072742052</v>
      </c>
      <c r="E7306">
        <v>-3.1654938485107399E-2</v>
      </c>
      <c r="G7306">
        <v>7304</v>
      </c>
      <c r="H7306">
        <f t="shared" ca="1" si="229"/>
        <v>1.1570062994346413E-2</v>
      </c>
    </row>
    <row r="7307" spans="2:8" x14ac:dyDescent="0.45">
      <c r="B7307" s="191">
        <v>46104</v>
      </c>
      <c r="C7307" s="101">
        <v>290.45001220703125</v>
      </c>
      <c r="D7307" s="56">
        <f t="shared" si="228"/>
        <v>28.486576037269245</v>
      </c>
      <c r="E7307">
        <v>-3.1671944035271175E-2</v>
      </c>
      <c r="G7307">
        <v>7305</v>
      </c>
      <c r="H7307">
        <f t="shared" ca="1" si="229"/>
        <v>5.3475763546846308E-4</v>
      </c>
    </row>
    <row r="7308" spans="2:8" x14ac:dyDescent="0.45">
      <c r="B7308" s="191">
        <v>37917</v>
      </c>
      <c r="C7308" s="101">
        <v>9.850245475769043</v>
      </c>
      <c r="D7308" s="56">
        <f t="shared" si="228"/>
        <v>-0.66039318609136277</v>
      </c>
      <c r="E7308">
        <v>-3.1736871555880661E-2</v>
      </c>
      <c r="G7308">
        <v>7306</v>
      </c>
      <c r="H7308">
        <f t="shared" ca="1" si="229"/>
        <v>-4.1759788548333841E-3</v>
      </c>
    </row>
    <row r="7309" spans="2:8" x14ac:dyDescent="0.45">
      <c r="B7309" s="191">
        <v>38869</v>
      </c>
      <c r="C7309" s="101">
        <v>29.004852294921875</v>
      </c>
      <c r="D7309" s="56">
        <f t="shared" si="228"/>
        <v>2.8463615060731673</v>
      </c>
      <c r="E7309">
        <v>-3.174117647658093E-2</v>
      </c>
      <c r="G7309">
        <v>7307</v>
      </c>
      <c r="H7309">
        <f t="shared" ca="1" si="229"/>
        <v>-4.0725236041284614E-3</v>
      </c>
    </row>
    <row r="7310" spans="2:8" x14ac:dyDescent="0.45">
      <c r="B7310" s="191">
        <v>35993</v>
      </c>
      <c r="C7310" s="101">
        <v>7.5408544540405273</v>
      </c>
      <c r="D7310" s="56">
        <f t="shared" si="228"/>
        <v>-0.87677465397079968</v>
      </c>
      <c r="E7310">
        <v>-3.1742520447094032E-2</v>
      </c>
      <c r="G7310">
        <v>7308</v>
      </c>
      <c r="H7310">
        <f t="shared" ca="1" si="229"/>
        <v>2.109760067009778E-2</v>
      </c>
    </row>
    <row r="7311" spans="2:8" x14ac:dyDescent="0.45">
      <c r="B7311" s="191">
        <v>40598</v>
      </c>
      <c r="C7311" s="101">
        <v>61.195644378662109</v>
      </c>
      <c r="D7311" s="56">
        <f t="shared" si="228"/>
        <v>-0.57364064204619269</v>
      </c>
      <c r="E7311">
        <v>-3.1812209335975915E-2</v>
      </c>
      <c r="G7311">
        <v>7309</v>
      </c>
      <c r="H7311">
        <f t="shared" ca="1" si="229"/>
        <v>-1.0279423623900431E-2</v>
      </c>
    </row>
    <row r="7312" spans="2:8" x14ac:dyDescent="0.45">
      <c r="B7312" s="191">
        <v>42240</v>
      </c>
      <c r="C7312" s="101">
        <v>143.53067016601563</v>
      </c>
      <c r="D7312" s="56">
        <f t="shared" si="228"/>
        <v>-8.3616020760421267E-3</v>
      </c>
      <c r="E7312">
        <v>-3.189716302932686E-2</v>
      </c>
      <c r="G7312">
        <v>7310</v>
      </c>
      <c r="H7312">
        <f t="shared" ca="1" si="229"/>
        <v>-2.9789066954400676E-2</v>
      </c>
    </row>
    <row r="7313" spans="2:8" x14ac:dyDescent="0.45">
      <c r="B7313" s="191">
        <v>42488</v>
      </c>
      <c r="C7313" s="101">
        <v>144.74093627929688</v>
      </c>
      <c r="D7313" s="56">
        <f t="shared" si="228"/>
        <v>-0.67711977010683588</v>
      </c>
      <c r="E7313">
        <v>-3.1929439759084098E-2</v>
      </c>
      <c r="G7313">
        <v>7311</v>
      </c>
      <c r="H7313">
        <f t="shared" ca="1" si="229"/>
        <v>-4.2844099683634271E-2</v>
      </c>
    </row>
    <row r="7314" spans="2:8" x14ac:dyDescent="0.45">
      <c r="B7314" s="191">
        <v>45574</v>
      </c>
      <c r="C7314" s="101">
        <v>448.28057861328125</v>
      </c>
      <c r="D7314" s="56">
        <f t="shared" si="228"/>
        <v>51.312667220521028</v>
      </c>
      <c r="E7314">
        <v>-3.199136880171348E-2</v>
      </c>
      <c r="G7314">
        <v>7312</v>
      </c>
      <c r="H7314">
        <f t="shared" ca="1" si="229"/>
        <v>-2.0663445688533202E-2</v>
      </c>
    </row>
    <row r="7315" spans="2:8" x14ac:dyDescent="0.45">
      <c r="B7315" s="191">
        <v>36787</v>
      </c>
      <c r="C7315" s="101">
        <v>8.5692548751831055</v>
      </c>
      <c r="D7315" s="56">
        <f t="shared" si="228"/>
        <v>2.4461923818200662</v>
      </c>
      <c r="E7315">
        <v>-3.2041729806569177E-2</v>
      </c>
      <c r="G7315">
        <v>7313</v>
      </c>
      <c r="H7315">
        <f t="shared" ca="1" si="229"/>
        <v>4.6045090231252861E-3</v>
      </c>
    </row>
    <row r="7316" spans="2:8" x14ac:dyDescent="0.45">
      <c r="B7316" s="191">
        <v>35067</v>
      </c>
      <c r="C7316" s="101">
        <v>2.486586332321167</v>
      </c>
      <c r="D7316" s="56">
        <f t="shared" si="228"/>
        <v>-0.18518552373095143</v>
      </c>
      <c r="E7316">
        <v>-3.2058140925925876E-2</v>
      </c>
      <c r="G7316">
        <v>7314</v>
      </c>
      <c r="H7316">
        <f t="shared" ca="1" si="229"/>
        <v>-3.4874807980117941E-3</v>
      </c>
    </row>
    <row r="7317" spans="2:8" x14ac:dyDescent="0.45">
      <c r="B7317" s="191">
        <v>35276</v>
      </c>
      <c r="C7317" s="101">
        <v>3.0517208576202393</v>
      </c>
      <c r="D7317" s="56">
        <f t="shared" si="228"/>
        <v>-0.60890042795977806</v>
      </c>
      <c r="E7317">
        <v>-3.2120674235927522E-2</v>
      </c>
      <c r="G7317">
        <v>7315</v>
      </c>
      <c r="H7317">
        <f t="shared" ca="1" si="229"/>
        <v>-1.8856608373248523E-2</v>
      </c>
    </row>
    <row r="7318" spans="2:8" x14ac:dyDescent="0.45">
      <c r="B7318" s="191">
        <v>36797</v>
      </c>
      <c r="C7318" s="101">
        <v>7.8029255867004395</v>
      </c>
      <c r="D7318" s="56">
        <f t="shared" si="228"/>
        <v>0.18301001739027337</v>
      </c>
      <c r="E7318">
        <v>-3.2183026878164836E-2</v>
      </c>
      <c r="G7318">
        <v>7316</v>
      </c>
      <c r="H7318">
        <f t="shared" ca="1" si="229"/>
        <v>-3.786515932678846E-2</v>
      </c>
    </row>
    <row r="7319" spans="2:8" x14ac:dyDescent="0.45">
      <c r="B7319" s="191">
        <v>37404</v>
      </c>
      <c r="C7319" s="101">
        <v>6.5958237648010254</v>
      </c>
      <c r="D7319" s="56">
        <f t="shared" si="228"/>
        <v>-0.96061467501022524</v>
      </c>
      <c r="E7319">
        <v>-3.2221130077763345E-2</v>
      </c>
      <c r="G7319">
        <v>7317</v>
      </c>
      <c r="H7319">
        <f t="shared" ca="1" si="229"/>
        <v>-2.973253078278669E-2</v>
      </c>
    </row>
    <row r="7320" spans="2:8" x14ac:dyDescent="0.45">
      <c r="B7320" s="191">
        <v>42685</v>
      </c>
      <c r="C7320" s="101">
        <v>167.46907043457031</v>
      </c>
      <c r="D7320" s="56">
        <f t="shared" si="228"/>
        <v>52.74448590383647</v>
      </c>
      <c r="E7320">
        <v>-3.2264398846362313E-2</v>
      </c>
      <c r="G7320">
        <v>7318</v>
      </c>
      <c r="H7320">
        <f t="shared" ca="1" si="229"/>
        <v>1.1273932125485763E-2</v>
      </c>
    </row>
    <row r="7321" spans="2:8" x14ac:dyDescent="0.45">
      <c r="B7321" s="191">
        <v>35373</v>
      </c>
      <c r="C7321" s="101">
        <v>3.1160233020782471</v>
      </c>
      <c r="D7321" s="56">
        <f t="shared" si="228"/>
        <v>-0.90066644248581607</v>
      </c>
      <c r="E7321">
        <v>-3.2284818105472603E-2</v>
      </c>
      <c r="G7321">
        <v>7319</v>
      </c>
      <c r="H7321">
        <f t="shared" ca="1" si="229"/>
        <v>4.0256778430922957E-2</v>
      </c>
    </row>
    <row r="7322" spans="2:8" x14ac:dyDescent="0.45">
      <c r="B7322" s="191">
        <v>39301</v>
      </c>
      <c r="C7322" s="101">
        <v>31.369291305541992</v>
      </c>
      <c r="D7322" s="56">
        <f t="shared" si="228"/>
        <v>1.2369009924594356E-2</v>
      </c>
      <c r="E7322">
        <v>-3.2454303418336806E-2</v>
      </c>
      <c r="G7322">
        <v>7320</v>
      </c>
      <c r="H7322">
        <f t="shared" ca="1" si="229"/>
        <v>1.2432554714433367E-2</v>
      </c>
    </row>
    <row r="7323" spans="2:8" x14ac:dyDescent="0.45">
      <c r="B7323" s="191">
        <v>39070</v>
      </c>
      <c r="C7323" s="101">
        <v>30.986024856567383</v>
      </c>
      <c r="D7323" s="56">
        <f t="shared" si="228"/>
        <v>3.1550729946679814</v>
      </c>
      <c r="E7323">
        <v>-3.2461804946751334E-2</v>
      </c>
      <c r="G7323">
        <v>7321</v>
      </c>
      <c r="H7323">
        <f t="shared" ca="1" si="229"/>
        <v>-7.3203452999382268E-3</v>
      </c>
    </row>
    <row r="7324" spans="2:8" x14ac:dyDescent="0.45">
      <c r="B7324" s="191">
        <v>37476</v>
      </c>
      <c r="C7324" s="101">
        <v>7.4573960304260254</v>
      </c>
      <c r="D7324" s="56">
        <f t="shared" si="228"/>
        <v>1.7396311797666375E-2</v>
      </c>
      <c r="E7324">
        <v>-3.2467802425943014E-2</v>
      </c>
      <c r="G7324">
        <v>7322</v>
      </c>
      <c r="H7324">
        <f t="shared" ca="1" si="229"/>
        <v>-1.3536471432463608E-2</v>
      </c>
    </row>
    <row r="7325" spans="2:8" x14ac:dyDescent="0.45">
      <c r="B7325" s="191">
        <v>35989</v>
      </c>
      <c r="C7325" s="101">
        <v>7.3298830986022949</v>
      </c>
      <c r="D7325" s="56">
        <f t="shared" si="228"/>
        <v>-0.17887016303070447</v>
      </c>
      <c r="E7325">
        <v>-3.2488245571169382E-2</v>
      </c>
      <c r="G7325">
        <v>7323</v>
      </c>
      <c r="H7325">
        <f t="shared" ca="1" si="229"/>
        <v>-7.7498744777989024E-3</v>
      </c>
    </row>
    <row r="7326" spans="2:8" x14ac:dyDescent="0.45">
      <c r="B7326" s="191">
        <v>36979</v>
      </c>
      <c r="C7326" s="101">
        <v>8.9265823364257813</v>
      </c>
      <c r="D7326" s="56">
        <f t="shared" si="228"/>
        <v>0.18463278086033763</v>
      </c>
      <c r="E7326">
        <v>-3.2530867910830194E-2</v>
      </c>
      <c r="G7326">
        <v>7324</v>
      </c>
      <c r="H7326">
        <f t="shared" ca="1" si="229"/>
        <v>-2.3943003878879746E-3</v>
      </c>
    </row>
    <row r="7327" spans="2:8" x14ac:dyDescent="0.45">
      <c r="B7327" s="191">
        <v>37505</v>
      </c>
      <c r="C7327" s="101">
        <v>7.535315990447998</v>
      </c>
      <c r="D7327" s="56">
        <f t="shared" si="228"/>
        <v>8.2261056573190147E-2</v>
      </c>
      <c r="E7327">
        <v>-3.2566387652663072E-2</v>
      </c>
      <c r="G7327">
        <v>7325</v>
      </c>
      <c r="H7327">
        <f t="shared" ca="1" si="229"/>
        <v>-3.6129521984735484E-3</v>
      </c>
    </row>
    <row r="7328" spans="2:8" x14ac:dyDescent="0.45">
      <c r="B7328" s="191">
        <v>37413</v>
      </c>
      <c r="C7328" s="101">
        <v>6.9625678062438965</v>
      </c>
      <c r="D7328" s="56">
        <f t="shared" si="228"/>
        <v>-0.1600676912974035</v>
      </c>
      <c r="E7328">
        <v>-3.2602766009406071E-2</v>
      </c>
      <c r="G7328">
        <v>7326</v>
      </c>
      <c r="H7328">
        <f t="shared" ca="1" si="229"/>
        <v>-7.0042951620090501E-3</v>
      </c>
    </row>
    <row r="7329" spans="2:8" x14ac:dyDescent="0.45">
      <c r="B7329" s="191">
        <v>36788</v>
      </c>
      <c r="C7329" s="101">
        <v>8.2894392013549805</v>
      </c>
      <c r="D7329" s="56">
        <f t="shared" si="228"/>
        <v>0.48391423142784784</v>
      </c>
      <c r="E7329">
        <v>-3.265344279098082E-2</v>
      </c>
      <c r="G7329">
        <v>7327</v>
      </c>
      <c r="H7329">
        <f t="shared" ca="1" si="229"/>
        <v>1.6147939533633603E-2</v>
      </c>
    </row>
    <row r="7330" spans="2:8" x14ac:dyDescent="0.45">
      <c r="B7330" s="191">
        <v>36641</v>
      </c>
      <c r="C7330" s="101">
        <v>5.5861983299255371</v>
      </c>
      <c r="D7330" s="56">
        <f t="shared" si="228"/>
        <v>-0.55295634917152103</v>
      </c>
      <c r="E7330">
        <v>-3.2677131383374663E-2</v>
      </c>
      <c r="G7330">
        <v>7328</v>
      </c>
      <c r="H7330">
        <f t="shared" ca="1" si="229"/>
        <v>-4.4575831507670631E-2</v>
      </c>
    </row>
    <row r="7331" spans="2:8" x14ac:dyDescent="0.45">
      <c r="B7331" s="191">
        <v>38042</v>
      </c>
      <c r="C7331" s="101">
        <v>12.495867729187012</v>
      </c>
      <c r="D7331" s="56">
        <f t="shared" si="228"/>
        <v>2.1059262447031544</v>
      </c>
      <c r="E7331">
        <v>-3.2679993813459561E-2</v>
      </c>
      <c r="G7331">
        <v>7329</v>
      </c>
      <c r="H7331">
        <f t="shared" ca="1" si="229"/>
        <v>1.7741792065429526E-2</v>
      </c>
    </row>
    <row r="7332" spans="2:8" x14ac:dyDescent="0.45">
      <c r="B7332" s="191">
        <v>35464</v>
      </c>
      <c r="C7332" s="101">
        <v>4.0232338905334473</v>
      </c>
      <c r="D7332" s="56">
        <f t="shared" si="228"/>
        <v>-0.97053568954143954</v>
      </c>
      <c r="E7332">
        <v>-3.272342782775934E-2</v>
      </c>
      <c r="G7332">
        <v>7330</v>
      </c>
      <c r="H7332">
        <f t="shared" ca="1" si="229"/>
        <v>-1.6662217104486253E-2</v>
      </c>
    </row>
    <row r="7333" spans="2:8" x14ac:dyDescent="0.45">
      <c r="B7333" s="191">
        <v>43894</v>
      </c>
      <c r="C7333" s="101">
        <v>136.54600524902344</v>
      </c>
      <c r="D7333" s="56">
        <f t="shared" si="228"/>
        <v>3.2142948555761057</v>
      </c>
      <c r="E7333">
        <v>-3.2757189458415388E-2</v>
      </c>
      <c r="G7333">
        <v>7331</v>
      </c>
      <c r="H7333">
        <f t="shared" ca="1" si="229"/>
        <v>-2.8574660604229658E-2</v>
      </c>
    </row>
    <row r="7334" spans="2:8" x14ac:dyDescent="0.45">
      <c r="B7334" s="191">
        <v>38902</v>
      </c>
      <c r="C7334" s="101">
        <v>32.400676727294922</v>
      </c>
      <c r="D7334" s="56">
        <f t="shared" si="228"/>
        <v>-0.50945139876335432</v>
      </c>
      <c r="E7334">
        <v>-3.2972866997326274E-2</v>
      </c>
      <c r="G7334">
        <v>7332</v>
      </c>
      <c r="H7334">
        <f t="shared" ca="1" si="229"/>
        <v>-2.2336389319377228E-2</v>
      </c>
    </row>
    <row r="7335" spans="2:8" x14ac:dyDescent="0.45">
      <c r="B7335" s="191">
        <v>40574</v>
      </c>
      <c r="C7335" s="101">
        <v>66.049880981445313</v>
      </c>
      <c r="D7335" s="56">
        <f t="shared" si="228"/>
        <v>-0.63362033029690357</v>
      </c>
      <c r="E7335">
        <v>-3.3006254587956287E-2</v>
      </c>
      <c r="G7335">
        <v>7333</v>
      </c>
      <c r="H7335">
        <f t="shared" ca="1" si="229"/>
        <v>-2.7459653770295408E-2</v>
      </c>
    </row>
    <row r="7336" spans="2:8" x14ac:dyDescent="0.45">
      <c r="B7336" s="191">
        <v>43733</v>
      </c>
      <c r="C7336" s="101">
        <v>180.27714538574219</v>
      </c>
      <c r="D7336" s="56">
        <f t="shared" si="228"/>
        <v>-5.7974548198835171E-2</v>
      </c>
      <c r="E7336">
        <v>-3.3007563394346684E-2</v>
      </c>
      <c r="G7336">
        <v>7334</v>
      </c>
      <c r="H7336">
        <f t="shared" ca="1" si="229"/>
        <v>3.9297527313643617E-2</v>
      </c>
    </row>
    <row r="7337" spans="2:8" x14ac:dyDescent="0.45">
      <c r="B7337" s="191">
        <v>44491</v>
      </c>
      <c r="C7337" s="101">
        <v>191.37184143066406</v>
      </c>
      <c r="D7337" s="56">
        <f t="shared" si="228"/>
        <v>26.411203111853332</v>
      </c>
      <c r="E7337">
        <v>-3.3101788034826926E-2</v>
      </c>
      <c r="G7337">
        <v>7335</v>
      </c>
      <c r="H7337">
        <f t="shared" ca="1" si="229"/>
        <v>-1.7075416495244616E-2</v>
      </c>
    </row>
    <row r="7338" spans="2:8" x14ac:dyDescent="0.45">
      <c r="B7338" s="191">
        <v>37355</v>
      </c>
      <c r="C7338" s="101">
        <v>6.9815192222595215</v>
      </c>
      <c r="D7338" s="56">
        <f t="shared" si="228"/>
        <v>1.4806999625725612</v>
      </c>
      <c r="E7338">
        <v>-3.3114713934155313E-2</v>
      </c>
      <c r="G7338">
        <v>7336</v>
      </c>
      <c r="H7338">
        <f t="shared" ca="1" si="229"/>
        <v>-6.0455121226756173E-3</v>
      </c>
    </row>
    <row r="7339" spans="2:8" x14ac:dyDescent="0.45">
      <c r="B7339" s="191">
        <v>35403</v>
      </c>
      <c r="C7339" s="101">
        <v>2.8143343925476074</v>
      </c>
      <c r="D7339" s="56">
        <f t="shared" si="228"/>
        <v>-0.58141856306841344</v>
      </c>
      <c r="E7339">
        <v>-3.3137012147450164E-2</v>
      </c>
      <c r="G7339">
        <v>7337</v>
      </c>
      <c r="H7339">
        <f t="shared" ca="1" si="229"/>
        <v>-1.2497782568566935E-3</v>
      </c>
    </row>
    <row r="7340" spans="2:8" x14ac:dyDescent="0.45">
      <c r="B7340" s="191">
        <v>35724</v>
      </c>
      <c r="C7340" s="101">
        <v>6.7235050201416016</v>
      </c>
      <c r="D7340" s="56">
        <f t="shared" si="228"/>
        <v>-0.96300960766134747</v>
      </c>
      <c r="E7340">
        <v>-3.3197178459243908E-2</v>
      </c>
      <c r="G7340">
        <v>7338</v>
      </c>
      <c r="H7340">
        <f t="shared" ca="1" si="229"/>
        <v>-2.2443852664211423E-3</v>
      </c>
    </row>
    <row r="7341" spans="2:8" x14ac:dyDescent="0.45">
      <c r="B7341" s="191">
        <v>44606</v>
      </c>
      <c r="C7341" s="101">
        <v>181.7635498046875</v>
      </c>
      <c r="D7341" s="56">
        <f t="shared" si="228"/>
        <v>16.826551477535745</v>
      </c>
      <c r="E7341">
        <v>-3.3250601659080899E-2</v>
      </c>
      <c r="G7341">
        <v>7339</v>
      </c>
      <c r="H7341">
        <f t="shared" ca="1" si="229"/>
        <v>-2.5542478909352139E-2</v>
      </c>
    </row>
    <row r="7342" spans="2:8" x14ac:dyDescent="0.45">
      <c r="B7342" s="191">
        <v>36382</v>
      </c>
      <c r="C7342" s="101">
        <v>10.196226119995117</v>
      </c>
      <c r="D7342" s="56">
        <f t="shared" si="228"/>
        <v>-0.8774396141645292</v>
      </c>
      <c r="E7342">
        <v>-3.3257722938992845E-2</v>
      </c>
      <c r="G7342">
        <v>7340</v>
      </c>
      <c r="H7342">
        <f t="shared" ca="1" si="229"/>
        <v>-7.8364465806322267E-3</v>
      </c>
    </row>
    <row r="7343" spans="2:8" x14ac:dyDescent="0.45">
      <c r="B7343" s="191">
        <v>40759</v>
      </c>
      <c r="C7343" s="101">
        <v>83.193489074707031</v>
      </c>
      <c r="D7343" s="56">
        <f t="shared" si="228"/>
        <v>6.529190202930228</v>
      </c>
      <c r="E7343">
        <v>-3.3357359771338989E-2</v>
      </c>
      <c r="G7343">
        <v>7341</v>
      </c>
      <c r="H7343">
        <f t="shared" ca="1" si="229"/>
        <v>2.2787901349755699E-3</v>
      </c>
    </row>
    <row r="7344" spans="2:8" x14ac:dyDescent="0.45">
      <c r="B7344" s="191">
        <v>36312</v>
      </c>
      <c r="C7344" s="101">
        <v>11.049460411071777</v>
      </c>
      <c r="D7344" s="56">
        <f t="shared" si="228"/>
        <v>-0.91651874565092184</v>
      </c>
      <c r="E7344">
        <v>-3.3363326421157184E-2</v>
      </c>
      <c r="G7344">
        <v>7342</v>
      </c>
      <c r="H7344">
        <f t="shared" ca="1" si="229"/>
        <v>-1.9838320684565768E-2</v>
      </c>
    </row>
    <row r="7345" spans="2:8" x14ac:dyDescent="0.45">
      <c r="B7345" s="191">
        <v>43896</v>
      </c>
      <c r="C7345" s="101">
        <v>132.35858154296875</v>
      </c>
      <c r="D7345" s="56">
        <f t="shared" si="228"/>
        <v>3.3151188936424236</v>
      </c>
      <c r="E7345">
        <v>-3.3501880627690758E-2</v>
      </c>
      <c r="G7345">
        <v>7343</v>
      </c>
      <c r="H7345">
        <f t="shared" ca="1" si="229"/>
        <v>-1.1047856766493336E-2</v>
      </c>
    </row>
    <row r="7346" spans="2:8" x14ac:dyDescent="0.45">
      <c r="B7346" s="191">
        <v>39143</v>
      </c>
      <c r="C7346" s="101">
        <v>30.6732177734375</v>
      </c>
      <c r="D7346" s="56">
        <f t="shared" si="228"/>
        <v>-0.61392493738187826</v>
      </c>
      <c r="E7346">
        <v>-3.3623375718873916E-2</v>
      </c>
      <c r="G7346">
        <v>7344</v>
      </c>
      <c r="H7346">
        <f t="shared" ca="1" si="229"/>
        <v>-2.817898896991388E-2</v>
      </c>
    </row>
    <row r="7347" spans="2:8" x14ac:dyDescent="0.45">
      <c r="B7347" s="191">
        <v>40808</v>
      </c>
      <c r="C7347" s="101">
        <v>79.448844909667969</v>
      </c>
      <c r="D7347" s="56">
        <f t="shared" si="228"/>
        <v>-0.40632709866280031</v>
      </c>
      <c r="E7347">
        <v>-3.3654037548181491E-2</v>
      </c>
      <c r="G7347">
        <v>7345</v>
      </c>
      <c r="H7347">
        <f t="shared" ca="1" si="229"/>
        <v>2.4060181643011293E-2</v>
      </c>
    </row>
    <row r="7348" spans="2:8" x14ac:dyDescent="0.45">
      <c r="B7348" s="191">
        <v>42411</v>
      </c>
      <c r="C7348" s="101">
        <v>133.82595825195313</v>
      </c>
      <c r="D7348" s="56">
        <f t="shared" si="228"/>
        <v>18.651821113371334</v>
      </c>
      <c r="E7348">
        <v>-3.3818912583616953E-2</v>
      </c>
      <c r="G7348">
        <v>7346</v>
      </c>
      <c r="H7348">
        <f t="shared" ca="1" si="229"/>
        <v>1.5671570686788885E-2</v>
      </c>
    </row>
    <row r="7349" spans="2:8" x14ac:dyDescent="0.45">
      <c r="B7349" s="191">
        <v>37397</v>
      </c>
      <c r="C7349" s="101">
        <v>6.8098502159118652</v>
      </c>
      <c r="D7349" s="56">
        <f t="shared" si="228"/>
        <v>-0.95608082682904483</v>
      </c>
      <c r="E7349">
        <v>-3.3921379403090444E-2</v>
      </c>
      <c r="G7349">
        <v>7347</v>
      </c>
      <c r="H7349">
        <f t="shared" ca="1" si="229"/>
        <v>1.1408128760558765E-2</v>
      </c>
    </row>
    <row r="7350" spans="2:8" x14ac:dyDescent="0.45">
      <c r="B7350" s="191">
        <v>41922</v>
      </c>
      <c r="C7350" s="101">
        <v>155.05415344238281</v>
      </c>
      <c r="D7350" s="56">
        <f t="shared" si="228"/>
        <v>17.445687599249084</v>
      </c>
      <c r="E7350">
        <v>-3.3926099588533702E-2</v>
      </c>
      <c r="G7350">
        <v>7348</v>
      </c>
      <c r="H7350">
        <f t="shared" ca="1" si="229"/>
        <v>-1.3056042764878623E-2</v>
      </c>
    </row>
    <row r="7351" spans="2:8" x14ac:dyDescent="0.45">
      <c r="B7351" s="191">
        <v>36962</v>
      </c>
      <c r="C7351" s="101">
        <v>8.4059839248657227</v>
      </c>
      <c r="D7351" s="56">
        <f t="shared" si="228"/>
        <v>5.3879993740216237E-3</v>
      </c>
      <c r="E7351">
        <v>-3.3988077069977481E-2</v>
      </c>
      <c r="G7351">
        <v>7349</v>
      </c>
      <c r="H7351">
        <f t="shared" ca="1" si="229"/>
        <v>4.8851490684607667E-3</v>
      </c>
    </row>
    <row r="7352" spans="2:8" x14ac:dyDescent="0.45">
      <c r="B7352" s="191">
        <v>36217</v>
      </c>
      <c r="C7352" s="101">
        <v>8.3609352111816406</v>
      </c>
      <c r="D7352" s="56">
        <f t="shared" si="228"/>
        <v>-0.7409919329155128</v>
      </c>
      <c r="E7352">
        <v>-3.3999890035388114E-2</v>
      </c>
      <c r="G7352">
        <v>7350</v>
      </c>
      <c r="H7352">
        <f t="shared" ca="1" si="229"/>
        <v>1.880909502155061E-2</v>
      </c>
    </row>
    <row r="7353" spans="2:8" x14ac:dyDescent="0.45">
      <c r="B7353" s="191">
        <v>39637</v>
      </c>
      <c r="C7353" s="101">
        <v>32.280597686767578</v>
      </c>
      <c r="D7353" s="56">
        <f t="shared" si="228"/>
        <v>2.358500428238159</v>
      </c>
      <c r="E7353">
        <v>-3.401718301752673E-2</v>
      </c>
      <c r="G7353">
        <v>7351</v>
      </c>
      <c r="H7353">
        <f t="shared" ca="1" si="229"/>
        <v>-1.8776582929346433E-2</v>
      </c>
    </row>
    <row r="7354" spans="2:8" x14ac:dyDescent="0.45">
      <c r="B7354" s="191">
        <v>36536</v>
      </c>
      <c r="C7354" s="101">
        <v>9.6116104125976563</v>
      </c>
      <c r="D7354" s="56">
        <f t="shared" si="228"/>
        <v>-0.94247581045577888</v>
      </c>
      <c r="E7354">
        <v>-3.4049351495006548E-2</v>
      </c>
      <c r="G7354">
        <v>7352</v>
      </c>
      <c r="H7354">
        <f t="shared" ca="1" si="229"/>
        <v>3.9822547431534886E-3</v>
      </c>
    </row>
    <row r="7355" spans="2:8" x14ac:dyDescent="0.45">
      <c r="B7355" s="191">
        <v>44291</v>
      </c>
      <c r="C7355" s="101">
        <v>167.08815002441406</v>
      </c>
      <c r="D7355" s="56">
        <f t="shared" si="228"/>
        <v>4.2743601575233994</v>
      </c>
      <c r="E7355">
        <v>-3.4083003335104278E-2</v>
      </c>
      <c r="G7355">
        <v>7353</v>
      </c>
      <c r="H7355">
        <f t="shared" ca="1" si="229"/>
        <v>1.356254579963689E-2</v>
      </c>
    </row>
    <row r="7356" spans="2:8" x14ac:dyDescent="0.45">
      <c r="B7356" s="191">
        <v>39643</v>
      </c>
      <c r="C7356" s="101">
        <v>31.6793212890625</v>
      </c>
      <c r="D7356" s="56">
        <f t="shared" si="228"/>
        <v>1.6805535897262507</v>
      </c>
      <c r="E7356">
        <v>-3.4087701278156496E-2</v>
      </c>
      <c r="G7356">
        <v>7354</v>
      </c>
      <c r="H7356">
        <f t="shared" ca="1" si="229"/>
        <v>7.4704696439504073E-3</v>
      </c>
    </row>
    <row r="7357" spans="2:8" x14ac:dyDescent="0.45">
      <c r="B7357" s="191">
        <v>38014</v>
      </c>
      <c r="C7357" s="101">
        <v>11.818201065063477</v>
      </c>
      <c r="D7357" s="56">
        <f t="shared" si="228"/>
        <v>-0.91686309482726325</v>
      </c>
      <c r="E7357">
        <v>-3.4123006063172E-2</v>
      </c>
      <c r="G7357">
        <v>7355</v>
      </c>
      <c r="H7357">
        <f t="shared" ca="1" si="229"/>
        <v>1.0678811048728094E-2</v>
      </c>
    </row>
    <row r="7358" spans="2:8" x14ac:dyDescent="0.45">
      <c r="B7358" s="191">
        <v>44008</v>
      </c>
      <c r="C7358" s="101">
        <v>142.15348815917969</v>
      </c>
      <c r="D7358" s="56">
        <f t="shared" si="228"/>
        <v>-6.9230179767357777E-2</v>
      </c>
      <c r="E7358">
        <v>-3.4141276535745238E-2</v>
      </c>
      <c r="G7358">
        <v>7356</v>
      </c>
      <c r="H7358">
        <f t="shared" ca="1" si="229"/>
        <v>-1.1374944630159737E-2</v>
      </c>
    </row>
    <row r="7359" spans="2:8" x14ac:dyDescent="0.45">
      <c r="B7359" s="191">
        <v>42018</v>
      </c>
      <c r="C7359" s="101">
        <v>152.72679138183594</v>
      </c>
      <c r="D7359" s="56">
        <f t="shared" si="228"/>
        <v>0.43930081961938516</v>
      </c>
      <c r="E7359">
        <v>-3.4157229556433868E-2</v>
      </c>
      <c r="G7359">
        <v>7357</v>
      </c>
      <c r="H7359">
        <f t="shared" ca="1" si="229"/>
        <v>3.5748580733612124E-2</v>
      </c>
    </row>
    <row r="7360" spans="2:8" x14ac:dyDescent="0.45">
      <c r="B7360" s="191">
        <v>41092</v>
      </c>
      <c r="C7360" s="101">
        <v>106.11179351806641</v>
      </c>
      <c r="D7360" s="56">
        <f t="shared" si="228"/>
        <v>1.7027320878439887</v>
      </c>
      <c r="E7360">
        <v>-3.4182958997781891E-2</v>
      </c>
      <c r="G7360">
        <v>7358</v>
      </c>
      <c r="H7360">
        <f t="shared" ca="1" si="229"/>
        <v>1.1245368287240364E-2</v>
      </c>
    </row>
    <row r="7361" spans="2:8" x14ac:dyDescent="0.45">
      <c r="B7361" s="191">
        <v>39463</v>
      </c>
      <c r="C7361" s="101">
        <v>39.260936737060547</v>
      </c>
      <c r="D7361" s="56">
        <f t="shared" si="228"/>
        <v>0.85043822870309904</v>
      </c>
      <c r="E7361">
        <v>-3.4204233897435717E-2</v>
      </c>
      <c r="G7361">
        <v>7359</v>
      </c>
      <c r="H7361">
        <f t="shared" ca="1" si="229"/>
        <v>3.1556859380163622E-2</v>
      </c>
    </row>
    <row r="7362" spans="2:8" x14ac:dyDescent="0.45">
      <c r="B7362" s="191">
        <v>38649</v>
      </c>
      <c r="C7362" s="101">
        <v>21.21710205078125</v>
      </c>
      <c r="D7362" s="56">
        <f t="shared" si="228"/>
        <v>-0.83395445391702427</v>
      </c>
      <c r="E7362">
        <v>-3.4212403480903854E-2</v>
      </c>
      <c r="G7362">
        <v>7360</v>
      </c>
      <c r="H7362">
        <f t="shared" ca="1" si="229"/>
        <v>8.3230983255320364E-3</v>
      </c>
    </row>
    <row r="7363" spans="2:8" x14ac:dyDescent="0.45">
      <c r="B7363" s="191">
        <v>44098</v>
      </c>
      <c r="C7363" s="101">
        <v>127.77880859375</v>
      </c>
      <c r="D7363" s="56">
        <f t="shared" ref="D7363:D7426" si="230">(C7363-C7364)/C7364</f>
        <v>-0.26008542037878102</v>
      </c>
      <c r="E7363">
        <v>-3.4492618475418055E-2</v>
      </c>
      <c r="G7363">
        <v>7361</v>
      </c>
      <c r="H7363">
        <f t="shared" ca="1" si="229"/>
        <v>-1.4997173535489607E-3</v>
      </c>
    </row>
    <row r="7364" spans="2:8" x14ac:dyDescent="0.45">
      <c r="B7364" s="191">
        <v>44616</v>
      </c>
      <c r="C7364" s="101">
        <v>172.69400024414063</v>
      </c>
      <c r="D7364" s="56">
        <f t="shared" si="230"/>
        <v>6.9295484378136436</v>
      </c>
      <c r="E7364">
        <v>-3.4498767325330137E-2</v>
      </c>
      <c r="G7364">
        <v>7362</v>
      </c>
      <c r="H7364">
        <f t="shared" ref="H7364:H7427" ca="1" si="231">_xlfn.NORM.INV(RAND(),N$5,N$6)</f>
        <v>9.4232471392685629E-3</v>
      </c>
    </row>
    <row r="7365" spans="2:8" x14ac:dyDescent="0.45">
      <c r="B7365" s="191">
        <v>38644</v>
      </c>
      <c r="C7365" s="101">
        <v>21.778541564941406</v>
      </c>
      <c r="D7365" s="56">
        <f t="shared" si="230"/>
        <v>-0.8402484139326345</v>
      </c>
      <c r="E7365">
        <v>-3.4524243374852978E-2</v>
      </c>
      <c r="G7365">
        <v>7363</v>
      </c>
      <c r="H7365">
        <f t="shared" ca="1" si="231"/>
        <v>6.6654998526344114E-2</v>
      </c>
    </row>
    <row r="7366" spans="2:8" x14ac:dyDescent="0.45">
      <c r="B7366" s="191">
        <v>43997</v>
      </c>
      <c r="C7366" s="101">
        <v>136.32754516601563</v>
      </c>
      <c r="D7366" s="56">
        <f t="shared" si="230"/>
        <v>3.3150871241355926</v>
      </c>
      <c r="E7366">
        <v>-3.4553668277263569E-2</v>
      </c>
      <c r="G7366">
        <v>7364</v>
      </c>
      <c r="H7366">
        <f t="shared" ca="1" si="231"/>
        <v>2.3965310787919383E-2</v>
      </c>
    </row>
    <row r="7367" spans="2:8" x14ac:dyDescent="0.45">
      <c r="B7367" s="191">
        <v>39111</v>
      </c>
      <c r="C7367" s="101">
        <v>31.593231201171875</v>
      </c>
      <c r="D7367" s="56">
        <f t="shared" si="230"/>
        <v>-9.2394745649520452E-2</v>
      </c>
      <c r="E7367">
        <v>-3.4579679580240275E-2</v>
      </c>
      <c r="G7367">
        <v>7365</v>
      </c>
      <c r="H7367">
        <f t="shared" ca="1" si="231"/>
        <v>3.937373668926341E-2</v>
      </c>
    </row>
    <row r="7368" spans="2:8" x14ac:dyDescent="0.45">
      <c r="B7368" s="191">
        <v>38819</v>
      </c>
      <c r="C7368" s="101">
        <v>34.809440612792969</v>
      </c>
      <c r="D7368" s="56">
        <f t="shared" si="230"/>
        <v>7.3132825301658277</v>
      </c>
      <c r="E7368">
        <v>-3.4655999072432171E-2</v>
      </c>
      <c r="G7368">
        <v>7366</v>
      </c>
      <c r="H7368">
        <f t="shared" ca="1" si="231"/>
        <v>2.3260941094999054E-2</v>
      </c>
    </row>
    <row r="7369" spans="2:8" x14ac:dyDescent="0.45">
      <c r="B7369" s="191">
        <v>35454</v>
      </c>
      <c r="C7369" s="101">
        <v>4.1872076988220215</v>
      </c>
      <c r="D7369" s="56">
        <f t="shared" si="230"/>
        <v>0.32800867230377501</v>
      </c>
      <c r="E7369">
        <v>-3.4712683049517905E-2</v>
      </c>
      <c r="G7369">
        <v>7367</v>
      </c>
      <c r="H7369">
        <f t="shared" ca="1" si="231"/>
        <v>3.6230212544232925E-3</v>
      </c>
    </row>
    <row r="7370" spans="2:8" x14ac:dyDescent="0.45">
      <c r="B7370" s="191">
        <v>35275</v>
      </c>
      <c r="C7370" s="101">
        <v>3.1529972553253174</v>
      </c>
      <c r="D7370" s="56">
        <f t="shared" si="230"/>
        <v>-0.6692648465360842</v>
      </c>
      <c r="E7370">
        <v>-3.47770991468285E-2</v>
      </c>
      <c r="G7370">
        <v>7368</v>
      </c>
      <c r="H7370">
        <f t="shared" ca="1" si="231"/>
        <v>-5.4573721787020343E-3</v>
      </c>
    </row>
    <row r="7371" spans="2:8" x14ac:dyDescent="0.45">
      <c r="B7371" s="191">
        <v>36426</v>
      </c>
      <c r="C7371" s="101">
        <v>9.533299446105957</v>
      </c>
      <c r="D7371" s="56">
        <f t="shared" si="230"/>
        <v>-0.64057795376004611</v>
      </c>
      <c r="E7371">
        <v>-3.4798057505297249E-2</v>
      </c>
      <c r="G7371">
        <v>7369</v>
      </c>
      <c r="H7371">
        <f t="shared" ca="1" si="231"/>
        <v>1.7521373926775437E-2</v>
      </c>
    </row>
    <row r="7372" spans="2:8" x14ac:dyDescent="0.45">
      <c r="B7372" s="191">
        <v>39164</v>
      </c>
      <c r="C7372" s="101">
        <v>26.523969650268555</v>
      </c>
      <c r="D7372" s="56">
        <f t="shared" si="230"/>
        <v>1.9342290347577518</v>
      </c>
      <c r="E7372">
        <v>-3.4817090530862439E-2</v>
      </c>
      <c r="G7372">
        <v>7370</v>
      </c>
      <c r="H7372">
        <f t="shared" ca="1" si="231"/>
        <v>2.2267825225100984E-2</v>
      </c>
    </row>
    <row r="7373" spans="2:8" x14ac:dyDescent="0.45">
      <c r="B7373" s="191">
        <v>36444</v>
      </c>
      <c r="C7373" s="101">
        <v>9.0395021438598633</v>
      </c>
      <c r="D7373" s="56">
        <f t="shared" si="230"/>
        <v>0.18289174485862425</v>
      </c>
      <c r="E7373">
        <v>-3.4839676819210574E-2</v>
      </c>
      <c r="G7373">
        <v>7371</v>
      </c>
      <c r="H7373">
        <f t="shared" ca="1" si="231"/>
        <v>-1.1002073220518042E-3</v>
      </c>
    </row>
    <row r="7374" spans="2:8" x14ac:dyDescent="0.45">
      <c r="B7374" s="191">
        <v>36493</v>
      </c>
      <c r="C7374" s="101">
        <v>7.6418676376342773</v>
      </c>
      <c r="D7374" s="56">
        <f t="shared" si="230"/>
        <v>0.16045479010174987</v>
      </c>
      <c r="E7374">
        <v>-3.4956149829740026E-2</v>
      </c>
      <c r="G7374">
        <v>7372</v>
      </c>
      <c r="H7374">
        <f t="shared" ca="1" si="231"/>
        <v>-2.1093359973293112E-2</v>
      </c>
    </row>
    <row r="7375" spans="2:8" x14ac:dyDescent="0.45">
      <c r="B7375" s="191">
        <v>37159</v>
      </c>
      <c r="C7375" s="101">
        <v>6.5852351188659668</v>
      </c>
      <c r="D7375" s="56">
        <f t="shared" si="230"/>
        <v>-0.94744130349400824</v>
      </c>
      <c r="E7375">
        <v>-3.495876494189553E-2</v>
      </c>
      <c r="G7375">
        <v>7373</v>
      </c>
      <c r="H7375">
        <f t="shared" ca="1" si="231"/>
        <v>-4.7796949743108004E-2</v>
      </c>
    </row>
    <row r="7376" spans="2:8" x14ac:dyDescent="0.45">
      <c r="B7376" s="191">
        <v>41256</v>
      </c>
      <c r="C7376" s="101">
        <v>125.29296875</v>
      </c>
      <c r="D7376" s="56">
        <f t="shared" si="230"/>
        <v>13.476014767872748</v>
      </c>
      <c r="E7376">
        <v>-3.4973059586229656E-2</v>
      </c>
      <c r="G7376">
        <v>7374</v>
      </c>
      <c r="H7376">
        <f t="shared" ca="1" si="231"/>
        <v>-1.2391017206668332E-2</v>
      </c>
    </row>
    <row r="7377" spans="2:8" x14ac:dyDescent="0.45">
      <c r="B7377" s="191">
        <v>36179</v>
      </c>
      <c r="C7377" s="101">
        <v>8.6552114486694336</v>
      </c>
      <c r="D7377" s="56">
        <f t="shared" si="230"/>
        <v>-0.9573325316652318</v>
      </c>
      <c r="E7377">
        <v>-3.4981987614624267E-2</v>
      </c>
      <c r="G7377">
        <v>7375</v>
      </c>
      <c r="H7377">
        <f t="shared" ca="1" si="231"/>
        <v>-1.5949241231669329E-2</v>
      </c>
    </row>
    <row r="7378" spans="2:8" x14ac:dyDescent="0.45">
      <c r="B7378" s="191">
        <v>43616</v>
      </c>
      <c r="C7378" s="101">
        <v>202.85270690917969</v>
      </c>
      <c r="D7378" s="56">
        <f t="shared" si="230"/>
        <v>51.337296587863541</v>
      </c>
      <c r="E7378">
        <v>-3.4990583754930242E-2</v>
      </c>
      <c r="G7378">
        <v>7376</v>
      </c>
      <c r="H7378">
        <f t="shared" ca="1" si="231"/>
        <v>1.0855055962631399E-2</v>
      </c>
    </row>
    <row r="7379" spans="2:8" x14ac:dyDescent="0.45">
      <c r="B7379" s="191">
        <v>35527</v>
      </c>
      <c r="C7379" s="101">
        <v>3.8758728504180908</v>
      </c>
      <c r="D7379" s="56">
        <f t="shared" si="230"/>
        <v>-0.92363972690918195</v>
      </c>
      <c r="E7379">
        <v>-3.5084987912289457E-2</v>
      </c>
      <c r="G7379">
        <v>7377</v>
      </c>
      <c r="H7379">
        <f t="shared" ca="1" si="231"/>
        <v>5.9363523717166997E-3</v>
      </c>
    </row>
    <row r="7380" spans="2:8" x14ac:dyDescent="0.45">
      <c r="B7380" s="191">
        <v>40317</v>
      </c>
      <c r="C7380" s="101">
        <v>50.757713317871094</v>
      </c>
      <c r="D7380" s="56">
        <f t="shared" si="230"/>
        <v>5.4372856450772016</v>
      </c>
      <c r="E7380">
        <v>-3.5175922393681822E-2</v>
      </c>
      <c r="G7380">
        <v>7378</v>
      </c>
      <c r="H7380">
        <f t="shared" ca="1" si="231"/>
        <v>-9.4573158458795773E-3</v>
      </c>
    </row>
    <row r="7381" spans="2:8" x14ac:dyDescent="0.45">
      <c r="B7381" s="191">
        <v>36698</v>
      </c>
      <c r="C7381" s="101">
        <v>7.884955883026123</v>
      </c>
      <c r="D7381" s="56">
        <f t="shared" si="230"/>
        <v>-0.92807929481313434</v>
      </c>
      <c r="E7381">
        <v>-3.5201311887386608E-2</v>
      </c>
      <c r="G7381">
        <v>7379</v>
      </c>
      <c r="H7381">
        <f t="shared" ca="1" si="231"/>
        <v>4.3155228505201829E-2</v>
      </c>
    </row>
    <row r="7382" spans="2:8" x14ac:dyDescent="0.45">
      <c r="B7382" s="191">
        <v>41137</v>
      </c>
      <c r="C7382" s="101">
        <v>109.63401794433594</v>
      </c>
      <c r="D7382" s="56">
        <f t="shared" si="230"/>
        <v>2.4571283913867883</v>
      </c>
      <c r="E7382">
        <v>-3.5287519557817761E-2</v>
      </c>
      <c r="G7382">
        <v>7380</v>
      </c>
      <c r="H7382">
        <f t="shared" ca="1" si="231"/>
        <v>4.9647198714254416E-3</v>
      </c>
    </row>
    <row r="7383" spans="2:8" x14ac:dyDescent="0.45">
      <c r="B7383" s="191">
        <v>38905</v>
      </c>
      <c r="C7383" s="101">
        <v>31.712451934814453</v>
      </c>
      <c r="D7383" s="56">
        <f t="shared" si="230"/>
        <v>-0.77563753027042148</v>
      </c>
      <c r="E7383">
        <v>-3.552730422051046E-2</v>
      </c>
      <c r="G7383">
        <v>7381</v>
      </c>
      <c r="H7383">
        <f t="shared" ca="1" si="231"/>
        <v>-2.0547789097727805E-2</v>
      </c>
    </row>
    <row r="7384" spans="2:8" x14ac:dyDescent="0.45">
      <c r="B7384" s="191">
        <v>41575</v>
      </c>
      <c r="C7384" s="101">
        <v>141.3447265625</v>
      </c>
      <c r="D7384" s="56">
        <f t="shared" si="230"/>
        <v>-0.37911073620259</v>
      </c>
      <c r="E7384">
        <v>-3.5583040020755984E-2</v>
      </c>
      <c r="G7384">
        <v>7382</v>
      </c>
      <c r="H7384">
        <f t="shared" ca="1" si="231"/>
        <v>-1.4549254581022119E-2</v>
      </c>
    </row>
    <row r="7385" spans="2:8" x14ac:dyDescent="0.45">
      <c r="B7385" s="191">
        <v>42933</v>
      </c>
      <c r="C7385" s="101">
        <v>227.64884948730469</v>
      </c>
      <c r="D7385" s="56">
        <f t="shared" si="230"/>
        <v>18.455657217682749</v>
      </c>
      <c r="E7385">
        <v>-3.5592562414329072E-2</v>
      </c>
      <c r="G7385">
        <v>7383</v>
      </c>
      <c r="H7385">
        <f t="shared" ca="1" si="231"/>
        <v>1.7375151706674235E-2</v>
      </c>
    </row>
    <row r="7386" spans="2:8" x14ac:dyDescent="0.45">
      <c r="B7386" s="191">
        <v>38182</v>
      </c>
      <c r="C7386" s="101">
        <v>11.700907707214355</v>
      </c>
      <c r="D7386" s="56">
        <f t="shared" si="230"/>
        <v>0.43563983507090503</v>
      </c>
      <c r="E7386">
        <v>-3.5607855651943576E-2</v>
      </c>
      <c r="G7386">
        <v>7384</v>
      </c>
      <c r="H7386">
        <f t="shared" ca="1" si="231"/>
        <v>-1.5691860385816429E-2</v>
      </c>
    </row>
    <row r="7387" spans="2:8" x14ac:dyDescent="0.45">
      <c r="B7387" s="191">
        <v>37319</v>
      </c>
      <c r="C7387" s="101">
        <v>8.1503086090087891</v>
      </c>
      <c r="D7387" s="56">
        <f t="shared" si="230"/>
        <v>-0.88368561565568549</v>
      </c>
      <c r="E7387">
        <v>-3.5613024601960724E-2</v>
      </c>
      <c r="G7387">
        <v>7385</v>
      </c>
      <c r="H7387">
        <f t="shared" ca="1" si="231"/>
        <v>-1.606784360946393E-3</v>
      </c>
    </row>
    <row r="7388" spans="2:8" x14ac:dyDescent="0.45">
      <c r="B7388" s="191">
        <v>40550</v>
      </c>
      <c r="C7388" s="101">
        <v>70.071372985839844</v>
      </c>
      <c r="D7388" s="56">
        <f t="shared" si="230"/>
        <v>0.85905115955960354</v>
      </c>
      <c r="E7388">
        <v>-3.5773936087285581E-2</v>
      </c>
      <c r="G7388">
        <v>7386</v>
      </c>
      <c r="H7388">
        <f t="shared" ca="1" si="231"/>
        <v>-1.9767481474013488E-2</v>
      </c>
    </row>
    <row r="7389" spans="2:8" x14ac:dyDescent="0.45">
      <c r="B7389" s="191">
        <v>39542</v>
      </c>
      <c r="C7389" s="101">
        <v>37.692008972167969</v>
      </c>
      <c r="D7389" s="56">
        <f t="shared" si="230"/>
        <v>3.6692407883397136E-2</v>
      </c>
      <c r="E7389">
        <v>-3.5808937679924643E-2</v>
      </c>
      <c r="G7389">
        <v>7387</v>
      </c>
      <c r="H7389">
        <f t="shared" ca="1" si="231"/>
        <v>2.770923175599152E-2</v>
      </c>
    </row>
    <row r="7390" spans="2:8" x14ac:dyDescent="0.45">
      <c r="B7390" s="191">
        <v>39433</v>
      </c>
      <c r="C7390" s="101">
        <v>36.357948303222656</v>
      </c>
      <c r="D7390" s="56">
        <f t="shared" si="230"/>
        <v>-2.4697686017510791E-2</v>
      </c>
      <c r="E7390">
        <v>-3.5874290221825374E-2</v>
      </c>
      <c r="G7390">
        <v>7388</v>
      </c>
      <c r="H7390">
        <f t="shared" ca="1" si="231"/>
        <v>1.0611913394642387E-2</v>
      </c>
    </row>
    <row r="7391" spans="2:8" x14ac:dyDescent="0.45">
      <c r="B7391" s="191">
        <v>39619</v>
      </c>
      <c r="C7391" s="101">
        <v>37.278644561767578</v>
      </c>
      <c r="D7391" s="56">
        <f t="shared" si="230"/>
        <v>0.36338178883316857</v>
      </c>
      <c r="E7391">
        <v>-3.5956883307981968E-2</v>
      </c>
      <c r="G7391">
        <v>7389</v>
      </c>
      <c r="H7391">
        <f t="shared" ca="1" si="231"/>
        <v>-9.3370107797298499E-3</v>
      </c>
    </row>
    <row r="7392" spans="2:8" x14ac:dyDescent="0.45">
      <c r="B7392" s="191">
        <v>39153</v>
      </c>
      <c r="C7392" s="101">
        <v>27.342777252197266</v>
      </c>
      <c r="D7392" s="56">
        <f t="shared" si="230"/>
        <v>-0.92814879654575877</v>
      </c>
      <c r="E7392">
        <v>-3.6003549214758089E-2</v>
      </c>
      <c r="G7392">
        <v>7390</v>
      </c>
      <c r="H7392">
        <f t="shared" ca="1" si="231"/>
        <v>-9.1542466536134823E-3</v>
      </c>
    </row>
    <row r="7393" spans="2:8" x14ac:dyDescent="0.45">
      <c r="B7393" s="191">
        <v>45421</v>
      </c>
      <c r="C7393" s="101">
        <v>380.5472412109375</v>
      </c>
      <c r="D7393" s="56">
        <f t="shared" si="230"/>
        <v>10.775273715788845</v>
      </c>
      <c r="E7393">
        <v>-3.6054463995898636E-2</v>
      </c>
      <c r="G7393">
        <v>7391</v>
      </c>
      <c r="H7393">
        <f t="shared" ca="1" si="231"/>
        <v>-2.4124267458706362E-3</v>
      </c>
    </row>
    <row r="7394" spans="2:8" x14ac:dyDescent="0.45">
      <c r="B7394" s="191">
        <v>39820</v>
      </c>
      <c r="C7394" s="101">
        <v>32.317485809326172</v>
      </c>
      <c r="D7394" s="56">
        <f t="shared" si="230"/>
        <v>-3.7782864069190118E-2</v>
      </c>
      <c r="E7394">
        <v>-3.6123982446465551E-2</v>
      </c>
      <c r="G7394">
        <v>7392</v>
      </c>
      <c r="H7394">
        <f t="shared" ca="1" si="231"/>
        <v>-3.122451803315272E-2</v>
      </c>
    </row>
    <row r="7395" spans="2:8" x14ac:dyDescent="0.45">
      <c r="B7395" s="191">
        <v>39360</v>
      </c>
      <c r="C7395" s="101">
        <v>33.586479187011719</v>
      </c>
      <c r="D7395" s="56">
        <f t="shared" si="230"/>
        <v>-0.18676068210361496</v>
      </c>
      <c r="E7395">
        <v>-3.6128378657243644E-2</v>
      </c>
      <c r="G7395">
        <v>7393</v>
      </c>
      <c r="H7395">
        <f t="shared" ca="1" si="231"/>
        <v>-1.2345801771410383E-2</v>
      </c>
    </row>
    <row r="7396" spans="2:8" x14ac:dyDescent="0.45">
      <c r="B7396" s="191">
        <v>39457</v>
      </c>
      <c r="C7396" s="101">
        <v>41.299625396728516</v>
      </c>
      <c r="D7396" s="56">
        <f t="shared" si="230"/>
        <v>0.45605883169775591</v>
      </c>
      <c r="E7396">
        <v>-3.6176255095563797E-2</v>
      </c>
      <c r="G7396">
        <v>7394</v>
      </c>
      <c r="H7396">
        <f t="shared" ca="1" si="231"/>
        <v>-1.1300083562574536E-2</v>
      </c>
    </row>
    <row r="7397" spans="2:8" x14ac:dyDescent="0.45">
      <c r="B7397" s="191">
        <v>39150</v>
      </c>
      <c r="C7397" s="101">
        <v>28.363981246948242</v>
      </c>
      <c r="D7397" s="56">
        <f t="shared" si="230"/>
        <v>-0.30226287819932157</v>
      </c>
      <c r="E7397">
        <v>-3.6261414462752287E-2</v>
      </c>
      <c r="G7397">
        <v>7395</v>
      </c>
      <c r="H7397">
        <f t="shared" ca="1" si="231"/>
        <v>1.1684251179841986E-2</v>
      </c>
    </row>
    <row r="7398" spans="2:8" x14ac:dyDescent="0.45">
      <c r="B7398" s="191">
        <v>39462</v>
      </c>
      <c r="C7398" s="101">
        <v>40.651386260986328</v>
      </c>
      <c r="D7398" s="56">
        <f t="shared" si="230"/>
        <v>0.27409703232051358</v>
      </c>
      <c r="E7398">
        <v>-3.6302660077139073E-2</v>
      </c>
      <c r="G7398">
        <v>7396</v>
      </c>
      <c r="H7398">
        <f t="shared" ca="1" si="231"/>
        <v>4.6804244711397248E-2</v>
      </c>
    </row>
    <row r="7399" spans="2:8" x14ac:dyDescent="0.45">
      <c r="B7399" s="191">
        <v>39063</v>
      </c>
      <c r="C7399" s="101">
        <v>31.906036376953125</v>
      </c>
      <c r="D7399" s="56">
        <f t="shared" si="230"/>
        <v>3.6005548156317828</v>
      </c>
      <c r="E7399">
        <v>-3.6399191789599855E-2</v>
      </c>
      <c r="G7399">
        <v>7397</v>
      </c>
      <c r="H7399">
        <f t="shared" ca="1" si="231"/>
        <v>2.0731725599997471E-2</v>
      </c>
    </row>
    <row r="7400" spans="2:8" x14ac:dyDescent="0.45">
      <c r="B7400" s="191">
        <v>37151</v>
      </c>
      <c r="C7400" s="101">
        <v>6.9352583885192871</v>
      </c>
      <c r="D7400" s="56">
        <f t="shared" si="230"/>
        <v>-6.1371667118095011E-2</v>
      </c>
      <c r="E7400">
        <v>-3.6471768538438268E-2</v>
      </c>
      <c r="G7400">
        <v>7398</v>
      </c>
      <c r="H7400">
        <f t="shared" ca="1" si="231"/>
        <v>-3.8876323891043965E-3</v>
      </c>
    </row>
    <row r="7401" spans="2:8" x14ac:dyDescent="0.45">
      <c r="B7401" s="191">
        <v>35944</v>
      </c>
      <c r="C7401" s="101">
        <v>7.3887162208557129</v>
      </c>
      <c r="D7401" s="56">
        <f t="shared" si="230"/>
        <v>-0.95421791475323725</v>
      </c>
      <c r="E7401">
        <v>-3.6544234714389764E-2</v>
      </c>
      <c r="G7401">
        <v>7399</v>
      </c>
      <c r="H7401">
        <f t="shared" ca="1" si="231"/>
        <v>2.4872239560450947E-2</v>
      </c>
    </row>
    <row r="7402" spans="2:8" x14ac:dyDescent="0.45">
      <c r="B7402" s="191">
        <v>44298</v>
      </c>
      <c r="C7402" s="101">
        <v>161.38880920410156</v>
      </c>
      <c r="D7402" s="56">
        <f t="shared" si="230"/>
        <v>21.351075745463756</v>
      </c>
      <c r="E7402">
        <v>-3.6602674433517349E-2</v>
      </c>
      <c r="G7402">
        <v>7400</v>
      </c>
      <c r="H7402">
        <f t="shared" ca="1" si="231"/>
        <v>-6.7989105748027115E-3</v>
      </c>
    </row>
    <row r="7403" spans="2:8" x14ac:dyDescent="0.45">
      <c r="B7403" s="191">
        <v>37354</v>
      </c>
      <c r="C7403" s="101">
        <v>7.2206282615661621</v>
      </c>
      <c r="D7403" s="56">
        <f t="shared" si="230"/>
        <v>0.73600261476512285</v>
      </c>
      <c r="E7403">
        <v>-3.6802953334723797E-2</v>
      </c>
      <c r="G7403">
        <v>7401</v>
      </c>
      <c r="H7403">
        <f t="shared" ca="1" si="231"/>
        <v>2.7935554374257193E-2</v>
      </c>
    </row>
    <row r="7404" spans="2:8" x14ac:dyDescent="0.45">
      <c r="B7404" s="191">
        <v>35461</v>
      </c>
      <c r="C7404" s="101">
        <v>4.1593418121337891</v>
      </c>
      <c r="D7404" s="56">
        <f t="shared" si="230"/>
        <v>-0.97893248093029328</v>
      </c>
      <c r="E7404">
        <v>-3.6853277771244745E-2</v>
      </c>
      <c r="G7404">
        <v>7402</v>
      </c>
      <c r="H7404">
        <f t="shared" ca="1" si="231"/>
        <v>-2.6814175794793168E-2</v>
      </c>
    </row>
    <row r="7405" spans="2:8" x14ac:dyDescent="0.45">
      <c r="B7405" s="191">
        <v>43378</v>
      </c>
      <c r="C7405" s="101">
        <v>197.42912292480469</v>
      </c>
      <c r="D7405" s="56">
        <f t="shared" si="230"/>
        <v>18.103810880065911</v>
      </c>
      <c r="E7405">
        <v>-3.6920856731322692E-2</v>
      </c>
      <c r="G7405">
        <v>7403</v>
      </c>
      <c r="H7405">
        <f t="shared" ca="1" si="231"/>
        <v>9.1435239204573377E-3</v>
      </c>
    </row>
    <row r="7406" spans="2:8" x14ac:dyDescent="0.45">
      <c r="B7406" s="191">
        <v>38133</v>
      </c>
      <c r="C7406" s="101">
        <v>10.334541320800781</v>
      </c>
      <c r="D7406" s="56">
        <f t="shared" si="230"/>
        <v>-0.66756310027940946</v>
      </c>
      <c r="E7406">
        <v>-3.7010983167389995E-2</v>
      </c>
      <c r="G7406">
        <v>7404</v>
      </c>
      <c r="H7406">
        <f t="shared" ca="1" si="231"/>
        <v>-1.3825258033400003E-2</v>
      </c>
    </row>
    <row r="7407" spans="2:8" x14ac:dyDescent="0.45">
      <c r="B7407" s="191">
        <v>39086</v>
      </c>
      <c r="C7407" s="101">
        <v>31.087226867675781</v>
      </c>
      <c r="D7407" s="56">
        <f t="shared" si="230"/>
        <v>7.9087460332665165</v>
      </c>
      <c r="E7407">
        <v>-3.7047531696738856E-2</v>
      </c>
      <c r="G7407">
        <v>7405</v>
      </c>
      <c r="H7407">
        <f t="shared" ca="1" si="231"/>
        <v>-2.0090940761119658E-2</v>
      </c>
    </row>
    <row r="7408" spans="2:8" x14ac:dyDescent="0.45">
      <c r="B7408" s="191">
        <v>35436</v>
      </c>
      <c r="C7408" s="101">
        <v>3.4895176887512207</v>
      </c>
      <c r="D7408" s="56">
        <f t="shared" si="230"/>
        <v>-0.59677082707711504</v>
      </c>
      <c r="E7408">
        <v>-3.7113829212005046E-2</v>
      </c>
      <c r="G7408">
        <v>7406</v>
      </c>
      <c r="H7408">
        <f t="shared" ca="1" si="231"/>
        <v>-2.3982657057053394E-2</v>
      </c>
    </row>
    <row r="7409" spans="2:8" x14ac:dyDescent="0.45">
      <c r="B7409" s="191">
        <v>36437</v>
      </c>
      <c r="C7409" s="101">
        <v>8.6539316177368164</v>
      </c>
      <c r="D7409" s="56">
        <f t="shared" si="230"/>
        <v>3.0067760545113407</v>
      </c>
      <c r="E7409">
        <v>-3.7209427179022946E-2</v>
      </c>
      <c r="G7409">
        <v>7407</v>
      </c>
      <c r="H7409">
        <f t="shared" ca="1" si="231"/>
        <v>5.7454139939500295E-3</v>
      </c>
    </row>
    <row r="7410" spans="2:8" x14ac:dyDescent="0.45">
      <c r="B7410" s="191">
        <v>35095</v>
      </c>
      <c r="C7410" s="101">
        <v>2.1598241329193115</v>
      </c>
      <c r="D7410" s="56">
        <f t="shared" si="230"/>
        <v>-0.98447442820666153</v>
      </c>
      <c r="E7410">
        <v>-3.7413941717960905E-2</v>
      </c>
      <c r="G7410">
        <v>7408</v>
      </c>
      <c r="H7410">
        <f t="shared" ca="1" si="231"/>
        <v>9.8417259060689256E-4</v>
      </c>
    </row>
    <row r="7411" spans="2:8" x14ac:dyDescent="0.45">
      <c r="B7411" s="191">
        <v>42149</v>
      </c>
      <c r="C7411" s="101">
        <v>139.11398315429688</v>
      </c>
      <c r="D7411" s="56">
        <f t="shared" si="230"/>
        <v>12.066797330235149</v>
      </c>
      <c r="E7411">
        <v>-3.7521055936475575E-2</v>
      </c>
      <c r="G7411">
        <v>7409</v>
      </c>
      <c r="H7411">
        <f t="shared" ca="1" si="231"/>
        <v>-3.1215967651452455E-2</v>
      </c>
    </row>
    <row r="7412" spans="2:8" x14ac:dyDescent="0.45">
      <c r="B7412" s="191">
        <v>38121</v>
      </c>
      <c r="C7412" s="101">
        <v>10.646371841430664</v>
      </c>
      <c r="D7412" s="56">
        <f t="shared" si="230"/>
        <v>0.41409528799154038</v>
      </c>
      <c r="E7412">
        <v>-3.7534875095407809E-2</v>
      </c>
      <c r="G7412">
        <v>7410</v>
      </c>
      <c r="H7412">
        <f t="shared" ca="1" si="231"/>
        <v>-9.8728856501859325E-3</v>
      </c>
    </row>
    <row r="7413" spans="2:8" x14ac:dyDescent="0.45">
      <c r="B7413" s="191">
        <v>36556</v>
      </c>
      <c r="C7413" s="101">
        <v>7.5287513732910156</v>
      </c>
      <c r="D7413" s="56">
        <f t="shared" si="230"/>
        <v>-0.75269386066794886</v>
      </c>
      <c r="E7413">
        <v>-3.7541753782932202E-2</v>
      </c>
      <c r="G7413">
        <v>7411</v>
      </c>
      <c r="H7413">
        <f t="shared" ca="1" si="231"/>
        <v>-4.2493793455958629E-3</v>
      </c>
    </row>
    <row r="7414" spans="2:8" x14ac:dyDescent="0.45">
      <c r="B7414" s="191">
        <v>39881</v>
      </c>
      <c r="C7414" s="101">
        <v>30.443042755126953</v>
      </c>
      <c r="D7414" s="56">
        <f t="shared" si="230"/>
        <v>-0.13589113550230897</v>
      </c>
      <c r="E7414">
        <v>-3.7678498517893441E-2</v>
      </c>
      <c r="G7414">
        <v>7412</v>
      </c>
      <c r="H7414">
        <f t="shared" ca="1" si="231"/>
        <v>-1.0978362231729977E-2</v>
      </c>
    </row>
    <row r="7415" spans="2:8" x14ac:dyDescent="0.45">
      <c r="B7415" s="191">
        <v>39471</v>
      </c>
      <c r="C7415" s="101">
        <v>35.230564117431641</v>
      </c>
      <c r="D7415" s="56">
        <f t="shared" si="230"/>
        <v>-0.57936260470980039</v>
      </c>
      <c r="E7415">
        <v>-3.7721338613590692E-2</v>
      </c>
      <c r="G7415">
        <v>7413</v>
      </c>
      <c r="H7415">
        <f t="shared" ca="1" si="231"/>
        <v>-2.6430296134858349E-2</v>
      </c>
    </row>
    <row r="7416" spans="2:8" x14ac:dyDescent="0.45">
      <c r="B7416" s="191">
        <v>40928</v>
      </c>
      <c r="C7416" s="101">
        <v>83.75518798828125</v>
      </c>
      <c r="D7416" s="56">
        <f t="shared" si="230"/>
        <v>31.602991223231943</v>
      </c>
      <c r="E7416">
        <v>-3.7762903670144135E-2</v>
      </c>
      <c r="G7416">
        <v>7414</v>
      </c>
      <c r="H7416">
        <f t="shared" ca="1" si="231"/>
        <v>1.6728717321784478E-2</v>
      </c>
    </row>
    <row r="7417" spans="2:8" x14ac:dyDescent="0.45">
      <c r="B7417" s="191">
        <v>35066</v>
      </c>
      <c r="C7417" s="101">
        <v>2.5689418315887451</v>
      </c>
      <c r="D7417" s="56">
        <f t="shared" si="230"/>
        <v>-0.74876789298345092</v>
      </c>
      <c r="E7417">
        <v>-3.7810779293111364E-2</v>
      </c>
      <c r="G7417">
        <v>7415</v>
      </c>
      <c r="H7417">
        <f t="shared" ca="1" si="231"/>
        <v>2.9482630283487413E-2</v>
      </c>
    </row>
    <row r="7418" spans="2:8" x14ac:dyDescent="0.45">
      <c r="B7418" s="191">
        <v>38135</v>
      </c>
      <c r="C7418" s="101">
        <v>10.225372314453125</v>
      </c>
      <c r="D7418" s="56">
        <f t="shared" si="230"/>
        <v>-0.73518112073319264</v>
      </c>
      <c r="E7418">
        <v>-3.7864703717123922E-2</v>
      </c>
      <c r="G7418">
        <v>7416</v>
      </c>
      <c r="H7418">
        <f t="shared" ca="1" si="231"/>
        <v>8.2993758405934068E-3</v>
      </c>
    </row>
    <row r="7419" spans="2:8" x14ac:dyDescent="0.45">
      <c r="B7419" s="191">
        <v>39594</v>
      </c>
      <c r="C7419" s="101">
        <v>38.612701416015625</v>
      </c>
      <c r="D7419" s="56">
        <f t="shared" si="230"/>
        <v>-0.88738198798591439</v>
      </c>
      <c r="E7419">
        <v>-3.7921456978392484E-2</v>
      </c>
      <c r="G7419">
        <v>7417</v>
      </c>
      <c r="H7419">
        <f t="shared" ca="1" si="231"/>
        <v>-5.5797221191242405E-2</v>
      </c>
    </row>
    <row r="7420" spans="2:8" x14ac:dyDescent="0.45">
      <c r="B7420" s="191">
        <v>46024</v>
      </c>
      <c r="C7420" s="101">
        <v>342.86434936523438</v>
      </c>
      <c r="D7420" s="56">
        <f t="shared" si="230"/>
        <v>11.261156575180278</v>
      </c>
      <c r="E7420">
        <v>-3.792780822846855E-2</v>
      </c>
      <c r="G7420">
        <v>7418</v>
      </c>
      <c r="H7420">
        <f t="shared" ca="1" si="231"/>
        <v>-4.1871636242922644E-2</v>
      </c>
    </row>
    <row r="7421" spans="2:8" x14ac:dyDescent="0.45">
      <c r="B7421" s="191">
        <v>38880</v>
      </c>
      <c r="C7421" s="101">
        <v>27.963459014892578</v>
      </c>
      <c r="D7421" s="56">
        <f t="shared" si="230"/>
        <v>-0.26464908072771365</v>
      </c>
      <c r="E7421">
        <v>-3.8006121210037401E-2</v>
      </c>
      <c r="G7421">
        <v>7419</v>
      </c>
      <c r="H7421">
        <f t="shared" ca="1" si="231"/>
        <v>1.0304403567197687E-2</v>
      </c>
    </row>
    <row r="7422" spans="2:8" x14ac:dyDescent="0.45">
      <c r="B7422" s="191">
        <v>39938</v>
      </c>
      <c r="C7422" s="101">
        <v>38.027366638183594</v>
      </c>
      <c r="D7422" s="56">
        <f t="shared" si="230"/>
        <v>0.18407700182814488</v>
      </c>
      <c r="E7422">
        <v>-3.8171726165321079E-2</v>
      </c>
      <c r="G7422">
        <v>7420</v>
      </c>
      <c r="H7422">
        <f t="shared" ca="1" si="231"/>
        <v>-1.0490354428255967E-3</v>
      </c>
    </row>
    <row r="7423" spans="2:8" x14ac:dyDescent="0.45">
      <c r="B7423" s="191">
        <v>39877</v>
      </c>
      <c r="C7423" s="101">
        <v>32.115619659423828</v>
      </c>
      <c r="D7423" s="56">
        <f t="shared" si="230"/>
        <v>3.679134198797358</v>
      </c>
      <c r="E7423">
        <v>-3.8284512949531314E-2</v>
      </c>
      <c r="G7423">
        <v>7421</v>
      </c>
      <c r="H7423">
        <f t="shared" ca="1" si="231"/>
        <v>4.8383412790255015E-2</v>
      </c>
    </row>
    <row r="7424" spans="2:8" x14ac:dyDescent="0.45">
      <c r="B7424" s="191">
        <v>36006</v>
      </c>
      <c r="C7424" s="101">
        <v>6.863581657409668</v>
      </c>
      <c r="D7424" s="56">
        <f t="shared" si="230"/>
        <v>-0.25147531496960551</v>
      </c>
      <c r="E7424">
        <v>-3.8423771030342752E-2</v>
      </c>
      <c r="G7424">
        <v>7422</v>
      </c>
      <c r="H7424">
        <f t="shared" ca="1" si="231"/>
        <v>-2.8533329219832197E-2</v>
      </c>
    </row>
    <row r="7425" spans="2:8" x14ac:dyDescent="0.45">
      <c r="B7425" s="191">
        <v>36430</v>
      </c>
      <c r="C7425" s="101">
        <v>9.1694793701171875</v>
      </c>
      <c r="D7425" s="56">
        <f t="shared" si="230"/>
        <v>-0.95631090865932156</v>
      </c>
      <c r="E7425">
        <v>-3.8437705890565325E-2</v>
      </c>
      <c r="G7425">
        <v>7423</v>
      </c>
      <c r="H7425">
        <f t="shared" ca="1" si="231"/>
        <v>8.2536033259345849E-3</v>
      </c>
    </row>
    <row r="7426" spans="2:8" x14ac:dyDescent="0.45">
      <c r="B7426" s="191">
        <v>43608</v>
      </c>
      <c r="C7426" s="101">
        <v>209.88029479980469</v>
      </c>
      <c r="D7426" s="56">
        <f t="shared" si="230"/>
        <v>27.919560418304197</v>
      </c>
      <c r="E7426">
        <v>-3.8532004021822525E-2</v>
      </c>
      <c r="G7426">
        <v>7424</v>
      </c>
      <c r="H7426">
        <f t="shared" ca="1" si="231"/>
        <v>1.374313345890474E-2</v>
      </c>
    </row>
    <row r="7427" spans="2:8" x14ac:dyDescent="0.45">
      <c r="B7427" s="191">
        <v>36521</v>
      </c>
      <c r="C7427" s="101">
        <v>7.2573819160461426</v>
      </c>
      <c r="D7427" s="56">
        <f t="shared" ref="D7427:D7490" si="232">(C7427-C7428)/C7428</f>
        <v>-0.78059055349220641</v>
      </c>
      <c r="E7427">
        <v>-3.8544795681262609E-2</v>
      </c>
      <c r="G7427">
        <v>7425</v>
      </c>
      <c r="H7427">
        <f t="shared" ca="1" si="231"/>
        <v>3.2510648387385327E-3</v>
      </c>
    </row>
    <row r="7428" spans="2:8" x14ac:dyDescent="0.45">
      <c r="B7428" s="191">
        <v>39875</v>
      </c>
      <c r="C7428" s="101">
        <v>33.076889038085938</v>
      </c>
      <c r="D7428" s="56">
        <f t="shared" si="232"/>
        <v>2.7537714525920607</v>
      </c>
      <c r="E7428">
        <v>-3.8558099050301317E-2</v>
      </c>
      <c r="G7428">
        <v>7426</v>
      </c>
      <c r="H7428">
        <f t="shared" ref="H7428:H7491" ca="1" si="233">_xlfn.NORM.INV(RAND(),N$5,N$6)</f>
        <v>-1.8893169274515852E-2</v>
      </c>
    </row>
    <row r="7429" spans="2:8" x14ac:dyDescent="0.45">
      <c r="B7429" s="191">
        <v>36581</v>
      </c>
      <c r="C7429" s="101">
        <v>8.8116416931152344</v>
      </c>
      <c r="D7429" s="56">
        <f t="shared" si="232"/>
        <v>0.11806530165951394</v>
      </c>
      <c r="E7429">
        <v>-3.8625610933748888E-2</v>
      </c>
      <c r="G7429">
        <v>7427</v>
      </c>
      <c r="H7429">
        <f t="shared" ca="1" si="233"/>
        <v>-3.9222021313916319E-2</v>
      </c>
    </row>
    <row r="7430" spans="2:8" x14ac:dyDescent="0.45">
      <c r="B7430" s="191">
        <v>36587</v>
      </c>
      <c r="C7430" s="101">
        <v>7.8811511993408203</v>
      </c>
      <c r="D7430" s="56">
        <f t="shared" si="232"/>
        <v>-0.76188398036611382</v>
      </c>
      <c r="E7430">
        <v>-3.8673227213410953E-2</v>
      </c>
      <c r="G7430">
        <v>7428</v>
      </c>
      <c r="H7430">
        <f t="shared" ca="1" si="233"/>
        <v>1.1040723190038914E-2</v>
      </c>
    </row>
    <row r="7431" spans="2:8" x14ac:dyDescent="0.45">
      <c r="B7431" s="191">
        <v>39374</v>
      </c>
      <c r="C7431" s="101">
        <v>33.097946166992188</v>
      </c>
      <c r="D7431" s="56">
        <f t="shared" si="232"/>
        <v>-0.9203624639849759</v>
      </c>
      <c r="E7431">
        <v>-3.8744997034171613E-2</v>
      </c>
      <c r="G7431">
        <v>7429</v>
      </c>
      <c r="H7431">
        <f t="shared" ca="1" si="233"/>
        <v>-4.7506494883207354E-3</v>
      </c>
    </row>
    <row r="7432" spans="2:8" x14ac:dyDescent="0.45">
      <c r="B7432" s="191">
        <v>45131</v>
      </c>
      <c r="C7432" s="101">
        <v>415.60736083984375</v>
      </c>
      <c r="D7432" s="56">
        <f t="shared" si="232"/>
        <v>57.985823304938528</v>
      </c>
      <c r="E7432">
        <v>-3.8943792564737074E-2</v>
      </c>
      <c r="G7432">
        <v>7430</v>
      </c>
      <c r="H7432">
        <f t="shared" ca="1" si="233"/>
        <v>2.9090546059573536E-3</v>
      </c>
    </row>
    <row r="7433" spans="2:8" x14ac:dyDescent="0.45">
      <c r="B7433" s="191">
        <v>35999</v>
      </c>
      <c r="C7433" s="101">
        <v>7.0458855628967285</v>
      </c>
      <c r="D7433" s="56">
        <f t="shared" si="232"/>
        <v>-0.94645736156965932</v>
      </c>
      <c r="E7433">
        <v>-3.8957794589757067E-2</v>
      </c>
      <c r="G7433">
        <v>7431</v>
      </c>
      <c r="H7433">
        <f t="shared" ca="1" si="233"/>
        <v>1.2486947381150047E-2</v>
      </c>
    </row>
    <row r="7434" spans="2:8" x14ac:dyDescent="0.45">
      <c r="B7434" s="191">
        <v>43941</v>
      </c>
      <c r="C7434" s="101">
        <v>131.59391784667969</v>
      </c>
      <c r="D7434" s="56">
        <f t="shared" si="232"/>
        <v>11.853352176862643</v>
      </c>
      <c r="E7434">
        <v>-3.9340938799629958E-2</v>
      </c>
      <c r="G7434">
        <v>7432</v>
      </c>
      <c r="H7434">
        <f t="shared" ca="1" si="233"/>
        <v>2.6644161473766803E-2</v>
      </c>
    </row>
    <row r="7435" spans="2:8" x14ac:dyDescent="0.45">
      <c r="B7435" s="191">
        <v>36578</v>
      </c>
      <c r="C7435" s="101">
        <v>10.238101005554199</v>
      </c>
      <c r="D7435" s="56">
        <f t="shared" si="232"/>
        <v>-0.71635597850785138</v>
      </c>
      <c r="E7435">
        <v>-3.9391609654343268E-2</v>
      </c>
      <c r="G7435">
        <v>7433</v>
      </c>
      <c r="H7435">
        <f t="shared" ca="1" si="233"/>
        <v>-2.4968610813313925E-2</v>
      </c>
    </row>
    <row r="7436" spans="2:8" x14ac:dyDescent="0.45">
      <c r="B7436" s="191">
        <v>39485</v>
      </c>
      <c r="C7436" s="101">
        <v>36.094894409179688</v>
      </c>
      <c r="D7436" s="56">
        <f t="shared" si="232"/>
        <v>-0.2126329422402273</v>
      </c>
      <c r="E7436">
        <v>-3.9499836567802031E-2</v>
      </c>
      <c r="G7436">
        <v>7434</v>
      </c>
      <c r="H7436">
        <f t="shared" ca="1" si="233"/>
        <v>-3.6544091744932179E-2</v>
      </c>
    </row>
    <row r="7437" spans="2:8" x14ac:dyDescent="0.45">
      <c r="B7437" s="191">
        <v>40031</v>
      </c>
      <c r="C7437" s="101">
        <v>45.842525482177734</v>
      </c>
      <c r="D7437" s="56">
        <f t="shared" si="232"/>
        <v>3.2114318871500238</v>
      </c>
      <c r="E7437">
        <v>-3.95896430807154E-2</v>
      </c>
      <c r="G7437">
        <v>7435</v>
      </c>
      <c r="H7437">
        <f t="shared" ca="1" si="233"/>
        <v>8.1401769737877282E-3</v>
      </c>
    </row>
    <row r="7438" spans="2:8" x14ac:dyDescent="0.45">
      <c r="B7438" s="191">
        <v>36405</v>
      </c>
      <c r="C7438" s="101">
        <v>10.885258674621582</v>
      </c>
      <c r="D7438" s="56">
        <f t="shared" si="232"/>
        <v>2.8971141895206438</v>
      </c>
      <c r="E7438">
        <v>-3.9631250715184807E-2</v>
      </c>
      <c r="G7438">
        <v>7436</v>
      </c>
      <c r="H7438">
        <f t="shared" ca="1" si="233"/>
        <v>-2.3041421757822801E-3</v>
      </c>
    </row>
    <row r="7439" spans="2:8" x14ac:dyDescent="0.45">
      <c r="B7439" s="191">
        <v>35191</v>
      </c>
      <c r="C7439" s="101">
        <v>2.7931587696075439</v>
      </c>
      <c r="D7439" s="56">
        <f t="shared" si="232"/>
        <v>-0.91960292011413114</v>
      </c>
      <c r="E7439">
        <v>-3.9641867420349267E-2</v>
      </c>
      <c r="G7439">
        <v>7437</v>
      </c>
      <c r="H7439">
        <f t="shared" ca="1" si="233"/>
        <v>3.7870507779796024E-2</v>
      </c>
    </row>
    <row r="7440" spans="2:8" x14ac:dyDescent="0.45">
      <c r="B7440" s="191">
        <v>39511</v>
      </c>
      <c r="C7440" s="101">
        <v>34.742042541503906</v>
      </c>
      <c r="D7440" s="56">
        <f t="shared" si="232"/>
        <v>-0.79175156358655441</v>
      </c>
      <c r="E7440">
        <v>-3.9729765977690956E-2</v>
      </c>
      <c r="G7440">
        <v>7438</v>
      </c>
      <c r="H7440">
        <f t="shared" ca="1" si="233"/>
        <v>-1.071879285599649E-2</v>
      </c>
    </row>
    <row r="7441" spans="2:8" x14ac:dyDescent="0.45">
      <c r="B7441" s="191">
        <v>44239</v>
      </c>
      <c r="C7441" s="101">
        <v>166.82978820800781</v>
      </c>
      <c r="D7441" s="56">
        <f t="shared" si="232"/>
        <v>6.0049367879236222</v>
      </c>
      <c r="E7441">
        <v>-3.9743805372885264E-2</v>
      </c>
      <c r="G7441">
        <v>7439</v>
      </c>
      <c r="H7441">
        <f t="shared" ca="1" si="233"/>
        <v>5.7520664899771735E-3</v>
      </c>
    </row>
    <row r="7442" spans="2:8" x14ac:dyDescent="0.45">
      <c r="B7442" s="191">
        <v>38630</v>
      </c>
      <c r="C7442" s="101">
        <v>23.816030502319336</v>
      </c>
      <c r="D7442" s="56">
        <f t="shared" si="232"/>
        <v>-0.91560553848473081</v>
      </c>
      <c r="E7442">
        <v>-3.9795720703868616E-2</v>
      </c>
      <c r="G7442">
        <v>7440</v>
      </c>
      <c r="H7442">
        <f t="shared" ca="1" si="233"/>
        <v>1.4067656044395546E-2</v>
      </c>
    </row>
    <row r="7443" spans="2:8" x14ac:dyDescent="0.45">
      <c r="B7443" s="191">
        <v>44830</v>
      </c>
      <c r="C7443" s="101">
        <v>282.198974609375</v>
      </c>
      <c r="D7443" s="56">
        <f t="shared" si="232"/>
        <v>1.9891864144229414</v>
      </c>
      <c r="E7443">
        <v>-3.9838152055993871E-2</v>
      </c>
      <c r="G7443">
        <v>7441</v>
      </c>
      <c r="H7443">
        <f t="shared" ca="1" si="233"/>
        <v>2.3630122806771012E-3</v>
      </c>
    </row>
    <row r="7444" spans="2:8" x14ac:dyDescent="0.45">
      <c r="B7444" s="191">
        <v>41037</v>
      </c>
      <c r="C7444" s="101">
        <v>94.4066162109375</v>
      </c>
      <c r="D7444" s="56">
        <f t="shared" si="232"/>
        <v>1.7456399822046882</v>
      </c>
      <c r="E7444">
        <v>-3.9983167595386726E-2</v>
      </c>
      <c r="G7444">
        <v>7442</v>
      </c>
      <c r="H7444">
        <f t="shared" ca="1" si="233"/>
        <v>-7.923444958882286E-3</v>
      </c>
    </row>
    <row r="7445" spans="2:8" x14ac:dyDescent="0.45">
      <c r="B7445" s="191">
        <v>39902</v>
      </c>
      <c r="C7445" s="101">
        <v>34.384193420410156</v>
      </c>
      <c r="D7445" s="56">
        <f t="shared" si="232"/>
        <v>7.1264449851640208</v>
      </c>
      <c r="E7445">
        <v>-3.9989357841823149E-2</v>
      </c>
      <c r="G7445">
        <v>7443</v>
      </c>
      <c r="H7445">
        <f t="shared" ca="1" si="233"/>
        <v>2.8087984567569686E-3</v>
      </c>
    </row>
    <row r="7446" spans="2:8" x14ac:dyDescent="0.45">
      <c r="B7446" s="191">
        <v>35485</v>
      </c>
      <c r="C7446" s="101">
        <v>4.2311482429504395</v>
      </c>
      <c r="D7446" s="56">
        <f t="shared" si="232"/>
        <v>-0.86884960255345778</v>
      </c>
      <c r="E7446">
        <v>-3.9999961051960582E-2</v>
      </c>
      <c r="G7446">
        <v>7444</v>
      </c>
      <c r="H7446">
        <f t="shared" ca="1" si="233"/>
        <v>-2.0914993795454434E-3</v>
      </c>
    </row>
    <row r="7447" spans="2:8" x14ac:dyDescent="0.45">
      <c r="B7447" s="191">
        <v>39387</v>
      </c>
      <c r="C7447" s="101">
        <v>32.261802673339844</v>
      </c>
      <c r="D7447" s="56">
        <f t="shared" si="232"/>
        <v>-0.7694373284118935</v>
      </c>
      <c r="E7447">
        <v>-4.0246004229970878E-2</v>
      </c>
      <c r="G7447">
        <v>7445</v>
      </c>
      <c r="H7447">
        <f t="shared" ca="1" si="233"/>
        <v>-2.0950633394322914E-2</v>
      </c>
    </row>
    <row r="7448" spans="2:8" x14ac:dyDescent="0.45">
      <c r="B7448" s="191">
        <v>42157</v>
      </c>
      <c r="C7448" s="101">
        <v>139.9263916015625</v>
      </c>
      <c r="D7448" s="56">
        <f t="shared" si="232"/>
        <v>1.2514210993697887</v>
      </c>
      <c r="E7448">
        <v>-4.0355200440693677E-2</v>
      </c>
      <c r="G7448">
        <v>7446</v>
      </c>
      <c r="H7448">
        <f t="shared" ca="1" si="233"/>
        <v>-8.2713254295777548E-3</v>
      </c>
    </row>
    <row r="7449" spans="2:8" x14ac:dyDescent="0.45">
      <c r="B7449" s="191">
        <v>40578</v>
      </c>
      <c r="C7449" s="101">
        <v>62.150253295898438</v>
      </c>
      <c r="D7449" s="56">
        <f t="shared" si="232"/>
        <v>8.0974810218637252</v>
      </c>
      <c r="E7449">
        <v>-4.0451725739895611E-2</v>
      </c>
      <c r="G7449">
        <v>7447</v>
      </c>
      <c r="H7449">
        <f t="shared" ca="1" si="233"/>
        <v>2.0613294502465039E-2</v>
      </c>
    </row>
    <row r="7450" spans="2:8" x14ac:dyDescent="0.45">
      <c r="B7450" s="191">
        <v>37371</v>
      </c>
      <c r="C7450" s="101">
        <v>6.8315892219543457</v>
      </c>
      <c r="D7450" s="56">
        <f t="shared" si="232"/>
        <v>-0.80645629185601519</v>
      </c>
      <c r="E7450">
        <v>-4.0472672432049273E-2</v>
      </c>
      <c r="G7450">
        <v>7448</v>
      </c>
      <c r="H7450">
        <f t="shared" ca="1" si="233"/>
        <v>1.8895511472726452E-2</v>
      </c>
    </row>
    <row r="7451" spans="2:8" x14ac:dyDescent="0.45">
      <c r="B7451" s="191">
        <v>39972</v>
      </c>
      <c r="C7451" s="101">
        <v>35.297397613525391</v>
      </c>
      <c r="D7451" s="56">
        <f t="shared" si="232"/>
        <v>0.34241463996364907</v>
      </c>
      <c r="E7451">
        <v>-4.0501452779984196E-2</v>
      </c>
      <c r="G7451">
        <v>7449</v>
      </c>
      <c r="H7451">
        <f t="shared" ca="1" si="233"/>
        <v>4.6427089937261133E-3</v>
      </c>
    </row>
    <row r="7452" spans="2:8" x14ac:dyDescent="0.45">
      <c r="B7452" s="191">
        <v>39155</v>
      </c>
      <c r="C7452" s="101">
        <v>26.293960571289063</v>
      </c>
      <c r="D7452" s="56">
        <f t="shared" si="232"/>
        <v>-0.34439619721861237</v>
      </c>
      <c r="E7452">
        <v>-4.0617696645907996E-2</v>
      </c>
      <c r="G7452">
        <v>7450</v>
      </c>
      <c r="H7452">
        <f t="shared" ca="1" si="233"/>
        <v>-1.3473348526021953E-2</v>
      </c>
    </row>
    <row r="7453" spans="2:8" x14ac:dyDescent="0.45">
      <c r="B7453" s="191">
        <v>39605</v>
      </c>
      <c r="C7453" s="101">
        <v>40.106479644775391</v>
      </c>
      <c r="D7453" s="56">
        <f t="shared" si="232"/>
        <v>4.3006911052730885</v>
      </c>
      <c r="E7453">
        <v>-4.0674162244983526E-2</v>
      </c>
      <c r="G7453">
        <v>7451</v>
      </c>
      <c r="H7453">
        <f t="shared" ca="1" si="233"/>
        <v>2.8801909126620142E-2</v>
      </c>
    </row>
    <row r="7454" spans="2:8" x14ac:dyDescent="0.45">
      <c r="B7454" s="191">
        <v>36678</v>
      </c>
      <c r="C7454" s="101">
        <v>7.5662736892700195</v>
      </c>
      <c r="D7454" s="56">
        <f t="shared" si="232"/>
        <v>-0.11076922628598533</v>
      </c>
      <c r="E7454">
        <v>-4.1276473670371142E-2</v>
      </c>
      <c r="G7454">
        <v>7452</v>
      </c>
      <c r="H7454">
        <f t="shared" ca="1" si="233"/>
        <v>1.1621241508231499E-2</v>
      </c>
    </row>
    <row r="7455" spans="2:8" x14ac:dyDescent="0.45">
      <c r="B7455" s="191">
        <v>37025</v>
      </c>
      <c r="C7455" s="101">
        <v>8.5087852478027344</v>
      </c>
      <c r="D7455" s="56">
        <f t="shared" si="232"/>
        <v>0.17382975477688131</v>
      </c>
      <c r="E7455">
        <v>-4.1550465108809345E-2</v>
      </c>
      <c r="G7455">
        <v>7453</v>
      </c>
      <c r="H7455">
        <f t="shared" ca="1" si="233"/>
        <v>1.8917579727308977E-2</v>
      </c>
    </row>
    <row r="7456" spans="2:8" x14ac:dyDescent="0.45">
      <c r="B7456" s="191">
        <v>36081</v>
      </c>
      <c r="C7456" s="101">
        <v>7.2487387657165527</v>
      </c>
      <c r="D7456" s="56">
        <f t="shared" si="232"/>
        <v>-0.78999247760162095</v>
      </c>
      <c r="E7456">
        <v>-4.1556531600998384E-2</v>
      </c>
      <c r="G7456">
        <v>7454</v>
      </c>
      <c r="H7456">
        <f t="shared" ca="1" si="233"/>
        <v>4.1878868818078785E-2</v>
      </c>
    </row>
    <row r="7457" spans="2:8" x14ac:dyDescent="0.45">
      <c r="B7457" s="191">
        <v>39626</v>
      </c>
      <c r="C7457" s="101">
        <v>34.516567230224609</v>
      </c>
      <c r="D7457" s="56">
        <f t="shared" si="232"/>
        <v>0.12294225081991637</v>
      </c>
      <c r="E7457">
        <v>-4.1981940794443687E-2</v>
      </c>
      <c r="G7457">
        <v>7455</v>
      </c>
      <c r="H7457">
        <f t="shared" ca="1" si="233"/>
        <v>-3.3782984480783353E-2</v>
      </c>
    </row>
    <row r="7458" spans="2:8" x14ac:dyDescent="0.45">
      <c r="B7458" s="191">
        <v>39136</v>
      </c>
      <c r="C7458" s="101">
        <v>30.737615585327148</v>
      </c>
      <c r="D7458" s="56">
        <f t="shared" si="232"/>
        <v>2.4201015735614595</v>
      </c>
      <c r="E7458">
        <v>-4.2419077173044731E-2</v>
      </c>
      <c r="G7458">
        <v>7456</v>
      </c>
      <c r="H7458">
        <f t="shared" ca="1" si="233"/>
        <v>-2.6806797049974577E-2</v>
      </c>
    </row>
    <row r="7459" spans="2:8" x14ac:dyDescent="0.45">
      <c r="B7459" s="191">
        <v>37858</v>
      </c>
      <c r="C7459" s="101">
        <v>8.987339973449707</v>
      </c>
      <c r="D7459" s="56">
        <f t="shared" si="232"/>
        <v>-0.95460946053555029</v>
      </c>
      <c r="E7459">
        <v>-4.2620169904051819E-2</v>
      </c>
      <c r="G7459">
        <v>7457</v>
      </c>
      <c r="H7459">
        <f t="shared" ca="1" si="233"/>
        <v>-2.1779164431877846E-2</v>
      </c>
    </row>
    <row r="7460" spans="2:8" x14ac:dyDescent="0.45">
      <c r="B7460" s="191">
        <v>43488</v>
      </c>
      <c r="C7460" s="101">
        <v>198.00028991699219</v>
      </c>
      <c r="D7460" s="56">
        <f t="shared" si="232"/>
        <v>0.43384218168727146</v>
      </c>
      <c r="E7460">
        <v>-4.2968078154754792E-2</v>
      </c>
      <c r="G7460">
        <v>7458</v>
      </c>
      <c r="H7460">
        <f t="shared" ca="1" si="233"/>
        <v>-1.6961212060428978E-2</v>
      </c>
    </row>
    <row r="7461" spans="2:8" x14ac:dyDescent="0.45">
      <c r="B7461" s="191">
        <v>41502</v>
      </c>
      <c r="C7461" s="101">
        <v>138.09071350097656</v>
      </c>
      <c r="D7461" s="56">
        <f t="shared" si="232"/>
        <v>67.340864666560165</v>
      </c>
      <c r="E7461">
        <v>-4.3153656303621578E-2</v>
      </c>
      <c r="G7461">
        <v>7459</v>
      </c>
      <c r="H7461">
        <f t="shared" ca="1" si="233"/>
        <v>9.4573283522037151E-3</v>
      </c>
    </row>
    <row r="7462" spans="2:8" x14ac:dyDescent="0.45">
      <c r="B7462" s="191">
        <v>35088</v>
      </c>
      <c r="C7462" s="101">
        <v>2.0206170082092285</v>
      </c>
      <c r="D7462" s="56">
        <f t="shared" si="232"/>
        <v>-0.10874190067179704</v>
      </c>
      <c r="E7462">
        <v>-4.3270616895395214E-2</v>
      </c>
      <c r="G7462">
        <v>7460</v>
      </c>
      <c r="H7462">
        <f t="shared" ca="1" si="233"/>
        <v>4.1590608596924475E-3</v>
      </c>
    </row>
    <row r="7463" spans="2:8" x14ac:dyDescent="0.45">
      <c r="B7463" s="191">
        <v>35083</v>
      </c>
      <c r="C7463" s="101">
        <v>2.2671513557434082</v>
      </c>
      <c r="D7463" s="56">
        <f t="shared" si="232"/>
        <v>-0.73911925331724992</v>
      </c>
      <c r="E7463">
        <v>-4.3273004667769774E-2</v>
      </c>
      <c r="G7463">
        <v>7461</v>
      </c>
      <c r="H7463">
        <f t="shared" ca="1" si="233"/>
        <v>1.9780703508819348E-3</v>
      </c>
    </row>
    <row r="7464" spans="2:8" x14ac:dyDescent="0.45">
      <c r="B7464" s="191">
        <v>36172</v>
      </c>
      <c r="C7464" s="101">
        <v>8.6903743743896484</v>
      </c>
      <c r="D7464" s="56">
        <f t="shared" si="232"/>
        <v>0.26634553550676476</v>
      </c>
      <c r="E7464">
        <v>-4.3579119806946627E-2</v>
      </c>
      <c r="G7464">
        <v>7462</v>
      </c>
      <c r="H7464">
        <f t="shared" ca="1" si="233"/>
        <v>6.0061134440963495E-4</v>
      </c>
    </row>
    <row r="7465" spans="2:8" x14ac:dyDescent="0.45">
      <c r="B7465" s="191">
        <v>35948</v>
      </c>
      <c r="C7465" s="101">
        <v>6.8625617027282715</v>
      </c>
      <c r="D7465" s="56">
        <f t="shared" si="232"/>
        <v>1.3976269684814728</v>
      </c>
      <c r="E7465">
        <v>-4.383608696460984E-2</v>
      </c>
      <c r="G7465">
        <v>7463</v>
      </c>
      <c r="H7465">
        <f t="shared" ca="1" si="233"/>
        <v>-1.026164534285372E-3</v>
      </c>
    </row>
    <row r="7466" spans="2:8" x14ac:dyDescent="0.45">
      <c r="B7466" s="191">
        <v>35180</v>
      </c>
      <c r="C7466" s="101">
        <v>2.8622307777404785</v>
      </c>
      <c r="D7466" s="56">
        <f t="shared" si="232"/>
        <v>-0.98091946884619841</v>
      </c>
      <c r="E7466">
        <v>-4.3841136252964236E-2</v>
      </c>
      <c r="G7466">
        <v>7464</v>
      </c>
      <c r="H7466">
        <f t="shared" ca="1" si="233"/>
        <v>-1.7305546952264925E-2</v>
      </c>
    </row>
    <row r="7467" spans="2:8" x14ac:dyDescent="0.45">
      <c r="B7467" s="191">
        <v>42307</v>
      </c>
      <c r="C7467" s="101">
        <v>150.00791931152344</v>
      </c>
      <c r="D7467" s="56">
        <f t="shared" si="232"/>
        <v>2.7376147008733529</v>
      </c>
      <c r="E7467">
        <v>-4.3857176703185383E-2</v>
      </c>
      <c r="G7467">
        <v>7465</v>
      </c>
      <c r="H7467">
        <f t="shared" ca="1" si="233"/>
        <v>1.0712057792894976E-2</v>
      </c>
    </row>
    <row r="7468" spans="2:8" x14ac:dyDescent="0.45">
      <c r="B7468" s="191">
        <v>39591</v>
      </c>
      <c r="C7468" s="101">
        <v>40.134666442871094</v>
      </c>
      <c r="D7468" s="56">
        <f t="shared" si="232"/>
        <v>12.996183032837658</v>
      </c>
      <c r="E7468">
        <v>-4.3867597753533764E-2</v>
      </c>
      <c r="G7468">
        <v>7466</v>
      </c>
      <c r="H7468">
        <f t="shared" ca="1" si="233"/>
        <v>-1.0026501094872509E-2</v>
      </c>
    </row>
    <row r="7469" spans="2:8" x14ac:dyDescent="0.45">
      <c r="B7469" s="191">
        <v>35115</v>
      </c>
      <c r="C7469" s="101">
        <v>2.8675436973571777</v>
      </c>
      <c r="D7469" s="56">
        <f t="shared" si="232"/>
        <v>-0.97737657717930937</v>
      </c>
      <c r="E7469">
        <v>-4.3932666583148011E-2</v>
      </c>
      <c r="G7469">
        <v>7467</v>
      </c>
      <c r="H7469">
        <f t="shared" ca="1" si="233"/>
        <v>2.1777494228978376E-2</v>
      </c>
    </row>
    <row r="7470" spans="2:8" x14ac:dyDescent="0.45">
      <c r="B7470" s="191">
        <v>43955</v>
      </c>
      <c r="C7470" s="101">
        <v>126.7510986328125</v>
      </c>
      <c r="D7470" s="56">
        <f t="shared" si="232"/>
        <v>26.482039811359478</v>
      </c>
      <c r="E7470">
        <v>-4.3944050178101782E-2</v>
      </c>
      <c r="G7470">
        <v>7468</v>
      </c>
      <c r="H7470">
        <f t="shared" ca="1" si="233"/>
        <v>-1.2702959373807492E-2</v>
      </c>
    </row>
    <row r="7471" spans="2:8" x14ac:dyDescent="0.45">
      <c r="B7471" s="191">
        <v>35499</v>
      </c>
      <c r="C7471" s="101">
        <v>4.6121430397033691</v>
      </c>
      <c r="D7471" s="56">
        <f t="shared" si="232"/>
        <v>-0.85017540217061505</v>
      </c>
      <c r="E7471">
        <v>-4.3985485179319592E-2</v>
      </c>
      <c r="G7471">
        <v>7469</v>
      </c>
      <c r="H7471">
        <f t="shared" ca="1" si="233"/>
        <v>2.7983379076437432E-2</v>
      </c>
    </row>
    <row r="7472" spans="2:8" x14ac:dyDescent="0.45">
      <c r="B7472" s="191">
        <v>38919</v>
      </c>
      <c r="C7472" s="101">
        <v>30.78361701965332</v>
      </c>
      <c r="D7472" s="56">
        <f t="shared" si="232"/>
        <v>3.954929515776022E-2</v>
      </c>
      <c r="E7472">
        <v>-4.4273301620820119E-2</v>
      </c>
      <c r="G7472">
        <v>7470</v>
      </c>
      <c r="H7472">
        <f t="shared" ca="1" si="233"/>
        <v>2.1820382303225402E-2</v>
      </c>
    </row>
    <row r="7473" spans="2:8" x14ac:dyDescent="0.45">
      <c r="B7473" s="191">
        <v>39310</v>
      </c>
      <c r="C7473" s="101">
        <v>29.612464904785156</v>
      </c>
      <c r="D7473" s="56">
        <f t="shared" si="232"/>
        <v>-0.80856155900775462</v>
      </c>
      <c r="E7473">
        <v>-4.4848817736284324E-2</v>
      </c>
      <c r="G7473">
        <v>7471</v>
      </c>
      <c r="H7473">
        <f t="shared" ca="1" si="233"/>
        <v>2.2278331368167828E-2</v>
      </c>
    </row>
    <row r="7474" spans="2:8" x14ac:dyDescent="0.45">
      <c r="B7474" s="191">
        <v>41480</v>
      </c>
      <c r="C7474" s="101">
        <v>154.68400573730469</v>
      </c>
      <c r="D7474" s="56">
        <f t="shared" si="232"/>
        <v>23.229232971446262</v>
      </c>
      <c r="E7474">
        <v>-4.497074487954137E-2</v>
      </c>
      <c r="G7474">
        <v>7472</v>
      </c>
      <c r="H7474">
        <f t="shared" ca="1" si="233"/>
        <v>2.664491832264072E-2</v>
      </c>
    </row>
    <row r="7475" spans="2:8" x14ac:dyDescent="0.45">
      <c r="B7475" s="191">
        <v>35716</v>
      </c>
      <c r="C7475" s="101">
        <v>6.3841891288757324</v>
      </c>
      <c r="D7475" s="56">
        <f t="shared" si="232"/>
        <v>-0.11747404831746061</v>
      </c>
      <c r="E7475">
        <v>-4.4976556349929399E-2</v>
      </c>
      <c r="G7475">
        <v>7473</v>
      </c>
      <c r="H7475">
        <f t="shared" ca="1" si="233"/>
        <v>-3.6372609146032645E-2</v>
      </c>
    </row>
    <row r="7476" spans="2:8" x14ac:dyDescent="0.45">
      <c r="B7476" s="191">
        <v>36682</v>
      </c>
      <c r="C7476" s="101">
        <v>7.2339959144592285</v>
      </c>
      <c r="D7476" s="56">
        <f t="shared" si="232"/>
        <v>2.4503055757417857E-2</v>
      </c>
      <c r="E7476">
        <v>-4.508271816128627E-2</v>
      </c>
      <c r="G7476">
        <v>7474</v>
      </c>
      <c r="H7476">
        <f t="shared" ca="1" si="233"/>
        <v>-4.2411519768212847E-3</v>
      </c>
    </row>
    <row r="7477" spans="2:8" x14ac:dyDescent="0.45">
      <c r="B7477" s="191">
        <v>37461</v>
      </c>
      <c r="C7477" s="101">
        <v>7.0609803199768066</v>
      </c>
      <c r="D7477" s="56">
        <f t="shared" si="232"/>
        <v>-0.98315221254717577</v>
      </c>
      <c r="E7477">
        <v>-4.5294079191091546E-2</v>
      </c>
      <c r="G7477">
        <v>7475</v>
      </c>
      <c r="H7477">
        <f t="shared" ca="1" si="233"/>
        <v>6.100090693113098E-3</v>
      </c>
    </row>
    <row r="7478" spans="2:8" x14ac:dyDescent="0.45">
      <c r="B7478" s="191">
        <v>45663</v>
      </c>
      <c r="C7478" s="101">
        <v>419.10430908203125</v>
      </c>
      <c r="D7478" s="56">
        <f t="shared" si="232"/>
        <v>61.149719849985146</v>
      </c>
      <c r="E7478">
        <v>-4.5478072777899912E-2</v>
      </c>
      <c r="G7478">
        <v>7476</v>
      </c>
      <c r="H7478">
        <f t="shared" ca="1" si="233"/>
        <v>1.7212586835107412E-2</v>
      </c>
    </row>
    <row r="7479" spans="2:8" x14ac:dyDescent="0.45">
      <c r="B7479" s="191">
        <v>36508</v>
      </c>
      <c r="C7479" s="101">
        <v>6.7434625625610352</v>
      </c>
      <c r="D7479" s="56">
        <f t="shared" si="232"/>
        <v>-0.41529348929734083</v>
      </c>
      <c r="E7479">
        <v>-4.556646364858221E-2</v>
      </c>
      <c r="G7479">
        <v>7477</v>
      </c>
      <c r="H7479">
        <f t="shared" ca="1" si="233"/>
        <v>-1.1430990705790022E-2</v>
      </c>
    </row>
    <row r="7480" spans="2:8" x14ac:dyDescent="0.45">
      <c r="B7480" s="191">
        <v>36305</v>
      </c>
      <c r="C7480" s="101">
        <v>11.533072471618652</v>
      </c>
      <c r="D7480" s="56">
        <f t="shared" si="232"/>
        <v>-0.91105469149923923</v>
      </c>
      <c r="E7480">
        <v>-4.5572401104623808E-2</v>
      </c>
      <c r="G7480">
        <v>7478</v>
      </c>
      <c r="H7480">
        <f t="shared" ca="1" si="233"/>
        <v>2.0398317593489999E-2</v>
      </c>
    </row>
    <row r="7481" spans="2:8" x14ac:dyDescent="0.45">
      <c r="B7481" s="191">
        <v>41507</v>
      </c>
      <c r="C7481" s="101">
        <v>129.66476440429688</v>
      </c>
      <c r="D7481" s="56">
        <f t="shared" si="232"/>
        <v>29.943127591047379</v>
      </c>
      <c r="E7481">
        <v>-4.5829482404901672E-2</v>
      </c>
      <c r="G7481">
        <v>7479</v>
      </c>
      <c r="H7481">
        <f t="shared" ca="1" si="233"/>
        <v>2.1181094135804126E-2</v>
      </c>
    </row>
    <row r="7482" spans="2:8" x14ac:dyDescent="0.45">
      <c r="B7482" s="191">
        <v>35446</v>
      </c>
      <c r="C7482" s="101">
        <v>4.1904220581054688</v>
      </c>
      <c r="D7482" s="56">
        <f t="shared" si="232"/>
        <v>-0.36514117667116591</v>
      </c>
      <c r="E7482">
        <v>-4.5875942349225207E-2</v>
      </c>
      <c r="G7482">
        <v>7480</v>
      </c>
      <c r="H7482">
        <f t="shared" ca="1" si="233"/>
        <v>-9.3234934596194471E-3</v>
      </c>
    </row>
    <row r="7483" spans="2:8" x14ac:dyDescent="0.45">
      <c r="B7483" s="191">
        <v>35956</v>
      </c>
      <c r="C7483" s="101">
        <v>6.6005573272705078</v>
      </c>
      <c r="D7483" s="56">
        <f t="shared" si="232"/>
        <v>-0.7875551095659451</v>
      </c>
      <c r="E7483">
        <v>-4.6311487297275154E-2</v>
      </c>
      <c r="G7483">
        <v>7481</v>
      </c>
      <c r="H7483">
        <f t="shared" ca="1" si="233"/>
        <v>-2.7869713272216231E-3</v>
      </c>
    </row>
    <row r="7484" spans="2:8" x14ac:dyDescent="0.45">
      <c r="B7484" s="191">
        <v>38859</v>
      </c>
      <c r="C7484" s="101">
        <v>31.069503784179688</v>
      </c>
      <c r="D7484" s="56">
        <f t="shared" si="232"/>
        <v>1.8703357876919313</v>
      </c>
      <c r="E7484">
        <v>-4.6414878425180585E-2</v>
      </c>
      <c r="G7484">
        <v>7482</v>
      </c>
      <c r="H7484">
        <f t="shared" ca="1" si="233"/>
        <v>1.430790328573462E-2</v>
      </c>
    </row>
    <row r="7485" spans="2:8" x14ac:dyDescent="0.45">
      <c r="B7485" s="191">
        <v>36361</v>
      </c>
      <c r="C7485" s="101">
        <v>10.824344635009766</v>
      </c>
      <c r="D7485" s="56">
        <f t="shared" si="232"/>
        <v>0.30718611300436283</v>
      </c>
      <c r="E7485">
        <v>-4.6423610075516382E-2</v>
      </c>
      <c r="G7485">
        <v>7483</v>
      </c>
      <c r="H7485">
        <f t="shared" ca="1" si="233"/>
        <v>3.3694243262305051E-3</v>
      </c>
    </row>
    <row r="7486" spans="2:8" x14ac:dyDescent="0.45">
      <c r="B7486" s="191">
        <v>36816</v>
      </c>
      <c r="C7486" s="101">
        <v>8.2806453704833984</v>
      </c>
      <c r="D7486" s="56">
        <f t="shared" si="232"/>
        <v>-0.70028504878068987</v>
      </c>
      <c r="E7486">
        <v>-4.6766263316409908E-2</v>
      </c>
      <c r="G7486">
        <v>7484</v>
      </c>
      <c r="H7486">
        <f t="shared" ca="1" si="233"/>
        <v>-9.1263967883513306E-3</v>
      </c>
    </row>
    <row r="7487" spans="2:8" x14ac:dyDescent="0.45">
      <c r="B7487" s="191">
        <v>38874</v>
      </c>
      <c r="C7487" s="101">
        <v>27.628402709960938</v>
      </c>
      <c r="D7487" s="56">
        <f t="shared" si="232"/>
        <v>2.2054767268210087</v>
      </c>
      <c r="E7487">
        <v>-4.6860584498702708E-2</v>
      </c>
      <c r="G7487">
        <v>7485</v>
      </c>
      <c r="H7487">
        <f t="shared" ca="1" si="233"/>
        <v>1.6116004310796291E-2</v>
      </c>
    </row>
    <row r="7488" spans="2:8" x14ac:dyDescent="0.45">
      <c r="B7488" s="191">
        <v>36549</v>
      </c>
      <c r="C7488" s="101">
        <v>8.6191244125366211</v>
      </c>
      <c r="D7488" s="56">
        <f t="shared" si="232"/>
        <v>0.13409675477394595</v>
      </c>
      <c r="E7488">
        <v>-4.7020695107699607E-2</v>
      </c>
      <c r="G7488">
        <v>7486</v>
      </c>
      <c r="H7488">
        <f t="shared" ca="1" si="233"/>
        <v>-2.3994275830979796E-3</v>
      </c>
    </row>
    <row r="7489" spans="2:8" x14ac:dyDescent="0.45">
      <c r="B7489" s="191">
        <v>36621</v>
      </c>
      <c r="C7489" s="101">
        <v>7.5999903678894043</v>
      </c>
      <c r="D7489" s="56">
        <f t="shared" si="232"/>
        <v>-0.36392585585852361</v>
      </c>
      <c r="E7489">
        <v>-4.7050945350674354E-2</v>
      </c>
      <c r="G7489">
        <v>7487</v>
      </c>
      <c r="H7489">
        <f t="shared" ca="1" si="233"/>
        <v>2.4004521226459213E-2</v>
      </c>
    </row>
    <row r="7490" spans="2:8" x14ac:dyDescent="0.45">
      <c r="B7490" s="191">
        <v>38009</v>
      </c>
      <c r="C7490" s="101">
        <v>11.948277473449707</v>
      </c>
      <c r="D7490" s="56">
        <f t="shared" si="232"/>
        <v>0.55434764875750409</v>
      </c>
      <c r="E7490">
        <v>-4.7098824461251652E-2</v>
      </c>
      <c r="G7490">
        <v>7488</v>
      </c>
      <c r="H7490">
        <f t="shared" ca="1" si="233"/>
        <v>1.6323381514422981E-2</v>
      </c>
    </row>
    <row r="7491" spans="2:8" x14ac:dyDescent="0.45">
      <c r="B7491" s="191">
        <v>36462</v>
      </c>
      <c r="C7491" s="101">
        <v>7.687004566192627</v>
      </c>
      <c r="D7491" s="56">
        <f t="shared" ref="D7491:D7554" si="234">(C7491-C7492)/C7492</f>
        <v>1.631178620961776</v>
      </c>
      <c r="E7491">
        <v>-4.7314230075663766E-2</v>
      </c>
      <c r="G7491">
        <v>7489</v>
      </c>
      <c r="H7491">
        <f t="shared" ca="1" si="233"/>
        <v>-5.3334416113567505E-2</v>
      </c>
    </row>
    <row r="7492" spans="2:8" x14ac:dyDescent="0.45">
      <c r="B7492" s="191">
        <v>35396</v>
      </c>
      <c r="C7492" s="101">
        <v>2.9215061664581299</v>
      </c>
      <c r="D7492" s="56">
        <f t="shared" si="234"/>
        <v>-0.70455757335763158</v>
      </c>
      <c r="E7492">
        <v>-4.7353071580110581E-2</v>
      </c>
      <c r="G7492">
        <v>7490</v>
      </c>
      <c r="H7492">
        <f t="shared" ref="H7492:H7555" ca="1" si="235">_xlfn.NORM.INV(RAND(),N$5,N$6)</f>
        <v>4.1280768838829231E-2</v>
      </c>
    </row>
    <row r="7493" spans="2:8" x14ac:dyDescent="0.45">
      <c r="B7493" s="191">
        <v>36244</v>
      </c>
      <c r="C7493" s="101">
        <v>9.888580322265625</v>
      </c>
      <c r="D7493" s="56">
        <f t="shared" si="234"/>
        <v>-0.68874057359786101</v>
      </c>
      <c r="E7493">
        <v>-4.8015724696979255E-2</v>
      </c>
      <c r="G7493">
        <v>7491</v>
      </c>
      <c r="H7493">
        <f t="shared" ca="1" si="235"/>
        <v>3.1646168474518947E-2</v>
      </c>
    </row>
    <row r="7494" spans="2:8" x14ac:dyDescent="0.45">
      <c r="B7494" s="191">
        <v>39783</v>
      </c>
      <c r="C7494" s="101">
        <v>31.769577026367188</v>
      </c>
      <c r="D7494" s="56">
        <f t="shared" si="234"/>
        <v>3.1446233066147373</v>
      </c>
      <c r="E7494">
        <v>-4.8098970593630858E-2</v>
      </c>
      <c r="G7494">
        <v>7492</v>
      </c>
      <c r="H7494">
        <f t="shared" ca="1" si="235"/>
        <v>-2.084460991781183E-2</v>
      </c>
    </row>
    <row r="7495" spans="2:8" x14ac:dyDescent="0.45">
      <c r="B7495" s="191">
        <v>36608</v>
      </c>
      <c r="C7495" s="101">
        <v>7.6652507781982422</v>
      </c>
      <c r="D7495" s="56">
        <f t="shared" si="234"/>
        <v>1.317923189215783</v>
      </c>
      <c r="E7495">
        <v>-4.8213961971415857E-2</v>
      </c>
      <c r="G7495">
        <v>7493</v>
      </c>
      <c r="H7495">
        <f t="shared" ca="1" si="235"/>
        <v>4.6058292323494954E-2</v>
      </c>
    </row>
    <row r="7496" spans="2:8" x14ac:dyDescent="0.45">
      <c r="B7496" s="191">
        <v>35233</v>
      </c>
      <c r="C7496" s="101">
        <v>3.3069477081298828</v>
      </c>
      <c r="D7496" s="56">
        <f t="shared" si="234"/>
        <v>-0.89030946861878391</v>
      </c>
      <c r="E7496">
        <v>-4.8318165351132383E-2</v>
      </c>
      <c r="G7496">
        <v>7494</v>
      </c>
      <c r="H7496">
        <f t="shared" ca="1" si="235"/>
        <v>-4.0325223229293362E-2</v>
      </c>
    </row>
    <row r="7497" spans="2:8" x14ac:dyDescent="0.45">
      <c r="B7497" s="191">
        <v>39644</v>
      </c>
      <c r="C7497" s="101">
        <v>30.147977828979492</v>
      </c>
      <c r="D7497" s="56">
        <f t="shared" si="234"/>
        <v>2.5260548150347555</v>
      </c>
      <c r="E7497">
        <v>-4.8338897355471894E-2</v>
      </c>
      <c r="G7497">
        <v>7495</v>
      </c>
      <c r="H7497">
        <f t="shared" ca="1" si="235"/>
        <v>-1.859171482968066E-2</v>
      </c>
    </row>
    <row r="7498" spans="2:8" x14ac:dyDescent="0.45">
      <c r="B7498" s="191">
        <v>36545</v>
      </c>
      <c r="C7498" s="101">
        <v>8.5500593185424805</v>
      </c>
      <c r="D7498" s="56">
        <f t="shared" si="234"/>
        <v>0.18631358875796411</v>
      </c>
      <c r="E7498">
        <v>-4.8420313231863479E-2</v>
      </c>
      <c r="G7498">
        <v>7496</v>
      </c>
      <c r="H7498">
        <f t="shared" ca="1" si="235"/>
        <v>2.4110461886330189E-2</v>
      </c>
    </row>
    <row r="7499" spans="2:8" x14ac:dyDescent="0.45">
      <c r="B7499" s="191">
        <v>37200</v>
      </c>
      <c r="C7499" s="101">
        <v>7.2072505950927734</v>
      </c>
      <c r="D7499" s="56">
        <f t="shared" si="234"/>
        <v>-0.76664399396569383</v>
      </c>
      <c r="E7499">
        <v>-4.9121358743529381E-2</v>
      </c>
      <c r="G7499">
        <v>7497</v>
      </c>
      <c r="H7499">
        <f t="shared" ca="1" si="235"/>
        <v>2.543875023708851E-3</v>
      </c>
    </row>
    <row r="7500" spans="2:8" x14ac:dyDescent="0.45">
      <c r="B7500" s="191">
        <v>39736</v>
      </c>
      <c r="C7500" s="101">
        <v>30.885215759277344</v>
      </c>
      <c r="D7500" s="56">
        <f t="shared" si="234"/>
        <v>-0.78326298986030318</v>
      </c>
      <c r="E7500">
        <v>-4.9127065918546507E-2</v>
      </c>
      <c r="G7500">
        <v>7498</v>
      </c>
      <c r="H7500">
        <f t="shared" ca="1" si="235"/>
        <v>1.8446474778615655E-2</v>
      </c>
    </row>
    <row r="7501" spans="2:8" x14ac:dyDescent="0.45">
      <c r="B7501" s="191">
        <v>41407</v>
      </c>
      <c r="C7501" s="101">
        <v>142.50088500976563</v>
      </c>
      <c r="D7501" s="56">
        <f t="shared" si="234"/>
        <v>25.072476955845712</v>
      </c>
      <c r="E7501">
        <v>-4.9129161882074945E-2</v>
      </c>
      <c r="G7501">
        <v>7499</v>
      </c>
      <c r="H7501">
        <f t="shared" ca="1" si="235"/>
        <v>-1.3658843370086557E-2</v>
      </c>
    </row>
    <row r="7502" spans="2:8" x14ac:dyDescent="0.45">
      <c r="B7502" s="191">
        <v>35670</v>
      </c>
      <c r="C7502" s="101">
        <v>5.4655675888061523</v>
      </c>
      <c r="D7502" s="56">
        <f t="shared" si="234"/>
        <v>0.8766563106786579</v>
      </c>
      <c r="E7502">
        <v>-4.9131219776525896E-2</v>
      </c>
      <c r="G7502">
        <v>7500</v>
      </c>
      <c r="H7502">
        <f t="shared" ca="1" si="235"/>
        <v>7.9263959576564343E-3</v>
      </c>
    </row>
    <row r="7503" spans="2:8" x14ac:dyDescent="0.45">
      <c r="B7503" s="191">
        <v>35389</v>
      </c>
      <c r="C7503" s="101">
        <v>2.9123966693878174</v>
      </c>
      <c r="D7503" s="56">
        <f t="shared" si="234"/>
        <v>-0.98119559944641022</v>
      </c>
      <c r="E7503">
        <v>-4.9326768301846381E-2</v>
      </c>
      <c r="G7503">
        <v>7501</v>
      </c>
      <c r="H7503">
        <f t="shared" ca="1" si="235"/>
        <v>3.7739137115053549E-2</v>
      </c>
    </row>
    <row r="7504" spans="2:8" x14ac:dyDescent="0.45">
      <c r="B7504" s="191">
        <v>42025</v>
      </c>
      <c r="C7504" s="101">
        <v>154.87846374511719</v>
      </c>
      <c r="D7504" s="56">
        <f t="shared" si="234"/>
        <v>3.3605043736115148</v>
      </c>
      <c r="E7504">
        <v>-4.9582663835110549E-2</v>
      </c>
      <c r="G7504">
        <v>7502</v>
      </c>
      <c r="H7504">
        <f t="shared" ca="1" si="235"/>
        <v>1.3340328029591193E-2</v>
      </c>
    </row>
    <row r="7505" spans="2:8" x14ac:dyDescent="0.45">
      <c r="B7505" s="191">
        <v>39708</v>
      </c>
      <c r="C7505" s="101">
        <v>35.518474578857422</v>
      </c>
      <c r="D7505" s="56">
        <f t="shared" si="234"/>
        <v>0.11429408302913292</v>
      </c>
      <c r="E7505">
        <v>-4.9640135327162785E-2</v>
      </c>
      <c r="G7505">
        <v>7503</v>
      </c>
      <c r="H7505">
        <f t="shared" ca="1" si="235"/>
        <v>-4.49963703579076E-2</v>
      </c>
    </row>
    <row r="7506" spans="2:8" x14ac:dyDescent="0.45">
      <c r="B7506" s="191">
        <v>39729</v>
      </c>
      <c r="C7506" s="101">
        <v>31.875314712524414</v>
      </c>
      <c r="D7506" s="56">
        <f t="shared" si="234"/>
        <v>3.2742573290720802</v>
      </c>
      <c r="E7506">
        <v>-4.985666415862583E-2</v>
      </c>
      <c r="G7506">
        <v>7504</v>
      </c>
      <c r="H7506">
        <f t="shared" ca="1" si="235"/>
        <v>-2.1947380062016914E-3</v>
      </c>
    </row>
    <row r="7507" spans="2:8" x14ac:dyDescent="0.45">
      <c r="B7507" s="191">
        <v>36629</v>
      </c>
      <c r="C7507" s="101">
        <v>7.4575095176696777</v>
      </c>
      <c r="D7507" s="56">
        <f t="shared" si="234"/>
        <v>-0.79387439868564891</v>
      </c>
      <c r="E7507">
        <v>-5.0149019932710391E-2</v>
      </c>
      <c r="G7507">
        <v>7505</v>
      </c>
      <c r="H7507">
        <f t="shared" ca="1" si="235"/>
        <v>-1.708013451012054E-2</v>
      </c>
    </row>
    <row r="7508" spans="2:8" x14ac:dyDescent="0.45">
      <c r="B7508" s="191">
        <v>39510</v>
      </c>
      <c r="C7508" s="101">
        <v>36.179443359375</v>
      </c>
      <c r="D7508" s="56">
        <f t="shared" si="234"/>
        <v>6.0661068451479592</v>
      </c>
      <c r="E7508">
        <v>-5.0308337092524157E-2</v>
      </c>
      <c r="G7508">
        <v>7506</v>
      </c>
      <c r="H7508">
        <f t="shared" ca="1" si="235"/>
        <v>1.5682158037451155E-2</v>
      </c>
    </row>
    <row r="7509" spans="2:8" x14ac:dyDescent="0.45">
      <c r="B7509" s="191">
        <v>35639</v>
      </c>
      <c r="C7509" s="101">
        <v>5.1201381683349609</v>
      </c>
      <c r="D7509" s="56">
        <f t="shared" si="234"/>
        <v>-0.86499975257244199</v>
      </c>
      <c r="E7509">
        <v>-5.0765198822273275E-2</v>
      </c>
      <c r="G7509">
        <v>7507</v>
      </c>
      <c r="H7509">
        <f t="shared" ca="1" si="235"/>
        <v>-1.8725270141113593E-3</v>
      </c>
    </row>
    <row r="7510" spans="2:8" x14ac:dyDescent="0.45">
      <c r="B7510" s="191">
        <v>39468</v>
      </c>
      <c r="C7510" s="101">
        <v>37.9268798828125</v>
      </c>
      <c r="D7510" s="56">
        <f t="shared" si="234"/>
        <v>11.288197752114634</v>
      </c>
      <c r="E7510">
        <v>-5.0787611199905443E-2</v>
      </c>
      <c r="G7510">
        <v>7508</v>
      </c>
      <c r="H7510">
        <f t="shared" ca="1" si="235"/>
        <v>1.6939024853889633E-4</v>
      </c>
    </row>
    <row r="7511" spans="2:8" x14ac:dyDescent="0.45">
      <c r="B7511" s="191">
        <v>35235</v>
      </c>
      <c r="C7511" s="101">
        <v>3.0864477157592773</v>
      </c>
      <c r="D7511" s="56">
        <f t="shared" si="234"/>
        <v>7.196858661287571E-2</v>
      </c>
      <c r="E7511">
        <v>-5.0972431612357191E-2</v>
      </c>
      <c r="G7511">
        <v>7509</v>
      </c>
      <c r="H7511">
        <f t="shared" ca="1" si="235"/>
        <v>-1.5079631103779259E-2</v>
      </c>
    </row>
    <row r="7512" spans="2:8" x14ac:dyDescent="0.45">
      <c r="B7512" s="191">
        <v>35205</v>
      </c>
      <c r="C7512" s="101">
        <v>2.8792333602905273</v>
      </c>
      <c r="D7512" s="56">
        <f t="shared" si="234"/>
        <v>-0.9287278325510403</v>
      </c>
      <c r="E7512">
        <v>-5.112943944068999E-2</v>
      </c>
      <c r="G7512">
        <v>7510</v>
      </c>
      <c r="H7512">
        <f t="shared" ca="1" si="235"/>
        <v>-4.1166247395797294E-2</v>
      </c>
    </row>
    <row r="7513" spans="2:8" x14ac:dyDescent="0.45">
      <c r="B7513" s="191">
        <v>39576</v>
      </c>
      <c r="C7513" s="101">
        <v>40.397724151611328</v>
      </c>
      <c r="D7513" s="56">
        <f t="shared" si="234"/>
        <v>0.16783046972827317</v>
      </c>
      <c r="E7513">
        <v>-5.1400721847684995E-2</v>
      </c>
      <c r="G7513">
        <v>7511</v>
      </c>
      <c r="H7513">
        <f t="shared" ca="1" si="235"/>
        <v>-2.5919972732230488E-2</v>
      </c>
    </row>
    <row r="7514" spans="2:8" x14ac:dyDescent="0.45">
      <c r="B7514" s="191">
        <v>38852</v>
      </c>
      <c r="C7514" s="101">
        <v>34.592113494873047</v>
      </c>
      <c r="D7514" s="56">
        <f t="shared" si="234"/>
        <v>-0.77834684924579733</v>
      </c>
      <c r="E7514">
        <v>-5.2109088024060321E-2</v>
      </c>
      <c r="G7514">
        <v>7512</v>
      </c>
      <c r="H7514">
        <f t="shared" ca="1" si="235"/>
        <v>2.1272223862737204E-2</v>
      </c>
    </row>
    <row r="7515" spans="2:8" x14ac:dyDescent="0.45">
      <c r="B7515" s="191">
        <v>41968</v>
      </c>
      <c r="C7515" s="101">
        <v>156.06416320800781</v>
      </c>
      <c r="D7515" s="56">
        <f t="shared" si="234"/>
        <v>17.158516969313911</v>
      </c>
      <c r="E7515">
        <v>-5.2140154484953155E-2</v>
      </c>
      <c r="G7515">
        <v>7513</v>
      </c>
      <c r="H7515">
        <f t="shared" ca="1" si="235"/>
        <v>5.973998653656414E-3</v>
      </c>
    </row>
    <row r="7516" spans="2:8" x14ac:dyDescent="0.45">
      <c r="B7516" s="191">
        <v>36724</v>
      </c>
      <c r="C7516" s="101">
        <v>8.59454345703125</v>
      </c>
      <c r="D7516" s="56">
        <f t="shared" si="234"/>
        <v>-0.80279035341016103</v>
      </c>
      <c r="E7516">
        <v>-5.2312341263932388E-2</v>
      </c>
      <c r="G7516">
        <v>7514</v>
      </c>
      <c r="H7516">
        <f t="shared" ca="1" si="235"/>
        <v>9.1026373446905526E-4</v>
      </c>
    </row>
    <row r="7517" spans="2:8" x14ac:dyDescent="0.45">
      <c r="B7517" s="191">
        <v>40042</v>
      </c>
      <c r="C7517" s="101">
        <v>43.580745697021484</v>
      </c>
      <c r="D7517" s="56">
        <f t="shared" si="234"/>
        <v>0.64533768367401678</v>
      </c>
      <c r="E7517">
        <v>-5.2777080855990567E-2</v>
      </c>
      <c r="G7517">
        <v>7515</v>
      </c>
      <c r="H7517">
        <f t="shared" ca="1" si="235"/>
        <v>3.1594237192899215E-2</v>
      </c>
    </row>
    <row r="7518" spans="2:8" x14ac:dyDescent="0.45">
      <c r="B7518" s="191">
        <v>38881</v>
      </c>
      <c r="C7518" s="101">
        <v>26.487417221069336</v>
      </c>
      <c r="D7518" s="56">
        <f t="shared" si="234"/>
        <v>-0.81822989955247516</v>
      </c>
      <c r="E7518">
        <v>-5.2784664194695741E-2</v>
      </c>
      <c r="G7518">
        <v>7516</v>
      </c>
      <c r="H7518">
        <f t="shared" ca="1" si="235"/>
        <v>2.3915180414558833E-2</v>
      </c>
    </row>
    <row r="7519" spans="2:8" x14ac:dyDescent="0.45">
      <c r="B7519" s="191">
        <v>41778</v>
      </c>
      <c r="C7519" s="101">
        <v>145.71932983398438</v>
      </c>
      <c r="D7519" s="56">
        <f t="shared" si="234"/>
        <v>23.615683219932549</v>
      </c>
      <c r="E7519">
        <v>-5.2808334931019149E-2</v>
      </c>
      <c r="G7519">
        <v>7517</v>
      </c>
      <c r="H7519">
        <f t="shared" ca="1" si="235"/>
        <v>-9.2352050681797603E-3</v>
      </c>
    </row>
    <row r="7520" spans="2:8" x14ac:dyDescent="0.45">
      <c r="B7520" s="191">
        <v>35823</v>
      </c>
      <c r="C7520" s="101">
        <v>5.9197759628295898</v>
      </c>
      <c r="D7520" s="56">
        <f t="shared" si="234"/>
        <v>-0.18991267985770535</v>
      </c>
      <c r="E7520">
        <v>-5.2912004909273197E-2</v>
      </c>
      <c r="G7520">
        <v>7518</v>
      </c>
      <c r="H7520">
        <f t="shared" ca="1" si="235"/>
        <v>5.2473835504367296E-3</v>
      </c>
    </row>
    <row r="7521" spans="2:8" x14ac:dyDescent="0.45">
      <c r="B7521" s="191">
        <v>37186</v>
      </c>
      <c r="C7521" s="101">
        <v>7.3075776100158691</v>
      </c>
      <c r="D7521" s="56">
        <f t="shared" si="234"/>
        <v>1.4021696033421052</v>
      </c>
      <c r="E7521">
        <v>-5.3425779311118395E-2</v>
      </c>
      <c r="G7521">
        <v>7519</v>
      </c>
      <c r="H7521">
        <f t="shared" ca="1" si="235"/>
        <v>-1.8284461749743597E-3</v>
      </c>
    </row>
    <row r="7522" spans="2:8" x14ac:dyDescent="0.45">
      <c r="B7522" s="191">
        <v>35296</v>
      </c>
      <c r="C7522" s="101">
        <v>3.0420739650726318</v>
      </c>
      <c r="D7522" s="56">
        <f t="shared" si="234"/>
        <v>-0.98046260905208771</v>
      </c>
      <c r="E7522">
        <v>-5.3675931078466299E-2</v>
      </c>
      <c r="G7522">
        <v>7520</v>
      </c>
      <c r="H7522">
        <f t="shared" ca="1" si="235"/>
        <v>3.4244821635092355E-2</v>
      </c>
    </row>
    <row r="7523" spans="2:8" x14ac:dyDescent="0.45">
      <c r="B7523" s="191">
        <v>44186</v>
      </c>
      <c r="C7523" s="101">
        <v>155.70523071289063</v>
      </c>
      <c r="D7523" s="56">
        <f t="shared" si="234"/>
        <v>19.627769923140225</v>
      </c>
      <c r="E7523">
        <v>-5.3846205912620931E-2</v>
      </c>
      <c r="G7523">
        <v>7521</v>
      </c>
      <c r="H7523">
        <f t="shared" ca="1" si="235"/>
        <v>-1.0637397136374427E-2</v>
      </c>
    </row>
    <row r="7524" spans="2:8" x14ac:dyDescent="0.45">
      <c r="B7524" s="191">
        <v>36518</v>
      </c>
      <c r="C7524" s="101">
        <v>7.5483307838439941</v>
      </c>
      <c r="D7524" s="56">
        <f t="shared" si="234"/>
        <v>0.11805094654719599</v>
      </c>
      <c r="E7524">
        <v>-5.4109036570732912E-2</v>
      </c>
      <c r="G7524">
        <v>7522</v>
      </c>
      <c r="H7524">
        <f t="shared" ca="1" si="235"/>
        <v>-2.0396002297894483E-2</v>
      </c>
    </row>
    <row r="7525" spans="2:8" x14ac:dyDescent="0.45">
      <c r="B7525" s="191">
        <v>37155</v>
      </c>
      <c r="C7525" s="101">
        <v>6.7513298988342285</v>
      </c>
      <c r="D7525" s="56">
        <f t="shared" si="234"/>
        <v>-0.80490464051028887</v>
      </c>
      <c r="E7525">
        <v>-5.4853365930846172E-2</v>
      </c>
      <c r="G7525">
        <v>7523</v>
      </c>
      <c r="H7525">
        <f t="shared" ca="1" si="235"/>
        <v>-2.1736793745539936E-2</v>
      </c>
    </row>
    <row r="7526" spans="2:8" x14ac:dyDescent="0.45">
      <c r="B7526" s="191">
        <v>39727</v>
      </c>
      <c r="C7526" s="101">
        <v>34.605281829833984</v>
      </c>
      <c r="D7526" s="56">
        <f t="shared" si="234"/>
        <v>3.2887914635171165</v>
      </c>
      <c r="E7526">
        <v>-5.4870255163871985E-2</v>
      </c>
      <c r="G7526">
        <v>7524</v>
      </c>
      <c r="H7526">
        <f t="shared" ca="1" si="235"/>
        <v>-1.3446497085185393E-2</v>
      </c>
    </row>
    <row r="7527" spans="2:8" x14ac:dyDescent="0.45">
      <c r="B7527" s="191">
        <v>36461</v>
      </c>
      <c r="C7527" s="101">
        <v>8.0687723159790039</v>
      </c>
      <c r="D7527" s="56">
        <f t="shared" si="234"/>
        <v>-0.92499458163060722</v>
      </c>
      <c r="E7527">
        <v>-5.4968131907164229E-2</v>
      </c>
      <c r="G7527">
        <v>7525</v>
      </c>
      <c r="H7527">
        <f t="shared" ca="1" si="235"/>
        <v>-1.8106863999263069E-2</v>
      </c>
    </row>
    <row r="7528" spans="2:8" x14ac:dyDescent="0.45">
      <c r="B7528" s="191">
        <v>41169</v>
      </c>
      <c r="C7528" s="101">
        <v>107.57585906982422</v>
      </c>
      <c r="D7528" s="56">
        <f t="shared" si="234"/>
        <v>35.533907957608584</v>
      </c>
      <c r="E7528">
        <v>-5.4986093396053738E-2</v>
      </c>
      <c r="G7528">
        <v>7526</v>
      </c>
      <c r="H7528">
        <f t="shared" ca="1" si="235"/>
        <v>1.9678069594499328E-2</v>
      </c>
    </row>
    <row r="7529" spans="2:8" x14ac:dyDescent="0.45">
      <c r="B7529" s="191">
        <v>35374</v>
      </c>
      <c r="C7529" s="101">
        <v>2.9445483684539795</v>
      </c>
      <c r="D7529" s="56">
        <f t="shared" si="234"/>
        <v>-0.73082360277655312</v>
      </c>
      <c r="E7529">
        <v>-5.5030054977413527E-2</v>
      </c>
      <c r="G7529">
        <v>7527</v>
      </c>
      <c r="H7529">
        <f t="shared" ca="1" si="235"/>
        <v>-1.2223959426005942E-2</v>
      </c>
    </row>
    <row r="7530" spans="2:8" x14ac:dyDescent="0.45">
      <c r="B7530" s="191">
        <v>36307</v>
      </c>
      <c r="C7530" s="101">
        <v>10.939103126525879</v>
      </c>
      <c r="D7530" s="56">
        <f t="shared" si="234"/>
        <v>-0.70263945028713404</v>
      </c>
      <c r="E7530">
        <v>-5.5047166986264814E-2</v>
      </c>
      <c r="G7530">
        <v>7528</v>
      </c>
      <c r="H7530">
        <f t="shared" ca="1" si="235"/>
        <v>-1.8435194765808575E-2</v>
      </c>
    </row>
    <row r="7531" spans="2:8" x14ac:dyDescent="0.45">
      <c r="B7531" s="191">
        <v>39969</v>
      </c>
      <c r="C7531" s="101">
        <v>36.787338256835938</v>
      </c>
      <c r="D7531" s="56">
        <f t="shared" si="234"/>
        <v>4.6581215424069198</v>
      </c>
      <c r="E7531">
        <v>-5.5528230887373985E-2</v>
      </c>
      <c r="G7531">
        <v>7529</v>
      </c>
      <c r="H7531">
        <f t="shared" ca="1" si="235"/>
        <v>2.3955964459466756E-2</v>
      </c>
    </row>
    <row r="7532" spans="2:8" x14ac:dyDescent="0.45">
      <c r="B7532" s="191">
        <v>36010</v>
      </c>
      <c r="C7532" s="101">
        <v>6.5016875267028809</v>
      </c>
      <c r="D7532" s="56">
        <f t="shared" si="234"/>
        <v>-0.9642902140577827</v>
      </c>
      <c r="E7532">
        <v>-5.5926106613738626E-2</v>
      </c>
      <c r="G7532">
        <v>7530</v>
      </c>
      <c r="H7532">
        <f t="shared" ca="1" si="235"/>
        <v>-4.6271378047412848E-3</v>
      </c>
    </row>
    <row r="7533" spans="2:8" x14ac:dyDescent="0.45">
      <c r="B7533" s="191">
        <v>44497</v>
      </c>
      <c r="C7533" s="101">
        <v>182.0701904296875</v>
      </c>
      <c r="D7533" s="56">
        <f t="shared" si="234"/>
        <v>76.144079417240533</v>
      </c>
      <c r="E7533">
        <v>-5.5986517519921779E-2</v>
      </c>
      <c r="G7533">
        <v>7531</v>
      </c>
      <c r="H7533">
        <f t="shared" ca="1" si="235"/>
        <v>1.0341427629768569E-2</v>
      </c>
    </row>
    <row r="7534" spans="2:8" x14ac:dyDescent="0.45">
      <c r="B7534" s="191">
        <v>35146</v>
      </c>
      <c r="C7534" s="101">
        <v>2.3601317405700684</v>
      </c>
      <c r="D7534" s="56">
        <f t="shared" si="234"/>
        <v>-0.59421112674745735</v>
      </c>
      <c r="E7534">
        <v>-5.6699910025856372E-2</v>
      </c>
      <c r="G7534">
        <v>7532</v>
      </c>
      <c r="H7534">
        <f t="shared" ca="1" si="235"/>
        <v>6.628869305275939E-4</v>
      </c>
    </row>
    <row r="7535" spans="2:8" x14ac:dyDescent="0.45">
      <c r="B7535" s="191">
        <v>35660</v>
      </c>
      <c r="C7535" s="101">
        <v>5.8161568641662598</v>
      </c>
      <c r="D7535" s="56">
        <f t="shared" si="234"/>
        <v>-0.83304170916809983</v>
      </c>
      <c r="E7535">
        <v>-5.6851655176973243E-2</v>
      </c>
      <c r="G7535">
        <v>7533</v>
      </c>
      <c r="H7535">
        <f t="shared" ca="1" si="235"/>
        <v>1.4573009929930851E-2</v>
      </c>
    </row>
    <row r="7536" spans="2:8" x14ac:dyDescent="0.45">
      <c r="B7536" s="191">
        <v>39407</v>
      </c>
      <c r="C7536" s="101">
        <v>34.835987091064453</v>
      </c>
      <c r="D7536" s="56">
        <f t="shared" si="234"/>
        <v>-0.70814206750859321</v>
      </c>
      <c r="E7536">
        <v>-5.7208243419950955E-2</v>
      </c>
      <c r="G7536">
        <v>7534</v>
      </c>
      <c r="H7536">
        <f t="shared" ca="1" si="235"/>
        <v>-1.4759273899723237E-2</v>
      </c>
    </row>
    <row r="7537" spans="2:8" x14ac:dyDescent="0.45">
      <c r="B7537" s="191">
        <v>43957</v>
      </c>
      <c r="C7537" s="101">
        <v>119.35939788818359</v>
      </c>
      <c r="D7537" s="56">
        <f t="shared" si="234"/>
        <v>2.9071736649276114</v>
      </c>
      <c r="E7537">
        <v>-5.7504447653299984E-2</v>
      </c>
      <c r="G7537">
        <v>7535</v>
      </c>
      <c r="H7537">
        <f t="shared" ca="1" si="235"/>
        <v>5.9567755003691264E-3</v>
      </c>
    </row>
    <row r="7538" spans="2:8" x14ac:dyDescent="0.45">
      <c r="B7538" s="191">
        <v>39745</v>
      </c>
      <c r="C7538" s="101">
        <v>30.548782348632813</v>
      </c>
      <c r="D7538" s="56">
        <f t="shared" si="234"/>
        <v>-6.239685924057492E-2</v>
      </c>
      <c r="E7538">
        <v>-5.781185014980196E-2</v>
      </c>
      <c r="G7538">
        <v>7536</v>
      </c>
      <c r="H7538">
        <f t="shared" ca="1" si="235"/>
        <v>-1.2057615573083167E-2</v>
      </c>
    </row>
    <row r="7539" spans="2:8" x14ac:dyDescent="0.45">
      <c r="B7539" s="191">
        <v>38856</v>
      </c>
      <c r="C7539" s="101">
        <v>32.581783294677734</v>
      </c>
      <c r="D7539" s="56">
        <f t="shared" si="234"/>
        <v>4.1603604528922027</v>
      </c>
      <c r="E7539">
        <v>-5.885423352673512E-2</v>
      </c>
      <c r="G7539">
        <v>7537</v>
      </c>
      <c r="H7539">
        <f t="shared" ca="1" si="235"/>
        <v>-2.4386876088422216E-2</v>
      </c>
    </row>
    <row r="7540" spans="2:8" x14ac:dyDescent="0.45">
      <c r="B7540" s="191">
        <v>35727</v>
      </c>
      <c r="C7540" s="101">
        <v>6.3138580322265625</v>
      </c>
      <c r="D7540" s="56">
        <f t="shared" si="234"/>
        <v>-0.80151877458583143</v>
      </c>
      <c r="E7540">
        <v>-5.8898717495483595E-2</v>
      </c>
      <c r="G7540">
        <v>7538</v>
      </c>
      <c r="H7540">
        <f t="shared" ca="1" si="235"/>
        <v>-8.8137062320454741E-3</v>
      </c>
    </row>
    <row r="7541" spans="2:8" x14ac:dyDescent="0.45">
      <c r="B7541" s="191">
        <v>39632</v>
      </c>
      <c r="C7541" s="101">
        <v>31.810857772827148</v>
      </c>
      <c r="D7541" s="56">
        <f t="shared" si="234"/>
        <v>3.8987138639082235</v>
      </c>
      <c r="E7541">
        <v>-5.8921608037252098E-2</v>
      </c>
      <c r="G7541">
        <v>7539</v>
      </c>
      <c r="H7541">
        <f t="shared" ca="1" si="235"/>
        <v>1.0995490355086315E-2</v>
      </c>
    </row>
    <row r="7542" spans="2:8" x14ac:dyDescent="0.45">
      <c r="B7542" s="191">
        <v>35961</v>
      </c>
      <c r="C7542" s="101">
        <v>6.4937162399291992</v>
      </c>
      <c r="D7542" s="56">
        <f t="shared" si="234"/>
        <v>3.7735365089436117E-3</v>
      </c>
      <c r="E7542">
        <v>-5.9340594669985126E-2</v>
      </c>
      <c r="G7542">
        <v>7540</v>
      </c>
      <c r="H7542">
        <f t="shared" ca="1" si="235"/>
        <v>-3.7232871186917123E-3</v>
      </c>
    </row>
    <row r="7543" spans="2:8" x14ac:dyDescent="0.45">
      <c r="B7543" s="191">
        <v>37399</v>
      </c>
      <c r="C7543" s="101">
        <v>6.469304084777832</v>
      </c>
      <c r="D7543" s="56">
        <f t="shared" si="234"/>
        <v>-0.32586613076944326</v>
      </c>
      <c r="E7543">
        <v>-6.077002918601284E-2</v>
      </c>
      <c r="G7543">
        <v>7541</v>
      </c>
      <c r="H7543">
        <f t="shared" ca="1" si="235"/>
        <v>1.0951761247985777E-2</v>
      </c>
    </row>
    <row r="7544" spans="2:8" x14ac:dyDescent="0.45">
      <c r="B7544" s="191">
        <v>36276</v>
      </c>
      <c r="C7544" s="101">
        <v>9.5964679718017578</v>
      </c>
      <c r="D7544" s="56">
        <f t="shared" si="234"/>
        <v>-0.92595326117990573</v>
      </c>
      <c r="E7544">
        <v>-6.1375524468805828E-2</v>
      </c>
      <c r="G7544">
        <v>7542</v>
      </c>
      <c r="H7544">
        <f t="shared" ca="1" si="235"/>
        <v>-9.5630559060779791E-3</v>
      </c>
    </row>
    <row r="7545" spans="2:8" x14ac:dyDescent="0.45">
      <c r="B7545" s="191">
        <v>41520</v>
      </c>
      <c r="C7545" s="101">
        <v>129.60014343261719</v>
      </c>
      <c r="D7545" s="56">
        <f t="shared" si="234"/>
        <v>-6.2916770744425921E-2</v>
      </c>
      <c r="E7545">
        <v>-6.1485452954078125E-2</v>
      </c>
      <c r="G7545">
        <v>7543</v>
      </c>
      <c r="H7545">
        <f t="shared" ca="1" si="235"/>
        <v>-3.0448799156683965E-3</v>
      </c>
    </row>
    <row r="7546" spans="2:8" x14ac:dyDescent="0.45">
      <c r="B7546" s="191">
        <v>41813</v>
      </c>
      <c r="C7546" s="101">
        <v>138.3016357421875</v>
      </c>
      <c r="D7546" s="56">
        <f t="shared" si="234"/>
        <v>64.48358155375864</v>
      </c>
      <c r="E7546">
        <v>-6.1811100969414196E-2</v>
      </c>
      <c r="G7546">
        <v>7544</v>
      </c>
      <c r="H7546">
        <f t="shared" ca="1" si="235"/>
        <v>7.8848221078916224E-4</v>
      </c>
    </row>
    <row r="7547" spans="2:8" x14ac:dyDescent="0.45">
      <c r="B7547" s="191">
        <v>35087</v>
      </c>
      <c r="C7547" s="101">
        <v>2.1120047569274902</v>
      </c>
      <c r="D7547" s="56">
        <f t="shared" si="234"/>
        <v>-0.73486087213822926</v>
      </c>
      <c r="E7547">
        <v>-6.1836030391870085E-2</v>
      </c>
      <c r="G7547">
        <v>7545</v>
      </c>
      <c r="H7547">
        <f t="shared" ca="1" si="235"/>
        <v>-1.0200103533256505E-2</v>
      </c>
    </row>
    <row r="7548" spans="2:8" x14ac:dyDescent="0.45">
      <c r="B7548" s="191">
        <v>36791</v>
      </c>
      <c r="C7548" s="101">
        <v>7.9656472206115723</v>
      </c>
      <c r="D7548" s="56">
        <f t="shared" si="234"/>
        <v>-0.82485476673601532</v>
      </c>
      <c r="E7548">
        <v>-6.189302355514209E-2</v>
      </c>
      <c r="G7548">
        <v>7546</v>
      </c>
      <c r="H7548">
        <f t="shared" ca="1" si="235"/>
        <v>-1.8408359863234243E-3</v>
      </c>
    </row>
    <row r="7549" spans="2:8" x14ac:dyDescent="0.45">
      <c r="B7549" s="191">
        <v>40235</v>
      </c>
      <c r="C7549" s="101">
        <v>45.480239868164063</v>
      </c>
      <c r="D7549" s="56">
        <f t="shared" si="234"/>
        <v>0.58769292723647382</v>
      </c>
      <c r="E7549">
        <v>-6.199528353026202E-2</v>
      </c>
      <c r="G7549">
        <v>7547</v>
      </c>
      <c r="H7549">
        <f t="shared" ca="1" si="235"/>
        <v>2.6522903220146752E-3</v>
      </c>
    </row>
    <row r="7550" spans="2:8" x14ac:dyDescent="0.45">
      <c r="B7550" s="191">
        <v>39748</v>
      </c>
      <c r="C7550" s="101">
        <v>28.645488739013672</v>
      </c>
      <c r="D7550" s="56">
        <f t="shared" si="234"/>
        <v>-4.3737684175459604E-2</v>
      </c>
      <c r="E7550">
        <v>-6.2303419753302246E-2</v>
      </c>
      <c r="G7550">
        <v>7548</v>
      </c>
      <c r="H7550">
        <f t="shared" ca="1" si="235"/>
        <v>1.2151265741598737E-2</v>
      </c>
    </row>
    <row r="7551" spans="2:8" x14ac:dyDescent="0.45">
      <c r="B7551" s="191">
        <v>38868</v>
      </c>
      <c r="C7551" s="101">
        <v>29.955680847167969</v>
      </c>
      <c r="D7551" s="56">
        <f t="shared" si="234"/>
        <v>2.5101279280765239</v>
      </c>
      <c r="E7551">
        <v>-6.2889449516459223E-2</v>
      </c>
      <c r="G7551">
        <v>7549</v>
      </c>
      <c r="H7551">
        <f t="shared" ca="1" si="235"/>
        <v>2.6881507320190609E-2</v>
      </c>
    </row>
    <row r="7552" spans="2:8" x14ac:dyDescent="0.45">
      <c r="B7552" s="191">
        <v>36950</v>
      </c>
      <c r="C7552" s="101">
        <v>8.5340709686279297</v>
      </c>
      <c r="D7552" s="56">
        <f t="shared" si="234"/>
        <v>2.1611812168306361</v>
      </c>
      <c r="E7552">
        <v>-6.2956604126055193E-2</v>
      </c>
      <c r="G7552">
        <v>7550</v>
      </c>
      <c r="H7552">
        <f t="shared" ca="1" si="235"/>
        <v>1.32552875447481E-2</v>
      </c>
    </row>
    <row r="7553" spans="2:8" x14ac:dyDescent="0.45">
      <c r="B7553" s="191">
        <v>35124</v>
      </c>
      <c r="C7553" s="101">
        <v>2.6996462345123291</v>
      </c>
      <c r="D7553" s="56">
        <f t="shared" si="234"/>
        <v>-0.39837916605299217</v>
      </c>
      <c r="E7553">
        <v>-6.306498409306649E-2</v>
      </c>
      <c r="G7553">
        <v>7551</v>
      </c>
      <c r="H7553">
        <f t="shared" ca="1" si="235"/>
        <v>1.5708888418721013E-2</v>
      </c>
    </row>
    <row r="7554" spans="2:8" x14ac:dyDescent="0.45">
      <c r="B7554" s="191">
        <v>35571</v>
      </c>
      <c r="C7554" s="101">
        <v>4.4872884750366211</v>
      </c>
      <c r="D7554" s="56">
        <f t="shared" si="234"/>
        <v>-0.97744339005258196</v>
      </c>
      <c r="E7554">
        <v>-6.3206065227475891E-2</v>
      </c>
      <c r="G7554">
        <v>7552</v>
      </c>
      <c r="H7554">
        <f t="shared" ca="1" si="235"/>
        <v>7.686730014712536E-3</v>
      </c>
    </row>
    <row r="7555" spans="2:8" x14ac:dyDescent="0.45">
      <c r="B7555" s="191">
        <v>44488</v>
      </c>
      <c r="C7555" s="101">
        <v>198.93452453613281</v>
      </c>
      <c r="D7555" s="56">
        <f t="shared" ref="D7555:D7604" si="236">(C7555-C7556)/C7556</f>
        <v>28.739909129863229</v>
      </c>
      <c r="E7555">
        <v>-6.3226083201423269E-2</v>
      </c>
      <c r="G7555">
        <v>7553</v>
      </c>
      <c r="H7555">
        <f t="shared" ca="1" si="235"/>
        <v>7.2434298074561428E-4</v>
      </c>
    </row>
    <row r="7556" spans="2:8" x14ac:dyDescent="0.45">
      <c r="B7556" s="191">
        <v>35965</v>
      </c>
      <c r="C7556" s="101">
        <v>6.6891436576843262</v>
      </c>
      <c r="D7556" s="56">
        <f t="shared" si="236"/>
        <v>-0.80798179651983759</v>
      </c>
      <c r="E7556">
        <v>-6.3444790304154175E-2</v>
      </c>
      <c r="G7556">
        <v>7554</v>
      </c>
      <c r="H7556">
        <f t="shared" ref="H7556:H7619" ca="1" si="237">_xlfn.NORM.INV(RAND(),N$5,N$6)</f>
        <v>4.2757680062943955E-2</v>
      </c>
    </row>
    <row r="7557" spans="2:8" x14ac:dyDescent="0.45">
      <c r="B7557" s="191">
        <v>39489</v>
      </c>
      <c r="C7557" s="101">
        <v>34.835987091064453</v>
      </c>
      <c r="D7557" s="56">
        <f t="shared" si="236"/>
        <v>6.2598929945064784E-3</v>
      </c>
      <c r="E7557">
        <v>-6.3636419565103713E-2</v>
      </c>
      <c r="G7557">
        <v>7555</v>
      </c>
      <c r="H7557">
        <f t="shared" ca="1" si="237"/>
        <v>-2.211719002830459E-2</v>
      </c>
    </row>
    <row r="7558" spans="2:8" x14ac:dyDescent="0.45">
      <c r="B7558" s="191">
        <v>38855</v>
      </c>
      <c r="C7558" s="101">
        <v>34.619274139404297</v>
      </c>
      <c r="D7558" s="56">
        <f t="shared" si="236"/>
        <v>2.1892940192884911</v>
      </c>
      <c r="E7558">
        <v>-6.4366128848345458E-2</v>
      </c>
      <c r="G7558">
        <v>7556</v>
      </c>
      <c r="H7558">
        <f t="shared" ca="1" si="237"/>
        <v>2.5882146436061571E-2</v>
      </c>
    </row>
    <row r="7559" spans="2:8" x14ac:dyDescent="0.45">
      <c r="B7559" s="191">
        <v>38118</v>
      </c>
      <c r="C7559" s="101">
        <v>10.854839324951172</v>
      </c>
      <c r="D7559" s="56">
        <f t="shared" si="236"/>
        <v>-0.92276872580832348</v>
      </c>
      <c r="E7559">
        <v>-6.4835477497674238E-2</v>
      </c>
      <c r="G7559">
        <v>7557</v>
      </c>
      <c r="H7559">
        <f t="shared" ca="1" si="237"/>
        <v>6.2426916882911236E-3</v>
      </c>
    </row>
    <row r="7560" spans="2:8" x14ac:dyDescent="0.45">
      <c r="B7560" s="191">
        <v>42345</v>
      </c>
      <c r="C7560" s="101">
        <v>140.54978942871094</v>
      </c>
      <c r="D7560" s="56">
        <f t="shared" si="236"/>
        <v>25.728998543551405</v>
      </c>
      <c r="E7560">
        <v>-6.6676346704924769E-2</v>
      </c>
      <c r="G7560">
        <v>7558</v>
      </c>
      <c r="H7560">
        <f t="shared" ca="1" si="237"/>
        <v>-2.1885091724962891E-2</v>
      </c>
    </row>
    <row r="7561" spans="2:8" x14ac:dyDescent="0.45">
      <c r="B7561" s="191">
        <v>35753</v>
      </c>
      <c r="C7561" s="101">
        <v>5.2583260536193848</v>
      </c>
      <c r="D7561" s="56">
        <f t="shared" si="236"/>
        <v>1.3893495871807464</v>
      </c>
      <c r="E7561">
        <v>-6.7326891275988801E-2</v>
      </c>
      <c r="G7561">
        <v>7559</v>
      </c>
      <c r="H7561">
        <f t="shared" ca="1" si="237"/>
        <v>-3.7386354826571079E-2</v>
      </c>
    </row>
    <row r="7562" spans="2:8" x14ac:dyDescent="0.45">
      <c r="B7562" s="191">
        <v>35149</v>
      </c>
      <c r="C7562" s="101">
        <v>2.200735330581665</v>
      </c>
      <c r="D7562" s="56">
        <f t="shared" si="236"/>
        <v>-0.70039599888059334</v>
      </c>
      <c r="E7562">
        <v>-6.7537081616428143E-2</v>
      </c>
      <c r="G7562">
        <v>7560</v>
      </c>
      <c r="H7562">
        <f t="shared" ca="1" si="237"/>
        <v>4.249263600795309E-2</v>
      </c>
    </row>
    <row r="7563" spans="2:8" x14ac:dyDescent="0.45">
      <c r="B7563" s="191">
        <v>36588</v>
      </c>
      <c r="C7563" s="101">
        <v>7.3454804420471191</v>
      </c>
      <c r="D7563" s="56">
        <f t="shared" si="236"/>
        <v>1.2762945634783951</v>
      </c>
      <c r="E7563">
        <v>-6.7968592879997625E-2</v>
      </c>
      <c r="G7563">
        <v>7561</v>
      </c>
      <c r="H7563">
        <f t="shared" ca="1" si="237"/>
        <v>3.6967800304516865E-2</v>
      </c>
    </row>
    <row r="7564" spans="2:8" x14ac:dyDescent="0.45">
      <c r="B7564" s="191">
        <v>35369</v>
      </c>
      <c r="C7564" s="101">
        <v>3.2269463539123535</v>
      </c>
      <c r="D7564" s="56">
        <f t="shared" si="236"/>
        <v>-0.66106127524437019</v>
      </c>
      <c r="E7564">
        <v>-6.8378737511800319E-2</v>
      </c>
      <c r="G7564">
        <v>7562</v>
      </c>
      <c r="H7564">
        <f t="shared" ca="1" si="237"/>
        <v>-2.5884590276352608E-3</v>
      </c>
    </row>
    <row r="7565" spans="2:8" x14ac:dyDescent="0.45">
      <c r="B7565" s="191">
        <v>36255</v>
      </c>
      <c r="C7565" s="101">
        <v>9.5207366943359375</v>
      </c>
      <c r="D7565" s="56">
        <f t="shared" si="236"/>
        <v>2.4762722478960617</v>
      </c>
      <c r="E7565">
        <v>-6.9225713801164324E-2</v>
      </c>
      <c r="G7565">
        <v>7563</v>
      </c>
      <c r="H7565">
        <f t="shared" ca="1" si="237"/>
        <v>1.5552482598533101E-2</v>
      </c>
    </row>
    <row r="7566" spans="2:8" x14ac:dyDescent="0.45">
      <c r="B7566" s="191">
        <v>35375</v>
      </c>
      <c r="C7566" s="101">
        <v>2.7387776374816895</v>
      </c>
      <c r="D7566" s="56">
        <f t="shared" si="236"/>
        <v>-0.48560810756349482</v>
      </c>
      <c r="E7566">
        <v>-6.9881932719050202E-2</v>
      </c>
      <c r="G7566">
        <v>7564</v>
      </c>
      <c r="H7566">
        <f t="shared" ca="1" si="237"/>
        <v>-1.3724276602614474E-4</v>
      </c>
    </row>
    <row r="7567" spans="2:8" x14ac:dyDescent="0.45">
      <c r="B7567" s="191">
        <v>35597</v>
      </c>
      <c r="C7567" s="101">
        <v>5.3243017196655273</v>
      </c>
      <c r="D7567" s="56">
        <f t="shared" si="236"/>
        <v>-1.8278640664961748E-2</v>
      </c>
      <c r="E7567">
        <v>-6.9923942115710278E-2</v>
      </c>
      <c r="G7567">
        <v>7565</v>
      </c>
      <c r="H7567">
        <f t="shared" ca="1" si="237"/>
        <v>-1.3187799743363027E-2</v>
      </c>
    </row>
    <row r="7568" spans="2:8" x14ac:dyDescent="0.45">
      <c r="B7568" s="191">
        <v>35625</v>
      </c>
      <c r="C7568" s="101">
        <v>5.4234347343444824</v>
      </c>
      <c r="D7568" s="56">
        <f t="shared" si="236"/>
        <v>1.1750343812207349</v>
      </c>
      <c r="E7568">
        <v>-6.9932393313973842E-2</v>
      </c>
      <c r="G7568">
        <v>7566</v>
      </c>
      <c r="H7568">
        <f t="shared" ca="1" si="237"/>
        <v>-1.3884734312278386E-2</v>
      </c>
    </row>
    <row r="7569" spans="2:8" x14ac:dyDescent="0.45">
      <c r="B7569" s="191">
        <v>35142</v>
      </c>
      <c r="C7569" s="101">
        <v>2.4934937953948975</v>
      </c>
      <c r="D7569" s="56">
        <f t="shared" si="236"/>
        <v>-0.69303877457721796</v>
      </c>
      <c r="E7569">
        <v>-6.9956602597227982E-2</v>
      </c>
      <c r="G7569">
        <v>7567</v>
      </c>
      <c r="H7569">
        <f t="shared" ca="1" si="237"/>
        <v>-7.2605208442844361E-3</v>
      </c>
    </row>
    <row r="7570" spans="2:8" x14ac:dyDescent="0.45">
      <c r="B7570" s="191">
        <v>36585</v>
      </c>
      <c r="C7570" s="101">
        <v>8.1231555938720703</v>
      </c>
      <c r="D7570" s="56">
        <f t="shared" si="236"/>
        <v>-0.2194293655067299</v>
      </c>
      <c r="E7570">
        <v>-7.050381003316189E-2</v>
      </c>
      <c r="G7570">
        <v>7568</v>
      </c>
      <c r="H7570">
        <f t="shared" ca="1" si="237"/>
        <v>-2.00564066103294E-2</v>
      </c>
    </row>
    <row r="7571" spans="2:8" x14ac:dyDescent="0.45">
      <c r="B7571" s="191">
        <v>36574</v>
      </c>
      <c r="C7571" s="101">
        <v>10.406688690185547</v>
      </c>
      <c r="D7571" s="56">
        <f t="shared" si="236"/>
        <v>0.81229345418385412</v>
      </c>
      <c r="E7571">
        <v>-7.1157994586566214E-2</v>
      </c>
      <c r="G7571">
        <v>7569</v>
      </c>
      <c r="H7571">
        <f t="shared" ca="1" si="237"/>
        <v>2.2161559240483492E-3</v>
      </c>
    </row>
    <row r="7572" spans="2:8" x14ac:dyDescent="0.45">
      <c r="B7572" s="191">
        <v>36648</v>
      </c>
      <c r="C7572" s="101">
        <v>5.7422757148742676</v>
      </c>
      <c r="D7572" s="56">
        <f t="shared" si="236"/>
        <v>-0.26592068992485796</v>
      </c>
      <c r="E7572">
        <v>-7.247045115456871E-2</v>
      </c>
      <c r="G7572">
        <v>7570</v>
      </c>
      <c r="H7572">
        <f t="shared" ca="1" si="237"/>
        <v>2.1985290297000765E-2</v>
      </c>
    </row>
    <row r="7573" spans="2:8" x14ac:dyDescent="0.45">
      <c r="B7573" s="191">
        <v>36553</v>
      </c>
      <c r="C7573" s="101">
        <v>7.8224186897277832</v>
      </c>
      <c r="D7573" s="56">
        <f t="shared" si="236"/>
        <v>-8.2052438496492252E-3</v>
      </c>
      <c r="E7573">
        <v>-7.6586913504555321E-2</v>
      </c>
      <c r="G7573">
        <v>7571</v>
      </c>
      <c r="H7573">
        <f t="shared" ca="1" si="237"/>
        <v>3.0082400283307502E-3</v>
      </c>
    </row>
    <row r="7574" spans="2:8" x14ac:dyDescent="0.45">
      <c r="B7574" s="191">
        <v>36606</v>
      </c>
      <c r="C7574" s="101">
        <v>7.8871345520019531</v>
      </c>
      <c r="D7574" s="56">
        <f t="shared" si="236"/>
        <v>0.11210821185412262</v>
      </c>
      <c r="E7574">
        <v>-7.7006075943829272E-2</v>
      </c>
      <c r="G7574">
        <v>7572</v>
      </c>
      <c r="H7574">
        <f t="shared" ca="1" si="237"/>
        <v>6.5296855399935624E-3</v>
      </c>
    </row>
    <row r="7575" spans="2:8" x14ac:dyDescent="0.45">
      <c r="B7575" s="191">
        <v>36465</v>
      </c>
      <c r="C7575" s="101">
        <v>7.0920567512512207</v>
      </c>
      <c r="D7575" s="56">
        <f t="shared" si="236"/>
        <v>-0.17005025750386094</v>
      </c>
      <c r="E7575">
        <v>-7.7396573635194796E-2</v>
      </c>
      <c r="G7575">
        <v>7573</v>
      </c>
      <c r="H7575">
        <f t="shared" ca="1" si="237"/>
        <v>3.4755630465064941E-2</v>
      </c>
    </row>
    <row r="7576" spans="2:8" x14ac:dyDescent="0.45">
      <c r="B7576" s="191">
        <v>36601</v>
      </c>
      <c r="C7576" s="101">
        <v>8.5451641082763672</v>
      </c>
      <c r="D7576" s="56">
        <f t="shared" si="236"/>
        <v>0.47970626351318713</v>
      </c>
      <c r="E7576">
        <v>-7.7550954856973497E-2</v>
      </c>
      <c r="G7576">
        <v>7574</v>
      </c>
      <c r="H7576">
        <f t="shared" ca="1" si="237"/>
        <v>8.3594228180406179E-3</v>
      </c>
    </row>
    <row r="7577" spans="2:8" x14ac:dyDescent="0.45">
      <c r="B7577" s="191">
        <v>36640</v>
      </c>
      <c r="C7577" s="101">
        <v>5.7749056816101074</v>
      </c>
      <c r="D7577" s="56">
        <f t="shared" si="236"/>
        <v>2.0370670871206972E-2</v>
      </c>
      <c r="E7577">
        <v>-7.7731608384206188E-2</v>
      </c>
      <c r="G7577">
        <v>7575</v>
      </c>
      <c r="H7577">
        <f t="shared" ca="1" si="237"/>
        <v>9.9448267694034957E-4</v>
      </c>
    </row>
    <row r="7578" spans="2:8" x14ac:dyDescent="0.45">
      <c r="B7578" s="191">
        <v>36654</v>
      </c>
      <c r="C7578" s="101">
        <v>5.6596155166625977</v>
      </c>
      <c r="D7578" s="56">
        <f t="shared" si="236"/>
        <v>-0.36255049106776022</v>
      </c>
      <c r="E7578">
        <v>-7.8047324330427215E-2</v>
      </c>
      <c r="G7578">
        <v>7576</v>
      </c>
      <c r="H7578">
        <f t="shared" ca="1" si="237"/>
        <v>1.714296774621462E-2</v>
      </c>
    </row>
    <row r="7579" spans="2:8" x14ac:dyDescent="0.45">
      <c r="B7579" s="191">
        <v>36448</v>
      </c>
      <c r="C7579" s="101">
        <v>8.8785314559936523</v>
      </c>
      <c r="D7579" s="56">
        <f t="shared" si="236"/>
        <v>-0.75751204076920897</v>
      </c>
      <c r="E7579">
        <v>-7.8147878118627792E-2</v>
      </c>
      <c r="G7579">
        <v>7577</v>
      </c>
      <c r="H7579">
        <f t="shared" ca="1" si="237"/>
        <v>-4.0741858569184356E-3</v>
      </c>
    </row>
    <row r="7580" spans="2:8" x14ac:dyDescent="0.45">
      <c r="B7580" s="191">
        <v>39952</v>
      </c>
      <c r="C7580" s="101">
        <v>36.61431884765625</v>
      </c>
      <c r="D7580" s="56">
        <f t="shared" si="236"/>
        <v>3.1186184198528393</v>
      </c>
      <c r="E7580">
        <v>-7.8838826565176864E-2</v>
      </c>
      <c r="G7580">
        <v>7578</v>
      </c>
      <c r="H7580">
        <f t="shared" ca="1" si="237"/>
        <v>1.596186504095793E-2</v>
      </c>
    </row>
    <row r="7581" spans="2:8" x14ac:dyDescent="0.45">
      <c r="B7581" s="191">
        <v>36542</v>
      </c>
      <c r="C7581" s="101">
        <v>8.8899517059326172</v>
      </c>
      <c r="D7581" s="56">
        <f t="shared" si="236"/>
        <v>0.12034827006433975</v>
      </c>
      <c r="E7581">
        <v>-7.9094085570308184E-2</v>
      </c>
      <c r="G7581">
        <v>7579</v>
      </c>
      <c r="H7581">
        <f t="shared" ca="1" si="237"/>
        <v>-6.8712441778388282E-3</v>
      </c>
    </row>
    <row r="7582" spans="2:8" x14ac:dyDescent="0.45">
      <c r="B7582" s="191">
        <v>36550</v>
      </c>
      <c r="C7582" s="101">
        <v>7.9349894523620605</v>
      </c>
      <c r="D7582" s="56">
        <f t="shared" si="236"/>
        <v>0.25632870466593499</v>
      </c>
      <c r="E7582">
        <v>-7.9374067182448133E-2</v>
      </c>
      <c r="G7582">
        <v>7580</v>
      </c>
      <c r="H7582">
        <f t="shared" ca="1" si="237"/>
        <v>-3.4721691747921696E-2</v>
      </c>
    </row>
    <row r="7583" spans="2:8" x14ac:dyDescent="0.45">
      <c r="B7583" s="191">
        <v>36634</v>
      </c>
      <c r="C7583" s="101">
        <v>6.3160138130187988</v>
      </c>
      <c r="D7583" s="56">
        <f t="shared" si="236"/>
        <v>-8.8685182559276113E-2</v>
      </c>
      <c r="E7583">
        <v>-7.9422818742503079E-2</v>
      </c>
      <c r="G7583">
        <v>7581</v>
      </c>
      <c r="H7583">
        <f t="shared" ca="1" si="237"/>
        <v>3.091564390777133E-2</v>
      </c>
    </row>
    <row r="7584" spans="2:8" x14ac:dyDescent="0.45">
      <c r="B7584" s="191">
        <v>36073</v>
      </c>
      <c r="C7584" s="101">
        <v>6.9306607246398926</v>
      </c>
      <c r="D7584" s="56">
        <f t="shared" si="236"/>
        <v>-0.26423276987439565</v>
      </c>
      <c r="E7584">
        <v>-7.9729920959965866E-2</v>
      </c>
      <c r="G7584">
        <v>7582</v>
      </c>
      <c r="H7584">
        <f t="shared" ca="1" si="237"/>
        <v>3.2129416212181516E-2</v>
      </c>
    </row>
    <row r="7585" spans="2:8" x14ac:dyDescent="0.45">
      <c r="B7585" s="191">
        <v>36579</v>
      </c>
      <c r="C7585" s="101">
        <v>9.4196376800537109</v>
      </c>
      <c r="D7585" s="56">
        <f t="shared" si="236"/>
        <v>0.18111134196597664</v>
      </c>
      <c r="E7585">
        <v>-7.9942884433008579E-2</v>
      </c>
      <c r="G7585">
        <v>7583</v>
      </c>
      <c r="H7585">
        <f t="shared" ca="1" si="237"/>
        <v>2.7366866854457106E-2</v>
      </c>
    </row>
    <row r="7586" spans="2:8" x14ac:dyDescent="0.45">
      <c r="B7586" s="191">
        <v>36620</v>
      </c>
      <c r="C7586" s="101">
        <v>7.9752326011657715</v>
      </c>
      <c r="D7586" s="56">
        <f t="shared" si="236"/>
        <v>0.16241309237178342</v>
      </c>
      <c r="E7586">
        <v>-7.9987614554098099E-2</v>
      </c>
      <c r="G7586">
        <v>7584</v>
      </c>
      <c r="H7586">
        <f t="shared" ca="1" si="237"/>
        <v>-2.0108727759499699E-2</v>
      </c>
    </row>
    <row r="7587" spans="2:8" x14ac:dyDescent="0.45">
      <c r="B7587" s="191">
        <v>36633</v>
      </c>
      <c r="C7587" s="101">
        <v>6.8609280586242676</v>
      </c>
      <c r="D7587" s="56">
        <f t="shared" si="236"/>
        <v>-0.11228032832601609</v>
      </c>
      <c r="E7587">
        <v>-7.9997411687089598E-2</v>
      </c>
      <c r="G7587">
        <v>7585</v>
      </c>
      <c r="H7587">
        <f t="shared" ca="1" si="237"/>
        <v>-4.5040795180598038E-4</v>
      </c>
    </row>
    <row r="7588" spans="2:8" x14ac:dyDescent="0.45">
      <c r="B7588" s="191">
        <v>36963</v>
      </c>
      <c r="C7588" s="101">
        <v>7.7287101745605469</v>
      </c>
      <c r="D7588" s="56">
        <f t="shared" si="236"/>
        <v>1.96766898121979E-2</v>
      </c>
      <c r="E7588">
        <v>-8.0570431297368267E-2</v>
      </c>
      <c r="G7588">
        <v>7586</v>
      </c>
      <c r="H7588">
        <f t="shared" ca="1" si="237"/>
        <v>-2.4114107801043241E-2</v>
      </c>
    </row>
    <row r="7589" spans="2:8" x14ac:dyDescent="0.45">
      <c r="B7589" s="191">
        <v>37197</v>
      </c>
      <c r="C7589" s="101">
        <v>7.5795693397521973</v>
      </c>
      <c r="D7589" s="56">
        <f t="shared" si="236"/>
        <v>-8.3951525144846401E-3</v>
      </c>
      <c r="E7589">
        <v>-8.0651760303195333E-2</v>
      </c>
      <c r="G7589">
        <v>7587</v>
      </c>
      <c r="H7589">
        <f t="shared" ca="1" si="237"/>
        <v>-2.0052256979837375E-2</v>
      </c>
    </row>
    <row r="7590" spans="2:8" x14ac:dyDescent="0.45">
      <c r="B7590" s="191">
        <v>35942</v>
      </c>
      <c r="C7590" s="101">
        <v>7.6437397003173828</v>
      </c>
      <c r="D7590" s="56">
        <f t="shared" si="236"/>
        <v>-0.92871915276357997</v>
      </c>
      <c r="E7590">
        <v>-8.3612307039375541E-2</v>
      </c>
      <c r="G7590">
        <v>7588</v>
      </c>
      <c r="H7590">
        <f t="shared" ca="1" si="237"/>
        <v>9.290952932552918E-4</v>
      </c>
    </row>
    <row r="7591" spans="2:8" x14ac:dyDescent="0.45">
      <c r="B7591" s="191">
        <v>43906</v>
      </c>
      <c r="C7591" s="101">
        <v>107.234130859375</v>
      </c>
      <c r="D7591" s="56">
        <f t="shared" si="236"/>
        <v>2.1203330482450422</v>
      </c>
      <c r="E7591">
        <v>-9.2449884355964088E-2</v>
      </c>
      <c r="G7591">
        <v>7589</v>
      </c>
      <c r="H7591">
        <f t="shared" ca="1" si="237"/>
        <v>-1.5509797771582957E-3</v>
      </c>
    </row>
    <row r="7592" spans="2:8" x14ac:dyDescent="0.45">
      <c r="B7592" s="191">
        <v>39469</v>
      </c>
      <c r="C7592" s="101">
        <v>34.366245269775391</v>
      </c>
      <c r="D7592" s="56">
        <f t="shared" si="236"/>
        <v>-0.9035688342317828</v>
      </c>
      <c r="E7592">
        <v>-9.3881559043054813E-2</v>
      </c>
      <c r="G7592">
        <v>7590</v>
      </c>
      <c r="H7592">
        <f t="shared" ca="1" si="237"/>
        <v>2.9628732683815252E-2</v>
      </c>
    </row>
    <row r="7593" spans="2:8" x14ac:dyDescent="0.45">
      <c r="B7593" s="191">
        <v>46023</v>
      </c>
      <c r="C7593" s="101">
        <v>356.381103515625</v>
      </c>
      <c r="D7593" s="56">
        <f t="shared" si="236"/>
        <v>36.093985316171626</v>
      </c>
      <c r="E7593">
        <v>-9.7146383500964745E-2</v>
      </c>
      <c r="G7593">
        <v>7591</v>
      </c>
      <c r="H7593">
        <f t="shared" ca="1" si="237"/>
        <v>1.3081187964042231E-2</v>
      </c>
    </row>
    <row r="7594" spans="2:8" x14ac:dyDescent="0.45">
      <c r="B7594" s="191">
        <v>38124</v>
      </c>
      <c r="C7594" s="101">
        <v>9.6075172424316406</v>
      </c>
      <c r="D7594" s="56">
        <f t="shared" si="236"/>
        <v>0.69907650709333491</v>
      </c>
      <c r="E7594">
        <v>-9.7578274972163828E-2</v>
      </c>
      <c r="G7594">
        <v>7592</v>
      </c>
      <c r="H7594">
        <f t="shared" ca="1" si="237"/>
        <v>4.7679087417603688E-3</v>
      </c>
    </row>
    <row r="7595" spans="2:8" x14ac:dyDescent="0.45">
      <c r="B7595" s="191">
        <v>35731</v>
      </c>
      <c r="C7595" s="101">
        <v>5.6545524597167969</v>
      </c>
      <c r="D7595" s="56">
        <f t="shared" si="236"/>
        <v>-6.2822907843265247E-2</v>
      </c>
      <c r="E7595">
        <v>-9.7669591911692805E-2</v>
      </c>
      <c r="G7595">
        <v>7593</v>
      </c>
      <c r="H7595">
        <f t="shared" ca="1" si="237"/>
        <v>-2.5281650702301123E-2</v>
      </c>
    </row>
    <row r="7596" spans="2:8" x14ac:dyDescent="0.45">
      <c r="B7596" s="191">
        <v>35773</v>
      </c>
      <c r="C7596" s="101">
        <v>6.0336008071899414</v>
      </c>
      <c r="D7596" s="56">
        <f t="shared" si="236"/>
        <v>-0.20073250207280324</v>
      </c>
      <c r="E7596">
        <v>-9.8652150173614506E-2</v>
      </c>
      <c r="G7596">
        <v>7594</v>
      </c>
      <c r="H7596">
        <f t="shared" ca="1" si="237"/>
        <v>1.2243067723942548E-2</v>
      </c>
    </row>
    <row r="7597" spans="2:8" x14ac:dyDescent="0.45">
      <c r="B7597" s="191">
        <v>37140</v>
      </c>
      <c r="C7597" s="101">
        <v>7.5489130020141602</v>
      </c>
      <c r="D7597" s="56">
        <f t="shared" si="236"/>
        <v>0.88310135182714578</v>
      </c>
      <c r="E7597">
        <v>-9.8809244606364199E-2</v>
      </c>
      <c r="G7597">
        <v>7595</v>
      </c>
      <c r="H7597">
        <f t="shared" ca="1" si="237"/>
        <v>-4.7404560182474616E-4</v>
      </c>
    </row>
    <row r="7598" spans="2:8" x14ac:dyDescent="0.45">
      <c r="B7598" s="191">
        <v>35520</v>
      </c>
      <c r="C7598" s="101">
        <v>4.0087661743164063</v>
      </c>
      <c r="D7598" s="56">
        <f t="shared" si="236"/>
        <v>-0.53759091844640516</v>
      </c>
      <c r="E7598">
        <v>-9.9975890850213661E-2</v>
      </c>
      <c r="G7598">
        <v>7596</v>
      </c>
      <c r="H7598">
        <f t="shared" ca="1" si="237"/>
        <v>3.7358524753358206E-2</v>
      </c>
    </row>
    <row r="7599" spans="2:8" x14ac:dyDescent="0.45">
      <c r="B7599" s="191">
        <v>36929</v>
      </c>
      <c r="C7599" s="101">
        <v>8.669306755065918</v>
      </c>
      <c r="D7599" s="56">
        <f t="shared" si="236"/>
        <v>-0.92359193527813011</v>
      </c>
      <c r="E7599">
        <v>-0.10157790693100581</v>
      </c>
      <c r="G7599">
        <v>7597</v>
      </c>
      <c r="H7599">
        <f t="shared" ca="1" si="237"/>
        <v>-1.3873004527546695E-2</v>
      </c>
    </row>
    <row r="7600" spans="2:8" x14ac:dyDescent="0.45">
      <c r="B7600" s="191">
        <v>43902</v>
      </c>
      <c r="C7600" s="101">
        <v>113.46062469482422</v>
      </c>
      <c r="D7600" s="56">
        <f t="shared" si="236"/>
        <v>-0.24951814068969694</v>
      </c>
      <c r="E7600">
        <v>-0.11300879314412936</v>
      </c>
      <c r="G7600">
        <v>7598</v>
      </c>
      <c r="H7600">
        <f t="shared" ca="1" si="237"/>
        <v>1.5865196473207797E-2</v>
      </c>
    </row>
    <row r="7601" spans="2:8" x14ac:dyDescent="0.45">
      <c r="B7601" s="191">
        <v>43864</v>
      </c>
      <c r="C7601" s="101">
        <v>151.18370056152344</v>
      </c>
      <c r="D7601" s="56">
        <f t="shared" si="236"/>
        <v>0.34543078913693614</v>
      </c>
      <c r="E7601">
        <v>-0.11715950253933119</v>
      </c>
      <c r="G7601">
        <v>7599</v>
      </c>
      <c r="H7601">
        <f t="shared" ca="1" si="237"/>
        <v>-1.4581068882301384E-2</v>
      </c>
    </row>
    <row r="7602" spans="2:8" x14ac:dyDescent="0.45">
      <c r="B7602" s="191">
        <v>43913</v>
      </c>
      <c r="C7602" s="101">
        <v>112.36824798583984</v>
      </c>
      <c r="D7602" s="56">
        <f t="shared" si="236"/>
        <v>-0.43596863737481623</v>
      </c>
      <c r="E7602">
        <v>-0.12079769936887851</v>
      </c>
      <c r="G7602">
        <v>7600</v>
      </c>
      <c r="H7602">
        <f t="shared" ca="1" si="237"/>
        <v>6.9628933670469141E-3</v>
      </c>
    </row>
    <row r="7603" spans="2:8" x14ac:dyDescent="0.45">
      <c r="B7603" s="191">
        <v>42934</v>
      </c>
      <c r="C7603" s="101">
        <v>199.22340393066406</v>
      </c>
      <c r="D7603" s="56">
        <f t="shared" si="236"/>
        <v>0.32173411189914564</v>
      </c>
      <c r="E7603">
        <v>-0.12486531612463005</v>
      </c>
      <c r="G7603">
        <v>7601</v>
      </c>
      <c r="H7603">
        <f t="shared" ca="1" si="237"/>
        <v>-3.4585998583805226E-2</v>
      </c>
    </row>
    <row r="7604" spans="2:8" x14ac:dyDescent="0.45">
      <c r="B7604" s="191">
        <v>42065</v>
      </c>
      <c r="C7604" s="101">
        <v>150.72880554199219</v>
      </c>
      <c r="D7604" s="56">
        <f t="shared" si="236"/>
        <v>55.455008112362357</v>
      </c>
      <c r="E7604">
        <v>-0.12814318480561701</v>
      </c>
      <c r="G7604">
        <v>7602</v>
      </c>
      <c r="H7604">
        <f t="shared" ca="1" si="237"/>
        <v>-6.7503142159055221E-3</v>
      </c>
    </row>
    <row r="7605" spans="2:8" x14ac:dyDescent="0.45">
      <c r="B7605" s="191">
        <v>35065</v>
      </c>
      <c r="C7605" s="101">
        <v>2.6698925495147705</v>
      </c>
      <c r="G7605">
        <v>7603</v>
      </c>
      <c r="H7605">
        <f t="shared" ca="1" si="237"/>
        <v>1.0951998151572899E-2</v>
      </c>
    </row>
    <row r="7606" spans="2:8" x14ac:dyDescent="0.45">
      <c r="G7606">
        <v>7604</v>
      </c>
      <c r="H7606">
        <f t="shared" ca="1" si="237"/>
        <v>-8.2459507640278949E-3</v>
      </c>
    </row>
    <row r="7607" spans="2:8" x14ac:dyDescent="0.45">
      <c r="G7607">
        <v>7605</v>
      </c>
      <c r="H7607">
        <f t="shared" ca="1" si="237"/>
        <v>5.6220763898514915E-3</v>
      </c>
    </row>
    <row r="7608" spans="2:8" x14ac:dyDescent="0.45">
      <c r="G7608">
        <v>7606</v>
      </c>
      <c r="H7608">
        <f t="shared" ca="1" si="237"/>
        <v>1.1227402248238295E-2</v>
      </c>
    </row>
    <row r="7609" spans="2:8" x14ac:dyDescent="0.45">
      <c r="G7609">
        <v>7607</v>
      </c>
      <c r="H7609">
        <f t="shared" ca="1" si="237"/>
        <v>-1.2497043519749599E-2</v>
      </c>
    </row>
    <row r="7610" spans="2:8" x14ac:dyDescent="0.45">
      <c r="G7610">
        <v>7608</v>
      </c>
      <c r="H7610">
        <f t="shared" ca="1" si="237"/>
        <v>-2.0889112199288943E-3</v>
      </c>
    </row>
    <row r="7611" spans="2:8" x14ac:dyDescent="0.45">
      <c r="G7611">
        <v>7609</v>
      </c>
      <c r="H7611">
        <f t="shared" ca="1" si="237"/>
        <v>2.3673704694763108E-2</v>
      </c>
    </row>
    <row r="7612" spans="2:8" x14ac:dyDescent="0.45">
      <c r="G7612">
        <v>7610</v>
      </c>
      <c r="H7612">
        <f t="shared" ca="1" si="237"/>
        <v>1.1114008689332537E-2</v>
      </c>
    </row>
    <row r="7613" spans="2:8" x14ac:dyDescent="0.45">
      <c r="G7613">
        <v>7611</v>
      </c>
      <c r="H7613">
        <f t="shared" ca="1" si="237"/>
        <v>-2.8866835365105609E-2</v>
      </c>
    </row>
    <row r="7614" spans="2:8" x14ac:dyDescent="0.45">
      <c r="G7614">
        <v>7612</v>
      </c>
      <c r="H7614">
        <f t="shared" ca="1" si="237"/>
        <v>1.114763162056635E-2</v>
      </c>
    </row>
    <row r="7615" spans="2:8" x14ac:dyDescent="0.45">
      <c r="G7615">
        <v>7613</v>
      </c>
      <c r="H7615">
        <f t="shared" ca="1" si="237"/>
        <v>6.3637743150187628E-3</v>
      </c>
    </row>
    <row r="7616" spans="2:8" x14ac:dyDescent="0.45">
      <c r="G7616">
        <v>7614</v>
      </c>
      <c r="H7616">
        <f t="shared" ca="1" si="237"/>
        <v>-2.2018543580638917E-2</v>
      </c>
    </row>
    <row r="7617" spans="7:8" x14ac:dyDescent="0.45">
      <c r="G7617">
        <v>7615</v>
      </c>
      <c r="H7617">
        <f t="shared" ca="1" si="237"/>
        <v>-7.8667994994939365E-3</v>
      </c>
    </row>
    <row r="7618" spans="7:8" x14ac:dyDescent="0.45">
      <c r="G7618">
        <v>7616</v>
      </c>
      <c r="H7618">
        <f t="shared" ca="1" si="237"/>
        <v>2.936265047737602E-3</v>
      </c>
    </row>
    <row r="7619" spans="7:8" x14ac:dyDescent="0.45">
      <c r="G7619">
        <v>7617</v>
      </c>
      <c r="H7619">
        <f t="shared" ca="1" si="237"/>
        <v>3.6958863757830846E-3</v>
      </c>
    </row>
    <row r="7620" spans="7:8" x14ac:dyDescent="0.45">
      <c r="G7620">
        <v>7618</v>
      </c>
      <c r="H7620">
        <f t="shared" ref="H7620:H7683" ca="1" si="238">_xlfn.NORM.INV(RAND(),N$5,N$6)</f>
        <v>3.6843832672973044E-3</v>
      </c>
    </row>
    <row r="7621" spans="7:8" x14ac:dyDescent="0.45">
      <c r="G7621">
        <v>7619</v>
      </c>
      <c r="H7621">
        <f t="shared" ca="1" si="238"/>
        <v>2.161271379988745E-2</v>
      </c>
    </row>
    <row r="7622" spans="7:8" x14ac:dyDescent="0.45">
      <c r="G7622">
        <v>7620</v>
      </c>
      <c r="H7622">
        <f t="shared" ca="1" si="238"/>
        <v>5.3853377805940916E-3</v>
      </c>
    </row>
    <row r="7623" spans="7:8" x14ac:dyDescent="0.45">
      <c r="G7623">
        <v>7621</v>
      </c>
      <c r="H7623">
        <f t="shared" ca="1" si="238"/>
        <v>-2.3248005651787303E-2</v>
      </c>
    </row>
    <row r="7624" spans="7:8" x14ac:dyDescent="0.45">
      <c r="G7624">
        <v>7622</v>
      </c>
      <c r="H7624">
        <f t="shared" ca="1" si="238"/>
        <v>2.8958042265914204E-2</v>
      </c>
    </row>
    <row r="7625" spans="7:8" x14ac:dyDescent="0.45">
      <c r="G7625">
        <v>7623</v>
      </c>
      <c r="H7625">
        <f t="shared" ca="1" si="238"/>
        <v>3.3045950136218208E-2</v>
      </c>
    </row>
    <row r="7626" spans="7:8" x14ac:dyDescent="0.45">
      <c r="G7626">
        <v>7624</v>
      </c>
      <c r="H7626">
        <f t="shared" ca="1" si="238"/>
        <v>2.9428869824989381E-3</v>
      </c>
    </row>
    <row r="7627" spans="7:8" x14ac:dyDescent="0.45">
      <c r="G7627">
        <v>7625</v>
      </c>
      <c r="H7627">
        <f t="shared" ca="1" si="238"/>
        <v>8.459634060187975E-3</v>
      </c>
    </row>
    <row r="7628" spans="7:8" x14ac:dyDescent="0.45">
      <c r="G7628">
        <v>7626</v>
      </c>
      <c r="H7628">
        <f t="shared" ca="1" si="238"/>
        <v>1.4082010003583376E-2</v>
      </c>
    </row>
    <row r="7629" spans="7:8" x14ac:dyDescent="0.45">
      <c r="G7629">
        <v>7627</v>
      </c>
      <c r="H7629">
        <f t="shared" ca="1" si="238"/>
        <v>-1.5160948875518141E-2</v>
      </c>
    </row>
    <row r="7630" spans="7:8" x14ac:dyDescent="0.45">
      <c r="G7630">
        <v>7628</v>
      </c>
      <c r="H7630">
        <f t="shared" ca="1" si="238"/>
        <v>-1.9822606931045129E-2</v>
      </c>
    </row>
    <row r="7631" spans="7:8" x14ac:dyDescent="0.45">
      <c r="G7631">
        <v>7629</v>
      </c>
      <c r="H7631">
        <f t="shared" ca="1" si="238"/>
        <v>3.8935883470940021E-2</v>
      </c>
    </row>
    <row r="7632" spans="7:8" x14ac:dyDescent="0.45">
      <c r="G7632">
        <v>7630</v>
      </c>
      <c r="H7632">
        <f t="shared" ca="1" si="238"/>
        <v>-2.6278299225884004E-2</v>
      </c>
    </row>
    <row r="7633" spans="7:8" x14ac:dyDescent="0.45">
      <c r="G7633">
        <v>7631</v>
      </c>
      <c r="H7633">
        <f t="shared" ca="1" si="238"/>
        <v>-2.6082733168426273E-2</v>
      </c>
    </row>
    <row r="7634" spans="7:8" x14ac:dyDescent="0.45">
      <c r="G7634">
        <v>7632</v>
      </c>
      <c r="H7634">
        <f t="shared" ca="1" si="238"/>
        <v>-1.2518406165730445E-4</v>
      </c>
    </row>
    <row r="7635" spans="7:8" x14ac:dyDescent="0.45">
      <c r="G7635">
        <v>7633</v>
      </c>
      <c r="H7635">
        <f t="shared" ca="1" si="238"/>
        <v>8.6603046616849921E-3</v>
      </c>
    </row>
    <row r="7636" spans="7:8" x14ac:dyDescent="0.45">
      <c r="G7636">
        <v>7634</v>
      </c>
      <c r="H7636">
        <f t="shared" ca="1" si="238"/>
        <v>-1.0299334723656698E-4</v>
      </c>
    </row>
    <row r="7637" spans="7:8" x14ac:dyDescent="0.45">
      <c r="G7637">
        <v>7635</v>
      </c>
      <c r="H7637">
        <f t="shared" ca="1" si="238"/>
        <v>-1.0053417806872557E-2</v>
      </c>
    </row>
    <row r="7638" spans="7:8" x14ac:dyDescent="0.45">
      <c r="G7638">
        <v>7636</v>
      </c>
      <c r="H7638">
        <f t="shared" ca="1" si="238"/>
        <v>3.671758471766548E-2</v>
      </c>
    </row>
    <row r="7639" spans="7:8" x14ac:dyDescent="0.45">
      <c r="G7639">
        <v>7637</v>
      </c>
      <c r="H7639">
        <f t="shared" ca="1" si="238"/>
        <v>2.1339312206668085E-2</v>
      </c>
    </row>
    <row r="7640" spans="7:8" x14ac:dyDescent="0.45">
      <c r="G7640">
        <v>7638</v>
      </c>
      <c r="H7640">
        <f t="shared" ca="1" si="238"/>
        <v>-1.2557998025199286E-2</v>
      </c>
    </row>
    <row r="7641" spans="7:8" x14ac:dyDescent="0.45">
      <c r="G7641">
        <v>7639</v>
      </c>
      <c r="H7641">
        <f t="shared" ca="1" si="238"/>
        <v>-1.2984755525993917E-2</v>
      </c>
    </row>
    <row r="7642" spans="7:8" x14ac:dyDescent="0.45">
      <c r="G7642">
        <v>7640</v>
      </c>
      <c r="H7642">
        <f t="shared" ca="1" si="238"/>
        <v>3.050990716597949E-2</v>
      </c>
    </row>
    <row r="7643" spans="7:8" x14ac:dyDescent="0.45">
      <c r="G7643">
        <v>7641</v>
      </c>
      <c r="H7643">
        <f t="shared" ca="1" si="238"/>
        <v>8.5161716931431534E-3</v>
      </c>
    </row>
    <row r="7644" spans="7:8" x14ac:dyDescent="0.45">
      <c r="G7644">
        <v>7642</v>
      </c>
      <c r="H7644">
        <f t="shared" ca="1" si="238"/>
        <v>2.4296998049437094E-2</v>
      </c>
    </row>
    <row r="7645" spans="7:8" x14ac:dyDescent="0.45">
      <c r="G7645">
        <v>7643</v>
      </c>
      <c r="H7645">
        <f t="shared" ca="1" si="238"/>
        <v>-1.4115198620524429E-3</v>
      </c>
    </row>
    <row r="7646" spans="7:8" x14ac:dyDescent="0.45">
      <c r="G7646">
        <v>7644</v>
      </c>
      <c r="H7646">
        <f t="shared" ca="1" si="238"/>
        <v>-1.2810008413891009E-2</v>
      </c>
    </row>
    <row r="7647" spans="7:8" x14ac:dyDescent="0.45">
      <c r="G7647">
        <v>7645</v>
      </c>
      <c r="H7647">
        <f t="shared" ca="1" si="238"/>
        <v>1.7400726569124229E-2</v>
      </c>
    </row>
    <row r="7648" spans="7:8" x14ac:dyDescent="0.45">
      <c r="G7648">
        <v>7646</v>
      </c>
      <c r="H7648">
        <f t="shared" ca="1" si="238"/>
        <v>-1.4843351825907059E-2</v>
      </c>
    </row>
    <row r="7649" spans="7:8" x14ac:dyDescent="0.45">
      <c r="G7649">
        <v>7647</v>
      </c>
      <c r="H7649">
        <f t="shared" ca="1" si="238"/>
        <v>-1.0070956414026208E-2</v>
      </c>
    </row>
    <row r="7650" spans="7:8" x14ac:dyDescent="0.45">
      <c r="G7650">
        <v>7648</v>
      </c>
      <c r="H7650">
        <f t="shared" ca="1" si="238"/>
        <v>-3.3630495309539807E-2</v>
      </c>
    </row>
    <row r="7651" spans="7:8" x14ac:dyDescent="0.45">
      <c r="G7651">
        <v>7649</v>
      </c>
      <c r="H7651">
        <f t="shared" ca="1" si="238"/>
        <v>-4.848967486273123E-2</v>
      </c>
    </row>
    <row r="7652" spans="7:8" x14ac:dyDescent="0.45">
      <c r="G7652">
        <v>7650</v>
      </c>
      <c r="H7652">
        <f t="shared" ca="1" si="238"/>
        <v>-2.5388103678974004E-2</v>
      </c>
    </row>
    <row r="7653" spans="7:8" x14ac:dyDescent="0.45">
      <c r="G7653">
        <v>7651</v>
      </c>
      <c r="H7653">
        <f t="shared" ca="1" si="238"/>
        <v>1.0097380503138553E-2</v>
      </c>
    </row>
    <row r="7654" spans="7:8" x14ac:dyDescent="0.45">
      <c r="G7654">
        <v>7652</v>
      </c>
      <c r="H7654">
        <f t="shared" ca="1" si="238"/>
        <v>-2.5461402605599957E-2</v>
      </c>
    </row>
    <row r="7655" spans="7:8" x14ac:dyDescent="0.45">
      <c r="G7655">
        <v>7653</v>
      </c>
      <c r="H7655">
        <f t="shared" ca="1" si="238"/>
        <v>2.9245150744651206E-2</v>
      </c>
    </row>
    <row r="7656" spans="7:8" x14ac:dyDescent="0.45">
      <c r="G7656">
        <v>7654</v>
      </c>
      <c r="H7656">
        <f t="shared" ca="1" si="238"/>
        <v>1.4006499981888194E-2</v>
      </c>
    </row>
    <row r="7657" spans="7:8" x14ac:dyDescent="0.45">
      <c r="G7657">
        <v>7655</v>
      </c>
      <c r="H7657">
        <f t="shared" ca="1" si="238"/>
        <v>-1.5008987687632942E-2</v>
      </c>
    </row>
    <row r="7658" spans="7:8" x14ac:dyDescent="0.45">
      <c r="G7658">
        <v>7656</v>
      </c>
      <c r="H7658">
        <f t="shared" ca="1" si="238"/>
        <v>4.5624134389264971E-3</v>
      </c>
    </row>
    <row r="7659" spans="7:8" x14ac:dyDescent="0.45">
      <c r="G7659">
        <v>7657</v>
      </c>
      <c r="H7659">
        <f t="shared" ca="1" si="238"/>
        <v>-1.2499883065660454E-2</v>
      </c>
    </row>
    <row r="7660" spans="7:8" x14ac:dyDescent="0.45">
      <c r="G7660">
        <v>7658</v>
      </c>
      <c r="H7660">
        <f t="shared" ca="1" si="238"/>
        <v>1.9113572355632634E-4</v>
      </c>
    </row>
    <row r="7661" spans="7:8" x14ac:dyDescent="0.45">
      <c r="G7661">
        <v>7659</v>
      </c>
      <c r="H7661">
        <f t="shared" ca="1" si="238"/>
        <v>2.4425530607605848E-2</v>
      </c>
    </row>
    <row r="7662" spans="7:8" x14ac:dyDescent="0.45">
      <c r="G7662">
        <v>7660</v>
      </c>
      <c r="H7662">
        <f t="shared" ca="1" si="238"/>
        <v>-3.1586547228345061E-3</v>
      </c>
    </row>
    <row r="7663" spans="7:8" x14ac:dyDescent="0.45">
      <c r="G7663">
        <v>7661</v>
      </c>
      <c r="H7663">
        <f t="shared" ca="1" si="238"/>
        <v>-9.0761731729125193E-3</v>
      </c>
    </row>
    <row r="7664" spans="7:8" x14ac:dyDescent="0.45">
      <c r="G7664">
        <v>7662</v>
      </c>
      <c r="H7664">
        <f t="shared" ca="1" si="238"/>
        <v>5.323194448575528E-2</v>
      </c>
    </row>
    <row r="7665" spans="7:8" x14ac:dyDescent="0.45">
      <c r="G7665">
        <v>7663</v>
      </c>
      <c r="H7665">
        <f t="shared" ca="1" si="238"/>
        <v>2.0384561594884378E-3</v>
      </c>
    </row>
    <row r="7666" spans="7:8" x14ac:dyDescent="0.45">
      <c r="G7666">
        <v>7664</v>
      </c>
      <c r="H7666">
        <f t="shared" ca="1" si="238"/>
        <v>1.8476429577157442E-2</v>
      </c>
    </row>
    <row r="7667" spans="7:8" x14ac:dyDescent="0.45">
      <c r="G7667">
        <v>7665</v>
      </c>
      <c r="H7667">
        <f t="shared" ca="1" si="238"/>
        <v>-4.0384908506452911E-2</v>
      </c>
    </row>
    <row r="7668" spans="7:8" x14ac:dyDescent="0.45">
      <c r="G7668">
        <v>7666</v>
      </c>
      <c r="H7668">
        <f t="shared" ca="1" si="238"/>
        <v>-1.4703497366735973E-2</v>
      </c>
    </row>
    <row r="7669" spans="7:8" x14ac:dyDescent="0.45">
      <c r="G7669">
        <v>7667</v>
      </c>
      <c r="H7669">
        <f t="shared" ca="1" si="238"/>
        <v>1.2014041453350027E-2</v>
      </c>
    </row>
    <row r="7670" spans="7:8" x14ac:dyDescent="0.45">
      <c r="G7670">
        <v>7668</v>
      </c>
      <c r="H7670">
        <f t="shared" ca="1" si="238"/>
        <v>5.8845163255161169E-3</v>
      </c>
    </row>
    <row r="7671" spans="7:8" x14ac:dyDescent="0.45">
      <c r="G7671">
        <v>7669</v>
      </c>
      <c r="H7671">
        <f t="shared" ca="1" si="238"/>
        <v>2.0940643656705876E-2</v>
      </c>
    </row>
    <row r="7672" spans="7:8" x14ac:dyDescent="0.45">
      <c r="G7672">
        <v>7670</v>
      </c>
      <c r="H7672">
        <f t="shared" ca="1" si="238"/>
        <v>1.0972062389676303E-4</v>
      </c>
    </row>
    <row r="7673" spans="7:8" x14ac:dyDescent="0.45">
      <c r="G7673">
        <v>7671</v>
      </c>
      <c r="H7673">
        <f t="shared" ca="1" si="238"/>
        <v>8.9047137885483393E-3</v>
      </c>
    </row>
    <row r="7674" spans="7:8" x14ac:dyDescent="0.45">
      <c r="G7674">
        <v>7672</v>
      </c>
      <c r="H7674">
        <f t="shared" ca="1" si="238"/>
        <v>1.2589619979239767E-2</v>
      </c>
    </row>
    <row r="7675" spans="7:8" x14ac:dyDescent="0.45">
      <c r="G7675">
        <v>7673</v>
      </c>
      <c r="H7675">
        <f t="shared" ca="1" si="238"/>
        <v>-2.1777758162368363E-2</v>
      </c>
    </row>
    <row r="7676" spans="7:8" x14ac:dyDescent="0.45">
      <c r="G7676">
        <v>7674</v>
      </c>
      <c r="H7676">
        <f t="shared" ca="1" si="238"/>
        <v>2.0801807264798067E-2</v>
      </c>
    </row>
    <row r="7677" spans="7:8" x14ac:dyDescent="0.45">
      <c r="G7677">
        <v>7675</v>
      </c>
      <c r="H7677">
        <f t="shared" ca="1" si="238"/>
        <v>2.6053000932571728E-2</v>
      </c>
    </row>
    <row r="7678" spans="7:8" x14ac:dyDescent="0.45">
      <c r="G7678">
        <v>7676</v>
      </c>
      <c r="H7678">
        <f t="shared" ca="1" si="238"/>
        <v>4.830366151426032E-2</v>
      </c>
    </row>
    <row r="7679" spans="7:8" x14ac:dyDescent="0.45">
      <c r="G7679">
        <v>7677</v>
      </c>
      <c r="H7679">
        <f t="shared" ca="1" si="238"/>
        <v>1.9544700255040054E-3</v>
      </c>
    </row>
    <row r="7680" spans="7:8" x14ac:dyDescent="0.45">
      <c r="G7680">
        <v>7678</v>
      </c>
      <c r="H7680">
        <f t="shared" ca="1" si="238"/>
        <v>-9.153310443114843E-3</v>
      </c>
    </row>
    <row r="7681" spans="7:8" x14ac:dyDescent="0.45">
      <c r="G7681">
        <v>7679</v>
      </c>
      <c r="H7681">
        <f t="shared" ca="1" si="238"/>
        <v>-1.1704628508867967E-2</v>
      </c>
    </row>
    <row r="7682" spans="7:8" x14ac:dyDescent="0.45">
      <c r="G7682">
        <v>7680</v>
      </c>
      <c r="H7682">
        <f t="shared" ca="1" si="238"/>
        <v>-1.0359281174592248E-3</v>
      </c>
    </row>
    <row r="7683" spans="7:8" x14ac:dyDescent="0.45">
      <c r="G7683">
        <v>7681</v>
      </c>
      <c r="H7683">
        <f t="shared" ca="1" si="238"/>
        <v>2.0267804029008692E-2</v>
      </c>
    </row>
    <row r="7684" spans="7:8" x14ac:dyDescent="0.45">
      <c r="G7684">
        <v>7682</v>
      </c>
      <c r="H7684">
        <f t="shared" ref="H7684:H7747" ca="1" si="239">_xlfn.NORM.INV(RAND(),N$5,N$6)</f>
        <v>-1.6138088082587598E-2</v>
      </c>
    </row>
    <row r="7685" spans="7:8" x14ac:dyDescent="0.45">
      <c r="G7685">
        <v>7683</v>
      </c>
      <c r="H7685">
        <f t="shared" ca="1" si="239"/>
        <v>8.2556152105651218E-3</v>
      </c>
    </row>
    <row r="7686" spans="7:8" x14ac:dyDescent="0.45">
      <c r="G7686">
        <v>7684</v>
      </c>
      <c r="H7686">
        <f t="shared" ca="1" si="239"/>
        <v>-1.9812833381954876E-2</v>
      </c>
    </row>
    <row r="7687" spans="7:8" x14ac:dyDescent="0.45">
      <c r="G7687">
        <v>7685</v>
      </c>
      <c r="H7687">
        <f t="shared" ca="1" si="239"/>
        <v>2.3740210986052838E-2</v>
      </c>
    </row>
    <row r="7688" spans="7:8" x14ac:dyDescent="0.45">
      <c r="G7688">
        <v>7686</v>
      </c>
      <c r="H7688">
        <f t="shared" ca="1" si="239"/>
        <v>-3.4114417224610491E-2</v>
      </c>
    </row>
    <row r="7689" spans="7:8" x14ac:dyDescent="0.45">
      <c r="G7689">
        <v>7687</v>
      </c>
      <c r="H7689">
        <f t="shared" ca="1" si="239"/>
        <v>-4.6813586899783653E-3</v>
      </c>
    </row>
    <row r="7690" spans="7:8" x14ac:dyDescent="0.45">
      <c r="G7690">
        <v>7688</v>
      </c>
      <c r="H7690">
        <f t="shared" ca="1" si="239"/>
        <v>2.6852803838517234E-3</v>
      </c>
    </row>
    <row r="7691" spans="7:8" x14ac:dyDescent="0.45">
      <c r="G7691">
        <v>7689</v>
      </c>
      <c r="H7691">
        <f t="shared" ca="1" si="239"/>
        <v>1.2052621060360385E-2</v>
      </c>
    </row>
    <row r="7692" spans="7:8" x14ac:dyDescent="0.45">
      <c r="G7692">
        <v>7690</v>
      </c>
      <c r="H7692">
        <f t="shared" ca="1" si="239"/>
        <v>2.0294178355147661E-2</v>
      </c>
    </row>
    <row r="7693" spans="7:8" x14ac:dyDescent="0.45">
      <c r="G7693">
        <v>7691</v>
      </c>
      <c r="H7693">
        <f t="shared" ca="1" si="239"/>
        <v>3.1069265126634223E-2</v>
      </c>
    </row>
    <row r="7694" spans="7:8" x14ac:dyDescent="0.45">
      <c r="G7694">
        <v>7692</v>
      </c>
      <c r="H7694">
        <f t="shared" ca="1" si="239"/>
        <v>2.9147980076443925E-2</v>
      </c>
    </row>
    <row r="7695" spans="7:8" x14ac:dyDescent="0.45">
      <c r="G7695">
        <v>7693</v>
      </c>
      <c r="H7695">
        <f t="shared" ca="1" si="239"/>
        <v>-3.0898864462353794E-3</v>
      </c>
    </row>
    <row r="7696" spans="7:8" x14ac:dyDescent="0.45">
      <c r="G7696">
        <v>7694</v>
      </c>
      <c r="H7696">
        <f t="shared" ca="1" si="239"/>
        <v>3.7741704706560665E-2</v>
      </c>
    </row>
    <row r="7697" spans="7:8" x14ac:dyDescent="0.45">
      <c r="G7697">
        <v>7695</v>
      </c>
      <c r="H7697">
        <f t="shared" ca="1" si="239"/>
        <v>-1.9483163154660214E-4</v>
      </c>
    </row>
    <row r="7698" spans="7:8" x14ac:dyDescent="0.45">
      <c r="G7698">
        <v>7696</v>
      </c>
      <c r="H7698">
        <f t="shared" ca="1" si="239"/>
        <v>-4.9660023740352131E-3</v>
      </c>
    </row>
    <row r="7699" spans="7:8" x14ac:dyDescent="0.45">
      <c r="G7699">
        <v>7697</v>
      </c>
      <c r="H7699">
        <f t="shared" ca="1" si="239"/>
        <v>1.0376403314675882E-2</v>
      </c>
    </row>
    <row r="7700" spans="7:8" x14ac:dyDescent="0.45">
      <c r="G7700">
        <v>7698</v>
      </c>
      <c r="H7700">
        <f t="shared" ca="1" si="239"/>
        <v>-3.8658380589955924E-2</v>
      </c>
    </row>
    <row r="7701" spans="7:8" x14ac:dyDescent="0.45">
      <c r="G7701">
        <v>7699</v>
      </c>
      <c r="H7701">
        <f t="shared" ca="1" si="239"/>
        <v>6.2512463069639779E-4</v>
      </c>
    </row>
    <row r="7702" spans="7:8" x14ac:dyDescent="0.45">
      <c r="G7702">
        <v>7700</v>
      </c>
      <c r="H7702">
        <f t="shared" ca="1" si="239"/>
        <v>-2.3528298523445339E-2</v>
      </c>
    </row>
    <row r="7703" spans="7:8" x14ac:dyDescent="0.45">
      <c r="G7703">
        <v>7701</v>
      </c>
      <c r="H7703">
        <f t="shared" ca="1" si="239"/>
        <v>-2.1985202591835737E-3</v>
      </c>
    </row>
    <row r="7704" spans="7:8" x14ac:dyDescent="0.45">
      <c r="G7704">
        <v>7702</v>
      </c>
      <c r="H7704">
        <f t="shared" ca="1" si="239"/>
        <v>-1.6852795688410745E-2</v>
      </c>
    </row>
    <row r="7705" spans="7:8" x14ac:dyDescent="0.45">
      <c r="G7705">
        <v>7703</v>
      </c>
      <c r="H7705">
        <f t="shared" ca="1" si="239"/>
        <v>-1.0034460865870282E-2</v>
      </c>
    </row>
    <row r="7706" spans="7:8" x14ac:dyDescent="0.45">
      <c r="G7706">
        <v>7704</v>
      </c>
      <c r="H7706">
        <f t="shared" ca="1" si="239"/>
        <v>8.6193642978781917E-3</v>
      </c>
    </row>
    <row r="7707" spans="7:8" x14ac:dyDescent="0.45">
      <c r="G7707">
        <v>7705</v>
      </c>
      <c r="H7707">
        <f t="shared" ca="1" si="239"/>
        <v>2.1453019751833696E-2</v>
      </c>
    </row>
    <row r="7708" spans="7:8" x14ac:dyDescent="0.45">
      <c r="G7708">
        <v>7706</v>
      </c>
      <c r="H7708">
        <f t="shared" ca="1" si="239"/>
        <v>-2.4270685096110748E-2</v>
      </c>
    </row>
    <row r="7709" spans="7:8" x14ac:dyDescent="0.45">
      <c r="G7709">
        <v>7707</v>
      </c>
      <c r="H7709">
        <f t="shared" ca="1" si="239"/>
        <v>-1.264367932316848E-2</v>
      </c>
    </row>
    <row r="7710" spans="7:8" x14ac:dyDescent="0.45">
      <c r="G7710">
        <v>7708</v>
      </c>
      <c r="H7710">
        <f t="shared" ca="1" si="239"/>
        <v>-4.2630014035379468E-3</v>
      </c>
    </row>
    <row r="7711" spans="7:8" x14ac:dyDescent="0.45">
      <c r="G7711">
        <v>7709</v>
      </c>
      <c r="H7711">
        <f t="shared" ca="1" si="239"/>
        <v>1.2415117167273877E-2</v>
      </c>
    </row>
    <row r="7712" spans="7:8" x14ac:dyDescent="0.45">
      <c r="G7712">
        <v>7710</v>
      </c>
      <c r="H7712">
        <f t="shared" ca="1" si="239"/>
        <v>1.0532212944027158E-4</v>
      </c>
    </row>
    <row r="7713" spans="7:8" x14ac:dyDescent="0.45">
      <c r="G7713">
        <v>7711</v>
      </c>
      <c r="H7713">
        <f t="shared" ca="1" si="239"/>
        <v>-1.3222810104892312E-2</v>
      </c>
    </row>
    <row r="7714" spans="7:8" x14ac:dyDescent="0.45">
      <c r="G7714">
        <v>7712</v>
      </c>
      <c r="H7714">
        <f t="shared" ca="1" si="239"/>
        <v>-2.5187980518115969E-2</v>
      </c>
    </row>
    <row r="7715" spans="7:8" x14ac:dyDescent="0.45">
      <c r="G7715">
        <v>7713</v>
      </c>
      <c r="H7715">
        <f t="shared" ca="1" si="239"/>
        <v>2.8792129437028344E-2</v>
      </c>
    </row>
    <row r="7716" spans="7:8" x14ac:dyDescent="0.45">
      <c r="G7716">
        <v>7714</v>
      </c>
      <c r="H7716">
        <f t="shared" ca="1" si="239"/>
        <v>-2.9080225889117267E-2</v>
      </c>
    </row>
    <row r="7717" spans="7:8" x14ac:dyDescent="0.45">
      <c r="G7717">
        <v>7715</v>
      </c>
      <c r="H7717">
        <f t="shared" ca="1" si="239"/>
        <v>-3.8426069419639358E-2</v>
      </c>
    </row>
    <row r="7718" spans="7:8" x14ac:dyDescent="0.45">
      <c r="G7718">
        <v>7716</v>
      </c>
      <c r="H7718">
        <f t="shared" ca="1" si="239"/>
        <v>5.0964665488431793E-3</v>
      </c>
    </row>
    <row r="7719" spans="7:8" x14ac:dyDescent="0.45">
      <c r="G7719">
        <v>7717</v>
      </c>
      <c r="H7719">
        <f t="shared" ca="1" si="239"/>
        <v>-5.2814530932328166E-3</v>
      </c>
    </row>
    <row r="7720" spans="7:8" x14ac:dyDescent="0.45">
      <c r="G7720">
        <v>7718</v>
      </c>
      <c r="H7720">
        <f t="shared" ca="1" si="239"/>
        <v>-2.1493324448297362E-2</v>
      </c>
    </row>
    <row r="7721" spans="7:8" x14ac:dyDescent="0.45">
      <c r="G7721">
        <v>7719</v>
      </c>
      <c r="H7721">
        <f t="shared" ca="1" si="239"/>
        <v>-4.382616428429938E-3</v>
      </c>
    </row>
    <row r="7722" spans="7:8" x14ac:dyDescent="0.45">
      <c r="G7722">
        <v>7720</v>
      </c>
      <c r="H7722">
        <f t="shared" ca="1" si="239"/>
        <v>1.0494242433320311E-2</v>
      </c>
    </row>
    <row r="7723" spans="7:8" x14ac:dyDescent="0.45">
      <c r="G7723">
        <v>7721</v>
      </c>
      <c r="H7723">
        <f t="shared" ca="1" si="239"/>
        <v>-2.8000366156006574E-2</v>
      </c>
    </row>
    <row r="7724" spans="7:8" x14ac:dyDescent="0.45">
      <c r="G7724">
        <v>7722</v>
      </c>
      <c r="H7724">
        <f t="shared" ca="1" si="239"/>
        <v>-2.5779562266203752E-2</v>
      </c>
    </row>
    <row r="7725" spans="7:8" x14ac:dyDescent="0.45">
      <c r="G7725">
        <v>7723</v>
      </c>
      <c r="H7725">
        <f t="shared" ca="1" si="239"/>
        <v>-2.1981028533948375E-2</v>
      </c>
    </row>
    <row r="7726" spans="7:8" x14ac:dyDescent="0.45">
      <c r="G7726">
        <v>7724</v>
      </c>
      <c r="H7726">
        <f t="shared" ca="1" si="239"/>
        <v>-2.5277636294217493E-2</v>
      </c>
    </row>
    <row r="7727" spans="7:8" x14ac:dyDescent="0.45">
      <c r="G7727">
        <v>7725</v>
      </c>
      <c r="H7727">
        <f t="shared" ca="1" si="239"/>
        <v>-8.8445117793848962E-3</v>
      </c>
    </row>
    <row r="7728" spans="7:8" x14ac:dyDescent="0.45">
      <c r="G7728">
        <v>7726</v>
      </c>
      <c r="H7728">
        <f t="shared" ca="1" si="239"/>
        <v>-2.61631457562604E-2</v>
      </c>
    </row>
    <row r="7729" spans="7:8" x14ac:dyDescent="0.45">
      <c r="G7729">
        <v>7727</v>
      </c>
      <c r="H7729">
        <f t="shared" ca="1" si="239"/>
        <v>-2.2607187432836288E-2</v>
      </c>
    </row>
    <row r="7730" spans="7:8" x14ac:dyDescent="0.45">
      <c r="G7730">
        <v>7728</v>
      </c>
      <c r="H7730">
        <f t="shared" ca="1" si="239"/>
        <v>-2.2553824826469553E-2</v>
      </c>
    </row>
    <row r="7731" spans="7:8" x14ac:dyDescent="0.45">
      <c r="G7731">
        <v>7729</v>
      </c>
      <c r="H7731">
        <f t="shared" ca="1" si="239"/>
        <v>-2.240773641936155E-2</v>
      </c>
    </row>
    <row r="7732" spans="7:8" x14ac:dyDescent="0.45">
      <c r="G7732">
        <v>7730</v>
      </c>
      <c r="H7732">
        <f t="shared" ca="1" si="239"/>
        <v>-2.5067583742059241E-2</v>
      </c>
    </row>
    <row r="7733" spans="7:8" x14ac:dyDescent="0.45">
      <c r="G7733">
        <v>7731</v>
      </c>
      <c r="H7733">
        <f t="shared" ca="1" si="239"/>
        <v>-3.1743141697001681E-2</v>
      </c>
    </row>
    <row r="7734" spans="7:8" x14ac:dyDescent="0.45">
      <c r="G7734">
        <v>7732</v>
      </c>
      <c r="H7734">
        <f t="shared" ca="1" si="239"/>
        <v>-7.5632213409551488E-3</v>
      </c>
    </row>
    <row r="7735" spans="7:8" x14ac:dyDescent="0.45">
      <c r="G7735">
        <v>7733</v>
      </c>
      <c r="H7735">
        <f t="shared" ca="1" si="239"/>
        <v>6.5439071567616088E-3</v>
      </c>
    </row>
    <row r="7736" spans="7:8" x14ac:dyDescent="0.45">
      <c r="G7736">
        <v>7734</v>
      </c>
      <c r="H7736">
        <f t="shared" ca="1" si="239"/>
        <v>-1.4722585220463961E-2</v>
      </c>
    </row>
    <row r="7737" spans="7:8" x14ac:dyDescent="0.45">
      <c r="G7737">
        <v>7735</v>
      </c>
      <c r="H7737">
        <f t="shared" ca="1" si="239"/>
        <v>-1.4684701635245127E-2</v>
      </c>
    </row>
    <row r="7738" spans="7:8" x14ac:dyDescent="0.45">
      <c r="G7738">
        <v>7736</v>
      </c>
      <c r="H7738">
        <f t="shared" ca="1" si="239"/>
        <v>5.3215097928390864E-3</v>
      </c>
    </row>
    <row r="7739" spans="7:8" x14ac:dyDescent="0.45">
      <c r="G7739">
        <v>7737</v>
      </c>
      <c r="H7739">
        <f t="shared" ca="1" si="239"/>
        <v>1.1690295415137516E-3</v>
      </c>
    </row>
    <row r="7740" spans="7:8" x14ac:dyDescent="0.45">
      <c r="G7740">
        <v>7738</v>
      </c>
      <c r="H7740">
        <f t="shared" ca="1" si="239"/>
        <v>1.4993599830688532E-2</v>
      </c>
    </row>
    <row r="7741" spans="7:8" x14ac:dyDescent="0.45">
      <c r="G7741">
        <v>7739</v>
      </c>
      <c r="H7741">
        <f t="shared" ca="1" si="239"/>
        <v>-2.5918013371624801E-2</v>
      </c>
    </row>
    <row r="7742" spans="7:8" x14ac:dyDescent="0.45">
      <c r="G7742">
        <v>7740</v>
      </c>
      <c r="H7742">
        <f t="shared" ca="1" si="239"/>
        <v>-3.8597294021690794E-3</v>
      </c>
    </row>
    <row r="7743" spans="7:8" x14ac:dyDescent="0.45">
      <c r="G7743">
        <v>7741</v>
      </c>
      <c r="H7743">
        <f t="shared" ca="1" si="239"/>
        <v>-2.3219323349079907E-2</v>
      </c>
    </row>
    <row r="7744" spans="7:8" x14ac:dyDescent="0.45">
      <c r="G7744">
        <v>7742</v>
      </c>
      <c r="H7744">
        <f t="shared" ca="1" si="239"/>
        <v>-2.4420141551736448E-2</v>
      </c>
    </row>
    <row r="7745" spans="7:8" x14ac:dyDescent="0.45">
      <c r="G7745">
        <v>7743</v>
      </c>
      <c r="H7745">
        <f t="shared" ca="1" si="239"/>
        <v>1.0760896425887255E-2</v>
      </c>
    </row>
    <row r="7746" spans="7:8" x14ac:dyDescent="0.45">
      <c r="G7746">
        <v>7744</v>
      </c>
      <c r="H7746">
        <f t="shared" ca="1" si="239"/>
        <v>9.0623717637235684E-3</v>
      </c>
    </row>
    <row r="7747" spans="7:8" x14ac:dyDescent="0.45">
      <c r="G7747">
        <v>7745</v>
      </c>
      <c r="H7747">
        <f t="shared" ca="1" si="239"/>
        <v>-2.4845109372098975E-3</v>
      </c>
    </row>
    <row r="7748" spans="7:8" x14ac:dyDescent="0.45">
      <c r="G7748">
        <v>7746</v>
      </c>
      <c r="H7748">
        <f t="shared" ref="H7748:H7811" ca="1" si="240">_xlfn.NORM.INV(RAND(),N$5,N$6)</f>
        <v>-6.3294354935833905E-4</v>
      </c>
    </row>
    <row r="7749" spans="7:8" x14ac:dyDescent="0.45">
      <c r="G7749">
        <v>7747</v>
      </c>
      <c r="H7749">
        <f t="shared" ca="1" si="240"/>
        <v>-1.3134977359642216E-2</v>
      </c>
    </row>
    <row r="7750" spans="7:8" x14ac:dyDescent="0.45">
      <c r="G7750">
        <v>7748</v>
      </c>
      <c r="H7750">
        <f t="shared" ca="1" si="240"/>
        <v>-7.293463785062816E-3</v>
      </c>
    </row>
    <row r="7751" spans="7:8" x14ac:dyDescent="0.45">
      <c r="G7751">
        <v>7749</v>
      </c>
      <c r="H7751">
        <f t="shared" ca="1" si="240"/>
        <v>1.1624285153385691E-2</v>
      </c>
    </row>
    <row r="7752" spans="7:8" x14ac:dyDescent="0.45">
      <c r="G7752">
        <v>7750</v>
      </c>
      <c r="H7752">
        <f t="shared" ca="1" si="240"/>
        <v>6.4876721807953595E-3</v>
      </c>
    </row>
    <row r="7753" spans="7:8" x14ac:dyDescent="0.45">
      <c r="G7753">
        <v>7751</v>
      </c>
      <c r="H7753">
        <f t="shared" ca="1" si="240"/>
        <v>-6.9947463122965639E-4</v>
      </c>
    </row>
    <row r="7754" spans="7:8" x14ac:dyDescent="0.45">
      <c r="G7754">
        <v>7752</v>
      </c>
      <c r="H7754">
        <f t="shared" ca="1" si="240"/>
        <v>3.2096994324274562E-2</v>
      </c>
    </row>
    <row r="7755" spans="7:8" x14ac:dyDescent="0.45">
      <c r="G7755">
        <v>7753</v>
      </c>
      <c r="H7755">
        <f t="shared" ca="1" si="240"/>
        <v>1.0456909690824493E-2</v>
      </c>
    </row>
    <row r="7756" spans="7:8" x14ac:dyDescent="0.45">
      <c r="G7756">
        <v>7754</v>
      </c>
      <c r="H7756">
        <f t="shared" ca="1" si="240"/>
        <v>8.935309035583856E-3</v>
      </c>
    </row>
    <row r="7757" spans="7:8" x14ac:dyDescent="0.45">
      <c r="G7757">
        <v>7755</v>
      </c>
      <c r="H7757">
        <f t="shared" ca="1" si="240"/>
        <v>-2.0625631260680326E-2</v>
      </c>
    </row>
    <row r="7758" spans="7:8" x14ac:dyDescent="0.45">
      <c r="G7758">
        <v>7756</v>
      </c>
      <c r="H7758">
        <f t="shared" ca="1" si="240"/>
        <v>-1.3350574236484126E-2</v>
      </c>
    </row>
    <row r="7759" spans="7:8" x14ac:dyDescent="0.45">
      <c r="G7759">
        <v>7757</v>
      </c>
      <c r="H7759">
        <f t="shared" ca="1" si="240"/>
        <v>5.1593586359904409E-2</v>
      </c>
    </row>
    <row r="7760" spans="7:8" x14ac:dyDescent="0.45">
      <c r="G7760">
        <v>7758</v>
      </c>
      <c r="H7760">
        <f t="shared" ca="1" si="240"/>
        <v>-1.6363136106235161E-3</v>
      </c>
    </row>
    <row r="7761" spans="7:8" x14ac:dyDescent="0.45">
      <c r="G7761">
        <v>7759</v>
      </c>
      <c r="H7761">
        <f t="shared" ca="1" si="240"/>
        <v>-5.1603245663872661E-3</v>
      </c>
    </row>
    <row r="7762" spans="7:8" x14ac:dyDescent="0.45">
      <c r="G7762">
        <v>7760</v>
      </c>
      <c r="H7762">
        <f t="shared" ca="1" si="240"/>
        <v>-1.1430357333728249E-2</v>
      </c>
    </row>
    <row r="7763" spans="7:8" x14ac:dyDescent="0.45">
      <c r="G7763">
        <v>7761</v>
      </c>
      <c r="H7763">
        <f t="shared" ca="1" si="240"/>
        <v>-7.9499776490472088E-3</v>
      </c>
    </row>
    <row r="7764" spans="7:8" x14ac:dyDescent="0.45">
      <c r="G7764">
        <v>7762</v>
      </c>
      <c r="H7764">
        <f t="shared" ca="1" si="240"/>
        <v>2.01141154558988E-2</v>
      </c>
    </row>
    <row r="7765" spans="7:8" x14ac:dyDescent="0.45">
      <c r="G7765">
        <v>7763</v>
      </c>
      <c r="H7765">
        <f t="shared" ca="1" si="240"/>
        <v>-1.7379459975478621E-2</v>
      </c>
    </row>
    <row r="7766" spans="7:8" x14ac:dyDescent="0.45">
      <c r="G7766">
        <v>7764</v>
      </c>
      <c r="H7766">
        <f t="shared" ca="1" si="240"/>
        <v>-2.2955465699022914E-2</v>
      </c>
    </row>
    <row r="7767" spans="7:8" x14ac:dyDescent="0.45">
      <c r="G7767">
        <v>7765</v>
      </c>
      <c r="H7767">
        <f t="shared" ca="1" si="240"/>
        <v>-1.8756073919097838E-2</v>
      </c>
    </row>
    <row r="7768" spans="7:8" x14ac:dyDescent="0.45">
      <c r="G7768">
        <v>7766</v>
      </c>
      <c r="H7768">
        <f t="shared" ca="1" si="240"/>
        <v>-1.0227855276864466E-2</v>
      </c>
    </row>
    <row r="7769" spans="7:8" x14ac:dyDescent="0.45">
      <c r="G7769">
        <v>7767</v>
      </c>
      <c r="H7769">
        <f t="shared" ca="1" si="240"/>
        <v>2.7595218678258689E-3</v>
      </c>
    </row>
    <row r="7770" spans="7:8" x14ac:dyDescent="0.45">
      <c r="G7770">
        <v>7768</v>
      </c>
      <c r="H7770">
        <f t="shared" ca="1" si="240"/>
        <v>5.9009268622628921E-3</v>
      </c>
    </row>
    <row r="7771" spans="7:8" x14ac:dyDescent="0.45">
      <c r="G7771">
        <v>7769</v>
      </c>
      <c r="H7771">
        <f t="shared" ca="1" si="240"/>
        <v>2.0262818036825656E-2</v>
      </c>
    </row>
    <row r="7772" spans="7:8" x14ac:dyDescent="0.45">
      <c r="G7772">
        <v>7770</v>
      </c>
      <c r="H7772">
        <f t="shared" ca="1" si="240"/>
        <v>2.4264661267207527E-2</v>
      </c>
    </row>
    <row r="7773" spans="7:8" x14ac:dyDescent="0.45">
      <c r="G7773">
        <v>7771</v>
      </c>
      <c r="H7773">
        <f t="shared" ca="1" si="240"/>
        <v>-7.4453906077168288E-3</v>
      </c>
    </row>
    <row r="7774" spans="7:8" x14ac:dyDescent="0.45">
      <c r="G7774">
        <v>7772</v>
      </c>
      <c r="H7774">
        <f t="shared" ca="1" si="240"/>
        <v>3.1032849219467754E-2</v>
      </c>
    </row>
    <row r="7775" spans="7:8" x14ac:dyDescent="0.45">
      <c r="G7775">
        <v>7773</v>
      </c>
      <c r="H7775">
        <f t="shared" ca="1" si="240"/>
        <v>8.5405739074260953E-3</v>
      </c>
    </row>
    <row r="7776" spans="7:8" x14ac:dyDescent="0.45">
      <c r="G7776">
        <v>7774</v>
      </c>
      <c r="H7776">
        <f t="shared" ca="1" si="240"/>
        <v>-1.1759469160423419E-2</v>
      </c>
    </row>
    <row r="7777" spans="7:8" x14ac:dyDescent="0.45">
      <c r="G7777">
        <v>7775</v>
      </c>
      <c r="H7777">
        <f t="shared" ca="1" si="240"/>
        <v>3.3495233850376102E-2</v>
      </c>
    </row>
    <row r="7778" spans="7:8" x14ac:dyDescent="0.45">
      <c r="G7778">
        <v>7776</v>
      </c>
      <c r="H7778">
        <f t="shared" ca="1" si="240"/>
        <v>1.8286854038024204E-2</v>
      </c>
    </row>
    <row r="7779" spans="7:8" x14ac:dyDescent="0.45">
      <c r="G7779">
        <v>7777</v>
      </c>
      <c r="H7779">
        <f t="shared" ca="1" si="240"/>
        <v>7.4598761978225681E-4</v>
      </c>
    </row>
    <row r="7780" spans="7:8" x14ac:dyDescent="0.45">
      <c r="G7780">
        <v>7778</v>
      </c>
      <c r="H7780">
        <f t="shared" ca="1" si="240"/>
        <v>-9.7415081255448153E-3</v>
      </c>
    </row>
    <row r="7781" spans="7:8" x14ac:dyDescent="0.45">
      <c r="G7781">
        <v>7779</v>
      </c>
      <c r="H7781">
        <f t="shared" ca="1" si="240"/>
        <v>8.0951609305336212E-3</v>
      </c>
    </row>
    <row r="7782" spans="7:8" x14ac:dyDescent="0.45">
      <c r="G7782">
        <v>7780</v>
      </c>
      <c r="H7782">
        <f t="shared" ca="1" si="240"/>
        <v>3.3471685916504366E-2</v>
      </c>
    </row>
    <row r="7783" spans="7:8" x14ac:dyDescent="0.45">
      <c r="G7783">
        <v>7781</v>
      </c>
      <c r="H7783">
        <f t="shared" ca="1" si="240"/>
        <v>6.7303793997736004E-3</v>
      </c>
    </row>
    <row r="7784" spans="7:8" x14ac:dyDescent="0.45">
      <c r="G7784">
        <v>7782</v>
      </c>
      <c r="H7784">
        <f t="shared" ca="1" si="240"/>
        <v>-1.1237030382408929E-2</v>
      </c>
    </row>
    <row r="7785" spans="7:8" x14ac:dyDescent="0.45">
      <c r="G7785">
        <v>7783</v>
      </c>
      <c r="H7785">
        <f t="shared" ca="1" si="240"/>
        <v>5.3065615069656609E-3</v>
      </c>
    </row>
    <row r="7786" spans="7:8" x14ac:dyDescent="0.45">
      <c r="G7786">
        <v>7784</v>
      </c>
      <c r="H7786">
        <f t="shared" ca="1" si="240"/>
        <v>-1.314851162708737E-2</v>
      </c>
    </row>
    <row r="7787" spans="7:8" x14ac:dyDescent="0.45">
      <c r="G7787">
        <v>7785</v>
      </c>
      <c r="H7787">
        <f t="shared" ca="1" si="240"/>
        <v>6.6192754025467214E-4</v>
      </c>
    </row>
    <row r="7788" spans="7:8" x14ac:dyDescent="0.45">
      <c r="G7788">
        <v>7786</v>
      </c>
      <c r="H7788">
        <f t="shared" ca="1" si="240"/>
        <v>-8.6102241465626506E-3</v>
      </c>
    </row>
    <row r="7789" spans="7:8" x14ac:dyDescent="0.45">
      <c r="G7789">
        <v>7787</v>
      </c>
      <c r="H7789">
        <f t="shared" ca="1" si="240"/>
        <v>5.0739176560749145E-2</v>
      </c>
    </row>
    <row r="7790" spans="7:8" x14ac:dyDescent="0.45">
      <c r="G7790">
        <v>7788</v>
      </c>
      <c r="H7790">
        <f t="shared" ca="1" si="240"/>
        <v>1.6389063587840719E-2</v>
      </c>
    </row>
    <row r="7791" spans="7:8" x14ac:dyDescent="0.45">
      <c r="G7791">
        <v>7789</v>
      </c>
      <c r="H7791">
        <f t="shared" ca="1" si="240"/>
        <v>-3.9863800008930313E-2</v>
      </c>
    </row>
    <row r="7792" spans="7:8" x14ac:dyDescent="0.45">
      <c r="G7792">
        <v>7790</v>
      </c>
      <c r="H7792">
        <f t="shared" ca="1" si="240"/>
        <v>2.190681043839167E-3</v>
      </c>
    </row>
    <row r="7793" spans="7:8" x14ac:dyDescent="0.45">
      <c r="G7793">
        <v>7791</v>
      </c>
      <c r="H7793">
        <f t="shared" ca="1" si="240"/>
        <v>7.1325409092131958E-3</v>
      </c>
    </row>
    <row r="7794" spans="7:8" x14ac:dyDescent="0.45">
      <c r="G7794">
        <v>7792</v>
      </c>
      <c r="H7794">
        <f t="shared" ca="1" si="240"/>
        <v>-5.1285047093364074E-2</v>
      </c>
    </row>
    <row r="7795" spans="7:8" x14ac:dyDescent="0.45">
      <c r="G7795">
        <v>7793</v>
      </c>
      <c r="H7795">
        <f t="shared" ca="1" si="240"/>
        <v>2.576276343212594E-2</v>
      </c>
    </row>
    <row r="7796" spans="7:8" x14ac:dyDescent="0.45">
      <c r="G7796">
        <v>7794</v>
      </c>
      <c r="H7796">
        <f t="shared" ca="1" si="240"/>
        <v>2.6847237081478851E-2</v>
      </c>
    </row>
    <row r="7797" spans="7:8" x14ac:dyDescent="0.45">
      <c r="G7797">
        <v>7795</v>
      </c>
      <c r="H7797">
        <f t="shared" ca="1" si="240"/>
        <v>4.2900553539848132E-2</v>
      </c>
    </row>
    <row r="7798" spans="7:8" x14ac:dyDescent="0.45">
      <c r="G7798">
        <v>7796</v>
      </c>
      <c r="H7798">
        <f t="shared" ca="1" si="240"/>
        <v>2.4491482371367224E-2</v>
      </c>
    </row>
    <row r="7799" spans="7:8" x14ac:dyDescent="0.45">
      <c r="G7799">
        <v>7797</v>
      </c>
      <c r="H7799">
        <f t="shared" ca="1" si="240"/>
        <v>3.7970439250406434E-3</v>
      </c>
    </row>
    <row r="7800" spans="7:8" x14ac:dyDescent="0.45">
      <c r="G7800">
        <v>7798</v>
      </c>
      <c r="H7800">
        <f t="shared" ca="1" si="240"/>
        <v>-4.8003735437331871E-3</v>
      </c>
    </row>
    <row r="7801" spans="7:8" x14ac:dyDescent="0.45">
      <c r="G7801">
        <v>7799</v>
      </c>
      <c r="H7801">
        <f t="shared" ca="1" si="240"/>
        <v>-1.2256487146171514E-2</v>
      </c>
    </row>
    <row r="7802" spans="7:8" x14ac:dyDescent="0.45">
      <c r="G7802">
        <v>7800</v>
      </c>
      <c r="H7802">
        <f t="shared" ca="1" si="240"/>
        <v>-1.8395311316412788E-3</v>
      </c>
    </row>
    <row r="7803" spans="7:8" x14ac:dyDescent="0.45">
      <c r="G7803">
        <v>7801</v>
      </c>
      <c r="H7803">
        <f t="shared" ca="1" si="240"/>
        <v>6.5573188621523976E-3</v>
      </c>
    </row>
    <row r="7804" spans="7:8" x14ac:dyDescent="0.45">
      <c r="G7804">
        <v>7802</v>
      </c>
      <c r="H7804">
        <f t="shared" ca="1" si="240"/>
        <v>-1.2050843878016823E-2</v>
      </c>
    </row>
    <row r="7805" spans="7:8" x14ac:dyDescent="0.45">
      <c r="G7805">
        <v>7803</v>
      </c>
      <c r="H7805">
        <f t="shared" ca="1" si="240"/>
        <v>1.2673134407923484E-2</v>
      </c>
    </row>
    <row r="7806" spans="7:8" x14ac:dyDescent="0.45">
      <c r="G7806">
        <v>7804</v>
      </c>
      <c r="H7806">
        <f t="shared" ca="1" si="240"/>
        <v>-1.1762079800250456E-2</v>
      </c>
    </row>
    <row r="7807" spans="7:8" x14ac:dyDescent="0.45">
      <c r="G7807">
        <v>7805</v>
      </c>
      <c r="H7807">
        <f t="shared" ca="1" si="240"/>
        <v>-9.1865501393834648E-3</v>
      </c>
    </row>
    <row r="7808" spans="7:8" x14ac:dyDescent="0.45">
      <c r="G7808">
        <v>7806</v>
      </c>
      <c r="H7808">
        <f t="shared" ca="1" si="240"/>
        <v>-2.626773365114483E-2</v>
      </c>
    </row>
    <row r="7809" spans="7:8" x14ac:dyDescent="0.45">
      <c r="G7809">
        <v>7807</v>
      </c>
      <c r="H7809">
        <f t="shared" ca="1" si="240"/>
        <v>1.3646270538872917E-2</v>
      </c>
    </row>
    <row r="7810" spans="7:8" x14ac:dyDescent="0.45">
      <c r="G7810">
        <v>7808</v>
      </c>
      <c r="H7810">
        <f t="shared" ca="1" si="240"/>
        <v>-3.870776822568249E-3</v>
      </c>
    </row>
    <row r="7811" spans="7:8" x14ac:dyDescent="0.45">
      <c r="G7811">
        <v>7809</v>
      </c>
      <c r="H7811">
        <f t="shared" ca="1" si="240"/>
        <v>-1.8886293601869199E-2</v>
      </c>
    </row>
    <row r="7812" spans="7:8" x14ac:dyDescent="0.45">
      <c r="G7812">
        <v>7810</v>
      </c>
      <c r="H7812">
        <f t="shared" ref="H7812:H7875" ca="1" si="241">_xlfn.NORM.INV(RAND(),N$5,N$6)</f>
        <v>-1.0123759757637315E-2</v>
      </c>
    </row>
    <row r="7813" spans="7:8" x14ac:dyDescent="0.45">
      <c r="G7813">
        <v>7811</v>
      </c>
      <c r="H7813">
        <f t="shared" ca="1" si="241"/>
        <v>1.9170909448759082E-2</v>
      </c>
    </row>
    <row r="7814" spans="7:8" x14ac:dyDescent="0.45">
      <c r="G7814">
        <v>7812</v>
      </c>
      <c r="H7814">
        <f t="shared" ca="1" si="241"/>
        <v>2.1815059227035062E-2</v>
      </c>
    </row>
    <row r="7815" spans="7:8" x14ac:dyDescent="0.45">
      <c r="G7815">
        <v>7813</v>
      </c>
      <c r="H7815">
        <f t="shared" ca="1" si="241"/>
        <v>2.3275045747604022E-2</v>
      </c>
    </row>
    <row r="7816" spans="7:8" x14ac:dyDescent="0.45">
      <c r="G7816">
        <v>7814</v>
      </c>
      <c r="H7816">
        <f t="shared" ca="1" si="241"/>
        <v>1.7548729485702439E-2</v>
      </c>
    </row>
    <row r="7817" spans="7:8" x14ac:dyDescent="0.45">
      <c r="G7817">
        <v>7815</v>
      </c>
      <c r="H7817">
        <f t="shared" ca="1" si="241"/>
        <v>2.0942542434037752E-2</v>
      </c>
    </row>
    <row r="7818" spans="7:8" x14ac:dyDescent="0.45">
      <c r="G7818">
        <v>7816</v>
      </c>
      <c r="H7818">
        <f t="shared" ca="1" si="241"/>
        <v>4.6931240191619671E-2</v>
      </c>
    </row>
    <row r="7819" spans="7:8" x14ac:dyDescent="0.45">
      <c r="G7819">
        <v>7817</v>
      </c>
      <c r="H7819">
        <f t="shared" ca="1" si="241"/>
        <v>-3.8162874465440595E-2</v>
      </c>
    </row>
    <row r="7820" spans="7:8" x14ac:dyDescent="0.45">
      <c r="G7820">
        <v>7818</v>
      </c>
      <c r="H7820">
        <f t="shared" ca="1" si="241"/>
        <v>-7.4360868595630359E-3</v>
      </c>
    </row>
    <row r="7821" spans="7:8" x14ac:dyDescent="0.45">
      <c r="G7821">
        <v>7819</v>
      </c>
      <c r="H7821">
        <f t="shared" ca="1" si="241"/>
        <v>-1.6593064148214414E-2</v>
      </c>
    </row>
    <row r="7822" spans="7:8" x14ac:dyDescent="0.45">
      <c r="G7822">
        <v>7820</v>
      </c>
      <c r="H7822">
        <f t="shared" ca="1" si="241"/>
        <v>-3.9830225395874351E-2</v>
      </c>
    </row>
    <row r="7823" spans="7:8" x14ac:dyDescent="0.45">
      <c r="G7823">
        <v>7821</v>
      </c>
      <c r="H7823">
        <f t="shared" ca="1" si="241"/>
        <v>2.0993312047158331E-3</v>
      </c>
    </row>
    <row r="7824" spans="7:8" x14ac:dyDescent="0.45">
      <c r="G7824">
        <v>7822</v>
      </c>
      <c r="H7824">
        <f t="shared" ca="1" si="241"/>
        <v>-1.9214388767799431E-2</v>
      </c>
    </row>
    <row r="7825" spans="7:8" x14ac:dyDescent="0.45">
      <c r="G7825">
        <v>7823</v>
      </c>
      <c r="H7825">
        <f t="shared" ca="1" si="241"/>
        <v>7.6263431100266458E-4</v>
      </c>
    </row>
    <row r="7826" spans="7:8" x14ac:dyDescent="0.45">
      <c r="G7826">
        <v>7824</v>
      </c>
      <c r="H7826">
        <f t="shared" ca="1" si="241"/>
        <v>-1.5490639097237267E-2</v>
      </c>
    </row>
    <row r="7827" spans="7:8" x14ac:dyDescent="0.45">
      <c r="G7827">
        <v>7825</v>
      </c>
      <c r="H7827">
        <f t="shared" ca="1" si="241"/>
        <v>-3.9078650245207155E-4</v>
      </c>
    </row>
    <row r="7828" spans="7:8" x14ac:dyDescent="0.45">
      <c r="G7828">
        <v>7826</v>
      </c>
      <c r="H7828">
        <f t="shared" ca="1" si="241"/>
        <v>-3.4584479136794011E-3</v>
      </c>
    </row>
    <row r="7829" spans="7:8" x14ac:dyDescent="0.45">
      <c r="G7829">
        <v>7827</v>
      </c>
      <c r="H7829">
        <f t="shared" ca="1" si="241"/>
        <v>-2.9854243896379573E-3</v>
      </c>
    </row>
    <row r="7830" spans="7:8" x14ac:dyDescent="0.45">
      <c r="G7830">
        <v>7828</v>
      </c>
      <c r="H7830">
        <f t="shared" ca="1" si="241"/>
        <v>2.11869736630876E-2</v>
      </c>
    </row>
    <row r="7831" spans="7:8" x14ac:dyDescent="0.45">
      <c r="G7831">
        <v>7829</v>
      </c>
      <c r="H7831">
        <f t="shared" ca="1" si="241"/>
        <v>-7.6761136053150282E-3</v>
      </c>
    </row>
    <row r="7832" spans="7:8" x14ac:dyDescent="0.45">
      <c r="G7832">
        <v>7830</v>
      </c>
      <c r="H7832">
        <f t="shared" ca="1" si="241"/>
        <v>7.411039269428682E-3</v>
      </c>
    </row>
    <row r="7833" spans="7:8" x14ac:dyDescent="0.45">
      <c r="G7833">
        <v>7831</v>
      </c>
      <c r="H7833">
        <f t="shared" ca="1" si="241"/>
        <v>-9.4724741609315388E-3</v>
      </c>
    </row>
    <row r="7834" spans="7:8" x14ac:dyDescent="0.45">
      <c r="G7834">
        <v>7832</v>
      </c>
      <c r="H7834">
        <f t="shared" ca="1" si="241"/>
        <v>-2.2414849981380464E-2</v>
      </c>
    </row>
    <row r="7835" spans="7:8" x14ac:dyDescent="0.45">
      <c r="G7835">
        <v>7833</v>
      </c>
      <c r="H7835">
        <f t="shared" ca="1" si="241"/>
        <v>4.9790360508228946E-3</v>
      </c>
    </row>
    <row r="7836" spans="7:8" x14ac:dyDescent="0.45">
      <c r="G7836">
        <v>7834</v>
      </c>
      <c r="H7836">
        <f t="shared" ca="1" si="241"/>
        <v>-5.7126954922634432E-4</v>
      </c>
    </row>
    <row r="7837" spans="7:8" x14ac:dyDescent="0.45">
      <c r="G7837">
        <v>7835</v>
      </c>
      <c r="H7837">
        <f t="shared" ca="1" si="241"/>
        <v>2.9772396054148685E-2</v>
      </c>
    </row>
    <row r="7838" spans="7:8" x14ac:dyDescent="0.45">
      <c r="G7838">
        <v>7836</v>
      </c>
      <c r="H7838">
        <f t="shared" ca="1" si="241"/>
        <v>-1.9297001743482107E-2</v>
      </c>
    </row>
    <row r="7839" spans="7:8" x14ac:dyDescent="0.45">
      <c r="G7839">
        <v>7837</v>
      </c>
      <c r="H7839">
        <f t="shared" ca="1" si="241"/>
        <v>-1.0288423094515994E-2</v>
      </c>
    </row>
    <row r="7840" spans="7:8" x14ac:dyDescent="0.45">
      <c r="G7840">
        <v>7838</v>
      </c>
      <c r="H7840">
        <f t="shared" ca="1" si="241"/>
        <v>-4.821178016008227E-2</v>
      </c>
    </row>
    <row r="7841" spans="7:8" x14ac:dyDescent="0.45">
      <c r="G7841">
        <v>7839</v>
      </c>
      <c r="H7841">
        <f t="shared" ca="1" si="241"/>
        <v>-1.8791440183188537E-2</v>
      </c>
    </row>
    <row r="7842" spans="7:8" x14ac:dyDescent="0.45">
      <c r="G7842">
        <v>7840</v>
      </c>
      <c r="H7842">
        <f t="shared" ca="1" si="241"/>
        <v>9.9377909600644986E-3</v>
      </c>
    </row>
    <row r="7843" spans="7:8" x14ac:dyDescent="0.45">
      <c r="G7843">
        <v>7841</v>
      </c>
      <c r="H7843">
        <f t="shared" ca="1" si="241"/>
        <v>-1.5069070929379157E-2</v>
      </c>
    </row>
    <row r="7844" spans="7:8" x14ac:dyDescent="0.45">
      <c r="G7844">
        <v>7842</v>
      </c>
      <c r="H7844">
        <f t="shared" ca="1" si="241"/>
        <v>-1.1279088028925244E-2</v>
      </c>
    </row>
    <row r="7845" spans="7:8" x14ac:dyDescent="0.45">
      <c r="G7845">
        <v>7843</v>
      </c>
      <c r="H7845">
        <f t="shared" ca="1" si="241"/>
        <v>-1.050390145588938E-2</v>
      </c>
    </row>
    <row r="7846" spans="7:8" x14ac:dyDescent="0.45">
      <c r="G7846">
        <v>7844</v>
      </c>
      <c r="H7846">
        <f t="shared" ca="1" si="241"/>
        <v>3.1375134651911767E-2</v>
      </c>
    </row>
    <row r="7847" spans="7:8" x14ac:dyDescent="0.45">
      <c r="G7847">
        <v>7845</v>
      </c>
      <c r="H7847">
        <f t="shared" ca="1" si="241"/>
        <v>1.2180939110244067E-3</v>
      </c>
    </row>
    <row r="7848" spans="7:8" x14ac:dyDescent="0.45">
      <c r="G7848">
        <v>7846</v>
      </c>
      <c r="H7848">
        <f t="shared" ca="1" si="241"/>
        <v>-2.425000524987217E-2</v>
      </c>
    </row>
    <row r="7849" spans="7:8" x14ac:dyDescent="0.45">
      <c r="G7849">
        <v>7847</v>
      </c>
      <c r="H7849">
        <f t="shared" ca="1" si="241"/>
        <v>-6.4540553017211762E-4</v>
      </c>
    </row>
    <row r="7850" spans="7:8" x14ac:dyDescent="0.45">
      <c r="G7850">
        <v>7848</v>
      </c>
      <c r="H7850">
        <f t="shared" ca="1" si="241"/>
        <v>-3.7324255505857509E-2</v>
      </c>
    </row>
    <row r="7851" spans="7:8" x14ac:dyDescent="0.45">
      <c r="G7851">
        <v>7849</v>
      </c>
      <c r="H7851">
        <f t="shared" ca="1" si="241"/>
        <v>-7.0051851537333973E-3</v>
      </c>
    </row>
    <row r="7852" spans="7:8" x14ac:dyDescent="0.45">
      <c r="G7852">
        <v>7850</v>
      </c>
      <c r="H7852">
        <f t="shared" ca="1" si="241"/>
        <v>5.8368565799707785E-3</v>
      </c>
    </row>
    <row r="7853" spans="7:8" x14ac:dyDescent="0.45">
      <c r="G7853">
        <v>7851</v>
      </c>
      <c r="H7853">
        <f t="shared" ca="1" si="241"/>
        <v>-3.4772456162168296E-3</v>
      </c>
    </row>
    <row r="7854" spans="7:8" x14ac:dyDescent="0.45">
      <c r="G7854">
        <v>7852</v>
      </c>
      <c r="H7854">
        <f t="shared" ca="1" si="241"/>
        <v>8.0789528662216885E-3</v>
      </c>
    </row>
    <row r="7855" spans="7:8" x14ac:dyDescent="0.45">
      <c r="G7855">
        <v>7853</v>
      </c>
      <c r="H7855">
        <f t="shared" ca="1" si="241"/>
        <v>2.2105732891999044E-2</v>
      </c>
    </row>
    <row r="7856" spans="7:8" x14ac:dyDescent="0.45">
      <c r="G7856">
        <v>7854</v>
      </c>
      <c r="H7856">
        <f t="shared" ca="1" si="241"/>
        <v>1.2217880008492971E-2</v>
      </c>
    </row>
    <row r="7857" spans="7:8" x14ac:dyDescent="0.45">
      <c r="G7857">
        <v>7855</v>
      </c>
      <c r="H7857">
        <f t="shared" ca="1" si="241"/>
        <v>1.4287288075718396E-2</v>
      </c>
    </row>
    <row r="7858" spans="7:8" x14ac:dyDescent="0.45">
      <c r="G7858">
        <v>7856</v>
      </c>
      <c r="H7858">
        <f t="shared" ca="1" si="241"/>
        <v>2.8160221176341156E-2</v>
      </c>
    </row>
    <row r="7859" spans="7:8" x14ac:dyDescent="0.45">
      <c r="G7859">
        <v>7857</v>
      </c>
      <c r="H7859">
        <f t="shared" ca="1" si="241"/>
        <v>-1.3282353701468286E-3</v>
      </c>
    </row>
    <row r="7860" spans="7:8" x14ac:dyDescent="0.45">
      <c r="G7860">
        <v>7858</v>
      </c>
      <c r="H7860">
        <f t="shared" ca="1" si="241"/>
        <v>9.5414640274836659E-3</v>
      </c>
    </row>
    <row r="7861" spans="7:8" x14ac:dyDescent="0.45">
      <c r="G7861">
        <v>7859</v>
      </c>
      <c r="H7861">
        <f t="shared" ca="1" si="241"/>
        <v>3.2375975599984064E-2</v>
      </c>
    </row>
    <row r="7862" spans="7:8" x14ac:dyDescent="0.45">
      <c r="G7862">
        <v>7860</v>
      </c>
      <c r="H7862">
        <f t="shared" ca="1" si="241"/>
        <v>1.6896565479727139E-2</v>
      </c>
    </row>
    <row r="7863" spans="7:8" x14ac:dyDescent="0.45">
      <c r="G7863">
        <v>7861</v>
      </c>
      <c r="H7863">
        <f t="shared" ca="1" si="241"/>
        <v>-2.9059154853380561E-2</v>
      </c>
    </row>
    <row r="7864" spans="7:8" x14ac:dyDescent="0.45">
      <c r="G7864">
        <v>7862</v>
      </c>
      <c r="H7864">
        <f t="shared" ca="1" si="241"/>
        <v>-3.0547865610693666E-2</v>
      </c>
    </row>
    <row r="7865" spans="7:8" x14ac:dyDescent="0.45">
      <c r="G7865">
        <v>7863</v>
      </c>
      <c r="H7865">
        <f t="shared" ca="1" si="241"/>
        <v>1.9568543548209298E-2</v>
      </c>
    </row>
    <row r="7866" spans="7:8" x14ac:dyDescent="0.45">
      <c r="G7866">
        <v>7864</v>
      </c>
      <c r="H7866">
        <f t="shared" ca="1" si="241"/>
        <v>3.9247777791986509E-2</v>
      </c>
    </row>
    <row r="7867" spans="7:8" x14ac:dyDescent="0.45">
      <c r="G7867">
        <v>7865</v>
      </c>
      <c r="H7867">
        <f t="shared" ca="1" si="241"/>
        <v>4.9152486182931089E-2</v>
      </c>
    </row>
    <row r="7868" spans="7:8" x14ac:dyDescent="0.45">
      <c r="G7868">
        <v>7866</v>
      </c>
      <c r="H7868">
        <f t="shared" ca="1" si="241"/>
        <v>-1.5926536222035264E-3</v>
      </c>
    </row>
    <row r="7869" spans="7:8" x14ac:dyDescent="0.45">
      <c r="G7869">
        <v>7867</v>
      </c>
      <c r="H7869">
        <f t="shared" ca="1" si="241"/>
        <v>-2.1644586164145017E-2</v>
      </c>
    </row>
    <row r="7870" spans="7:8" x14ac:dyDescent="0.45">
      <c r="G7870">
        <v>7868</v>
      </c>
      <c r="H7870">
        <f t="shared" ca="1" si="241"/>
        <v>1.6829913121666495E-2</v>
      </c>
    </row>
    <row r="7871" spans="7:8" x14ac:dyDescent="0.45">
      <c r="G7871">
        <v>7869</v>
      </c>
      <c r="H7871">
        <f t="shared" ca="1" si="241"/>
        <v>5.5372905574277084E-3</v>
      </c>
    </row>
    <row r="7872" spans="7:8" x14ac:dyDescent="0.45">
      <c r="G7872">
        <v>7870</v>
      </c>
      <c r="H7872">
        <f t="shared" ca="1" si="241"/>
        <v>-3.2228988416276805E-2</v>
      </c>
    </row>
    <row r="7873" spans="7:8" x14ac:dyDescent="0.45">
      <c r="G7873">
        <v>7871</v>
      </c>
      <c r="H7873">
        <f t="shared" ca="1" si="241"/>
        <v>2.1382221875665488E-2</v>
      </c>
    </row>
    <row r="7874" spans="7:8" x14ac:dyDescent="0.45">
      <c r="G7874">
        <v>7872</v>
      </c>
      <c r="H7874">
        <f t="shared" ca="1" si="241"/>
        <v>-1.9658986479123221E-3</v>
      </c>
    </row>
    <row r="7875" spans="7:8" x14ac:dyDescent="0.45">
      <c r="G7875">
        <v>7873</v>
      </c>
      <c r="H7875">
        <f t="shared" ca="1" si="241"/>
        <v>1.0793333438637058E-2</v>
      </c>
    </row>
    <row r="7876" spans="7:8" x14ac:dyDescent="0.45">
      <c r="G7876">
        <v>7874</v>
      </c>
      <c r="H7876">
        <f t="shared" ref="H7876:H7939" ca="1" si="242">_xlfn.NORM.INV(RAND(),N$5,N$6)</f>
        <v>-1.4529983063806684E-2</v>
      </c>
    </row>
    <row r="7877" spans="7:8" x14ac:dyDescent="0.45">
      <c r="G7877">
        <v>7875</v>
      </c>
      <c r="H7877">
        <f t="shared" ca="1" si="242"/>
        <v>-1.5945338165236099E-2</v>
      </c>
    </row>
    <row r="7878" spans="7:8" x14ac:dyDescent="0.45">
      <c r="G7878">
        <v>7876</v>
      </c>
      <c r="H7878">
        <f t="shared" ca="1" si="242"/>
        <v>1.0017478350004777E-2</v>
      </c>
    </row>
    <row r="7879" spans="7:8" x14ac:dyDescent="0.45">
      <c r="G7879">
        <v>7877</v>
      </c>
      <c r="H7879">
        <f t="shared" ca="1" si="242"/>
        <v>1.6406198023288569E-2</v>
      </c>
    </row>
    <row r="7880" spans="7:8" x14ac:dyDescent="0.45">
      <c r="G7880">
        <v>7878</v>
      </c>
      <c r="H7880">
        <f t="shared" ca="1" si="242"/>
        <v>-1.9197822325797694E-2</v>
      </c>
    </row>
    <row r="7881" spans="7:8" x14ac:dyDescent="0.45">
      <c r="G7881">
        <v>7879</v>
      </c>
      <c r="H7881">
        <f t="shared" ca="1" si="242"/>
        <v>1.3482636699489734E-2</v>
      </c>
    </row>
    <row r="7882" spans="7:8" x14ac:dyDescent="0.45">
      <c r="G7882">
        <v>7880</v>
      </c>
      <c r="H7882">
        <f t="shared" ca="1" si="242"/>
        <v>-3.7494620873883201E-2</v>
      </c>
    </row>
    <row r="7883" spans="7:8" x14ac:dyDescent="0.45">
      <c r="G7883">
        <v>7881</v>
      </c>
      <c r="H7883">
        <f t="shared" ca="1" si="242"/>
        <v>1.0051987902941147E-2</v>
      </c>
    </row>
    <row r="7884" spans="7:8" x14ac:dyDescent="0.45">
      <c r="G7884">
        <v>7882</v>
      </c>
      <c r="H7884">
        <f t="shared" ca="1" si="242"/>
        <v>-4.9852076082184359E-3</v>
      </c>
    </row>
    <row r="7885" spans="7:8" x14ac:dyDescent="0.45">
      <c r="G7885">
        <v>7883</v>
      </c>
      <c r="H7885">
        <f t="shared" ca="1" si="242"/>
        <v>8.3579436707849203E-3</v>
      </c>
    </row>
    <row r="7886" spans="7:8" x14ac:dyDescent="0.45">
      <c r="G7886">
        <v>7884</v>
      </c>
      <c r="H7886">
        <f t="shared" ca="1" si="242"/>
        <v>-7.1155039312489525E-3</v>
      </c>
    </row>
    <row r="7887" spans="7:8" x14ac:dyDescent="0.45">
      <c r="G7887">
        <v>7885</v>
      </c>
      <c r="H7887">
        <f t="shared" ca="1" si="242"/>
        <v>1.3537884792486863E-2</v>
      </c>
    </row>
    <row r="7888" spans="7:8" x14ac:dyDescent="0.45">
      <c r="G7888">
        <v>7886</v>
      </c>
      <c r="H7888">
        <f t="shared" ca="1" si="242"/>
        <v>-1.26446237869877E-2</v>
      </c>
    </row>
    <row r="7889" spans="7:8" x14ac:dyDescent="0.45">
      <c r="G7889">
        <v>7887</v>
      </c>
      <c r="H7889">
        <f t="shared" ca="1" si="242"/>
        <v>-1.5339768998563392E-2</v>
      </c>
    </row>
    <row r="7890" spans="7:8" x14ac:dyDescent="0.45">
      <c r="G7890">
        <v>7888</v>
      </c>
      <c r="H7890">
        <f t="shared" ca="1" si="242"/>
        <v>-5.6801760069052441E-3</v>
      </c>
    </row>
    <row r="7891" spans="7:8" x14ac:dyDescent="0.45">
      <c r="G7891">
        <v>7889</v>
      </c>
      <c r="H7891">
        <f t="shared" ca="1" si="242"/>
        <v>1.4577413160656996E-2</v>
      </c>
    </row>
    <row r="7892" spans="7:8" x14ac:dyDescent="0.45">
      <c r="G7892">
        <v>7890</v>
      </c>
      <c r="H7892">
        <f t="shared" ca="1" si="242"/>
        <v>-2.0757329643733894E-2</v>
      </c>
    </row>
    <row r="7893" spans="7:8" x14ac:dyDescent="0.45">
      <c r="G7893">
        <v>7891</v>
      </c>
      <c r="H7893">
        <f t="shared" ca="1" si="242"/>
        <v>3.5530701991674275E-2</v>
      </c>
    </row>
    <row r="7894" spans="7:8" x14ac:dyDescent="0.45">
      <c r="G7894">
        <v>7892</v>
      </c>
      <c r="H7894">
        <f t="shared" ca="1" si="242"/>
        <v>-2.6136442197204599E-2</v>
      </c>
    </row>
    <row r="7895" spans="7:8" x14ac:dyDescent="0.45">
      <c r="G7895">
        <v>7893</v>
      </c>
      <c r="H7895">
        <f t="shared" ca="1" si="242"/>
        <v>-1.5095440998946684E-2</v>
      </c>
    </row>
    <row r="7896" spans="7:8" x14ac:dyDescent="0.45">
      <c r="G7896">
        <v>7894</v>
      </c>
      <c r="H7896">
        <f t="shared" ca="1" si="242"/>
        <v>-2.0430657837978306E-2</v>
      </c>
    </row>
    <row r="7897" spans="7:8" x14ac:dyDescent="0.45">
      <c r="G7897">
        <v>7895</v>
      </c>
      <c r="H7897">
        <f t="shared" ca="1" si="242"/>
        <v>-2.8837243872507159E-2</v>
      </c>
    </row>
    <row r="7898" spans="7:8" x14ac:dyDescent="0.45">
      <c r="G7898">
        <v>7896</v>
      </c>
      <c r="H7898">
        <f t="shared" ca="1" si="242"/>
        <v>-1.3448152728295248E-2</v>
      </c>
    </row>
    <row r="7899" spans="7:8" x14ac:dyDescent="0.45">
      <c r="G7899">
        <v>7897</v>
      </c>
      <c r="H7899">
        <f t="shared" ca="1" si="242"/>
        <v>9.0864546425820248E-3</v>
      </c>
    </row>
    <row r="7900" spans="7:8" x14ac:dyDescent="0.45">
      <c r="G7900">
        <v>7898</v>
      </c>
      <c r="H7900">
        <f t="shared" ca="1" si="242"/>
        <v>-1.1736669994761528E-2</v>
      </c>
    </row>
    <row r="7901" spans="7:8" x14ac:dyDescent="0.45">
      <c r="G7901">
        <v>7899</v>
      </c>
      <c r="H7901">
        <f t="shared" ca="1" si="242"/>
        <v>2.1570167621455139E-2</v>
      </c>
    </row>
    <row r="7902" spans="7:8" x14ac:dyDescent="0.45">
      <c r="G7902">
        <v>7900</v>
      </c>
      <c r="H7902">
        <f t="shared" ca="1" si="242"/>
        <v>-2.6680299254384955E-3</v>
      </c>
    </row>
    <row r="7903" spans="7:8" x14ac:dyDescent="0.45">
      <c r="G7903">
        <v>7901</v>
      </c>
      <c r="H7903">
        <f t="shared" ca="1" si="242"/>
        <v>-2.3710611381621876E-2</v>
      </c>
    </row>
    <row r="7904" spans="7:8" x14ac:dyDescent="0.45">
      <c r="G7904">
        <v>7902</v>
      </c>
      <c r="H7904">
        <f t="shared" ca="1" si="242"/>
        <v>3.6535507802166406E-3</v>
      </c>
    </row>
    <row r="7905" spans="7:8" x14ac:dyDescent="0.45">
      <c r="G7905">
        <v>7903</v>
      </c>
      <c r="H7905">
        <f t="shared" ca="1" si="242"/>
        <v>-1.1303606248015091E-3</v>
      </c>
    </row>
    <row r="7906" spans="7:8" x14ac:dyDescent="0.45">
      <c r="G7906">
        <v>7904</v>
      </c>
      <c r="H7906">
        <f t="shared" ca="1" si="242"/>
        <v>-2.8816684448422131E-2</v>
      </c>
    </row>
    <row r="7907" spans="7:8" x14ac:dyDescent="0.45">
      <c r="G7907">
        <v>7905</v>
      </c>
      <c r="H7907">
        <f t="shared" ca="1" si="242"/>
        <v>1.5556996641106626E-2</v>
      </c>
    </row>
    <row r="7908" spans="7:8" x14ac:dyDescent="0.45">
      <c r="G7908">
        <v>7906</v>
      </c>
      <c r="H7908">
        <f t="shared" ca="1" si="242"/>
        <v>-2.1115103446020171E-3</v>
      </c>
    </row>
    <row r="7909" spans="7:8" x14ac:dyDescent="0.45">
      <c r="G7909">
        <v>7907</v>
      </c>
      <c r="H7909">
        <f t="shared" ca="1" si="242"/>
        <v>1.8720472324509456E-2</v>
      </c>
    </row>
    <row r="7910" spans="7:8" x14ac:dyDescent="0.45">
      <c r="G7910">
        <v>7908</v>
      </c>
      <c r="H7910">
        <f t="shared" ca="1" si="242"/>
        <v>-5.5570451655607969E-3</v>
      </c>
    </row>
    <row r="7911" spans="7:8" x14ac:dyDescent="0.45">
      <c r="G7911">
        <v>7909</v>
      </c>
      <c r="H7911">
        <f t="shared" ca="1" si="242"/>
        <v>-2.2242837205847191E-2</v>
      </c>
    </row>
    <row r="7912" spans="7:8" x14ac:dyDescent="0.45">
      <c r="G7912">
        <v>7910</v>
      </c>
      <c r="H7912">
        <f t="shared" ca="1" si="242"/>
        <v>3.5918540373509091E-2</v>
      </c>
    </row>
    <row r="7913" spans="7:8" x14ac:dyDescent="0.45">
      <c r="G7913">
        <v>7911</v>
      </c>
      <c r="H7913">
        <f t="shared" ca="1" si="242"/>
        <v>8.9308299583419244E-3</v>
      </c>
    </row>
    <row r="7914" spans="7:8" x14ac:dyDescent="0.45">
      <c r="G7914">
        <v>7912</v>
      </c>
      <c r="H7914">
        <f t="shared" ca="1" si="242"/>
        <v>-2.2469686034441824E-2</v>
      </c>
    </row>
    <row r="7915" spans="7:8" x14ac:dyDescent="0.45">
      <c r="G7915">
        <v>7913</v>
      </c>
      <c r="H7915">
        <f t="shared" ca="1" si="242"/>
        <v>-7.391495945888441E-3</v>
      </c>
    </row>
    <row r="7916" spans="7:8" x14ac:dyDescent="0.45">
      <c r="G7916">
        <v>7914</v>
      </c>
      <c r="H7916">
        <f t="shared" ca="1" si="242"/>
        <v>-3.2056497413906301E-2</v>
      </c>
    </row>
    <row r="7917" spans="7:8" x14ac:dyDescent="0.45">
      <c r="G7917">
        <v>7915</v>
      </c>
      <c r="H7917">
        <f t="shared" ca="1" si="242"/>
        <v>-1.4382512049996295E-2</v>
      </c>
    </row>
    <row r="7918" spans="7:8" x14ac:dyDescent="0.45">
      <c r="G7918">
        <v>7916</v>
      </c>
      <c r="H7918">
        <f t="shared" ca="1" si="242"/>
        <v>-2.3399686667778599E-3</v>
      </c>
    </row>
    <row r="7919" spans="7:8" x14ac:dyDescent="0.45">
      <c r="G7919">
        <v>7917</v>
      </c>
      <c r="H7919">
        <f t="shared" ca="1" si="242"/>
        <v>-2.4470799617366576E-2</v>
      </c>
    </row>
    <row r="7920" spans="7:8" x14ac:dyDescent="0.45">
      <c r="G7920">
        <v>7918</v>
      </c>
      <c r="H7920">
        <f t="shared" ca="1" si="242"/>
        <v>-1.7739855443710203E-2</v>
      </c>
    </row>
    <row r="7921" spans="7:8" x14ac:dyDescent="0.45">
      <c r="G7921">
        <v>7919</v>
      </c>
      <c r="H7921">
        <f t="shared" ca="1" si="242"/>
        <v>-2.2008053875103462E-2</v>
      </c>
    </row>
    <row r="7922" spans="7:8" x14ac:dyDescent="0.45">
      <c r="G7922">
        <v>7920</v>
      </c>
      <c r="H7922">
        <f t="shared" ca="1" si="242"/>
        <v>1.617006172118932E-2</v>
      </c>
    </row>
    <row r="7923" spans="7:8" x14ac:dyDescent="0.45">
      <c r="G7923">
        <v>7921</v>
      </c>
      <c r="H7923">
        <f t="shared" ca="1" si="242"/>
        <v>-2.0373855592028728E-2</v>
      </c>
    </row>
    <row r="7924" spans="7:8" x14ac:dyDescent="0.45">
      <c r="G7924">
        <v>7922</v>
      </c>
      <c r="H7924">
        <f t="shared" ca="1" si="242"/>
        <v>-1.154569333937734E-2</v>
      </c>
    </row>
    <row r="7925" spans="7:8" x14ac:dyDescent="0.45">
      <c r="G7925">
        <v>7923</v>
      </c>
      <c r="H7925">
        <f t="shared" ca="1" si="242"/>
        <v>-3.558299657217364E-2</v>
      </c>
    </row>
    <row r="7926" spans="7:8" x14ac:dyDescent="0.45">
      <c r="G7926">
        <v>7924</v>
      </c>
      <c r="H7926">
        <f t="shared" ca="1" si="242"/>
        <v>-2.5640245291932489E-3</v>
      </c>
    </row>
    <row r="7927" spans="7:8" x14ac:dyDescent="0.45">
      <c r="G7927">
        <v>7925</v>
      </c>
      <c r="H7927">
        <f t="shared" ca="1" si="242"/>
        <v>3.5869906134506219E-2</v>
      </c>
    </row>
    <row r="7928" spans="7:8" x14ac:dyDescent="0.45">
      <c r="G7928">
        <v>7926</v>
      </c>
      <c r="H7928">
        <f t="shared" ca="1" si="242"/>
        <v>6.3578681687638831E-3</v>
      </c>
    </row>
    <row r="7929" spans="7:8" x14ac:dyDescent="0.45">
      <c r="G7929">
        <v>7927</v>
      </c>
      <c r="H7929">
        <f t="shared" ca="1" si="242"/>
        <v>-3.5568996502354623E-3</v>
      </c>
    </row>
    <row r="7930" spans="7:8" x14ac:dyDescent="0.45">
      <c r="G7930">
        <v>7928</v>
      </c>
      <c r="H7930">
        <f t="shared" ca="1" si="242"/>
        <v>-1.0902630921852058E-2</v>
      </c>
    </row>
    <row r="7931" spans="7:8" x14ac:dyDescent="0.45">
      <c r="G7931">
        <v>7929</v>
      </c>
      <c r="H7931">
        <f t="shared" ca="1" si="242"/>
        <v>2.5460408025651041E-2</v>
      </c>
    </row>
    <row r="7932" spans="7:8" x14ac:dyDescent="0.45">
      <c r="G7932">
        <v>7930</v>
      </c>
      <c r="H7932">
        <f t="shared" ca="1" si="242"/>
        <v>-7.0057256888167016E-3</v>
      </c>
    </row>
    <row r="7933" spans="7:8" x14ac:dyDescent="0.45">
      <c r="G7933">
        <v>7931</v>
      </c>
      <c r="H7933">
        <f t="shared" ca="1" si="242"/>
        <v>9.4016512217858974E-3</v>
      </c>
    </row>
    <row r="7934" spans="7:8" x14ac:dyDescent="0.45">
      <c r="G7934">
        <v>7932</v>
      </c>
      <c r="H7934">
        <f t="shared" ca="1" si="242"/>
        <v>-1.5785498513836944E-2</v>
      </c>
    </row>
    <row r="7935" spans="7:8" x14ac:dyDescent="0.45">
      <c r="G7935">
        <v>7933</v>
      </c>
      <c r="H7935">
        <f t="shared" ca="1" si="242"/>
        <v>-3.5899542314559475E-2</v>
      </c>
    </row>
    <row r="7936" spans="7:8" x14ac:dyDescent="0.45">
      <c r="G7936">
        <v>7934</v>
      </c>
      <c r="H7936">
        <f t="shared" ca="1" si="242"/>
        <v>3.6847960597973309E-2</v>
      </c>
    </row>
    <row r="7937" spans="7:8" x14ac:dyDescent="0.45">
      <c r="G7937">
        <v>7935</v>
      </c>
      <c r="H7937">
        <f t="shared" ca="1" si="242"/>
        <v>1.4751445383274537E-2</v>
      </c>
    </row>
    <row r="7938" spans="7:8" x14ac:dyDescent="0.45">
      <c r="G7938">
        <v>7936</v>
      </c>
      <c r="H7938">
        <f t="shared" ca="1" si="242"/>
        <v>2.1871940032577999E-2</v>
      </c>
    </row>
    <row r="7939" spans="7:8" x14ac:dyDescent="0.45">
      <c r="G7939">
        <v>7937</v>
      </c>
      <c r="H7939">
        <f t="shared" ca="1" si="242"/>
        <v>1.5729799822145271E-2</v>
      </c>
    </row>
    <row r="7940" spans="7:8" x14ac:dyDescent="0.45">
      <c r="G7940">
        <v>7938</v>
      </c>
      <c r="H7940">
        <f t="shared" ref="H7940:H8003" ca="1" si="243">_xlfn.NORM.INV(RAND(),N$5,N$6)</f>
        <v>-1.9128421879059172E-2</v>
      </c>
    </row>
    <row r="7941" spans="7:8" x14ac:dyDescent="0.45">
      <c r="G7941">
        <v>7939</v>
      </c>
      <c r="H7941">
        <f t="shared" ca="1" si="243"/>
        <v>-2.6999646333386106E-2</v>
      </c>
    </row>
    <row r="7942" spans="7:8" x14ac:dyDescent="0.45">
      <c r="G7942">
        <v>7940</v>
      </c>
      <c r="H7942">
        <f t="shared" ca="1" si="243"/>
        <v>9.6277058641256498E-3</v>
      </c>
    </row>
    <row r="7943" spans="7:8" x14ac:dyDescent="0.45">
      <c r="G7943">
        <v>7941</v>
      </c>
      <c r="H7943">
        <f t="shared" ca="1" si="243"/>
        <v>4.1988281706458026E-2</v>
      </c>
    </row>
    <row r="7944" spans="7:8" x14ac:dyDescent="0.45">
      <c r="G7944">
        <v>7942</v>
      </c>
      <c r="H7944">
        <f t="shared" ca="1" si="243"/>
        <v>-1.3826649859279462E-2</v>
      </c>
    </row>
    <row r="7945" spans="7:8" x14ac:dyDescent="0.45">
      <c r="G7945">
        <v>7943</v>
      </c>
      <c r="H7945">
        <f t="shared" ca="1" si="243"/>
        <v>2.9679893796702023E-2</v>
      </c>
    </row>
    <row r="7946" spans="7:8" x14ac:dyDescent="0.45">
      <c r="G7946">
        <v>7944</v>
      </c>
      <c r="H7946">
        <f t="shared" ca="1" si="243"/>
        <v>-3.0566626647134502E-2</v>
      </c>
    </row>
    <row r="7947" spans="7:8" x14ac:dyDescent="0.45">
      <c r="G7947">
        <v>7945</v>
      </c>
      <c r="H7947">
        <f t="shared" ca="1" si="243"/>
        <v>-8.8477622342521256E-4</v>
      </c>
    </row>
    <row r="7948" spans="7:8" x14ac:dyDescent="0.45">
      <c r="G7948">
        <v>7946</v>
      </c>
      <c r="H7948">
        <f t="shared" ca="1" si="243"/>
        <v>-1.6396349464387568E-2</v>
      </c>
    </row>
    <row r="7949" spans="7:8" x14ac:dyDescent="0.45">
      <c r="G7949">
        <v>7947</v>
      </c>
      <c r="H7949">
        <f t="shared" ca="1" si="243"/>
        <v>-1.6435638229184246E-3</v>
      </c>
    </row>
    <row r="7950" spans="7:8" x14ac:dyDescent="0.45">
      <c r="G7950">
        <v>7948</v>
      </c>
      <c r="H7950">
        <f t="shared" ca="1" si="243"/>
        <v>-4.5054793561162404E-3</v>
      </c>
    </row>
    <row r="7951" spans="7:8" x14ac:dyDescent="0.45">
      <c r="G7951">
        <v>7949</v>
      </c>
      <c r="H7951">
        <f t="shared" ca="1" si="243"/>
        <v>4.0597874318978856E-2</v>
      </c>
    </row>
    <row r="7952" spans="7:8" x14ac:dyDescent="0.45">
      <c r="G7952">
        <v>7950</v>
      </c>
      <c r="H7952">
        <f t="shared" ca="1" si="243"/>
        <v>7.1313802548460632E-3</v>
      </c>
    </row>
    <row r="7953" spans="7:8" x14ac:dyDescent="0.45">
      <c r="G7953">
        <v>7951</v>
      </c>
      <c r="H7953">
        <f t="shared" ca="1" si="243"/>
        <v>-1.7326078728671399E-2</v>
      </c>
    </row>
    <row r="7954" spans="7:8" x14ac:dyDescent="0.45">
      <c r="G7954">
        <v>7952</v>
      </c>
      <c r="H7954">
        <f t="shared" ca="1" si="243"/>
        <v>7.6647492419313224E-3</v>
      </c>
    </row>
    <row r="7955" spans="7:8" x14ac:dyDescent="0.45">
      <c r="G7955">
        <v>7953</v>
      </c>
      <c r="H7955">
        <f t="shared" ca="1" si="243"/>
        <v>2.2959150283503746E-2</v>
      </c>
    </row>
    <row r="7956" spans="7:8" x14ac:dyDescent="0.45">
      <c r="G7956">
        <v>7954</v>
      </c>
      <c r="H7956">
        <f t="shared" ca="1" si="243"/>
        <v>1.5904113066469586E-3</v>
      </c>
    </row>
    <row r="7957" spans="7:8" x14ac:dyDescent="0.45">
      <c r="G7957">
        <v>7955</v>
      </c>
      <c r="H7957">
        <f t="shared" ca="1" si="243"/>
        <v>2.604455980813342E-2</v>
      </c>
    </row>
    <row r="7958" spans="7:8" x14ac:dyDescent="0.45">
      <c r="G7958">
        <v>7956</v>
      </c>
      <c r="H7958">
        <f t="shared" ca="1" si="243"/>
        <v>9.7312115513837358E-4</v>
      </c>
    </row>
    <row r="7959" spans="7:8" x14ac:dyDescent="0.45">
      <c r="G7959">
        <v>7957</v>
      </c>
      <c r="H7959">
        <f t="shared" ca="1" si="243"/>
        <v>-2.6691129442575682E-2</v>
      </c>
    </row>
    <row r="7960" spans="7:8" x14ac:dyDescent="0.45">
      <c r="G7960">
        <v>7958</v>
      </c>
      <c r="H7960">
        <f t="shared" ca="1" si="243"/>
        <v>-1.1101752838411414E-2</v>
      </c>
    </row>
    <row r="7961" spans="7:8" x14ac:dyDescent="0.45">
      <c r="G7961">
        <v>7959</v>
      </c>
      <c r="H7961">
        <f t="shared" ca="1" si="243"/>
        <v>1.5856052000289646E-2</v>
      </c>
    </row>
    <row r="7962" spans="7:8" x14ac:dyDescent="0.45">
      <c r="G7962">
        <v>7960</v>
      </c>
      <c r="H7962">
        <f t="shared" ca="1" si="243"/>
        <v>-2.3241965092403748E-2</v>
      </c>
    </row>
    <row r="7963" spans="7:8" x14ac:dyDescent="0.45">
      <c r="G7963">
        <v>7961</v>
      </c>
      <c r="H7963">
        <f t="shared" ca="1" si="243"/>
        <v>-5.7608837886021624E-3</v>
      </c>
    </row>
    <row r="7964" spans="7:8" x14ac:dyDescent="0.45">
      <c r="G7964">
        <v>7962</v>
      </c>
      <c r="H7964">
        <f t="shared" ca="1" si="243"/>
        <v>1.2653200796573562E-2</v>
      </c>
    </row>
    <row r="7965" spans="7:8" x14ac:dyDescent="0.45">
      <c r="G7965">
        <v>7963</v>
      </c>
      <c r="H7965">
        <f t="shared" ca="1" si="243"/>
        <v>2.1017394129686034E-2</v>
      </c>
    </row>
    <row r="7966" spans="7:8" x14ac:dyDescent="0.45">
      <c r="G7966">
        <v>7964</v>
      </c>
      <c r="H7966">
        <f t="shared" ca="1" si="243"/>
        <v>1.5187977160278426E-2</v>
      </c>
    </row>
    <row r="7967" spans="7:8" x14ac:dyDescent="0.45">
      <c r="G7967">
        <v>7965</v>
      </c>
      <c r="H7967">
        <f t="shared" ca="1" si="243"/>
        <v>8.1117846421781357E-3</v>
      </c>
    </row>
    <row r="7968" spans="7:8" x14ac:dyDescent="0.45">
      <c r="G7968">
        <v>7966</v>
      </c>
      <c r="H7968">
        <f t="shared" ca="1" si="243"/>
        <v>-9.3680044108182987E-3</v>
      </c>
    </row>
    <row r="7969" spans="7:8" x14ac:dyDescent="0.45">
      <c r="G7969">
        <v>7967</v>
      </c>
      <c r="H7969">
        <f t="shared" ca="1" si="243"/>
        <v>-4.0985480206570614E-4</v>
      </c>
    </row>
    <row r="7970" spans="7:8" x14ac:dyDescent="0.45">
      <c r="G7970">
        <v>7968</v>
      </c>
      <c r="H7970">
        <f t="shared" ca="1" si="243"/>
        <v>1.6701961103120586E-2</v>
      </c>
    </row>
    <row r="7971" spans="7:8" x14ac:dyDescent="0.45">
      <c r="G7971">
        <v>7969</v>
      </c>
      <c r="H7971">
        <f t="shared" ca="1" si="243"/>
        <v>-3.1516389832733582E-2</v>
      </c>
    </row>
    <row r="7972" spans="7:8" x14ac:dyDescent="0.45">
      <c r="G7972">
        <v>7970</v>
      </c>
      <c r="H7972">
        <f t="shared" ca="1" si="243"/>
        <v>-2.850354602998091E-3</v>
      </c>
    </row>
    <row r="7973" spans="7:8" x14ac:dyDescent="0.45">
      <c r="G7973">
        <v>7971</v>
      </c>
      <c r="H7973">
        <f t="shared" ca="1" si="243"/>
        <v>7.3496567362884681E-3</v>
      </c>
    </row>
    <row r="7974" spans="7:8" x14ac:dyDescent="0.45">
      <c r="G7974">
        <v>7972</v>
      </c>
      <c r="H7974">
        <f t="shared" ca="1" si="243"/>
        <v>1.4116449197854786E-2</v>
      </c>
    </row>
    <row r="7975" spans="7:8" x14ac:dyDescent="0.45">
      <c r="G7975">
        <v>7973</v>
      </c>
      <c r="H7975">
        <f t="shared" ca="1" si="243"/>
        <v>3.1695291034125337E-3</v>
      </c>
    </row>
    <row r="7976" spans="7:8" x14ac:dyDescent="0.45">
      <c r="G7976">
        <v>7974</v>
      </c>
      <c r="H7976">
        <f t="shared" ca="1" si="243"/>
        <v>-1.0819687317904367E-2</v>
      </c>
    </row>
    <row r="7977" spans="7:8" x14ac:dyDescent="0.45">
      <c r="G7977">
        <v>7975</v>
      </c>
      <c r="H7977">
        <f t="shared" ca="1" si="243"/>
        <v>7.4666692333479959E-3</v>
      </c>
    </row>
    <row r="7978" spans="7:8" x14ac:dyDescent="0.45">
      <c r="G7978">
        <v>7976</v>
      </c>
      <c r="H7978">
        <f t="shared" ca="1" si="243"/>
        <v>-1.0323544580814374E-2</v>
      </c>
    </row>
    <row r="7979" spans="7:8" x14ac:dyDescent="0.45">
      <c r="G7979">
        <v>7977</v>
      </c>
      <c r="H7979">
        <f t="shared" ca="1" si="243"/>
        <v>-1.2098723310127457E-3</v>
      </c>
    </row>
    <row r="7980" spans="7:8" x14ac:dyDescent="0.45">
      <c r="G7980">
        <v>7978</v>
      </c>
      <c r="H7980">
        <f t="shared" ca="1" si="243"/>
        <v>-2.4674096527164277E-2</v>
      </c>
    </row>
    <row r="7981" spans="7:8" x14ac:dyDescent="0.45">
      <c r="G7981">
        <v>7979</v>
      </c>
      <c r="H7981">
        <f t="shared" ca="1" si="243"/>
        <v>5.6206630678709898E-3</v>
      </c>
    </row>
    <row r="7982" spans="7:8" x14ac:dyDescent="0.45">
      <c r="G7982">
        <v>7980</v>
      </c>
      <c r="H7982">
        <f t="shared" ca="1" si="243"/>
        <v>2.3206509390972359E-2</v>
      </c>
    </row>
    <row r="7983" spans="7:8" x14ac:dyDescent="0.45">
      <c r="G7983">
        <v>7981</v>
      </c>
      <c r="H7983">
        <f t="shared" ca="1" si="243"/>
        <v>-2.1654916837279898E-2</v>
      </c>
    </row>
    <row r="7984" spans="7:8" x14ac:dyDescent="0.45">
      <c r="G7984">
        <v>7982</v>
      </c>
      <c r="H7984">
        <f t="shared" ca="1" si="243"/>
        <v>7.0575064969980329E-3</v>
      </c>
    </row>
    <row r="7985" spans="7:8" x14ac:dyDescent="0.45">
      <c r="G7985">
        <v>7983</v>
      </c>
      <c r="H7985">
        <f t="shared" ca="1" si="243"/>
        <v>-1.2947092444075044E-2</v>
      </c>
    </row>
    <row r="7986" spans="7:8" x14ac:dyDescent="0.45">
      <c r="G7986">
        <v>7984</v>
      </c>
      <c r="H7986">
        <f t="shared" ca="1" si="243"/>
        <v>-2.9187751981505196E-3</v>
      </c>
    </row>
    <row r="7987" spans="7:8" x14ac:dyDescent="0.45">
      <c r="G7987">
        <v>7985</v>
      </c>
      <c r="H7987">
        <f t="shared" ca="1" si="243"/>
        <v>-3.7788282129475374E-2</v>
      </c>
    </row>
    <row r="7988" spans="7:8" x14ac:dyDescent="0.45">
      <c r="G7988">
        <v>7986</v>
      </c>
      <c r="H7988">
        <f t="shared" ca="1" si="243"/>
        <v>2.0766855102746621E-2</v>
      </c>
    </row>
    <row r="7989" spans="7:8" x14ac:dyDescent="0.45">
      <c r="G7989">
        <v>7987</v>
      </c>
      <c r="H7989">
        <f t="shared" ca="1" si="243"/>
        <v>-8.2334811269545657E-3</v>
      </c>
    </row>
    <row r="7990" spans="7:8" x14ac:dyDescent="0.45">
      <c r="G7990">
        <v>7988</v>
      </c>
      <c r="H7990">
        <f t="shared" ca="1" si="243"/>
        <v>-5.1990889771434028E-3</v>
      </c>
    </row>
    <row r="7991" spans="7:8" x14ac:dyDescent="0.45">
      <c r="G7991">
        <v>7989</v>
      </c>
      <c r="H7991">
        <f t="shared" ca="1" si="243"/>
        <v>2.9394456831403543E-2</v>
      </c>
    </row>
    <row r="7992" spans="7:8" x14ac:dyDescent="0.45">
      <c r="G7992">
        <v>7990</v>
      </c>
      <c r="H7992">
        <f t="shared" ca="1" si="243"/>
        <v>-1.8687875057112259E-2</v>
      </c>
    </row>
    <row r="7993" spans="7:8" x14ac:dyDescent="0.45">
      <c r="G7993">
        <v>7991</v>
      </c>
      <c r="H7993">
        <f t="shared" ca="1" si="243"/>
        <v>2.4678123358640384E-2</v>
      </c>
    </row>
    <row r="7994" spans="7:8" x14ac:dyDescent="0.45">
      <c r="G7994">
        <v>7992</v>
      </c>
      <c r="H7994">
        <f t="shared" ca="1" si="243"/>
        <v>-7.1680739562091577E-4</v>
      </c>
    </row>
    <row r="7995" spans="7:8" x14ac:dyDescent="0.45">
      <c r="G7995">
        <v>7993</v>
      </c>
      <c r="H7995">
        <f t="shared" ca="1" si="243"/>
        <v>-2.5988647711717773E-3</v>
      </c>
    </row>
    <row r="7996" spans="7:8" x14ac:dyDescent="0.45">
      <c r="G7996">
        <v>7994</v>
      </c>
      <c r="H7996">
        <f t="shared" ca="1" si="243"/>
        <v>1.2739179516107575E-3</v>
      </c>
    </row>
    <row r="7997" spans="7:8" x14ac:dyDescent="0.45">
      <c r="G7997">
        <v>7995</v>
      </c>
      <c r="H7997">
        <f t="shared" ca="1" si="243"/>
        <v>-4.9235517115386509E-3</v>
      </c>
    </row>
    <row r="7998" spans="7:8" x14ac:dyDescent="0.45">
      <c r="G7998">
        <v>7996</v>
      </c>
      <c r="H7998">
        <f t="shared" ca="1" si="243"/>
        <v>-1.9980899374075975E-2</v>
      </c>
    </row>
    <row r="7999" spans="7:8" x14ac:dyDescent="0.45">
      <c r="G7999">
        <v>7997</v>
      </c>
      <c r="H7999">
        <f t="shared" ca="1" si="243"/>
        <v>8.0127224759281076E-3</v>
      </c>
    </row>
    <row r="8000" spans="7:8" x14ac:dyDescent="0.45">
      <c r="G8000">
        <v>7998</v>
      </c>
      <c r="H8000">
        <f t="shared" ca="1" si="243"/>
        <v>1.0350103240793966E-2</v>
      </c>
    </row>
    <row r="8001" spans="7:8" x14ac:dyDescent="0.45">
      <c r="G8001">
        <v>7999</v>
      </c>
      <c r="H8001">
        <f t="shared" ca="1" si="243"/>
        <v>1.5170651078456634E-2</v>
      </c>
    </row>
    <row r="8002" spans="7:8" x14ac:dyDescent="0.45">
      <c r="G8002">
        <v>8000</v>
      </c>
      <c r="H8002">
        <f t="shared" ca="1" si="243"/>
        <v>-1.9715627941539009E-2</v>
      </c>
    </row>
    <row r="8003" spans="7:8" x14ac:dyDescent="0.45">
      <c r="G8003">
        <v>8001</v>
      </c>
      <c r="H8003">
        <f t="shared" ca="1" si="243"/>
        <v>-1.8684204511745604E-2</v>
      </c>
    </row>
    <row r="8004" spans="7:8" x14ac:dyDescent="0.45">
      <c r="G8004">
        <v>8002</v>
      </c>
      <c r="H8004">
        <f t="shared" ref="H8004:H8067" ca="1" si="244">_xlfn.NORM.INV(RAND(),N$5,N$6)</f>
        <v>-2.0796764462513054E-3</v>
      </c>
    </row>
    <row r="8005" spans="7:8" x14ac:dyDescent="0.45">
      <c r="G8005">
        <v>8003</v>
      </c>
      <c r="H8005">
        <f t="shared" ca="1" si="244"/>
        <v>3.0159523330258536E-2</v>
      </c>
    </row>
    <row r="8006" spans="7:8" x14ac:dyDescent="0.45">
      <c r="G8006">
        <v>8004</v>
      </c>
      <c r="H8006">
        <f t="shared" ca="1" si="244"/>
        <v>1.7755150692575737E-2</v>
      </c>
    </row>
    <row r="8007" spans="7:8" x14ac:dyDescent="0.45">
      <c r="G8007">
        <v>8005</v>
      </c>
      <c r="H8007">
        <f t="shared" ca="1" si="244"/>
        <v>-7.83814153881024E-4</v>
      </c>
    </row>
    <row r="8008" spans="7:8" x14ac:dyDescent="0.45">
      <c r="G8008">
        <v>8006</v>
      </c>
      <c r="H8008">
        <f t="shared" ca="1" si="244"/>
        <v>-1.6405122742752482E-2</v>
      </c>
    </row>
    <row r="8009" spans="7:8" x14ac:dyDescent="0.45">
      <c r="G8009">
        <v>8007</v>
      </c>
      <c r="H8009">
        <f t="shared" ca="1" si="244"/>
        <v>9.2799988885766994E-3</v>
      </c>
    </row>
    <row r="8010" spans="7:8" x14ac:dyDescent="0.45">
      <c r="G8010">
        <v>8008</v>
      </c>
      <c r="H8010">
        <f t="shared" ca="1" si="244"/>
        <v>3.7675554300329962E-2</v>
      </c>
    </row>
    <row r="8011" spans="7:8" x14ac:dyDescent="0.45">
      <c r="G8011">
        <v>8009</v>
      </c>
      <c r="H8011">
        <f t="shared" ca="1" si="244"/>
        <v>-1.908019088293059E-2</v>
      </c>
    </row>
    <row r="8012" spans="7:8" x14ac:dyDescent="0.45">
      <c r="G8012">
        <v>8010</v>
      </c>
      <c r="H8012">
        <f t="shared" ca="1" si="244"/>
        <v>9.8398792630444813E-3</v>
      </c>
    </row>
    <row r="8013" spans="7:8" x14ac:dyDescent="0.45">
      <c r="G8013">
        <v>8011</v>
      </c>
      <c r="H8013">
        <f t="shared" ca="1" si="244"/>
        <v>-1.429731243165442E-2</v>
      </c>
    </row>
    <row r="8014" spans="7:8" x14ac:dyDescent="0.45">
      <c r="G8014">
        <v>8012</v>
      </c>
      <c r="H8014">
        <f t="shared" ca="1" si="244"/>
        <v>1.1740908679903446E-3</v>
      </c>
    </row>
    <row r="8015" spans="7:8" x14ac:dyDescent="0.45">
      <c r="G8015">
        <v>8013</v>
      </c>
      <c r="H8015">
        <f t="shared" ca="1" si="244"/>
        <v>-1.9878518101750921E-2</v>
      </c>
    </row>
    <row r="8016" spans="7:8" x14ac:dyDescent="0.45">
      <c r="G8016">
        <v>8014</v>
      </c>
      <c r="H8016">
        <f t="shared" ca="1" si="244"/>
        <v>-1.274279700093521E-2</v>
      </c>
    </row>
    <row r="8017" spans="7:8" x14ac:dyDescent="0.45">
      <c r="G8017">
        <v>8015</v>
      </c>
      <c r="H8017">
        <f t="shared" ca="1" si="244"/>
        <v>1.4804140632888976E-2</v>
      </c>
    </row>
    <row r="8018" spans="7:8" x14ac:dyDescent="0.45">
      <c r="G8018">
        <v>8016</v>
      </c>
      <c r="H8018">
        <f t="shared" ca="1" si="244"/>
        <v>1.8445973061589384E-2</v>
      </c>
    </row>
    <row r="8019" spans="7:8" x14ac:dyDescent="0.45">
      <c r="G8019">
        <v>8017</v>
      </c>
      <c r="H8019">
        <f t="shared" ca="1" si="244"/>
        <v>4.05360140794176E-2</v>
      </c>
    </row>
    <row r="8020" spans="7:8" x14ac:dyDescent="0.45">
      <c r="G8020">
        <v>8018</v>
      </c>
      <c r="H8020">
        <f t="shared" ca="1" si="244"/>
        <v>-5.5764725478574624E-3</v>
      </c>
    </row>
    <row r="8021" spans="7:8" x14ac:dyDescent="0.45">
      <c r="G8021">
        <v>8019</v>
      </c>
      <c r="H8021">
        <f t="shared" ca="1" si="244"/>
        <v>-5.6235943215497452E-3</v>
      </c>
    </row>
    <row r="8022" spans="7:8" x14ac:dyDescent="0.45">
      <c r="G8022">
        <v>8020</v>
      </c>
      <c r="H8022">
        <f t="shared" ca="1" si="244"/>
        <v>7.4485874050988186E-3</v>
      </c>
    </row>
    <row r="8023" spans="7:8" x14ac:dyDescent="0.45">
      <c r="G8023">
        <v>8021</v>
      </c>
      <c r="H8023">
        <f t="shared" ca="1" si="244"/>
        <v>-2.3886208536249899E-3</v>
      </c>
    </row>
    <row r="8024" spans="7:8" x14ac:dyDescent="0.45">
      <c r="G8024">
        <v>8022</v>
      </c>
      <c r="H8024">
        <f t="shared" ca="1" si="244"/>
        <v>-1.1322480091031898E-2</v>
      </c>
    </row>
    <row r="8025" spans="7:8" x14ac:dyDescent="0.45">
      <c r="G8025">
        <v>8023</v>
      </c>
      <c r="H8025">
        <f t="shared" ca="1" si="244"/>
        <v>1.6528925236455907E-2</v>
      </c>
    </row>
    <row r="8026" spans="7:8" x14ac:dyDescent="0.45">
      <c r="G8026">
        <v>8024</v>
      </c>
      <c r="H8026">
        <f t="shared" ca="1" si="244"/>
        <v>-8.9653319210470685E-3</v>
      </c>
    </row>
    <row r="8027" spans="7:8" x14ac:dyDescent="0.45">
      <c r="G8027">
        <v>8025</v>
      </c>
      <c r="H8027">
        <f t="shared" ca="1" si="244"/>
        <v>7.4920228956653458E-3</v>
      </c>
    </row>
    <row r="8028" spans="7:8" x14ac:dyDescent="0.45">
      <c r="G8028">
        <v>8026</v>
      </c>
      <c r="H8028">
        <f t="shared" ca="1" si="244"/>
        <v>-4.2147384504784401E-3</v>
      </c>
    </row>
    <row r="8029" spans="7:8" x14ac:dyDescent="0.45">
      <c r="G8029">
        <v>8027</v>
      </c>
      <c r="H8029">
        <f t="shared" ca="1" si="244"/>
        <v>2.4643671336490796E-2</v>
      </c>
    </row>
    <row r="8030" spans="7:8" x14ac:dyDescent="0.45">
      <c r="G8030">
        <v>8028</v>
      </c>
      <c r="H8030">
        <f t="shared" ca="1" si="244"/>
        <v>-1.5073695405455792E-2</v>
      </c>
    </row>
    <row r="8031" spans="7:8" x14ac:dyDescent="0.45">
      <c r="G8031">
        <v>8029</v>
      </c>
      <c r="H8031">
        <f t="shared" ca="1" si="244"/>
        <v>-2.6132424406569339E-4</v>
      </c>
    </row>
    <row r="8032" spans="7:8" x14ac:dyDescent="0.45">
      <c r="G8032">
        <v>8030</v>
      </c>
      <c r="H8032">
        <f t="shared" ca="1" si="244"/>
        <v>-1.3185422300034848E-2</v>
      </c>
    </row>
    <row r="8033" spans="7:8" x14ac:dyDescent="0.45">
      <c r="G8033">
        <v>8031</v>
      </c>
      <c r="H8033">
        <f t="shared" ca="1" si="244"/>
        <v>1.1738768192910214E-2</v>
      </c>
    </row>
    <row r="8034" spans="7:8" x14ac:dyDescent="0.45">
      <c r="G8034">
        <v>8032</v>
      </c>
      <c r="H8034">
        <f t="shared" ca="1" si="244"/>
        <v>-1.384526590071081E-2</v>
      </c>
    </row>
    <row r="8035" spans="7:8" x14ac:dyDescent="0.45">
      <c r="G8035">
        <v>8033</v>
      </c>
      <c r="H8035">
        <f t="shared" ca="1" si="244"/>
        <v>3.3014477771034757E-2</v>
      </c>
    </row>
    <row r="8036" spans="7:8" x14ac:dyDescent="0.45">
      <c r="G8036">
        <v>8034</v>
      </c>
      <c r="H8036">
        <f t="shared" ca="1" si="244"/>
        <v>-2.6679874527477863E-2</v>
      </c>
    </row>
    <row r="8037" spans="7:8" x14ac:dyDescent="0.45">
      <c r="G8037">
        <v>8035</v>
      </c>
      <c r="H8037">
        <f t="shared" ca="1" si="244"/>
        <v>-1.556311850005742E-2</v>
      </c>
    </row>
    <row r="8038" spans="7:8" x14ac:dyDescent="0.45">
      <c r="G8038">
        <v>8036</v>
      </c>
      <c r="H8038">
        <f t="shared" ca="1" si="244"/>
        <v>2.6326705993251127E-3</v>
      </c>
    </row>
    <row r="8039" spans="7:8" x14ac:dyDescent="0.45">
      <c r="G8039">
        <v>8037</v>
      </c>
      <c r="H8039">
        <f t="shared" ca="1" si="244"/>
        <v>2.0622748032286347E-2</v>
      </c>
    </row>
    <row r="8040" spans="7:8" x14ac:dyDescent="0.45">
      <c r="G8040">
        <v>8038</v>
      </c>
      <c r="H8040">
        <f t="shared" ca="1" si="244"/>
        <v>-1.9335242299865104E-2</v>
      </c>
    </row>
    <row r="8041" spans="7:8" x14ac:dyDescent="0.45">
      <c r="G8041">
        <v>8039</v>
      </c>
      <c r="H8041">
        <f t="shared" ca="1" si="244"/>
        <v>1.0213458511724607E-3</v>
      </c>
    </row>
    <row r="8042" spans="7:8" x14ac:dyDescent="0.45">
      <c r="G8042">
        <v>8040</v>
      </c>
      <c r="H8042">
        <f t="shared" ca="1" si="244"/>
        <v>1.561361998562125E-2</v>
      </c>
    </row>
    <row r="8043" spans="7:8" x14ac:dyDescent="0.45">
      <c r="G8043">
        <v>8041</v>
      </c>
      <c r="H8043">
        <f t="shared" ca="1" si="244"/>
        <v>1.1892072117657925E-2</v>
      </c>
    </row>
    <row r="8044" spans="7:8" x14ac:dyDescent="0.45">
      <c r="G8044">
        <v>8042</v>
      </c>
      <c r="H8044">
        <f t="shared" ca="1" si="244"/>
        <v>-7.048797295112816E-3</v>
      </c>
    </row>
    <row r="8045" spans="7:8" x14ac:dyDescent="0.45">
      <c r="G8045">
        <v>8043</v>
      </c>
      <c r="H8045">
        <f t="shared" ca="1" si="244"/>
        <v>4.8780347416771449E-3</v>
      </c>
    </row>
    <row r="8046" spans="7:8" x14ac:dyDescent="0.45">
      <c r="G8046">
        <v>8044</v>
      </c>
      <c r="H8046">
        <f t="shared" ca="1" si="244"/>
        <v>-3.2195739750736745E-3</v>
      </c>
    </row>
    <row r="8047" spans="7:8" x14ac:dyDescent="0.45">
      <c r="G8047">
        <v>8045</v>
      </c>
      <c r="H8047">
        <f t="shared" ca="1" si="244"/>
        <v>-6.2029098722918676E-3</v>
      </c>
    </row>
    <row r="8048" spans="7:8" x14ac:dyDescent="0.45">
      <c r="G8048">
        <v>8046</v>
      </c>
      <c r="H8048">
        <f t="shared" ca="1" si="244"/>
        <v>-4.371605833913772E-3</v>
      </c>
    </row>
    <row r="8049" spans="7:8" x14ac:dyDescent="0.45">
      <c r="G8049">
        <v>8047</v>
      </c>
      <c r="H8049">
        <f t="shared" ca="1" si="244"/>
        <v>2.0708392667440335E-2</v>
      </c>
    </row>
    <row r="8050" spans="7:8" x14ac:dyDescent="0.45">
      <c r="G8050">
        <v>8048</v>
      </c>
      <c r="H8050">
        <f t="shared" ca="1" si="244"/>
        <v>-8.135722583879984E-3</v>
      </c>
    </row>
    <row r="8051" spans="7:8" x14ac:dyDescent="0.45">
      <c r="G8051">
        <v>8049</v>
      </c>
      <c r="H8051">
        <f t="shared" ca="1" si="244"/>
        <v>-3.2168595693306105E-4</v>
      </c>
    </row>
    <row r="8052" spans="7:8" x14ac:dyDescent="0.45">
      <c r="G8052">
        <v>8050</v>
      </c>
      <c r="H8052">
        <f t="shared" ca="1" si="244"/>
        <v>-3.4115416905634147E-2</v>
      </c>
    </row>
    <row r="8053" spans="7:8" x14ac:dyDescent="0.45">
      <c r="G8053">
        <v>8051</v>
      </c>
      <c r="H8053">
        <f t="shared" ca="1" si="244"/>
        <v>8.137100141812759E-3</v>
      </c>
    </row>
    <row r="8054" spans="7:8" x14ac:dyDescent="0.45">
      <c r="G8054">
        <v>8052</v>
      </c>
      <c r="H8054">
        <f t="shared" ca="1" si="244"/>
        <v>5.0347740005091964E-2</v>
      </c>
    </row>
    <row r="8055" spans="7:8" x14ac:dyDescent="0.45">
      <c r="G8055">
        <v>8053</v>
      </c>
      <c r="H8055">
        <f t="shared" ca="1" si="244"/>
        <v>5.426441421205715E-3</v>
      </c>
    </row>
    <row r="8056" spans="7:8" x14ac:dyDescent="0.45">
      <c r="G8056">
        <v>8054</v>
      </c>
      <c r="H8056">
        <f t="shared" ca="1" si="244"/>
        <v>2.2693838349999395E-2</v>
      </c>
    </row>
    <row r="8057" spans="7:8" x14ac:dyDescent="0.45">
      <c r="G8057">
        <v>8055</v>
      </c>
      <c r="H8057">
        <f t="shared" ca="1" si="244"/>
        <v>3.0458367343238004E-2</v>
      </c>
    </row>
    <row r="8058" spans="7:8" x14ac:dyDescent="0.45">
      <c r="G8058">
        <v>8056</v>
      </c>
      <c r="H8058">
        <f t="shared" ca="1" si="244"/>
        <v>-3.3295995987876296E-3</v>
      </c>
    </row>
    <row r="8059" spans="7:8" x14ac:dyDescent="0.45">
      <c r="G8059">
        <v>8057</v>
      </c>
      <c r="H8059">
        <f t="shared" ca="1" si="244"/>
        <v>1.2367498078013E-2</v>
      </c>
    </row>
    <row r="8060" spans="7:8" x14ac:dyDescent="0.45">
      <c r="G8060">
        <v>8058</v>
      </c>
      <c r="H8060">
        <f t="shared" ca="1" si="244"/>
        <v>6.3007685657888663E-3</v>
      </c>
    </row>
    <row r="8061" spans="7:8" x14ac:dyDescent="0.45">
      <c r="G8061">
        <v>8059</v>
      </c>
      <c r="H8061">
        <f t="shared" ca="1" si="244"/>
        <v>-1.2543768875110156E-2</v>
      </c>
    </row>
    <row r="8062" spans="7:8" x14ac:dyDescent="0.45">
      <c r="G8062">
        <v>8060</v>
      </c>
      <c r="H8062">
        <f t="shared" ca="1" si="244"/>
        <v>4.3632637675472069E-2</v>
      </c>
    </row>
    <row r="8063" spans="7:8" x14ac:dyDescent="0.45">
      <c r="G8063">
        <v>8061</v>
      </c>
      <c r="H8063">
        <f t="shared" ca="1" si="244"/>
        <v>1.9274232308126544E-2</v>
      </c>
    </row>
    <row r="8064" spans="7:8" x14ac:dyDescent="0.45">
      <c r="G8064">
        <v>8062</v>
      </c>
      <c r="H8064">
        <f t="shared" ca="1" si="244"/>
        <v>-2.7823338905643591E-2</v>
      </c>
    </row>
    <row r="8065" spans="7:8" x14ac:dyDescent="0.45">
      <c r="G8065">
        <v>8063</v>
      </c>
      <c r="H8065">
        <f t="shared" ca="1" si="244"/>
        <v>1.3100998373755134E-2</v>
      </c>
    </row>
    <row r="8066" spans="7:8" x14ac:dyDescent="0.45">
      <c r="G8066">
        <v>8064</v>
      </c>
      <c r="H8066">
        <f t="shared" ca="1" si="244"/>
        <v>3.5353875285574501E-2</v>
      </c>
    </row>
    <row r="8067" spans="7:8" x14ac:dyDescent="0.45">
      <c r="G8067">
        <v>8065</v>
      </c>
      <c r="H8067">
        <f t="shared" ca="1" si="244"/>
        <v>-4.5042382952836156E-2</v>
      </c>
    </row>
    <row r="8068" spans="7:8" x14ac:dyDescent="0.45">
      <c r="G8068">
        <v>8066</v>
      </c>
      <c r="H8068">
        <f t="shared" ref="H8068:H8131" ca="1" si="245">_xlfn.NORM.INV(RAND(),N$5,N$6)</f>
        <v>-1.2993929289879889E-2</v>
      </c>
    </row>
    <row r="8069" spans="7:8" x14ac:dyDescent="0.45">
      <c r="G8069">
        <v>8067</v>
      </c>
      <c r="H8069">
        <f t="shared" ca="1" si="245"/>
        <v>-1.2357366887156712E-3</v>
      </c>
    </row>
    <row r="8070" spans="7:8" x14ac:dyDescent="0.45">
      <c r="G8070">
        <v>8068</v>
      </c>
      <c r="H8070">
        <f t="shared" ca="1" si="245"/>
        <v>1.8375736849169353E-2</v>
      </c>
    </row>
    <row r="8071" spans="7:8" x14ac:dyDescent="0.45">
      <c r="G8071">
        <v>8069</v>
      </c>
      <c r="H8071">
        <f t="shared" ca="1" si="245"/>
        <v>1.4647314986708172E-2</v>
      </c>
    </row>
    <row r="8072" spans="7:8" x14ac:dyDescent="0.45">
      <c r="G8072">
        <v>8070</v>
      </c>
      <c r="H8072">
        <f t="shared" ca="1" si="245"/>
        <v>1.1723215729357871E-2</v>
      </c>
    </row>
    <row r="8073" spans="7:8" x14ac:dyDescent="0.45">
      <c r="G8073">
        <v>8071</v>
      </c>
      <c r="H8073">
        <f t="shared" ca="1" si="245"/>
        <v>1.5329386766212436E-2</v>
      </c>
    </row>
    <row r="8074" spans="7:8" x14ac:dyDescent="0.45">
      <c r="G8074">
        <v>8072</v>
      </c>
      <c r="H8074">
        <f t="shared" ca="1" si="245"/>
        <v>-1.5482843224393757E-2</v>
      </c>
    </row>
    <row r="8075" spans="7:8" x14ac:dyDescent="0.45">
      <c r="G8075">
        <v>8073</v>
      </c>
      <c r="H8075">
        <f t="shared" ca="1" si="245"/>
        <v>1.0883118967169944E-2</v>
      </c>
    </row>
    <row r="8076" spans="7:8" x14ac:dyDescent="0.45">
      <c r="G8076">
        <v>8074</v>
      </c>
      <c r="H8076">
        <f t="shared" ca="1" si="245"/>
        <v>1.1482977003359795E-2</v>
      </c>
    </row>
    <row r="8077" spans="7:8" x14ac:dyDescent="0.45">
      <c r="G8077">
        <v>8075</v>
      </c>
      <c r="H8077">
        <f t="shared" ca="1" si="245"/>
        <v>1.4206127971996765E-2</v>
      </c>
    </row>
    <row r="8078" spans="7:8" x14ac:dyDescent="0.45">
      <c r="G8078">
        <v>8076</v>
      </c>
      <c r="H8078">
        <f t="shared" ca="1" si="245"/>
        <v>8.4514415024699793E-3</v>
      </c>
    </row>
    <row r="8079" spans="7:8" x14ac:dyDescent="0.45">
      <c r="G8079">
        <v>8077</v>
      </c>
      <c r="H8079">
        <f t="shared" ca="1" si="245"/>
        <v>-2.0742523723147822E-2</v>
      </c>
    </row>
    <row r="8080" spans="7:8" x14ac:dyDescent="0.45">
      <c r="G8080">
        <v>8078</v>
      </c>
      <c r="H8080">
        <f t="shared" ca="1" si="245"/>
        <v>-3.0037500516395736E-3</v>
      </c>
    </row>
    <row r="8081" spans="7:8" x14ac:dyDescent="0.45">
      <c r="G8081">
        <v>8079</v>
      </c>
      <c r="H8081">
        <f t="shared" ca="1" si="245"/>
        <v>-7.7746917637155971E-3</v>
      </c>
    </row>
    <row r="8082" spans="7:8" x14ac:dyDescent="0.45">
      <c r="G8082">
        <v>8080</v>
      </c>
      <c r="H8082">
        <f t="shared" ca="1" si="245"/>
        <v>-2.0975365416209243E-2</v>
      </c>
    </row>
    <row r="8083" spans="7:8" x14ac:dyDescent="0.45">
      <c r="G8083">
        <v>8081</v>
      </c>
      <c r="H8083">
        <f t="shared" ca="1" si="245"/>
        <v>1.0167516885243408E-2</v>
      </c>
    </row>
    <row r="8084" spans="7:8" x14ac:dyDescent="0.45">
      <c r="G8084">
        <v>8082</v>
      </c>
      <c r="H8084">
        <f t="shared" ca="1" si="245"/>
        <v>-3.0484106306332321E-2</v>
      </c>
    </row>
    <row r="8085" spans="7:8" x14ac:dyDescent="0.45">
      <c r="G8085">
        <v>8083</v>
      </c>
      <c r="H8085">
        <f t="shared" ca="1" si="245"/>
        <v>-1.9972410462997303E-2</v>
      </c>
    </row>
    <row r="8086" spans="7:8" x14ac:dyDescent="0.45">
      <c r="G8086">
        <v>8084</v>
      </c>
      <c r="H8086">
        <f t="shared" ca="1" si="245"/>
        <v>-1.2054932632524426E-2</v>
      </c>
    </row>
    <row r="8087" spans="7:8" x14ac:dyDescent="0.45">
      <c r="G8087">
        <v>8085</v>
      </c>
      <c r="H8087">
        <f t="shared" ca="1" si="245"/>
        <v>-2.2735886422057703E-3</v>
      </c>
    </row>
    <row r="8088" spans="7:8" x14ac:dyDescent="0.45">
      <c r="G8088">
        <v>8086</v>
      </c>
      <c r="H8088">
        <f t="shared" ca="1" si="245"/>
        <v>4.5906545209664133E-2</v>
      </c>
    </row>
    <row r="8089" spans="7:8" x14ac:dyDescent="0.45">
      <c r="G8089">
        <v>8087</v>
      </c>
      <c r="H8089">
        <f t="shared" ca="1" si="245"/>
        <v>1.2403486916287084E-2</v>
      </c>
    </row>
    <row r="8090" spans="7:8" x14ac:dyDescent="0.45">
      <c r="G8090">
        <v>8088</v>
      </c>
      <c r="H8090">
        <f t="shared" ca="1" si="245"/>
        <v>-2.3770852539112423E-2</v>
      </c>
    </row>
    <row r="8091" spans="7:8" x14ac:dyDescent="0.45">
      <c r="G8091">
        <v>8089</v>
      </c>
      <c r="H8091">
        <f t="shared" ca="1" si="245"/>
        <v>-1.4447878025067144E-4</v>
      </c>
    </row>
    <row r="8092" spans="7:8" x14ac:dyDescent="0.45">
      <c r="G8092">
        <v>8090</v>
      </c>
      <c r="H8092">
        <f t="shared" ca="1" si="245"/>
        <v>7.4826561251782496E-3</v>
      </c>
    </row>
    <row r="8093" spans="7:8" x14ac:dyDescent="0.45">
      <c r="G8093">
        <v>8091</v>
      </c>
      <c r="H8093">
        <f t="shared" ca="1" si="245"/>
        <v>-7.7186815363560644E-3</v>
      </c>
    </row>
    <row r="8094" spans="7:8" x14ac:dyDescent="0.45">
      <c r="G8094">
        <v>8092</v>
      </c>
      <c r="H8094">
        <f t="shared" ca="1" si="245"/>
        <v>-2.8464800122016327E-3</v>
      </c>
    </row>
    <row r="8095" spans="7:8" x14ac:dyDescent="0.45">
      <c r="G8095">
        <v>8093</v>
      </c>
      <c r="H8095">
        <f t="shared" ca="1" si="245"/>
        <v>-2.5627202641752445E-2</v>
      </c>
    </row>
    <row r="8096" spans="7:8" x14ac:dyDescent="0.45">
      <c r="G8096">
        <v>8094</v>
      </c>
      <c r="H8096">
        <f t="shared" ca="1" si="245"/>
        <v>2.4296581944250168E-3</v>
      </c>
    </row>
    <row r="8097" spans="7:8" x14ac:dyDescent="0.45">
      <c r="G8097">
        <v>8095</v>
      </c>
      <c r="H8097">
        <f t="shared" ca="1" si="245"/>
        <v>2.7052381331757337E-2</v>
      </c>
    </row>
    <row r="8098" spans="7:8" x14ac:dyDescent="0.45">
      <c r="G8098">
        <v>8096</v>
      </c>
      <c r="H8098">
        <f t="shared" ca="1" si="245"/>
        <v>-8.5486589993867058E-4</v>
      </c>
    </row>
    <row r="8099" spans="7:8" x14ac:dyDescent="0.45">
      <c r="G8099">
        <v>8097</v>
      </c>
      <c r="H8099">
        <f t="shared" ca="1" si="245"/>
        <v>3.2285449133081711E-3</v>
      </c>
    </row>
    <row r="8100" spans="7:8" x14ac:dyDescent="0.45">
      <c r="G8100">
        <v>8098</v>
      </c>
      <c r="H8100">
        <f t="shared" ca="1" si="245"/>
        <v>5.8444976008374134E-3</v>
      </c>
    </row>
    <row r="8101" spans="7:8" x14ac:dyDescent="0.45">
      <c r="G8101">
        <v>8099</v>
      </c>
      <c r="H8101">
        <f t="shared" ca="1" si="245"/>
        <v>4.3517376532645072E-3</v>
      </c>
    </row>
    <row r="8102" spans="7:8" x14ac:dyDescent="0.45">
      <c r="G8102">
        <v>8100</v>
      </c>
      <c r="H8102">
        <f t="shared" ca="1" si="245"/>
        <v>-2.1703246767189845E-2</v>
      </c>
    </row>
    <row r="8103" spans="7:8" x14ac:dyDescent="0.45">
      <c r="G8103">
        <v>8101</v>
      </c>
      <c r="H8103">
        <f t="shared" ca="1" si="245"/>
        <v>-2.5775667988593085E-2</v>
      </c>
    </row>
    <row r="8104" spans="7:8" x14ac:dyDescent="0.45">
      <c r="G8104">
        <v>8102</v>
      </c>
      <c r="H8104">
        <f t="shared" ca="1" si="245"/>
        <v>-1.992422525075779E-2</v>
      </c>
    </row>
    <row r="8105" spans="7:8" x14ac:dyDescent="0.45">
      <c r="G8105">
        <v>8103</v>
      </c>
      <c r="H8105">
        <f t="shared" ca="1" si="245"/>
        <v>3.9612136672253816E-3</v>
      </c>
    </row>
    <row r="8106" spans="7:8" x14ac:dyDescent="0.45">
      <c r="G8106">
        <v>8104</v>
      </c>
      <c r="H8106">
        <f t="shared" ca="1" si="245"/>
        <v>-1.6662006890299553E-4</v>
      </c>
    </row>
    <row r="8107" spans="7:8" x14ac:dyDescent="0.45">
      <c r="G8107">
        <v>8105</v>
      </c>
      <c r="H8107">
        <f t="shared" ca="1" si="245"/>
        <v>8.8022405000650096E-3</v>
      </c>
    </row>
    <row r="8108" spans="7:8" x14ac:dyDescent="0.45">
      <c r="G8108">
        <v>8106</v>
      </c>
      <c r="H8108">
        <f t="shared" ca="1" si="245"/>
        <v>-2.6986507803882651E-2</v>
      </c>
    </row>
    <row r="8109" spans="7:8" x14ac:dyDescent="0.45">
      <c r="G8109">
        <v>8107</v>
      </c>
      <c r="H8109">
        <f t="shared" ca="1" si="245"/>
        <v>-1.4159729325146543E-2</v>
      </c>
    </row>
    <row r="8110" spans="7:8" x14ac:dyDescent="0.45">
      <c r="G8110">
        <v>8108</v>
      </c>
      <c r="H8110">
        <f t="shared" ca="1" si="245"/>
        <v>-6.4304585394628754E-3</v>
      </c>
    </row>
    <row r="8111" spans="7:8" x14ac:dyDescent="0.45">
      <c r="G8111">
        <v>8109</v>
      </c>
      <c r="H8111">
        <f t="shared" ca="1" si="245"/>
        <v>5.0481774530054665E-3</v>
      </c>
    </row>
    <row r="8112" spans="7:8" x14ac:dyDescent="0.45">
      <c r="G8112">
        <v>8110</v>
      </c>
      <c r="H8112">
        <f t="shared" ca="1" si="245"/>
        <v>2.519229616834557E-2</v>
      </c>
    </row>
    <row r="8113" spans="7:8" x14ac:dyDescent="0.45">
      <c r="G8113">
        <v>8111</v>
      </c>
      <c r="H8113">
        <f t="shared" ca="1" si="245"/>
        <v>5.0631056558334261E-2</v>
      </c>
    </row>
    <row r="8114" spans="7:8" x14ac:dyDescent="0.45">
      <c r="G8114">
        <v>8112</v>
      </c>
      <c r="H8114">
        <f t="shared" ca="1" si="245"/>
        <v>1.4256685468644724E-2</v>
      </c>
    </row>
    <row r="8115" spans="7:8" x14ac:dyDescent="0.45">
      <c r="G8115">
        <v>8113</v>
      </c>
      <c r="H8115">
        <f t="shared" ca="1" si="245"/>
        <v>-8.4878598816600075E-3</v>
      </c>
    </row>
    <row r="8116" spans="7:8" x14ac:dyDescent="0.45">
      <c r="G8116">
        <v>8114</v>
      </c>
      <c r="H8116">
        <f t="shared" ca="1" si="245"/>
        <v>-2.6121404618828458E-2</v>
      </c>
    </row>
    <row r="8117" spans="7:8" x14ac:dyDescent="0.45">
      <c r="G8117">
        <v>8115</v>
      </c>
      <c r="H8117">
        <f t="shared" ca="1" si="245"/>
        <v>-1.5506218978826907E-2</v>
      </c>
    </row>
    <row r="8118" spans="7:8" x14ac:dyDescent="0.45">
      <c r="G8118">
        <v>8116</v>
      </c>
      <c r="H8118">
        <f t="shared" ca="1" si="245"/>
        <v>-2.8917970824019427E-2</v>
      </c>
    </row>
    <row r="8119" spans="7:8" x14ac:dyDescent="0.45">
      <c r="G8119">
        <v>8117</v>
      </c>
      <c r="H8119">
        <f t="shared" ca="1" si="245"/>
        <v>-1.6351398974440184E-2</v>
      </c>
    </row>
    <row r="8120" spans="7:8" x14ac:dyDescent="0.45">
      <c r="G8120">
        <v>8118</v>
      </c>
      <c r="H8120">
        <f t="shared" ca="1" si="245"/>
        <v>-1.8950092206009381E-2</v>
      </c>
    </row>
    <row r="8121" spans="7:8" x14ac:dyDescent="0.45">
      <c r="G8121">
        <v>8119</v>
      </c>
      <c r="H8121">
        <f t="shared" ca="1" si="245"/>
        <v>1.2707387573626248E-2</v>
      </c>
    </row>
    <row r="8122" spans="7:8" x14ac:dyDescent="0.45">
      <c r="G8122">
        <v>8120</v>
      </c>
      <c r="H8122">
        <f t="shared" ca="1" si="245"/>
        <v>1.4904946234556784E-2</v>
      </c>
    </row>
    <row r="8123" spans="7:8" x14ac:dyDescent="0.45">
      <c r="G8123">
        <v>8121</v>
      </c>
      <c r="H8123">
        <f t="shared" ca="1" si="245"/>
        <v>-7.511875812267854E-3</v>
      </c>
    </row>
    <row r="8124" spans="7:8" x14ac:dyDescent="0.45">
      <c r="G8124">
        <v>8122</v>
      </c>
      <c r="H8124">
        <f t="shared" ca="1" si="245"/>
        <v>1.4631392464223104E-2</v>
      </c>
    </row>
    <row r="8125" spans="7:8" x14ac:dyDescent="0.45">
      <c r="G8125">
        <v>8123</v>
      </c>
      <c r="H8125">
        <f t="shared" ca="1" si="245"/>
        <v>-3.2055567388758213E-2</v>
      </c>
    </row>
    <row r="8126" spans="7:8" x14ac:dyDescent="0.45">
      <c r="G8126">
        <v>8124</v>
      </c>
      <c r="H8126">
        <f t="shared" ca="1" si="245"/>
        <v>1.545562252479484E-2</v>
      </c>
    </row>
    <row r="8127" spans="7:8" x14ac:dyDescent="0.45">
      <c r="G8127">
        <v>8125</v>
      </c>
      <c r="H8127">
        <f t="shared" ca="1" si="245"/>
        <v>3.4002206935421747E-2</v>
      </c>
    </row>
    <row r="8128" spans="7:8" x14ac:dyDescent="0.45">
      <c r="G8128">
        <v>8126</v>
      </c>
      <c r="H8128">
        <f t="shared" ca="1" si="245"/>
        <v>3.4071626266657536E-3</v>
      </c>
    </row>
    <row r="8129" spans="7:8" x14ac:dyDescent="0.45">
      <c r="G8129">
        <v>8127</v>
      </c>
      <c r="H8129">
        <f t="shared" ca="1" si="245"/>
        <v>-8.3920126971089599E-3</v>
      </c>
    </row>
    <row r="8130" spans="7:8" x14ac:dyDescent="0.45">
      <c r="G8130">
        <v>8128</v>
      </c>
      <c r="H8130">
        <f t="shared" ca="1" si="245"/>
        <v>-3.6506556648315631E-3</v>
      </c>
    </row>
    <row r="8131" spans="7:8" x14ac:dyDescent="0.45">
      <c r="G8131">
        <v>8129</v>
      </c>
      <c r="H8131">
        <f t="shared" ca="1" si="245"/>
        <v>-1.8525753906678766E-2</v>
      </c>
    </row>
    <row r="8132" spans="7:8" x14ac:dyDescent="0.45">
      <c r="G8132">
        <v>8130</v>
      </c>
      <c r="H8132">
        <f t="shared" ref="H8132:H8195" ca="1" si="246">_xlfn.NORM.INV(RAND(),N$5,N$6)</f>
        <v>-3.0611775734819091E-3</v>
      </c>
    </row>
    <row r="8133" spans="7:8" x14ac:dyDescent="0.45">
      <c r="G8133">
        <v>8131</v>
      </c>
      <c r="H8133">
        <f t="shared" ca="1" si="246"/>
        <v>9.2673174901104923E-4</v>
      </c>
    </row>
    <row r="8134" spans="7:8" x14ac:dyDescent="0.45">
      <c r="G8134">
        <v>8132</v>
      </c>
      <c r="H8134">
        <f t="shared" ca="1" si="246"/>
        <v>-9.8430481246543546E-3</v>
      </c>
    </row>
    <row r="8135" spans="7:8" x14ac:dyDescent="0.45">
      <c r="G8135">
        <v>8133</v>
      </c>
      <c r="H8135">
        <f t="shared" ca="1" si="246"/>
        <v>1.2559417213828359E-2</v>
      </c>
    </row>
    <row r="8136" spans="7:8" x14ac:dyDescent="0.45">
      <c r="G8136">
        <v>8134</v>
      </c>
      <c r="H8136">
        <f t="shared" ca="1" si="246"/>
        <v>1.52111151329499E-2</v>
      </c>
    </row>
    <row r="8137" spans="7:8" x14ac:dyDescent="0.45">
      <c r="G8137">
        <v>8135</v>
      </c>
      <c r="H8137">
        <f t="shared" ca="1" si="246"/>
        <v>-1.9029462324059863E-2</v>
      </c>
    </row>
    <row r="8138" spans="7:8" x14ac:dyDescent="0.45">
      <c r="G8138">
        <v>8136</v>
      </c>
      <c r="H8138">
        <f t="shared" ca="1" si="246"/>
        <v>2.6535727788944655E-2</v>
      </c>
    </row>
    <row r="8139" spans="7:8" x14ac:dyDescent="0.45">
      <c r="G8139">
        <v>8137</v>
      </c>
      <c r="H8139">
        <f t="shared" ca="1" si="246"/>
        <v>-8.0985540172554037E-5</v>
      </c>
    </row>
    <row r="8140" spans="7:8" x14ac:dyDescent="0.45">
      <c r="G8140">
        <v>8138</v>
      </c>
      <c r="H8140">
        <f t="shared" ca="1" si="246"/>
        <v>1.042947113533778E-2</v>
      </c>
    </row>
    <row r="8141" spans="7:8" x14ac:dyDescent="0.45">
      <c r="G8141">
        <v>8139</v>
      </c>
      <c r="H8141">
        <f t="shared" ca="1" si="246"/>
        <v>-2.2916722962665479E-2</v>
      </c>
    </row>
    <row r="8142" spans="7:8" x14ac:dyDescent="0.45">
      <c r="G8142">
        <v>8140</v>
      </c>
      <c r="H8142">
        <f t="shared" ca="1" si="246"/>
        <v>2.3206798356151113E-2</v>
      </c>
    </row>
    <row r="8143" spans="7:8" x14ac:dyDescent="0.45">
      <c r="G8143">
        <v>8141</v>
      </c>
      <c r="H8143">
        <f t="shared" ca="1" si="246"/>
        <v>-6.8288433546032556E-4</v>
      </c>
    </row>
    <row r="8144" spans="7:8" x14ac:dyDescent="0.45">
      <c r="G8144">
        <v>8142</v>
      </c>
      <c r="H8144">
        <f t="shared" ca="1" si="246"/>
        <v>5.6068592531423956E-3</v>
      </c>
    </row>
    <row r="8145" spans="7:8" x14ac:dyDescent="0.45">
      <c r="G8145">
        <v>8143</v>
      </c>
      <c r="H8145">
        <f t="shared" ca="1" si="246"/>
        <v>1.0744881922588014E-2</v>
      </c>
    </row>
    <row r="8146" spans="7:8" x14ac:dyDescent="0.45">
      <c r="G8146">
        <v>8144</v>
      </c>
      <c r="H8146">
        <f t="shared" ca="1" si="246"/>
        <v>2.6785619762175854E-3</v>
      </c>
    </row>
    <row r="8147" spans="7:8" x14ac:dyDescent="0.45">
      <c r="G8147">
        <v>8145</v>
      </c>
      <c r="H8147">
        <f t="shared" ca="1" si="246"/>
        <v>-2.4712598867106521E-2</v>
      </c>
    </row>
    <row r="8148" spans="7:8" x14ac:dyDescent="0.45">
      <c r="G8148">
        <v>8146</v>
      </c>
      <c r="H8148">
        <f t="shared" ca="1" si="246"/>
        <v>-1.8410749116058528E-2</v>
      </c>
    </row>
    <row r="8149" spans="7:8" x14ac:dyDescent="0.45">
      <c r="G8149">
        <v>8147</v>
      </c>
      <c r="H8149">
        <f t="shared" ca="1" si="246"/>
        <v>2.0780455469967016E-3</v>
      </c>
    </row>
    <row r="8150" spans="7:8" x14ac:dyDescent="0.45">
      <c r="G8150">
        <v>8148</v>
      </c>
      <c r="H8150">
        <f t="shared" ca="1" si="246"/>
        <v>1.0860478443912564E-2</v>
      </c>
    </row>
    <row r="8151" spans="7:8" x14ac:dyDescent="0.45">
      <c r="G8151">
        <v>8149</v>
      </c>
      <c r="H8151">
        <f t="shared" ca="1" si="246"/>
        <v>1.5168913704512533E-2</v>
      </c>
    </row>
    <row r="8152" spans="7:8" x14ac:dyDescent="0.45">
      <c r="G8152">
        <v>8150</v>
      </c>
      <c r="H8152">
        <f t="shared" ca="1" si="246"/>
        <v>2.5195293381153977E-2</v>
      </c>
    </row>
    <row r="8153" spans="7:8" x14ac:dyDescent="0.45">
      <c r="G8153">
        <v>8151</v>
      </c>
      <c r="H8153">
        <f t="shared" ca="1" si="246"/>
        <v>-6.0106103930426926E-3</v>
      </c>
    </row>
    <row r="8154" spans="7:8" x14ac:dyDescent="0.45">
      <c r="G8154">
        <v>8152</v>
      </c>
      <c r="H8154">
        <f t="shared" ca="1" si="246"/>
        <v>2.4149200300062654E-2</v>
      </c>
    </row>
    <row r="8155" spans="7:8" x14ac:dyDescent="0.45">
      <c r="G8155">
        <v>8153</v>
      </c>
      <c r="H8155">
        <f t="shared" ca="1" si="246"/>
        <v>2.3421130741038718E-2</v>
      </c>
    </row>
    <row r="8156" spans="7:8" x14ac:dyDescent="0.45">
      <c r="G8156">
        <v>8154</v>
      </c>
      <c r="H8156">
        <f t="shared" ca="1" si="246"/>
        <v>4.3431981760292122E-2</v>
      </c>
    </row>
    <row r="8157" spans="7:8" x14ac:dyDescent="0.45">
      <c r="G8157">
        <v>8155</v>
      </c>
      <c r="H8157">
        <f t="shared" ca="1" si="246"/>
        <v>1.3784284930106058E-4</v>
      </c>
    </row>
    <row r="8158" spans="7:8" x14ac:dyDescent="0.45">
      <c r="G8158">
        <v>8156</v>
      </c>
      <c r="H8158">
        <f t="shared" ca="1" si="246"/>
        <v>-1.5716500979663832E-3</v>
      </c>
    </row>
    <row r="8159" spans="7:8" x14ac:dyDescent="0.45">
      <c r="G8159">
        <v>8157</v>
      </c>
      <c r="H8159">
        <f t="shared" ca="1" si="246"/>
        <v>-2.9949170823016687E-2</v>
      </c>
    </row>
    <row r="8160" spans="7:8" x14ac:dyDescent="0.45">
      <c r="G8160">
        <v>8158</v>
      </c>
      <c r="H8160">
        <f t="shared" ca="1" si="246"/>
        <v>-8.7761715416778355E-3</v>
      </c>
    </row>
    <row r="8161" spans="7:8" x14ac:dyDescent="0.45">
      <c r="G8161">
        <v>8159</v>
      </c>
      <c r="H8161">
        <f t="shared" ca="1" si="246"/>
        <v>2.7088411675571914E-2</v>
      </c>
    </row>
    <row r="8162" spans="7:8" x14ac:dyDescent="0.45">
      <c r="G8162">
        <v>8160</v>
      </c>
      <c r="H8162">
        <f t="shared" ca="1" si="246"/>
        <v>1.5434499848259224E-2</v>
      </c>
    </row>
    <row r="8163" spans="7:8" x14ac:dyDescent="0.45">
      <c r="G8163">
        <v>8161</v>
      </c>
      <c r="H8163">
        <f t="shared" ca="1" si="246"/>
        <v>-5.996472007050855E-4</v>
      </c>
    </row>
    <row r="8164" spans="7:8" x14ac:dyDescent="0.45">
      <c r="G8164">
        <v>8162</v>
      </c>
      <c r="H8164">
        <f t="shared" ca="1" si="246"/>
        <v>-1.1961736130232076E-2</v>
      </c>
    </row>
    <row r="8165" spans="7:8" x14ac:dyDescent="0.45">
      <c r="G8165">
        <v>8163</v>
      </c>
      <c r="H8165">
        <f t="shared" ca="1" si="246"/>
        <v>2.6709168619313711E-3</v>
      </c>
    </row>
    <row r="8166" spans="7:8" x14ac:dyDescent="0.45">
      <c r="G8166">
        <v>8164</v>
      </c>
      <c r="H8166">
        <f t="shared" ca="1" si="246"/>
        <v>2.6070920730334235E-2</v>
      </c>
    </row>
    <row r="8167" spans="7:8" x14ac:dyDescent="0.45">
      <c r="G8167">
        <v>8165</v>
      </c>
      <c r="H8167">
        <f t="shared" ca="1" si="246"/>
        <v>-8.4755987470490346E-3</v>
      </c>
    </row>
    <row r="8168" spans="7:8" x14ac:dyDescent="0.45">
      <c r="G8168">
        <v>8166</v>
      </c>
      <c r="H8168">
        <f t="shared" ca="1" si="246"/>
        <v>-2.1225474381210885E-4</v>
      </c>
    </row>
    <row r="8169" spans="7:8" x14ac:dyDescent="0.45">
      <c r="G8169">
        <v>8167</v>
      </c>
      <c r="H8169">
        <f t="shared" ca="1" si="246"/>
        <v>3.0411258065802258E-3</v>
      </c>
    </row>
    <row r="8170" spans="7:8" x14ac:dyDescent="0.45">
      <c r="G8170">
        <v>8168</v>
      </c>
      <c r="H8170">
        <f t="shared" ca="1" si="246"/>
        <v>3.2718422843685578E-3</v>
      </c>
    </row>
    <row r="8171" spans="7:8" x14ac:dyDescent="0.45">
      <c r="G8171">
        <v>8169</v>
      </c>
      <c r="H8171">
        <f t="shared" ca="1" si="246"/>
        <v>1.7952380726180807E-2</v>
      </c>
    </row>
    <row r="8172" spans="7:8" x14ac:dyDescent="0.45">
      <c r="G8172">
        <v>8170</v>
      </c>
      <c r="H8172">
        <f t="shared" ca="1" si="246"/>
        <v>2.2870168136540529E-2</v>
      </c>
    </row>
    <row r="8173" spans="7:8" x14ac:dyDescent="0.45">
      <c r="G8173">
        <v>8171</v>
      </c>
      <c r="H8173">
        <f t="shared" ca="1" si="246"/>
        <v>3.4714388072516429E-2</v>
      </c>
    </row>
    <row r="8174" spans="7:8" x14ac:dyDescent="0.45">
      <c r="G8174">
        <v>8172</v>
      </c>
      <c r="H8174">
        <f t="shared" ca="1" si="246"/>
        <v>-3.8157812577450941E-2</v>
      </c>
    </row>
    <row r="8175" spans="7:8" x14ac:dyDescent="0.45">
      <c r="G8175">
        <v>8173</v>
      </c>
      <c r="H8175">
        <f t="shared" ca="1" si="246"/>
        <v>1.7984134826061163E-2</v>
      </c>
    </row>
    <row r="8176" spans="7:8" x14ac:dyDescent="0.45">
      <c r="G8176">
        <v>8174</v>
      </c>
      <c r="H8176">
        <f t="shared" ca="1" si="246"/>
        <v>2.4814563156619673E-2</v>
      </c>
    </row>
    <row r="8177" spans="7:8" x14ac:dyDescent="0.45">
      <c r="G8177">
        <v>8175</v>
      </c>
      <c r="H8177">
        <f t="shared" ca="1" si="246"/>
        <v>-3.4688091765071542E-3</v>
      </c>
    </row>
    <row r="8178" spans="7:8" x14ac:dyDescent="0.45">
      <c r="G8178">
        <v>8176</v>
      </c>
      <c r="H8178">
        <f t="shared" ca="1" si="246"/>
        <v>-2.0310407631196885E-2</v>
      </c>
    </row>
    <row r="8179" spans="7:8" x14ac:dyDescent="0.45">
      <c r="G8179">
        <v>8177</v>
      </c>
      <c r="H8179">
        <f t="shared" ca="1" si="246"/>
        <v>-5.5246620317313524E-3</v>
      </c>
    </row>
    <row r="8180" spans="7:8" x14ac:dyDescent="0.45">
      <c r="G8180">
        <v>8178</v>
      </c>
      <c r="H8180">
        <f t="shared" ca="1" si="246"/>
        <v>-1.3602044015963013E-2</v>
      </c>
    </row>
    <row r="8181" spans="7:8" x14ac:dyDescent="0.45">
      <c r="G8181">
        <v>8179</v>
      </c>
      <c r="H8181">
        <f t="shared" ca="1" si="246"/>
        <v>2.9757436415393614E-3</v>
      </c>
    </row>
    <row r="8182" spans="7:8" x14ac:dyDescent="0.45">
      <c r="G8182">
        <v>8180</v>
      </c>
      <c r="H8182">
        <f t="shared" ca="1" si="246"/>
        <v>2.1962036389611011E-2</v>
      </c>
    </row>
    <row r="8183" spans="7:8" x14ac:dyDescent="0.45">
      <c r="G8183">
        <v>8181</v>
      </c>
      <c r="H8183">
        <f t="shared" ca="1" si="246"/>
        <v>1.1926586897017222E-2</v>
      </c>
    </row>
    <row r="8184" spans="7:8" x14ac:dyDescent="0.45">
      <c r="G8184">
        <v>8182</v>
      </c>
      <c r="H8184">
        <f t="shared" ca="1" si="246"/>
        <v>-1.6795268501818769E-2</v>
      </c>
    </row>
    <row r="8185" spans="7:8" x14ac:dyDescent="0.45">
      <c r="G8185">
        <v>8183</v>
      </c>
      <c r="H8185">
        <f t="shared" ca="1" si="246"/>
        <v>4.0364468221842753E-2</v>
      </c>
    </row>
    <row r="8186" spans="7:8" x14ac:dyDescent="0.45">
      <c r="G8186">
        <v>8184</v>
      </c>
      <c r="H8186">
        <f t="shared" ca="1" si="246"/>
        <v>-1.1644936209196691E-2</v>
      </c>
    </row>
    <row r="8187" spans="7:8" x14ac:dyDescent="0.45">
      <c r="G8187">
        <v>8185</v>
      </c>
      <c r="H8187">
        <f t="shared" ca="1" si="246"/>
        <v>1.3916483196448226E-2</v>
      </c>
    </row>
    <row r="8188" spans="7:8" x14ac:dyDescent="0.45">
      <c r="G8188">
        <v>8186</v>
      </c>
      <c r="H8188">
        <f t="shared" ca="1" si="246"/>
        <v>-1.1234994035847677E-2</v>
      </c>
    </row>
    <row r="8189" spans="7:8" x14ac:dyDescent="0.45">
      <c r="G8189">
        <v>8187</v>
      </c>
      <c r="H8189">
        <f t="shared" ca="1" si="246"/>
        <v>-1.1548797325121471E-2</v>
      </c>
    </row>
    <row r="8190" spans="7:8" x14ac:dyDescent="0.45">
      <c r="G8190">
        <v>8188</v>
      </c>
      <c r="H8190">
        <f t="shared" ca="1" si="246"/>
        <v>2.1924908961151093E-2</v>
      </c>
    </row>
    <row r="8191" spans="7:8" x14ac:dyDescent="0.45">
      <c r="G8191">
        <v>8189</v>
      </c>
      <c r="H8191">
        <f t="shared" ca="1" si="246"/>
        <v>2.705699081925703E-2</v>
      </c>
    </row>
    <row r="8192" spans="7:8" x14ac:dyDescent="0.45">
      <c r="G8192">
        <v>8190</v>
      </c>
      <c r="H8192">
        <f t="shared" ca="1" si="246"/>
        <v>2.4432240942593973E-2</v>
      </c>
    </row>
    <row r="8193" spans="7:8" x14ac:dyDescent="0.45">
      <c r="G8193">
        <v>8191</v>
      </c>
      <c r="H8193">
        <f t="shared" ca="1" si="246"/>
        <v>7.6917437907041575E-4</v>
      </c>
    </row>
    <row r="8194" spans="7:8" x14ac:dyDescent="0.45">
      <c r="G8194">
        <v>8192</v>
      </c>
      <c r="H8194">
        <f t="shared" ca="1" si="246"/>
        <v>8.4641351525582536E-3</v>
      </c>
    </row>
    <row r="8195" spans="7:8" x14ac:dyDescent="0.45">
      <c r="G8195">
        <v>8193</v>
      </c>
      <c r="H8195">
        <f t="shared" ca="1" si="246"/>
        <v>-5.9797423875978762E-3</v>
      </c>
    </row>
    <row r="8196" spans="7:8" x14ac:dyDescent="0.45">
      <c r="G8196">
        <v>8194</v>
      </c>
      <c r="H8196">
        <f t="shared" ref="H8196:H8259" ca="1" si="247">_xlfn.NORM.INV(RAND(),N$5,N$6)</f>
        <v>2.3943259036265822E-2</v>
      </c>
    </row>
    <row r="8197" spans="7:8" x14ac:dyDescent="0.45">
      <c r="G8197">
        <v>8195</v>
      </c>
      <c r="H8197">
        <f t="shared" ca="1" si="247"/>
        <v>-1.8290886198831669E-2</v>
      </c>
    </row>
    <row r="8198" spans="7:8" x14ac:dyDescent="0.45">
      <c r="G8198">
        <v>8196</v>
      </c>
      <c r="H8198">
        <f t="shared" ca="1" si="247"/>
        <v>-1.3039165210122213E-2</v>
      </c>
    </row>
    <row r="8199" spans="7:8" x14ac:dyDescent="0.45">
      <c r="G8199">
        <v>8197</v>
      </c>
      <c r="H8199">
        <f t="shared" ca="1" si="247"/>
        <v>3.6884219483335743E-5</v>
      </c>
    </row>
    <row r="8200" spans="7:8" x14ac:dyDescent="0.45">
      <c r="G8200">
        <v>8198</v>
      </c>
      <c r="H8200">
        <f t="shared" ca="1" si="247"/>
        <v>1.6967098668561463E-2</v>
      </c>
    </row>
    <row r="8201" spans="7:8" x14ac:dyDescent="0.45">
      <c r="G8201">
        <v>8199</v>
      </c>
      <c r="H8201">
        <f t="shared" ca="1" si="247"/>
        <v>2.76103655954789E-2</v>
      </c>
    </row>
    <row r="8202" spans="7:8" x14ac:dyDescent="0.45">
      <c r="G8202">
        <v>8200</v>
      </c>
      <c r="H8202">
        <f t="shared" ca="1" si="247"/>
        <v>1.1540615955897723E-2</v>
      </c>
    </row>
    <row r="8203" spans="7:8" x14ac:dyDescent="0.45">
      <c r="G8203">
        <v>8201</v>
      </c>
      <c r="H8203">
        <f t="shared" ca="1" si="247"/>
        <v>-4.1042314920016316E-2</v>
      </c>
    </row>
    <row r="8204" spans="7:8" x14ac:dyDescent="0.45">
      <c r="G8204">
        <v>8202</v>
      </c>
      <c r="H8204">
        <f t="shared" ca="1" si="247"/>
        <v>5.4824581055932329E-3</v>
      </c>
    </row>
    <row r="8205" spans="7:8" x14ac:dyDescent="0.45">
      <c r="G8205">
        <v>8203</v>
      </c>
      <c r="H8205">
        <f t="shared" ca="1" si="247"/>
        <v>-4.1922721972975176E-2</v>
      </c>
    </row>
    <row r="8206" spans="7:8" x14ac:dyDescent="0.45">
      <c r="G8206">
        <v>8204</v>
      </c>
      <c r="H8206">
        <f t="shared" ca="1" si="247"/>
        <v>-9.6374575670180769E-3</v>
      </c>
    </row>
    <row r="8207" spans="7:8" x14ac:dyDescent="0.45">
      <c r="G8207">
        <v>8205</v>
      </c>
      <c r="H8207">
        <f t="shared" ca="1" si="247"/>
        <v>-1.2882291732729837E-3</v>
      </c>
    </row>
    <row r="8208" spans="7:8" x14ac:dyDescent="0.45">
      <c r="G8208">
        <v>8206</v>
      </c>
      <c r="H8208">
        <f t="shared" ca="1" si="247"/>
        <v>5.9455558077669678E-3</v>
      </c>
    </row>
    <row r="8209" spans="7:8" x14ac:dyDescent="0.45">
      <c r="G8209">
        <v>8207</v>
      </c>
      <c r="H8209">
        <f t="shared" ca="1" si="247"/>
        <v>7.5570760472486342E-2</v>
      </c>
    </row>
    <row r="8210" spans="7:8" x14ac:dyDescent="0.45">
      <c r="G8210">
        <v>8208</v>
      </c>
      <c r="H8210">
        <f t="shared" ca="1" si="247"/>
        <v>1.6757898180349968E-2</v>
      </c>
    </row>
    <row r="8211" spans="7:8" x14ac:dyDescent="0.45">
      <c r="G8211">
        <v>8209</v>
      </c>
      <c r="H8211">
        <f t="shared" ca="1" si="247"/>
        <v>-1.8189539350683615E-2</v>
      </c>
    </row>
    <row r="8212" spans="7:8" x14ac:dyDescent="0.45">
      <c r="G8212">
        <v>8210</v>
      </c>
      <c r="H8212">
        <f t="shared" ca="1" si="247"/>
        <v>1.4287758328555469E-2</v>
      </c>
    </row>
    <row r="8213" spans="7:8" x14ac:dyDescent="0.45">
      <c r="G8213">
        <v>8211</v>
      </c>
      <c r="H8213">
        <f t="shared" ca="1" si="247"/>
        <v>-1.1786303082205747E-2</v>
      </c>
    </row>
    <row r="8214" spans="7:8" x14ac:dyDescent="0.45">
      <c r="G8214">
        <v>8212</v>
      </c>
      <c r="H8214">
        <f t="shared" ca="1" si="247"/>
        <v>1.0156635955075119E-2</v>
      </c>
    </row>
    <row r="8215" spans="7:8" x14ac:dyDescent="0.45">
      <c r="G8215">
        <v>8213</v>
      </c>
      <c r="H8215">
        <f t="shared" ca="1" si="247"/>
        <v>-3.0302425800464551E-3</v>
      </c>
    </row>
    <row r="8216" spans="7:8" x14ac:dyDescent="0.45">
      <c r="G8216">
        <v>8214</v>
      </c>
      <c r="H8216">
        <f t="shared" ca="1" si="247"/>
        <v>-3.0824510538596379E-2</v>
      </c>
    </row>
    <row r="8217" spans="7:8" x14ac:dyDescent="0.45">
      <c r="G8217">
        <v>8215</v>
      </c>
      <c r="H8217">
        <f t="shared" ca="1" si="247"/>
        <v>3.3106826168886556E-2</v>
      </c>
    </row>
    <row r="8218" spans="7:8" x14ac:dyDescent="0.45">
      <c r="G8218">
        <v>8216</v>
      </c>
      <c r="H8218">
        <f t="shared" ca="1" si="247"/>
        <v>2.2961943111868195E-3</v>
      </c>
    </row>
    <row r="8219" spans="7:8" x14ac:dyDescent="0.45">
      <c r="G8219">
        <v>8217</v>
      </c>
      <c r="H8219">
        <f t="shared" ca="1" si="247"/>
        <v>-3.7398641482920669E-3</v>
      </c>
    </row>
    <row r="8220" spans="7:8" x14ac:dyDescent="0.45">
      <c r="G8220">
        <v>8218</v>
      </c>
      <c r="H8220">
        <f t="shared" ca="1" si="247"/>
        <v>-1.0446953166194763E-2</v>
      </c>
    </row>
    <row r="8221" spans="7:8" x14ac:dyDescent="0.45">
      <c r="G8221">
        <v>8219</v>
      </c>
      <c r="H8221">
        <f t="shared" ca="1" si="247"/>
        <v>-1.3815384811525794E-3</v>
      </c>
    </row>
    <row r="8222" spans="7:8" x14ac:dyDescent="0.45">
      <c r="G8222">
        <v>8220</v>
      </c>
      <c r="H8222">
        <f t="shared" ca="1" si="247"/>
        <v>1.5678479996176664E-2</v>
      </c>
    </row>
    <row r="8223" spans="7:8" x14ac:dyDescent="0.45">
      <c r="G8223">
        <v>8221</v>
      </c>
      <c r="H8223">
        <f t="shared" ca="1" si="247"/>
        <v>-9.8321514029653459E-3</v>
      </c>
    </row>
    <row r="8224" spans="7:8" x14ac:dyDescent="0.45">
      <c r="G8224">
        <v>8222</v>
      </c>
      <c r="H8224">
        <f t="shared" ca="1" si="247"/>
        <v>-7.7188575314403795E-3</v>
      </c>
    </row>
    <row r="8225" spans="7:8" x14ac:dyDescent="0.45">
      <c r="G8225">
        <v>8223</v>
      </c>
      <c r="H8225">
        <f t="shared" ca="1" si="247"/>
        <v>1.8132964722588702E-2</v>
      </c>
    </row>
    <row r="8226" spans="7:8" x14ac:dyDescent="0.45">
      <c r="G8226">
        <v>8224</v>
      </c>
      <c r="H8226">
        <f t="shared" ca="1" si="247"/>
        <v>1.334337005965253E-2</v>
      </c>
    </row>
    <row r="8227" spans="7:8" x14ac:dyDescent="0.45">
      <c r="G8227">
        <v>8225</v>
      </c>
      <c r="H8227">
        <f t="shared" ca="1" si="247"/>
        <v>-7.6719753101425611E-3</v>
      </c>
    </row>
    <row r="8228" spans="7:8" x14ac:dyDescent="0.45">
      <c r="G8228">
        <v>8226</v>
      </c>
      <c r="H8228">
        <f t="shared" ca="1" si="247"/>
        <v>4.2723680528409941E-3</v>
      </c>
    </row>
    <row r="8229" spans="7:8" x14ac:dyDescent="0.45">
      <c r="G8229">
        <v>8227</v>
      </c>
      <c r="H8229">
        <f t="shared" ca="1" si="247"/>
        <v>2.9128708317298024E-2</v>
      </c>
    </row>
    <row r="8230" spans="7:8" x14ac:dyDescent="0.45">
      <c r="G8230">
        <v>8228</v>
      </c>
      <c r="H8230">
        <f t="shared" ca="1" si="247"/>
        <v>1.2826412186437736E-2</v>
      </c>
    </row>
    <row r="8231" spans="7:8" x14ac:dyDescent="0.45">
      <c r="G8231">
        <v>8229</v>
      </c>
      <c r="H8231">
        <f t="shared" ca="1" si="247"/>
        <v>2.2789282158743731E-2</v>
      </c>
    </row>
    <row r="8232" spans="7:8" x14ac:dyDescent="0.45">
      <c r="G8232">
        <v>8230</v>
      </c>
      <c r="H8232">
        <f t="shared" ca="1" si="247"/>
        <v>9.8229230315224642E-3</v>
      </c>
    </row>
    <row r="8233" spans="7:8" x14ac:dyDescent="0.45">
      <c r="G8233">
        <v>8231</v>
      </c>
      <c r="H8233">
        <f t="shared" ca="1" si="247"/>
        <v>-2.3679458397955183E-2</v>
      </c>
    </row>
    <row r="8234" spans="7:8" x14ac:dyDescent="0.45">
      <c r="G8234">
        <v>8232</v>
      </c>
      <c r="H8234">
        <f t="shared" ca="1" si="247"/>
        <v>-2.4967246109785207E-2</v>
      </c>
    </row>
    <row r="8235" spans="7:8" x14ac:dyDescent="0.45">
      <c r="G8235">
        <v>8233</v>
      </c>
      <c r="H8235">
        <f t="shared" ca="1" si="247"/>
        <v>-1.9372498127755544E-2</v>
      </c>
    </row>
    <row r="8236" spans="7:8" x14ac:dyDescent="0.45">
      <c r="G8236">
        <v>8234</v>
      </c>
      <c r="H8236">
        <f t="shared" ca="1" si="247"/>
        <v>-1.2035069962508867E-2</v>
      </c>
    </row>
    <row r="8237" spans="7:8" x14ac:dyDescent="0.45">
      <c r="G8237">
        <v>8235</v>
      </c>
      <c r="H8237">
        <f t="shared" ca="1" si="247"/>
        <v>1.6840707289585654E-2</v>
      </c>
    </row>
    <row r="8238" spans="7:8" x14ac:dyDescent="0.45">
      <c r="G8238">
        <v>8236</v>
      </c>
      <c r="H8238">
        <f t="shared" ca="1" si="247"/>
        <v>-1.2599823546916798E-2</v>
      </c>
    </row>
    <row r="8239" spans="7:8" x14ac:dyDescent="0.45">
      <c r="G8239">
        <v>8237</v>
      </c>
      <c r="H8239">
        <f t="shared" ca="1" si="247"/>
        <v>3.1755719611494107E-2</v>
      </c>
    </row>
    <row r="8240" spans="7:8" x14ac:dyDescent="0.45">
      <c r="G8240">
        <v>8238</v>
      </c>
      <c r="H8240">
        <f t="shared" ca="1" si="247"/>
        <v>1.1959739341597893E-2</v>
      </c>
    </row>
    <row r="8241" spans="7:8" x14ac:dyDescent="0.45">
      <c r="G8241">
        <v>8239</v>
      </c>
      <c r="H8241">
        <f t="shared" ca="1" si="247"/>
        <v>1.3989998392560781E-2</v>
      </c>
    </row>
    <row r="8242" spans="7:8" x14ac:dyDescent="0.45">
      <c r="G8242">
        <v>8240</v>
      </c>
      <c r="H8242">
        <f t="shared" ca="1" si="247"/>
        <v>1.2373547915796358E-2</v>
      </c>
    </row>
    <row r="8243" spans="7:8" x14ac:dyDescent="0.45">
      <c r="G8243">
        <v>8241</v>
      </c>
      <c r="H8243">
        <f t="shared" ca="1" si="247"/>
        <v>-4.1776869333095736E-3</v>
      </c>
    </row>
    <row r="8244" spans="7:8" x14ac:dyDescent="0.45">
      <c r="G8244">
        <v>8242</v>
      </c>
      <c r="H8244">
        <f t="shared" ca="1" si="247"/>
        <v>-6.1366772253558417E-3</v>
      </c>
    </row>
    <row r="8245" spans="7:8" x14ac:dyDescent="0.45">
      <c r="G8245">
        <v>8243</v>
      </c>
      <c r="H8245">
        <f t="shared" ca="1" si="247"/>
        <v>4.5763687799271514E-2</v>
      </c>
    </row>
    <row r="8246" spans="7:8" x14ac:dyDescent="0.45">
      <c r="G8246">
        <v>8244</v>
      </c>
      <c r="H8246">
        <f t="shared" ca="1" si="247"/>
        <v>-4.9728244955796273E-4</v>
      </c>
    </row>
    <row r="8247" spans="7:8" x14ac:dyDescent="0.45">
      <c r="G8247">
        <v>8245</v>
      </c>
      <c r="H8247">
        <f t="shared" ca="1" si="247"/>
        <v>-1.6370428495061182E-2</v>
      </c>
    </row>
    <row r="8248" spans="7:8" x14ac:dyDescent="0.45">
      <c r="G8248">
        <v>8246</v>
      </c>
      <c r="H8248">
        <f t="shared" ca="1" si="247"/>
        <v>-3.5080693580383879E-3</v>
      </c>
    </row>
    <row r="8249" spans="7:8" x14ac:dyDescent="0.45">
      <c r="G8249">
        <v>8247</v>
      </c>
      <c r="H8249">
        <f t="shared" ca="1" si="247"/>
        <v>-8.1246105147202534E-3</v>
      </c>
    </row>
    <row r="8250" spans="7:8" x14ac:dyDescent="0.45">
      <c r="G8250">
        <v>8248</v>
      </c>
      <c r="H8250">
        <f t="shared" ca="1" si="247"/>
        <v>-3.1180754503098151E-3</v>
      </c>
    </row>
    <row r="8251" spans="7:8" x14ac:dyDescent="0.45">
      <c r="G8251">
        <v>8249</v>
      </c>
      <c r="H8251">
        <f t="shared" ca="1" si="247"/>
        <v>-1.2290665583759873E-2</v>
      </c>
    </row>
    <row r="8252" spans="7:8" x14ac:dyDescent="0.45">
      <c r="G8252">
        <v>8250</v>
      </c>
      <c r="H8252">
        <f t="shared" ca="1" si="247"/>
        <v>4.0635635895951761E-2</v>
      </c>
    </row>
    <row r="8253" spans="7:8" x14ac:dyDescent="0.45">
      <c r="G8253">
        <v>8251</v>
      </c>
      <c r="H8253">
        <f t="shared" ca="1" si="247"/>
        <v>2.1824229946176738E-2</v>
      </c>
    </row>
    <row r="8254" spans="7:8" x14ac:dyDescent="0.45">
      <c r="G8254">
        <v>8252</v>
      </c>
      <c r="H8254">
        <f t="shared" ca="1" si="247"/>
        <v>7.0247234370440989E-3</v>
      </c>
    </row>
    <row r="8255" spans="7:8" x14ac:dyDescent="0.45">
      <c r="G8255">
        <v>8253</v>
      </c>
      <c r="H8255">
        <f t="shared" ca="1" si="247"/>
        <v>-2.5783576837687013E-2</v>
      </c>
    </row>
    <row r="8256" spans="7:8" x14ac:dyDescent="0.45">
      <c r="G8256">
        <v>8254</v>
      </c>
      <c r="H8256">
        <f t="shared" ca="1" si="247"/>
        <v>-3.1993301851392125E-2</v>
      </c>
    </row>
    <row r="8257" spans="7:8" x14ac:dyDescent="0.45">
      <c r="G8257">
        <v>8255</v>
      </c>
      <c r="H8257">
        <f t="shared" ca="1" si="247"/>
        <v>6.3636742396183943E-3</v>
      </c>
    </row>
    <row r="8258" spans="7:8" x14ac:dyDescent="0.45">
      <c r="G8258">
        <v>8256</v>
      </c>
      <c r="H8258">
        <f t="shared" ca="1" si="247"/>
        <v>1.9659328254575698E-2</v>
      </c>
    </row>
    <row r="8259" spans="7:8" x14ac:dyDescent="0.45">
      <c r="G8259">
        <v>8257</v>
      </c>
      <c r="H8259">
        <f t="shared" ca="1" si="247"/>
        <v>-6.5322221703993698E-3</v>
      </c>
    </row>
    <row r="8260" spans="7:8" x14ac:dyDescent="0.45">
      <c r="G8260">
        <v>8258</v>
      </c>
      <c r="H8260">
        <f t="shared" ref="H8260:H8323" ca="1" si="248">_xlfn.NORM.INV(RAND(),N$5,N$6)</f>
        <v>1.7523594875814893E-2</v>
      </c>
    </row>
    <row r="8261" spans="7:8" x14ac:dyDescent="0.45">
      <c r="G8261">
        <v>8259</v>
      </c>
      <c r="H8261">
        <f t="shared" ca="1" si="248"/>
        <v>8.6136130602182427E-3</v>
      </c>
    </row>
    <row r="8262" spans="7:8" x14ac:dyDescent="0.45">
      <c r="G8262">
        <v>8260</v>
      </c>
      <c r="H8262">
        <f t="shared" ca="1" si="248"/>
        <v>-8.3544547565263302E-3</v>
      </c>
    </row>
    <row r="8263" spans="7:8" x14ac:dyDescent="0.45">
      <c r="G8263">
        <v>8261</v>
      </c>
      <c r="H8263">
        <f t="shared" ca="1" si="248"/>
        <v>-2.0532629308028277E-2</v>
      </c>
    </row>
    <row r="8264" spans="7:8" x14ac:dyDescent="0.45">
      <c r="G8264">
        <v>8262</v>
      </c>
      <c r="H8264">
        <f t="shared" ca="1" si="248"/>
        <v>1.9939453832170353E-2</v>
      </c>
    </row>
    <row r="8265" spans="7:8" x14ac:dyDescent="0.45">
      <c r="G8265">
        <v>8263</v>
      </c>
      <c r="H8265">
        <f t="shared" ca="1" si="248"/>
        <v>2.755510029161393E-2</v>
      </c>
    </row>
    <row r="8266" spans="7:8" x14ac:dyDescent="0.45">
      <c r="G8266">
        <v>8264</v>
      </c>
      <c r="H8266">
        <f t="shared" ca="1" si="248"/>
        <v>2.6402289339090862E-2</v>
      </c>
    </row>
    <row r="8267" spans="7:8" x14ac:dyDescent="0.45">
      <c r="G8267">
        <v>8265</v>
      </c>
      <c r="H8267">
        <f t="shared" ca="1" si="248"/>
        <v>1.8951029410389772E-2</v>
      </c>
    </row>
    <row r="8268" spans="7:8" x14ac:dyDescent="0.45">
      <c r="G8268">
        <v>8266</v>
      </c>
      <c r="H8268">
        <f t="shared" ca="1" si="248"/>
        <v>6.9037055783570831E-3</v>
      </c>
    </row>
    <row r="8269" spans="7:8" x14ac:dyDescent="0.45">
      <c r="G8269">
        <v>8267</v>
      </c>
      <c r="H8269">
        <f t="shared" ca="1" si="248"/>
        <v>2.5213803662226465E-2</v>
      </c>
    </row>
    <row r="8270" spans="7:8" x14ac:dyDescent="0.45">
      <c r="G8270">
        <v>8268</v>
      </c>
      <c r="H8270">
        <f t="shared" ca="1" si="248"/>
        <v>1.1946690649961076E-2</v>
      </c>
    </row>
    <row r="8271" spans="7:8" x14ac:dyDescent="0.45">
      <c r="G8271">
        <v>8269</v>
      </c>
      <c r="H8271">
        <f t="shared" ca="1" si="248"/>
        <v>-2.7261937224083831E-2</v>
      </c>
    </row>
    <row r="8272" spans="7:8" x14ac:dyDescent="0.45">
      <c r="G8272">
        <v>8270</v>
      </c>
      <c r="H8272">
        <f t="shared" ca="1" si="248"/>
        <v>-3.7466425639447855E-3</v>
      </c>
    </row>
    <row r="8273" spans="7:8" x14ac:dyDescent="0.45">
      <c r="G8273">
        <v>8271</v>
      </c>
      <c r="H8273">
        <f t="shared" ca="1" si="248"/>
        <v>3.4243819657202315E-2</v>
      </c>
    </row>
    <row r="8274" spans="7:8" x14ac:dyDescent="0.45">
      <c r="G8274">
        <v>8272</v>
      </c>
      <c r="H8274">
        <f t="shared" ca="1" si="248"/>
        <v>-1.7296139018458338E-3</v>
      </c>
    </row>
    <row r="8275" spans="7:8" x14ac:dyDescent="0.45">
      <c r="G8275">
        <v>8273</v>
      </c>
      <c r="H8275">
        <f t="shared" ca="1" si="248"/>
        <v>-1.4066601968685415E-2</v>
      </c>
    </row>
    <row r="8276" spans="7:8" x14ac:dyDescent="0.45">
      <c r="G8276">
        <v>8274</v>
      </c>
      <c r="H8276">
        <f t="shared" ca="1" si="248"/>
        <v>1.0402736816728745E-2</v>
      </c>
    </row>
    <row r="8277" spans="7:8" x14ac:dyDescent="0.45">
      <c r="G8277">
        <v>8275</v>
      </c>
      <c r="H8277">
        <f t="shared" ca="1" si="248"/>
        <v>1.9215696156527594E-2</v>
      </c>
    </row>
    <row r="8278" spans="7:8" x14ac:dyDescent="0.45">
      <c r="G8278">
        <v>8276</v>
      </c>
      <c r="H8278">
        <f t="shared" ca="1" si="248"/>
        <v>5.7009680697055372E-3</v>
      </c>
    </row>
    <row r="8279" spans="7:8" x14ac:dyDescent="0.45">
      <c r="G8279">
        <v>8277</v>
      </c>
      <c r="H8279">
        <f t="shared" ca="1" si="248"/>
        <v>-4.6892550248717147E-3</v>
      </c>
    </row>
    <row r="8280" spans="7:8" x14ac:dyDescent="0.45">
      <c r="G8280">
        <v>8278</v>
      </c>
      <c r="H8280">
        <f t="shared" ca="1" si="248"/>
        <v>7.2244271983487362E-3</v>
      </c>
    </row>
    <row r="8281" spans="7:8" x14ac:dyDescent="0.45">
      <c r="G8281">
        <v>8279</v>
      </c>
      <c r="H8281">
        <f t="shared" ca="1" si="248"/>
        <v>2.9076939309226477E-2</v>
      </c>
    </row>
    <row r="8282" spans="7:8" x14ac:dyDescent="0.45">
      <c r="G8282">
        <v>8280</v>
      </c>
      <c r="H8282">
        <f t="shared" ca="1" si="248"/>
        <v>1.6075283890192728E-2</v>
      </c>
    </row>
    <row r="8283" spans="7:8" x14ac:dyDescent="0.45">
      <c r="G8283">
        <v>8281</v>
      </c>
      <c r="H8283">
        <f t="shared" ca="1" si="248"/>
        <v>2.7502939409671905E-3</v>
      </c>
    </row>
    <row r="8284" spans="7:8" x14ac:dyDescent="0.45">
      <c r="G8284">
        <v>8282</v>
      </c>
      <c r="H8284">
        <f t="shared" ca="1" si="248"/>
        <v>-3.1328337287367905E-2</v>
      </c>
    </row>
    <row r="8285" spans="7:8" x14ac:dyDescent="0.45">
      <c r="G8285">
        <v>8283</v>
      </c>
      <c r="H8285">
        <f t="shared" ca="1" si="248"/>
        <v>-1.0759432262323043E-2</v>
      </c>
    </row>
    <row r="8286" spans="7:8" x14ac:dyDescent="0.45">
      <c r="G8286">
        <v>8284</v>
      </c>
      <c r="H8286">
        <f t="shared" ca="1" si="248"/>
        <v>-1.7537109482211068E-2</v>
      </c>
    </row>
    <row r="8287" spans="7:8" x14ac:dyDescent="0.45">
      <c r="G8287">
        <v>8285</v>
      </c>
      <c r="H8287">
        <f t="shared" ca="1" si="248"/>
        <v>-1.2624715398404051E-2</v>
      </c>
    </row>
    <row r="8288" spans="7:8" x14ac:dyDescent="0.45">
      <c r="G8288">
        <v>8286</v>
      </c>
      <c r="H8288">
        <f t="shared" ca="1" si="248"/>
        <v>-2.8344593106959847E-3</v>
      </c>
    </row>
    <row r="8289" spans="7:8" x14ac:dyDescent="0.45">
      <c r="G8289">
        <v>8287</v>
      </c>
      <c r="H8289">
        <f t="shared" ca="1" si="248"/>
        <v>-7.4980128564960538E-3</v>
      </c>
    </row>
    <row r="8290" spans="7:8" x14ac:dyDescent="0.45">
      <c r="G8290">
        <v>8288</v>
      </c>
      <c r="H8290">
        <f t="shared" ca="1" si="248"/>
        <v>-2.4664580872991271E-2</v>
      </c>
    </row>
    <row r="8291" spans="7:8" x14ac:dyDescent="0.45">
      <c r="G8291">
        <v>8289</v>
      </c>
      <c r="H8291">
        <f t="shared" ca="1" si="248"/>
        <v>1.7973010910952009E-2</v>
      </c>
    </row>
    <row r="8292" spans="7:8" x14ac:dyDescent="0.45">
      <c r="G8292">
        <v>8290</v>
      </c>
      <c r="H8292">
        <f t="shared" ca="1" si="248"/>
        <v>9.8268028148083353E-6</v>
      </c>
    </row>
    <row r="8293" spans="7:8" x14ac:dyDescent="0.45">
      <c r="G8293">
        <v>8291</v>
      </c>
      <c r="H8293">
        <f t="shared" ca="1" si="248"/>
        <v>-7.1623020326528472E-3</v>
      </c>
    </row>
    <row r="8294" spans="7:8" x14ac:dyDescent="0.45">
      <c r="G8294">
        <v>8292</v>
      </c>
      <c r="H8294">
        <f t="shared" ca="1" si="248"/>
        <v>2.2285787613034919E-2</v>
      </c>
    </row>
    <row r="8295" spans="7:8" x14ac:dyDescent="0.45">
      <c r="G8295">
        <v>8293</v>
      </c>
      <c r="H8295">
        <f t="shared" ca="1" si="248"/>
        <v>1.1499213371938476E-2</v>
      </c>
    </row>
    <row r="8296" spans="7:8" x14ac:dyDescent="0.45">
      <c r="G8296">
        <v>8294</v>
      </c>
      <c r="H8296">
        <f t="shared" ca="1" si="248"/>
        <v>2.3348550865798585E-2</v>
      </c>
    </row>
    <row r="8297" spans="7:8" x14ac:dyDescent="0.45">
      <c r="G8297">
        <v>8295</v>
      </c>
      <c r="H8297">
        <f t="shared" ca="1" si="248"/>
        <v>1.8410236999185228E-2</v>
      </c>
    </row>
    <row r="8298" spans="7:8" x14ac:dyDescent="0.45">
      <c r="G8298">
        <v>8296</v>
      </c>
      <c r="H8298">
        <f t="shared" ca="1" si="248"/>
        <v>1.2795756890396588E-2</v>
      </c>
    </row>
    <row r="8299" spans="7:8" x14ac:dyDescent="0.45">
      <c r="G8299">
        <v>8297</v>
      </c>
      <c r="H8299">
        <f t="shared" ca="1" si="248"/>
        <v>1.8416777635587248E-2</v>
      </c>
    </row>
    <row r="8300" spans="7:8" x14ac:dyDescent="0.45">
      <c r="G8300">
        <v>8298</v>
      </c>
      <c r="H8300">
        <f t="shared" ca="1" si="248"/>
        <v>3.8144253621907702E-2</v>
      </c>
    </row>
    <row r="8301" spans="7:8" x14ac:dyDescent="0.45">
      <c r="G8301">
        <v>8299</v>
      </c>
      <c r="H8301">
        <f t="shared" ca="1" si="248"/>
        <v>9.8844130421261982E-3</v>
      </c>
    </row>
    <row r="8302" spans="7:8" x14ac:dyDescent="0.45">
      <c r="G8302">
        <v>8300</v>
      </c>
      <c r="H8302">
        <f t="shared" ca="1" si="248"/>
        <v>-8.3356088882896133E-3</v>
      </c>
    </row>
    <row r="8303" spans="7:8" x14ac:dyDescent="0.45">
      <c r="G8303">
        <v>8301</v>
      </c>
      <c r="H8303">
        <f t="shared" ca="1" si="248"/>
        <v>6.2996418410503558E-4</v>
      </c>
    </row>
    <row r="8304" spans="7:8" x14ac:dyDescent="0.45">
      <c r="G8304">
        <v>8302</v>
      </c>
      <c r="H8304">
        <f t="shared" ca="1" si="248"/>
        <v>6.1232692134236422E-3</v>
      </c>
    </row>
    <row r="8305" spans="7:8" x14ac:dyDescent="0.45">
      <c r="G8305">
        <v>8303</v>
      </c>
      <c r="H8305">
        <f t="shared" ca="1" si="248"/>
        <v>1.0273600271169164E-2</v>
      </c>
    </row>
    <row r="8306" spans="7:8" x14ac:dyDescent="0.45">
      <c r="G8306">
        <v>8304</v>
      </c>
      <c r="H8306">
        <f t="shared" ca="1" si="248"/>
        <v>-5.5577675591615382E-3</v>
      </c>
    </row>
    <row r="8307" spans="7:8" x14ac:dyDescent="0.45">
      <c r="G8307">
        <v>8305</v>
      </c>
      <c r="H8307">
        <f t="shared" ca="1" si="248"/>
        <v>-3.3466839684865683E-3</v>
      </c>
    </row>
    <row r="8308" spans="7:8" x14ac:dyDescent="0.45">
      <c r="G8308">
        <v>8306</v>
      </c>
      <c r="H8308">
        <f t="shared" ca="1" si="248"/>
        <v>-3.659873849963035E-3</v>
      </c>
    </row>
    <row r="8309" spans="7:8" x14ac:dyDescent="0.45">
      <c r="G8309">
        <v>8307</v>
      </c>
      <c r="H8309">
        <f t="shared" ca="1" si="248"/>
        <v>-7.3630166056304512E-3</v>
      </c>
    </row>
    <row r="8310" spans="7:8" x14ac:dyDescent="0.45">
      <c r="G8310">
        <v>8308</v>
      </c>
      <c r="H8310">
        <f t="shared" ca="1" si="248"/>
        <v>-3.186597456213372E-3</v>
      </c>
    </row>
    <row r="8311" spans="7:8" x14ac:dyDescent="0.45">
      <c r="G8311">
        <v>8309</v>
      </c>
      <c r="H8311">
        <f t="shared" ca="1" si="248"/>
        <v>7.8396316172574532E-3</v>
      </c>
    </row>
    <row r="8312" spans="7:8" x14ac:dyDescent="0.45">
      <c r="G8312">
        <v>8310</v>
      </c>
      <c r="H8312">
        <f t="shared" ca="1" si="248"/>
        <v>3.1585844745631638E-4</v>
      </c>
    </row>
    <row r="8313" spans="7:8" x14ac:dyDescent="0.45">
      <c r="G8313">
        <v>8311</v>
      </c>
      <c r="H8313">
        <f t="shared" ca="1" si="248"/>
        <v>-1.5275938602249014E-2</v>
      </c>
    </row>
    <row r="8314" spans="7:8" x14ac:dyDescent="0.45">
      <c r="G8314">
        <v>8312</v>
      </c>
      <c r="H8314">
        <f t="shared" ca="1" si="248"/>
        <v>-9.4057016653765653E-3</v>
      </c>
    </row>
    <row r="8315" spans="7:8" x14ac:dyDescent="0.45">
      <c r="G8315">
        <v>8313</v>
      </c>
      <c r="H8315">
        <f t="shared" ca="1" si="248"/>
        <v>4.6086261137962504E-3</v>
      </c>
    </row>
    <row r="8316" spans="7:8" x14ac:dyDescent="0.45">
      <c r="G8316">
        <v>8314</v>
      </c>
      <c r="H8316">
        <f t="shared" ca="1" si="248"/>
        <v>-1.8139418832680471E-2</v>
      </c>
    </row>
    <row r="8317" spans="7:8" x14ac:dyDescent="0.45">
      <c r="G8317">
        <v>8315</v>
      </c>
      <c r="H8317">
        <f t="shared" ca="1" si="248"/>
        <v>-3.4894219405425621E-2</v>
      </c>
    </row>
    <row r="8318" spans="7:8" x14ac:dyDescent="0.45">
      <c r="G8318">
        <v>8316</v>
      </c>
      <c r="H8318">
        <f t="shared" ca="1" si="248"/>
        <v>6.5389574850256739E-3</v>
      </c>
    </row>
    <row r="8319" spans="7:8" x14ac:dyDescent="0.45">
      <c r="G8319">
        <v>8317</v>
      </c>
      <c r="H8319">
        <f t="shared" ca="1" si="248"/>
        <v>5.5564842389712746E-3</v>
      </c>
    </row>
    <row r="8320" spans="7:8" x14ac:dyDescent="0.45">
      <c r="G8320">
        <v>8318</v>
      </c>
      <c r="H8320">
        <f t="shared" ca="1" si="248"/>
        <v>-1.6378044955256868E-2</v>
      </c>
    </row>
    <row r="8321" spans="7:8" x14ac:dyDescent="0.45">
      <c r="G8321">
        <v>8319</v>
      </c>
      <c r="H8321">
        <f t="shared" ca="1" si="248"/>
        <v>-2.156301561966191E-2</v>
      </c>
    </row>
    <row r="8322" spans="7:8" x14ac:dyDescent="0.45">
      <c r="G8322">
        <v>8320</v>
      </c>
      <c r="H8322">
        <f t="shared" ca="1" si="248"/>
        <v>4.661994942469185E-4</v>
      </c>
    </row>
    <row r="8323" spans="7:8" x14ac:dyDescent="0.45">
      <c r="G8323">
        <v>8321</v>
      </c>
      <c r="H8323">
        <f t="shared" ca="1" si="248"/>
        <v>-1.3301078704546753E-2</v>
      </c>
    </row>
    <row r="8324" spans="7:8" x14ac:dyDescent="0.45">
      <c r="G8324">
        <v>8322</v>
      </c>
      <c r="H8324">
        <f t="shared" ref="H8324:H8387" ca="1" si="249">_xlfn.NORM.INV(RAND(),N$5,N$6)</f>
        <v>2.6452153111883661E-2</v>
      </c>
    </row>
    <row r="8325" spans="7:8" x14ac:dyDescent="0.45">
      <c r="G8325">
        <v>8323</v>
      </c>
      <c r="H8325">
        <f t="shared" ca="1" si="249"/>
        <v>-1.18303314755787E-3</v>
      </c>
    </row>
    <row r="8326" spans="7:8" x14ac:dyDescent="0.45">
      <c r="G8326">
        <v>8324</v>
      </c>
      <c r="H8326">
        <f t="shared" ca="1" si="249"/>
        <v>-1.9989052676819975E-2</v>
      </c>
    </row>
    <row r="8327" spans="7:8" x14ac:dyDescent="0.45">
      <c r="G8327">
        <v>8325</v>
      </c>
      <c r="H8327">
        <f t="shared" ca="1" si="249"/>
        <v>-7.7531408943635567E-3</v>
      </c>
    </row>
    <row r="8328" spans="7:8" x14ac:dyDescent="0.45">
      <c r="G8328">
        <v>8326</v>
      </c>
      <c r="H8328">
        <f t="shared" ca="1" si="249"/>
        <v>4.1091354056850002E-3</v>
      </c>
    </row>
    <row r="8329" spans="7:8" x14ac:dyDescent="0.45">
      <c r="G8329">
        <v>8327</v>
      </c>
      <c r="H8329">
        <f t="shared" ca="1" si="249"/>
        <v>2.9066223284655905E-2</v>
      </c>
    </row>
    <row r="8330" spans="7:8" x14ac:dyDescent="0.45">
      <c r="G8330">
        <v>8328</v>
      </c>
      <c r="H8330">
        <f t="shared" ca="1" si="249"/>
        <v>5.8711861785619955E-3</v>
      </c>
    </row>
    <row r="8331" spans="7:8" x14ac:dyDescent="0.45">
      <c r="G8331">
        <v>8329</v>
      </c>
      <c r="H8331">
        <f t="shared" ca="1" si="249"/>
        <v>-2.648901392530626E-3</v>
      </c>
    </row>
    <row r="8332" spans="7:8" x14ac:dyDescent="0.45">
      <c r="G8332">
        <v>8330</v>
      </c>
      <c r="H8332">
        <f t="shared" ca="1" si="249"/>
        <v>2.1667559889606048E-2</v>
      </c>
    </row>
    <row r="8333" spans="7:8" x14ac:dyDescent="0.45">
      <c r="G8333">
        <v>8331</v>
      </c>
      <c r="H8333">
        <f t="shared" ca="1" si="249"/>
        <v>9.1892710168812834E-3</v>
      </c>
    </row>
    <row r="8334" spans="7:8" x14ac:dyDescent="0.45">
      <c r="G8334">
        <v>8332</v>
      </c>
      <c r="H8334">
        <f t="shared" ca="1" si="249"/>
        <v>-3.0449111776314043E-3</v>
      </c>
    </row>
    <row r="8335" spans="7:8" x14ac:dyDescent="0.45">
      <c r="G8335">
        <v>8333</v>
      </c>
      <c r="H8335">
        <f t="shared" ca="1" si="249"/>
        <v>4.4773679248067431E-2</v>
      </c>
    </row>
    <row r="8336" spans="7:8" x14ac:dyDescent="0.45">
      <c r="G8336">
        <v>8334</v>
      </c>
      <c r="H8336">
        <f t="shared" ca="1" si="249"/>
        <v>-1.5256663772206653E-2</v>
      </c>
    </row>
    <row r="8337" spans="7:8" x14ac:dyDescent="0.45">
      <c r="G8337">
        <v>8335</v>
      </c>
      <c r="H8337">
        <f t="shared" ca="1" si="249"/>
        <v>3.530752572944237E-3</v>
      </c>
    </row>
    <row r="8338" spans="7:8" x14ac:dyDescent="0.45">
      <c r="G8338">
        <v>8336</v>
      </c>
      <c r="H8338">
        <f t="shared" ca="1" si="249"/>
        <v>3.1592753722549625E-3</v>
      </c>
    </row>
    <row r="8339" spans="7:8" x14ac:dyDescent="0.45">
      <c r="G8339">
        <v>8337</v>
      </c>
      <c r="H8339">
        <f t="shared" ca="1" si="249"/>
        <v>-4.9287877987202555E-4</v>
      </c>
    </row>
    <row r="8340" spans="7:8" x14ac:dyDescent="0.45">
      <c r="G8340">
        <v>8338</v>
      </c>
      <c r="H8340">
        <f t="shared" ca="1" si="249"/>
        <v>8.0694417475707259E-3</v>
      </c>
    </row>
    <row r="8341" spans="7:8" x14ac:dyDescent="0.45">
      <c r="G8341">
        <v>8339</v>
      </c>
      <c r="H8341">
        <f t="shared" ca="1" si="249"/>
        <v>-5.1469206407906993E-3</v>
      </c>
    </row>
    <row r="8342" spans="7:8" x14ac:dyDescent="0.45">
      <c r="G8342">
        <v>8340</v>
      </c>
      <c r="H8342">
        <f t="shared" ca="1" si="249"/>
        <v>3.317057470422588E-2</v>
      </c>
    </row>
    <row r="8343" spans="7:8" x14ac:dyDescent="0.45">
      <c r="G8343">
        <v>8341</v>
      </c>
      <c r="H8343">
        <f t="shared" ca="1" si="249"/>
        <v>-1.3355545347939334E-2</v>
      </c>
    </row>
    <row r="8344" spans="7:8" x14ac:dyDescent="0.45">
      <c r="G8344">
        <v>8342</v>
      </c>
      <c r="H8344">
        <f t="shared" ca="1" si="249"/>
        <v>2.590517895763015E-2</v>
      </c>
    </row>
    <row r="8345" spans="7:8" x14ac:dyDescent="0.45">
      <c r="G8345">
        <v>8343</v>
      </c>
      <c r="H8345">
        <f t="shared" ca="1" si="249"/>
        <v>-1.5320774330560397E-2</v>
      </c>
    </row>
    <row r="8346" spans="7:8" x14ac:dyDescent="0.45">
      <c r="G8346">
        <v>8344</v>
      </c>
      <c r="H8346">
        <f t="shared" ca="1" si="249"/>
        <v>-3.1370551194809373E-2</v>
      </c>
    </row>
    <row r="8347" spans="7:8" x14ac:dyDescent="0.45">
      <c r="G8347">
        <v>8345</v>
      </c>
      <c r="H8347">
        <f t="shared" ca="1" si="249"/>
        <v>1.4720133014345093E-2</v>
      </c>
    </row>
    <row r="8348" spans="7:8" x14ac:dyDescent="0.45">
      <c r="G8348">
        <v>8346</v>
      </c>
      <c r="H8348">
        <f t="shared" ca="1" si="249"/>
        <v>-6.3988518636594518E-3</v>
      </c>
    </row>
    <row r="8349" spans="7:8" x14ac:dyDescent="0.45">
      <c r="G8349">
        <v>8347</v>
      </c>
      <c r="H8349">
        <f t="shared" ca="1" si="249"/>
        <v>2.2802654275446491E-2</v>
      </c>
    </row>
    <row r="8350" spans="7:8" x14ac:dyDescent="0.45">
      <c r="G8350">
        <v>8348</v>
      </c>
      <c r="H8350">
        <f t="shared" ca="1" si="249"/>
        <v>3.667926331349057E-2</v>
      </c>
    </row>
    <row r="8351" spans="7:8" x14ac:dyDescent="0.45">
      <c r="G8351">
        <v>8349</v>
      </c>
      <c r="H8351">
        <f t="shared" ca="1" si="249"/>
        <v>5.1114445153296058E-2</v>
      </c>
    </row>
    <row r="8352" spans="7:8" x14ac:dyDescent="0.45">
      <c r="G8352">
        <v>8350</v>
      </c>
      <c r="H8352">
        <f t="shared" ca="1" si="249"/>
        <v>-5.4330911103512485E-4</v>
      </c>
    </row>
    <row r="8353" spans="7:8" x14ac:dyDescent="0.45">
      <c r="G8353">
        <v>8351</v>
      </c>
      <c r="H8353">
        <f t="shared" ca="1" si="249"/>
        <v>2.901975895353762E-2</v>
      </c>
    </row>
    <row r="8354" spans="7:8" x14ac:dyDescent="0.45">
      <c r="G8354">
        <v>8352</v>
      </c>
      <c r="H8354">
        <f t="shared" ca="1" si="249"/>
        <v>-2.3346613768318716E-2</v>
      </c>
    </row>
    <row r="8355" spans="7:8" x14ac:dyDescent="0.45">
      <c r="G8355">
        <v>8353</v>
      </c>
      <c r="H8355">
        <f t="shared" ca="1" si="249"/>
        <v>-6.267580996568569E-3</v>
      </c>
    </row>
    <row r="8356" spans="7:8" x14ac:dyDescent="0.45">
      <c r="G8356">
        <v>8354</v>
      </c>
      <c r="H8356">
        <f t="shared" ca="1" si="249"/>
        <v>1.2722559166971792E-2</v>
      </c>
    </row>
    <row r="8357" spans="7:8" x14ac:dyDescent="0.45">
      <c r="G8357">
        <v>8355</v>
      </c>
      <c r="H8357">
        <f t="shared" ca="1" si="249"/>
        <v>3.4101099939540871E-3</v>
      </c>
    </row>
    <row r="8358" spans="7:8" x14ac:dyDescent="0.45">
      <c r="G8358">
        <v>8356</v>
      </c>
      <c r="H8358">
        <f t="shared" ca="1" si="249"/>
        <v>2.689282257300624E-2</v>
      </c>
    </row>
    <row r="8359" spans="7:8" x14ac:dyDescent="0.45">
      <c r="G8359">
        <v>8357</v>
      </c>
      <c r="H8359">
        <f t="shared" ca="1" si="249"/>
        <v>7.5439142824688266E-3</v>
      </c>
    </row>
    <row r="8360" spans="7:8" x14ac:dyDescent="0.45">
      <c r="G8360">
        <v>8358</v>
      </c>
      <c r="H8360">
        <f t="shared" ca="1" si="249"/>
        <v>2.8196911505986529E-2</v>
      </c>
    </row>
    <row r="8361" spans="7:8" x14ac:dyDescent="0.45">
      <c r="G8361">
        <v>8359</v>
      </c>
      <c r="H8361">
        <f t="shared" ca="1" si="249"/>
        <v>-6.806478999209835E-3</v>
      </c>
    </row>
    <row r="8362" spans="7:8" x14ac:dyDescent="0.45">
      <c r="G8362">
        <v>8360</v>
      </c>
      <c r="H8362">
        <f t="shared" ca="1" si="249"/>
        <v>-1.6022375670463031E-2</v>
      </c>
    </row>
    <row r="8363" spans="7:8" x14ac:dyDescent="0.45">
      <c r="G8363">
        <v>8361</v>
      </c>
      <c r="H8363">
        <f t="shared" ca="1" si="249"/>
        <v>1.3921554398670898E-2</v>
      </c>
    </row>
    <row r="8364" spans="7:8" x14ac:dyDescent="0.45">
      <c r="G8364">
        <v>8362</v>
      </c>
      <c r="H8364">
        <f t="shared" ca="1" si="249"/>
        <v>3.2091049769538346E-2</v>
      </c>
    </row>
    <row r="8365" spans="7:8" x14ac:dyDescent="0.45">
      <c r="G8365">
        <v>8363</v>
      </c>
      <c r="H8365">
        <f t="shared" ca="1" si="249"/>
        <v>-3.3177681060737256E-2</v>
      </c>
    </row>
    <row r="8366" spans="7:8" x14ac:dyDescent="0.45">
      <c r="G8366">
        <v>8364</v>
      </c>
      <c r="H8366">
        <f t="shared" ca="1" si="249"/>
        <v>-1.7341454682632436E-2</v>
      </c>
    </row>
    <row r="8367" spans="7:8" x14ac:dyDescent="0.45">
      <c r="G8367">
        <v>8365</v>
      </c>
      <c r="H8367">
        <f t="shared" ca="1" si="249"/>
        <v>-1.9234883800359072E-2</v>
      </c>
    </row>
    <row r="8368" spans="7:8" x14ac:dyDescent="0.45">
      <c r="G8368">
        <v>8366</v>
      </c>
      <c r="H8368">
        <f t="shared" ca="1" si="249"/>
        <v>-2.5925140399905476E-2</v>
      </c>
    </row>
    <row r="8369" spans="7:8" x14ac:dyDescent="0.45">
      <c r="G8369">
        <v>8367</v>
      </c>
      <c r="H8369">
        <f t="shared" ca="1" si="249"/>
        <v>6.6380343143467571E-3</v>
      </c>
    </row>
    <row r="8370" spans="7:8" x14ac:dyDescent="0.45">
      <c r="G8370">
        <v>8368</v>
      </c>
      <c r="H8370">
        <f t="shared" ca="1" si="249"/>
        <v>3.5046447789855223E-3</v>
      </c>
    </row>
    <row r="8371" spans="7:8" x14ac:dyDescent="0.45">
      <c r="G8371">
        <v>8369</v>
      </c>
      <c r="H8371">
        <f t="shared" ca="1" si="249"/>
        <v>-2.8671216794679977E-2</v>
      </c>
    </row>
    <row r="8372" spans="7:8" x14ac:dyDescent="0.45">
      <c r="G8372">
        <v>8370</v>
      </c>
      <c r="H8372">
        <f t="shared" ca="1" si="249"/>
        <v>1.5729635477713482E-2</v>
      </c>
    </row>
    <row r="8373" spans="7:8" x14ac:dyDescent="0.45">
      <c r="G8373">
        <v>8371</v>
      </c>
      <c r="H8373">
        <f t="shared" ca="1" si="249"/>
        <v>1.7237676813641998E-2</v>
      </c>
    </row>
    <row r="8374" spans="7:8" x14ac:dyDescent="0.45">
      <c r="G8374">
        <v>8372</v>
      </c>
      <c r="H8374">
        <f t="shared" ca="1" si="249"/>
        <v>2.6647353079187908E-3</v>
      </c>
    </row>
    <row r="8375" spans="7:8" x14ac:dyDescent="0.45">
      <c r="G8375">
        <v>8373</v>
      </c>
      <c r="H8375">
        <f t="shared" ca="1" si="249"/>
        <v>-1.182903049977582E-2</v>
      </c>
    </row>
    <row r="8376" spans="7:8" x14ac:dyDescent="0.45">
      <c r="G8376">
        <v>8374</v>
      </c>
      <c r="H8376">
        <f t="shared" ca="1" si="249"/>
        <v>-1.1281586163478911E-2</v>
      </c>
    </row>
    <row r="8377" spans="7:8" x14ac:dyDescent="0.45">
      <c r="G8377">
        <v>8375</v>
      </c>
      <c r="H8377">
        <f t="shared" ca="1" si="249"/>
        <v>1.4420426556478938E-2</v>
      </c>
    </row>
    <row r="8378" spans="7:8" x14ac:dyDescent="0.45">
      <c r="G8378">
        <v>8376</v>
      </c>
      <c r="H8378">
        <f t="shared" ca="1" si="249"/>
        <v>-2.1460657840159405E-2</v>
      </c>
    </row>
    <row r="8379" spans="7:8" x14ac:dyDescent="0.45">
      <c r="G8379">
        <v>8377</v>
      </c>
      <c r="H8379">
        <f t="shared" ca="1" si="249"/>
        <v>2.0333576448202589E-2</v>
      </c>
    </row>
    <row r="8380" spans="7:8" x14ac:dyDescent="0.45">
      <c r="G8380">
        <v>8378</v>
      </c>
      <c r="H8380">
        <f t="shared" ca="1" si="249"/>
        <v>1.606968164360136E-3</v>
      </c>
    </row>
    <row r="8381" spans="7:8" x14ac:dyDescent="0.45">
      <c r="G8381">
        <v>8379</v>
      </c>
      <c r="H8381">
        <f t="shared" ca="1" si="249"/>
        <v>2.6877002328079817E-2</v>
      </c>
    </row>
    <row r="8382" spans="7:8" x14ac:dyDescent="0.45">
      <c r="G8382">
        <v>8380</v>
      </c>
      <c r="H8382">
        <f t="shared" ca="1" si="249"/>
        <v>2.8582150607396932E-2</v>
      </c>
    </row>
    <row r="8383" spans="7:8" x14ac:dyDescent="0.45">
      <c r="G8383">
        <v>8381</v>
      </c>
      <c r="H8383">
        <f t="shared" ca="1" si="249"/>
        <v>-9.8483117535818846E-3</v>
      </c>
    </row>
    <row r="8384" spans="7:8" x14ac:dyDescent="0.45">
      <c r="G8384">
        <v>8382</v>
      </c>
      <c r="H8384">
        <f t="shared" ca="1" si="249"/>
        <v>-5.2230078494255195E-3</v>
      </c>
    </row>
    <row r="8385" spans="7:8" x14ac:dyDescent="0.45">
      <c r="G8385">
        <v>8383</v>
      </c>
      <c r="H8385">
        <f t="shared" ca="1" si="249"/>
        <v>-2.0774223689197502E-4</v>
      </c>
    </row>
    <row r="8386" spans="7:8" x14ac:dyDescent="0.45">
      <c r="G8386">
        <v>8384</v>
      </c>
      <c r="H8386">
        <f t="shared" ca="1" si="249"/>
        <v>-2.5587737163703765E-2</v>
      </c>
    </row>
    <row r="8387" spans="7:8" x14ac:dyDescent="0.45">
      <c r="G8387">
        <v>8385</v>
      </c>
      <c r="H8387">
        <f t="shared" ca="1" si="249"/>
        <v>-6.0084762406630325E-3</v>
      </c>
    </row>
    <row r="8388" spans="7:8" x14ac:dyDescent="0.45">
      <c r="G8388">
        <v>8386</v>
      </c>
      <c r="H8388">
        <f t="shared" ref="H8388:H8451" ca="1" si="250">_xlfn.NORM.INV(RAND(),N$5,N$6)</f>
        <v>4.3847431660463017E-3</v>
      </c>
    </row>
    <row r="8389" spans="7:8" x14ac:dyDescent="0.45">
      <c r="G8389">
        <v>8387</v>
      </c>
      <c r="H8389">
        <f t="shared" ca="1" si="250"/>
        <v>2.3229933550354801E-2</v>
      </c>
    </row>
    <row r="8390" spans="7:8" x14ac:dyDescent="0.45">
      <c r="G8390">
        <v>8388</v>
      </c>
      <c r="H8390">
        <f t="shared" ca="1" si="250"/>
        <v>1.9870866186834736E-2</v>
      </c>
    </row>
    <row r="8391" spans="7:8" x14ac:dyDescent="0.45">
      <c r="G8391">
        <v>8389</v>
      </c>
      <c r="H8391">
        <f t="shared" ca="1" si="250"/>
        <v>-2.1279177621251276E-2</v>
      </c>
    </row>
    <row r="8392" spans="7:8" x14ac:dyDescent="0.45">
      <c r="G8392">
        <v>8390</v>
      </c>
      <c r="H8392">
        <f t="shared" ca="1" si="250"/>
        <v>1.2233987528912022E-2</v>
      </c>
    </row>
    <row r="8393" spans="7:8" x14ac:dyDescent="0.45">
      <c r="G8393">
        <v>8391</v>
      </c>
      <c r="H8393">
        <f t="shared" ca="1" si="250"/>
        <v>-2.0424981920219333E-2</v>
      </c>
    </row>
    <row r="8394" spans="7:8" x14ac:dyDescent="0.45">
      <c r="G8394">
        <v>8392</v>
      </c>
      <c r="H8394">
        <f t="shared" ca="1" si="250"/>
        <v>2.8485591426512403E-3</v>
      </c>
    </row>
    <row r="8395" spans="7:8" x14ac:dyDescent="0.45">
      <c r="G8395">
        <v>8393</v>
      </c>
      <c r="H8395">
        <f t="shared" ca="1" si="250"/>
        <v>1.7022006067284878E-2</v>
      </c>
    </row>
    <row r="8396" spans="7:8" x14ac:dyDescent="0.45">
      <c r="G8396">
        <v>8394</v>
      </c>
      <c r="H8396">
        <f t="shared" ca="1" si="250"/>
        <v>1.6752986974858882E-2</v>
      </c>
    </row>
    <row r="8397" spans="7:8" x14ac:dyDescent="0.45">
      <c r="G8397">
        <v>8395</v>
      </c>
      <c r="H8397">
        <f t="shared" ca="1" si="250"/>
        <v>-7.4544313690059301E-3</v>
      </c>
    </row>
    <row r="8398" spans="7:8" x14ac:dyDescent="0.45">
      <c r="G8398">
        <v>8396</v>
      </c>
      <c r="H8398">
        <f t="shared" ca="1" si="250"/>
        <v>-3.067814168517544E-2</v>
      </c>
    </row>
    <row r="8399" spans="7:8" x14ac:dyDescent="0.45">
      <c r="G8399">
        <v>8397</v>
      </c>
      <c r="H8399">
        <f t="shared" ca="1" si="250"/>
        <v>-1.184951283207698E-2</v>
      </c>
    </row>
    <row r="8400" spans="7:8" x14ac:dyDescent="0.45">
      <c r="G8400">
        <v>8398</v>
      </c>
      <c r="H8400">
        <f t="shared" ca="1" si="250"/>
        <v>1.0916074636513786E-2</v>
      </c>
    </row>
    <row r="8401" spans="7:8" x14ac:dyDescent="0.45">
      <c r="G8401">
        <v>8399</v>
      </c>
      <c r="H8401">
        <f t="shared" ca="1" si="250"/>
        <v>2.517336676022349E-3</v>
      </c>
    </row>
    <row r="8402" spans="7:8" x14ac:dyDescent="0.45">
      <c r="G8402">
        <v>8400</v>
      </c>
      <c r="H8402">
        <f t="shared" ca="1" si="250"/>
        <v>-6.660732154210842E-3</v>
      </c>
    </row>
    <row r="8403" spans="7:8" x14ac:dyDescent="0.45">
      <c r="G8403">
        <v>8401</v>
      </c>
      <c r="H8403">
        <f t="shared" ca="1" si="250"/>
        <v>-1.6150732171938239E-2</v>
      </c>
    </row>
    <row r="8404" spans="7:8" x14ac:dyDescent="0.45">
      <c r="G8404">
        <v>8402</v>
      </c>
      <c r="H8404">
        <f t="shared" ca="1" si="250"/>
        <v>2.4768408373394965E-3</v>
      </c>
    </row>
    <row r="8405" spans="7:8" x14ac:dyDescent="0.45">
      <c r="G8405">
        <v>8403</v>
      </c>
      <c r="H8405">
        <f t="shared" ca="1" si="250"/>
        <v>-8.7408337461506967E-3</v>
      </c>
    </row>
    <row r="8406" spans="7:8" x14ac:dyDescent="0.45">
      <c r="G8406">
        <v>8404</v>
      </c>
      <c r="H8406">
        <f t="shared" ca="1" si="250"/>
        <v>1.4335375416222469E-2</v>
      </c>
    </row>
    <row r="8407" spans="7:8" x14ac:dyDescent="0.45">
      <c r="G8407">
        <v>8405</v>
      </c>
      <c r="H8407">
        <f t="shared" ca="1" si="250"/>
        <v>2.3941215085227775E-2</v>
      </c>
    </row>
    <row r="8408" spans="7:8" x14ac:dyDescent="0.45">
      <c r="G8408">
        <v>8406</v>
      </c>
      <c r="H8408">
        <f t="shared" ca="1" si="250"/>
        <v>-1.8783793060850974E-2</v>
      </c>
    </row>
    <row r="8409" spans="7:8" x14ac:dyDescent="0.45">
      <c r="G8409">
        <v>8407</v>
      </c>
      <c r="H8409">
        <f t="shared" ca="1" si="250"/>
        <v>-7.3421267912058752E-3</v>
      </c>
    </row>
    <row r="8410" spans="7:8" x14ac:dyDescent="0.45">
      <c r="G8410">
        <v>8408</v>
      </c>
      <c r="H8410">
        <f t="shared" ca="1" si="250"/>
        <v>1.3038938956587341E-2</v>
      </c>
    </row>
    <row r="8411" spans="7:8" x14ac:dyDescent="0.45">
      <c r="G8411">
        <v>8409</v>
      </c>
      <c r="H8411">
        <f t="shared" ca="1" si="250"/>
        <v>-1.9480687767288295E-2</v>
      </c>
    </row>
    <row r="8412" spans="7:8" x14ac:dyDescent="0.45">
      <c r="G8412">
        <v>8410</v>
      </c>
      <c r="H8412">
        <f t="shared" ca="1" si="250"/>
        <v>-2.8933843846114259E-2</v>
      </c>
    </row>
    <row r="8413" spans="7:8" x14ac:dyDescent="0.45">
      <c r="G8413">
        <v>8411</v>
      </c>
      <c r="H8413">
        <f t="shared" ca="1" si="250"/>
        <v>-1.1828556656523949E-2</v>
      </c>
    </row>
    <row r="8414" spans="7:8" x14ac:dyDescent="0.45">
      <c r="G8414">
        <v>8412</v>
      </c>
      <c r="H8414">
        <f t="shared" ca="1" si="250"/>
        <v>8.6576916239974584E-4</v>
      </c>
    </row>
    <row r="8415" spans="7:8" x14ac:dyDescent="0.45">
      <c r="G8415">
        <v>8413</v>
      </c>
      <c r="H8415">
        <f t="shared" ca="1" si="250"/>
        <v>-2.2335542108281769E-2</v>
      </c>
    </row>
    <row r="8416" spans="7:8" x14ac:dyDescent="0.45">
      <c r="G8416">
        <v>8414</v>
      </c>
      <c r="H8416">
        <f t="shared" ca="1" si="250"/>
        <v>6.857461335762538E-3</v>
      </c>
    </row>
    <row r="8417" spans="7:8" x14ac:dyDescent="0.45">
      <c r="G8417">
        <v>8415</v>
      </c>
      <c r="H8417">
        <f t="shared" ca="1" si="250"/>
        <v>2.1645198256200007E-2</v>
      </c>
    </row>
    <row r="8418" spans="7:8" x14ac:dyDescent="0.45">
      <c r="G8418">
        <v>8416</v>
      </c>
      <c r="H8418">
        <f t="shared" ca="1" si="250"/>
        <v>-4.541063350289201E-3</v>
      </c>
    </row>
    <row r="8419" spans="7:8" x14ac:dyDescent="0.45">
      <c r="G8419">
        <v>8417</v>
      </c>
      <c r="H8419">
        <f t="shared" ca="1" si="250"/>
        <v>1.1575572500279165E-2</v>
      </c>
    </row>
    <row r="8420" spans="7:8" x14ac:dyDescent="0.45">
      <c r="G8420">
        <v>8418</v>
      </c>
      <c r="H8420">
        <f t="shared" ca="1" si="250"/>
        <v>4.0019099925568489E-3</v>
      </c>
    </row>
    <row r="8421" spans="7:8" x14ac:dyDescent="0.45">
      <c r="G8421">
        <v>8419</v>
      </c>
      <c r="H8421">
        <f t="shared" ca="1" si="250"/>
        <v>3.1391860283365713E-2</v>
      </c>
    </row>
    <row r="8422" spans="7:8" x14ac:dyDescent="0.45">
      <c r="G8422">
        <v>8420</v>
      </c>
      <c r="H8422">
        <f t="shared" ca="1" si="250"/>
        <v>3.0938587335765343E-2</v>
      </c>
    </row>
    <row r="8423" spans="7:8" x14ac:dyDescent="0.45">
      <c r="G8423">
        <v>8421</v>
      </c>
      <c r="H8423">
        <f t="shared" ca="1" si="250"/>
        <v>9.2734497985108248E-3</v>
      </c>
    </row>
    <row r="8424" spans="7:8" x14ac:dyDescent="0.45">
      <c r="G8424">
        <v>8422</v>
      </c>
      <c r="H8424">
        <f t="shared" ca="1" si="250"/>
        <v>1.0922688560641042E-2</v>
      </c>
    </row>
    <row r="8425" spans="7:8" x14ac:dyDescent="0.45">
      <c r="G8425">
        <v>8423</v>
      </c>
      <c r="H8425">
        <f t="shared" ca="1" si="250"/>
        <v>-9.4978502023539448E-3</v>
      </c>
    </row>
    <row r="8426" spans="7:8" x14ac:dyDescent="0.45">
      <c r="G8426">
        <v>8424</v>
      </c>
      <c r="H8426">
        <f t="shared" ca="1" si="250"/>
        <v>-1.2483598201906693E-2</v>
      </c>
    </row>
    <row r="8427" spans="7:8" x14ac:dyDescent="0.45">
      <c r="G8427">
        <v>8425</v>
      </c>
      <c r="H8427">
        <f t="shared" ca="1" si="250"/>
        <v>9.9180422631814785E-3</v>
      </c>
    </row>
    <row r="8428" spans="7:8" x14ac:dyDescent="0.45">
      <c r="G8428">
        <v>8426</v>
      </c>
      <c r="H8428">
        <f t="shared" ca="1" si="250"/>
        <v>1.6507581253634815E-2</v>
      </c>
    </row>
    <row r="8429" spans="7:8" x14ac:dyDescent="0.45">
      <c r="G8429">
        <v>8427</v>
      </c>
      <c r="H8429">
        <f t="shared" ca="1" si="250"/>
        <v>2.8690990894906835E-3</v>
      </c>
    </row>
    <row r="8430" spans="7:8" x14ac:dyDescent="0.45">
      <c r="G8430">
        <v>8428</v>
      </c>
      <c r="H8430">
        <f t="shared" ca="1" si="250"/>
        <v>2.4261699146070665E-3</v>
      </c>
    </row>
    <row r="8431" spans="7:8" x14ac:dyDescent="0.45">
      <c r="G8431">
        <v>8429</v>
      </c>
      <c r="H8431">
        <f t="shared" ca="1" si="250"/>
        <v>-2.1657735380615339E-2</v>
      </c>
    </row>
    <row r="8432" spans="7:8" x14ac:dyDescent="0.45">
      <c r="G8432">
        <v>8430</v>
      </c>
      <c r="H8432">
        <f t="shared" ca="1" si="250"/>
        <v>1.2375761840870669E-2</v>
      </c>
    </row>
    <row r="8433" spans="7:8" x14ac:dyDescent="0.45">
      <c r="G8433">
        <v>8431</v>
      </c>
      <c r="H8433">
        <f t="shared" ca="1" si="250"/>
        <v>8.9371913472481891E-3</v>
      </c>
    </row>
    <row r="8434" spans="7:8" x14ac:dyDescent="0.45">
      <c r="G8434">
        <v>8432</v>
      </c>
      <c r="H8434">
        <f t="shared" ca="1" si="250"/>
        <v>1.8971153677235141E-2</v>
      </c>
    </row>
    <row r="8435" spans="7:8" x14ac:dyDescent="0.45">
      <c r="G8435">
        <v>8433</v>
      </c>
      <c r="H8435">
        <f t="shared" ca="1" si="250"/>
        <v>2.0039269507007005E-3</v>
      </c>
    </row>
    <row r="8436" spans="7:8" x14ac:dyDescent="0.45">
      <c r="G8436">
        <v>8434</v>
      </c>
      <c r="H8436">
        <f t="shared" ca="1" si="250"/>
        <v>7.1225449792009714E-4</v>
      </c>
    </row>
    <row r="8437" spans="7:8" x14ac:dyDescent="0.45">
      <c r="G8437">
        <v>8435</v>
      </c>
      <c r="H8437">
        <f t="shared" ca="1" si="250"/>
        <v>4.2098315565125895E-2</v>
      </c>
    </row>
    <row r="8438" spans="7:8" x14ac:dyDescent="0.45">
      <c r="G8438">
        <v>8436</v>
      </c>
      <c r="H8438">
        <f t="shared" ca="1" si="250"/>
        <v>9.0522042381815885E-3</v>
      </c>
    </row>
    <row r="8439" spans="7:8" x14ac:dyDescent="0.45">
      <c r="G8439">
        <v>8437</v>
      </c>
      <c r="H8439">
        <f t="shared" ca="1" si="250"/>
        <v>-4.3389083030203586E-3</v>
      </c>
    </row>
    <row r="8440" spans="7:8" x14ac:dyDescent="0.45">
      <c r="G8440">
        <v>8438</v>
      </c>
      <c r="H8440">
        <f t="shared" ca="1" si="250"/>
        <v>-1.6440887525852078E-2</v>
      </c>
    </row>
    <row r="8441" spans="7:8" x14ac:dyDescent="0.45">
      <c r="G8441">
        <v>8439</v>
      </c>
      <c r="H8441">
        <f t="shared" ca="1" si="250"/>
        <v>3.8881801293582873E-3</v>
      </c>
    </row>
    <row r="8442" spans="7:8" x14ac:dyDescent="0.45">
      <c r="G8442">
        <v>8440</v>
      </c>
      <c r="H8442">
        <f t="shared" ca="1" si="250"/>
        <v>2.8919154709691652E-2</v>
      </c>
    </row>
    <row r="8443" spans="7:8" x14ac:dyDescent="0.45">
      <c r="G8443">
        <v>8441</v>
      </c>
      <c r="H8443">
        <f t="shared" ca="1" si="250"/>
        <v>-1.3505796101413912E-2</v>
      </c>
    </row>
    <row r="8444" spans="7:8" x14ac:dyDescent="0.45">
      <c r="G8444">
        <v>8442</v>
      </c>
      <c r="H8444">
        <f t="shared" ca="1" si="250"/>
        <v>8.0661300982593498E-3</v>
      </c>
    </row>
    <row r="8445" spans="7:8" x14ac:dyDescent="0.45">
      <c r="G8445">
        <v>8443</v>
      </c>
      <c r="H8445">
        <f t="shared" ca="1" si="250"/>
        <v>7.550120350782721E-3</v>
      </c>
    </row>
    <row r="8446" spans="7:8" x14ac:dyDescent="0.45">
      <c r="G8446">
        <v>8444</v>
      </c>
      <c r="H8446">
        <f t="shared" ca="1" si="250"/>
        <v>-1.6847480281026246E-3</v>
      </c>
    </row>
    <row r="8447" spans="7:8" x14ac:dyDescent="0.45">
      <c r="G8447">
        <v>8445</v>
      </c>
      <c r="H8447">
        <f t="shared" ca="1" si="250"/>
        <v>-1.4484369398215596E-2</v>
      </c>
    </row>
    <row r="8448" spans="7:8" x14ac:dyDescent="0.45">
      <c r="G8448">
        <v>8446</v>
      </c>
      <c r="H8448">
        <f t="shared" ca="1" si="250"/>
        <v>5.6853131409061817E-3</v>
      </c>
    </row>
    <row r="8449" spans="7:8" x14ac:dyDescent="0.45">
      <c r="G8449">
        <v>8447</v>
      </c>
      <c r="H8449">
        <f t="shared" ca="1" si="250"/>
        <v>1.0503681812191435E-2</v>
      </c>
    </row>
    <row r="8450" spans="7:8" x14ac:dyDescent="0.45">
      <c r="G8450">
        <v>8448</v>
      </c>
      <c r="H8450">
        <f t="shared" ca="1" si="250"/>
        <v>2.0406126016621545E-2</v>
      </c>
    </row>
    <row r="8451" spans="7:8" x14ac:dyDescent="0.45">
      <c r="G8451">
        <v>8449</v>
      </c>
      <c r="H8451">
        <f t="shared" ca="1" si="250"/>
        <v>-8.8830910385221673E-3</v>
      </c>
    </row>
    <row r="8452" spans="7:8" x14ac:dyDescent="0.45">
      <c r="G8452">
        <v>8450</v>
      </c>
      <c r="H8452">
        <f t="shared" ref="H8452:H8515" ca="1" si="251">_xlfn.NORM.INV(RAND(),N$5,N$6)</f>
        <v>-4.371374603186309E-3</v>
      </c>
    </row>
    <row r="8453" spans="7:8" x14ac:dyDescent="0.45">
      <c r="G8453">
        <v>8451</v>
      </c>
      <c r="H8453">
        <f t="shared" ca="1" si="251"/>
        <v>1.6858515819328932E-2</v>
      </c>
    </row>
    <row r="8454" spans="7:8" x14ac:dyDescent="0.45">
      <c r="G8454">
        <v>8452</v>
      </c>
      <c r="H8454">
        <f t="shared" ca="1" si="251"/>
        <v>-3.4856706135319264E-2</v>
      </c>
    </row>
    <row r="8455" spans="7:8" x14ac:dyDescent="0.45">
      <c r="G8455">
        <v>8453</v>
      </c>
      <c r="H8455">
        <f t="shared" ca="1" si="251"/>
        <v>4.2290031018946343E-2</v>
      </c>
    </row>
    <row r="8456" spans="7:8" x14ac:dyDescent="0.45">
      <c r="G8456">
        <v>8454</v>
      </c>
      <c r="H8456">
        <f t="shared" ca="1" si="251"/>
        <v>-1.0891658452642495E-2</v>
      </c>
    </row>
    <row r="8457" spans="7:8" x14ac:dyDescent="0.45">
      <c r="G8457">
        <v>8455</v>
      </c>
      <c r="H8457">
        <f t="shared" ca="1" si="251"/>
        <v>-4.260835253881428E-2</v>
      </c>
    </row>
    <row r="8458" spans="7:8" x14ac:dyDescent="0.45">
      <c r="G8458">
        <v>8456</v>
      </c>
      <c r="H8458">
        <f t="shared" ca="1" si="251"/>
        <v>-1.1261895648602865E-2</v>
      </c>
    </row>
    <row r="8459" spans="7:8" x14ac:dyDescent="0.45">
      <c r="G8459">
        <v>8457</v>
      </c>
      <c r="H8459">
        <f t="shared" ca="1" si="251"/>
        <v>-4.400624750193192E-3</v>
      </c>
    </row>
    <row r="8460" spans="7:8" x14ac:dyDescent="0.45">
      <c r="G8460">
        <v>8458</v>
      </c>
      <c r="H8460">
        <f t="shared" ca="1" si="251"/>
        <v>-7.1246789733727936E-3</v>
      </c>
    </row>
    <row r="8461" spans="7:8" x14ac:dyDescent="0.45">
      <c r="G8461">
        <v>8459</v>
      </c>
      <c r="H8461">
        <f t="shared" ca="1" si="251"/>
        <v>-1.9546635115912755E-2</v>
      </c>
    </row>
    <row r="8462" spans="7:8" x14ac:dyDescent="0.45">
      <c r="G8462">
        <v>8460</v>
      </c>
      <c r="H8462">
        <f t="shared" ca="1" si="251"/>
        <v>-4.2748221039885627E-3</v>
      </c>
    </row>
    <row r="8463" spans="7:8" x14ac:dyDescent="0.45">
      <c r="G8463">
        <v>8461</v>
      </c>
      <c r="H8463">
        <f t="shared" ca="1" si="251"/>
        <v>-1.6472801886156671E-2</v>
      </c>
    </row>
    <row r="8464" spans="7:8" x14ac:dyDescent="0.45">
      <c r="G8464">
        <v>8462</v>
      </c>
      <c r="H8464">
        <f t="shared" ca="1" si="251"/>
        <v>1.7205761759701475E-2</v>
      </c>
    </row>
    <row r="8465" spans="7:8" x14ac:dyDescent="0.45">
      <c r="G8465">
        <v>8463</v>
      </c>
      <c r="H8465">
        <f t="shared" ca="1" si="251"/>
        <v>-7.4700723442055949E-3</v>
      </c>
    </row>
    <row r="8466" spans="7:8" x14ac:dyDescent="0.45">
      <c r="G8466">
        <v>8464</v>
      </c>
      <c r="H8466">
        <f t="shared" ca="1" si="251"/>
        <v>-2.593553706356794E-3</v>
      </c>
    </row>
    <row r="8467" spans="7:8" x14ac:dyDescent="0.45">
      <c r="G8467">
        <v>8465</v>
      </c>
      <c r="H8467">
        <f t="shared" ca="1" si="251"/>
        <v>-2.4759537011155449E-3</v>
      </c>
    </row>
    <row r="8468" spans="7:8" x14ac:dyDescent="0.45">
      <c r="G8468">
        <v>8466</v>
      </c>
      <c r="H8468">
        <f t="shared" ca="1" si="251"/>
        <v>-2.4291982656884887E-2</v>
      </c>
    </row>
    <row r="8469" spans="7:8" x14ac:dyDescent="0.45">
      <c r="G8469">
        <v>8467</v>
      </c>
      <c r="H8469">
        <f t="shared" ca="1" si="251"/>
        <v>-1.596323208812625E-2</v>
      </c>
    </row>
    <row r="8470" spans="7:8" x14ac:dyDescent="0.45">
      <c r="G8470">
        <v>8468</v>
      </c>
      <c r="H8470">
        <f t="shared" ca="1" si="251"/>
        <v>-3.0399751204841226E-2</v>
      </c>
    </row>
    <row r="8471" spans="7:8" x14ac:dyDescent="0.45">
      <c r="G8471">
        <v>8469</v>
      </c>
      <c r="H8471">
        <f t="shared" ca="1" si="251"/>
        <v>2.0470758177379894E-2</v>
      </c>
    </row>
    <row r="8472" spans="7:8" x14ac:dyDescent="0.45">
      <c r="G8472">
        <v>8470</v>
      </c>
      <c r="H8472">
        <f t="shared" ca="1" si="251"/>
        <v>-1.1856077347113692E-2</v>
      </c>
    </row>
    <row r="8473" spans="7:8" x14ac:dyDescent="0.45">
      <c r="G8473">
        <v>8471</v>
      </c>
      <c r="H8473">
        <f t="shared" ca="1" si="251"/>
        <v>1.878218207007281E-2</v>
      </c>
    </row>
    <row r="8474" spans="7:8" x14ac:dyDescent="0.45">
      <c r="G8474">
        <v>8472</v>
      </c>
      <c r="H8474">
        <f t="shared" ca="1" si="251"/>
        <v>-1.1699843045334751E-2</v>
      </c>
    </row>
    <row r="8475" spans="7:8" x14ac:dyDescent="0.45">
      <c r="G8475">
        <v>8473</v>
      </c>
      <c r="H8475">
        <f t="shared" ca="1" si="251"/>
        <v>1.9618420366611225E-2</v>
      </c>
    </row>
    <row r="8476" spans="7:8" x14ac:dyDescent="0.45">
      <c r="G8476">
        <v>8474</v>
      </c>
      <c r="H8476">
        <f t="shared" ca="1" si="251"/>
        <v>-9.6952578626236761E-3</v>
      </c>
    </row>
    <row r="8477" spans="7:8" x14ac:dyDescent="0.45">
      <c r="G8477">
        <v>8475</v>
      </c>
      <c r="H8477">
        <f t="shared" ca="1" si="251"/>
        <v>2.497779413512943E-2</v>
      </c>
    </row>
    <row r="8478" spans="7:8" x14ac:dyDescent="0.45">
      <c r="G8478">
        <v>8476</v>
      </c>
      <c r="H8478">
        <f t="shared" ca="1" si="251"/>
        <v>-6.8659774805753977E-3</v>
      </c>
    </row>
    <row r="8479" spans="7:8" x14ac:dyDescent="0.45">
      <c r="G8479">
        <v>8477</v>
      </c>
      <c r="H8479">
        <f t="shared" ca="1" si="251"/>
        <v>3.8899258971453687E-3</v>
      </c>
    </row>
    <row r="8480" spans="7:8" x14ac:dyDescent="0.45">
      <c r="G8480">
        <v>8478</v>
      </c>
      <c r="H8480">
        <f t="shared" ca="1" si="251"/>
        <v>-1.0294491081562815E-2</v>
      </c>
    </row>
    <row r="8481" spans="7:8" x14ac:dyDescent="0.45">
      <c r="G8481">
        <v>8479</v>
      </c>
      <c r="H8481">
        <f t="shared" ca="1" si="251"/>
        <v>-4.4486932665479241E-2</v>
      </c>
    </row>
    <row r="8482" spans="7:8" x14ac:dyDescent="0.45">
      <c r="G8482">
        <v>8480</v>
      </c>
      <c r="H8482">
        <f t="shared" ca="1" si="251"/>
        <v>-1.0287202210354815E-3</v>
      </c>
    </row>
    <row r="8483" spans="7:8" x14ac:dyDescent="0.45">
      <c r="G8483">
        <v>8481</v>
      </c>
      <c r="H8483">
        <f t="shared" ca="1" si="251"/>
        <v>1.7835113476246962E-5</v>
      </c>
    </row>
    <row r="8484" spans="7:8" x14ac:dyDescent="0.45">
      <c r="G8484">
        <v>8482</v>
      </c>
      <c r="H8484">
        <f t="shared" ca="1" si="251"/>
        <v>-9.5108396564192507E-3</v>
      </c>
    </row>
    <row r="8485" spans="7:8" x14ac:dyDescent="0.45">
      <c r="G8485">
        <v>8483</v>
      </c>
      <c r="H8485">
        <f t="shared" ca="1" si="251"/>
        <v>1.8974100339822098E-2</v>
      </c>
    </row>
    <row r="8486" spans="7:8" x14ac:dyDescent="0.45">
      <c r="G8486">
        <v>8484</v>
      </c>
      <c r="H8486">
        <f t="shared" ca="1" si="251"/>
        <v>3.0861823258853979E-3</v>
      </c>
    </row>
    <row r="8487" spans="7:8" x14ac:dyDescent="0.45">
      <c r="G8487">
        <v>8485</v>
      </c>
      <c r="H8487">
        <f t="shared" ca="1" si="251"/>
        <v>5.2094497885982777E-2</v>
      </c>
    </row>
    <row r="8488" spans="7:8" x14ac:dyDescent="0.45">
      <c r="G8488">
        <v>8486</v>
      </c>
      <c r="H8488">
        <f t="shared" ca="1" si="251"/>
        <v>-7.0937461782704199E-3</v>
      </c>
    </row>
    <row r="8489" spans="7:8" x14ac:dyDescent="0.45">
      <c r="G8489">
        <v>8487</v>
      </c>
      <c r="H8489">
        <f t="shared" ca="1" si="251"/>
        <v>-2.5501510941042103E-2</v>
      </c>
    </row>
    <row r="8490" spans="7:8" x14ac:dyDescent="0.45">
      <c r="G8490">
        <v>8488</v>
      </c>
      <c r="H8490">
        <f t="shared" ca="1" si="251"/>
        <v>1.6055026239044031E-2</v>
      </c>
    </row>
    <row r="8491" spans="7:8" x14ac:dyDescent="0.45">
      <c r="G8491">
        <v>8489</v>
      </c>
      <c r="H8491">
        <f t="shared" ca="1" si="251"/>
        <v>-1.675009061389782E-2</v>
      </c>
    </row>
    <row r="8492" spans="7:8" x14ac:dyDescent="0.45">
      <c r="G8492">
        <v>8490</v>
      </c>
      <c r="H8492">
        <f t="shared" ca="1" si="251"/>
        <v>2.4208784765321668E-2</v>
      </c>
    </row>
    <row r="8493" spans="7:8" x14ac:dyDescent="0.45">
      <c r="G8493">
        <v>8491</v>
      </c>
      <c r="H8493">
        <f t="shared" ca="1" si="251"/>
        <v>-3.2166539506880358E-2</v>
      </c>
    </row>
    <row r="8494" spans="7:8" x14ac:dyDescent="0.45">
      <c r="G8494">
        <v>8492</v>
      </c>
      <c r="H8494">
        <f t="shared" ca="1" si="251"/>
        <v>-1.0965863736373782E-2</v>
      </c>
    </row>
    <row r="8495" spans="7:8" x14ac:dyDescent="0.45">
      <c r="G8495">
        <v>8493</v>
      </c>
      <c r="H8495">
        <f t="shared" ca="1" si="251"/>
        <v>1.6345878540805849E-2</v>
      </c>
    </row>
    <row r="8496" spans="7:8" x14ac:dyDescent="0.45">
      <c r="G8496">
        <v>8494</v>
      </c>
      <c r="H8496">
        <f t="shared" ca="1" si="251"/>
        <v>1.6603115224060907E-2</v>
      </c>
    </row>
    <row r="8497" spans="7:8" x14ac:dyDescent="0.45">
      <c r="G8497">
        <v>8495</v>
      </c>
      <c r="H8497">
        <f t="shared" ca="1" si="251"/>
        <v>1.9316226432888967E-2</v>
      </c>
    </row>
    <row r="8498" spans="7:8" x14ac:dyDescent="0.45">
      <c r="G8498">
        <v>8496</v>
      </c>
      <c r="H8498">
        <f t="shared" ca="1" si="251"/>
        <v>-4.5606781307237542E-3</v>
      </c>
    </row>
    <row r="8499" spans="7:8" x14ac:dyDescent="0.45">
      <c r="G8499">
        <v>8497</v>
      </c>
      <c r="H8499">
        <f t="shared" ca="1" si="251"/>
        <v>-9.277189922302292E-4</v>
      </c>
    </row>
    <row r="8500" spans="7:8" x14ac:dyDescent="0.45">
      <c r="G8500">
        <v>8498</v>
      </c>
      <c r="H8500">
        <f t="shared" ca="1" si="251"/>
        <v>5.5167049817652003E-3</v>
      </c>
    </row>
    <row r="8501" spans="7:8" x14ac:dyDescent="0.45">
      <c r="G8501">
        <v>8499</v>
      </c>
      <c r="H8501">
        <f t="shared" ca="1" si="251"/>
        <v>1.475864648380118E-2</v>
      </c>
    </row>
    <row r="8502" spans="7:8" x14ac:dyDescent="0.45">
      <c r="G8502">
        <v>8500</v>
      </c>
      <c r="H8502">
        <f t="shared" ca="1" si="251"/>
        <v>-1.4934432767633447E-2</v>
      </c>
    </row>
    <row r="8503" spans="7:8" x14ac:dyDescent="0.45">
      <c r="G8503">
        <v>8501</v>
      </c>
      <c r="H8503">
        <f t="shared" ca="1" si="251"/>
        <v>1.529523330698305E-2</v>
      </c>
    </row>
    <row r="8504" spans="7:8" x14ac:dyDescent="0.45">
      <c r="G8504">
        <v>8502</v>
      </c>
      <c r="H8504">
        <f t="shared" ca="1" si="251"/>
        <v>-1.8217306392537876E-2</v>
      </c>
    </row>
    <row r="8505" spans="7:8" x14ac:dyDescent="0.45">
      <c r="G8505">
        <v>8503</v>
      </c>
      <c r="H8505">
        <f t="shared" ca="1" si="251"/>
        <v>1.08283771029614E-2</v>
      </c>
    </row>
    <row r="8506" spans="7:8" x14ac:dyDescent="0.45">
      <c r="G8506">
        <v>8504</v>
      </c>
      <c r="H8506">
        <f t="shared" ca="1" si="251"/>
        <v>3.7845572166415094E-3</v>
      </c>
    </row>
    <row r="8507" spans="7:8" x14ac:dyDescent="0.45">
      <c r="G8507">
        <v>8505</v>
      </c>
      <c r="H8507">
        <f t="shared" ca="1" si="251"/>
        <v>-1.1575620700459043E-2</v>
      </c>
    </row>
    <row r="8508" spans="7:8" x14ac:dyDescent="0.45">
      <c r="G8508">
        <v>8506</v>
      </c>
      <c r="H8508">
        <f t="shared" ca="1" si="251"/>
        <v>-2.1772963123774705E-2</v>
      </c>
    </row>
    <row r="8509" spans="7:8" x14ac:dyDescent="0.45">
      <c r="G8509">
        <v>8507</v>
      </c>
      <c r="H8509">
        <f t="shared" ca="1" si="251"/>
        <v>-3.9875194090645841E-2</v>
      </c>
    </row>
    <row r="8510" spans="7:8" x14ac:dyDescent="0.45">
      <c r="G8510">
        <v>8508</v>
      </c>
      <c r="H8510">
        <f t="shared" ca="1" si="251"/>
        <v>2.6750471827235372E-2</v>
      </c>
    </row>
    <row r="8511" spans="7:8" x14ac:dyDescent="0.45">
      <c r="G8511">
        <v>8509</v>
      </c>
      <c r="H8511">
        <f t="shared" ca="1" si="251"/>
        <v>6.0086994714573169E-3</v>
      </c>
    </row>
    <row r="8512" spans="7:8" x14ac:dyDescent="0.45">
      <c r="G8512">
        <v>8510</v>
      </c>
      <c r="H8512">
        <f t="shared" ca="1" si="251"/>
        <v>-2.2096680997291597E-2</v>
      </c>
    </row>
    <row r="8513" spans="7:8" x14ac:dyDescent="0.45">
      <c r="G8513">
        <v>8511</v>
      </c>
      <c r="H8513">
        <f t="shared" ca="1" si="251"/>
        <v>-1.6504436614693963E-2</v>
      </c>
    </row>
    <row r="8514" spans="7:8" x14ac:dyDescent="0.45">
      <c r="G8514">
        <v>8512</v>
      </c>
      <c r="H8514">
        <f t="shared" ca="1" si="251"/>
        <v>1.8941863589574726E-2</v>
      </c>
    </row>
    <row r="8515" spans="7:8" x14ac:dyDescent="0.45">
      <c r="G8515">
        <v>8513</v>
      </c>
      <c r="H8515">
        <f t="shared" ca="1" si="251"/>
        <v>1.0407672122584652E-2</v>
      </c>
    </row>
    <row r="8516" spans="7:8" x14ac:dyDescent="0.45">
      <c r="G8516">
        <v>8514</v>
      </c>
      <c r="H8516">
        <f t="shared" ref="H8516:H8579" ca="1" si="252">_xlfn.NORM.INV(RAND(),N$5,N$6)</f>
        <v>-1.8746678034821558E-2</v>
      </c>
    </row>
    <row r="8517" spans="7:8" x14ac:dyDescent="0.45">
      <c r="G8517">
        <v>8515</v>
      </c>
      <c r="H8517">
        <f t="shared" ca="1" si="252"/>
        <v>-6.1018803512642213E-3</v>
      </c>
    </row>
    <row r="8518" spans="7:8" x14ac:dyDescent="0.45">
      <c r="G8518">
        <v>8516</v>
      </c>
      <c r="H8518">
        <f t="shared" ca="1" si="252"/>
        <v>4.3834282840637069E-2</v>
      </c>
    </row>
    <row r="8519" spans="7:8" x14ac:dyDescent="0.45">
      <c r="G8519">
        <v>8517</v>
      </c>
      <c r="H8519">
        <f t="shared" ca="1" si="252"/>
        <v>-2.3270025293125668E-3</v>
      </c>
    </row>
    <row r="8520" spans="7:8" x14ac:dyDescent="0.45">
      <c r="G8520">
        <v>8518</v>
      </c>
      <c r="H8520">
        <f t="shared" ca="1" si="252"/>
        <v>-2.8934137928008891E-2</v>
      </c>
    </row>
    <row r="8521" spans="7:8" x14ac:dyDescent="0.45">
      <c r="G8521">
        <v>8519</v>
      </c>
      <c r="H8521">
        <f t="shared" ca="1" si="252"/>
        <v>6.8653027601886171E-3</v>
      </c>
    </row>
    <row r="8522" spans="7:8" x14ac:dyDescent="0.45">
      <c r="G8522">
        <v>8520</v>
      </c>
      <c r="H8522">
        <f t="shared" ca="1" si="252"/>
        <v>1.1422748976875842E-2</v>
      </c>
    </row>
    <row r="8523" spans="7:8" x14ac:dyDescent="0.45">
      <c r="G8523">
        <v>8521</v>
      </c>
      <c r="H8523">
        <f t="shared" ca="1" si="252"/>
        <v>1.4940448571390498E-2</v>
      </c>
    </row>
    <row r="8524" spans="7:8" x14ac:dyDescent="0.45">
      <c r="G8524">
        <v>8522</v>
      </c>
      <c r="H8524">
        <f t="shared" ca="1" si="252"/>
        <v>2.5845351227303743E-3</v>
      </c>
    </row>
    <row r="8525" spans="7:8" x14ac:dyDescent="0.45">
      <c r="G8525">
        <v>8523</v>
      </c>
      <c r="H8525">
        <f t="shared" ca="1" si="252"/>
        <v>-2.5881033810825356E-2</v>
      </c>
    </row>
    <row r="8526" spans="7:8" x14ac:dyDescent="0.45">
      <c r="G8526">
        <v>8524</v>
      </c>
      <c r="H8526">
        <f t="shared" ca="1" si="252"/>
        <v>-8.445733636744876E-3</v>
      </c>
    </row>
    <row r="8527" spans="7:8" x14ac:dyDescent="0.45">
      <c r="G8527">
        <v>8525</v>
      </c>
      <c r="H8527">
        <f t="shared" ca="1" si="252"/>
        <v>3.5793070718205936E-3</v>
      </c>
    </row>
    <row r="8528" spans="7:8" x14ac:dyDescent="0.45">
      <c r="G8528">
        <v>8526</v>
      </c>
      <c r="H8528">
        <f t="shared" ca="1" si="252"/>
        <v>-3.1359279634502295E-3</v>
      </c>
    </row>
    <row r="8529" spans="7:8" x14ac:dyDescent="0.45">
      <c r="G8529">
        <v>8527</v>
      </c>
      <c r="H8529">
        <f t="shared" ca="1" si="252"/>
        <v>-1.8802828564161184E-2</v>
      </c>
    </row>
    <row r="8530" spans="7:8" x14ac:dyDescent="0.45">
      <c r="G8530">
        <v>8528</v>
      </c>
      <c r="H8530">
        <f t="shared" ca="1" si="252"/>
        <v>2.9557457502049926E-4</v>
      </c>
    </row>
    <row r="8531" spans="7:8" x14ac:dyDescent="0.45">
      <c r="G8531">
        <v>8529</v>
      </c>
      <c r="H8531">
        <f t="shared" ca="1" si="252"/>
        <v>-1.9185322859377574E-2</v>
      </c>
    </row>
    <row r="8532" spans="7:8" x14ac:dyDescent="0.45">
      <c r="G8532">
        <v>8530</v>
      </c>
      <c r="H8532">
        <f t="shared" ca="1" si="252"/>
        <v>4.0622266399509353E-2</v>
      </c>
    </row>
    <row r="8533" spans="7:8" x14ac:dyDescent="0.45">
      <c r="G8533">
        <v>8531</v>
      </c>
      <c r="H8533">
        <f t="shared" ca="1" si="252"/>
        <v>1.0361580423713915E-2</v>
      </c>
    </row>
    <row r="8534" spans="7:8" x14ac:dyDescent="0.45">
      <c r="G8534">
        <v>8532</v>
      </c>
      <c r="H8534">
        <f t="shared" ca="1" si="252"/>
        <v>1.4801305491209312E-2</v>
      </c>
    </row>
    <row r="8535" spans="7:8" x14ac:dyDescent="0.45">
      <c r="G8535">
        <v>8533</v>
      </c>
      <c r="H8535">
        <f t="shared" ca="1" si="252"/>
        <v>1.3567734619353167E-2</v>
      </c>
    </row>
    <row r="8536" spans="7:8" x14ac:dyDescent="0.45">
      <c r="G8536">
        <v>8534</v>
      </c>
      <c r="H8536">
        <f t="shared" ca="1" si="252"/>
        <v>1.3445761706264252E-2</v>
      </c>
    </row>
    <row r="8537" spans="7:8" x14ac:dyDescent="0.45">
      <c r="G8537">
        <v>8535</v>
      </c>
      <c r="H8537">
        <f t="shared" ca="1" si="252"/>
        <v>-8.589805874823596E-4</v>
      </c>
    </row>
    <row r="8538" spans="7:8" x14ac:dyDescent="0.45">
      <c r="G8538">
        <v>8536</v>
      </c>
      <c r="H8538">
        <f t="shared" ca="1" si="252"/>
        <v>3.8316664868019858E-2</v>
      </c>
    </row>
    <row r="8539" spans="7:8" x14ac:dyDescent="0.45">
      <c r="G8539">
        <v>8537</v>
      </c>
      <c r="H8539">
        <f t="shared" ca="1" si="252"/>
        <v>1.2260185278779569E-2</v>
      </c>
    </row>
    <row r="8540" spans="7:8" x14ac:dyDescent="0.45">
      <c r="G8540">
        <v>8538</v>
      </c>
      <c r="H8540">
        <f t="shared" ca="1" si="252"/>
        <v>2.3157233020078234E-2</v>
      </c>
    </row>
    <row r="8541" spans="7:8" x14ac:dyDescent="0.45">
      <c r="G8541">
        <v>8539</v>
      </c>
      <c r="H8541">
        <f t="shared" ca="1" si="252"/>
        <v>-1.7199711753038142E-2</v>
      </c>
    </row>
    <row r="8542" spans="7:8" x14ac:dyDescent="0.45">
      <c r="G8542">
        <v>8540</v>
      </c>
      <c r="H8542">
        <f t="shared" ca="1" si="252"/>
        <v>-1.8681940931066066E-2</v>
      </c>
    </row>
    <row r="8543" spans="7:8" x14ac:dyDescent="0.45">
      <c r="G8543">
        <v>8541</v>
      </c>
      <c r="H8543">
        <f t="shared" ca="1" si="252"/>
        <v>-2.7256961514034628E-3</v>
      </c>
    </row>
    <row r="8544" spans="7:8" x14ac:dyDescent="0.45">
      <c r="G8544">
        <v>8542</v>
      </c>
      <c r="H8544">
        <f t="shared" ca="1" si="252"/>
        <v>8.2500394286912394E-3</v>
      </c>
    </row>
    <row r="8545" spans="7:8" x14ac:dyDescent="0.45">
      <c r="G8545">
        <v>8543</v>
      </c>
      <c r="H8545">
        <f t="shared" ca="1" si="252"/>
        <v>3.9762633855446775E-2</v>
      </c>
    </row>
    <row r="8546" spans="7:8" x14ac:dyDescent="0.45">
      <c r="G8546">
        <v>8544</v>
      </c>
      <c r="H8546">
        <f t="shared" ca="1" si="252"/>
        <v>1.7789411402710547E-2</v>
      </c>
    </row>
    <row r="8547" spans="7:8" x14ac:dyDescent="0.45">
      <c r="G8547">
        <v>8545</v>
      </c>
      <c r="H8547">
        <f t="shared" ca="1" si="252"/>
        <v>-1.1580004080165338E-2</v>
      </c>
    </row>
    <row r="8548" spans="7:8" x14ac:dyDescent="0.45">
      <c r="G8548">
        <v>8546</v>
      </c>
      <c r="H8548">
        <f t="shared" ca="1" si="252"/>
        <v>2.5168233368520847E-2</v>
      </c>
    </row>
    <row r="8549" spans="7:8" x14ac:dyDescent="0.45">
      <c r="G8549">
        <v>8547</v>
      </c>
      <c r="H8549">
        <f t="shared" ca="1" si="252"/>
        <v>-1.5132308546355489E-2</v>
      </c>
    </row>
    <row r="8550" spans="7:8" x14ac:dyDescent="0.45">
      <c r="G8550">
        <v>8548</v>
      </c>
      <c r="H8550">
        <f t="shared" ca="1" si="252"/>
        <v>3.7785885464415719E-3</v>
      </c>
    </row>
    <row r="8551" spans="7:8" x14ac:dyDescent="0.45">
      <c r="G8551">
        <v>8549</v>
      </c>
      <c r="H8551">
        <f t="shared" ca="1" si="252"/>
        <v>-2.3081357219900497E-2</v>
      </c>
    </row>
    <row r="8552" spans="7:8" x14ac:dyDescent="0.45">
      <c r="G8552">
        <v>8550</v>
      </c>
      <c r="H8552">
        <f t="shared" ca="1" si="252"/>
        <v>-4.55218908273246E-2</v>
      </c>
    </row>
    <row r="8553" spans="7:8" x14ac:dyDescent="0.45">
      <c r="G8553">
        <v>8551</v>
      </c>
      <c r="H8553">
        <f t="shared" ca="1" si="252"/>
        <v>-4.3026094965141266E-2</v>
      </c>
    </row>
    <row r="8554" spans="7:8" x14ac:dyDescent="0.45">
      <c r="G8554">
        <v>8552</v>
      </c>
      <c r="H8554">
        <f t="shared" ca="1" si="252"/>
        <v>1.8316882590574367E-2</v>
      </c>
    </row>
    <row r="8555" spans="7:8" x14ac:dyDescent="0.45">
      <c r="G8555">
        <v>8553</v>
      </c>
      <c r="H8555">
        <f t="shared" ca="1" si="252"/>
        <v>4.6974568596732354E-3</v>
      </c>
    </row>
    <row r="8556" spans="7:8" x14ac:dyDescent="0.45">
      <c r="G8556">
        <v>8554</v>
      </c>
      <c r="H8556">
        <f t="shared" ca="1" si="252"/>
        <v>-3.262880941388541E-3</v>
      </c>
    </row>
    <row r="8557" spans="7:8" x14ac:dyDescent="0.45">
      <c r="G8557">
        <v>8555</v>
      </c>
      <c r="H8557">
        <f t="shared" ca="1" si="252"/>
        <v>1.0114874164356823E-2</v>
      </c>
    </row>
    <row r="8558" spans="7:8" x14ac:dyDescent="0.45">
      <c r="G8558">
        <v>8556</v>
      </c>
      <c r="H8558">
        <f t="shared" ca="1" si="252"/>
        <v>4.3372040206056299E-3</v>
      </c>
    </row>
    <row r="8559" spans="7:8" x14ac:dyDescent="0.45">
      <c r="G8559">
        <v>8557</v>
      </c>
      <c r="H8559">
        <f t="shared" ca="1" si="252"/>
        <v>-5.9416995896394032E-3</v>
      </c>
    </row>
    <row r="8560" spans="7:8" x14ac:dyDescent="0.45">
      <c r="G8560">
        <v>8558</v>
      </c>
      <c r="H8560">
        <f t="shared" ca="1" si="252"/>
        <v>8.7318091218339128E-3</v>
      </c>
    </row>
    <row r="8561" spans="7:8" x14ac:dyDescent="0.45">
      <c r="G8561">
        <v>8559</v>
      </c>
      <c r="H8561">
        <f t="shared" ca="1" si="252"/>
        <v>5.7990220157679295E-3</v>
      </c>
    </row>
    <row r="8562" spans="7:8" x14ac:dyDescent="0.45">
      <c r="G8562">
        <v>8560</v>
      </c>
      <c r="H8562">
        <f t="shared" ca="1" si="252"/>
        <v>1.3792348949211067E-2</v>
      </c>
    </row>
    <row r="8563" spans="7:8" x14ac:dyDescent="0.45">
      <c r="G8563">
        <v>8561</v>
      </c>
      <c r="H8563">
        <f t="shared" ca="1" si="252"/>
        <v>8.039580795058586E-3</v>
      </c>
    </row>
    <row r="8564" spans="7:8" x14ac:dyDescent="0.45">
      <c r="G8564">
        <v>8562</v>
      </c>
      <c r="H8564">
        <f t="shared" ca="1" si="252"/>
        <v>2.4394397819574754E-2</v>
      </c>
    </row>
    <row r="8565" spans="7:8" x14ac:dyDescent="0.45">
      <c r="G8565">
        <v>8563</v>
      </c>
      <c r="H8565">
        <f t="shared" ca="1" si="252"/>
        <v>-1.9080174888368398E-2</v>
      </c>
    </row>
    <row r="8566" spans="7:8" x14ac:dyDescent="0.45">
      <c r="G8566">
        <v>8564</v>
      </c>
      <c r="H8566">
        <f t="shared" ca="1" si="252"/>
        <v>-1.8569557269744364E-3</v>
      </c>
    </row>
    <row r="8567" spans="7:8" x14ac:dyDescent="0.45">
      <c r="G8567">
        <v>8565</v>
      </c>
      <c r="H8567">
        <f t="shared" ca="1" si="252"/>
        <v>-3.6318745106086278E-2</v>
      </c>
    </row>
    <row r="8568" spans="7:8" x14ac:dyDescent="0.45">
      <c r="G8568">
        <v>8566</v>
      </c>
      <c r="H8568">
        <f t="shared" ca="1" si="252"/>
        <v>-2.3356738578492846E-2</v>
      </c>
    </row>
    <row r="8569" spans="7:8" x14ac:dyDescent="0.45">
      <c r="G8569">
        <v>8567</v>
      </c>
      <c r="H8569">
        <f t="shared" ca="1" si="252"/>
        <v>3.9155588589770557E-2</v>
      </c>
    </row>
    <row r="8570" spans="7:8" x14ac:dyDescent="0.45">
      <c r="G8570">
        <v>8568</v>
      </c>
      <c r="H8570">
        <f t="shared" ca="1" si="252"/>
        <v>8.1649385588472459E-4</v>
      </c>
    </row>
    <row r="8571" spans="7:8" x14ac:dyDescent="0.45">
      <c r="G8571">
        <v>8569</v>
      </c>
      <c r="H8571">
        <f t="shared" ca="1" si="252"/>
        <v>1.0625201398543359E-2</v>
      </c>
    </row>
    <row r="8572" spans="7:8" x14ac:dyDescent="0.45">
      <c r="G8572">
        <v>8570</v>
      </c>
      <c r="H8572">
        <f t="shared" ca="1" si="252"/>
        <v>-2.8394563817467092E-2</v>
      </c>
    </row>
    <row r="8573" spans="7:8" x14ac:dyDescent="0.45">
      <c r="G8573">
        <v>8571</v>
      </c>
      <c r="H8573">
        <f t="shared" ca="1" si="252"/>
        <v>1.2692531025529179E-2</v>
      </c>
    </row>
    <row r="8574" spans="7:8" x14ac:dyDescent="0.45">
      <c r="G8574">
        <v>8572</v>
      </c>
      <c r="H8574">
        <f t="shared" ca="1" si="252"/>
        <v>-3.834119558462578E-2</v>
      </c>
    </row>
    <row r="8575" spans="7:8" x14ac:dyDescent="0.45">
      <c r="G8575">
        <v>8573</v>
      </c>
      <c r="H8575">
        <f t="shared" ca="1" si="252"/>
        <v>-4.352850916957704E-2</v>
      </c>
    </row>
    <row r="8576" spans="7:8" x14ac:dyDescent="0.45">
      <c r="G8576">
        <v>8574</v>
      </c>
      <c r="H8576">
        <f t="shared" ca="1" si="252"/>
        <v>-2.434105750501772E-3</v>
      </c>
    </row>
    <row r="8577" spans="7:8" x14ac:dyDescent="0.45">
      <c r="G8577">
        <v>8575</v>
      </c>
      <c r="H8577">
        <f t="shared" ca="1" si="252"/>
        <v>3.75501818486079E-3</v>
      </c>
    </row>
    <row r="8578" spans="7:8" x14ac:dyDescent="0.45">
      <c r="G8578">
        <v>8576</v>
      </c>
      <c r="H8578">
        <f t="shared" ca="1" si="252"/>
        <v>1.5911748055659615E-3</v>
      </c>
    </row>
    <row r="8579" spans="7:8" x14ac:dyDescent="0.45">
      <c r="G8579">
        <v>8577</v>
      </c>
      <c r="H8579">
        <f t="shared" ca="1" si="252"/>
        <v>7.3185265635731947E-3</v>
      </c>
    </row>
    <row r="8580" spans="7:8" x14ac:dyDescent="0.45">
      <c r="G8580">
        <v>8578</v>
      </c>
      <c r="H8580">
        <f t="shared" ref="H8580:H8643" ca="1" si="253">_xlfn.NORM.INV(RAND(),N$5,N$6)</f>
        <v>6.3622461495472611E-3</v>
      </c>
    </row>
    <row r="8581" spans="7:8" x14ac:dyDescent="0.45">
      <c r="G8581">
        <v>8579</v>
      </c>
      <c r="H8581">
        <f t="shared" ca="1" si="253"/>
        <v>-1.868241347431393E-2</v>
      </c>
    </row>
    <row r="8582" spans="7:8" x14ac:dyDescent="0.45">
      <c r="G8582">
        <v>8580</v>
      </c>
      <c r="H8582">
        <f t="shared" ca="1" si="253"/>
        <v>1.3227777867653499E-2</v>
      </c>
    </row>
    <row r="8583" spans="7:8" x14ac:dyDescent="0.45">
      <c r="G8583">
        <v>8581</v>
      </c>
      <c r="H8583">
        <f t="shared" ca="1" si="253"/>
        <v>-1.8056233347290972E-2</v>
      </c>
    </row>
    <row r="8584" spans="7:8" x14ac:dyDescent="0.45">
      <c r="G8584">
        <v>8582</v>
      </c>
      <c r="H8584">
        <f t="shared" ca="1" si="253"/>
        <v>1.5321335631677492E-2</v>
      </c>
    </row>
    <row r="8585" spans="7:8" x14ac:dyDescent="0.45">
      <c r="G8585">
        <v>8583</v>
      </c>
      <c r="H8585">
        <f t="shared" ca="1" si="253"/>
        <v>2.856365598229123E-3</v>
      </c>
    </row>
    <row r="8586" spans="7:8" x14ac:dyDescent="0.45">
      <c r="G8586">
        <v>8584</v>
      </c>
      <c r="H8586">
        <f t="shared" ca="1" si="253"/>
        <v>2.0865533554899382E-2</v>
      </c>
    </row>
    <row r="8587" spans="7:8" x14ac:dyDescent="0.45">
      <c r="G8587">
        <v>8585</v>
      </c>
      <c r="H8587">
        <f t="shared" ca="1" si="253"/>
        <v>-2.1165732289820941E-2</v>
      </c>
    </row>
    <row r="8588" spans="7:8" x14ac:dyDescent="0.45">
      <c r="G8588">
        <v>8586</v>
      </c>
      <c r="H8588">
        <f t="shared" ca="1" si="253"/>
        <v>2.893659618769398E-2</v>
      </c>
    </row>
    <row r="8589" spans="7:8" x14ac:dyDescent="0.45">
      <c r="G8589">
        <v>8587</v>
      </c>
      <c r="H8589">
        <f t="shared" ca="1" si="253"/>
        <v>-7.9383088368219466E-3</v>
      </c>
    </row>
    <row r="8590" spans="7:8" x14ac:dyDescent="0.45">
      <c r="G8590">
        <v>8588</v>
      </c>
      <c r="H8590">
        <f t="shared" ca="1" si="253"/>
        <v>-1.4065831509720008E-2</v>
      </c>
    </row>
    <row r="8591" spans="7:8" x14ac:dyDescent="0.45">
      <c r="G8591">
        <v>8589</v>
      </c>
      <c r="H8591">
        <f t="shared" ca="1" si="253"/>
        <v>-2.2374501641678458E-2</v>
      </c>
    </row>
    <row r="8592" spans="7:8" x14ac:dyDescent="0.45">
      <c r="G8592">
        <v>8590</v>
      </c>
      <c r="H8592">
        <f t="shared" ca="1" si="253"/>
        <v>6.7778340239155093E-3</v>
      </c>
    </row>
    <row r="8593" spans="7:8" x14ac:dyDescent="0.45">
      <c r="G8593">
        <v>8591</v>
      </c>
      <c r="H8593">
        <f t="shared" ca="1" si="253"/>
        <v>2.1039248048140068E-2</v>
      </c>
    </row>
    <row r="8594" spans="7:8" x14ac:dyDescent="0.45">
      <c r="G8594">
        <v>8592</v>
      </c>
      <c r="H8594">
        <f t="shared" ca="1" si="253"/>
        <v>-9.3101050249538083E-4</v>
      </c>
    </row>
    <row r="8595" spans="7:8" x14ac:dyDescent="0.45">
      <c r="G8595">
        <v>8593</v>
      </c>
      <c r="H8595">
        <f t="shared" ca="1" si="253"/>
        <v>2.5343168450234752E-3</v>
      </c>
    </row>
    <row r="8596" spans="7:8" x14ac:dyDescent="0.45">
      <c r="G8596">
        <v>8594</v>
      </c>
      <c r="H8596">
        <f t="shared" ca="1" si="253"/>
        <v>-1.3356897719125785E-4</v>
      </c>
    </row>
    <row r="8597" spans="7:8" x14ac:dyDescent="0.45">
      <c r="G8597">
        <v>8595</v>
      </c>
      <c r="H8597">
        <f t="shared" ca="1" si="253"/>
        <v>3.5457015565473239E-2</v>
      </c>
    </row>
    <row r="8598" spans="7:8" x14ac:dyDescent="0.45">
      <c r="G8598">
        <v>8596</v>
      </c>
      <c r="H8598">
        <f t="shared" ca="1" si="253"/>
        <v>3.8448145569354216E-3</v>
      </c>
    </row>
    <row r="8599" spans="7:8" x14ac:dyDescent="0.45">
      <c r="G8599">
        <v>8597</v>
      </c>
      <c r="H8599">
        <f t="shared" ca="1" si="253"/>
        <v>-1.6975558534300925E-2</v>
      </c>
    </row>
    <row r="8600" spans="7:8" x14ac:dyDescent="0.45">
      <c r="G8600">
        <v>8598</v>
      </c>
      <c r="H8600">
        <f t="shared" ca="1" si="253"/>
        <v>-5.0670068370825411E-3</v>
      </c>
    </row>
    <row r="8601" spans="7:8" x14ac:dyDescent="0.45">
      <c r="G8601">
        <v>8599</v>
      </c>
      <c r="H8601">
        <f t="shared" ca="1" si="253"/>
        <v>-2.4565548141120479E-2</v>
      </c>
    </row>
    <row r="8602" spans="7:8" x14ac:dyDescent="0.45">
      <c r="G8602">
        <v>8600</v>
      </c>
      <c r="H8602">
        <f t="shared" ca="1" si="253"/>
        <v>-7.5728319652028997E-3</v>
      </c>
    </row>
    <row r="8603" spans="7:8" x14ac:dyDescent="0.45">
      <c r="G8603">
        <v>8601</v>
      </c>
      <c r="H8603">
        <f t="shared" ca="1" si="253"/>
        <v>-1.1055833709353865E-2</v>
      </c>
    </row>
    <row r="8604" spans="7:8" x14ac:dyDescent="0.45">
      <c r="G8604">
        <v>8602</v>
      </c>
      <c r="H8604">
        <f t="shared" ca="1" si="253"/>
        <v>1.5395361282593676E-2</v>
      </c>
    </row>
    <row r="8605" spans="7:8" x14ac:dyDescent="0.45">
      <c r="G8605">
        <v>8603</v>
      </c>
      <c r="H8605">
        <f t="shared" ca="1" si="253"/>
        <v>-1.295869356101528E-2</v>
      </c>
    </row>
    <row r="8606" spans="7:8" x14ac:dyDescent="0.45">
      <c r="G8606">
        <v>8604</v>
      </c>
      <c r="H8606">
        <f t="shared" ca="1" si="253"/>
        <v>-7.8111747234067821E-3</v>
      </c>
    </row>
    <row r="8607" spans="7:8" x14ac:dyDescent="0.45">
      <c r="G8607">
        <v>8605</v>
      </c>
      <c r="H8607">
        <f t="shared" ca="1" si="253"/>
        <v>2.4049901401863795E-3</v>
      </c>
    </row>
    <row r="8608" spans="7:8" x14ac:dyDescent="0.45">
      <c r="G8608">
        <v>8606</v>
      </c>
      <c r="H8608">
        <f t="shared" ca="1" si="253"/>
        <v>-4.0329328367452115E-4</v>
      </c>
    </row>
    <row r="8609" spans="7:8" x14ac:dyDescent="0.45">
      <c r="G8609">
        <v>8607</v>
      </c>
      <c r="H8609">
        <f t="shared" ca="1" si="253"/>
        <v>-8.9979793750420197E-3</v>
      </c>
    </row>
    <row r="8610" spans="7:8" x14ac:dyDescent="0.45">
      <c r="G8610">
        <v>8608</v>
      </c>
      <c r="H8610">
        <f t="shared" ca="1" si="253"/>
        <v>1.6235938607673462E-2</v>
      </c>
    </row>
    <row r="8611" spans="7:8" x14ac:dyDescent="0.45">
      <c r="G8611">
        <v>8609</v>
      </c>
      <c r="H8611">
        <f t="shared" ca="1" si="253"/>
        <v>1.2104272078899329E-2</v>
      </c>
    </row>
    <row r="8612" spans="7:8" x14ac:dyDescent="0.45">
      <c r="G8612">
        <v>8610</v>
      </c>
      <c r="H8612">
        <f t="shared" ca="1" si="253"/>
        <v>1.7869494087539958E-2</v>
      </c>
    </row>
    <row r="8613" spans="7:8" x14ac:dyDescent="0.45">
      <c r="G8613">
        <v>8611</v>
      </c>
      <c r="H8613">
        <f t="shared" ca="1" si="253"/>
        <v>2.4601667452853321E-2</v>
      </c>
    </row>
    <row r="8614" spans="7:8" x14ac:dyDescent="0.45">
      <c r="G8614">
        <v>8612</v>
      </c>
      <c r="H8614">
        <f t="shared" ca="1" si="253"/>
        <v>2.4084537774655263E-2</v>
      </c>
    </row>
    <row r="8615" spans="7:8" x14ac:dyDescent="0.45">
      <c r="G8615">
        <v>8613</v>
      </c>
      <c r="H8615">
        <f t="shared" ca="1" si="253"/>
        <v>-9.8020819297939404E-3</v>
      </c>
    </row>
    <row r="8616" spans="7:8" x14ac:dyDescent="0.45">
      <c r="G8616">
        <v>8614</v>
      </c>
      <c r="H8616">
        <f t="shared" ca="1" si="253"/>
        <v>-7.2454150290077847E-3</v>
      </c>
    </row>
    <row r="8617" spans="7:8" x14ac:dyDescent="0.45">
      <c r="G8617">
        <v>8615</v>
      </c>
      <c r="H8617">
        <f t="shared" ca="1" si="253"/>
        <v>-1.5517110471169123E-3</v>
      </c>
    </row>
    <row r="8618" spans="7:8" x14ac:dyDescent="0.45">
      <c r="G8618">
        <v>8616</v>
      </c>
      <c r="H8618">
        <f t="shared" ca="1" si="253"/>
        <v>-4.8348801676892123E-4</v>
      </c>
    </row>
    <row r="8619" spans="7:8" x14ac:dyDescent="0.45">
      <c r="G8619">
        <v>8617</v>
      </c>
      <c r="H8619">
        <f t="shared" ca="1" si="253"/>
        <v>1.3770122525932248E-2</v>
      </c>
    </row>
    <row r="8620" spans="7:8" x14ac:dyDescent="0.45">
      <c r="G8620">
        <v>8618</v>
      </c>
      <c r="H8620">
        <f t="shared" ca="1" si="253"/>
        <v>-4.0643744086704377E-3</v>
      </c>
    </row>
    <row r="8621" spans="7:8" x14ac:dyDescent="0.45">
      <c r="G8621">
        <v>8619</v>
      </c>
      <c r="H8621">
        <f t="shared" ca="1" si="253"/>
        <v>-1.1168468048257307E-2</v>
      </c>
    </row>
    <row r="8622" spans="7:8" x14ac:dyDescent="0.45">
      <c r="G8622">
        <v>8620</v>
      </c>
      <c r="H8622">
        <f t="shared" ca="1" si="253"/>
        <v>4.9532103924245618E-2</v>
      </c>
    </row>
    <row r="8623" spans="7:8" x14ac:dyDescent="0.45">
      <c r="G8623">
        <v>8621</v>
      </c>
      <c r="H8623">
        <f t="shared" ca="1" si="253"/>
        <v>-1.4283396554555E-3</v>
      </c>
    </row>
    <row r="8624" spans="7:8" x14ac:dyDescent="0.45">
      <c r="G8624">
        <v>8622</v>
      </c>
      <c r="H8624">
        <f t="shared" ca="1" si="253"/>
        <v>1.778440208884334E-2</v>
      </c>
    </row>
    <row r="8625" spans="7:8" x14ac:dyDescent="0.45">
      <c r="G8625">
        <v>8623</v>
      </c>
      <c r="H8625">
        <f t="shared" ca="1" si="253"/>
        <v>6.5982373548827871E-3</v>
      </c>
    </row>
    <row r="8626" spans="7:8" x14ac:dyDescent="0.45">
      <c r="G8626">
        <v>8624</v>
      </c>
      <c r="H8626">
        <f t="shared" ca="1" si="253"/>
        <v>-2.7572412657263744E-2</v>
      </c>
    </row>
    <row r="8627" spans="7:8" x14ac:dyDescent="0.45">
      <c r="G8627">
        <v>8625</v>
      </c>
      <c r="H8627">
        <f t="shared" ca="1" si="253"/>
        <v>-2.1195355370320548E-2</v>
      </c>
    </row>
    <row r="8628" spans="7:8" x14ac:dyDescent="0.45">
      <c r="G8628">
        <v>8626</v>
      </c>
      <c r="H8628">
        <f t="shared" ca="1" si="253"/>
        <v>-7.130247001674605E-3</v>
      </c>
    </row>
    <row r="8629" spans="7:8" x14ac:dyDescent="0.45">
      <c r="G8629">
        <v>8627</v>
      </c>
      <c r="H8629">
        <f t="shared" ca="1" si="253"/>
        <v>-3.0249074312165478E-2</v>
      </c>
    </row>
    <row r="8630" spans="7:8" x14ac:dyDescent="0.45">
      <c r="G8630">
        <v>8628</v>
      </c>
      <c r="H8630">
        <f t="shared" ca="1" si="253"/>
        <v>3.8967425509919976E-3</v>
      </c>
    </row>
    <row r="8631" spans="7:8" x14ac:dyDescent="0.45">
      <c r="G8631">
        <v>8629</v>
      </c>
      <c r="H8631">
        <f t="shared" ca="1" si="253"/>
        <v>5.380388643302177E-3</v>
      </c>
    </row>
    <row r="8632" spans="7:8" x14ac:dyDescent="0.45">
      <c r="G8632">
        <v>8630</v>
      </c>
      <c r="H8632">
        <f t="shared" ca="1" si="253"/>
        <v>1.6684388927723798E-2</v>
      </c>
    </row>
    <row r="8633" spans="7:8" x14ac:dyDescent="0.45">
      <c r="G8633">
        <v>8631</v>
      </c>
      <c r="H8633">
        <f t="shared" ca="1" si="253"/>
        <v>2.9676975271579756E-2</v>
      </c>
    </row>
    <row r="8634" spans="7:8" x14ac:dyDescent="0.45">
      <c r="G8634">
        <v>8632</v>
      </c>
      <c r="H8634">
        <f t="shared" ca="1" si="253"/>
        <v>1.6717659838832537E-2</v>
      </c>
    </row>
    <row r="8635" spans="7:8" x14ac:dyDescent="0.45">
      <c r="G8635">
        <v>8633</v>
      </c>
      <c r="H8635">
        <f t="shared" ca="1" si="253"/>
        <v>-8.85708454343637E-3</v>
      </c>
    </row>
    <row r="8636" spans="7:8" x14ac:dyDescent="0.45">
      <c r="G8636">
        <v>8634</v>
      </c>
      <c r="H8636">
        <f t="shared" ca="1" si="253"/>
        <v>1.1682998219704505E-2</v>
      </c>
    </row>
    <row r="8637" spans="7:8" x14ac:dyDescent="0.45">
      <c r="G8637">
        <v>8635</v>
      </c>
      <c r="H8637">
        <f t="shared" ca="1" si="253"/>
        <v>2.0557431146998342E-2</v>
      </c>
    </row>
    <row r="8638" spans="7:8" x14ac:dyDescent="0.45">
      <c r="G8638">
        <v>8636</v>
      </c>
      <c r="H8638">
        <f t="shared" ca="1" si="253"/>
        <v>3.7954168449361322E-2</v>
      </c>
    </row>
    <row r="8639" spans="7:8" x14ac:dyDescent="0.45">
      <c r="G8639">
        <v>8637</v>
      </c>
      <c r="H8639">
        <f t="shared" ca="1" si="253"/>
        <v>3.3766479406276535E-2</v>
      </c>
    </row>
    <row r="8640" spans="7:8" x14ac:dyDescent="0.45">
      <c r="G8640">
        <v>8638</v>
      </c>
      <c r="H8640">
        <f t="shared" ca="1" si="253"/>
        <v>6.815736282563844E-3</v>
      </c>
    </row>
    <row r="8641" spans="7:8" x14ac:dyDescent="0.45">
      <c r="G8641">
        <v>8639</v>
      </c>
      <c r="H8641">
        <f t="shared" ca="1" si="253"/>
        <v>-2.5338293533411278E-2</v>
      </c>
    </row>
    <row r="8642" spans="7:8" x14ac:dyDescent="0.45">
      <c r="G8642">
        <v>8640</v>
      </c>
      <c r="H8642">
        <f t="shared" ca="1" si="253"/>
        <v>4.8454433187457169E-3</v>
      </c>
    </row>
    <row r="8643" spans="7:8" x14ac:dyDescent="0.45">
      <c r="G8643">
        <v>8641</v>
      </c>
      <c r="H8643">
        <f t="shared" ca="1" si="253"/>
        <v>1.6270950107198639E-3</v>
      </c>
    </row>
    <row r="8644" spans="7:8" x14ac:dyDescent="0.45">
      <c r="G8644">
        <v>8642</v>
      </c>
      <c r="H8644">
        <f t="shared" ref="H8644:H8707" ca="1" si="254">_xlfn.NORM.INV(RAND(),N$5,N$6)</f>
        <v>-6.2724919576439859E-4</v>
      </c>
    </row>
    <row r="8645" spans="7:8" x14ac:dyDescent="0.45">
      <c r="G8645">
        <v>8643</v>
      </c>
      <c r="H8645">
        <f t="shared" ca="1" si="254"/>
        <v>3.6164446041801579E-2</v>
      </c>
    </row>
    <row r="8646" spans="7:8" x14ac:dyDescent="0.45">
      <c r="G8646">
        <v>8644</v>
      </c>
      <c r="H8646">
        <f t="shared" ca="1" si="254"/>
        <v>9.3431216175970326E-4</v>
      </c>
    </row>
    <row r="8647" spans="7:8" x14ac:dyDescent="0.45">
      <c r="G8647">
        <v>8645</v>
      </c>
      <c r="H8647">
        <f t="shared" ca="1" si="254"/>
        <v>-1.3409707613843207E-2</v>
      </c>
    </row>
    <row r="8648" spans="7:8" x14ac:dyDescent="0.45">
      <c r="G8648">
        <v>8646</v>
      </c>
      <c r="H8648">
        <f t="shared" ca="1" si="254"/>
        <v>2.9527044557766127E-2</v>
      </c>
    </row>
    <row r="8649" spans="7:8" x14ac:dyDescent="0.45">
      <c r="G8649">
        <v>8647</v>
      </c>
      <c r="H8649">
        <f t="shared" ca="1" si="254"/>
        <v>1.7478043536291083E-2</v>
      </c>
    </row>
    <row r="8650" spans="7:8" x14ac:dyDescent="0.45">
      <c r="G8650">
        <v>8648</v>
      </c>
      <c r="H8650">
        <f t="shared" ca="1" si="254"/>
        <v>2.6796086331838345E-2</v>
      </c>
    </row>
    <row r="8651" spans="7:8" x14ac:dyDescent="0.45">
      <c r="G8651">
        <v>8649</v>
      </c>
      <c r="H8651">
        <f t="shared" ca="1" si="254"/>
        <v>-4.8511711502383283E-3</v>
      </c>
    </row>
    <row r="8652" spans="7:8" x14ac:dyDescent="0.45">
      <c r="G8652">
        <v>8650</v>
      </c>
      <c r="H8652">
        <f t="shared" ca="1" si="254"/>
        <v>1.1578184698806851E-2</v>
      </c>
    </row>
    <row r="8653" spans="7:8" x14ac:dyDescent="0.45">
      <c r="G8653">
        <v>8651</v>
      </c>
      <c r="H8653">
        <f t="shared" ca="1" si="254"/>
        <v>-2.3103890163527513E-2</v>
      </c>
    </row>
    <row r="8654" spans="7:8" x14ac:dyDescent="0.45">
      <c r="G8654">
        <v>8652</v>
      </c>
      <c r="H8654">
        <f t="shared" ca="1" si="254"/>
        <v>-5.981716043798057E-3</v>
      </c>
    </row>
    <row r="8655" spans="7:8" x14ac:dyDescent="0.45">
      <c r="G8655">
        <v>8653</v>
      </c>
      <c r="H8655">
        <f t="shared" ca="1" si="254"/>
        <v>-2.2201514197837318E-2</v>
      </c>
    </row>
    <row r="8656" spans="7:8" x14ac:dyDescent="0.45">
      <c r="G8656">
        <v>8654</v>
      </c>
      <c r="H8656">
        <f t="shared" ca="1" si="254"/>
        <v>-1.2985966575017962E-2</v>
      </c>
    </row>
    <row r="8657" spans="7:8" x14ac:dyDescent="0.45">
      <c r="G8657">
        <v>8655</v>
      </c>
      <c r="H8657">
        <f t="shared" ca="1" si="254"/>
        <v>1.2256001604140875E-2</v>
      </c>
    </row>
    <row r="8658" spans="7:8" x14ac:dyDescent="0.45">
      <c r="G8658">
        <v>8656</v>
      </c>
      <c r="H8658">
        <f t="shared" ca="1" si="254"/>
        <v>2.7699921111526127E-2</v>
      </c>
    </row>
    <row r="8659" spans="7:8" x14ac:dyDescent="0.45">
      <c r="G8659">
        <v>8657</v>
      </c>
      <c r="H8659">
        <f t="shared" ca="1" si="254"/>
        <v>-1.9118289257078681E-2</v>
      </c>
    </row>
    <row r="8660" spans="7:8" x14ac:dyDescent="0.45">
      <c r="G8660">
        <v>8658</v>
      </c>
      <c r="H8660">
        <f t="shared" ca="1" si="254"/>
        <v>5.457661883471218E-4</v>
      </c>
    </row>
    <row r="8661" spans="7:8" x14ac:dyDescent="0.45">
      <c r="G8661">
        <v>8659</v>
      </c>
      <c r="H8661">
        <f t="shared" ca="1" si="254"/>
        <v>2.2857324146174047E-2</v>
      </c>
    </row>
    <row r="8662" spans="7:8" x14ac:dyDescent="0.45">
      <c r="G8662">
        <v>8660</v>
      </c>
      <c r="H8662">
        <f t="shared" ca="1" si="254"/>
        <v>7.1761094198318854E-3</v>
      </c>
    </row>
    <row r="8663" spans="7:8" x14ac:dyDescent="0.45">
      <c r="G8663">
        <v>8661</v>
      </c>
      <c r="H8663">
        <f t="shared" ca="1" si="254"/>
        <v>-1.7287009759069778E-2</v>
      </c>
    </row>
    <row r="8664" spans="7:8" x14ac:dyDescent="0.45">
      <c r="G8664">
        <v>8662</v>
      </c>
      <c r="H8664">
        <f t="shared" ca="1" si="254"/>
        <v>-2.6319639504203251E-2</v>
      </c>
    </row>
    <row r="8665" spans="7:8" x14ac:dyDescent="0.45">
      <c r="G8665">
        <v>8663</v>
      </c>
      <c r="H8665">
        <f t="shared" ca="1" si="254"/>
        <v>-2.07187486671076E-2</v>
      </c>
    </row>
    <row r="8666" spans="7:8" x14ac:dyDescent="0.45">
      <c r="G8666">
        <v>8664</v>
      </c>
      <c r="H8666">
        <f t="shared" ca="1" si="254"/>
        <v>-1.3411888030191393E-2</v>
      </c>
    </row>
    <row r="8667" spans="7:8" x14ac:dyDescent="0.45">
      <c r="G8667">
        <v>8665</v>
      </c>
      <c r="H8667">
        <f t="shared" ca="1" si="254"/>
        <v>1.209328248005263E-2</v>
      </c>
    </row>
    <row r="8668" spans="7:8" x14ac:dyDescent="0.45">
      <c r="G8668">
        <v>8666</v>
      </c>
      <c r="H8668">
        <f t="shared" ca="1" si="254"/>
        <v>2.4879625577423448E-2</v>
      </c>
    </row>
    <row r="8669" spans="7:8" x14ac:dyDescent="0.45">
      <c r="G8669">
        <v>8667</v>
      </c>
      <c r="H8669">
        <f t="shared" ca="1" si="254"/>
        <v>-6.0711075856380364E-3</v>
      </c>
    </row>
    <row r="8670" spans="7:8" x14ac:dyDescent="0.45">
      <c r="G8670">
        <v>8668</v>
      </c>
      <c r="H8670">
        <f t="shared" ca="1" si="254"/>
        <v>-1.1088582536418786E-2</v>
      </c>
    </row>
    <row r="8671" spans="7:8" x14ac:dyDescent="0.45">
      <c r="G8671">
        <v>8669</v>
      </c>
      <c r="H8671">
        <f t="shared" ca="1" si="254"/>
        <v>-3.4869642597123281E-2</v>
      </c>
    </row>
    <row r="8672" spans="7:8" x14ac:dyDescent="0.45">
      <c r="G8672">
        <v>8670</v>
      </c>
      <c r="H8672">
        <f t="shared" ca="1" si="254"/>
        <v>-1.2310180627882606E-2</v>
      </c>
    </row>
    <row r="8673" spans="7:8" x14ac:dyDescent="0.45">
      <c r="G8673">
        <v>8671</v>
      </c>
      <c r="H8673">
        <f t="shared" ca="1" si="254"/>
        <v>-2.3223625171226113E-3</v>
      </c>
    </row>
    <row r="8674" spans="7:8" x14ac:dyDescent="0.45">
      <c r="G8674">
        <v>8672</v>
      </c>
      <c r="H8674">
        <f t="shared" ca="1" si="254"/>
        <v>3.1675813842072978E-2</v>
      </c>
    </row>
    <row r="8675" spans="7:8" x14ac:dyDescent="0.45">
      <c r="G8675">
        <v>8673</v>
      </c>
      <c r="H8675">
        <f t="shared" ca="1" si="254"/>
        <v>1.4073660651633685E-2</v>
      </c>
    </row>
    <row r="8676" spans="7:8" x14ac:dyDescent="0.45">
      <c r="G8676">
        <v>8674</v>
      </c>
      <c r="H8676">
        <f t="shared" ca="1" si="254"/>
        <v>2.3545454146617115E-2</v>
      </c>
    </row>
    <row r="8677" spans="7:8" x14ac:dyDescent="0.45">
      <c r="G8677">
        <v>8675</v>
      </c>
      <c r="H8677">
        <f t="shared" ca="1" si="254"/>
        <v>-2.885305527937827E-3</v>
      </c>
    </row>
    <row r="8678" spans="7:8" x14ac:dyDescent="0.45">
      <c r="G8678">
        <v>8676</v>
      </c>
      <c r="H8678">
        <f t="shared" ca="1" si="254"/>
        <v>3.4429627333506063E-3</v>
      </c>
    </row>
    <row r="8679" spans="7:8" x14ac:dyDescent="0.45">
      <c r="G8679">
        <v>8677</v>
      </c>
      <c r="H8679">
        <f t="shared" ca="1" si="254"/>
        <v>-1.6411241023744555E-2</v>
      </c>
    </row>
    <row r="8680" spans="7:8" x14ac:dyDescent="0.45">
      <c r="G8680">
        <v>8678</v>
      </c>
      <c r="H8680">
        <f t="shared" ca="1" si="254"/>
        <v>1.4041943593767817E-2</v>
      </c>
    </row>
    <row r="8681" spans="7:8" x14ac:dyDescent="0.45">
      <c r="G8681">
        <v>8679</v>
      </c>
      <c r="H8681">
        <f t="shared" ca="1" si="254"/>
        <v>-1.7405290701445912E-2</v>
      </c>
    </row>
    <row r="8682" spans="7:8" x14ac:dyDescent="0.45">
      <c r="G8682">
        <v>8680</v>
      </c>
      <c r="H8682">
        <f t="shared" ca="1" si="254"/>
        <v>2.6283300855913322E-2</v>
      </c>
    </row>
    <row r="8683" spans="7:8" x14ac:dyDescent="0.45">
      <c r="G8683">
        <v>8681</v>
      </c>
      <c r="H8683">
        <f t="shared" ca="1" si="254"/>
        <v>-1.5298190135945199E-2</v>
      </c>
    </row>
    <row r="8684" spans="7:8" x14ac:dyDescent="0.45">
      <c r="G8684">
        <v>8682</v>
      </c>
      <c r="H8684">
        <f t="shared" ca="1" si="254"/>
        <v>-4.3772063912458255E-3</v>
      </c>
    </row>
    <row r="8685" spans="7:8" x14ac:dyDescent="0.45">
      <c r="G8685">
        <v>8683</v>
      </c>
      <c r="H8685">
        <f t="shared" ca="1" si="254"/>
        <v>-3.3525351455785807E-3</v>
      </c>
    </row>
    <row r="8686" spans="7:8" x14ac:dyDescent="0.45">
      <c r="G8686">
        <v>8684</v>
      </c>
      <c r="H8686">
        <f t="shared" ca="1" si="254"/>
        <v>2.1813041253972931E-2</v>
      </c>
    </row>
    <row r="8687" spans="7:8" x14ac:dyDescent="0.45">
      <c r="G8687">
        <v>8685</v>
      </c>
      <c r="H8687">
        <f t="shared" ca="1" si="254"/>
        <v>1.9570010720307673E-2</v>
      </c>
    </row>
    <row r="8688" spans="7:8" x14ac:dyDescent="0.45">
      <c r="G8688">
        <v>8686</v>
      </c>
      <c r="H8688">
        <f t="shared" ca="1" si="254"/>
        <v>-3.4397069064577519E-2</v>
      </c>
    </row>
    <row r="8689" spans="7:8" x14ac:dyDescent="0.45">
      <c r="G8689">
        <v>8687</v>
      </c>
      <c r="H8689">
        <f t="shared" ca="1" si="254"/>
        <v>-1.4277087484458974E-2</v>
      </c>
    </row>
    <row r="8690" spans="7:8" x14ac:dyDescent="0.45">
      <c r="G8690">
        <v>8688</v>
      </c>
      <c r="H8690">
        <f t="shared" ca="1" si="254"/>
        <v>-4.1276726988637843E-3</v>
      </c>
    </row>
    <row r="8691" spans="7:8" x14ac:dyDescent="0.45">
      <c r="G8691">
        <v>8689</v>
      </c>
      <c r="H8691">
        <f t="shared" ca="1" si="254"/>
        <v>2.1171232622311961E-2</v>
      </c>
    </row>
    <row r="8692" spans="7:8" x14ac:dyDescent="0.45">
      <c r="G8692">
        <v>8690</v>
      </c>
      <c r="H8692">
        <f t="shared" ca="1" si="254"/>
        <v>-7.6342758343852677E-3</v>
      </c>
    </row>
    <row r="8693" spans="7:8" x14ac:dyDescent="0.45">
      <c r="G8693">
        <v>8691</v>
      </c>
      <c r="H8693">
        <f t="shared" ca="1" si="254"/>
        <v>-9.996917988016692E-3</v>
      </c>
    </row>
    <row r="8694" spans="7:8" x14ac:dyDescent="0.45">
      <c r="G8694">
        <v>8692</v>
      </c>
      <c r="H8694">
        <f t="shared" ca="1" si="254"/>
        <v>9.2615093752630353E-3</v>
      </c>
    </row>
    <row r="8695" spans="7:8" x14ac:dyDescent="0.45">
      <c r="G8695">
        <v>8693</v>
      </c>
      <c r="H8695">
        <f t="shared" ca="1" si="254"/>
        <v>7.665664582340981E-3</v>
      </c>
    </row>
    <row r="8696" spans="7:8" x14ac:dyDescent="0.45">
      <c r="G8696">
        <v>8694</v>
      </c>
      <c r="H8696">
        <f t="shared" ca="1" si="254"/>
        <v>3.6654311363837504E-2</v>
      </c>
    </row>
    <row r="8697" spans="7:8" x14ac:dyDescent="0.45">
      <c r="G8697">
        <v>8695</v>
      </c>
      <c r="H8697">
        <f t="shared" ca="1" si="254"/>
        <v>-1.4275917201807967E-3</v>
      </c>
    </row>
    <row r="8698" spans="7:8" x14ac:dyDescent="0.45">
      <c r="G8698">
        <v>8696</v>
      </c>
      <c r="H8698">
        <f t="shared" ca="1" si="254"/>
        <v>-1.667778085963615E-2</v>
      </c>
    </row>
    <row r="8699" spans="7:8" x14ac:dyDescent="0.45">
      <c r="G8699">
        <v>8697</v>
      </c>
      <c r="H8699">
        <f t="shared" ca="1" si="254"/>
        <v>-4.4784638611169839E-2</v>
      </c>
    </row>
    <row r="8700" spans="7:8" x14ac:dyDescent="0.45">
      <c r="G8700">
        <v>8698</v>
      </c>
      <c r="H8700">
        <f t="shared" ca="1" si="254"/>
        <v>4.3669777617519674E-2</v>
      </c>
    </row>
    <row r="8701" spans="7:8" x14ac:dyDescent="0.45">
      <c r="G8701">
        <v>8699</v>
      </c>
      <c r="H8701">
        <f t="shared" ca="1" si="254"/>
        <v>3.0640359459438889E-2</v>
      </c>
    </row>
    <row r="8702" spans="7:8" x14ac:dyDescent="0.45">
      <c r="G8702">
        <v>8700</v>
      </c>
      <c r="H8702">
        <f t="shared" ca="1" si="254"/>
        <v>-2.0321290808474207E-2</v>
      </c>
    </row>
    <row r="8703" spans="7:8" x14ac:dyDescent="0.45">
      <c r="G8703">
        <v>8701</v>
      </c>
      <c r="H8703">
        <f t="shared" ca="1" si="254"/>
        <v>-4.6099070952506718E-2</v>
      </c>
    </row>
    <row r="8704" spans="7:8" x14ac:dyDescent="0.45">
      <c r="G8704">
        <v>8702</v>
      </c>
      <c r="H8704">
        <f t="shared" ca="1" si="254"/>
        <v>5.9181557873265126E-3</v>
      </c>
    </row>
    <row r="8705" spans="7:8" x14ac:dyDescent="0.45">
      <c r="G8705">
        <v>8703</v>
      </c>
      <c r="H8705">
        <f t="shared" ca="1" si="254"/>
        <v>-2.0614717283466671E-2</v>
      </c>
    </row>
    <row r="8706" spans="7:8" x14ac:dyDescent="0.45">
      <c r="G8706">
        <v>8704</v>
      </c>
      <c r="H8706">
        <f t="shared" ca="1" si="254"/>
        <v>-2.3990048143167509E-2</v>
      </c>
    </row>
    <row r="8707" spans="7:8" x14ac:dyDescent="0.45">
      <c r="G8707">
        <v>8705</v>
      </c>
      <c r="H8707">
        <f t="shared" ca="1" si="254"/>
        <v>-1.4911323597783115E-2</v>
      </c>
    </row>
    <row r="8708" spans="7:8" x14ac:dyDescent="0.45">
      <c r="G8708">
        <v>8706</v>
      </c>
      <c r="H8708">
        <f t="shared" ref="H8708:H8771" ca="1" si="255">_xlfn.NORM.INV(RAND(),N$5,N$6)</f>
        <v>6.2043561259199423E-3</v>
      </c>
    </row>
    <row r="8709" spans="7:8" x14ac:dyDescent="0.45">
      <c r="G8709">
        <v>8707</v>
      </c>
      <c r="H8709">
        <f t="shared" ca="1" si="255"/>
        <v>2.0050131060954792E-2</v>
      </c>
    </row>
    <row r="8710" spans="7:8" x14ac:dyDescent="0.45">
      <c r="G8710">
        <v>8708</v>
      </c>
      <c r="H8710">
        <f t="shared" ca="1" si="255"/>
        <v>-8.6805555118524558E-3</v>
      </c>
    </row>
    <row r="8711" spans="7:8" x14ac:dyDescent="0.45">
      <c r="G8711">
        <v>8709</v>
      </c>
      <c r="H8711">
        <f t="shared" ca="1" si="255"/>
        <v>-2.0540054532065147E-2</v>
      </c>
    </row>
    <row r="8712" spans="7:8" x14ac:dyDescent="0.45">
      <c r="G8712">
        <v>8710</v>
      </c>
      <c r="H8712">
        <f t="shared" ca="1" si="255"/>
        <v>-2.401595964109807E-2</v>
      </c>
    </row>
    <row r="8713" spans="7:8" x14ac:dyDescent="0.45">
      <c r="G8713">
        <v>8711</v>
      </c>
      <c r="H8713">
        <f t="shared" ca="1" si="255"/>
        <v>3.1004401765558176E-3</v>
      </c>
    </row>
    <row r="8714" spans="7:8" x14ac:dyDescent="0.45">
      <c r="G8714">
        <v>8712</v>
      </c>
      <c r="H8714">
        <f t="shared" ca="1" si="255"/>
        <v>1.610774155624646E-2</v>
      </c>
    </row>
    <row r="8715" spans="7:8" x14ac:dyDescent="0.45">
      <c r="G8715">
        <v>8713</v>
      </c>
      <c r="H8715">
        <f t="shared" ca="1" si="255"/>
        <v>1.0349422174256015E-2</v>
      </c>
    </row>
    <row r="8716" spans="7:8" x14ac:dyDescent="0.45">
      <c r="G8716">
        <v>8714</v>
      </c>
      <c r="H8716">
        <f t="shared" ca="1" si="255"/>
        <v>-1.1367377352369593E-2</v>
      </c>
    </row>
    <row r="8717" spans="7:8" x14ac:dyDescent="0.45">
      <c r="G8717">
        <v>8715</v>
      </c>
      <c r="H8717">
        <f t="shared" ca="1" si="255"/>
        <v>-1.4004663831423727E-2</v>
      </c>
    </row>
    <row r="8718" spans="7:8" x14ac:dyDescent="0.45">
      <c r="G8718">
        <v>8716</v>
      </c>
      <c r="H8718">
        <f t="shared" ca="1" si="255"/>
        <v>-1.5426539860372672E-2</v>
      </c>
    </row>
    <row r="8719" spans="7:8" x14ac:dyDescent="0.45">
      <c r="G8719">
        <v>8717</v>
      </c>
      <c r="H8719">
        <f t="shared" ca="1" si="255"/>
        <v>-6.0427725091549518E-3</v>
      </c>
    </row>
    <row r="8720" spans="7:8" x14ac:dyDescent="0.45">
      <c r="G8720">
        <v>8718</v>
      </c>
      <c r="H8720">
        <f t="shared" ca="1" si="255"/>
        <v>-2.4569596552688599E-3</v>
      </c>
    </row>
    <row r="8721" spans="7:8" x14ac:dyDescent="0.45">
      <c r="G8721">
        <v>8719</v>
      </c>
      <c r="H8721">
        <f t="shared" ca="1" si="255"/>
        <v>6.5214473630381469E-4</v>
      </c>
    </row>
    <row r="8722" spans="7:8" x14ac:dyDescent="0.45">
      <c r="G8722">
        <v>8720</v>
      </c>
      <c r="H8722">
        <f t="shared" ca="1" si="255"/>
        <v>1.9759716289042349E-2</v>
      </c>
    </row>
    <row r="8723" spans="7:8" x14ac:dyDescent="0.45">
      <c r="G8723">
        <v>8721</v>
      </c>
      <c r="H8723">
        <f t="shared" ca="1" si="255"/>
        <v>4.1062017675487514E-3</v>
      </c>
    </row>
    <row r="8724" spans="7:8" x14ac:dyDescent="0.45">
      <c r="G8724">
        <v>8722</v>
      </c>
      <c r="H8724">
        <f t="shared" ca="1" si="255"/>
        <v>-5.7517170538656022E-4</v>
      </c>
    </row>
    <row r="8725" spans="7:8" x14ac:dyDescent="0.45">
      <c r="G8725">
        <v>8723</v>
      </c>
      <c r="H8725">
        <f t="shared" ca="1" si="255"/>
        <v>2.5881248019238176E-2</v>
      </c>
    </row>
    <row r="8726" spans="7:8" x14ac:dyDescent="0.45">
      <c r="G8726">
        <v>8724</v>
      </c>
      <c r="H8726">
        <f t="shared" ca="1" si="255"/>
        <v>-8.4973826520046876E-3</v>
      </c>
    </row>
    <row r="8727" spans="7:8" x14ac:dyDescent="0.45">
      <c r="G8727">
        <v>8725</v>
      </c>
      <c r="H8727">
        <f t="shared" ca="1" si="255"/>
        <v>3.2145847029726371E-3</v>
      </c>
    </row>
    <row r="8728" spans="7:8" x14ac:dyDescent="0.45">
      <c r="G8728">
        <v>8726</v>
      </c>
      <c r="H8728">
        <f t="shared" ca="1" si="255"/>
        <v>1.2940148078703898E-2</v>
      </c>
    </row>
    <row r="8729" spans="7:8" x14ac:dyDescent="0.45">
      <c r="G8729">
        <v>8727</v>
      </c>
      <c r="H8729">
        <f t="shared" ca="1" si="255"/>
        <v>2.9014813279762751E-3</v>
      </c>
    </row>
    <row r="8730" spans="7:8" x14ac:dyDescent="0.45">
      <c r="G8730">
        <v>8728</v>
      </c>
      <c r="H8730">
        <f t="shared" ca="1" si="255"/>
        <v>-1.0448442153215108E-2</v>
      </c>
    </row>
    <row r="8731" spans="7:8" x14ac:dyDescent="0.45">
      <c r="G8731">
        <v>8729</v>
      </c>
      <c r="H8731">
        <f t="shared" ca="1" si="255"/>
        <v>-1.7751325963203713E-2</v>
      </c>
    </row>
    <row r="8732" spans="7:8" x14ac:dyDescent="0.45">
      <c r="G8732">
        <v>8730</v>
      </c>
      <c r="H8732">
        <f t="shared" ca="1" si="255"/>
        <v>-1.3110961111998547E-2</v>
      </c>
    </row>
    <row r="8733" spans="7:8" x14ac:dyDescent="0.45">
      <c r="G8733">
        <v>8731</v>
      </c>
      <c r="H8733">
        <f t="shared" ca="1" si="255"/>
        <v>1.3427808216996861E-2</v>
      </c>
    </row>
    <row r="8734" spans="7:8" x14ac:dyDescent="0.45">
      <c r="G8734">
        <v>8732</v>
      </c>
      <c r="H8734">
        <f t="shared" ca="1" si="255"/>
        <v>-1.2734865296206569E-2</v>
      </c>
    </row>
    <row r="8735" spans="7:8" x14ac:dyDescent="0.45">
      <c r="G8735">
        <v>8733</v>
      </c>
      <c r="H8735">
        <f t="shared" ca="1" si="255"/>
        <v>-3.7159305989495621E-2</v>
      </c>
    </row>
    <row r="8736" spans="7:8" x14ac:dyDescent="0.45">
      <c r="G8736">
        <v>8734</v>
      </c>
      <c r="H8736">
        <f t="shared" ca="1" si="255"/>
        <v>1.4405267345910543E-2</v>
      </c>
    </row>
    <row r="8737" spans="7:8" x14ac:dyDescent="0.45">
      <c r="G8737">
        <v>8735</v>
      </c>
      <c r="H8737">
        <f t="shared" ca="1" si="255"/>
        <v>-2.3172467373420227E-2</v>
      </c>
    </row>
    <row r="8738" spans="7:8" x14ac:dyDescent="0.45">
      <c r="G8738">
        <v>8736</v>
      </c>
      <c r="H8738">
        <f t="shared" ca="1" si="255"/>
        <v>-1.0131911043384546E-2</v>
      </c>
    </row>
    <row r="8739" spans="7:8" x14ac:dyDescent="0.45">
      <c r="G8739">
        <v>8737</v>
      </c>
      <c r="H8739">
        <f t="shared" ca="1" si="255"/>
        <v>-1.726407769386671E-2</v>
      </c>
    </row>
    <row r="8740" spans="7:8" x14ac:dyDescent="0.45">
      <c r="G8740">
        <v>8738</v>
      </c>
      <c r="H8740">
        <f t="shared" ca="1" si="255"/>
        <v>3.4142705049571405E-2</v>
      </c>
    </row>
    <row r="8741" spans="7:8" x14ac:dyDescent="0.45">
      <c r="G8741">
        <v>8739</v>
      </c>
      <c r="H8741">
        <f t="shared" ca="1" si="255"/>
        <v>2.2380266335204499E-2</v>
      </c>
    </row>
    <row r="8742" spans="7:8" x14ac:dyDescent="0.45">
      <c r="G8742">
        <v>8740</v>
      </c>
      <c r="H8742">
        <f t="shared" ca="1" si="255"/>
        <v>-3.3725199632683403E-2</v>
      </c>
    </row>
    <row r="8743" spans="7:8" x14ac:dyDescent="0.45">
      <c r="G8743">
        <v>8741</v>
      </c>
      <c r="H8743">
        <f t="shared" ca="1" si="255"/>
        <v>-2.198979832140277E-2</v>
      </c>
    </row>
    <row r="8744" spans="7:8" x14ac:dyDescent="0.45">
      <c r="G8744">
        <v>8742</v>
      </c>
      <c r="H8744">
        <f t="shared" ca="1" si="255"/>
        <v>2.4082814708941314E-3</v>
      </c>
    </row>
    <row r="8745" spans="7:8" x14ac:dyDescent="0.45">
      <c r="G8745">
        <v>8743</v>
      </c>
      <c r="H8745">
        <f t="shared" ca="1" si="255"/>
        <v>7.6350996651574875E-3</v>
      </c>
    </row>
    <row r="8746" spans="7:8" x14ac:dyDescent="0.45">
      <c r="G8746">
        <v>8744</v>
      </c>
      <c r="H8746">
        <f t="shared" ca="1" si="255"/>
        <v>2.7416139993384256E-2</v>
      </c>
    </row>
    <row r="8747" spans="7:8" x14ac:dyDescent="0.45">
      <c r="G8747">
        <v>8745</v>
      </c>
      <c r="H8747">
        <f t="shared" ca="1" si="255"/>
        <v>1.3414999297520026E-2</v>
      </c>
    </row>
    <row r="8748" spans="7:8" x14ac:dyDescent="0.45">
      <c r="G8748">
        <v>8746</v>
      </c>
      <c r="H8748">
        <f t="shared" ca="1" si="255"/>
        <v>1.7054647882879085E-2</v>
      </c>
    </row>
    <row r="8749" spans="7:8" x14ac:dyDescent="0.45">
      <c r="G8749">
        <v>8747</v>
      </c>
      <c r="H8749">
        <f t="shared" ca="1" si="255"/>
        <v>2.9231825437082908E-2</v>
      </c>
    </row>
    <row r="8750" spans="7:8" x14ac:dyDescent="0.45">
      <c r="G8750">
        <v>8748</v>
      </c>
      <c r="H8750">
        <f t="shared" ca="1" si="255"/>
        <v>2.7349860227104943E-2</v>
      </c>
    </row>
    <row r="8751" spans="7:8" x14ac:dyDescent="0.45">
      <c r="G8751">
        <v>8749</v>
      </c>
      <c r="H8751">
        <f t="shared" ca="1" si="255"/>
        <v>-5.3117909524263559E-3</v>
      </c>
    </row>
    <row r="8752" spans="7:8" x14ac:dyDescent="0.45">
      <c r="G8752">
        <v>8750</v>
      </c>
      <c r="H8752">
        <f t="shared" ca="1" si="255"/>
        <v>-7.1466924645450887E-3</v>
      </c>
    </row>
    <row r="8753" spans="7:8" x14ac:dyDescent="0.45">
      <c r="G8753">
        <v>8751</v>
      </c>
      <c r="H8753">
        <f t="shared" ca="1" si="255"/>
        <v>-4.4886169373226127E-2</v>
      </c>
    </row>
    <row r="8754" spans="7:8" x14ac:dyDescent="0.45">
      <c r="G8754">
        <v>8752</v>
      </c>
      <c r="H8754">
        <f t="shared" ca="1" si="255"/>
        <v>6.0340122294897216E-3</v>
      </c>
    </row>
    <row r="8755" spans="7:8" x14ac:dyDescent="0.45">
      <c r="G8755">
        <v>8753</v>
      </c>
      <c r="H8755">
        <f t="shared" ca="1" si="255"/>
        <v>-9.621754966816741E-3</v>
      </c>
    </row>
    <row r="8756" spans="7:8" x14ac:dyDescent="0.45">
      <c r="G8756">
        <v>8754</v>
      </c>
      <c r="H8756">
        <f t="shared" ca="1" si="255"/>
        <v>2.1757566895744544E-2</v>
      </c>
    </row>
    <row r="8757" spans="7:8" x14ac:dyDescent="0.45">
      <c r="G8757">
        <v>8755</v>
      </c>
      <c r="H8757">
        <f t="shared" ca="1" si="255"/>
        <v>-1.0916337039734216E-2</v>
      </c>
    </row>
    <row r="8758" spans="7:8" x14ac:dyDescent="0.45">
      <c r="G8758">
        <v>8756</v>
      </c>
      <c r="H8758">
        <f t="shared" ca="1" si="255"/>
        <v>-2.296604498054582E-2</v>
      </c>
    </row>
    <row r="8759" spans="7:8" x14ac:dyDescent="0.45">
      <c r="G8759">
        <v>8757</v>
      </c>
      <c r="H8759">
        <f t="shared" ca="1" si="255"/>
        <v>-8.6189836031551424E-3</v>
      </c>
    </row>
    <row r="8760" spans="7:8" x14ac:dyDescent="0.45">
      <c r="G8760">
        <v>8758</v>
      </c>
      <c r="H8760">
        <f t="shared" ca="1" si="255"/>
        <v>-4.2979696798409704E-3</v>
      </c>
    </row>
    <row r="8761" spans="7:8" x14ac:dyDescent="0.45">
      <c r="G8761">
        <v>8759</v>
      </c>
      <c r="H8761">
        <f t="shared" ca="1" si="255"/>
        <v>-6.4499559841099709E-3</v>
      </c>
    </row>
    <row r="8762" spans="7:8" x14ac:dyDescent="0.45">
      <c r="G8762">
        <v>8760</v>
      </c>
      <c r="H8762">
        <f t="shared" ca="1" si="255"/>
        <v>3.2222786457011712E-3</v>
      </c>
    </row>
    <row r="8763" spans="7:8" x14ac:dyDescent="0.45">
      <c r="G8763">
        <v>8761</v>
      </c>
      <c r="H8763">
        <f t="shared" ca="1" si="255"/>
        <v>-1.8016721222855761E-2</v>
      </c>
    </row>
    <row r="8764" spans="7:8" x14ac:dyDescent="0.45">
      <c r="G8764">
        <v>8762</v>
      </c>
      <c r="H8764">
        <f t="shared" ca="1" si="255"/>
        <v>-1.0324097277610148E-2</v>
      </c>
    </row>
    <row r="8765" spans="7:8" x14ac:dyDescent="0.45">
      <c r="G8765">
        <v>8763</v>
      </c>
      <c r="H8765">
        <f t="shared" ca="1" si="255"/>
        <v>-7.2793072178146446E-4</v>
      </c>
    </row>
    <row r="8766" spans="7:8" x14ac:dyDescent="0.45">
      <c r="G8766">
        <v>8764</v>
      </c>
      <c r="H8766">
        <f t="shared" ca="1" si="255"/>
        <v>3.570493038269789E-2</v>
      </c>
    </row>
    <row r="8767" spans="7:8" x14ac:dyDescent="0.45">
      <c r="G8767">
        <v>8765</v>
      </c>
      <c r="H8767">
        <f t="shared" ca="1" si="255"/>
        <v>4.8102574503780084E-3</v>
      </c>
    </row>
    <row r="8768" spans="7:8" x14ac:dyDescent="0.45">
      <c r="G8768">
        <v>8766</v>
      </c>
      <c r="H8768">
        <f t="shared" ca="1" si="255"/>
        <v>3.9709747053921031E-2</v>
      </c>
    </row>
    <row r="8769" spans="7:8" x14ac:dyDescent="0.45">
      <c r="G8769">
        <v>8767</v>
      </c>
      <c r="H8769">
        <f t="shared" ca="1" si="255"/>
        <v>3.0202297862952254E-2</v>
      </c>
    </row>
    <row r="8770" spans="7:8" x14ac:dyDescent="0.45">
      <c r="G8770">
        <v>8768</v>
      </c>
      <c r="H8770">
        <f t="shared" ca="1" si="255"/>
        <v>4.8590210693151049E-4</v>
      </c>
    </row>
    <row r="8771" spans="7:8" x14ac:dyDescent="0.45">
      <c r="G8771">
        <v>8769</v>
      </c>
      <c r="H8771">
        <f t="shared" ca="1" si="255"/>
        <v>1.0648407776047737E-2</v>
      </c>
    </row>
    <row r="8772" spans="7:8" x14ac:dyDescent="0.45">
      <c r="G8772">
        <v>8770</v>
      </c>
      <c r="H8772">
        <f t="shared" ref="H8772:H8835" ca="1" si="256">_xlfn.NORM.INV(RAND(),N$5,N$6)</f>
        <v>1.0487968494658438E-2</v>
      </c>
    </row>
    <row r="8773" spans="7:8" x14ac:dyDescent="0.45">
      <c r="G8773">
        <v>8771</v>
      </c>
      <c r="H8773">
        <f t="shared" ca="1" si="256"/>
        <v>-1.0098774077010552E-2</v>
      </c>
    </row>
    <row r="8774" spans="7:8" x14ac:dyDescent="0.45">
      <c r="G8774">
        <v>8772</v>
      </c>
      <c r="H8774">
        <f t="shared" ca="1" si="256"/>
        <v>1.1374253135362538E-2</v>
      </c>
    </row>
    <row r="8775" spans="7:8" x14ac:dyDescent="0.45">
      <c r="G8775">
        <v>8773</v>
      </c>
      <c r="H8775">
        <f t="shared" ca="1" si="256"/>
        <v>-1.6882007743513967E-2</v>
      </c>
    </row>
    <row r="8776" spans="7:8" x14ac:dyDescent="0.45">
      <c r="G8776">
        <v>8774</v>
      </c>
      <c r="H8776">
        <f t="shared" ca="1" si="256"/>
        <v>-4.0826746048882111E-2</v>
      </c>
    </row>
    <row r="8777" spans="7:8" x14ac:dyDescent="0.45">
      <c r="G8777">
        <v>8775</v>
      </c>
      <c r="H8777">
        <f t="shared" ca="1" si="256"/>
        <v>4.5234748963038285E-3</v>
      </c>
    </row>
    <row r="8778" spans="7:8" x14ac:dyDescent="0.45">
      <c r="G8778">
        <v>8776</v>
      </c>
      <c r="H8778">
        <f t="shared" ca="1" si="256"/>
        <v>5.645929425154848E-3</v>
      </c>
    </row>
    <row r="8779" spans="7:8" x14ac:dyDescent="0.45">
      <c r="G8779">
        <v>8777</v>
      </c>
      <c r="H8779">
        <f t="shared" ca="1" si="256"/>
        <v>-6.0274976837296082E-5</v>
      </c>
    </row>
    <row r="8780" spans="7:8" x14ac:dyDescent="0.45">
      <c r="G8780">
        <v>8778</v>
      </c>
      <c r="H8780">
        <f t="shared" ca="1" si="256"/>
        <v>9.3212171651804211E-3</v>
      </c>
    </row>
    <row r="8781" spans="7:8" x14ac:dyDescent="0.45">
      <c r="G8781">
        <v>8779</v>
      </c>
      <c r="H8781">
        <f t="shared" ca="1" si="256"/>
        <v>-8.1261338575350478E-2</v>
      </c>
    </row>
    <row r="8782" spans="7:8" x14ac:dyDescent="0.45">
      <c r="G8782">
        <v>8780</v>
      </c>
      <c r="H8782">
        <f t="shared" ca="1" si="256"/>
        <v>-5.5857326432657154E-3</v>
      </c>
    </row>
    <row r="8783" spans="7:8" x14ac:dyDescent="0.45">
      <c r="G8783">
        <v>8781</v>
      </c>
      <c r="H8783">
        <f t="shared" ca="1" si="256"/>
        <v>-9.0646709438965758E-3</v>
      </c>
    </row>
    <row r="8784" spans="7:8" x14ac:dyDescent="0.45">
      <c r="G8784">
        <v>8782</v>
      </c>
      <c r="H8784">
        <f t="shared" ca="1" si="256"/>
        <v>-9.8143652374151034E-3</v>
      </c>
    </row>
    <row r="8785" spans="7:8" x14ac:dyDescent="0.45">
      <c r="G8785">
        <v>8783</v>
      </c>
      <c r="H8785">
        <f t="shared" ca="1" si="256"/>
        <v>-2.8600047152190235E-3</v>
      </c>
    </row>
    <row r="8786" spans="7:8" x14ac:dyDescent="0.45">
      <c r="G8786">
        <v>8784</v>
      </c>
      <c r="H8786">
        <f t="shared" ca="1" si="256"/>
        <v>-9.3302181160845115E-4</v>
      </c>
    </row>
    <row r="8787" spans="7:8" x14ac:dyDescent="0.45">
      <c r="G8787">
        <v>8785</v>
      </c>
      <c r="H8787">
        <f t="shared" ca="1" si="256"/>
        <v>3.8758159829343136E-2</v>
      </c>
    </row>
    <row r="8788" spans="7:8" x14ac:dyDescent="0.45">
      <c r="G8788">
        <v>8786</v>
      </c>
      <c r="H8788">
        <f t="shared" ca="1" si="256"/>
        <v>-5.7003500004506637E-3</v>
      </c>
    </row>
    <row r="8789" spans="7:8" x14ac:dyDescent="0.45">
      <c r="G8789">
        <v>8787</v>
      </c>
      <c r="H8789">
        <f t="shared" ca="1" si="256"/>
        <v>2.2897602651927546E-2</v>
      </c>
    </row>
    <row r="8790" spans="7:8" x14ac:dyDescent="0.45">
      <c r="G8790">
        <v>8788</v>
      </c>
      <c r="H8790">
        <f t="shared" ca="1" si="256"/>
        <v>-1.6099060904101108E-2</v>
      </c>
    </row>
    <row r="8791" spans="7:8" x14ac:dyDescent="0.45">
      <c r="G8791">
        <v>8789</v>
      </c>
      <c r="H8791">
        <f t="shared" ca="1" si="256"/>
        <v>-5.7121506953275499E-3</v>
      </c>
    </row>
    <row r="8792" spans="7:8" x14ac:dyDescent="0.45">
      <c r="G8792">
        <v>8790</v>
      </c>
      <c r="H8792">
        <f t="shared" ca="1" si="256"/>
        <v>2.5188273812348162E-2</v>
      </c>
    </row>
    <row r="8793" spans="7:8" x14ac:dyDescent="0.45">
      <c r="G8793">
        <v>8791</v>
      </c>
      <c r="H8793">
        <f t="shared" ca="1" si="256"/>
        <v>-4.942623054139888E-3</v>
      </c>
    </row>
    <row r="8794" spans="7:8" x14ac:dyDescent="0.45">
      <c r="G8794">
        <v>8792</v>
      </c>
      <c r="H8794">
        <f t="shared" ca="1" si="256"/>
        <v>7.2466697928233945E-3</v>
      </c>
    </row>
    <row r="8795" spans="7:8" x14ac:dyDescent="0.45">
      <c r="G8795">
        <v>8793</v>
      </c>
      <c r="H8795">
        <f t="shared" ca="1" si="256"/>
        <v>1.8728708772794714E-2</v>
      </c>
    </row>
    <row r="8796" spans="7:8" x14ac:dyDescent="0.45">
      <c r="G8796">
        <v>8794</v>
      </c>
      <c r="H8796">
        <f t="shared" ca="1" si="256"/>
        <v>6.8179301463721503E-3</v>
      </c>
    </row>
    <row r="8797" spans="7:8" x14ac:dyDescent="0.45">
      <c r="G8797">
        <v>8795</v>
      </c>
      <c r="H8797">
        <f t="shared" ca="1" si="256"/>
        <v>-7.2319400667151075E-3</v>
      </c>
    </row>
    <row r="8798" spans="7:8" x14ac:dyDescent="0.45">
      <c r="G8798">
        <v>8796</v>
      </c>
      <c r="H8798">
        <f t="shared" ca="1" si="256"/>
        <v>-1.3666203968352796E-2</v>
      </c>
    </row>
    <row r="8799" spans="7:8" x14ac:dyDescent="0.45">
      <c r="G8799">
        <v>8797</v>
      </c>
      <c r="H8799">
        <f t="shared" ca="1" si="256"/>
        <v>-8.731105799095017E-3</v>
      </c>
    </row>
    <row r="8800" spans="7:8" x14ac:dyDescent="0.45">
      <c r="G8800">
        <v>8798</v>
      </c>
      <c r="H8800">
        <f t="shared" ca="1" si="256"/>
        <v>2.6328077208794175E-2</v>
      </c>
    </row>
    <row r="8801" spans="7:8" x14ac:dyDescent="0.45">
      <c r="G8801">
        <v>8799</v>
      </c>
      <c r="H8801">
        <f t="shared" ca="1" si="256"/>
        <v>-1.8285191543755984E-2</v>
      </c>
    </row>
    <row r="8802" spans="7:8" x14ac:dyDescent="0.45">
      <c r="G8802">
        <v>8800</v>
      </c>
      <c r="H8802">
        <f t="shared" ca="1" si="256"/>
        <v>-7.5959447093999133E-3</v>
      </c>
    </row>
    <row r="8803" spans="7:8" x14ac:dyDescent="0.45">
      <c r="G8803">
        <v>8801</v>
      </c>
      <c r="H8803">
        <f t="shared" ca="1" si="256"/>
        <v>7.4372846613511168E-3</v>
      </c>
    </row>
    <row r="8804" spans="7:8" x14ac:dyDescent="0.45">
      <c r="G8804">
        <v>8802</v>
      </c>
      <c r="H8804">
        <f t="shared" ca="1" si="256"/>
        <v>-1.6041867704653719E-2</v>
      </c>
    </row>
    <row r="8805" spans="7:8" x14ac:dyDescent="0.45">
      <c r="G8805">
        <v>8803</v>
      </c>
      <c r="H8805">
        <f t="shared" ca="1" si="256"/>
        <v>2.0954592449064016E-2</v>
      </c>
    </row>
    <row r="8806" spans="7:8" x14ac:dyDescent="0.45">
      <c r="G8806">
        <v>8804</v>
      </c>
      <c r="H8806">
        <f t="shared" ca="1" si="256"/>
        <v>-8.987339407981439E-3</v>
      </c>
    </row>
    <row r="8807" spans="7:8" x14ac:dyDescent="0.45">
      <c r="G8807">
        <v>8805</v>
      </c>
      <c r="H8807">
        <f t="shared" ca="1" si="256"/>
        <v>-1.9332276062002142E-2</v>
      </c>
    </row>
    <row r="8808" spans="7:8" x14ac:dyDescent="0.45">
      <c r="G8808">
        <v>8806</v>
      </c>
      <c r="H8808">
        <f t="shared" ca="1" si="256"/>
        <v>-2.9527572660073206E-2</v>
      </c>
    </row>
    <row r="8809" spans="7:8" x14ac:dyDescent="0.45">
      <c r="G8809">
        <v>8807</v>
      </c>
      <c r="H8809">
        <f t="shared" ca="1" si="256"/>
        <v>-8.8160321089533703E-3</v>
      </c>
    </row>
    <row r="8810" spans="7:8" x14ac:dyDescent="0.45">
      <c r="G8810">
        <v>8808</v>
      </c>
      <c r="H8810">
        <f t="shared" ca="1" si="256"/>
        <v>-8.283223665721217E-3</v>
      </c>
    </row>
    <row r="8811" spans="7:8" x14ac:dyDescent="0.45">
      <c r="G8811">
        <v>8809</v>
      </c>
      <c r="H8811">
        <f t="shared" ca="1" si="256"/>
        <v>1.5097008650205506E-2</v>
      </c>
    </row>
    <row r="8812" spans="7:8" x14ac:dyDescent="0.45">
      <c r="G8812">
        <v>8810</v>
      </c>
      <c r="H8812">
        <f t="shared" ca="1" si="256"/>
        <v>-1.8707534829422775E-3</v>
      </c>
    </row>
    <row r="8813" spans="7:8" x14ac:dyDescent="0.45">
      <c r="G8813">
        <v>8811</v>
      </c>
      <c r="H8813">
        <f t="shared" ca="1" si="256"/>
        <v>-3.6109237718958279E-3</v>
      </c>
    </row>
    <row r="8814" spans="7:8" x14ac:dyDescent="0.45">
      <c r="G8814">
        <v>8812</v>
      </c>
      <c r="H8814">
        <f t="shared" ca="1" si="256"/>
        <v>1.4832210200571622E-2</v>
      </c>
    </row>
    <row r="8815" spans="7:8" x14ac:dyDescent="0.45">
      <c r="G8815">
        <v>8813</v>
      </c>
      <c r="H8815">
        <f t="shared" ca="1" si="256"/>
        <v>-2.2274235483113081E-2</v>
      </c>
    </row>
    <row r="8816" spans="7:8" x14ac:dyDescent="0.45">
      <c r="G8816">
        <v>8814</v>
      </c>
      <c r="H8816">
        <f t="shared" ca="1" si="256"/>
        <v>2.6944751220341148E-2</v>
      </c>
    </row>
    <row r="8817" spans="7:8" x14ac:dyDescent="0.45">
      <c r="G8817">
        <v>8815</v>
      </c>
      <c r="H8817">
        <f t="shared" ca="1" si="256"/>
        <v>-5.0884123143279036E-3</v>
      </c>
    </row>
    <row r="8818" spans="7:8" x14ac:dyDescent="0.45">
      <c r="G8818">
        <v>8816</v>
      </c>
      <c r="H8818">
        <f t="shared" ca="1" si="256"/>
        <v>-6.35572954011838E-4</v>
      </c>
    </row>
    <row r="8819" spans="7:8" x14ac:dyDescent="0.45">
      <c r="G8819">
        <v>8817</v>
      </c>
      <c r="H8819">
        <f t="shared" ca="1" si="256"/>
        <v>1.2015566674317602E-2</v>
      </c>
    </row>
    <row r="8820" spans="7:8" x14ac:dyDescent="0.45">
      <c r="G8820">
        <v>8818</v>
      </c>
      <c r="H8820">
        <f t="shared" ca="1" si="256"/>
        <v>8.2233519998468705E-3</v>
      </c>
    </row>
    <row r="8821" spans="7:8" x14ac:dyDescent="0.45">
      <c r="G8821">
        <v>8819</v>
      </c>
      <c r="H8821">
        <f t="shared" ca="1" si="256"/>
        <v>-2.0218950155973931E-2</v>
      </c>
    </row>
    <row r="8822" spans="7:8" x14ac:dyDescent="0.45">
      <c r="G8822">
        <v>8820</v>
      </c>
      <c r="H8822">
        <f t="shared" ca="1" si="256"/>
        <v>-5.0036431918065886E-2</v>
      </c>
    </row>
    <row r="8823" spans="7:8" x14ac:dyDescent="0.45">
      <c r="G8823">
        <v>8821</v>
      </c>
      <c r="H8823">
        <f t="shared" ca="1" si="256"/>
        <v>2.2122415032685624E-2</v>
      </c>
    </row>
    <row r="8824" spans="7:8" x14ac:dyDescent="0.45">
      <c r="G8824">
        <v>8822</v>
      </c>
      <c r="H8824">
        <f t="shared" ca="1" si="256"/>
        <v>1.8803487102770348E-2</v>
      </c>
    </row>
    <row r="8825" spans="7:8" x14ac:dyDescent="0.45">
      <c r="G8825">
        <v>8823</v>
      </c>
      <c r="H8825">
        <f t="shared" ca="1" si="256"/>
        <v>2.1530892174868796E-3</v>
      </c>
    </row>
    <row r="8826" spans="7:8" x14ac:dyDescent="0.45">
      <c r="G8826">
        <v>8824</v>
      </c>
      <c r="H8826">
        <f t="shared" ca="1" si="256"/>
        <v>-5.1722918878187299E-3</v>
      </c>
    </row>
    <row r="8827" spans="7:8" x14ac:dyDescent="0.45">
      <c r="G8827">
        <v>8825</v>
      </c>
      <c r="H8827">
        <f t="shared" ca="1" si="256"/>
        <v>-2.0985781033854643E-2</v>
      </c>
    </row>
    <row r="8828" spans="7:8" x14ac:dyDescent="0.45">
      <c r="G8828">
        <v>8826</v>
      </c>
      <c r="H8828">
        <f t="shared" ca="1" si="256"/>
        <v>2.5111200531106419E-2</v>
      </c>
    </row>
    <row r="8829" spans="7:8" x14ac:dyDescent="0.45">
      <c r="G8829">
        <v>8827</v>
      </c>
      <c r="H8829">
        <f t="shared" ca="1" si="256"/>
        <v>-2.1982754563232926E-2</v>
      </c>
    </row>
    <row r="8830" spans="7:8" x14ac:dyDescent="0.45">
      <c r="G8830">
        <v>8828</v>
      </c>
      <c r="H8830">
        <f t="shared" ca="1" si="256"/>
        <v>2.7645629085672686E-2</v>
      </c>
    </row>
    <row r="8831" spans="7:8" x14ac:dyDescent="0.45">
      <c r="G8831">
        <v>8829</v>
      </c>
      <c r="H8831">
        <f t="shared" ca="1" si="256"/>
        <v>2.2673757177092694E-2</v>
      </c>
    </row>
    <row r="8832" spans="7:8" x14ac:dyDescent="0.45">
      <c r="G8832">
        <v>8830</v>
      </c>
      <c r="H8832">
        <f t="shared" ca="1" si="256"/>
        <v>-2.0050377600287491E-2</v>
      </c>
    </row>
    <row r="8833" spans="7:8" x14ac:dyDescent="0.45">
      <c r="G8833">
        <v>8831</v>
      </c>
      <c r="H8833">
        <f t="shared" ca="1" si="256"/>
        <v>-1.0068224268010321E-2</v>
      </c>
    </row>
    <row r="8834" spans="7:8" x14ac:dyDescent="0.45">
      <c r="G8834">
        <v>8832</v>
      </c>
      <c r="H8834">
        <f t="shared" ca="1" si="256"/>
        <v>4.773676055540689E-2</v>
      </c>
    </row>
    <row r="8835" spans="7:8" x14ac:dyDescent="0.45">
      <c r="G8835">
        <v>8833</v>
      </c>
      <c r="H8835">
        <f t="shared" ca="1" si="256"/>
        <v>2.4250094501356925E-2</v>
      </c>
    </row>
    <row r="8836" spans="7:8" x14ac:dyDescent="0.45">
      <c r="G8836">
        <v>8834</v>
      </c>
      <c r="H8836">
        <f t="shared" ref="H8836:H8899" ca="1" si="257">_xlfn.NORM.INV(RAND(),N$5,N$6)</f>
        <v>-1.5403299713557694E-2</v>
      </c>
    </row>
    <row r="8837" spans="7:8" x14ac:dyDescent="0.45">
      <c r="G8837">
        <v>8835</v>
      </c>
      <c r="H8837">
        <f t="shared" ca="1" si="257"/>
        <v>1.1885232551504346E-2</v>
      </c>
    </row>
    <row r="8838" spans="7:8" x14ac:dyDescent="0.45">
      <c r="G8838">
        <v>8836</v>
      </c>
      <c r="H8838">
        <f t="shared" ca="1" si="257"/>
        <v>2.2903209388515092E-2</v>
      </c>
    </row>
    <row r="8839" spans="7:8" x14ac:dyDescent="0.45">
      <c r="G8839">
        <v>8837</v>
      </c>
      <c r="H8839">
        <f t="shared" ca="1" si="257"/>
        <v>-1.9006560122341878E-2</v>
      </c>
    </row>
    <row r="8840" spans="7:8" x14ac:dyDescent="0.45">
      <c r="G8840">
        <v>8838</v>
      </c>
      <c r="H8840">
        <f t="shared" ca="1" si="257"/>
        <v>-3.4573847421600348E-3</v>
      </c>
    </row>
    <row r="8841" spans="7:8" x14ac:dyDescent="0.45">
      <c r="G8841">
        <v>8839</v>
      </c>
      <c r="H8841">
        <f t="shared" ca="1" si="257"/>
        <v>-4.7204711331969289E-4</v>
      </c>
    </row>
    <row r="8842" spans="7:8" x14ac:dyDescent="0.45">
      <c r="G8842">
        <v>8840</v>
      </c>
      <c r="H8842">
        <f t="shared" ca="1" si="257"/>
        <v>-2.8662101033160952E-2</v>
      </c>
    </row>
    <row r="8843" spans="7:8" x14ac:dyDescent="0.45">
      <c r="G8843">
        <v>8841</v>
      </c>
      <c r="H8843">
        <f t="shared" ca="1" si="257"/>
        <v>-4.9399199039863824E-3</v>
      </c>
    </row>
    <row r="8844" spans="7:8" x14ac:dyDescent="0.45">
      <c r="G8844">
        <v>8842</v>
      </c>
      <c r="H8844">
        <f t="shared" ca="1" si="257"/>
        <v>1.7061989165288782E-2</v>
      </c>
    </row>
    <row r="8845" spans="7:8" x14ac:dyDescent="0.45">
      <c r="G8845">
        <v>8843</v>
      </c>
      <c r="H8845">
        <f t="shared" ca="1" si="257"/>
        <v>-1.1996016859159379E-2</v>
      </c>
    </row>
    <row r="8846" spans="7:8" x14ac:dyDescent="0.45">
      <c r="G8846">
        <v>8844</v>
      </c>
      <c r="H8846">
        <f t="shared" ca="1" si="257"/>
        <v>-1.4913711437315436E-3</v>
      </c>
    </row>
    <row r="8847" spans="7:8" x14ac:dyDescent="0.45">
      <c r="G8847">
        <v>8845</v>
      </c>
      <c r="H8847">
        <f t="shared" ca="1" si="257"/>
        <v>1.6362020303169224E-2</v>
      </c>
    </row>
    <row r="8848" spans="7:8" x14ac:dyDescent="0.45">
      <c r="G8848">
        <v>8846</v>
      </c>
      <c r="H8848">
        <f t="shared" ca="1" si="257"/>
        <v>-2.1015383225990423E-2</v>
      </c>
    </row>
    <row r="8849" spans="7:8" x14ac:dyDescent="0.45">
      <c r="G8849">
        <v>8847</v>
      </c>
      <c r="H8849">
        <f t="shared" ca="1" si="257"/>
        <v>1.6461579245148714E-2</v>
      </c>
    </row>
    <row r="8850" spans="7:8" x14ac:dyDescent="0.45">
      <c r="G8850">
        <v>8848</v>
      </c>
      <c r="H8850">
        <f t="shared" ca="1" si="257"/>
        <v>-3.0213550831337213E-2</v>
      </c>
    </row>
    <row r="8851" spans="7:8" x14ac:dyDescent="0.45">
      <c r="G8851">
        <v>8849</v>
      </c>
      <c r="H8851">
        <f t="shared" ca="1" si="257"/>
        <v>-2.4381055969708377E-3</v>
      </c>
    </row>
    <row r="8852" spans="7:8" x14ac:dyDescent="0.45">
      <c r="G8852">
        <v>8850</v>
      </c>
      <c r="H8852">
        <f t="shared" ca="1" si="257"/>
        <v>3.805012803011053E-3</v>
      </c>
    </row>
    <row r="8853" spans="7:8" x14ac:dyDescent="0.45">
      <c r="G8853">
        <v>8851</v>
      </c>
      <c r="H8853">
        <f t="shared" ca="1" si="257"/>
        <v>-2.7863498019432473E-4</v>
      </c>
    </row>
    <row r="8854" spans="7:8" x14ac:dyDescent="0.45">
      <c r="G8854">
        <v>8852</v>
      </c>
      <c r="H8854">
        <f t="shared" ca="1" si="257"/>
        <v>-1.5296527219435786E-2</v>
      </c>
    </row>
    <row r="8855" spans="7:8" x14ac:dyDescent="0.45">
      <c r="G8855">
        <v>8853</v>
      </c>
      <c r="H8855">
        <f t="shared" ca="1" si="257"/>
        <v>-3.7667191108291601E-3</v>
      </c>
    </row>
    <row r="8856" spans="7:8" x14ac:dyDescent="0.45">
      <c r="G8856">
        <v>8854</v>
      </c>
      <c r="H8856">
        <f t="shared" ca="1" si="257"/>
        <v>1.2261754596777377E-2</v>
      </c>
    </row>
    <row r="8857" spans="7:8" x14ac:dyDescent="0.45">
      <c r="G8857">
        <v>8855</v>
      </c>
      <c r="H8857">
        <f t="shared" ca="1" si="257"/>
        <v>3.6290508962223605E-2</v>
      </c>
    </row>
    <row r="8858" spans="7:8" x14ac:dyDescent="0.45">
      <c r="G8858">
        <v>8856</v>
      </c>
      <c r="H8858">
        <f t="shared" ca="1" si="257"/>
        <v>-3.1814126716070215E-2</v>
      </c>
    </row>
    <row r="8859" spans="7:8" x14ac:dyDescent="0.45">
      <c r="G8859">
        <v>8857</v>
      </c>
      <c r="H8859">
        <f t="shared" ca="1" si="257"/>
        <v>-2.4492941895071101E-2</v>
      </c>
    </row>
    <row r="8860" spans="7:8" x14ac:dyDescent="0.45">
      <c r="G8860">
        <v>8858</v>
      </c>
      <c r="H8860">
        <f t="shared" ca="1" si="257"/>
        <v>-1.2799927811974424E-2</v>
      </c>
    </row>
    <row r="8861" spans="7:8" x14ac:dyDescent="0.45">
      <c r="G8861">
        <v>8859</v>
      </c>
      <c r="H8861">
        <f t="shared" ca="1" si="257"/>
        <v>-1.8735983002613602E-2</v>
      </c>
    </row>
    <row r="8862" spans="7:8" x14ac:dyDescent="0.45">
      <c r="G8862">
        <v>8860</v>
      </c>
      <c r="H8862">
        <f t="shared" ca="1" si="257"/>
        <v>-2.892860906439117E-3</v>
      </c>
    </row>
    <row r="8863" spans="7:8" x14ac:dyDescent="0.45">
      <c r="G8863">
        <v>8861</v>
      </c>
      <c r="H8863">
        <f t="shared" ca="1" si="257"/>
        <v>-1.8515708399620957E-2</v>
      </c>
    </row>
    <row r="8864" spans="7:8" x14ac:dyDescent="0.45">
      <c r="G8864">
        <v>8862</v>
      </c>
      <c r="H8864">
        <f t="shared" ca="1" si="257"/>
        <v>3.6162847921179013E-2</v>
      </c>
    </row>
    <row r="8865" spans="7:8" x14ac:dyDescent="0.45">
      <c r="G8865">
        <v>8863</v>
      </c>
      <c r="H8865">
        <f t="shared" ca="1" si="257"/>
        <v>4.2985087122683783E-3</v>
      </c>
    </row>
    <row r="8866" spans="7:8" x14ac:dyDescent="0.45">
      <c r="G8866">
        <v>8864</v>
      </c>
      <c r="H8866">
        <f t="shared" ca="1" si="257"/>
        <v>-2.9389306034667347E-3</v>
      </c>
    </row>
    <row r="8867" spans="7:8" x14ac:dyDescent="0.45">
      <c r="G8867">
        <v>8865</v>
      </c>
      <c r="H8867">
        <f t="shared" ca="1" si="257"/>
        <v>1.5562542963403146E-2</v>
      </c>
    </row>
    <row r="8868" spans="7:8" x14ac:dyDescent="0.45">
      <c r="G8868">
        <v>8866</v>
      </c>
      <c r="H8868">
        <f t="shared" ca="1" si="257"/>
        <v>-1.2027448636815718E-2</v>
      </c>
    </row>
    <row r="8869" spans="7:8" x14ac:dyDescent="0.45">
      <c r="G8869">
        <v>8867</v>
      </c>
      <c r="H8869">
        <f t="shared" ca="1" si="257"/>
        <v>3.8072535587648734E-3</v>
      </c>
    </row>
    <row r="8870" spans="7:8" x14ac:dyDescent="0.45">
      <c r="G8870">
        <v>8868</v>
      </c>
      <c r="H8870">
        <f t="shared" ca="1" si="257"/>
        <v>2.8973955972646612E-2</v>
      </c>
    </row>
    <row r="8871" spans="7:8" x14ac:dyDescent="0.45">
      <c r="G8871">
        <v>8869</v>
      </c>
      <c r="H8871">
        <f t="shared" ca="1" si="257"/>
        <v>2.7731748326828582E-2</v>
      </c>
    </row>
    <row r="8872" spans="7:8" x14ac:dyDescent="0.45">
      <c r="G8872">
        <v>8870</v>
      </c>
      <c r="H8872">
        <f t="shared" ca="1" si="257"/>
        <v>-7.4462041160683933E-3</v>
      </c>
    </row>
    <row r="8873" spans="7:8" x14ac:dyDescent="0.45">
      <c r="G8873">
        <v>8871</v>
      </c>
      <c r="H8873">
        <f t="shared" ca="1" si="257"/>
        <v>-2.545384117144148E-2</v>
      </c>
    </row>
    <row r="8874" spans="7:8" x14ac:dyDescent="0.45">
      <c r="G8874">
        <v>8872</v>
      </c>
      <c r="H8874">
        <f t="shared" ca="1" si="257"/>
        <v>-2.4286622719297157E-2</v>
      </c>
    </row>
    <row r="8875" spans="7:8" x14ac:dyDescent="0.45">
      <c r="G8875">
        <v>8873</v>
      </c>
      <c r="H8875">
        <f t="shared" ca="1" si="257"/>
        <v>-5.8604983370035358E-3</v>
      </c>
    </row>
    <row r="8876" spans="7:8" x14ac:dyDescent="0.45">
      <c r="G8876">
        <v>8874</v>
      </c>
      <c r="H8876">
        <f t="shared" ca="1" si="257"/>
        <v>-8.9674249685405931E-3</v>
      </c>
    </row>
    <row r="8877" spans="7:8" x14ac:dyDescent="0.45">
      <c r="G8877">
        <v>8875</v>
      </c>
      <c r="H8877">
        <f t="shared" ca="1" si="257"/>
        <v>1.6281875243147736E-2</v>
      </c>
    </row>
    <row r="8878" spans="7:8" x14ac:dyDescent="0.45">
      <c r="G8878">
        <v>8876</v>
      </c>
      <c r="H8878">
        <f t="shared" ca="1" si="257"/>
        <v>2.7499144194692311E-2</v>
      </c>
    </row>
    <row r="8879" spans="7:8" x14ac:dyDescent="0.45">
      <c r="G8879">
        <v>8877</v>
      </c>
      <c r="H8879">
        <f t="shared" ca="1" si="257"/>
        <v>-1.5224165038012602E-3</v>
      </c>
    </row>
    <row r="8880" spans="7:8" x14ac:dyDescent="0.45">
      <c r="G8880">
        <v>8878</v>
      </c>
      <c r="H8880">
        <f t="shared" ca="1" si="257"/>
        <v>-7.1854306996193941E-3</v>
      </c>
    </row>
    <row r="8881" spans="7:8" x14ac:dyDescent="0.45">
      <c r="G8881">
        <v>8879</v>
      </c>
      <c r="H8881">
        <f t="shared" ca="1" si="257"/>
        <v>1.7036276977952156E-2</v>
      </c>
    </row>
    <row r="8882" spans="7:8" x14ac:dyDescent="0.45">
      <c r="G8882">
        <v>8880</v>
      </c>
      <c r="H8882">
        <f t="shared" ca="1" si="257"/>
        <v>-9.2152878116224905E-3</v>
      </c>
    </row>
    <row r="8883" spans="7:8" x14ac:dyDescent="0.45">
      <c r="G8883">
        <v>8881</v>
      </c>
      <c r="H8883">
        <f t="shared" ca="1" si="257"/>
        <v>-5.3953073467131333E-3</v>
      </c>
    </row>
    <row r="8884" spans="7:8" x14ac:dyDescent="0.45">
      <c r="G8884">
        <v>8882</v>
      </c>
      <c r="H8884">
        <f t="shared" ca="1" si="257"/>
        <v>6.4274899126991686E-3</v>
      </c>
    </row>
    <row r="8885" spans="7:8" x14ac:dyDescent="0.45">
      <c r="G8885">
        <v>8883</v>
      </c>
      <c r="H8885">
        <f t="shared" ca="1" si="257"/>
        <v>1.5209518795404078E-2</v>
      </c>
    </row>
    <row r="8886" spans="7:8" x14ac:dyDescent="0.45">
      <c r="G8886">
        <v>8884</v>
      </c>
      <c r="H8886">
        <f t="shared" ca="1" si="257"/>
        <v>8.3691528174138826E-3</v>
      </c>
    </row>
    <row r="8887" spans="7:8" x14ac:dyDescent="0.45">
      <c r="G8887">
        <v>8885</v>
      </c>
      <c r="H8887">
        <f t="shared" ca="1" si="257"/>
        <v>9.9890344308905307E-4</v>
      </c>
    </row>
    <row r="8888" spans="7:8" x14ac:dyDescent="0.45">
      <c r="G8888">
        <v>8886</v>
      </c>
      <c r="H8888">
        <f t="shared" ca="1" si="257"/>
        <v>-3.368645624001048E-2</v>
      </c>
    </row>
    <row r="8889" spans="7:8" x14ac:dyDescent="0.45">
      <c r="G8889">
        <v>8887</v>
      </c>
      <c r="H8889">
        <f t="shared" ca="1" si="257"/>
        <v>8.1079715603086522E-3</v>
      </c>
    </row>
    <row r="8890" spans="7:8" x14ac:dyDescent="0.45">
      <c r="G8890">
        <v>8888</v>
      </c>
      <c r="H8890">
        <f t="shared" ca="1" si="257"/>
        <v>-2.4286539168051598E-3</v>
      </c>
    </row>
    <row r="8891" spans="7:8" x14ac:dyDescent="0.45">
      <c r="G8891">
        <v>8889</v>
      </c>
      <c r="H8891">
        <f t="shared" ca="1" si="257"/>
        <v>2.210752231690773E-2</v>
      </c>
    </row>
    <row r="8892" spans="7:8" x14ac:dyDescent="0.45">
      <c r="G8892">
        <v>8890</v>
      </c>
      <c r="H8892">
        <f t="shared" ca="1" si="257"/>
        <v>1.685933590009369E-2</v>
      </c>
    </row>
    <row r="8893" spans="7:8" x14ac:dyDescent="0.45">
      <c r="G8893">
        <v>8891</v>
      </c>
      <c r="H8893">
        <f t="shared" ca="1" si="257"/>
        <v>6.5975142951746621E-3</v>
      </c>
    </row>
    <row r="8894" spans="7:8" x14ac:dyDescent="0.45">
      <c r="G8894">
        <v>8892</v>
      </c>
      <c r="H8894">
        <f t="shared" ca="1" si="257"/>
        <v>-2.5272668931244434E-2</v>
      </c>
    </row>
    <row r="8895" spans="7:8" x14ac:dyDescent="0.45">
      <c r="G8895">
        <v>8893</v>
      </c>
      <c r="H8895">
        <f t="shared" ca="1" si="257"/>
        <v>2.4286923249997986E-2</v>
      </c>
    </row>
    <row r="8896" spans="7:8" x14ac:dyDescent="0.45">
      <c r="G8896">
        <v>8894</v>
      </c>
      <c r="H8896">
        <f t="shared" ca="1" si="257"/>
        <v>-2.2206350420497116E-2</v>
      </c>
    </row>
    <row r="8897" spans="7:8" x14ac:dyDescent="0.45">
      <c r="G8897">
        <v>8895</v>
      </c>
      <c r="H8897">
        <f t="shared" ca="1" si="257"/>
        <v>-7.2228002187893004E-4</v>
      </c>
    </row>
    <row r="8898" spans="7:8" x14ac:dyDescent="0.45">
      <c r="G8898">
        <v>8896</v>
      </c>
      <c r="H8898">
        <f t="shared" ca="1" si="257"/>
        <v>5.6787744581263053E-3</v>
      </c>
    </row>
    <row r="8899" spans="7:8" x14ac:dyDescent="0.45">
      <c r="G8899">
        <v>8897</v>
      </c>
      <c r="H8899">
        <f t="shared" ca="1" si="257"/>
        <v>-1.652064825669727E-2</v>
      </c>
    </row>
    <row r="8900" spans="7:8" x14ac:dyDescent="0.45">
      <c r="G8900">
        <v>8898</v>
      </c>
      <c r="H8900">
        <f t="shared" ref="H8900:H8963" ca="1" si="258">_xlfn.NORM.INV(RAND(),N$5,N$6)</f>
        <v>2.7233071777846563E-2</v>
      </c>
    </row>
    <row r="8901" spans="7:8" x14ac:dyDescent="0.45">
      <c r="G8901">
        <v>8899</v>
      </c>
      <c r="H8901">
        <f t="shared" ca="1" si="258"/>
        <v>-1.0919610625166392E-3</v>
      </c>
    </row>
    <row r="8902" spans="7:8" x14ac:dyDescent="0.45">
      <c r="G8902">
        <v>8900</v>
      </c>
      <c r="H8902">
        <f t="shared" ca="1" si="258"/>
        <v>-7.6700522625960275E-3</v>
      </c>
    </row>
    <row r="8903" spans="7:8" x14ac:dyDescent="0.45">
      <c r="G8903">
        <v>8901</v>
      </c>
      <c r="H8903">
        <f t="shared" ca="1" si="258"/>
        <v>-1.8617793216050917E-2</v>
      </c>
    </row>
    <row r="8904" spans="7:8" x14ac:dyDescent="0.45">
      <c r="G8904">
        <v>8902</v>
      </c>
      <c r="H8904">
        <f t="shared" ca="1" si="258"/>
        <v>3.8257997687081487E-3</v>
      </c>
    </row>
    <row r="8905" spans="7:8" x14ac:dyDescent="0.45">
      <c r="G8905">
        <v>8903</v>
      </c>
      <c r="H8905">
        <f t="shared" ca="1" si="258"/>
        <v>2.8861648688921111E-2</v>
      </c>
    </row>
    <row r="8906" spans="7:8" x14ac:dyDescent="0.45">
      <c r="G8906">
        <v>8904</v>
      </c>
      <c r="H8906">
        <f t="shared" ca="1" si="258"/>
        <v>2.9517203347400746E-2</v>
      </c>
    </row>
    <row r="8907" spans="7:8" x14ac:dyDescent="0.45">
      <c r="G8907">
        <v>8905</v>
      </c>
      <c r="H8907">
        <f t="shared" ca="1" si="258"/>
        <v>7.3179080100452942E-3</v>
      </c>
    </row>
    <row r="8908" spans="7:8" x14ac:dyDescent="0.45">
      <c r="G8908">
        <v>8906</v>
      </c>
      <c r="H8908">
        <f t="shared" ca="1" si="258"/>
        <v>-8.0832648817752548E-4</v>
      </c>
    </row>
    <row r="8909" spans="7:8" x14ac:dyDescent="0.45">
      <c r="G8909">
        <v>8907</v>
      </c>
      <c r="H8909">
        <f t="shared" ca="1" si="258"/>
        <v>2.5324393118701771E-2</v>
      </c>
    </row>
    <row r="8910" spans="7:8" x14ac:dyDescent="0.45">
      <c r="G8910">
        <v>8908</v>
      </c>
      <c r="H8910">
        <f t="shared" ca="1" si="258"/>
        <v>1.3855278364594745E-2</v>
      </c>
    </row>
    <row r="8911" spans="7:8" x14ac:dyDescent="0.45">
      <c r="G8911">
        <v>8909</v>
      </c>
      <c r="H8911">
        <f t="shared" ca="1" si="258"/>
        <v>2.6044335994841756E-3</v>
      </c>
    </row>
    <row r="8912" spans="7:8" x14ac:dyDescent="0.45">
      <c r="G8912">
        <v>8910</v>
      </c>
      <c r="H8912">
        <f t="shared" ca="1" si="258"/>
        <v>-1.769428691749711E-2</v>
      </c>
    </row>
    <row r="8913" spans="7:8" x14ac:dyDescent="0.45">
      <c r="G8913">
        <v>8911</v>
      </c>
      <c r="H8913">
        <f t="shared" ca="1" si="258"/>
        <v>-3.0786256967245133E-2</v>
      </c>
    </row>
    <row r="8914" spans="7:8" x14ac:dyDescent="0.45">
      <c r="G8914">
        <v>8912</v>
      </c>
      <c r="H8914">
        <f t="shared" ca="1" si="258"/>
        <v>-9.2090114021374236E-3</v>
      </c>
    </row>
    <row r="8915" spans="7:8" x14ac:dyDescent="0.45">
      <c r="G8915">
        <v>8913</v>
      </c>
      <c r="H8915">
        <f t="shared" ca="1" si="258"/>
        <v>2.0119186442122194E-2</v>
      </c>
    </row>
    <row r="8916" spans="7:8" x14ac:dyDescent="0.45">
      <c r="G8916">
        <v>8914</v>
      </c>
      <c r="H8916">
        <f t="shared" ca="1" si="258"/>
        <v>-2.0676711260961628E-2</v>
      </c>
    </row>
    <row r="8917" spans="7:8" x14ac:dyDescent="0.45">
      <c r="G8917">
        <v>8915</v>
      </c>
      <c r="H8917">
        <f t="shared" ca="1" si="258"/>
        <v>1.9483643360645301E-3</v>
      </c>
    </row>
    <row r="8918" spans="7:8" x14ac:dyDescent="0.45">
      <c r="G8918">
        <v>8916</v>
      </c>
      <c r="H8918">
        <f t="shared" ca="1" si="258"/>
        <v>-2.0064092151833423E-2</v>
      </c>
    </row>
    <row r="8919" spans="7:8" x14ac:dyDescent="0.45">
      <c r="G8919">
        <v>8917</v>
      </c>
      <c r="H8919">
        <f t="shared" ca="1" si="258"/>
        <v>1.1535194259584739E-2</v>
      </c>
    </row>
    <row r="8920" spans="7:8" x14ac:dyDescent="0.45">
      <c r="G8920">
        <v>8918</v>
      </c>
      <c r="H8920">
        <f t="shared" ca="1" si="258"/>
        <v>3.8478257303341582E-3</v>
      </c>
    </row>
    <row r="8921" spans="7:8" x14ac:dyDescent="0.45">
      <c r="G8921">
        <v>8919</v>
      </c>
      <c r="H8921">
        <f t="shared" ca="1" si="258"/>
        <v>-2.1264965538125569E-2</v>
      </c>
    </row>
    <row r="8922" spans="7:8" x14ac:dyDescent="0.45">
      <c r="G8922">
        <v>8920</v>
      </c>
      <c r="H8922">
        <f t="shared" ca="1" si="258"/>
        <v>-1.8265219685152205E-2</v>
      </c>
    </row>
    <row r="8923" spans="7:8" x14ac:dyDescent="0.45">
      <c r="G8923">
        <v>8921</v>
      </c>
      <c r="H8923">
        <f t="shared" ca="1" si="258"/>
        <v>-3.3374236521647012E-2</v>
      </c>
    </row>
    <row r="8924" spans="7:8" x14ac:dyDescent="0.45">
      <c r="G8924">
        <v>8922</v>
      </c>
      <c r="H8924">
        <f t="shared" ca="1" si="258"/>
        <v>-1.9929061131828775E-2</v>
      </c>
    </row>
    <row r="8925" spans="7:8" x14ac:dyDescent="0.45">
      <c r="G8925">
        <v>8923</v>
      </c>
      <c r="H8925">
        <f t="shared" ca="1" si="258"/>
        <v>1.9972530055035836E-2</v>
      </c>
    </row>
    <row r="8926" spans="7:8" x14ac:dyDescent="0.45">
      <c r="G8926">
        <v>8924</v>
      </c>
      <c r="H8926">
        <f t="shared" ca="1" si="258"/>
        <v>1.5838409058681422E-4</v>
      </c>
    </row>
    <row r="8927" spans="7:8" x14ac:dyDescent="0.45">
      <c r="G8927">
        <v>8925</v>
      </c>
      <c r="H8927">
        <f t="shared" ca="1" si="258"/>
        <v>-2.5944700696299769E-2</v>
      </c>
    </row>
    <row r="8928" spans="7:8" x14ac:dyDescent="0.45">
      <c r="G8928">
        <v>8926</v>
      </c>
      <c r="H8928">
        <f t="shared" ca="1" si="258"/>
        <v>4.0537373601125352E-3</v>
      </c>
    </row>
    <row r="8929" spans="7:8" x14ac:dyDescent="0.45">
      <c r="G8929">
        <v>8927</v>
      </c>
      <c r="H8929">
        <f t="shared" ca="1" si="258"/>
        <v>3.5315051539331385E-2</v>
      </c>
    </row>
    <row r="8930" spans="7:8" x14ac:dyDescent="0.45">
      <c r="G8930">
        <v>8928</v>
      </c>
      <c r="H8930">
        <f t="shared" ca="1" si="258"/>
        <v>-2.1313882929907144E-2</v>
      </c>
    </row>
    <row r="8931" spans="7:8" x14ac:dyDescent="0.45">
      <c r="G8931">
        <v>8929</v>
      </c>
      <c r="H8931">
        <f t="shared" ca="1" si="258"/>
        <v>-3.0707941556798917E-3</v>
      </c>
    </row>
    <row r="8932" spans="7:8" x14ac:dyDescent="0.45">
      <c r="G8932">
        <v>8930</v>
      </c>
      <c r="H8932">
        <f t="shared" ca="1" si="258"/>
        <v>-1.9765522227859097E-2</v>
      </c>
    </row>
    <row r="8933" spans="7:8" x14ac:dyDescent="0.45">
      <c r="G8933">
        <v>8931</v>
      </c>
      <c r="H8933">
        <f t="shared" ca="1" si="258"/>
        <v>-8.3811532527129726E-3</v>
      </c>
    </row>
    <row r="8934" spans="7:8" x14ac:dyDescent="0.45">
      <c r="G8934">
        <v>8932</v>
      </c>
      <c r="H8934">
        <f t="shared" ca="1" si="258"/>
        <v>1.9359662693942698E-2</v>
      </c>
    </row>
    <row r="8935" spans="7:8" x14ac:dyDescent="0.45">
      <c r="G8935">
        <v>8933</v>
      </c>
      <c r="H8935">
        <f t="shared" ca="1" si="258"/>
        <v>-2.9528778652254294E-2</v>
      </c>
    </row>
    <row r="8936" spans="7:8" x14ac:dyDescent="0.45">
      <c r="G8936">
        <v>8934</v>
      </c>
      <c r="H8936">
        <f t="shared" ca="1" si="258"/>
        <v>1.7295928204634145E-2</v>
      </c>
    </row>
    <row r="8937" spans="7:8" x14ac:dyDescent="0.45">
      <c r="G8937">
        <v>8935</v>
      </c>
      <c r="H8937">
        <f t="shared" ca="1" si="258"/>
        <v>1.0213950252137043E-2</v>
      </c>
    </row>
    <row r="8938" spans="7:8" x14ac:dyDescent="0.45">
      <c r="G8938">
        <v>8936</v>
      </c>
      <c r="H8938">
        <f t="shared" ca="1" si="258"/>
        <v>-2.1523283491425991E-2</v>
      </c>
    </row>
    <row r="8939" spans="7:8" x14ac:dyDescent="0.45">
      <c r="G8939">
        <v>8937</v>
      </c>
      <c r="H8939">
        <f t="shared" ca="1" si="258"/>
        <v>4.9382708686944721E-2</v>
      </c>
    </row>
    <row r="8940" spans="7:8" x14ac:dyDescent="0.45">
      <c r="G8940">
        <v>8938</v>
      </c>
      <c r="H8940">
        <f t="shared" ca="1" si="258"/>
        <v>3.8197641346946948E-2</v>
      </c>
    </row>
    <row r="8941" spans="7:8" x14ac:dyDescent="0.45">
      <c r="G8941">
        <v>8939</v>
      </c>
      <c r="H8941">
        <f t="shared" ca="1" si="258"/>
        <v>1.5615480235046096E-2</v>
      </c>
    </row>
    <row r="8942" spans="7:8" x14ac:dyDescent="0.45">
      <c r="G8942">
        <v>8940</v>
      </c>
      <c r="H8942">
        <f t="shared" ca="1" si="258"/>
        <v>6.9083410645957265E-3</v>
      </c>
    </row>
    <row r="8943" spans="7:8" x14ac:dyDescent="0.45">
      <c r="G8943">
        <v>8941</v>
      </c>
      <c r="H8943">
        <f t="shared" ca="1" si="258"/>
        <v>2.8779403845999991E-2</v>
      </c>
    </row>
    <row r="8944" spans="7:8" x14ac:dyDescent="0.45">
      <c r="G8944">
        <v>8942</v>
      </c>
      <c r="H8944">
        <f t="shared" ca="1" si="258"/>
        <v>1.0714226847139059E-2</v>
      </c>
    </row>
    <row r="8945" spans="7:8" x14ac:dyDescent="0.45">
      <c r="G8945">
        <v>8943</v>
      </c>
      <c r="H8945">
        <f t="shared" ca="1" si="258"/>
        <v>-1.4653696394690986E-2</v>
      </c>
    </row>
    <row r="8946" spans="7:8" x14ac:dyDescent="0.45">
      <c r="G8946">
        <v>8944</v>
      </c>
      <c r="H8946">
        <f t="shared" ca="1" si="258"/>
        <v>-3.2245369357793971E-2</v>
      </c>
    </row>
    <row r="8947" spans="7:8" x14ac:dyDescent="0.45">
      <c r="G8947">
        <v>8945</v>
      </c>
      <c r="H8947">
        <f t="shared" ca="1" si="258"/>
        <v>2.663163527081157E-3</v>
      </c>
    </row>
    <row r="8948" spans="7:8" x14ac:dyDescent="0.45">
      <c r="G8948">
        <v>8946</v>
      </c>
      <c r="H8948">
        <f t="shared" ca="1" si="258"/>
        <v>-2.2616081732812484E-2</v>
      </c>
    </row>
    <row r="8949" spans="7:8" x14ac:dyDescent="0.45">
      <c r="G8949">
        <v>8947</v>
      </c>
      <c r="H8949">
        <f t="shared" ca="1" si="258"/>
        <v>-6.6551075909903811E-3</v>
      </c>
    </row>
    <row r="8950" spans="7:8" x14ac:dyDescent="0.45">
      <c r="G8950">
        <v>8948</v>
      </c>
      <c r="H8950">
        <f t="shared" ca="1" si="258"/>
        <v>-8.4264658962626953E-3</v>
      </c>
    </row>
    <row r="8951" spans="7:8" x14ac:dyDescent="0.45">
      <c r="G8951">
        <v>8949</v>
      </c>
      <c r="H8951">
        <f t="shared" ca="1" si="258"/>
        <v>-1.441347924416197E-2</v>
      </c>
    </row>
    <row r="8952" spans="7:8" x14ac:dyDescent="0.45">
      <c r="G8952">
        <v>8950</v>
      </c>
      <c r="H8952">
        <f t="shared" ca="1" si="258"/>
        <v>4.6063629472671931E-2</v>
      </c>
    </row>
    <row r="8953" spans="7:8" x14ac:dyDescent="0.45">
      <c r="G8953">
        <v>8951</v>
      </c>
      <c r="H8953">
        <f t="shared" ca="1" si="258"/>
        <v>1.6504771570776657E-2</v>
      </c>
    </row>
    <row r="8954" spans="7:8" x14ac:dyDescent="0.45">
      <c r="G8954">
        <v>8952</v>
      </c>
      <c r="H8954">
        <f t="shared" ca="1" si="258"/>
        <v>2.6813636203117889E-2</v>
      </c>
    </row>
    <row r="8955" spans="7:8" x14ac:dyDescent="0.45">
      <c r="G8955">
        <v>8953</v>
      </c>
      <c r="H8955">
        <f t="shared" ca="1" si="258"/>
        <v>3.8175002371799376E-2</v>
      </c>
    </row>
    <row r="8956" spans="7:8" x14ac:dyDescent="0.45">
      <c r="G8956">
        <v>8954</v>
      </c>
      <c r="H8956">
        <f t="shared" ca="1" si="258"/>
        <v>-3.9145347084323642E-2</v>
      </c>
    </row>
    <row r="8957" spans="7:8" x14ac:dyDescent="0.45">
      <c r="G8957">
        <v>8955</v>
      </c>
      <c r="H8957">
        <f t="shared" ca="1" si="258"/>
        <v>1.8504989154046442E-2</v>
      </c>
    </row>
    <row r="8958" spans="7:8" x14ac:dyDescent="0.45">
      <c r="G8958">
        <v>8956</v>
      </c>
      <c r="H8958">
        <f t="shared" ca="1" si="258"/>
        <v>-3.4880492590829556E-3</v>
      </c>
    </row>
    <row r="8959" spans="7:8" x14ac:dyDescent="0.45">
      <c r="G8959">
        <v>8957</v>
      </c>
      <c r="H8959">
        <f t="shared" ca="1" si="258"/>
        <v>3.1706663926764299E-3</v>
      </c>
    </row>
    <row r="8960" spans="7:8" x14ac:dyDescent="0.45">
      <c r="G8960">
        <v>8958</v>
      </c>
      <c r="H8960">
        <f t="shared" ca="1" si="258"/>
        <v>1.5737522534312355E-2</v>
      </c>
    </row>
    <row r="8961" spans="7:8" x14ac:dyDescent="0.45">
      <c r="G8961">
        <v>8959</v>
      </c>
      <c r="H8961">
        <f t="shared" ca="1" si="258"/>
        <v>6.6027616964740229E-3</v>
      </c>
    </row>
    <row r="8962" spans="7:8" x14ac:dyDescent="0.45">
      <c r="G8962">
        <v>8960</v>
      </c>
      <c r="H8962">
        <f t="shared" ca="1" si="258"/>
        <v>9.6937653319628635E-3</v>
      </c>
    </row>
    <row r="8963" spans="7:8" x14ac:dyDescent="0.45">
      <c r="G8963">
        <v>8961</v>
      </c>
      <c r="H8963">
        <f t="shared" ca="1" si="258"/>
        <v>-7.7343500506038088E-4</v>
      </c>
    </row>
    <row r="8964" spans="7:8" x14ac:dyDescent="0.45">
      <c r="G8964">
        <v>8962</v>
      </c>
      <c r="H8964">
        <f t="shared" ref="H8964:H9027" ca="1" si="259">_xlfn.NORM.INV(RAND(),N$5,N$6)</f>
        <v>1.6250725583088531E-3</v>
      </c>
    </row>
    <row r="8965" spans="7:8" x14ac:dyDescent="0.45">
      <c r="G8965">
        <v>8963</v>
      </c>
      <c r="H8965">
        <f t="shared" ca="1" si="259"/>
        <v>9.2819948366402328E-3</v>
      </c>
    </row>
    <row r="8966" spans="7:8" x14ac:dyDescent="0.45">
      <c r="G8966">
        <v>8964</v>
      </c>
      <c r="H8966">
        <f t="shared" ca="1" si="259"/>
        <v>3.0844642350856932E-2</v>
      </c>
    </row>
    <row r="8967" spans="7:8" x14ac:dyDescent="0.45">
      <c r="G8967">
        <v>8965</v>
      </c>
      <c r="H8967">
        <f t="shared" ca="1" si="259"/>
        <v>-1.9103696470315942E-2</v>
      </c>
    </row>
    <row r="8968" spans="7:8" x14ac:dyDescent="0.45">
      <c r="G8968">
        <v>8966</v>
      </c>
      <c r="H8968">
        <f t="shared" ca="1" si="259"/>
        <v>6.1373800252257749E-2</v>
      </c>
    </row>
    <row r="8969" spans="7:8" x14ac:dyDescent="0.45">
      <c r="G8969">
        <v>8967</v>
      </c>
      <c r="H8969">
        <f t="shared" ca="1" si="259"/>
        <v>2.5796965536870456E-2</v>
      </c>
    </row>
    <row r="8970" spans="7:8" x14ac:dyDescent="0.45">
      <c r="G8970">
        <v>8968</v>
      </c>
      <c r="H8970">
        <f t="shared" ca="1" si="259"/>
        <v>-4.8734583570811518E-3</v>
      </c>
    </row>
    <row r="8971" spans="7:8" x14ac:dyDescent="0.45">
      <c r="G8971">
        <v>8969</v>
      </c>
      <c r="H8971">
        <f t="shared" ca="1" si="259"/>
        <v>-1.9190810581297148E-2</v>
      </c>
    </row>
    <row r="8972" spans="7:8" x14ac:dyDescent="0.45">
      <c r="G8972">
        <v>8970</v>
      </c>
      <c r="H8972">
        <f t="shared" ca="1" si="259"/>
        <v>1.0551541729414761E-2</v>
      </c>
    </row>
    <row r="8973" spans="7:8" x14ac:dyDescent="0.45">
      <c r="G8973">
        <v>8971</v>
      </c>
      <c r="H8973">
        <f t="shared" ca="1" si="259"/>
        <v>8.1136195439214208E-3</v>
      </c>
    </row>
    <row r="8974" spans="7:8" x14ac:dyDescent="0.45">
      <c r="G8974">
        <v>8972</v>
      </c>
      <c r="H8974">
        <f t="shared" ca="1" si="259"/>
        <v>-6.919047779920284E-3</v>
      </c>
    </row>
    <row r="8975" spans="7:8" x14ac:dyDescent="0.45">
      <c r="G8975">
        <v>8973</v>
      </c>
      <c r="H8975">
        <f t="shared" ca="1" si="259"/>
        <v>-2.7008270583451413E-2</v>
      </c>
    </row>
    <row r="8976" spans="7:8" x14ac:dyDescent="0.45">
      <c r="G8976">
        <v>8974</v>
      </c>
      <c r="H8976">
        <f t="shared" ca="1" si="259"/>
        <v>1.9908935697303478E-2</v>
      </c>
    </row>
    <row r="8977" spans="7:8" x14ac:dyDescent="0.45">
      <c r="G8977">
        <v>8975</v>
      </c>
      <c r="H8977">
        <f t="shared" ca="1" si="259"/>
        <v>-1.850845573702482E-2</v>
      </c>
    </row>
    <row r="8978" spans="7:8" x14ac:dyDescent="0.45">
      <c r="G8978">
        <v>8976</v>
      </c>
      <c r="H8978">
        <f t="shared" ca="1" si="259"/>
        <v>4.3328170112541357E-3</v>
      </c>
    </row>
    <row r="8979" spans="7:8" x14ac:dyDescent="0.45">
      <c r="G8979">
        <v>8977</v>
      </c>
      <c r="H8979">
        <f t="shared" ca="1" si="259"/>
        <v>-2.8989876373159071E-2</v>
      </c>
    </row>
    <row r="8980" spans="7:8" x14ac:dyDescent="0.45">
      <c r="G8980">
        <v>8978</v>
      </c>
      <c r="H8980">
        <f t="shared" ca="1" si="259"/>
        <v>-9.61589627213352E-4</v>
      </c>
    </row>
    <row r="8981" spans="7:8" x14ac:dyDescent="0.45">
      <c r="G8981">
        <v>8979</v>
      </c>
      <c r="H8981">
        <f t="shared" ca="1" si="259"/>
        <v>-6.9762961850414109E-5</v>
      </c>
    </row>
    <row r="8982" spans="7:8" x14ac:dyDescent="0.45">
      <c r="G8982">
        <v>8980</v>
      </c>
      <c r="H8982">
        <f t="shared" ca="1" si="259"/>
        <v>1.4923019752622868E-2</v>
      </c>
    </row>
    <row r="8983" spans="7:8" x14ac:dyDescent="0.45">
      <c r="G8983">
        <v>8981</v>
      </c>
      <c r="H8983">
        <f t="shared" ca="1" si="259"/>
        <v>-1.4021481548436635E-2</v>
      </c>
    </row>
    <row r="8984" spans="7:8" x14ac:dyDescent="0.45">
      <c r="G8984">
        <v>8982</v>
      </c>
      <c r="H8984">
        <f t="shared" ca="1" si="259"/>
        <v>1.9871816175898397E-2</v>
      </c>
    </row>
    <row r="8985" spans="7:8" x14ac:dyDescent="0.45">
      <c r="G8985">
        <v>8983</v>
      </c>
      <c r="H8985">
        <f t="shared" ca="1" si="259"/>
        <v>-6.9431012323263911E-4</v>
      </c>
    </row>
    <row r="8986" spans="7:8" x14ac:dyDescent="0.45">
      <c r="G8986">
        <v>8984</v>
      </c>
      <c r="H8986">
        <f t="shared" ca="1" si="259"/>
        <v>-6.6154721055256809E-3</v>
      </c>
    </row>
    <row r="8987" spans="7:8" x14ac:dyDescent="0.45">
      <c r="G8987">
        <v>8985</v>
      </c>
      <c r="H8987">
        <f t="shared" ca="1" si="259"/>
        <v>-4.4596545250877556E-2</v>
      </c>
    </row>
    <row r="8988" spans="7:8" x14ac:dyDescent="0.45">
      <c r="G8988">
        <v>8986</v>
      </c>
      <c r="H8988">
        <f t="shared" ca="1" si="259"/>
        <v>-2.8559454800682917E-4</v>
      </c>
    </row>
    <row r="8989" spans="7:8" x14ac:dyDescent="0.45">
      <c r="G8989">
        <v>8987</v>
      </c>
      <c r="H8989">
        <f t="shared" ca="1" si="259"/>
        <v>-7.4610980951714074E-3</v>
      </c>
    </row>
    <row r="8990" spans="7:8" x14ac:dyDescent="0.45">
      <c r="G8990">
        <v>8988</v>
      </c>
      <c r="H8990">
        <f t="shared" ca="1" si="259"/>
        <v>-1.2605229727742121E-2</v>
      </c>
    </row>
    <row r="8991" spans="7:8" x14ac:dyDescent="0.45">
      <c r="G8991">
        <v>8989</v>
      </c>
      <c r="H8991">
        <f t="shared" ca="1" si="259"/>
        <v>3.2002906962666465E-2</v>
      </c>
    </row>
    <row r="8992" spans="7:8" x14ac:dyDescent="0.45">
      <c r="G8992">
        <v>8990</v>
      </c>
      <c r="H8992">
        <f t="shared" ca="1" si="259"/>
        <v>3.0945042505538374E-2</v>
      </c>
    </row>
    <row r="8993" spans="7:8" x14ac:dyDescent="0.45">
      <c r="G8993">
        <v>8991</v>
      </c>
      <c r="H8993">
        <f t="shared" ca="1" si="259"/>
        <v>8.6434679872159016E-4</v>
      </c>
    </row>
    <row r="8994" spans="7:8" x14ac:dyDescent="0.45">
      <c r="G8994">
        <v>8992</v>
      </c>
      <c r="H8994">
        <f t="shared" ca="1" si="259"/>
        <v>2.7139434002753835E-3</v>
      </c>
    </row>
    <row r="8995" spans="7:8" x14ac:dyDescent="0.45">
      <c r="G8995">
        <v>8993</v>
      </c>
      <c r="H8995">
        <f t="shared" ca="1" si="259"/>
        <v>4.0517211520365833E-3</v>
      </c>
    </row>
    <row r="8996" spans="7:8" x14ac:dyDescent="0.45">
      <c r="G8996">
        <v>8994</v>
      </c>
      <c r="H8996">
        <f t="shared" ca="1" si="259"/>
        <v>-1.1733908129797566E-2</v>
      </c>
    </row>
    <row r="8997" spans="7:8" x14ac:dyDescent="0.45">
      <c r="G8997">
        <v>8995</v>
      </c>
      <c r="H8997">
        <f t="shared" ca="1" si="259"/>
        <v>-4.7476513456973332E-2</v>
      </c>
    </row>
    <row r="8998" spans="7:8" x14ac:dyDescent="0.45">
      <c r="G8998">
        <v>8996</v>
      </c>
      <c r="H8998">
        <f t="shared" ca="1" si="259"/>
        <v>-6.5698278080687763E-3</v>
      </c>
    </row>
    <row r="8999" spans="7:8" x14ac:dyDescent="0.45">
      <c r="G8999">
        <v>8997</v>
      </c>
      <c r="H8999">
        <f t="shared" ca="1" si="259"/>
        <v>-6.0425463100646402E-4</v>
      </c>
    </row>
    <row r="9000" spans="7:8" x14ac:dyDescent="0.45">
      <c r="G9000">
        <v>8998</v>
      </c>
      <c r="H9000">
        <f t="shared" ca="1" si="259"/>
        <v>-9.0534097304500408E-3</v>
      </c>
    </row>
    <row r="9001" spans="7:8" x14ac:dyDescent="0.45">
      <c r="G9001">
        <v>8999</v>
      </c>
      <c r="H9001">
        <f t="shared" ca="1" si="259"/>
        <v>9.261141386821773E-3</v>
      </c>
    </row>
    <row r="9002" spans="7:8" x14ac:dyDescent="0.45">
      <c r="G9002">
        <v>9000</v>
      </c>
      <c r="H9002">
        <f t="shared" ca="1" si="259"/>
        <v>3.0196297277822966E-2</v>
      </c>
    </row>
    <row r="9003" spans="7:8" x14ac:dyDescent="0.45">
      <c r="G9003">
        <v>9001</v>
      </c>
      <c r="H9003">
        <f t="shared" ca="1" si="259"/>
        <v>2.4313235230745796E-2</v>
      </c>
    </row>
    <row r="9004" spans="7:8" x14ac:dyDescent="0.45">
      <c r="G9004">
        <v>9002</v>
      </c>
      <c r="H9004">
        <f t="shared" ca="1" si="259"/>
        <v>2.7788265485348761E-2</v>
      </c>
    </row>
    <row r="9005" spans="7:8" x14ac:dyDescent="0.45">
      <c r="G9005">
        <v>9003</v>
      </c>
      <c r="H9005">
        <f t="shared" ca="1" si="259"/>
        <v>1.6980367033052326E-3</v>
      </c>
    </row>
    <row r="9006" spans="7:8" x14ac:dyDescent="0.45">
      <c r="G9006">
        <v>9004</v>
      </c>
      <c r="H9006">
        <f t="shared" ca="1" si="259"/>
        <v>-2.4984988492418238E-2</v>
      </c>
    </row>
    <row r="9007" spans="7:8" x14ac:dyDescent="0.45">
      <c r="G9007">
        <v>9005</v>
      </c>
      <c r="H9007">
        <f t="shared" ca="1" si="259"/>
        <v>-2.0389438619489678E-2</v>
      </c>
    </row>
    <row r="9008" spans="7:8" x14ac:dyDescent="0.45">
      <c r="G9008">
        <v>9006</v>
      </c>
      <c r="H9008">
        <f t="shared" ca="1" si="259"/>
        <v>1.2512914482587989E-2</v>
      </c>
    </row>
    <row r="9009" spans="7:8" x14ac:dyDescent="0.45">
      <c r="G9009">
        <v>9007</v>
      </c>
      <c r="H9009">
        <f t="shared" ca="1" si="259"/>
        <v>-1.6462582938037155E-2</v>
      </c>
    </row>
    <row r="9010" spans="7:8" x14ac:dyDescent="0.45">
      <c r="G9010">
        <v>9008</v>
      </c>
      <c r="H9010">
        <f t="shared" ca="1" si="259"/>
        <v>1.7075113729218935E-2</v>
      </c>
    </row>
    <row r="9011" spans="7:8" x14ac:dyDescent="0.45">
      <c r="G9011">
        <v>9009</v>
      </c>
      <c r="H9011">
        <f t="shared" ca="1" si="259"/>
        <v>9.8786904754044075E-3</v>
      </c>
    </row>
    <row r="9012" spans="7:8" x14ac:dyDescent="0.45">
      <c r="G9012">
        <v>9010</v>
      </c>
      <c r="H9012">
        <f t="shared" ca="1" si="259"/>
        <v>1.2322197743841056E-2</v>
      </c>
    </row>
    <row r="9013" spans="7:8" x14ac:dyDescent="0.45">
      <c r="G9013">
        <v>9011</v>
      </c>
      <c r="H9013">
        <f t="shared" ca="1" si="259"/>
        <v>2.2295894524059251E-2</v>
      </c>
    </row>
    <row r="9014" spans="7:8" x14ac:dyDescent="0.45">
      <c r="G9014">
        <v>9012</v>
      </c>
      <c r="H9014">
        <f t="shared" ca="1" si="259"/>
        <v>-3.1580821474247039E-3</v>
      </c>
    </row>
    <row r="9015" spans="7:8" x14ac:dyDescent="0.45">
      <c r="G9015">
        <v>9013</v>
      </c>
      <c r="H9015">
        <f t="shared" ca="1" si="259"/>
        <v>1.1605167072724985E-2</v>
      </c>
    </row>
    <row r="9016" spans="7:8" x14ac:dyDescent="0.45">
      <c r="G9016">
        <v>9014</v>
      </c>
      <c r="H9016">
        <f t="shared" ca="1" si="259"/>
        <v>-7.5010048720093843E-3</v>
      </c>
    </row>
    <row r="9017" spans="7:8" x14ac:dyDescent="0.45">
      <c r="G9017">
        <v>9015</v>
      </c>
      <c r="H9017">
        <f t="shared" ca="1" si="259"/>
        <v>4.5392484789492727E-3</v>
      </c>
    </row>
    <row r="9018" spans="7:8" x14ac:dyDescent="0.45">
      <c r="G9018">
        <v>9016</v>
      </c>
      <c r="H9018">
        <f t="shared" ca="1" si="259"/>
        <v>1.7571817405854201E-2</v>
      </c>
    </row>
    <row r="9019" spans="7:8" x14ac:dyDescent="0.45">
      <c r="G9019">
        <v>9017</v>
      </c>
      <c r="H9019">
        <f t="shared" ca="1" si="259"/>
        <v>-1.6032560904420932E-2</v>
      </c>
    </row>
    <row r="9020" spans="7:8" x14ac:dyDescent="0.45">
      <c r="G9020">
        <v>9018</v>
      </c>
      <c r="H9020">
        <f t="shared" ca="1" si="259"/>
        <v>3.614687503904894E-3</v>
      </c>
    </row>
    <row r="9021" spans="7:8" x14ac:dyDescent="0.45">
      <c r="G9021">
        <v>9019</v>
      </c>
      <c r="H9021">
        <f t="shared" ca="1" si="259"/>
        <v>1.1912961641012132E-2</v>
      </c>
    </row>
    <row r="9022" spans="7:8" x14ac:dyDescent="0.45">
      <c r="G9022">
        <v>9020</v>
      </c>
      <c r="H9022">
        <f t="shared" ca="1" si="259"/>
        <v>2.7704562568866817E-2</v>
      </c>
    </row>
    <row r="9023" spans="7:8" x14ac:dyDescent="0.45">
      <c r="G9023">
        <v>9021</v>
      </c>
      <c r="H9023">
        <f t="shared" ca="1" si="259"/>
        <v>-8.3187009673956998E-4</v>
      </c>
    </row>
    <row r="9024" spans="7:8" x14ac:dyDescent="0.45">
      <c r="G9024">
        <v>9022</v>
      </c>
      <c r="H9024">
        <f t="shared" ca="1" si="259"/>
        <v>-1.0051688885746934E-2</v>
      </c>
    </row>
    <row r="9025" spans="7:8" x14ac:dyDescent="0.45">
      <c r="G9025">
        <v>9023</v>
      </c>
      <c r="H9025">
        <f t="shared" ca="1" si="259"/>
        <v>2.2374282832997017E-2</v>
      </c>
    </row>
    <row r="9026" spans="7:8" x14ac:dyDescent="0.45">
      <c r="G9026">
        <v>9024</v>
      </c>
      <c r="H9026">
        <f t="shared" ca="1" si="259"/>
        <v>-1.5635929426840386E-2</v>
      </c>
    </row>
    <row r="9027" spans="7:8" x14ac:dyDescent="0.45">
      <c r="G9027">
        <v>9025</v>
      </c>
      <c r="H9027">
        <f t="shared" ca="1" si="259"/>
        <v>-1.6355983861161529E-2</v>
      </c>
    </row>
    <row r="9028" spans="7:8" x14ac:dyDescent="0.45">
      <c r="G9028">
        <v>9026</v>
      </c>
      <c r="H9028">
        <f t="shared" ref="H9028:H9091" ca="1" si="260">_xlfn.NORM.INV(RAND(),N$5,N$6)</f>
        <v>1.6607010379585996E-2</v>
      </c>
    </row>
    <row r="9029" spans="7:8" x14ac:dyDescent="0.45">
      <c r="G9029">
        <v>9027</v>
      </c>
      <c r="H9029">
        <f t="shared" ca="1" si="260"/>
        <v>4.5038266911291883E-2</v>
      </c>
    </row>
    <row r="9030" spans="7:8" x14ac:dyDescent="0.45">
      <c r="G9030">
        <v>9028</v>
      </c>
      <c r="H9030">
        <f t="shared" ca="1" si="260"/>
        <v>1.4001917396423461E-2</v>
      </c>
    </row>
    <row r="9031" spans="7:8" x14ac:dyDescent="0.45">
      <c r="G9031">
        <v>9029</v>
      </c>
      <c r="H9031">
        <f t="shared" ca="1" si="260"/>
        <v>1.1251667182484919E-2</v>
      </c>
    </row>
    <row r="9032" spans="7:8" x14ac:dyDescent="0.45">
      <c r="G9032">
        <v>9030</v>
      </c>
      <c r="H9032">
        <f t="shared" ca="1" si="260"/>
        <v>-5.4743921977591873E-3</v>
      </c>
    </row>
    <row r="9033" spans="7:8" x14ac:dyDescent="0.45">
      <c r="G9033">
        <v>9031</v>
      </c>
      <c r="H9033">
        <f t="shared" ca="1" si="260"/>
        <v>4.486707837422952E-2</v>
      </c>
    </row>
    <row r="9034" spans="7:8" x14ac:dyDescent="0.45">
      <c r="G9034">
        <v>9032</v>
      </c>
      <c r="H9034">
        <f t="shared" ca="1" si="260"/>
        <v>-7.5104486937629519E-3</v>
      </c>
    </row>
    <row r="9035" spans="7:8" x14ac:dyDescent="0.45">
      <c r="G9035">
        <v>9033</v>
      </c>
      <c r="H9035">
        <f t="shared" ca="1" si="260"/>
        <v>-3.3037585306941085E-2</v>
      </c>
    </row>
    <row r="9036" spans="7:8" x14ac:dyDescent="0.45">
      <c r="G9036">
        <v>9034</v>
      </c>
      <c r="H9036">
        <f t="shared" ca="1" si="260"/>
        <v>-4.9233844677472709E-3</v>
      </c>
    </row>
    <row r="9037" spans="7:8" x14ac:dyDescent="0.45">
      <c r="G9037">
        <v>9035</v>
      </c>
      <c r="H9037">
        <f t="shared" ca="1" si="260"/>
        <v>1.029565547644515E-2</v>
      </c>
    </row>
    <row r="9038" spans="7:8" x14ac:dyDescent="0.45">
      <c r="G9038">
        <v>9036</v>
      </c>
      <c r="H9038">
        <f t="shared" ca="1" si="260"/>
        <v>-8.5184494185260289E-3</v>
      </c>
    </row>
    <row r="9039" spans="7:8" x14ac:dyDescent="0.45">
      <c r="G9039">
        <v>9037</v>
      </c>
      <c r="H9039">
        <f t="shared" ca="1" si="260"/>
        <v>4.7444890053792909E-3</v>
      </c>
    </row>
    <row r="9040" spans="7:8" x14ac:dyDescent="0.45">
      <c r="G9040">
        <v>9038</v>
      </c>
      <c r="H9040">
        <f t="shared" ca="1" si="260"/>
        <v>-8.3141416091394096E-3</v>
      </c>
    </row>
    <row r="9041" spans="7:8" x14ac:dyDescent="0.45">
      <c r="G9041">
        <v>9039</v>
      </c>
      <c r="H9041">
        <f t="shared" ca="1" si="260"/>
        <v>-2.0702069748468013E-2</v>
      </c>
    </row>
    <row r="9042" spans="7:8" x14ac:dyDescent="0.45">
      <c r="G9042">
        <v>9040</v>
      </c>
      <c r="H9042">
        <f t="shared" ca="1" si="260"/>
        <v>-8.1120027076880957E-3</v>
      </c>
    </row>
    <row r="9043" spans="7:8" x14ac:dyDescent="0.45">
      <c r="G9043">
        <v>9041</v>
      </c>
      <c r="H9043">
        <f t="shared" ca="1" si="260"/>
        <v>-7.4897218433358547E-3</v>
      </c>
    </row>
    <row r="9044" spans="7:8" x14ac:dyDescent="0.45">
      <c r="G9044">
        <v>9042</v>
      </c>
      <c r="H9044">
        <f t="shared" ca="1" si="260"/>
        <v>8.4268588016847574E-3</v>
      </c>
    </row>
    <row r="9045" spans="7:8" x14ac:dyDescent="0.45">
      <c r="G9045">
        <v>9043</v>
      </c>
      <c r="H9045">
        <f t="shared" ca="1" si="260"/>
        <v>-1.6498598216383182E-3</v>
      </c>
    </row>
    <row r="9046" spans="7:8" x14ac:dyDescent="0.45">
      <c r="G9046">
        <v>9044</v>
      </c>
      <c r="H9046">
        <f t="shared" ca="1" si="260"/>
        <v>5.4578665230111678E-3</v>
      </c>
    </row>
    <row r="9047" spans="7:8" x14ac:dyDescent="0.45">
      <c r="G9047">
        <v>9045</v>
      </c>
      <c r="H9047">
        <f t="shared" ca="1" si="260"/>
        <v>-3.3566517441878517E-2</v>
      </c>
    </row>
    <row r="9048" spans="7:8" x14ac:dyDescent="0.45">
      <c r="G9048">
        <v>9046</v>
      </c>
      <c r="H9048">
        <f t="shared" ca="1" si="260"/>
        <v>1.587581053553894E-2</v>
      </c>
    </row>
    <row r="9049" spans="7:8" x14ac:dyDescent="0.45">
      <c r="G9049">
        <v>9047</v>
      </c>
      <c r="H9049">
        <f t="shared" ca="1" si="260"/>
        <v>2.9829683489672132E-2</v>
      </c>
    </row>
    <row r="9050" spans="7:8" x14ac:dyDescent="0.45">
      <c r="G9050">
        <v>9048</v>
      </c>
      <c r="H9050">
        <f t="shared" ca="1" si="260"/>
        <v>2.0455240900950456E-2</v>
      </c>
    </row>
    <row r="9051" spans="7:8" x14ac:dyDescent="0.45">
      <c r="G9051">
        <v>9049</v>
      </c>
      <c r="H9051">
        <f t="shared" ca="1" si="260"/>
        <v>2.0855366926176015E-2</v>
      </c>
    </row>
    <row r="9052" spans="7:8" x14ac:dyDescent="0.45">
      <c r="G9052">
        <v>9050</v>
      </c>
      <c r="H9052">
        <f t="shared" ca="1" si="260"/>
        <v>-1.650815825893653E-2</v>
      </c>
    </row>
    <row r="9053" spans="7:8" x14ac:dyDescent="0.45">
      <c r="G9053">
        <v>9051</v>
      </c>
      <c r="H9053">
        <f t="shared" ca="1" si="260"/>
        <v>3.8912393783046083E-2</v>
      </c>
    </row>
    <row r="9054" spans="7:8" x14ac:dyDescent="0.45">
      <c r="G9054">
        <v>9052</v>
      </c>
      <c r="H9054">
        <f t="shared" ca="1" si="260"/>
        <v>-5.3974720256803966E-3</v>
      </c>
    </row>
    <row r="9055" spans="7:8" x14ac:dyDescent="0.45">
      <c r="G9055">
        <v>9053</v>
      </c>
      <c r="H9055">
        <f t="shared" ca="1" si="260"/>
        <v>-3.1201157239681931E-2</v>
      </c>
    </row>
    <row r="9056" spans="7:8" x14ac:dyDescent="0.45">
      <c r="G9056">
        <v>9054</v>
      </c>
      <c r="H9056">
        <f t="shared" ca="1" si="260"/>
        <v>2.0436189397782167E-3</v>
      </c>
    </row>
    <row r="9057" spans="7:8" x14ac:dyDescent="0.45">
      <c r="G9057">
        <v>9055</v>
      </c>
      <c r="H9057">
        <f t="shared" ca="1" si="260"/>
        <v>1.241020675072568E-2</v>
      </c>
    </row>
    <row r="9058" spans="7:8" x14ac:dyDescent="0.45">
      <c r="G9058">
        <v>9056</v>
      </c>
      <c r="H9058">
        <f t="shared" ca="1" si="260"/>
        <v>1.8795569408842448E-2</v>
      </c>
    </row>
    <row r="9059" spans="7:8" x14ac:dyDescent="0.45">
      <c r="G9059">
        <v>9057</v>
      </c>
      <c r="H9059">
        <f t="shared" ca="1" si="260"/>
        <v>-6.2833308510187929E-3</v>
      </c>
    </row>
    <row r="9060" spans="7:8" x14ac:dyDescent="0.45">
      <c r="G9060">
        <v>9058</v>
      </c>
      <c r="H9060">
        <f t="shared" ca="1" si="260"/>
        <v>4.0955921427695455E-2</v>
      </c>
    </row>
    <row r="9061" spans="7:8" x14ac:dyDescent="0.45">
      <c r="G9061">
        <v>9059</v>
      </c>
      <c r="H9061">
        <f t="shared" ca="1" si="260"/>
        <v>2.2808268910940368E-3</v>
      </c>
    </row>
    <row r="9062" spans="7:8" x14ac:dyDescent="0.45">
      <c r="G9062">
        <v>9060</v>
      </c>
      <c r="H9062">
        <f t="shared" ca="1" si="260"/>
        <v>-7.8423192693493123E-3</v>
      </c>
    </row>
    <row r="9063" spans="7:8" x14ac:dyDescent="0.45">
      <c r="G9063">
        <v>9061</v>
      </c>
      <c r="H9063">
        <f t="shared" ca="1" si="260"/>
        <v>-2.045044856208059E-2</v>
      </c>
    </row>
    <row r="9064" spans="7:8" x14ac:dyDescent="0.45">
      <c r="G9064">
        <v>9062</v>
      </c>
      <c r="H9064">
        <f t="shared" ca="1" si="260"/>
        <v>2.3468391415563752E-2</v>
      </c>
    </row>
    <row r="9065" spans="7:8" x14ac:dyDescent="0.45">
      <c r="G9065">
        <v>9063</v>
      </c>
      <c r="H9065">
        <f t="shared" ca="1" si="260"/>
        <v>-1.5895322868240613E-3</v>
      </c>
    </row>
    <row r="9066" spans="7:8" x14ac:dyDescent="0.45">
      <c r="G9066">
        <v>9064</v>
      </c>
      <c r="H9066">
        <f t="shared" ca="1" si="260"/>
        <v>1.3323051150462084E-2</v>
      </c>
    </row>
    <row r="9067" spans="7:8" x14ac:dyDescent="0.45">
      <c r="G9067">
        <v>9065</v>
      </c>
      <c r="H9067">
        <f t="shared" ca="1" si="260"/>
        <v>2.6892102629347797E-2</v>
      </c>
    </row>
    <row r="9068" spans="7:8" x14ac:dyDescent="0.45">
      <c r="G9068">
        <v>9066</v>
      </c>
      <c r="H9068">
        <f t="shared" ca="1" si="260"/>
        <v>-6.8916357763551895E-3</v>
      </c>
    </row>
    <row r="9069" spans="7:8" x14ac:dyDescent="0.45">
      <c r="G9069">
        <v>9067</v>
      </c>
      <c r="H9069">
        <f t="shared" ca="1" si="260"/>
        <v>-9.9916227267563777E-3</v>
      </c>
    </row>
    <row r="9070" spans="7:8" x14ac:dyDescent="0.45">
      <c r="G9070">
        <v>9068</v>
      </c>
      <c r="H9070">
        <f t="shared" ca="1" si="260"/>
        <v>-7.3566872565340646E-3</v>
      </c>
    </row>
    <row r="9071" spans="7:8" x14ac:dyDescent="0.45">
      <c r="G9071">
        <v>9069</v>
      </c>
      <c r="H9071">
        <f t="shared" ca="1" si="260"/>
        <v>-1.421803255953488E-2</v>
      </c>
    </row>
    <row r="9072" spans="7:8" x14ac:dyDescent="0.45">
      <c r="G9072">
        <v>9070</v>
      </c>
      <c r="H9072">
        <f t="shared" ca="1" si="260"/>
        <v>1.8301131648948275E-2</v>
      </c>
    </row>
    <row r="9073" spans="7:8" x14ac:dyDescent="0.45">
      <c r="G9073">
        <v>9071</v>
      </c>
      <c r="H9073">
        <f t="shared" ca="1" si="260"/>
        <v>-8.2968632072695139E-3</v>
      </c>
    </row>
    <row r="9074" spans="7:8" x14ac:dyDescent="0.45">
      <c r="G9074">
        <v>9072</v>
      </c>
      <c r="H9074">
        <f t="shared" ca="1" si="260"/>
        <v>-2.7013423362744454E-4</v>
      </c>
    </row>
    <row r="9075" spans="7:8" x14ac:dyDescent="0.45">
      <c r="G9075">
        <v>9073</v>
      </c>
      <c r="H9075">
        <f t="shared" ca="1" si="260"/>
        <v>2.4756151195667484E-3</v>
      </c>
    </row>
    <row r="9076" spans="7:8" x14ac:dyDescent="0.45">
      <c r="G9076">
        <v>9074</v>
      </c>
      <c r="H9076">
        <f t="shared" ca="1" si="260"/>
        <v>-9.0169885062776258E-3</v>
      </c>
    </row>
    <row r="9077" spans="7:8" x14ac:dyDescent="0.45">
      <c r="G9077">
        <v>9075</v>
      </c>
      <c r="H9077">
        <f t="shared" ca="1" si="260"/>
        <v>2.0427460621477074E-3</v>
      </c>
    </row>
    <row r="9078" spans="7:8" x14ac:dyDescent="0.45">
      <c r="G9078">
        <v>9076</v>
      </c>
      <c r="H9078">
        <f t="shared" ca="1" si="260"/>
        <v>-9.7962690282877192E-3</v>
      </c>
    </row>
    <row r="9079" spans="7:8" x14ac:dyDescent="0.45">
      <c r="G9079">
        <v>9077</v>
      </c>
      <c r="H9079">
        <f t="shared" ca="1" si="260"/>
        <v>-1.7554414283208693E-2</v>
      </c>
    </row>
    <row r="9080" spans="7:8" x14ac:dyDescent="0.45">
      <c r="G9080">
        <v>9078</v>
      </c>
      <c r="H9080">
        <f t="shared" ca="1" si="260"/>
        <v>9.8364171559158203E-3</v>
      </c>
    </row>
    <row r="9081" spans="7:8" x14ac:dyDescent="0.45">
      <c r="G9081">
        <v>9079</v>
      </c>
      <c r="H9081">
        <f t="shared" ca="1" si="260"/>
        <v>2.0822522065267756E-2</v>
      </c>
    </row>
    <row r="9082" spans="7:8" x14ac:dyDescent="0.45">
      <c r="G9082">
        <v>9080</v>
      </c>
      <c r="H9082">
        <f t="shared" ca="1" si="260"/>
        <v>2.2786745943263425E-3</v>
      </c>
    </row>
    <row r="9083" spans="7:8" x14ac:dyDescent="0.45">
      <c r="G9083">
        <v>9081</v>
      </c>
      <c r="H9083">
        <f t="shared" ca="1" si="260"/>
        <v>1.8803696905556423E-2</v>
      </c>
    </row>
    <row r="9084" spans="7:8" x14ac:dyDescent="0.45">
      <c r="G9084">
        <v>9082</v>
      </c>
      <c r="H9084">
        <f t="shared" ca="1" si="260"/>
        <v>-1.7909788722862464E-2</v>
      </c>
    </row>
    <row r="9085" spans="7:8" x14ac:dyDescent="0.45">
      <c r="G9085">
        <v>9083</v>
      </c>
      <c r="H9085">
        <f t="shared" ca="1" si="260"/>
        <v>-3.0116341465328805E-2</v>
      </c>
    </row>
    <row r="9086" spans="7:8" x14ac:dyDescent="0.45">
      <c r="G9086">
        <v>9084</v>
      </c>
      <c r="H9086">
        <f t="shared" ca="1" si="260"/>
        <v>-2.0580218447789293E-2</v>
      </c>
    </row>
    <row r="9087" spans="7:8" x14ac:dyDescent="0.45">
      <c r="G9087">
        <v>9085</v>
      </c>
      <c r="H9087">
        <f t="shared" ca="1" si="260"/>
        <v>6.2458376038031652E-3</v>
      </c>
    </row>
    <row r="9088" spans="7:8" x14ac:dyDescent="0.45">
      <c r="G9088">
        <v>9086</v>
      </c>
      <c r="H9088">
        <f t="shared" ca="1" si="260"/>
        <v>2.0218930863368168E-2</v>
      </c>
    </row>
    <row r="9089" spans="7:8" x14ac:dyDescent="0.45">
      <c r="G9089">
        <v>9087</v>
      </c>
      <c r="H9089">
        <f t="shared" ca="1" si="260"/>
        <v>-2.2906388911364964E-3</v>
      </c>
    </row>
    <row r="9090" spans="7:8" x14ac:dyDescent="0.45">
      <c r="G9090">
        <v>9088</v>
      </c>
      <c r="H9090">
        <f t="shared" ca="1" si="260"/>
        <v>4.0458146110700678E-2</v>
      </c>
    </row>
    <row r="9091" spans="7:8" x14ac:dyDescent="0.45">
      <c r="G9091">
        <v>9089</v>
      </c>
      <c r="H9091">
        <f t="shared" ca="1" si="260"/>
        <v>1.7367887490251369E-2</v>
      </c>
    </row>
    <row r="9092" spans="7:8" x14ac:dyDescent="0.45">
      <c r="G9092">
        <v>9090</v>
      </c>
      <c r="H9092">
        <f t="shared" ref="H9092:H9155" ca="1" si="261">_xlfn.NORM.INV(RAND(),N$5,N$6)</f>
        <v>1.4894212394128619E-2</v>
      </c>
    </row>
    <row r="9093" spans="7:8" x14ac:dyDescent="0.45">
      <c r="G9093">
        <v>9091</v>
      </c>
      <c r="H9093">
        <f t="shared" ca="1" si="261"/>
        <v>1.0761079291102963E-2</v>
      </c>
    </row>
    <row r="9094" spans="7:8" x14ac:dyDescent="0.45">
      <c r="G9094">
        <v>9092</v>
      </c>
      <c r="H9094">
        <f t="shared" ca="1" si="261"/>
        <v>-1.7381755880157022E-2</v>
      </c>
    </row>
    <row r="9095" spans="7:8" x14ac:dyDescent="0.45">
      <c r="G9095">
        <v>9093</v>
      </c>
      <c r="H9095">
        <f t="shared" ca="1" si="261"/>
        <v>-2.6518070241733114E-2</v>
      </c>
    </row>
    <row r="9096" spans="7:8" x14ac:dyDescent="0.45">
      <c r="G9096">
        <v>9094</v>
      </c>
      <c r="H9096">
        <f t="shared" ca="1" si="261"/>
        <v>-1.2847362281588523E-2</v>
      </c>
    </row>
    <row r="9097" spans="7:8" x14ac:dyDescent="0.45">
      <c r="G9097">
        <v>9095</v>
      </c>
      <c r="H9097">
        <f t="shared" ca="1" si="261"/>
        <v>6.5627691622517871E-3</v>
      </c>
    </row>
    <row r="9098" spans="7:8" x14ac:dyDescent="0.45">
      <c r="G9098">
        <v>9096</v>
      </c>
      <c r="H9098">
        <f t="shared" ca="1" si="261"/>
        <v>3.8145397582591434E-3</v>
      </c>
    </row>
    <row r="9099" spans="7:8" x14ac:dyDescent="0.45">
      <c r="G9099">
        <v>9097</v>
      </c>
      <c r="H9099">
        <f t="shared" ca="1" si="261"/>
        <v>1.1458478799856073E-2</v>
      </c>
    </row>
    <row r="9100" spans="7:8" x14ac:dyDescent="0.45">
      <c r="G9100">
        <v>9098</v>
      </c>
      <c r="H9100">
        <f t="shared" ca="1" si="261"/>
        <v>2.7224190740498994E-2</v>
      </c>
    </row>
    <row r="9101" spans="7:8" x14ac:dyDescent="0.45">
      <c r="G9101">
        <v>9099</v>
      </c>
      <c r="H9101">
        <f t="shared" ca="1" si="261"/>
        <v>1.0155805196185343E-2</v>
      </c>
    </row>
    <row r="9102" spans="7:8" x14ac:dyDescent="0.45">
      <c r="G9102">
        <v>9100</v>
      </c>
      <c r="H9102">
        <f t="shared" ca="1" si="261"/>
        <v>1.211157841245418E-2</v>
      </c>
    </row>
    <row r="9103" spans="7:8" x14ac:dyDescent="0.45">
      <c r="G9103">
        <v>9101</v>
      </c>
      <c r="H9103">
        <f t="shared" ca="1" si="261"/>
        <v>-9.2855555659346889E-3</v>
      </c>
    </row>
    <row r="9104" spans="7:8" x14ac:dyDescent="0.45">
      <c r="G9104">
        <v>9102</v>
      </c>
      <c r="H9104">
        <f t="shared" ca="1" si="261"/>
        <v>-1.6309260268722287E-2</v>
      </c>
    </row>
    <row r="9105" spans="7:8" x14ac:dyDescent="0.45">
      <c r="G9105">
        <v>9103</v>
      </c>
      <c r="H9105">
        <f t="shared" ca="1" si="261"/>
        <v>-1.7875615611781973E-2</v>
      </c>
    </row>
    <row r="9106" spans="7:8" x14ac:dyDescent="0.45">
      <c r="G9106">
        <v>9104</v>
      </c>
      <c r="H9106">
        <f t="shared" ca="1" si="261"/>
        <v>1.7147607335976239E-2</v>
      </c>
    </row>
    <row r="9107" spans="7:8" x14ac:dyDescent="0.45">
      <c r="G9107">
        <v>9105</v>
      </c>
      <c r="H9107">
        <f t="shared" ca="1" si="261"/>
        <v>-8.7658097815309956E-3</v>
      </c>
    </row>
    <row r="9108" spans="7:8" x14ac:dyDescent="0.45">
      <c r="G9108">
        <v>9106</v>
      </c>
      <c r="H9108">
        <f t="shared" ca="1" si="261"/>
        <v>1.7952521403371977E-2</v>
      </c>
    </row>
    <row r="9109" spans="7:8" x14ac:dyDescent="0.45">
      <c r="G9109">
        <v>9107</v>
      </c>
      <c r="H9109">
        <f t="shared" ca="1" si="261"/>
        <v>-1.5263687405750244E-2</v>
      </c>
    </row>
    <row r="9110" spans="7:8" x14ac:dyDescent="0.45">
      <c r="G9110">
        <v>9108</v>
      </c>
      <c r="H9110">
        <f t="shared" ca="1" si="261"/>
        <v>1.336141257861456E-2</v>
      </c>
    </row>
    <row r="9111" spans="7:8" x14ac:dyDescent="0.45">
      <c r="G9111">
        <v>9109</v>
      </c>
      <c r="H9111">
        <f t="shared" ca="1" si="261"/>
        <v>-4.2935706939328296E-3</v>
      </c>
    </row>
    <row r="9112" spans="7:8" x14ac:dyDescent="0.45">
      <c r="G9112">
        <v>9110</v>
      </c>
      <c r="H9112">
        <f t="shared" ca="1" si="261"/>
        <v>-6.0016659845822176E-3</v>
      </c>
    </row>
    <row r="9113" spans="7:8" x14ac:dyDescent="0.45">
      <c r="G9113">
        <v>9111</v>
      </c>
      <c r="H9113">
        <f t="shared" ca="1" si="261"/>
        <v>-3.2504216845165752E-2</v>
      </c>
    </row>
    <row r="9114" spans="7:8" x14ac:dyDescent="0.45">
      <c r="G9114">
        <v>9112</v>
      </c>
      <c r="H9114">
        <f t="shared" ca="1" si="261"/>
        <v>3.3728315654594529E-3</v>
      </c>
    </row>
    <row r="9115" spans="7:8" x14ac:dyDescent="0.45">
      <c r="G9115">
        <v>9113</v>
      </c>
      <c r="H9115">
        <f t="shared" ca="1" si="261"/>
        <v>1.0765272561028903E-2</v>
      </c>
    </row>
    <row r="9116" spans="7:8" x14ac:dyDescent="0.45">
      <c r="G9116">
        <v>9114</v>
      </c>
      <c r="H9116">
        <f t="shared" ca="1" si="261"/>
        <v>-5.0818601417530092E-3</v>
      </c>
    </row>
    <row r="9117" spans="7:8" x14ac:dyDescent="0.45">
      <c r="G9117">
        <v>9115</v>
      </c>
      <c r="H9117">
        <f t="shared" ca="1" si="261"/>
        <v>-3.5358439883769216E-2</v>
      </c>
    </row>
    <row r="9118" spans="7:8" x14ac:dyDescent="0.45">
      <c r="G9118">
        <v>9116</v>
      </c>
      <c r="H9118">
        <f t="shared" ca="1" si="261"/>
        <v>-7.1744511213188693E-4</v>
      </c>
    </row>
    <row r="9119" spans="7:8" x14ac:dyDescent="0.45">
      <c r="G9119">
        <v>9117</v>
      </c>
      <c r="H9119">
        <f t="shared" ca="1" si="261"/>
        <v>9.3609651739285787E-3</v>
      </c>
    </row>
    <row r="9120" spans="7:8" x14ac:dyDescent="0.45">
      <c r="G9120">
        <v>9118</v>
      </c>
      <c r="H9120">
        <f t="shared" ca="1" si="261"/>
        <v>-1.4315426019250586E-2</v>
      </c>
    </row>
    <row r="9121" spans="7:8" x14ac:dyDescent="0.45">
      <c r="G9121">
        <v>9119</v>
      </c>
      <c r="H9121">
        <f t="shared" ca="1" si="261"/>
        <v>-3.1211218513014453E-3</v>
      </c>
    </row>
    <row r="9122" spans="7:8" x14ac:dyDescent="0.45">
      <c r="G9122">
        <v>9120</v>
      </c>
      <c r="H9122">
        <f t="shared" ca="1" si="261"/>
        <v>-1.1476867210295274E-2</v>
      </c>
    </row>
    <row r="9123" spans="7:8" x14ac:dyDescent="0.45">
      <c r="G9123">
        <v>9121</v>
      </c>
      <c r="H9123">
        <f t="shared" ca="1" si="261"/>
        <v>6.6375365123386631E-3</v>
      </c>
    </row>
    <row r="9124" spans="7:8" x14ac:dyDescent="0.45">
      <c r="G9124">
        <v>9122</v>
      </c>
      <c r="H9124">
        <f t="shared" ca="1" si="261"/>
        <v>2.5730230536675395E-2</v>
      </c>
    </row>
    <row r="9125" spans="7:8" x14ac:dyDescent="0.45">
      <c r="G9125">
        <v>9123</v>
      </c>
      <c r="H9125">
        <f t="shared" ca="1" si="261"/>
        <v>1.5277609236034419E-2</v>
      </c>
    </row>
    <row r="9126" spans="7:8" x14ac:dyDescent="0.45">
      <c r="G9126">
        <v>9124</v>
      </c>
      <c r="H9126">
        <f t="shared" ca="1" si="261"/>
        <v>1.2121262604472694E-3</v>
      </c>
    </row>
    <row r="9127" spans="7:8" x14ac:dyDescent="0.45">
      <c r="G9127">
        <v>9125</v>
      </c>
      <c r="H9127">
        <f t="shared" ca="1" si="261"/>
        <v>3.5114425960912625E-2</v>
      </c>
    </row>
    <row r="9128" spans="7:8" x14ac:dyDescent="0.45">
      <c r="G9128">
        <v>9126</v>
      </c>
      <c r="H9128">
        <f t="shared" ca="1" si="261"/>
        <v>-2.6501154751816386E-2</v>
      </c>
    </row>
    <row r="9129" spans="7:8" x14ac:dyDescent="0.45">
      <c r="G9129">
        <v>9127</v>
      </c>
      <c r="H9129">
        <f t="shared" ca="1" si="261"/>
        <v>1.4891519069744079E-3</v>
      </c>
    </row>
    <row r="9130" spans="7:8" x14ac:dyDescent="0.45">
      <c r="G9130">
        <v>9128</v>
      </c>
      <c r="H9130">
        <f t="shared" ca="1" si="261"/>
        <v>1.3994210504602138E-2</v>
      </c>
    </row>
    <row r="9131" spans="7:8" x14ac:dyDescent="0.45">
      <c r="G9131">
        <v>9129</v>
      </c>
      <c r="H9131">
        <f t="shared" ca="1" si="261"/>
        <v>2.5959977435798174E-2</v>
      </c>
    </row>
    <row r="9132" spans="7:8" x14ac:dyDescent="0.45">
      <c r="G9132">
        <v>9130</v>
      </c>
      <c r="H9132">
        <f t="shared" ca="1" si="261"/>
        <v>-4.9443159513269545E-2</v>
      </c>
    </row>
    <row r="9133" spans="7:8" x14ac:dyDescent="0.45">
      <c r="G9133">
        <v>9131</v>
      </c>
      <c r="H9133">
        <f t="shared" ca="1" si="261"/>
        <v>4.9707532113050876E-3</v>
      </c>
    </row>
    <row r="9134" spans="7:8" x14ac:dyDescent="0.45">
      <c r="G9134">
        <v>9132</v>
      </c>
      <c r="H9134">
        <f t="shared" ca="1" si="261"/>
        <v>1.2793259787776446E-2</v>
      </c>
    </row>
    <row r="9135" spans="7:8" x14ac:dyDescent="0.45">
      <c r="G9135">
        <v>9133</v>
      </c>
      <c r="H9135">
        <f t="shared" ca="1" si="261"/>
        <v>2.6082102271770914E-2</v>
      </c>
    </row>
    <row r="9136" spans="7:8" x14ac:dyDescent="0.45">
      <c r="G9136">
        <v>9134</v>
      </c>
      <c r="H9136">
        <f t="shared" ca="1" si="261"/>
        <v>-2.5644433117223604E-2</v>
      </c>
    </row>
    <row r="9137" spans="7:8" x14ac:dyDescent="0.45">
      <c r="G9137">
        <v>9135</v>
      </c>
      <c r="H9137">
        <f t="shared" ca="1" si="261"/>
        <v>-7.0959610082477779E-3</v>
      </c>
    </row>
    <row r="9138" spans="7:8" x14ac:dyDescent="0.45">
      <c r="G9138">
        <v>9136</v>
      </c>
      <c r="H9138">
        <f t="shared" ca="1" si="261"/>
        <v>-8.1638500626805954E-3</v>
      </c>
    </row>
    <row r="9139" spans="7:8" x14ac:dyDescent="0.45">
      <c r="G9139">
        <v>9137</v>
      </c>
      <c r="H9139">
        <f t="shared" ca="1" si="261"/>
        <v>-1.2635097395991451E-2</v>
      </c>
    </row>
    <row r="9140" spans="7:8" x14ac:dyDescent="0.45">
      <c r="G9140">
        <v>9138</v>
      </c>
      <c r="H9140">
        <f t="shared" ca="1" si="261"/>
        <v>-2.5658700770053774E-2</v>
      </c>
    </row>
    <row r="9141" spans="7:8" x14ac:dyDescent="0.45">
      <c r="G9141">
        <v>9139</v>
      </c>
      <c r="H9141">
        <f t="shared" ca="1" si="261"/>
        <v>8.4963732735209175E-3</v>
      </c>
    </row>
    <row r="9142" spans="7:8" x14ac:dyDescent="0.45">
      <c r="G9142">
        <v>9140</v>
      </c>
      <c r="H9142">
        <f t="shared" ca="1" si="261"/>
        <v>-4.9480064102565486E-4</v>
      </c>
    </row>
    <row r="9143" spans="7:8" x14ac:dyDescent="0.45">
      <c r="G9143">
        <v>9141</v>
      </c>
      <c r="H9143">
        <f t="shared" ca="1" si="261"/>
        <v>-1.6391174443355711E-2</v>
      </c>
    </row>
    <row r="9144" spans="7:8" x14ac:dyDescent="0.45">
      <c r="G9144">
        <v>9142</v>
      </c>
      <c r="H9144">
        <f t="shared" ca="1" si="261"/>
        <v>8.6184009695811723E-3</v>
      </c>
    </row>
    <row r="9145" spans="7:8" x14ac:dyDescent="0.45">
      <c r="G9145">
        <v>9143</v>
      </c>
      <c r="H9145">
        <f t="shared" ca="1" si="261"/>
        <v>3.150026538664262E-2</v>
      </c>
    </row>
    <row r="9146" spans="7:8" x14ac:dyDescent="0.45">
      <c r="G9146">
        <v>9144</v>
      </c>
      <c r="H9146">
        <f t="shared" ca="1" si="261"/>
        <v>-7.4817960279340836E-3</v>
      </c>
    </row>
    <row r="9147" spans="7:8" x14ac:dyDescent="0.45">
      <c r="G9147">
        <v>9145</v>
      </c>
      <c r="H9147">
        <f t="shared" ca="1" si="261"/>
        <v>2.1631465421349545E-2</v>
      </c>
    </row>
    <row r="9148" spans="7:8" x14ac:dyDescent="0.45">
      <c r="G9148">
        <v>9146</v>
      </c>
      <c r="H9148">
        <f t="shared" ca="1" si="261"/>
        <v>6.7832104988187012E-3</v>
      </c>
    </row>
    <row r="9149" spans="7:8" x14ac:dyDescent="0.45">
      <c r="G9149">
        <v>9147</v>
      </c>
      <c r="H9149">
        <f t="shared" ca="1" si="261"/>
        <v>-3.5381470018861624E-3</v>
      </c>
    </row>
    <row r="9150" spans="7:8" x14ac:dyDescent="0.45">
      <c r="G9150">
        <v>9148</v>
      </c>
      <c r="H9150">
        <f t="shared" ca="1" si="261"/>
        <v>1.3033472662244651E-2</v>
      </c>
    </row>
    <row r="9151" spans="7:8" x14ac:dyDescent="0.45">
      <c r="G9151">
        <v>9149</v>
      </c>
      <c r="H9151">
        <f t="shared" ca="1" si="261"/>
        <v>-3.6070251883117868E-2</v>
      </c>
    </row>
    <row r="9152" spans="7:8" x14ac:dyDescent="0.45">
      <c r="G9152">
        <v>9150</v>
      </c>
      <c r="H9152">
        <f t="shared" ca="1" si="261"/>
        <v>-5.9264929385021055E-4</v>
      </c>
    </row>
    <row r="9153" spans="7:8" x14ac:dyDescent="0.45">
      <c r="G9153">
        <v>9151</v>
      </c>
      <c r="H9153">
        <f t="shared" ca="1" si="261"/>
        <v>-1.7066297857908596E-2</v>
      </c>
    </row>
    <row r="9154" spans="7:8" x14ac:dyDescent="0.45">
      <c r="G9154">
        <v>9152</v>
      </c>
      <c r="H9154">
        <f t="shared" ca="1" si="261"/>
        <v>-3.569153443844314E-3</v>
      </c>
    </row>
    <row r="9155" spans="7:8" x14ac:dyDescent="0.45">
      <c r="G9155">
        <v>9153</v>
      </c>
      <c r="H9155">
        <f t="shared" ca="1" si="261"/>
        <v>2.6186373174431478E-3</v>
      </c>
    </row>
    <row r="9156" spans="7:8" x14ac:dyDescent="0.45">
      <c r="G9156">
        <v>9154</v>
      </c>
      <c r="H9156">
        <f t="shared" ref="H9156:H9219" ca="1" si="262">_xlfn.NORM.INV(RAND(),N$5,N$6)</f>
        <v>2.2695738329494269E-2</v>
      </c>
    </row>
    <row r="9157" spans="7:8" x14ac:dyDescent="0.45">
      <c r="G9157">
        <v>9155</v>
      </c>
      <c r="H9157">
        <f t="shared" ca="1" si="262"/>
        <v>6.8350551682236438E-3</v>
      </c>
    </row>
    <row r="9158" spans="7:8" x14ac:dyDescent="0.45">
      <c r="G9158">
        <v>9156</v>
      </c>
      <c r="H9158">
        <f t="shared" ca="1" si="262"/>
        <v>-1.4026775735624104E-3</v>
      </c>
    </row>
    <row r="9159" spans="7:8" x14ac:dyDescent="0.45">
      <c r="G9159">
        <v>9157</v>
      </c>
      <c r="H9159">
        <f t="shared" ca="1" si="262"/>
        <v>-1.1490405463706088E-2</v>
      </c>
    </row>
    <row r="9160" spans="7:8" x14ac:dyDescent="0.45">
      <c r="G9160">
        <v>9158</v>
      </c>
      <c r="H9160">
        <f t="shared" ca="1" si="262"/>
        <v>-3.286925769927429E-2</v>
      </c>
    </row>
    <row r="9161" spans="7:8" x14ac:dyDescent="0.45">
      <c r="G9161">
        <v>9159</v>
      </c>
      <c r="H9161">
        <f t="shared" ca="1" si="262"/>
        <v>-5.6799342339508225E-3</v>
      </c>
    </row>
    <row r="9162" spans="7:8" x14ac:dyDescent="0.45">
      <c r="G9162">
        <v>9160</v>
      </c>
      <c r="H9162">
        <f t="shared" ca="1" si="262"/>
        <v>9.8775951485179127E-3</v>
      </c>
    </row>
    <row r="9163" spans="7:8" x14ac:dyDescent="0.45">
      <c r="G9163">
        <v>9161</v>
      </c>
      <c r="H9163">
        <f t="shared" ca="1" si="262"/>
        <v>9.8402527027967972E-3</v>
      </c>
    </row>
    <row r="9164" spans="7:8" x14ac:dyDescent="0.45">
      <c r="G9164">
        <v>9162</v>
      </c>
      <c r="H9164">
        <f t="shared" ca="1" si="262"/>
        <v>-5.3605483248540999E-3</v>
      </c>
    </row>
    <row r="9165" spans="7:8" x14ac:dyDescent="0.45">
      <c r="G9165">
        <v>9163</v>
      </c>
      <c r="H9165">
        <f t="shared" ca="1" si="262"/>
        <v>3.5928523882203772E-2</v>
      </c>
    </row>
    <row r="9166" spans="7:8" x14ac:dyDescent="0.45">
      <c r="G9166">
        <v>9164</v>
      </c>
      <c r="H9166">
        <f t="shared" ca="1" si="262"/>
        <v>-1.3318976882672529E-2</v>
      </c>
    </row>
    <row r="9167" spans="7:8" x14ac:dyDescent="0.45">
      <c r="G9167">
        <v>9165</v>
      </c>
      <c r="H9167">
        <f t="shared" ca="1" si="262"/>
        <v>1.9449626938136524E-2</v>
      </c>
    </row>
    <row r="9168" spans="7:8" x14ac:dyDescent="0.45">
      <c r="G9168">
        <v>9166</v>
      </c>
      <c r="H9168">
        <f t="shared" ca="1" si="262"/>
        <v>2.8372802243606388E-2</v>
      </c>
    </row>
    <row r="9169" spans="7:8" x14ac:dyDescent="0.45">
      <c r="G9169">
        <v>9167</v>
      </c>
      <c r="H9169">
        <f t="shared" ca="1" si="262"/>
        <v>-1.454142931615156E-2</v>
      </c>
    </row>
    <row r="9170" spans="7:8" x14ac:dyDescent="0.45">
      <c r="G9170">
        <v>9168</v>
      </c>
      <c r="H9170">
        <f t="shared" ca="1" si="262"/>
        <v>7.6267741996884578E-3</v>
      </c>
    </row>
    <row r="9171" spans="7:8" x14ac:dyDescent="0.45">
      <c r="G9171">
        <v>9169</v>
      </c>
      <c r="H9171">
        <f t="shared" ca="1" si="262"/>
        <v>2.3170379259196544E-3</v>
      </c>
    </row>
    <row r="9172" spans="7:8" x14ac:dyDescent="0.45">
      <c r="G9172">
        <v>9170</v>
      </c>
      <c r="H9172">
        <f t="shared" ca="1" si="262"/>
        <v>-6.2529395225571008E-3</v>
      </c>
    </row>
    <row r="9173" spans="7:8" x14ac:dyDescent="0.45">
      <c r="G9173">
        <v>9171</v>
      </c>
      <c r="H9173">
        <f t="shared" ca="1" si="262"/>
        <v>2.0863984034878755E-2</v>
      </c>
    </row>
    <row r="9174" spans="7:8" x14ac:dyDescent="0.45">
      <c r="G9174">
        <v>9172</v>
      </c>
      <c r="H9174">
        <f t="shared" ca="1" si="262"/>
        <v>2.1039738255128271E-2</v>
      </c>
    </row>
    <row r="9175" spans="7:8" x14ac:dyDescent="0.45">
      <c r="G9175">
        <v>9173</v>
      </c>
      <c r="H9175">
        <f t="shared" ca="1" si="262"/>
        <v>1.7031480490484995E-2</v>
      </c>
    </row>
    <row r="9176" spans="7:8" x14ac:dyDescent="0.45">
      <c r="G9176">
        <v>9174</v>
      </c>
      <c r="H9176">
        <f t="shared" ca="1" si="262"/>
        <v>1.5563843752234938E-2</v>
      </c>
    </row>
    <row r="9177" spans="7:8" x14ac:dyDescent="0.45">
      <c r="G9177">
        <v>9175</v>
      </c>
      <c r="H9177">
        <f t="shared" ca="1" si="262"/>
        <v>-1.0434319401117182E-2</v>
      </c>
    </row>
    <row r="9178" spans="7:8" x14ac:dyDescent="0.45">
      <c r="G9178">
        <v>9176</v>
      </c>
      <c r="H9178">
        <f t="shared" ca="1" si="262"/>
        <v>-5.3372420664812769E-3</v>
      </c>
    </row>
    <row r="9179" spans="7:8" x14ac:dyDescent="0.45">
      <c r="G9179">
        <v>9177</v>
      </c>
      <c r="H9179">
        <f t="shared" ca="1" si="262"/>
        <v>-3.3246250524502446E-2</v>
      </c>
    </row>
    <row r="9180" spans="7:8" x14ac:dyDescent="0.45">
      <c r="G9180">
        <v>9178</v>
      </c>
      <c r="H9180">
        <f t="shared" ca="1" si="262"/>
        <v>-5.5515834513109362E-3</v>
      </c>
    </row>
    <row r="9181" spans="7:8" x14ac:dyDescent="0.45">
      <c r="G9181">
        <v>9179</v>
      </c>
      <c r="H9181">
        <f t="shared" ca="1" si="262"/>
        <v>-1.5323675457815121E-2</v>
      </c>
    </row>
    <row r="9182" spans="7:8" x14ac:dyDescent="0.45">
      <c r="G9182">
        <v>9180</v>
      </c>
      <c r="H9182">
        <f t="shared" ca="1" si="262"/>
        <v>-1.2638156869618864E-2</v>
      </c>
    </row>
    <row r="9183" spans="7:8" x14ac:dyDescent="0.45">
      <c r="G9183">
        <v>9181</v>
      </c>
      <c r="H9183">
        <f t="shared" ca="1" si="262"/>
        <v>1.7113748141771103E-2</v>
      </c>
    </row>
    <row r="9184" spans="7:8" x14ac:dyDescent="0.45">
      <c r="G9184">
        <v>9182</v>
      </c>
      <c r="H9184">
        <f t="shared" ca="1" si="262"/>
        <v>-1.4355322461489137E-2</v>
      </c>
    </row>
    <row r="9185" spans="7:8" x14ac:dyDescent="0.45">
      <c r="G9185">
        <v>9183</v>
      </c>
      <c r="H9185">
        <f t="shared" ca="1" si="262"/>
        <v>-1.1930324910550318E-2</v>
      </c>
    </row>
    <row r="9186" spans="7:8" x14ac:dyDescent="0.45">
      <c r="G9186">
        <v>9184</v>
      </c>
      <c r="H9186">
        <f t="shared" ca="1" si="262"/>
        <v>6.9246187182500805E-3</v>
      </c>
    </row>
    <row r="9187" spans="7:8" x14ac:dyDescent="0.45">
      <c r="G9187">
        <v>9185</v>
      </c>
      <c r="H9187">
        <f t="shared" ca="1" si="262"/>
        <v>-9.1881487713097332E-3</v>
      </c>
    </row>
    <row r="9188" spans="7:8" x14ac:dyDescent="0.45">
      <c r="G9188">
        <v>9186</v>
      </c>
      <c r="H9188">
        <f t="shared" ca="1" si="262"/>
        <v>-2.8546017017217599E-2</v>
      </c>
    </row>
    <row r="9189" spans="7:8" x14ac:dyDescent="0.45">
      <c r="G9189">
        <v>9187</v>
      </c>
      <c r="H9189">
        <f t="shared" ca="1" si="262"/>
        <v>-4.690496336262967E-2</v>
      </c>
    </row>
    <row r="9190" spans="7:8" x14ac:dyDescent="0.45">
      <c r="G9190">
        <v>9188</v>
      </c>
      <c r="H9190">
        <f t="shared" ca="1" si="262"/>
        <v>-2.3271713513557668E-2</v>
      </c>
    </row>
    <row r="9191" spans="7:8" x14ac:dyDescent="0.45">
      <c r="G9191">
        <v>9189</v>
      </c>
      <c r="H9191">
        <f t="shared" ca="1" si="262"/>
        <v>-3.9392252442349198E-3</v>
      </c>
    </row>
    <row r="9192" spans="7:8" x14ac:dyDescent="0.45">
      <c r="G9192">
        <v>9190</v>
      </c>
      <c r="H9192">
        <f t="shared" ca="1" si="262"/>
        <v>-5.634171680730219E-3</v>
      </c>
    </row>
    <row r="9193" spans="7:8" x14ac:dyDescent="0.45">
      <c r="G9193">
        <v>9191</v>
      </c>
      <c r="H9193">
        <f t="shared" ca="1" si="262"/>
        <v>4.8868768017451561E-2</v>
      </c>
    </row>
    <row r="9194" spans="7:8" x14ac:dyDescent="0.45">
      <c r="G9194">
        <v>9192</v>
      </c>
      <c r="H9194">
        <f t="shared" ca="1" si="262"/>
        <v>8.9050839909824223E-3</v>
      </c>
    </row>
    <row r="9195" spans="7:8" x14ac:dyDescent="0.45">
      <c r="G9195">
        <v>9193</v>
      </c>
      <c r="H9195">
        <f t="shared" ca="1" si="262"/>
        <v>-3.3863375830929417E-2</v>
      </c>
    </row>
    <row r="9196" spans="7:8" x14ac:dyDescent="0.45">
      <c r="G9196">
        <v>9194</v>
      </c>
      <c r="H9196">
        <f t="shared" ca="1" si="262"/>
        <v>1.3091430939260792E-2</v>
      </c>
    </row>
    <row r="9197" spans="7:8" x14ac:dyDescent="0.45">
      <c r="G9197">
        <v>9195</v>
      </c>
      <c r="H9197">
        <f t="shared" ca="1" si="262"/>
        <v>1.1282930056166594E-2</v>
      </c>
    </row>
    <row r="9198" spans="7:8" x14ac:dyDescent="0.45">
      <c r="G9198">
        <v>9196</v>
      </c>
      <c r="H9198">
        <f t="shared" ca="1" si="262"/>
        <v>-7.0817943213078551E-3</v>
      </c>
    </row>
    <row r="9199" spans="7:8" x14ac:dyDescent="0.45">
      <c r="G9199">
        <v>9197</v>
      </c>
      <c r="H9199">
        <f t="shared" ca="1" si="262"/>
        <v>1.110594287967789E-2</v>
      </c>
    </row>
    <row r="9200" spans="7:8" x14ac:dyDescent="0.45">
      <c r="G9200">
        <v>9198</v>
      </c>
      <c r="H9200">
        <f t="shared" ca="1" si="262"/>
        <v>-1.2216855871123975E-2</v>
      </c>
    </row>
    <row r="9201" spans="7:8" x14ac:dyDescent="0.45">
      <c r="G9201">
        <v>9199</v>
      </c>
      <c r="H9201">
        <f t="shared" ca="1" si="262"/>
        <v>2.9687908428553931E-2</v>
      </c>
    </row>
    <row r="9202" spans="7:8" x14ac:dyDescent="0.45">
      <c r="G9202">
        <v>9200</v>
      </c>
      <c r="H9202">
        <f t="shared" ca="1" si="262"/>
        <v>-3.8106704692488093E-2</v>
      </c>
    </row>
    <row r="9203" spans="7:8" x14ac:dyDescent="0.45">
      <c r="G9203">
        <v>9201</v>
      </c>
      <c r="H9203">
        <f t="shared" ca="1" si="262"/>
        <v>-3.5381184479511775E-4</v>
      </c>
    </row>
    <row r="9204" spans="7:8" x14ac:dyDescent="0.45">
      <c r="G9204">
        <v>9202</v>
      </c>
      <c r="H9204">
        <f t="shared" ca="1" si="262"/>
        <v>3.5690739354366986E-2</v>
      </c>
    </row>
    <row r="9205" spans="7:8" x14ac:dyDescent="0.45">
      <c r="G9205">
        <v>9203</v>
      </c>
      <c r="H9205">
        <f t="shared" ca="1" si="262"/>
        <v>3.4908484187993966E-3</v>
      </c>
    </row>
    <row r="9206" spans="7:8" x14ac:dyDescent="0.45">
      <c r="G9206">
        <v>9204</v>
      </c>
      <c r="H9206">
        <f t="shared" ca="1" si="262"/>
        <v>8.2517101091859283E-3</v>
      </c>
    </row>
    <row r="9207" spans="7:8" x14ac:dyDescent="0.45">
      <c r="G9207">
        <v>9205</v>
      </c>
      <c r="H9207">
        <f t="shared" ca="1" si="262"/>
        <v>-2.676752621173006E-2</v>
      </c>
    </row>
    <row r="9208" spans="7:8" x14ac:dyDescent="0.45">
      <c r="G9208">
        <v>9206</v>
      </c>
      <c r="H9208">
        <f t="shared" ca="1" si="262"/>
        <v>6.2135681560189938E-3</v>
      </c>
    </row>
    <row r="9209" spans="7:8" x14ac:dyDescent="0.45">
      <c r="G9209">
        <v>9207</v>
      </c>
      <c r="H9209">
        <f t="shared" ca="1" si="262"/>
        <v>-1.7008157398905186E-2</v>
      </c>
    </row>
    <row r="9210" spans="7:8" x14ac:dyDescent="0.45">
      <c r="G9210">
        <v>9208</v>
      </c>
      <c r="H9210">
        <f t="shared" ca="1" si="262"/>
        <v>-1.9194782664311742E-2</v>
      </c>
    </row>
    <row r="9211" spans="7:8" x14ac:dyDescent="0.45">
      <c r="G9211">
        <v>9209</v>
      </c>
      <c r="H9211">
        <f t="shared" ca="1" si="262"/>
        <v>-9.1878230032315725E-3</v>
      </c>
    </row>
    <row r="9212" spans="7:8" x14ac:dyDescent="0.45">
      <c r="G9212">
        <v>9210</v>
      </c>
      <c r="H9212">
        <f t="shared" ca="1" si="262"/>
        <v>-1.3934156629756524E-2</v>
      </c>
    </row>
    <row r="9213" spans="7:8" x14ac:dyDescent="0.45">
      <c r="G9213">
        <v>9211</v>
      </c>
      <c r="H9213">
        <f t="shared" ca="1" si="262"/>
        <v>2.3572441554656581E-2</v>
      </c>
    </row>
    <row r="9214" spans="7:8" x14ac:dyDescent="0.45">
      <c r="G9214">
        <v>9212</v>
      </c>
      <c r="H9214">
        <f t="shared" ca="1" si="262"/>
        <v>3.5502334960461667E-3</v>
      </c>
    </row>
    <row r="9215" spans="7:8" x14ac:dyDescent="0.45">
      <c r="G9215">
        <v>9213</v>
      </c>
      <c r="H9215">
        <f t="shared" ca="1" si="262"/>
        <v>1.7293546739758105E-2</v>
      </c>
    </row>
    <row r="9216" spans="7:8" x14ac:dyDescent="0.45">
      <c r="G9216">
        <v>9214</v>
      </c>
      <c r="H9216">
        <f t="shared" ca="1" si="262"/>
        <v>-1.0057818235204827E-2</v>
      </c>
    </row>
    <row r="9217" spans="7:8" x14ac:dyDescent="0.45">
      <c r="G9217">
        <v>9215</v>
      </c>
      <c r="H9217">
        <f t="shared" ca="1" si="262"/>
        <v>-2.60234831692864E-3</v>
      </c>
    </row>
    <row r="9218" spans="7:8" x14ac:dyDescent="0.45">
      <c r="G9218">
        <v>9216</v>
      </c>
      <c r="H9218">
        <f t="shared" ca="1" si="262"/>
        <v>1.1537968228948108E-2</v>
      </c>
    </row>
    <row r="9219" spans="7:8" x14ac:dyDescent="0.45">
      <c r="G9219">
        <v>9217</v>
      </c>
      <c r="H9219">
        <f t="shared" ca="1" si="262"/>
        <v>-3.2905991220427498E-2</v>
      </c>
    </row>
    <row r="9220" spans="7:8" x14ac:dyDescent="0.45">
      <c r="G9220">
        <v>9218</v>
      </c>
      <c r="H9220">
        <f t="shared" ref="H9220:H9283" ca="1" si="263">_xlfn.NORM.INV(RAND(),N$5,N$6)</f>
        <v>3.6663914204763622E-3</v>
      </c>
    </row>
    <row r="9221" spans="7:8" x14ac:dyDescent="0.45">
      <c r="G9221">
        <v>9219</v>
      </c>
      <c r="H9221">
        <f t="shared" ca="1" si="263"/>
        <v>5.0761528425331808E-3</v>
      </c>
    </row>
    <row r="9222" spans="7:8" x14ac:dyDescent="0.45">
      <c r="G9222">
        <v>9220</v>
      </c>
      <c r="H9222">
        <f t="shared" ca="1" si="263"/>
        <v>-5.5428617211794994E-3</v>
      </c>
    </row>
    <row r="9223" spans="7:8" x14ac:dyDescent="0.45">
      <c r="G9223">
        <v>9221</v>
      </c>
      <c r="H9223">
        <f t="shared" ca="1" si="263"/>
        <v>-1.5680801612032759E-2</v>
      </c>
    </row>
    <row r="9224" spans="7:8" x14ac:dyDescent="0.45">
      <c r="G9224">
        <v>9222</v>
      </c>
      <c r="H9224">
        <f t="shared" ca="1" si="263"/>
        <v>-9.1935497192582386E-3</v>
      </c>
    </row>
    <row r="9225" spans="7:8" x14ac:dyDescent="0.45">
      <c r="G9225">
        <v>9223</v>
      </c>
      <c r="H9225">
        <f t="shared" ca="1" si="263"/>
        <v>4.1131680552744909E-2</v>
      </c>
    </row>
    <row r="9226" spans="7:8" x14ac:dyDescent="0.45">
      <c r="G9226">
        <v>9224</v>
      </c>
      <c r="H9226">
        <f t="shared" ca="1" si="263"/>
        <v>-3.190112830588021E-4</v>
      </c>
    </row>
    <row r="9227" spans="7:8" x14ac:dyDescent="0.45">
      <c r="G9227">
        <v>9225</v>
      </c>
      <c r="H9227">
        <f t="shared" ca="1" si="263"/>
        <v>1.2217372578583855E-2</v>
      </c>
    </row>
    <row r="9228" spans="7:8" x14ac:dyDescent="0.45">
      <c r="G9228">
        <v>9226</v>
      </c>
      <c r="H9228">
        <f t="shared" ca="1" si="263"/>
        <v>-1.4303056566031995E-2</v>
      </c>
    </row>
    <row r="9229" spans="7:8" x14ac:dyDescent="0.45">
      <c r="G9229">
        <v>9227</v>
      </c>
      <c r="H9229">
        <f t="shared" ca="1" si="263"/>
        <v>1.1153360362624279E-2</v>
      </c>
    </row>
    <row r="9230" spans="7:8" x14ac:dyDescent="0.45">
      <c r="G9230">
        <v>9228</v>
      </c>
      <c r="H9230">
        <f t="shared" ca="1" si="263"/>
        <v>-1.8228490833877346E-2</v>
      </c>
    </row>
    <row r="9231" spans="7:8" x14ac:dyDescent="0.45">
      <c r="G9231">
        <v>9229</v>
      </c>
      <c r="H9231">
        <f t="shared" ca="1" si="263"/>
        <v>1.0022039226572806E-2</v>
      </c>
    </row>
    <row r="9232" spans="7:8" x14ac:dyDescent="0.45">
      <c r="G9232">
        <v>9230</v>
      </c>
      <c r="H9232">
        <f t="shared" ca="1" si="263"/>
        <v>3.5396271091434277E-2</v>
      </c>
    </row>
    <row r="9233" spans="7:8" x14ac:dyDescent="0.45">
      <c r="G9233">
        <v>9231</v>
      </c>
      <c r="H9233">
        <f t="shared" ca="1" si="263"/>
        <v>4.1932498772612736E-2</v>
      </c>
    </row>
    <row r="9234" spans="7:8" x14ac:dyDescent="0.45">
      <c r="G9234">
        <v>9232</v>
      </c>
      <c r="H9234">
        <f t="shared" ca="1" si="263"/>
        <v>-2.4792630635946583E-2</v>
      </c>
    </row>
    <row r="9235" spans="7:8" x14ac:dyDescent="0.45">
      <c r="G9235">
        <v>9233</v>
      </c>
      <c r="H9235">
        <f t="shared" ca="1" si="263"/>
        <v>2.3638651636166328E-2</v>
      </c>
    </row>
    <row r="9236" spans="7:8" x14ac:dyDescent="0.45">
      <c r="G9236">
        <v>9234</v>
      </c>
      <c r="H9236">
        <f t="shared" ca="1" si="263"/>
        <v>1.7652026438074134E-2</v>
      </c>
    </row>
    <row r="9237" spans="7:8" x14ac:dyDescent="0.45">
      <c r="G9237">
        <v>9235</v>
      </c>
      <c r="H9237">
        <f t="shared" ca="1" si="263"/>
        <v>-1.3527403590689475E-2</v>
      </c>
    </row>
    <row r="9238" spans="7:8" x14ac:dyDescent="0.45">
      <c r="G9238">
        <v>9236</v>
      </c>
      <c r="H9238">
        <f t="shared" ca="1" si="263"/>
        <v>5.7549989059819577E-3</v>
      </c>
    </row>
    <row r="9239" spans="7:8" x14ac:dyDescent="0.45">
      <c r="G9239">
        <v>9237</v>
      </c>
      <c r="H9239">
        <f t="shared" ca="1" si="263"/>
        <v>-1.9613272678857506E-2</v>
      </c>
    </row>
    <row r="9240" spans="7:8" x14ac:dyDescent="0.45">
      <c r="G9240">
        <v>9238</v>
      </c>
      <c r="H9240">
        <f t="shared" ca="1" si="263"/>
        <v>-1.7337275579415872E-2</v>
      </c>
    </row>
    <row r="9241" spans="7:8" x14ac:dyDescent="0.45">
      <c r="G9241">
        <v>9239</v>
      </c>
      <c r="H9241">
        <f t="shared" ca="1" si="263"/>
        <v>8.7892646275831102E-3</v>
      </c>
    </row>
    <row r="9242" spans="7:8" x14ac:dyDescent="0.45">
      <c r="G9242">
        <v>9240</v>
      </c>
      <c r="H9242">
        <f t="shared" ca="1" si="263"/>
        <v>4.7982037726629822E-3</v>
      </c>
    </row>
    <row r="9243" spans="7:8" x14ac:dyDescent="0.45">
      <c r="G9243">
        <v>9241</v>
      </c>
      <c r="H9243">
        <f t="shared" ca="1" si="263"/>
        <v>-1.3733208543482056E-2</v>
      </c>
    </row>
    <row r="9244" spans="7:8" x14ac:dyDescent="0.45">
      <c r="G9244">
        <v>9242</v>
      </c>
      <c r="H9244">
        <f t="shared" ca="1" si="263"/>
        <v>-3.2159262766990292E-2</v>
      </c>
    </row>
    <row r="9245" spans="7:8" x14ac:dyDescent="0.45">
      <c r="G9245">
        <v>9243</v>
      </c>
      <c r="H9245">
        <f t="shared" ca="1" si="263"/>
        <v>2.0347407785010745E-2</v>
      </c>
    </row>
    <row r="9246" spans="7:8" x14ac:dyDescent="0.45">
      <c r="G9246">
        <v>9244</v>
      </c>
      <c r="H9246">
        <f t="shared" ca="1" si="263"/>
        <v>1.3081330985060842E-2</v>
      </c>
    </row>
    <row r="9247" spans="7:8" x14ac:dyDescent="0.45">
      <c r="G9247">
        <v>9245</v>
      </c>
      <c r="H9247">
        <f t="shared" ca="1" si="263"/>
        <v>-2.9791356117469989E-3</v>
      </c>
    </row>
    <row r="9248" spans="7:8" x14ac:dyDescent="0.45">
      <c r="G9248">
        <v>9246</v>
      </c>
      <c r="H9248">
        <f t="shared" ca="1" si="263"/>
        <v>9.4044895777684878E-3</v>
      </c>
    </row>
    <row r="9249" spans="7:8" x14ac:dyDescent="0.45">
      <c r="G9249">
        <v>9247</v>
      </c>
      <c r="H9249">
        <f t="shared" ca="1" si="263"/>
        <v>-4.0143380040665068E-3</v>
      </c>
    </row>
    <row r="9250" spans="7:8" x14ac:dyDescent="0.45">
      <c r="G9250">
        <v>9248</v>
      </c>
      <c r="H9250">
        <f t="shared" ca="1" si="263"/>
        <v>-1.863731434500435E-2</v>
      </c>
    </row>
    <row r="9251" spans="7:8" x14ac:dyDescent="0.45">
      <c r="G9251">
        <v>9249</v>
      </c>
      <c r="H9251">
        <f t="shared" ca="1" si="263"/>
        <v>8.7203600828877504E-3</v>
      </c>
    </row>
    <row r="9252" spans="7:8" x14ac:dyDescent="0.45">
      <c r="G9252">
        <v>9250</v>
      </c>
      <c r="H9252">
        <f t="shared" ca="1" si="263"/>
        <v>-6.4230838653155972E-2</v>
      </c>
    </row>
    <row r="9253" spans="7:8" x14ac:dyDescent="0.45">
      <c r="G9253">
        <v>9251</v>
      </c>
      <c r="H9253">
        <f t="shared" ca="1" si="263"/>
        <v>3.0640821951923602E-3</v>
      </c>
    </row>
    <row r="9254" spans="7:8" x14ac:dyDescent="0.45">
      <c r="G9254">
        <v>9252</v>
      </c>
      <c r="H9254">
        <f t="shared" ca="1" si="263"/>
        <v>1.6167024613186528E-2</v>
      </c>
    </row>
    <row r="9255" spans="7:8" x14ac:dyDescent="0.45">
      <c r="G9255">
        <v>9253</v>
      </c>
      <c r="H9255">
        <f t="shared" ca="1" si="263"/>
        <v>3.435688749971836E-2</v>
      </c>
    </row>
    <row r="9256" spans="7:8" x14ac:dyDescent="0.45">
      <c r="G9256">
        <v>9254</v>
      </c>
      <c r="H9256">
        <f t="shared" ca="1" si="263"/>
        <v>-1.9447199007882582E-2</v>
      </c>
    </row>
    <row r="9257" spans="7:8" x14ac:dyDescent="0.45">
      <c r="G9257">
        <v>9255</v>
      </c>
      <c r="H9257">
        <f t="shared" ca="1" si="263"/>
        <v>3.8403669028993899E-2</v>
      </c>
    </row>
    <row r="9258" spans="7:8" x14ac:dyDescent="0.45">
      <c r="G9258">
        <v>9256</v>
      </c>
      <c r="H9258">
        <f t="shared" ca="1" si="263"/>
        <v>1.0225728365707889E-2</v>
      </c>
    </row>
    <row r="9259" spans="7:8" x14ac:dyDescent="0.45">
      <c r="G9259">
        <v>9257</v>
      </c>
      <c r="H9259">
        <f t="shared" ca="1" si="263"/>
        <v>-2.2489754015410008E-3</v>
      </c>
    </row>
    <row r="9260" spans="7:8" x14ac:dyDescent="0.45">
      <c r="G9260">
        <v>9258</v>
      </c>
      <c r="H9260">
        <f t="shared" ca="1" si="263"/>
        <v>1.7071083419074504E-3</v>
      </c>
    </row>
    <row r="9261" spans="7:8" x14ac:dyDescent="0.45">
      <c r="G9261">
        <v>9259</v>
      </c>
      <c r="H9261">
        <f t="shared" ca="1" si="263"/>
        <v>2.5460381916450382E-2</v>
      </c>
    </row>
    <row r="9262" spans="7:8" x14ac:dyDescent="0.45">
      <c r="G9262">
        <v>9260</v>
      </c>
      <c r="H9262">
        <f t="shared" ca="1" si="263"/>
        <v>-3.1982940993178638E-2</v>
      </c>
    </row>
    <row r="9263" spans="7:8" x14ac:dyDescent="0.45">
      <c r="G9263">
        <v>9261</v>
      </c>
      <c r="H9263">
        <f t="shared" ca="1" si="263"/>
        <v>4.2077657429116667E-3</v>
      </c>
    </row>
    <row r="9264" spans="7:8" x14ac:dyDescent="0.45">
      <c r="G9264">
        <v>9262</v>
      </c>
      <c r="H9264">
        <f t="shared" ca="1" si="263"/>
        <v>-5.5537939223517041E-3</v>
      </c>
    </row>
    <row r="9265" spans="7:8" x14ac:dyDescent="0.45">
      <c r="G9265">
        <v>9263</v>
      </c>
      <c r="H9265">
        <f t="shared" ca="1" si="263"/>
        <v>-6.6181145735871565E-3</v>
      </c>
    </row>
    <row r="9266" spans="7:8" x14ac:dyDescent="0.45">
      <c r="G9266">
        <v>9264</v>
      </c>
      <c r="H9266">
        <f t="shared" ca="1" si="263"/>
        <v>-4.8912564891982393E-3</v>
      </c>
    </row>
    <row r="9267" spans="7:8" x14ac:dyDescent="0.45">
      <c r="G9267">
        <v>9265</v>
      </c>
      <c r="H9267">
        <f t="shared" ca="1" si="263"/>
        <v>-6.2413044057413811E-3</v>
      </c>
    </row>
    <row r="9268" spans="7:8" x14ac:dyDescent="0.45">
      <c r="G9268">
        <v>9266</v>
      </c>
      <c r="H9268">
        <f t="shared" ca="1" si="263"/>
        <v>2.4574499609736601E-2</v>
      </c>
    </row>
    <row r="9269" spans="7:8" x14ac:dyDescent="0.45">
      <c r="G9269">
        <v>9267</v>
      </c>
      <c r="H9269">
        <f t="shared" ca="1" si="263"/>
        <v>6.8535423709490013E-3</v>
      </c>
    </row>
    <row r="9270" spans="7:8" x14ac:dyDescent="0.45">
      <c r="G9270">
        <v>9268</v>
      </c>
      <c r="H9270">
        <f t="shared" ca="1" si="263"/>
        <v>-2.1775275825075949E-2</v>
      </c>
    </row>
    <row r="9271" spans="7:8" x14ac:dyDescent="0.45">
      <c r="G9271">
        <v>9269</v>
      </c>
      <c r="H9271">
        <f t="shared" ca="1" si="263"/>
        <v>-8.9270727012786821E-3</v>
      </c>
    </row>
    <row r="9272" spans="7:8" x14ac:dyDescent="0.45">
      <c r="G9272">
        <v>9270</v>
      </c>
      <c r="H9272">
        <f t="shared" ca="1" si="263"/>
        <v>6.8429173943805729E-3</v>
      </c>
    </row>
    <row r="9273" spans="7:8" x14ac:dyDescent="0.45">
      <c r="G9273">
        <v>9271</v>
      </c>
      <c r="H9273">
        <f t="shared" ca="1" si="263"/>
        <v>-4.1472410838834213E-3</v>
      </c>
    </row>
    <row r="9274" spans="7:8" x14ac:dyDescent="0.45">
      <c r="G9274">
        <v>9272</v>
      </c>
      <c r="H9274">
        <f t="shared" ca="1" si="263"/>
        <v>5.976085955229765E-3</v>
      </c>
    </row>
    <row r="9275" spans="7:8" x14ac:dyDescent="0.45">
      <c r="G9275">
        <v>9273</v>
      </c>
      <c r="H9275">
        <f t="shared" ca="1" si="263"/>
        <v>1.7378967308632493E-2</v>
      </c>
    </row>
    <row r="9276" spans="7:8" x14ac:dyDescent="0.45">
      <c r="G9276">
        <v>9274</v>
      </c>
      <c r="H9276">
        <f t="shared" ca="1" si="263"/>
        <v>1.3664973490071333E-2</v>
      </c>
    </row>
    <row r="9277" spans="7:8" x14ac:dyDescent="0.45">
      <c r="G9277">
        <v>9275</v>
      </c>
      <c r="H9277">
        <f t="shared" ca="1" si="263"/>
        <v>1.1690012185259463E-3</v>
      </c>
    </row>
    <row r="9278" spans="7:8" x14ac:dyDescent="0.45">
      <c r="G9278">
        <v>9276</v>
      </c>
      <c r="H9278">
        <f t="shared" ca="1" si="263"/>
        <v>5.3257459226515036E-2</v>
      </c>
    </row>
    <row r="9279" spans="7:8" x14ac:dyDescent="0.45">
      <c r="G9279">
        <v>9277</v>
      </c>
      <c r="H9279">
        <f t="shared" ca="1" si="263"/>
        <v>-4.6673306617149544E-3</v>
      </c>
    </row>
    <row r="9280" spans="7:8" x14ac:dyDescent="0.45">
      <c r="G9280">
        <v>9278</v>
      </c>
      <c r="H9280">
        <f t="shared" ca="1" si="263"/>
        <v>-1.1358969539432764E-2</v>
      </c>
    </row>
    <row r="9281" spans="7:8" x14ac:dyDescent="0.45">
      <c r="G9281">
        <v>9279</v>
      </c>
      <c r="H9281">
        <f t="shared" ca="1" si="263"/>
        <v>-2.0630649021051207E-2</v>
      </c>
    </row>
    <row r="9282" spans="7:8" x14ac:dyDescent="0.45">
      <c r="G9282">
        <v>9280</v>
      </c>
      <c r="H9282">
        <f t="shared" ca="1" si="263"/>
        <v>2.9314590470829072E-2</v>
      </c>
    </row>
    <row r="9283" spans="7:8" x14ac:dyDescent="0.45">
      <c r="G9283">
        <v>9281</v>
      </c>
      <c r="H9283">
        <f t="shared" ca="1" si="263"/>
        <v>1.09101864278459E-2</v>
      </c>
    </row>
    <row r="9284" spans="7:8" x14ac:dyDescent="0.45">
      <c r="G9284">
        <v>9282</v>
      </c>
      <c r="H9284">
        <f t="shared" ref="H9284:H9347" ca="1" si="264">_xlfn.NORM.INV(RAND(),N$5,N$6)</f>
        <v>-7.0513717928723822E-3</v>
      </c>
    </row>
    <row r="9285" spans="7:8" x14ac:dyDescent="0.45">
      <c r="G9285">
        <v>9283</v>
      </c>
      <c r="H9285">
        <f t="shared" ca="1" si="264"/>
        <v>3.7672449379423634E-3</v>
      </c>
    </row>
    <row r="9286" spans="7:8" x14ac:dyDescent="0.45">
      <c r="G9286">
        <v>9284</v>
      </c>
      <c r="H9286">
        <f t="shared" ca="1" si="264"/>
        <v>1.4499062029776336E-2</v>
      </c>
    </row>
    <row r="9287" spans="7:8" x14ac:dyDescent="0.45">
      <c r="G9287">
        <v>9285</v>
      </c>
      <c r="H9287">
        <f t="shared" ca="1" si="264"/>
        <v>-9.8918852843427182E-4</v>
      </c>
    </row>
    <row r="9288" spans="7:8" x14ac:dyDescent="0.45">
      <c r="G9288">
        <v>9286</v>
      </c>
      <c r="H9288">
        <f t="shared" ca="1" si="264"/>
        <v>-1.490377669880228E-2</v>
      </c>
    </row>
    <row r="9289" spans="7:8" x14ac:dyDescent="0.45">
      <c r="G9289">
        <v>9287</v>
      </c>
      <c r="H9289">
        <f t="shared" ca="1" si="264"/>
        <v>1.7866383341087729E-3</v>
      </c>
    </row>
    <row r="9290" spans="7:8" x14ac:dyDescent="0.45">
      <c r="G9290">
        <v>9288</v>
      </c>
      <c r="H9290">
        <f t="shared" ca="1" si="264"/>
        <v>9.3725415282640643E-3</v>
      </c>
    </row>
    <row r="9291" spans="7:8" x14ac:dyDescent="0.45">
      <c r="G9291">
        <v>9289</v>
      </c>
      <c r="H9291">
        <f t="shared" ca="1" si="264"/>
        <v>-1.3382407775917865E-2</v>
      </c>
    </row>
    <row r="9292" spans="7:8" x14ac:dyDescent="0.45">
      <c r="G9292">
        <v>9290</v>
      </c>
      <c r="H9292">
        <f t="shared" ca="1" si="264"/>
        <v>4.4139824660965592E-3</v>
      </c>
    </row>
    <row r="9293" spans="7:8" x14ac:dyDescent="0.45">
      <c r="G9293">
        <v>9291</v>
      </c>
      <c r="H9293">
        <f t="shared" ca="1" si="264"/>
        <v>-9.2156975310534843E-3</v>
      </c>
    </row>
    <row r="9294" spans="7:8" x14ac:dyDescent="0.45">
      <c r="G9294">
        <v>9292</v>
      </c>
      <c r="H9294">
        <f t="shared" ca="1" si="264"/>
        <v>-2.3028595045767986E-2</v>
      </c>
    </row>
    <row r="9295" spans="7:8" x14ac:dyDescent="0.45">
      <c r="G9295">
        <v>9293</v>
      </c>
      <c r="H9295">
        <f t="shared" ca="1" si="264"/>
        <v>2.531355535415104E-2</v>
      </c>
    </row>
    <row r="9296" spans="7:8" x14ac:dyDescent="0.45">
      <c r="G9296">
        <v>9294</v>
      </c>
      <c r="H9296">
        <f t="shared" ca="1" si="264"/>
        <v>-3.7228081812448306E-2</v>
      </c>
    </row>
    <row r="9297" spans="7:8" x14ac:dyDescent="0.45">
      <c r="G9297">
        <v>9295</v>
      </c>
      <c r="H9297">
        <f t="shared" ca="1" si="264"/>
        <v>-2.5594221083149165E-2</v>
      </c>
    </row>
    <row r="9298" spans="7:8" x14ac:dyDescent="0.45">
      <c r="G9298">
        <v>9296</v>
      </c>
      <c r="H9298">
        <f t="shared" ca="1" si="264"/>
        <v>2.3132041829797032E-2</v>
      </c>
    </row>
    <row r="9299" spans="7:8" x14ac:dyDescent="0.45">
      <c r="G9299">
        <v>9297</v>
      </c>
      <c r="H9299">
        <f t="shared" ca="1" si="264"/>
        <v>7.3649649298510814E-3</v>
      </c>
    </row>
    <row r="9300" spans="7:8" x14ac:dyDescent="0.45">
      <c r="G9300">
        <v>9298</v>
      </c>
      <c r="H9300">
        <f t="shared" ca="1" si="264"/>
        <v>-2.0288036768122329E-2</v>
      </c>
    </row>
    <row r="9301" spans="7:8" x14ac:dyDescent="0.45">
      <c r="G9301">
        <v>9299</v>
      </c>
      <c r="H9301">
        <f t="shared" ca="1" si="264"/>
        <v>-7.437366836838432E-4</v>
      </c>
    </row>
    <row r="9302" spans="7:8" x14ac:dyDescent="0.45">
      <c r="G9302">
        <v>9300</v>
      </c>
      <c r="H9302">
        <f t="shared" ca="1" si="264"/>
        <v>2.7266705599917384E-3</v>
      </c>
    </row>
    <row r="9303" spans="7:8" x14ac:dyDescent="0.45">
      <c r="G9303">
        <v>9301</v>
      </c>
      <c r="H9303">
        <f t="shared" ca="1" si="264"/>
        <v>2.4230137963123309E-2</v>
      </c>
    </row>
    <row r="9304" spans="7:8" x14ac:dyDescent="0.45">
      <c r="G9304">
        <v>9302</v>
      </c>
      <c r="H9304">
        <f t="shared" ca="1" si="264"/>
        <v>2.0167226385623762E-2</v>
      </c>
    </row>
    <row r="9305" spans="7:8" x14ac:dyDescent="0.45">
      <c r="G9305">
        <v>9303</v>
      </c>
      <c r="H9305">
        <f t="shared" ca="1" si="264"/>
        <v>1.965541253306323E-2</v>
      </c>
    </row>
    <row r="9306" spans="7:8" x14ac:dyDescent="0.45">
      <c r="G9306">
        <v>9304</v>
      </c>
      <c r="H9306">
        <f t="shared" ca="1" si="264"/>
        <v>-8.8853491923918827E-3</v>
      </c>
    </row>
    <row r="9307" spans="7:8" x14ac:dyDescent="0.45">
      <c r="G9307">
        <v>9305</v>
      </c>
      <c r="H9307">
        <f t="shared" ca="1" si="264"/>
        <v>-3.4176654724971819E-2</v>
      </c>
    </row>
    <row r="9308" spans="7:8" x14ac:dyDescent="0.45">
      <c r="G9308">
        <v>9306</v>
      </c>
      <c r="H9308">
        <f t="shared" ca="1" si="264"/>
        <v>5.6591666799679272E-4</v>
      </c>
    </row>
    <row r="9309" spans="7:8" x14ac:dyDescent="0.45">
      <c r="G9309">
        <v>9307</v>
      </c>
      <c r="H9309">
        <f t="shared" ca="1" si="264"/>
        <v>3.4089470083242257E-2</v>
      </c>
    </row>
    <row r="9310" spans="7:8" x14ac:dyDescent="0.45">
      <c r="G9310">
        <v>9308</v>
      </c>
      <c r="H9310">
        <f t="shared" ca="1" si="264"/>
        <v>-1.7509096165506291E-2</v>
      </c>
    </row>
    <row r="9311" spans="7:8" x14ac:dyDescent="0.45">
      <c r="G9311">
        <v>9309</v>
      </c>
      <c r="H9311">
        <f t="shared" ca="1" si="264"/>
        <v>5.1093787645294098E-2</v>
      </c>
    </row>
    <row r="9312" spans="7:8" x14ac:dyDescent="0.45">
      <c r="G9312">
        <v>9310</v>
      </c>
      <c r="H9312">
        <f t="shared" ca="1" si="264"/>
        <v>-1.3473206189093225E-2</v>
      </c>
    </row>
    <row r="9313" spans="7:8" x14ac:dyDescent="0.45">
      <c r="G9313">
        <v>9311</v>
      </c>
      <c r="H9313">
        <f t="shared" ca="1" si="264"/>
        <v>-3.5139034329060723E-2</v>
      </c>
    </row>
    <row r="9314" spans="7:8" x14ac:dyDescent="0.45">
      <c r="G9314">
        <v>9312</v>
      </c>
      <c r="H9314">
        <f t="shared" ca="1" si="264"/>
        <v>1.0311052102116526E-2</v>
      </c>
    </row>
    <row r="9315" spans="7:8" x14ac:dyDescent="0.45">
      <c r="G9315">
        <v>9313</v>
      </c>
      <c r="H9315">
        <f t="shared" ca="1" si="264"/>
        <v>5.8715387352125704E-3</v>
      </c>
    </row>
    <row r="9316" spans="7:8" x14ac:dyDescent="0.45">
      <c r="G9316">
        <v>9314</v>
      </c>
      <c r="H9316">
        <f t="shared" ca="1" si="264"/>
        <v>4.1452002969818809E-3</v>
      </c>
    </row>
    <row r="9317" spans="7:8" x14ac:dyDescent="0.45">
      <c r="G9317">
        <v>9315</v>
      </c>
      <c r="H9317">
        <f t="shared" ca="1" si="264"/>
        <v>1.5031759317752615E-2</v>
      </c>
    </row>
    <row r="9318" spans="7:8" x14ac:dyDescent="0.45">
      <c r="G9318">
        <v>9316</v>
      </c>
      <c r="H9318">
        <f t="shared" ca="1" si="264"/>
        <v>1.4069792398755708E-2</v>
      </c>
    </row>
    <row r="9319" spans="7:8" x14ac:dyDescent="0.45">
      <c r="G9319">
        <v>9317</v>
      </c>
      <c r="H9319">
        <f t="shared" ca="1" si="264"/>
        <v>-2.0807056922225398E-2</v>
      </c>
    </row>
    <row r="9320" spans="7:8" x14ac:dyDescent="0.45">
      <c r="G9320">
        <v>9318</v>
      </c>
      <c r="H9320">
        <f t="shared" ca="1" si="264"/>
        <v>1.6201613346258209E-4</v>
      </c>
    </row>
    <row r="9321" spans="7:8" x14ac:dyDescent="0.45">
      <c r="G9321">
        <v>9319</v>
      </c>
      <c r="H9321">
        <f t="shared" ca="1" si="264"/>
        <v>-1.498110500323288E-3</v>
      </c>
    </row>
    <row r="9322" spans="7:8" x14ac:dyDescent="0.45">
      <c r="G9322">
        <v>9320</v>
      </c>
      <c r="H9322">
        <f t="shared" ca="1" si="264"/>
        <v>-2.9240507948367918E-2</v>
      </c>
    </row>
    <row r="9323" spans="7:8" x14ac:dyDescent="0.45">
      <c r="G9323">
        <v>9321</v>
      </c>
      <c r="H9323">
        <f t="shared" ca="1" si="264"/>
        <v>-2.0293800314347687E-2</v>
      </c>
    </row>
    <row r="9324" spans="7:8" x14ac:dyDescent="0.45">
      <c r="G9324">
        <v>9322</v>
      </c>
      <c r="H9324">
        <f t="shared" ca="1" si="264"/>
        <v>2.07780407396876E-2</v>
      </c>
    </row>
    <row r="9325" spans="7:8" x14ac:dyDescent="0.45">
      <c r="G9325">
        <v>9323</v>
      </c>
      <c r="H9325">
        <f t="shared" ca="1" si="264"/>
        <v>1.1386641998087834E-2</v>
      </c>
    </row>
    <row r="9326" spans="7:8" x14ac:dyDescent="0.45">
      <c r="G9326">
        <v>9324</v>
      </c>
      <c r="H9326">
        <f t="shared" ca="1" si="264"/>
        <v>1.0240549829588535E-2</v>
      </c>
    </row>
    <row r="9327" spans="7:8" x14ac:dyDescent="0.45">
      <c r="G9327">
        <v>9325</v>
      </c>
      <c r="H9327">
        <f t="shared" ca="1" si="264"/>
        <v>2.7812441465012841E-2</v>
      </c>
    </row>
    <row r="9328" spans="7:8" x14ac:dyDescent="0.45">
      <c r="G9328">
        <v>9326</v>
      </c>
      <c r="H9328">
        <f t="shared" ca="1" si="264"/>
        <v>-1.2632834305546977E-2</v>
      </c>
    </row>
    <row r="9329" spans="7:8" x14ac:dyDescent="0.45">
      <c r="G9329">
        <v>9327</v>
      </c>
      <c r="H9329">
        <f t="shared" ca="1" si="264"/>
        <v>3.6298621696879689E-2</v>
      </c>
    </row>
    <row r="9330" spans="7:8" x14ac:dyDescent="0.45">
      <c r="G9330">
        <v>9328</v>
      </c>
      <c r="H9330">
        <f t="shared" ca="1" si="264"/>
        <v>1.6307256224323833E-2</v>
      </c>
    </row>
    <row r="9331" spans="7:8" x14ac:dyDescent="0.45">
      <c r="G9331">
        <v>9329</v>
      </c>
      <c r="H9331">
        <f t="shared" ca="1" si="264"/>
        <v>1.4238952814078592E-2</v>
      </c>
    </row>
    <row r="9332" spans="7:8" x14ac:dyDescent="0.45">
      <c r="G9332">
        <v>9330</v>
      </c>
      <c r="H9332">
        <f t="shared" ca="1" si="264"/>
        <v>3.1391888937859186E-2</v>
      </c>
    </row>
    <row r="9333" spans="7:8" x14ac:dyDescent="0.45">
      <c r="G9333">
        <v>9331</v>
      </c>
      <c r="H9333">
        <f t="shared" ca="1" si="264"/>
        <v>9.8594294394229332E-3</v>
      </c>
    </row>
    <row r="9334" spans="7:8" x14ac:dyDescent="0.45">
      <c r="G9334">
        <v>9332</v>
      </c>
      <c r="H9334">
        <f t="shared" ca="1" si="264"/>
        <v>-1.604272756927869E-2</v>
      </c>
    </row>
    <row r="9335" spans="7:8" x14ac:dyDescent="0.45">
      <c r="G9335">
        <v>9333</v>
      </c>
      <c r="H9335">
        <f t="shared" ca="1" si="264"/>
        <v>-6.6331939117432685E-3</v>
      </c>
    </row>
    <row r="9336" spans="7:8" x14ac:dyDescent="0.45">
      <c r="G9336">
        <v>9334</v>
      </c>
      <c r="H9336">
        <f t="shared" ca="1" si="264"/>
        <v>7.6124989351946705E-3</v>
      </c>
    </row>
    <row r="9337" spans="7:8" x14ac:dyDescent="0.45">
      <c r="G9337">
        <v>9335</v>
      </c>
      <c r="H9337">
        <f t="shared" ca="1" si="264"/>
        <v>5.0726873482280065E-3</v>
      </c>
    </row>
    <row r="9338" spans="7:8" x14ac:dyDescent="0.45">
      <c r="G9338">
        <v>9336</v>
      </c>
      <c r="H9338">
        <f t="shared" ca="1" si="264"/>
        <v>2.9315383840615504E-3</v>
      </c>
    </row>
    <row r="9339" spans="7:8" x14ac:dyDescent="0.45">
      <c r="G9339">
        <v>9337</v>
      </c>
      <c r="H9339">
        <f t="shared" ca="1" si="264"/>
        <v>-3.9852757011225029E-3</v>
      </c>
    </row>
    <row r="9340" spans="7:8" x14ac:dyDescent="0.45">
      <c r="G9340">
        <v>9338</v>
      </c>
      <c r="H9340">
        <f t="shared" ca="1" si="264"/>
        <v>-1.8718277878617316E-2</v>
      </c>
    </row>
    <row r="9341" spans="7:8" x14ac:dyDescent="0.45">
      <c r="G9341">
        <v>9339</v>
      </c>
      <c r="H9341">
        <f t="shared" ca="1" si="264"/>
        <v>1.7615649271443563E-2</v>
      </c>
    </row>
    <row r="9342" spans="7:8" x14ac:dyDescent="0.45">
      <c r="G9342">
        <v>9340</v>
      </c>
      <c r="H9342">
        <f t="shared" ca="1" si="264"/>
        <v>2.0582919671519932E-2</v>
      </c>
    </row>
    <row r="9343" spans="7:8" x14ac:dyDescent="0.45">
      <c r="G9343">
        <v>9341</v>
      </c>
      <c r="H9343">
        <f t="shared" ca="1" si="264"/>
        <v>4.1260899588809442E-2</v>
      </c>
    </row>
    <row r="9344" spans="7:8" x14ac:dyDescent="0.45">
      <c r="G9344">
        <v>9342</v>
      </c>
      <c r="H9344">
        <f t="shared" ca="1" si="264"/>
        <v>2.3051779233436372E-2</v>
      </c>
    </row>
    <row r="9345" spans="7:8" x14ac:dyDescent="0.45">
      <c r="G9345">
        <v>9343</v>
      </c>
      <c r="H9345">
        <f t="shared" ca="1" si="264"/>
        <v>-2.8941219537982916E-2</v>
      </c>
    </row>
    <row r="9346" spans="7:8" x14ac:dyDescent="0.45">
      <c r="G9346">
        <v>9344</v>
      </c>
      <c r="H9346">
        <f t="shared" ca="1" si="264"/>
        <v>-2.6854097421537715E-2</v>
      </c>
    </row>
    <row r="9347" spans="7:8" x14ac:dyDescent="0.45">
      <c r="G9347">
        <v>9345</v>
      </c>
      <c r="H9347">
        <f t="shared" ca="1" si="264"/>
        <v>-4.7532800593900948E-3</v>
      </c>
    </row>
    <row r="9348" spans="7:8" x14ac:dyDescent="0.45">
      <c r="G9348">
        <v>9346</v>
      </c>
      <c r="H9348">
        <f t="shared" ref="H9348:H9411" ca="1" si="265">_xlfn.NORM.INV(RAND(),N$5,N$6)</f>
        <v>-2.4322758394281763E-2</v>
      </c>
    </row>
    <row r="9349" spans="7:8" x14ac:dyDescent="0.45">
      <c r="G9349">
        <v>9347</v>
      </c>
      <c r="H9349">
        <f t="shared" ca="1" si="265"/>
        <v>-4.1753860599564631E-3</v>
      </c>
    </row>
    <row r="9350" spans="7:8" x14ac:dyDescent="0.45">
      <c r="G9350">
        <v>9348</v>
      </c>
      <c r="H9350">
        <f t="shared" ca="1" si="265"/>
        <v>-2.8334742456901884E-2</v>
      </c>
    </row>
    <row r="9351" spans="7:8" x14ac:dyDescent="0.45">
      <c r="G9351">
        <v>9349</v>
      </c>
      <c r="H9351">
        <f t="shared" ca="1" si="265"/>
        <v>2.9443738125561683E-2</v>
      </c>
    </row>
    <row r="9352" spans="7:8" x14ac:dyDescent="0.45">
      <c r="G9352">
        <v>9350</v>
      </c>
      <c r="H9352">
        <f t="shared" ca="1" si="265"/>
        <v>4.877633841383365E-2</v>
      </c>
    </row>
    <row r="9353" spans="7:8" x14ac:dyDescent="0.45">
      <c r="G9353">
        <v>9351</v>
      </c>
      <c r="H9353">
        <f t="shared" ca="1" si="265"/>
        <v>-1.4629487617869277E-2</v>
      </c>
    </row>
    <row r="9354" spans="7:8" x14ac:dyDescent="0.45">
      <c r="G9354">
        <v>9352</v>
      </c>
      <c r="H9354">
        <f t="shared" ca="1" si="265"/>
        <v>2.9994024903436038E-3</v>
      </c>
    </row>
    <row r="9355" spans="7:8" x14ac:dyDescent="0.45">
      <c r="G9355">
        <v>9353</v>
      </c>
      <c r="H9355">
        <f t="shared" ca="1" si="265"/>
        <v>1.4190067426177929E-2</v>
      </c>
    </row>
    <row r="9356" spans="7:8" x14ac:dyDescent="0.45">
      <c r="G9356">
        <v>9354</v>
      </c>
      <c r="H9356">
        <f t="shared" ca="1" si="265"/>
        <v>-2.2635809192456766E-2</v>
      </c>
    </row>
    <row r="9357" spans="7:8" x14ac:dyDescent="0.45">
      <c r="G9357">
        <v>9355</v>
      </c>
      <c r="H9357">
        <f t="shared" ca="1" si="265"/>
        <v>-1.9383550943488932E-2</v>
      </c>
    </row>
    <row r="9358" spans="7:8" x14ac:dyDescent="0.45">
      <c r="G9358">
        <v>9356</v>
      </c>
      <c r="H9358">
        <f t="shared" ca="1" si="265"/>
        <v>-1.1283877918383962E-2</v>
      </c>
    </row>
    <row r="9359" spans="7:8" x14ac:dyDescent="0.45">
      <c r="G9359">
        <v>9357</v>
      </c>
      <c r="H9359">
        <f t="shared" ca="1" si="265"/>
        <v>1.1442914476776249E-2</v>
      </c>
    </row>
    <row r="9360" spans="7:8" x14ac:dyDescent="0.45">
      <c r="G9360">
        <v>9358</v>
      </c>
      <c r="H9360">
        <f t="shared" ca="1" si="265"/>
        <v>1.8550433705852836E-2</v>
      </c>
    </row>
    <row r="9361" spans="7:8" x14ac:dyDescent="0.45">
      <c r="G9361">
        <v>9359</v>
      </c>
      <c r="H9361">
        <f t="shared" ca="1" si="265"/>
        <v>1.1110551779028892E-3</v>
      </c>
    </row>
    <row r="9362" spans="7:8" x14ac:dyDescent="0.45">
      <c r="G9362">
        <v>9360</v>
      </c>
      <c r="H9362">
        <f t="shared" ca="1" si="265"/>
        <v>-2.9550171400859436E-2</v>
      </c>
    </row>
    <row r="9363" spans="7:8" x14ac:dyDescent="0.45">
      <c r="G9363">
        <v>9361</v>
      </c>
      <c r="H9363">
        <f t="shared" ca="1" si="265"/>
        <v>-8.581011839052027E-3</v>
      </c>
    </row>
    <row r="9364" spans="7:8" x14ac:dyDescent="0.45">
      <c r="G9364">
        <v>9362</v>
      </c>
      <c r="H9364">
        <f t="shared" ca="1" si="265"/>
        <v>8.7193242833655572E-3</v>
      </c>
    </row>
    <row r="9365" spans="7:8" x14ac:dyDescent="0.45">
      <c r="G9365">
        <v>9363</v>
      </c>
      <c r="H9365">
        <f t="shared" ca="1" si="265"/>
        <v>-7.1511187906381042E-3</v>
      </c>
    </row>
    <row r="9366" spans="7:8" x14ac:dyDescent="0.45">
      <c r="G9366">
        <v>9364</v>
      </c>
      <c r="H9366">
        <f t="shared" ca="1" si="265"/>
        <v>9.8685964426131235E-3</v>
      </c>
    </row>
    <row r="9367" spans="7:8" x14ac:dyDescent="0.45">
      <c r="G9367">
        <v>9365</v>
      </c>
      <c r="H9367">
        <f t="shared" ca="1" si="265"/>
        <v>-1.2164338526657752E-2</v>
      </c>
    </row>
    <row r="9368" spans="7:8" x14ac:dyDescent="0.45">
      <c r="G9368">
        <v>9366</v>
      </c>
      <c r="H9368">
        <f t="shared" ca="1" si="265"/>
        <v>1.3519988572016528E-2</v>
      </c>
    </row>
    <row r="9369" spans="7:8" x14ac:dyDescent="0.45">
      <c r="G9369">
        <v>9367</v>
      </c>
      <c r="H9369">
        <f t="shared" ca="1" si="265"/>
        <v>2.0101781010373652E-2</v>
      </c>
    </row>
    <row r="9370" spans="7:8" x14ac:dyDescent="0.45">
      <c r="G9370">
        <v>9368</v>
      </c>
      <c r="H9370">
        <f t="shared" ca="1" si="265"/>
        <v>-5.4086681641778095E-3</v>
      </c>
    </row>
    <row r="9371" spans="7:8" x14ac:dyDescent="0.45">
      <c r="G9371">
        <v>9369</v>
      </c>
      <c r="H9371">
        <f t="shared" ca="1" si="265"/>
        <v>-9.6315298670152528E-3</v>
      </c>
    </row>
    <row r="9372" spans="7:8" x14ac:dyDescent="0.45">
      <c r="G9372">
        <v>9370</v>
      </c>
      <c r="H9372">
        <f t="shared" ca="1" si="265"/>
        <v>-6.6181781228601541E-3</v>
      </c>
    </row>
    <row r="9373" spans="7:8" x14ac:dyDescent="0.45">
      <c r="G9373">
        <v>9371</v>
      </c>
      <c r="H9373">
        <f t="shared" ca="1" si="265"/>
        <v>-8.8975252583606296E-3</v>
      </c>
    </row>
    <row r="9374" spans="7:8" x14ac:dyDescent="0.45">
      <c r="G9374">
        <v>9372</v>
      </c>
      <c r="H9374">
        <f t="shared" ca="1" si="265"/>
        <v>5.8890660953492737E-3</v>
      </c>
    </row>
    <row r="9375" spans="7:8" x14ac:dyDescent="0.45">
      <c r="G9375">
        <v>9373</v>
      </c>
      <c r="H9375">
        <f t="shared" ca="1" si="265"/>
        <v>-1.7811606147017454E-2</v>
      </c>
    </row>
    <row r="9376" spans="7:8" x14ac:dyDescent="0.45">
      <c r="G9376">
        <v>9374</v>
      </c>
      <c r="H9376">
        <f t="shared" ca="1" si="265"/>
        <v>2.899381560662969E-2</v>
      </c>
    </row>
    <row r="9377" spans="7:8" x14ac:dyDescent="0.45">
      <c r="G9377">
        <v>9375</v>
      </c>
      <c r="H9377">
        <f t="shared" ca="1" si="265"/>
        <v>-5.3930392543077681E-5</v>
      </c>
    </row>
    <row r="9378" spans="7:8" x14ac:dyDescent="0.45">
      <c r="G9378">
        <v>9376</v>
      </c>
      <c r="H9378">
        <f t="shared" ca="1" si="265"/>
        <v>-9.8625372161666742E-3</v>
      </c>
    </row>
    <row r="9379" spans="7:8" x14ac:dyDescent="0.45">
      <c r="G9379">
        <v>9377</v>
      </c>
      <c r="H9379">
        <f t="shared" ca="1" si="265"/>
        <v>1.4568713326349325E-2</v>
      </c>
    </row>
    <row r="9380" spans="7:8" x14ac:dyDescent="0.45">
      <c r="G9380">
        <v>9378</v>
      </c>
      <c r="H9380">
        <f t="shared" ca="1" si="265"/>
        <v>1.2234190933960176E-2</v>
      </c>
    </row>
    <row r="9381" spans="7:8" x14ac:dyDescent="0.45">
      <c r="G9381">
        <v>9379</v>
      </c>
      <c r="H9381">
        <f t="shared" ca="1" si="265"/>
        <v>1.053090275833455E-2</v>
      </c>
    </row>
    <row r="9382" spans="7:8" x14ac:dyDescent="0.45">
      <c r="G9382">
        <v>9380</v>
      </c>
      <c r="H9382">
        <f t="shared" ca="1" si="265"/>
        <v>-1.9086473955000006E-2</v>
      </c>
    </row>
    <row r="9383" spans="7:8" x14ac:dyDescent="0.45">
      <c r="G9383">
        <v>9381</v>
      </c>
      <c r="H9383">
        <f t="shared" ca="1" si="265"/>
        <v>3.7317029406640084E-2</v>
      </c>
    </row>
    <row r="9384" spans="7:8" x14ac:dyDescent="0.45">
      <c r="G9384">
        <v>9382</v>
      </c>
      <c r="H9384">
        <f t="shared" ca="1" si="265"/>
        <v>3.9697083818621198E-3</v>
      </c>
    </row>
    <row r="9385" spans="7:8" x14ac:dyDescent="0.45">
      <c r="G9385">
        <v>9383</v>
      </c>
      <c r="H9385">
        <f t="shared" ca="1" si="265"/>
        <v>5.6729079694848739E-3</v>
      </c>
    </row>
    <row r="9386" spans="7:8" x14ac:dyDescent="0.45">
      <c r="G9386">
        <v>9384</v>
      </c>
      <c r="H9386">
        <f t="shared" ca="1" si="265"/>
        <v>-1.088390937301442E-2</v>
      </c>
    </row>
    <row r="9387" spans="7:8" x14ac:dyDescent="0.45">
      <c r="G9387">
        <v>9385</v>
      </c>
      <c r="H9387">
        <f t="shared" ca="1" si="265"/>
        <v>-1.9971363887965329E-2</v>
      </c>
    </row>
    <row r="9388" spans="7:8" x14ac:dyDescent="0.45">
      <c r="G9388">
        <v>9386</v>
      </c>
      <c r="H9388">
        <f t="shared" ca="1" si="265"/>
        <v>-2.4181013962520408E-2</v>
      </c>
    </row>
    <row r="9389" spans="7:8" x14ac:dyDescent="0.45">
      <c r="G9389">
        <v>9387</v>
      </c>
      <c r="H9389">
        <f t="shared" ca="1" si="265"/>
        <v>1.2210229014501641E-3</v>
      </c>
    </row>
    <row r="9390" spans="7:8" x14ac:dyDescent="0.45">
      <c r="G9390">
        <v>9388</v>
      </c>
      <c r="H9390">
        <f t="shared" ca="1" si="265"/>
        <v>1.0491962580657889E-2</v>
      </c>
    </row>
    <row r="9391" spans="7:8" x14ac:dyDescent="0.45">
      <c r="G9391">
        <v>9389</v>
      </c>
      <c r="H9391">
        <f t="shared" ca="1" si="265"/>
        <v>3.2019390059310419E-2</v>
      </c>
    </row>
    <row r="9392" spans="7:8" x14ac:dyDescent="0.45">
      <c r="G9392">
        <v>9390</v>
      </c>
      <c r="H9392">
        <f t="shared" ca="1" si="265"/>
        <v>1.9051604271186216E-2</v>
      </c>
    </row>
    <row r="9393" spans="7:8" x14ac:dyDescent="0.45">
      <c r="G9393">
        <v>9391</v>
      </c>
      <c r="H9393">
        <f t="shared" ca="1" si="265"/>
        <v>-1.9244466213638484E-2</v>
      </c>
    </row>
    <row r="9394" spans="7:8" x14ac:dyDescent="0.45">
      <c r="G9394">
        <v>9392</v>
      </c>
      <c r="H9394">
        <f t="shared" ca="1" si="265"/>
        <v>1.2220950118145642E-2</v>
      </c>
    </row>
    <row r="9395" spans="7:8" x14ac:dyDescent="0.45">
      <c r="G9395">
        <v>9393</v>
      </c>
      <c r="H9395">
        <f t="shared" ca="1" si="265"/>
        <v>1.1368190142354365E-2</v>
      </c>
    </row>
    <row r="9396" spans="7:8" x14ac:dyDescent="0.45">
      <c r="G9396">
        <v>9394</v>
      </c>
      <c r="H9396">
        <f t="shared" ca="1" si="265"/>
        <v>6.0315456084075944E-3</v>
      </c>
    </row>
    <row r="9397" spans="7:8" x14ac:dyDescent="0.45">
      <c r="G9397">
        <v>9395</v>
      </c>
      <c r="H9397">
        <f t="shared" ca="1" si="265"/>
        <v>2.0465595405392681E-2</v>
      </c>
    </row>
    <row r="9398" spans="7:8" x14ac:dyDescent="0.45">
      <c r="G9398">
        <v>9396</v>
      </c>
      <c r="H9398">
        <f t="shared" ca="1" si="265"/>
        <v>-1.0797668916149389E-2</v>
      </c>
    </row>
    <row r="9399" spans="7:8" x14ac:dyDescent="0.45">
      <c r="G9399">
        <v>9397</v>
      </c>
      <c r="H9399">
        <f t="shared" ca="1" si="265"/>
        <v>1.0008846929233622E-2</v>
      </c>
    </row>
    <row r="9400" spans="7:8" x14ac:dyDescent="0.45">
      <c r="G9400">
        <v>9398</v>
      </c>
      <c r="H9400">
        <f t="shared" ca="1" si="265"/>
        <v>-2.1113541205180907E-2</v>
      </c>
    </row>
    <row r="9401" spans="7:8" x14ac:dyDescent="0.45">
      <c r="G9401">
        <v>9399</v>
      </c>
      <c r="H9401">
        <f t="shared" ca="1" si="265"/>
        <v>-1.8644703661466134E-2</v>
      </c>
    </row>
    <row r="9402" spans="7:8" x14ac:dyDescent="0.45">
      <c r="G9402">
        <v>9400</v>
      </c>
      <c r="H9402">
        <f t="shared" ca="1" si="265"/>
        <v>2.1016872319847623E-2</v>
      </c>
    </row>
    <row r="9403" spans="7:8" x14ac:dyDescent="0.45">
      <c r="G9403">
        <v>9401</v>
      </c>
      <c r="H9403">
        <f t="shared" ca="1" si="265"/>
        <v>3.814672386447477E-2</v>
      </c>
    </row>
    <row r="9404" spans="7:8" x14ac:dyDescent="0.45">
      <c r="G9404">
        <v>9402</v>
      </c>
      <c r="H9404">
        <f t="shared" ca="1" si="265"/>
        <v>-2.9437220703797607E-2</v>
      </c>
    </row>
    <row r="9405" spans="7:8" x14ac:dyDescent="0.45">
      <c r="G9405">
        <v>9403</v>
      </c>
      <c r="H9405">
        <f t="shared" ca="1" si="265"/>
        <v>1.5758614524048312E-2</v>
      </c>
    </row>
    <row r="9406" spans="7:8" x14ac:dyDescent="0.45">
      <c r="G9406">
        <v>9404</v>
      </c>
      <c r="H9406">
        <f t="shared" ca="1" si="265"/>
        <v>-1.2068022118495884E-2</v>
      </c>
    </row>
    <row r="9407" spans="7:8" x14ac:dyDescent="0.45">
      <c r="G9407">
        <v>9405</v>
      </c>
      <c r="H9407">
        <f t="shared" ca="1" si="265"/>
        <v>-1.0700143006149902E-2</v>
      </c>
    </row>
    <row r="9408" spans="7:8" x14ac:dyDescent="0.45">
      <c r="G9408">
        <v>9406</v>
      </c>
      <c r="H9408">
        <f t="shared" ca="1" si="265"/>
        <v>2.348637453009993E-2</v>
      </c>
    </row>
    <row r="9409" spans="7:8" x14ac:dyDescent="0.45">
      <c r="G9409">
        <v>9407</v>
      </c>
      <c r="H9409">
        <f t="shared" ca="1" si="265"/>
        <v>-3.7541150730673697E-2</v>
      </c>
    </row>
    <row r="9410" spans="7:8" x14ac:dyDescent="0.45">
      <c r="G9410">
        <v>9408</v>
      </c>
      <c r="H9410">
        <f t="shared" ca="1" si="265"/>
        <v>3.3998531192384676E-2</v>
      </c>
    </row>
    <row r="9411" spans="7:8" x14ac:dyDescent="0.45">
      <c r="G9411">
        <v>9409</v>
      </c>
      <c r="H9411">
        <f t="shared" ca="1" si="265"/>
        <v>2.90850248374728E-3</v>
      </c>
    </row>
    <row r="9412" spans="7:8" x14ac:dyDescent="0.45">
      <c r="G9412">
        <v>9410</v>
      </c>
      <c r="H9412">
        <f t="shared" ref="H9412:H9475" ca="1" si="266">_xlfn.NORM.INV(RAND(),N$5,N$6)</f>
        <v>-1.3319940468166046E-2</v>
      </c>
    </row>
    <row r="9413" spans="7:8" x14ac:dyDescent="0.45">
      <c r="G9413">
        <v>9411</v>
      </c>
      <c r="H9413">
        <f t="shared" ca="1" si="266"/>
        <v>2.6100667176492575E-2</v>
      </c>
    </row>
    <row r="9414" spans="7:8" x14ac:dyDescent="0.45">
      <c r="G9414">
        <v>9412</v>
      </c>
      <c r="H9414">
        <f t="shared" ca="1" si="266"/>
        <v>-2.3184051628388515E-2</v>
      </c>
    </row>
    <row r="9415" spans="7:8" x14ac:dyDescent="0.45">
      <c r="G9415">
        <v>9413</v>
      </c>
      <c r="H9415">
        <f t="shared" ca="1" si="266"/>
        <v>3.0146228258931501E-3</v>
      </c>
    </row>
    <row r="9416" spans="7:8" x14ac:dyDescent="0.45">
      <c r="G9416">
        <v>9414</v>
      </c>
      <c r="H9416">
        <f t="shared" ca="1" si="266"/>
        <v>2.7392858898638545E-2</v>
      </c>
    </row>
    <row r="9417" spans="7:8" x14ac:dyDescent="0.45">
      <c r="G9417">
        <v>9415</v>
      </c>
      <c r="H9417">
        <f t="shared" ca="1" si="266"/>
        <v>-2.3703655870859375E-2</v>
      </c>
    </row>
    <row r="9418" spans="7:8" x14ac:dyDescent="0.45">
      <c r="G9418">
        <v>9416</v>
      </c>
      <c r="H9418">
        <f t="shared" ca="1" si="266"/>
        <v>-1.0193169134558158E-2</v>
      </c>
    </row>
    <row r="9419" spans="7:8" x14ac:dyDescent="0.45">
      <c r="G9419">
        <v>9417</v>
      </c>
      <c r="H9419">
        <f t="shared" ca="1" si="266"/>
        <v>2.6736948985637145E-2</v>
      </c>
    </row>
    <row r="9420" spans="7:8" x14ac:dyDescent="0.45">
      <c r="G9420">
        <v>9418</v>
      </c>
      <c r="H9420">
        <f t="shared" ca="1" si="266"/>
        <v>-4.2901104221321641E-3</v>
      </c>
    </row>
    <row r="9421" spans="7:8" x14ac:dyDescent="0.45">
      <c r="G9421">
        <v>9419</v>
      </c>
      <c r="H9421">
        <f t="shared" ca="1" si="266"/>
        <v>-9.8647569287471266E-3</v>
      </c>
    </row>
    <row r="9422" spans="7:8" x14ac:dyDescent="0.45">
      <c r="G9422">
        <v>9420</v>
      </c>
      <c r="H9422">
        <f t="shared" ca="1" si="266"/>
        <v>-6.1273664012107161E-3</v>
      </c>
    </row>
    <row r="9423" spans="7:8" x14ac:dyDescent="0.45">
      <c r="G9423">
        <v>9421</v>
      </c>
      <c r="H9423">
        <f t="shared" ca="1" si="266"/>
        <v>2.3317156580335976E-2</v>
      </c>
    </row>
    <row r="9424" spans="7:8" x14ac:dyDescent="0.45">
      <c r="G9424">
        <v>9422</v>
      </c>
      <c r="H9424">
        <f t="shared" ca="1" si="266"/>
        <v>-1.3003982226756973E-2</v>
      </c>
    </row>
    <row r="9425" spans="7:8" x14ac:dyDescent="0.45">
      <c r="G9425">
        <v>9423</v>
      </c>
      <c r="H9425">
        <f t="shared" ca="1" si="266"/>
        <v>5.7477034575074987E-3</v>
      </c>
    </row>
    <row r="9426" spans="7:8" x14ac:dyDescent="0.45">
      <c r="G9426">
        <v>9424</v>
      </c>
      <c r="H9426">
        <f t="shared" ca="1" si="266"/>
        <v>7.4795236688495557E-3</v>
      </c>
    </row>
    <row r="9427" spans="7:8" x14ac:dyDescent="0.45">
      <c r="G9427">
        <v>9425</v>
      </c>
      <c r="H9427">
        <f t="shared" ca="1" si="266"/>
        <v>3.8089117375690956E-2</v>
      </c>
    </row>
    <row r="9428" spans="7:8" x14ac:dyDescent="0.45">
      <c r="G9428">
        <v>9426</v>
      </c>
      <c r="H9428">
        <f t="shared" ca="1" si="266"/>
        <v>5.572063305710773E-3</v>
      </c>
    </row>
    <row r="9429" spans="7:8" x14ac:dyDescent="0.45">
      <c r="G9429">
        <v>9427</v>
      </c>
      <c r="H9429">
        <f t="shared" ca="1" si="266"/>
        <v>-1.6362979766759551E-2</v>
      </c>
    </row>
    <row r="9430" spans="7:8" x14ac:dyDescent="0.45">
      <c r="G9430">
        <v>9428</v>
      </c>
      <c r="H9430">
        <f t="shared" ca="1" si="266"/>
        <v>-8.1154951824037435E-3</v>
      </c>
    </row>
    <row r="9431" spans="7:8" x14ac:dyDescent="0.45">
      <c r="G9431">
        <v>9429</v>
      </c>
      <c r="H9431">
        <f t="shared" ca="1" si="266"/>
        <v>-1.1454707670586352E-2</v>
      </c>
    </row>
    <row r="9432" spans="7:8" x14ac:dyDescent="0.45">
      <c r="G9432">
        <v>9430</v>
      </c>
      <c r="H9432">
        <f t="shared" ca="1" si="266"/>
        <v>5.4522806408556944E-3</v>
      </c>
    </row>
    <row r="9433" spans="7:8" x14ac:dyDescent="0.45">
      <c r="G9433">
        <v>9431</v>
      </c>
      <c r="H9433">
        <f t="shared" ca="1" si="266"/>
        <v>2.4871901745218334E-3</v>
      </c>
    </row>
    <row r="9434" spans="7:8" x14ac:dyDescent="0.45">
      <c r="G9434">
        <v>9432</v>
      </c>
      <c r="H9434">
        <f t="shared" ca="1" si="266"/>
        <v>-2.9841259318424761E-2</v>
      </c>
    </row>
    <row r="9435" spans="7:8" x14ac:dyDescent="0.45">
      <c r="G9435">
        <v>9433</v>
      </c>
      <c r="H9435">
        <f t="shared" ca="1" si="266"/>
        <v>5.6218203440422578E-3</v>
      </c>
    </row>
    <row r="9436" spans="7:8" x14ac:dyDescent="0.45">
      <c r="G9436">
        <v>9434</v>
      </c>
      <c r="H9436">
        <f t="shared" ca="1" si="266"/>
        <v>-4.117683018307413E-2</v>
      </c>
    </row>
    <row r="9437" spans="7:8" x14ac:dyDescent="0.45">
      <c r="G9437">
        <v>9435</v>
      </c>
      <c r="H9437">
        <f t="shared" ca="1" si="266"/>
        <v>-1.6126594415810169E-2</v>
      </c>
    </row>
    <row r="9438" spans="7:8" x14ac:dyDescent="0.45">
      <c r="G9438">
        <v>9436</v>
      </c>
      <c r="H9438">
        <f t="shared" ca="1" si="266"/>
        <v>3.9569723490893397E-4</v>
      </c>
    </row>
    <row r="9439" spans="7:8" x14ac:dyDescent="0.45">
      <c r="G9439">
        <v>9437</v>
      </c>
      <c r="H9439">
        <f t="shared" ca="1" si="266"/>
        <v>-1.7191903304834423E-2</v>
      </c>
    </row>
    <row r="9440" spans="7:8" x14ac:dyDescent="0.45">
      <c r="G9440">
        <v>9438</v>
      </c>
      <c r="H9440">
        <f t="shared" ca="1" si="266"/>
        <v>-1.8628048337197004E-2</v>
      </c>
    </row>
    <row r="9441" spans="7:8" x14ac:dyDescent="0.45">
      <c r="G9441">
        <v>9439</v>
      </c>
      <c r="H9441">
        <f t="shared" ca="1" si="266"/>
        <v>-2.5242467766784477E-2</v>
      </c>
    </row>
    <row r="9442" spans="7:8" x14ac:dyDescent="0.45">
      <c r="G9442">
        <v>9440</v>
      </c>
      <c r="H9442">
        <f t="shared" ca="1" si="266"/>
        <v>-1.9740771698380805E-2</v>
      </c>
    </row>
    <row r="9443" spans="7:8" x14ac:dyDescent="0.45">
      <c r="G9443">
        <v>9441</v>
      </c>
      <c r="H9443">
        <f t="shared" ca="1" si="266"/>
        <v>-3.3692252117852625E-5</v>
      </c>
    </row>
    <row r="9444" spans="7:8" x14ac:dyDescent="0.45">
      <c r="G9444">
        <v>9442</v>
      </c>
      <c r="H9444">
        <f t="shared" ca="1" si="266"/>
        <v>1.8580272387309278E-3</v>
      </c>
    </row>
    <row r="9445" spans="7:8" x14ac:dyDescent="0.45">
      <c r="G9445">
        <v>9443</v>
      </c>
      <c r="H9445">
        <f t="shared" ca="1" si="266"/>
        <v>-3.4582433959601859E-2</v>
      </c>
    </row>
    <row r="9446" spans="7:8" x14ac:dyDescent="0.45">
      <c r="G9446">
        <v>9444</v>
      </c>
      <c r="H9446">
        <f t="shared" ca="1" si="266"/>
        <v>1.1397309516103956E-2</v>
      </c>
    </row>
    <row r="9447" spans="7:8" x14ac:dyDescent="0.45">
      <c r="G9447">
        <v>9445</v>
      </c>
      <c r="H9447">
        <f t="shared" ca="1" si="266"/>
        <v>1.4863315890751577E-2</v>
      </c>
    </row>
    <row r="9448" spans="7:8" x14ac:dyDescent="0.45">
      <c r="G9448">
        <v>9446</v>
      </c>
      <c r="H9448">
        <f t="shared" ca="1" si="266"/>
        <v>-2.6658743070621604E-3</v>
      </c>
    </row>
    <row r="9449" spans="7:8" x14ac:dyDescent="0.45">
      <c r="G9449">
        <v>9447</v>
      </c>
      <c r="H9449">
        <f t="shared" ca="1" si="266"/>
        <v>-8.5590579352476052E-3</v>
      </c>
    </row>
    <row r="9450" spans="7:8" x14ac:dyDescent="0.45">
      <c r="G9450">
        <v>9448</v>
      </c>
      <c r="H9450">
        <f t="shared" ca="1" si="266"/>
        <v>1.7323689185671145E-2</v>
      </c>
    </row>
    <row r="9451" spans="7:8" x14ac:dyDescent="0.45">
      <c r="G9451">
        <v>9449</v>
      </c>
      <c r="H9451">
        <f t="shared" ca="1" si="266"/>
        <v>-1.6056934493480408E-2</v>
      </c>
    </row>
    <row r="9452" spans="7:8" x14ac:dyDescent="0.45">
      <c r="G9452">
        <v>9450</v>
      </c>
      <c r="H9452">
        <f t="shared" ca="1" si="266"/>
        <v>3.6377960000373459E-2</v>
      </c>
    </row>
    <row r="9453" spans="7:8" x14ac:dyDescent="0.45">
      <c r="G9453">
        <v>9451</v>
      </c>
      <c r="H9453">
        <f t="shared" ca="1" si="266"/>
        <v>-1.0289989960222993E-2</v>
      </c>
    </row>
    <row r="9454" spans="7:8" x14ac:dyDescent="0.45">
      <c r="G9454">
        <v>9452</v>
      </c>
      <c r="H9454">
        <f t="shared" ca="1" si="266"/>
        <v>-1.1148319856844589E-2</v>
      </c>
    </row>
    <row r="9455" spans="7:8" x14ac:dyDescent="0.45">
      <c r="G9455">
        <v>9453</v>
      </c>
      <c r="H9455">
        <f t="shared" ca="1" si="266"/>
        <v>5.1525051434768883E-3</v>
      </c>
    </row>
    <row r="9456" spans="7:8" x14ac:dyDescent="0.45">
      <c r="G9456">
        <v>9454</v>
      </c>
      <c r="H9456">
        <f t="shared" ca="1" si="266"/>
        <v>2.8180649023177323E-2</v>
      </c>
    </row>
    <row r="9457" spans="7:8" x14ac:dyDescent="0.45">
      <c r="G9457">
        <v>9455</v>
      </c>
      <c r="H9457">
        <f t="shared" ca="1" si="266"/>
        <v>-1.5103410606531694E-2</v>
      </c>
    </row>
    <row r="9458" spans="7:8" x14ac:dyDescent="0.45">
      <c r="G9458">
        <v>9456</v>
      </c>
      <c r="H9458">
        <f t="shared" ca="1" si="266"/>
        <v>-1.9509527361294091E-2</v>
      </c>
    </row>
    <row r="9459" spans="7:8" x14ac:dyDescent="0.45">
      <c r="G9459">
        <v>9457</v>
      </c>
      <c r="H9459">
        <f t="shared" ca="1" si="266"/>
        <v>1.5033655625281996E-2</v>
      </c>
    </row>
    <row r="9460" spans="7:8" x14ac:dyDescent="0.45">
      <c r="G9460">
        <v>9458</v>
      </c>
      <c r="H9460">
        <f t="shared" ca="1" si="266"/>
        <v>-1.4318920360247659E-2</v>
      </c>
    </row>
    <row r="9461" spans="7:8" x14ac:dyDescent="0.45">
      <c r="G9461">
        <v>9459</v>
      </c>
      <c r="H9461">
        <f t="shared" ca="1" si="266"/>
        <v>1.0474041479454283E-2</v>
      </c>
    </row>
    <row r="9462" spans="7:8" x14ac:dyDescent="0.45">
      <c r="G9462">
        <v>9460</v>
      </c>
      <c r="H9462">
        <f t="shared" ca="1" si="266"/>
        <v>1.3311437014896578E-2</v>
      </c>
    </row>
    <row r="9463" spans="7:8" x14ac:dyDescent="0.45">
      <c r="G9463">
        <v>9461</v>
      </c>
      <c r="H9463">
        <f t="shared" ca="1" si="266"/>
        <v>-6.3268608623403269E-3</v>
      </c>
    </row>
    <row r="9464" spans="7:8" x14ac:dyDescent="0.45">
      <c r="G9464">
        <v>9462</v>
      </c>
      <c r="H9464">
        <f t="shared" ca="1" si="266"/>
        <v>-1.0521829482094978E-2</v>
      </c>
    </row>
    <row r="9465" spans="7:8" x14ac:dyDescent="0.45">
      <c r="G9465">
        <v>9463</v>
      </c>
      <c r="H9465">
        <f t="shared" ca="1" si="266"/>
        <v>3.0424589580676986E-3</v>
      </c>
    </row>
    <row r="9466" spans="7:8" x14ac:dyDescent="0.45">
      <c r="G9466">
        <v>9464</v>
      </c>
      <c r="H9466">
        <f t="shared" ca="1" si="266"/>
        <v>-6.8897150960441885E-3</v>
      </c>
    </row>
    <row r="9467" spans="7:8" x14ac:dyDescent="0.45">
      <c r="G9467">
        <v>9465</v>
      </c>
      <c r="H9467">
        <f t="shared" ca="1" si="266"/>
        <v>-1.7103479667874462E-3</v>
      </c>
    </row>
    <row r="9468" spans="7:8" x14ac:dyDescent="0.45">
      <c r="G9468">
        <v>9466</v>
      </c>
      <c r="H9468">
        <f t="shared" ca="1" si="266"/>
        <v>-1.521342251926109E-2</v>
      </c>
    </row>
    <row r="9469" spans="7:8" x14ac:dyDescent="0.45">
      <c r="G9469">
        <v>9467</v>
      </c>
      <c r="H9469">
        <f t="shared" ca="1" si="266"/>
        <v>2.3361112541242453E-2</v>
      </c>
    </row>
    <row r="9470" spans="7:8" x14ac:dyDescent="0.45">
      <c r="G9470">
        <v>9468</v>
      </c>
      <c r="H9470">
        <f t="shared" ca="1" si="266"/>
        <v>-1.1452161390084398E-2</v>
      </c>
    </row>
    <row r="9471" spans="7:8" x14ac:dyDescent="0.45">
      <c r="G9471">
        <v>9469</v>
      </c>
      <c r="H9471">
        <f t="shared" ca="1" si="266"/>
        <v>-6.0446935499994456E-3</v>
      </c>
    </row>
    <row r="9472" spans="7:8" x14ac:dyDescent="0.45">
      <c r="G9472">
        <v>9470</v>
      </c>
      <c r="H9472">
        <f t="shared" ca="1" si="266"/>
        <v>1.1794876964570914E-2</v>
      </c>
    </row>
    <row r="9473" spans="7:8" x14ac:dyDescent="0.45">
      <c r="G9473">
        <v>9471</v>
      </c>
      <c r="H9473">
        <f t="shared" ca="1" si="266"/>
        <v>1.1587515427396673E-2</v>
      </c>
    </row>
    <row r="9474" spans="7:8" x14ac:dyDescent="0.45">
      <c r="G9474">
        <v>9472</v>
      </c>
      <c r="H9474">
        <f t="shared" ca="1" si="266"/>
        <v>-9.3463936074476943E-3</v>
      </c>
    </row>
    <row r="9475" spans="7:8" x14ac:dyDescent="0.45">
      <c r="G9475">
        <v>9473</v>
      </c>
      <c r="H9475">
        <f t="shared" ca="1" si="266"/>
        <v>9.2067944951580057E-3</v>
      </c>
    </row>
    <row r="9476" spans="7:8" x14ac:dyDescent="0.45">
      <c r="G9476">
        <v>9474</v>
      </c>
      <c r="H9476">
        <f t="shared" ref="H9476:H9539" ca="1" si="267">_xlfn.NORM.INV(RAND(),N$5,N$6)</f>
        <v>2.3587392001200941E-2</v>
      </c>
    </row>
    <row r="9477" spans="7:8" x14ac:dyDescent="0.45">
      <c r="G9477">
        <v>9475</v>
      </c>
      <c r="H9477">
        <f t="shared" ca="1" si="267"/>
        <v>2.8371390005617499E-2</v>
      </c>
    </row>
    <row r="9478" spans="7:8" x14ac:dyDescent="0.45">
      <c r="G9478">
        <v>9476</v>
      </c>
      <c r="H9478">
        <f t="shared" ca="1" si="267"/>
        <v>7.2738035788285759E-3</v>
      </c>
    </row>
    <row r="9479" spans="7:8" x14ac:dyDescent="0.45">
      <c r="G9479">
        <v>9477</v>
      </c>
      <c r="H9479">
        <f t="shared" ca="1" si="267"/>
        <v>-1.3808715401587911E-3</v>
      </c>
    </row>
    <row r="9480" spans="7:8" x14ac:dyDescent="0.45">
      <c r="G9480">
        <v>9478</v>
      </c>
      <c r="H9480">
        <f t="shared" ca="1" si="267"/>
        <v>-1.8078064430650319E-2</v>
      </c>
    </row>
    <row r="9481" spans="7:8" x14ac:dyDescent="0.45">
      <c r="G9481">
        <v>9479</v>
      </c>
      <c r="H9481">
        <f t="shared" ca="1" si="267"/>
        <v>-3.5750612656139928E-2</v>
      </c>
    </row>
    <row r="9482" spans="7:8" x14ac:dyDescent="0.45">
      <c r="G9482">
        <v>9480</v>
      </c>
      <c r="H9482">
        <f t="shared" ca="1" si="267"/>
        <v>2.1159124142423116E-2</v>
      </c>
    </row>
    <row r="9483" spans="7:8" x14ac:dyDescent="0.45">
      <c r="G9483">
        <v>9481</v>
      </c>
      <c r="H9483">
        <f t="shared" ca="1" si="267"/>
        <v>-1.1833973609420248E-2</v>
      </c>
    </row>
    <row r="9484" spans="7:8" x14ac:dyDescent="0.45">
      <c r="G9484">
        <v>9482</v>
      </c>
      <c r="H9484">
        <f t="shared" ca="1" si="267"/>
        <v>-2.5089020467138758E-2</v>
      </c>
    </row>
    <row r="9485" spans="7:8" x14ac:dyDescent="0.45">
      <c r="G9485">
        <v>9483</v>
      </c>
      <c r="H9485">
        <f t="shared" ca="1" si="267"/>
        <v>-7.3253025387397712E-3</v>
      </c>
    </row>
    <row r="9486" spans="7:8" x14ac:dyDescent="0.45">
      <c r="G9486">
        <v>9484</v>
      </c>
      <c r="H9486">
        <f t="shared" ca="1" si="267"/>
        <v>6.8788881222852719E-3</v>
      </c>
    </row>
    <row r="9487" spans="7:8" x14ac:dyDescent="0.45">
      <c r="G9487">
        <v>9485</v>
      </c>
      <c r="H9487">
        <f t="shared" ca="1" si="267"/>
        <v>-1.0308422777238323E-4</v>
      </c>
    </row>
    <row r="9488" spans="7:8" x14ac:dyDescent="0.45">
      <c r="G9488">
        <v>9486</v>
      </c>
      <c r="H9488">
        <f t="shared" ca="1" si="267"/>
        <v>1.9738075355055212E-2</v>
      </c>
    </row>
    <row r="9489" spans="7:8" x14ac:dyDescent="0.45">
      <c r="G9489">
        <v>9487</v>
      </c>
      <c r="H9489">
        <f t="shared" ca="1" si="267"/>
        <v>9.6122217850597488E-3</v>
      </c>
    </row>
    <row r="9490" spans="7:8" x14ac:dyDescent="0.45">
      <c r="G9490">
        <v>9488</v>
      </c>
      <c r="H9490">
        <f t="shared" ca="1" si="267"/>
        <v>-6.0788097942125977E-3</v>
      </c>
    </row>
    <row r="9491" spans="7:8" x14ac:dyDescent="0.45">
      <c r="G9491">
        <v>9489</v>
      </c>
      <c r="H9491">
        <f t="shared" ca="1" si="267"/>
        <v>4.2879658951589163E-2</v>
      </c>
    </row>
    <row r="9492" spans="7:8" x14ac:dyDescent="0.45">
      <c r="G9492">
        <v>9490</v>
      </c>
      <c r="H9492">
        <f t="shared" ca="1" si="267"/>
        <v>-1.1818146228941243E-2</v>
      </c>
    </row>
    <row r="9493" spans="7:8" x14ac:dyDescent="0.45">
      <c r="G9493">
        <v>9491</v>
      </c>
      <c r="H9493">
        <f t="shared" ca="1" si="267"/>
        <v>7.8744598593952567E-3</v>
      </c>
    </row>
    <row r="9494" spans="7:8" x14ac:dyDescent="0.45">
      <c r="G9494">
        <v>9492</v>
      </c>
      <c r="H9494">
        <f t="shared" ca="1" si="267"/>
        <v>-1.3178571137970741E-2</v>
      </c>
    </row>
    <row r="9495" spans="7:8" x14ac:dyDescent="0.45">
      <c r="G9495">
        <v>9493</v>
      </c>
      <c r="H9495">
        <f t="shared" ca="1" si="267"/>
        <v>1.9104803345256324E-2</v>
      </c>
    </row>
    <row r="9496" spans="7:8" x14ac:dyDescent="0.45">
      <c r="G9496">
        <v>9494</v>
      </c>
      <c r="H9496">
        <f t="shared" ca="1" si="267"/>
        <v>2.3322873820829887E-3</v>
      </c>
    </row>
    <row r="9497" spans="7:8" x14ac:dyDescent="0.45">
      <c r="G9497">
        <v>9495</v>
      </c>
      <c r="H9497">
        <f t="shared" ca="1" si="267"/>
        <v>1.2226274071561634E-2</v>
      </c>
    </row>
    <row r="9498" spans="7:8" x14ac:dyDescent="0.45">
      <c r="G9498">
        <v>9496</v>
      </c>
      <c r="H9498">
        <f t="shared" ca="1" si="267"/>
        <v>-1.3950571703399751E-3</v>
      </c>
    </row>
    <row r="9499" spans="7:8" x14ac:dyDescent="0.45">
      <c r="G9499">
        <v>9497</v>
      </c>
      <c r="H9499">
        <f t="shared" ca="1" si="267"/>
        <v>1.0826276898755573E-2</v>
      </c>
    </row>
    <row r="9500" spans="7:8" x14ac:dyDescent="0.45">
      <c r="G9500">
        <v>9498</v>
      </c>
      <c r="H9500">
        <f t="shared" ca="1" si="267"/>
        <v>-1.0364336081442388E-3</v>
      </c>
    </row>
    <row r="9501" spans="7:8" x14ac:dyDescent="0.45">
      <c r="G9501">
        <v>9499</v>
      </c>
      <c r="H9501">
        <f t="shared" ca="1" si="267"/>
        <v>-4.8303799602022537E-2</v>
      </c>
    </row>
    <row r="9502" spans="7:8" x14ac:dyDescent="0.45">
      <c r="G9502">
        <v>9500</v>
      </c>
      <c r="H9502">
        <f t="shared" ca="1" si="267"/>
        <v>1.1533325347711395E-2</v>
      </c>
    </row>
    <row r="9503" spans="7:8" x14ac:dyDescent="0.45">
      <c r="G9503">
        <v>9501</v>
      </c>
      <c r="H9503">
        <f t="shared" ca="1" si="267"/>
        <v>2.1934205842500897E-2</v>
      </c>
    </row>
    <row r="9504" spans="7:8" x14ac:dyDescent="0.45">
      <c r="G9504">
        <v>9502</v>
      </c>
      <c r="H9504">
        <f t="shared" ca="1" si="267"/>
        <v>-4.3100961458262897E-3</v>
      </c>
    </row>
    <row r="9505" spans="7:8" x14ac:dyDescent="0.45">
      <c r="G9505">
        <v>9503</v>
      </c>
      <c r="H9505">
        <f t="shared" ca="1" si="267"/>
        <v>-5.3278131438294504E-2</v>
      </c>
    </row>
    <row r="9506" spans="7:8" x14ac:dyDescent="0.45">
      <c r="G9506">
        <v>9504</v>
      </c>
      <c r="H9506">
        <f t="shared" ca="1" si="267"/>
        <v>-9.8516205908991128E-3</v>
      </c>
    </row>
    <row r="9507" spans="7:8" x14ac:dyDescent="0.45">
      <c r="G9507">
        <v>9505</v>
      </c>
      <c r="H9507">
        <f t="shared" ca="1" si="267"/>
        <v>-4.0925628359447901E-2</v>
      </c>
    </row>
    <row r="9508" spans="7:8" x14ac:dyDescent="0.45">
      <c r="G9508">
        <v>9506</v>
      </c>
      <c r="H9508">
        <f t="shared" ca="1" si="267"/>
        <v>-2.8912831278027691E-2</v>
      </c>
    </row>
    <row r="9509" spans="7:8" x14ac:dyDescent="0.45">
      <c r="G9509">
        <v>9507</v>
      </c>
      <c r="H9509">
        <f t="shared" ca="1" si="267"/>
        <v>-1.8795938087020767E-2</v>
      </c>
    </row>
    <row r="9510" spans="7:8" x14ac:dyDescent="0.45">
      <c r="G9510">
        <v>9508</v>
      </c>
      <c r="H9510">
        <f t="shared" ca="1" si="267"/>
        <v>9.1435874441502911E-3</v>
      </c>
    </row>
    <row r="9511" spans="7:8" x14ac:dyDescent="0.45">
      <c r="G9511">
        <v>9509</v>
      </c>
      <c r="H9511">
        <f t="shared" ca="1" si="267"/>
        <v>1.9633937122217022E-2</v>
      </c>
    </row>
    <row r="9512" spans="7:8" x14ac:dyDescent="0.45">
      <c r="G9512">
        <v>9510</v>
      </c>
      <c r="H9512">
        <f t="shared" ca="1" si="267"/>
        <v>2.8656211500498654E-2</v>
      </c>
    </row>
    <row r="9513" spans="7:8" x14ac:dyDescent="0.45">
      <c r="G9513">
        <v>9511</v>
      </c>
      <c r="H9513">
        <f t="shared" ca="1" si="267"/>
        <v>-8.3669048928082072E-3</v>
      </c>
    </row>
    <row r="9514" spans="7:8" x14ac:dyDescent="0.45">
      <c r="G9514">
        <v>9512</v>
      </c>
      <c r="H9514">
        <f t="shared" ca="1" si="267"/>
        <v>-2.1313909705836659E-3</v>
      </c>
    </row>
    <row r="9515" spans="7:8" x14ac:dyDescent="0.45">
      <c r="G9515">
        <v>9513</v>
      </c>
      <c r="H9515">
        <f t="shared" ca="1" si="267"/>
        <v>1.7349611100650067E-3</v>
      </c>
    </row>
    <row r="9516" spans="7:8" x14ac:dyDescent="0.45">
      <c r="G9516">
        <v>9514</v>
      </c>
      <c r="H9516">
        <f t="shared" ca="1" si="267"/>
        <v>3.286768773164239E-3</v>
      </c>
    </row>
    <row r="9517" spans="7:8" x14ac:dyDescent="0.45">
      <c r="G9517">
        <v>9515</v>
      </c>
      <c r="H9517">
        <f t="shared" ca="1" si="267"/>
        <v>-1.5892288326566757E-2</v>
      </c>
    </row>
    <row r="9518" spans="7:8" x14ac:dyDescent="0.45">
      <c r="G9518">
        <v>9516</v>
      </c>
      <c r="H9518">
        <f t="shared" ca="1" si="267"/>
        <v>1.1163173074947229E-2</v>
      </c>
    </row>
    <row r="9519" spans="7:8" x14ac:dyDescent="0.45">
      <c r="G9519">
        <v>9517</v>
      </c>
      <c r="H9519">
        <f t="shared" ca="1" si="267"/>
        <v>2.8270809210841352E-3</v>
      </c>
    </row>
    <row r="9520" spans="7:8" x14ac:dyDescent="0.45">
      <c r="G9520">
        <v>9518</v>
      </c>
      <c r="H9520">
        <f t="shared" ca="1" si="267"/>
        <v>9.2094733545352754E-3</v>
      </c>
    </row>
    <row r="9521" spans="7:8" x14ac:dyDescent="0.45">
      <c r="G9521">
        <v>9519</v>
      </c>
      <c r="H9521">
        <f t="shared" ca="1" si="267"/>
        <v>-1.8900284489244069E-2</v>
      </c>
    </row>
    <row r="9522" spans="7:8" x14ac:dyDescent="0.45">
      <c r="G9522">
        <v>9520</v>
      </c>
      <c r="H9522">
        <f t="shared" ca="1" si="267"/>
        <v>1.446580935076233E-2</v>
      </c>
    </row>
    <row r="9523" spans="7:8" x14ac:dyDescent="0.45">
      <c r="G9523">
        <v>9521</v>
      </c>
      <c r="H9523">
        <f t="shared" ca="1" si="267"/>
        <v>1.3913940824174451E-2</v>
      </c>
    </row>
    <row r="9524" spans="7:8" x14ac:dyDescent="0.45">
      <c r="G9524">
        <v>9522</v>
      </c>
      <c r="H9524">
        <f t="shared" ca="1" si="267"/>
        <v>-1.9346460527860494E-2</v>
      </c>
    </row>
    <row r="9525" spans="7:8" x14ac:dyDescent="0.45">
      <c r="G9525">
        <v>9523</v>
      </c>
      <c r="H9525">
        <f t="shared" ca="1" si="267"/>
        <v>5.0516986719349784E-3</v>
      </c>
    </row>
    <row r="9526" spans="7:8" x14ac:dyDescent="0.45">
      <c r="G9526">
        <v>9524</v>
      </c>
      <c r="H9526">
        <f t="shared" ca="1" si="267"/>
        <v>-3.5354389585435563E-3</v>
      </c>
    </row>
    <row r="9527" spans="7:8" x14ac:dyDescent="0.45">
      <c r="G9527">
        <v>9525</v>
      </c>
      <c r="H9527">
        <f t="shared" ca="1" si="267"/>
        <v>-2.0371783106952767E-2</v>
      </c>
    </row>
    <row r="9528" spans="7:8" x14ac:dyDescent="0.45">
      <c r="G9528">
        <v>9526</v>
      </c>
      <c r="H9528">
        <f t="shared" ca="1" si="267"/>
        <v>-1.0509732358608297E-2</v>
      </c>
    </row>
    <row r="9529" spans="7:8" x14ac:dyDescent="0.45">
      <c r="G9529">
        <v>9527</v>
      </c>
      <c r="H9529">
        <f t="shared" ca="1" si="267"/>
        <v>-2.1474936076901485E-3</v>
      </c>
    </row>
    <row r="9530" spans="7:8" x14ac:dyDescent="0.45">
      <c r="G9530">
        <v>9528</v>
      </c>
      <c r="H9530">
        <f t="shared" ca="1" si="267"/>
        <v>1.7912973383871118E-2</v>
      </c>
    </row>
    <row r="9531" spans="7:8" x14ac:dyDescent="0.45">
      <c r="G9531">
        <v>9529</v>
      </c>
      <c r="H9531">
        <f t="shared" ca="1" si="267"/>
        <v>8.4915131941098107E-3</v>
      </c>
    </row>
    <row r="9532" spans="7:8" x14ac:dyDescent="0.45">
      <c r="G9532">
        <v>9530</v>
      </c>
      <c r="H9532">
        <f t="shared" ca="1" si="267"/>
        <v>1.763396312335274E-2</v>
      </c>
    </row>
    <row r="9533" spans="7:8" x14ac:dyDescent="0.45">
      <c r="G9533">
        <v>9531</v>
      </c>
      <c r="H9533">
        <f t="shared" ca="1" si="267"/>
        <v>2.7067435084790533E-2</v>
      </c>
    </row>
    <row r="9534" spans="7:8" x14ac:dyDescent="0.45">
      <c r="G9534">
        <v>9532</v>
      </c>
      <c r="H9534">
        <f t="shared" ca="1" si="267"/>
        <v>-6.6843860528171799E-3</v>
      </c>
    </row>
    <row r="9535" spans="7:8" x14ac:dyDescent="0.45">
      <c r="G9535">
        <v>9533</v>
      </c>
      <c r="H9535">
        <f t="shared" ca="1" si="267"/>
        <v>-4.5136991324624346E-3</v>
      </c>
    </row>
    <row r="9536" spans="7:8" x14ac:dyDescent="0.45">
      <c r="G9536">
        <v>9534</v>
      </c>
      <c r="H9536">
        <f t="shared" ca="1" si="267"/>
        <v>-2.0411124323356265E-2</v>
      </c>
    </row>
    <row r="9537" spans="7:8" x14ac:dyDescent="0.45">
      <c r="G9537">
        <v>9535</v>
      </c>
      <c r="H9537">
        <f t="shared" ca="1" si="267"/>
        <v>7.520820912419162E-3</v>
      </c>
    </row>
    <row r="9538" spans="7:8" x14ac:dyDescent="0.45">
      <c r="G9538">
        <v>9536</v>
      </c>
      <c r="H9538">
        <f t="shared" ca="1" si="267"/>
        <v>5.6822746523173557E-3</v>
      </c>
    </row>
    <row r="9539" spans="7:8" x14ac:dyDescent="0.45">
      <c r="G9539">
        <v>9537</v>
      </c>
      <c r="H9539">
        <f t="shared" ca="1" si="267"/>
        <v>-2.7091569962126645E-2</v>
      </c>
    </row>
    <row r="9540" spans="7:8" x14ac:dyDescent="0.45">
      <c r="G9540">
        <v>9538</v>
      </c>
      <c r="H9540">
        <f t="shared" ref="H9540:H9603" ca="1" si="268">_xlfn.NORM.INV(RAND(),N$5,N$6)</f>
        <v>-5.1059039726419387E-4</v>
      </c>
    </row>
    <row r="9541" spans="7:8" x14ac:dyDescent="0.45">
      <c r="G9541">
        <v>9539</v>
      </c>
      <c r="H9541">
        <f t="shared" ca="1" si="268"/>
        <v>-8.476970787833004E-3</v>
      </c>
    </row>
    <row r="9542" spans="7:8" x14ac:dyDescent="0.45">
      <c r="G9542">
        <v>9540</v>
      </c>
      <c r="H9542">
        <f t="shared" ca="1" si="268"/>
        <v>4.476185701826692E-3</v>
      </c>
    </row>
    <row r="9543" spans="7:8" x14ac:dyDescent="0.45">
      <c r="G9543">
        <v>9541</v>
      </c>
      <c r="H9543">
        <f t="shared" ca="1" si="268"/>
        <v>-1.1364337760486577E-2</v>
      </c>
    </row>
    <row r="9544" spans="7:8" x14ac:dyDescent="0.45">
      <c r="G9544">
        <v>9542</v>
      </c>
      <c r="H9544">
        <f t="shared" ca="1" si="268"/>
        <v>3.3848031996694963E-2</v>
      </c>
    </row>
    <row r="9545" spans="7:8" x14ac:dyDescent="0.45">
      <c r="G9545">
        <v>9543</v>
      </c>
      <c r="H9545">
        <f t="shared" ca="1" si="268"/>
        <v>-3.6051769991296174E-2</v>
      </c>
    </row>
    <row r="9546" spans="7:8" x14ac:dyDescent="0.45">
      <c r="G9546">
        <v>9544</v>
      </c>
      <c r="H9546">
        <f t="shared" ca="1" si="268"/>
        <v>1.2184005898780607E-2</v>
      </c>
    </row>
    <row r="9547" spans="7:8" x14ac:dyDescent="0.45">
      <c r="G9547">
        <v>9545</v>
      </c>
      <c r="H9547">
        <f t="shared" ca="1" si="268"/>
        <v>1.1233583474920754E-2</v>
      </c>
    </row>
    <row r="9548" spans="7:8" x14ac:dyDescent="0.45">
      <c r="G9548">
        <v>9546</v>
      </c>
      <c r="H9548">
        <f t="shared" ca="1" si="268"/>
        <v>2.2285567708677071E-2</v>
      </c>
    </row>
    <row r="9549" spans="7:8" x14ac:dyDescent="0.45">
      <c r="G9549">
        <v>9547</v>
      </c>
      <c r="H9549">
        <f t="shared" ca="1" si="268"/>
        <v>3.2272179483908842E-2</v>
      </c>
    </row>
    <row r="9550" spans="7:8" x14ac:dyDescent="0.45">
      <c r="G9550">
        <v>9548</v>
      </c>
      <c r="H9550">
        <f t="shared" ca="1" si="268"/>
        <v>-4.4268719013831233E-3</v>
      </c>
    </row>
    <row r="9551" spans="7:8" x14ac:dyDescent="0.45">
      <c r="G9551">
        <v>9549</v>
      </c>
      <c r="H9551">
        <f t="shared" ca="1" si="268"/>
        <v>-3.7172556409343444E-2</v>
      </c>
    </row>
    <row r="9552" spans="7:8" x14ac:dyDescent="0.45">
      <c r="G9552">
        <v>9550</v>
      </c>
      <c r="H9552">
        <f t="shared" ca="1" si="268"/>
        <v>-3.2728848746845923E-2</v>
      </c>
    </row>
    <row r="9553" spans="7:8" x14ac:dyDescent="0.45">
      <c r="G9553">
        <v>9551</v>
      </c>
      <c r="H9553">
        <f t="shared" ca="1" si="268"/>
        <v>-3.8403148456669436E-3</v>
      </c>
    </row>
    <row r="9554" spans="7:8" x14ac:dyDescent="0.45">
      <c r="G9554">
        <v>9552</v>
      </c>
      <c r="H9554">
        <f t="shared" ca="1" si="268"/>
        <v>-3.119027239412318E-3</v>
      </c>
    </row>
    <row r="9555" spans="7:8" x14ac:dyDescent="0.45">
      <c r="G9555">
        <v>9553</v>
      </c>
      <c r="H9555">
        <f t="shared" ca="1" si="268"/>
        <v>6.6878493081890195E-3</v>
      </c>
    </row>
    <row r="9556" spans="7:8" x14ac:dyDescent="0.45">
      <c r="G9556">
        <v>9554</v>
      </c>
      <c r="H9556">
        <f t="shared" ca="1" si="268"/>
        <v>-8.7704173447170995E-3</v>
      </c>
    </row>
    <row r="9557" spans="7:8" x14ac:dyDescent="0.45">
      <c r="G9557">
        <v>9555</v>
      </c>
      <c r="H9557">
        <f t="shared" ca="1" si="268"/>
        <v>-1.6782011409463803E-2</v>
      </c>
    </row>
    <row r="9558" spans="7:8" x14ac:dyDescent="0.45">
      <c r="G9558">
        <v>9556</v>
      </c>
      <c r="H9558">
        <f t="shared" ca="1" si="268"/>
        <v>1.4248237334333122E-2</v>
      </c>
    </row>
    <row r="9559" spans="7:8" x14ac:dyDescent="0.45">
      <c r="G9559">
        <v>9557</v>
      </c>
      <c r="H9559">
        <f t="shared" ca="1" si="268"/>
        <v>4.05760777547245E-2</v>
      </c>
    </row>
    <row r="9560" spans="7:8" x14ac:dyDescent="0.45">
      <c r="G9560">
        <v>9558</v>
      </c>
      <c r="H9560">
        <f t="shared" ca="1" si="268"/>
        <v>1.4145186194862238E-2</v>
      </c>
    </row>
    <row r="9561" spans="7:8" x14ac:dyDescent="0.45">
      <c r="G9561">
        <v>9559</v>
      </c>
      <c r="H9561">
        <f t="shared" ca="1" si="268"/>
        <v>5.4606611733462006E-3</v>
      </c>
    </row>
    <row r="9562" spans="7:8" x14ac:dyDescent="0.45">
      <c r="G9562">
        <v>9560</v>
      </c>
      <c r="H9562">
        <f t="shared" ca="1" si="268"/>
        <v>-8.0445268752975287E-3</v>
      </c>
    </row>
    <row r="9563" spans="7:8" x14ac:dyDescent="0.45">
      <c r="G9563">
        <v>9561</v>
      </c>
      <c r="H9563">
        <f t="shared" ca="1" si="268"/>
        <v>2.3218545302235521E-2</v>
      </c>
    </row>
    <row r="9564" spans="7:8" x14ac:dyDescent="0.45">
      <c r="G9564">
        <v>9562</v>
      </c>
      <c r="H9564">
        <f t="shared" ca="1" si="268"/>
        <v>7.45800058968116E-3</v>
      </c>
    </row>
    <row r="9565" spans="7:8" x14ac:dyDescent="0.45">
      <c r="G9565">
        <v>9563</v>
      </c>
      <c r="H9565">
        <f t="shared" ca="1" si="268"/>
        <v>2.0739712175017039E-2</v>
      </c>
    </row>
    <row r="9566" spans="7:8" x14ac:dyDescent="0.45">
      <c r="G9566">
        <v>9564</v>
      </c>
      <c r="H9566">
        <f t="shared" ca="1" si="268"/>
        <v>-2.5764849179117321E-2</v>
      </c>
    </row>
    <row r="9567" spans="7:8" x14ac:dyDescent="0.45">
      <c r="G9567">
        <v>9565</v>
      </c>
      <c r="H9567">
        <f t="shared" ca="1" si="268"/>
        <v>5.9275886208198679E-3</v>
      </c>
    </row>
    <row r="9568" spans="7:8" x14ac:dyDescent="0.45">
      <c r="G9568">
        <v>9566</v>
      </c>
      <c r="H9568">
        <f t="shared" ca="1" si="268"/>
        <v>2.5057540870070817E-2</v>
      </c>
    </row>
    <row r="9569" spans="7:8" x14ac:dyDescent="0.45">
      <c r="G9569">
        <v>9567</v>
      </c>
      <c r="H9569">
        <f t="shared" ca="1" si="268"/>
        <v>-1.6634941967165848E-2</v>
      </c>
    </row>
    <row r="9570" spans="7:8" x14ac:dyDescent="0.45">
      <c r="G9570">
        <v>9568</v>
      </c>
      <c r="H9570">
        <f t="shared" ca="1" si="268"/>
        <v>2.0697442755149044E-2</v>
      </c>
    </row>
    <row r="9571" spans="7:8" x14ac:dyDescent="0.45">
      <c r="G9571">
        <v>9569</v>
      </c>
      <c r="H9571">
        <f t="shared" ca="1" si="268"/>
        <v>-4.4196119648237955E-2</v>
      </c>
    </row>
    <row r="9572" spans="7:8" x14ac:dyDescent="0.45">
      <c r="G9572">
        <v>9570</v>
      </c>
      <c r="H9572">
        <f t="shared" ca="1" si="268"/>
        <v>-9.809283834141206E-3</v>
      </c>
    </row>
    <row r="9573" spans="7:8" x14ac:dyDescent="0.45">
      <c r="G9573">
        <v>9571</v>
      </c>
      <c r="H9573">
        <f t="shared" ca="1" si="268"/>
        <v>2.2191381562077259E-2</v>
      </c>
    </row>
    <row r="9574" spans="7:8" x14ac:dyDescent="0.45">
      <c r="G9574">
        <v>9572</v>
      </c>
      <c r="H9574">
        <f t="shared" ca="1" si="268"/>
        <v>-2.2644857861495039E-2</v>
      </c>
    </row>
    <row r="9575" spans="7:8" x14ac:dyDescent="0.45">
      <c r="G9575">
        <v>9573</v>
      </c>
      <c r="H9575">
        <f t="shared" ca="1" si="268"/>
        <v>2.0692731923039682E-2</v>
      </c>
    </row>
    <row r="9576" spans="7:8" x14ac:dyDescent="0.45">
      <c r="G9576">
        <v>9574</v>
      </c>
      <c r="H9576">
        <f t="shared" ca="1" si="268"/>
        <v>-3.1510358241550407E-2</v>
      </c>
    </row>
    <row r="9577" spans="7:8" x14ac:dyDescent="0.45">
      <c r="G9577">
        <v>9575</v>
      </c>
      <c r="H9577">
        <f t="shared" ca="1" si="268"/>
        <v>1.6793284191546836E-2</v>
      </c>
    </row>
    <row r="9578" spans="7:8" x14ac:dyDescent="0.45">
      <c r="G9578">
        <v>9576</v>
      </c>
      <c r="H9578">
        <f t="shared" ca="1" si="268"/>
        <v>-2.7187948670852257E-3</v>
      </c>
    </row>
    <row r="9579" spans="7:8" x14ac:dyDescent="0.45">
      <c r="G9579">
        <v>9577</v>
      </c>
      <c r="H9579">
        <f t="shared" ca="1" si="268"/>
        <v>-3.2915393158714855E-2</v>
      </c>
    </row>
    <row r="9580" spans="7:8" x14ac:dyDescent="0.45">
      <c r="G9580">
        <v>9578</v>
      </c>
      <c r="H9580">
        <f t="shared" ca="1" si="268"/>
        <v>-3.175571341464436E-3</v>
      </c>
    </row>
    <row r="9581" spans="7:8" x14ac:dyDescent="0.45">
      <c r="G9581">
        <v>9579</v>
      </c>
      <c r="H9581">
        <f t="shared" ca="1" si="268"/>
        <v>-2.9082234203852268E-3</v>
      </c>
    </row>
    <row r="9582" spans="7:8" x14ac:dyDescent="0.45">
      <c r="G9582">
        <v>9580</v>
      </c>
      <c r="H9582">
        <f t="shared" ca="1" si="268"/>
        <v>-5.5991713733664711E-2</v>
      </c>
    </row>
    <row r="9583" spans="7:8" x14ac:dyDescent="0.45">
      <c r="G9583">
        <v>9581</v>
      </c>
      <c r="H9583">
        <f t="shared" ca="1" si="268"/>
        <v>1.3258102906498759E-2</v>
      </c>
    </row>
    <row r="9584" spans="7:8" x14ac:dyDescent="0.45">
      <c r="G9584">
        <v>9582</v>
      </c>
      <c r="H9584">
        <f t="shared" ca="1" si="268"/>
        <v>1.5651626872052384E-2</v>
      </c>
    </row>
    <row r="9585" spans="7:8" x14ac:dyDescent="0.45">
      <c r="G9585">
        <v>9583</v>
      </c>
      <c r="H9585">
        <f t="shared" ca="1" si="268"/>
        <v>-1.692644674212845E-2</v>
      </c>
    </row>
    <row r="9586" spans="7:8" x14ac:dyDescent="0.45">
      <c r="G9586">
        <v>9584</v>
      </c>
      <c r="H9586">
        <f t="shared" ca="1" si="268"/>
        <v>-2.338855428504779E-2</v>
      </c>
    </row>
    <row r="9587" spans="7:8" x14ac:dyDescent="0.45">
      <c r="G9587">
        <v>9585</v>
      </c>
      <c r="H9587">
        <f t="shared" ca="1" si="268"/>
        <v>1.4582395354466681E-2</v>
      </c>
    </row>
    <row r="9588" spans="7:8" x14ac:dyDescent="0.45">
      <c r="G9588">
        <v>9586</v>
      </c>
      <c r="H9588">
        <f t="shared" ca="1" si="268"/>
        <v>-1.6964680354040876E-2</v>
      </c>
    </row>
    <row r="9589" spans="7:8" x14ac:dyDescent="0.45">
      <c r="G9589">
        <v>9587</v>
      </c>
      <c r="H9589">
        <f t="shared" ca="1" si="268"/>
        <v>-3.6504614686119805E-2</v>
      </c>
    </row>
    <row r="9590" spans="7:8" x14ac:dyDescent="0.45">
      <c r="G9590">
        <v>9588</v>
      </c>
      <c r="H9590">
        <f t="shared" ca="1" si="268"/>
        <v>-6.535564890900205E-3</v>
      </c>
    </row>
    <row r="9591" spans="7:8" x14ac:dyDescent="0.45">
      <c r="G9591">
        <v>9589</v>
      </c>
      <c r="H9591">
        <f t="shared" ca="1" si="268"/>
        <v>-3.4927616388295411E-2</v>
      </c>
    </row>
    <row r="9592" spans="7:8" x14ac:dyDescent="0.45">
      <c r="G9592">
        <v>9590</v>
      </c>
      <c r="H9592">
        <f t="shared" ca="1" si="268"/>
        <v>-7.3566242296878677E-3</v>
      </c>
    </row>
    <row r="9593" spans="7:8" x14ac:dyDescent="0.45">
      <c r="G9593">
        <v>9591</v>
      </c>
      <c r="H9593">
        <f t="shared" ca="1" si="268"/>
        <v>1.3844457609742535E-2</v>
      </c>
    </row>
    <row r="9594" spans="7:8" x14ac:dyDescent="0.45">
      <c r="G9594">
        <v>9592</v>
      </c>
      <c r="H9594">
        <f t="shared" ca="1" si="268"/>
        <v>6.0232812971143392E-2</v>
      </c>
    </row>
    <row r="9595" spans="7:8" x14ac:dyDescent="0.45">
      <c r="G9595">
        <v>9593</v>
      </c>
      <c r="H9595">
        <f t="shared" ca="1" si="268"/>
        <v>3.6297823274894585E-3</v>
      </c>
    </row>
    <row r="9596" spans="7:8" x14ac:dyDescent="0.45">
      <c r="G9596">
        <v>9594</v>
      </c>
      <c r="H9596">
        <f t="shared" ca="1" si="268"/>
        <v>1.880240291233469E-2</v>
      </c>
    </row>
    <row r="9597" spans="7:8" x14ac:dyDescent="0.45">
      <c r="G9597">
        <v>9595</v>
      </c>
      <c r="H9597">
        <f t="shared" ca="1" si="268"/>
        <v>-1.2147435891617866E-2</v>
      </c>
    </row>
    <row r="9598" spans="7:8" x14ac:dyDescent="0.45">
      <c r="G9598">
        <v>9596</v>
      </c>
      <c r="H9598">
        <f t="shared" ca="1" si="268"/>
        <v>1.1253234463424995E-2</v>
      </c>
    </row>
    <row r="9599" spans="7:8" x14ac:dyDescent="0.45">
      <c r="G9599">
        <v>9597</v>
      </c>
      <c r="H9599">
        <f t="shared" ca="1" si="268"/>
        <v>-2.7946913674368939E-2</v>
      </c>
    </row>
    <row r="9600" spans="7:8" x14ac:dyDescent="0.45">
      <c r="G9600">
        <v>9598</v>
      </c>
      <c r="H9600">
        <f t="shared" ca="1" si="268"/>
        <v>1.369368021943515E-2</v>
      </c>
    </row>
    <row r="9601" spans="7:8" x14ac:dyDescent="0.45">
      <c r="G9601">
        <v>9599</v>
      </c>
      <c r="H9601">
        <f t="shared" ca="1" si="268"/>
        <v>-7.4103038142430489E-3</v>
      </c>
    </row>
    <row r="9602" spans="7:8" x14ac:dyDescent="0.45">
      <c r="G9602">
        <v>9600</v>
      </c>
      <c r="H9602">
        <f t="shared" ca="1" si="268"/>
        <v>3.2621958941410471E-3</v>
      </c>
    </row>
    <row r="9603" spans="7:8" x14ac:dyDescent="0.45">
      <c r="G9603">
        <v>9601</v>
      </c>
      <c r="H9603">
        <f t="shared" ca="1" si="268"/>
        <v>-3.5232406197221577E-3</v>
      </c>
    </row>
    <row r="9604" spans="7:8" x14ac:dyDescent="0.45">
      <c r="G9604">
        <v>9602</v>
      </c>
      <c r="H9604">
        <f t="shared" ref="H9604:H9667" ca="1" si="269">_xlfn.NORM.INV(RAND(),N$5,N$6)</f>
        <v>8.0459200678355252E-3</v>
      </c>
    </row>
    <row r="9605" spans="7:8" x14ac:dyDescent="0.45">
      <c r="G9605">
        <v>9603</v>
      </c>
      <c r="H9605">
        <f t="shared" ca="1" si="269"/>
        <v>2.8747475615401356E-3</v>
      </c>
    </row>
    <row r="9606" spans="7:8" x14ac:dyDescent="0.45">
      <c r="G9606">
        <v>9604</v>
      </c>
      <c r="H9606">
        <f t="shared" ca="1" si="269"/>
        <v>2.1321726954125621E-2</v>
      </c>
    </row>
    <row r="9607" spans="7:8" x14ac:dyDescent="0.45">
      <c r="G9607">
        <v>9605</v>
      </c>
      <c r="H9607">
        <f t="shared" ca="1" si="269"/>
        <v>1.628979813611264E-2</v>
      </c>
    </row>
    <row r="9608" spans="7:8" x14ac:dyDescent="0.45">
      <c r="G9608">
        <v>9606</v>
      </c>
      <c r="H9608">
        <f t="shared" ca="1" si="269"/>
        <v>-2.5890317406682406E-2</v>
      </c>
    </row>
    <row r="9609" spans="7:8" x14ac:dyDescent="0.45">
      <c r="G9609">
        <v>9607</v>
      </c>
      <c r="H9609">
        <f t="shared" ca="1" si="269"/>
        <v>2.2272150033658179E-3</v>
      </c>
    </row>
    <row r="9610" spans="7:8" x14ac:dyDescent="0.45">
      <c r="G9610">
        <v>9608</v>
      </c>
      <c r="H9610">
        <f t="shared" ca="1" si="269"/>
        <v>-2.9679743713863279E-2</v>
      </c>
    </row>
    <row r="9611" spans="7:8" x14ac:dyDescent="0.45">
      <c r="G9611">
        <v>9609</v>
      </c>
      <c r="H9611">
        <f t="shared" ca="1" si="269"/>
        <v>-3.1848918003569192E-3</v>
      </c>
    </row>
    <row r="9612" spans="7:8" x14ac:dyDescent="0.45">
      <c r="G9612">
        <v>9610</v>
      </c>
      <c r="H9612">
        <f t="shared" ca="1" si="269"/>
        <v>2.3960992913609662E-3</v>
      </c>
    </row>
    <row r="9613" spans="7:8" x14ac:dyDescent="0.45">
      <c r="G9613">
        <v>9611</v>
      </c>
      <c r="H9613">
        <f t="shared" ca="1" si="269"/>
        <v>2.6965315710054189E-2</v>
      </c>
    </row>
    <row r="9614" spans="7:8" x14ac:dyDescent="0.45">
      <c r="G9614">
        <v>9612</v>
      </c>
      <c r="H9614">
        <f t="shared" ca="1" si="269"/>
        <v>-3.2839119627057288E-2</v>
      </c>
    </row>
    <row r="9615" spans="7:8" x14ac:dyDescent="0.45">
      <c r="G9615">
        <v>9613</v>
      </c>
      <c r="H9615">
        <f t="shared" ca="1" si="269"/>
        <v>-1.6213590431391853E-2</v>
      </c>
    </row>
    <row r="9616" spans="7:8" x14ac:dyDescent="0.45">
      <c r="G9616">
        <v>9614</v>
      </c>
      <c r="H9616">
        <f t="shared" ca="1" si="269"/>
        <v>-2.3468928186878294E-2</v>
      </c>
    </row>
    <row r="9617" spans="7:8" x14ac:dyDescent="0.45">
      <c r="G9617">
        <v>9615</v>
      </c>
      <c r="H9617">
        <f t="shared" ca="1" si="269"/>
        <v>-2.1359816835126923E-2</v>
      </c>
    </row>
    <row r="9618" spans="7:8" x14ac:dyDescent="0.45">
      <c r="G9618">
        <v>9616</v>
      </c>
      <c r="H9618">
        <f t="shared" ca="1" si="269"/>
        <v>-5.0897408461426458E-2</v>
      </c>
    </row>
    <row r="9619" spans="7:8" x14ac:dyDescent="0.45">
      <c r="G9619">
        <v>9617</v>
      </c>
      <c r="H9619">
        <f t="shared" ca="1" si="269"/>
        <v>1.8402690339828963E-2</v>
      </c>
    </row>
    <row r="9620" spans="7:8" x14ac:dyDescent="0.45">
      <c r="G9620">
        <v>9618</v>
      </c>
      <c r="H9620">
        <f t="shared" ca="1" si="269"/>
        <v>-1.845279876253161E-2</v>
      </c>
    </row>
    <row r="9621" spans="7:8" x14ac:dyDescent="0.45">
      <c r="G9621">
        <v>9619</v>
      </c>
      <c r="H9621">
        <f t="shared" ca="1" si="269"/>
        <v>2.0320060252672658E-2</v>
      </c>
    </row>
    <row r="9622" spans="7:8" x14ac:dyDescent="0.45">
      <c r="G9622">
        <v>9620</v>
      </c>
      <c r="H9622">
        <f t="shared" ca="1" si="269"/>
        <v>-1.5537771142039972E-2</v>
      </c>
    </row>
    <row r="9623" spans="7:8" x14ac:dyDescent="0.45">
      <c r="G9623">
        <v>9621</v>
      </c>
      <c r="H9623">
        <f t="shared" ca="1" si="269"/>
        <v>1.1572014492785564E-2</v>
      </c>
    </row>
    <row r="9624" spans="7:8" x14ac:dyDescent="0.45">
      <c r="G9624">
        <v>9622</v>
      </c>
      <c r="H9624">
        <f t="shared" ca="1" si="269"/>
        <v>-1.1482804154709893E-2</v>
      </c>
    </row>
    <row r="9625" spans="7:8" x14ac:dyDescent="0.45">
      <c r="G9625">
        <v>9623</v>
      </c>
      <c r="H9625">
        <f t="shared" ca="1" si="269"/>
        <v>7.9149828919427376E-3</v>
      </c>
    </row>
    <row r="9626" spans="7:8" x14ac:dyDescent="0.45">
      <c r="G9626">
        <v>9624</v>
      </c>
      <c r="H9626">
        <f t="shared" ca="1" si="269"/>
        <v>3.9939972347737364E-2</v>
      </c>
    </row>
    <row r="9627" spans="7:8" x14ac:dyDescent="0.45">
      <c r="G9627">
        <v>9625</v>
      </c>
      <c r="H9627">
        <f t="shared" ca="1" si="269"/>
        <v>5.4882883786471715E-2</v>
      </c>
    </row>
    <row r="9628" spans="7:8" x14ac:dyDescent="0.45">
      <c r="G9628">
        <v>9626</v>
      </c>
      <c r="H9628">
        <f t="shared" ca="1" si="269"/>
        <v>3.437712764201336E-2</v>
      </c>
    </row>
    <row r="9629" spans="7:8" x14ac:dyDescent="0.45">
      <c r="G9629">
        <v>9627</v>
      </c>
      <c r="H9629">
        <f t="shared" ca="1" si="269"/>
        <v>1.0504994843425363E-2</v>
      </c>
    </row>
    <row r="9630" spans="7:8" x14ac:dyDescent="0.45">
      <c r="G9630">
        <v>9628</v>
      </c>
      <c r="H9630">
        <f t="shared" ca="1" si="269"/>
        <v>2.6931632526799282E-2</v>
      </c>
    </row>
    <row r="9631" spans="7:8" x14ac:dyDescent="0.45">
      <c r="G9631">
        <v>9629</v>
      </c>
      <c r="H9631">
        <f t="shared" ca="1" si="269"/>
        <v>-3.276738179480037E-2</v>
      </c>
    </row>
    <row r="9632" spans="7:8" x14ac:dyDescent="0.45">
      <c r="G9632">
        <v>9630</v>
      </c>
      <c r="H9632">
        <f t="shared" ca="1" si="269"/>
        <v>4.7590230389590232E-2</v>
      </c>
    </row>
    <row r="9633" spans="7:8" x14ac:dyDescent="0.45">
      <c r="G9633">
        <v>9631</v>
      </c>
      <c r="H9633">
        <f t="shared" ca="1" si="269"/>
        <v>1.3191597884434698E-2</v>
      </c>
    </row>
    <row r="9634" spans="7:8" x14ac:dyDescent="0.45">
      <c r="G9634">
        <v>9632</v>
      </c>
      <c r="H9634">
        <f t="shared" ca="1" si="269"/>
        <v>2.5508548211052143E-2</v>
      </c>
    </row>
    <row r="9635" spans="7:8" x14ac:dyDescent="0.45">
      <c r="G9635">
        <v>9633</v>
      </c>
      <c r="H9635">
        <f t="shared" ca="1" si="269"/>
        <v>9.9310390853192907E-3</v>
      </c>
    </row>
    <row r="9636" spans="7:8" x14ac:dyDescent="0.45">
      <c r="G9636">
        <v>9634</v>
      </c>
      <c r="H9636">
        <f t="shared" ca="1" si="269"/>
        <v>1.4662254862444784E-2</v>
      </c>
    </row>
    <row r="9637" spans="7:8" x14ac:dyDescent="0.45">
      <c r="G9637">
        <v>9635</v>
      </c>
      <c r="H9637">
        <f t="shared" ca="1" si="269"/>
        <v>3.3290519438883251E-3</v>
      </c>
    </row>
    <row r="9638" spans="7:8" x14ac:dyDescent="0.45">
      <c r="G9638">
        <v>9636</v>
      </c>
      <c r="H9638">
        <f t="shared" ca="1" si="269"/>
        <v>2.6539785551966042E-2</v>
      </c>
    </row>
    <row r="9639" spans="7:8" x14ac:dyDescent="0.45">
      <c r="G9639">
        <v>9637</v>
      </c>
      <c r="H9639">
        <f t="shared" ca="1" si="269"/>
        <v>-1.296974073780764E-2</v>
      </c>
    </row>
    <row r="9640" spans="7:8" x14ac:dyDescent="0.45">
      <c r="G9640">
        <v>9638</v>
      </c>
      <c r="H9640">
        <f t="shared" ca="1" si="269"/>
        <v>9.8077377647602625E-3</v>
      </c>
    </row>
    <row r="9641" spans="7:8" x14ac:dyDescent="0.45">
      <c r="G9641">
        <v>9639</v>
      </c>
      <c r="H9641">
        <f t="shared" ca="1" si="269"/>
        <v>3.1280068674314147E-2</v>
      </c>
    </row>
    <row r="9642" spans="7:8" x14ac:dyDescent="0.45">
      <c r="G9642">
        <v>9640</v>
      </c>
      <c r="H9642">
        <f t="shared" ca="1" si="269"/>
        <v>-9.7682720355492143E-3</v>
      </c>
    </row>
    <row r="9643" spans="7:8" x14ac:dyDescent="0.45">
      <c r="G9643">
        <v>9641</v>
      </c>
      <c r="H9643">
        <f t="shared" ca="1" si="269"/>
        <v>-1.9883392934594478E-2</v>
      </c>
    </row>
    <row r="9644" spans="7:8" x14ac:dyDescent="0.45">
      <c r="G9644">
        <v>9642</v>
      </c>
      <c r="H9644">
        <f t="shared" ca="1" si="269"/>
        <v>2.2958181730580948E-2</v>
      </c>
    </row>
    <row r="9645" spans="7:8" x14ac:dyDescent="0.45">
      <c r="G9645">
        <v>9643</v>
      </c>
      <c r="H9645">
        <f t="shared" ca="1" si="269"/>
        <v>-1.8098288236661875E-2</v>
      </c>
    </row>
    <row r="9646" spans="7:8" x14ac:dyDescent="0.45">
      <c r="G9646">
        <v>9644</v>
      </c>
      <c r="H9646">
        <f t="shared" ca="1" si="269"/>
        <v>-6.4016864062700421E-3</v>
      </c>
    </row>
    <row r="9647" spans="7:8" x14ac:dyDescent="0.45">
      <c r="G9647">
        <v>9645</v>
      </c>
      <c r="H9647">
        <f t="shared" ca="1" si="269"/>
        <v>8.883248036468467E-3</v>
      </c>
    </row>
    <row r="9648" spans="7:8" x14ac:dyDescent="0.45">
      <c r="G9648">
        <v>9646</v>
      </c>
      <c r="H9648">
        <f t="shared" ca="1" si="269"/>
        <v>-3.6531225940841537E-2</v>
      </c>
    </row>
    <row r="9649" spans="7:8" x14ac:dyDescent="0.45">
      <c r="G9649">
        <v>9647</v>
      </c>
      <c r="H9649">
        <f t="shared" ca="1" si="269"/>
        <v>-2.2993377849793283E-3</v>
      </c>
    </row>
    <row r="9650" spans="7:8" x14ac:dyDescent="0.45">
      <c r="G9650">
        <v>9648</v>
      </c>
      <c r="H9650">
        <f t="shared" ca="1" si="269"/>
        <v>1.7970076410759742E-3</v>
      </c>
    </row>
    <row r="9651" spans="7:8" x14ac:dyDescent="0.45">
      <c r="G9651">
        <v>9649</v>
      </c>
      <c r="H9651">
        <f t="shared" ca="1" si="269"/>
        <v>5.7885648942761336E-3</v>
      </c>
    </row>
    <row r="9652" spans="7:8" x14ac:dyDescent="0.45">
      <c r="G9652">
        <v>9650</v>
      </c>
      <c r="H9652">
        <f t="shared" ca="1" si="269"/>
        <v>1.1399161975589336E-2</v>
      </c>
    </row>
    <row r="9653" spans="7:8" x14ac:dyDescent="0.45">
      <c r="G9653">
        <v>9651</v>
      </c>
      <c r="H9653">
        <f t="shared" ca="1" si="269"/>
        <v>-1.1941642006231471E-2</v>
      </c>
    </row>
    <row r="9654" spans="7:8" x14ac:dyDescent="0.45">
      <c r="G9654">
        <v>9652</v>
      </c>
      <c r="H9654">
        <f t="shared" ca="1" si="269"/>
        <v>-8.9997498092591922E-3</v>
      </c>
    </row>
    <row r="9655" spans="7:8" x14ac:dyDescent="0.45">
      <c r="G9655">
        <v>9653</v>
      </c>
      <c r="H9655">
        <f t="shared" ca="1" si="269"/>
        <v>-1.4929671483559389E-2</v>
      </c>
    </row>
    <row r="9656" spans="7:8" x14ac:dyDescent="0.45">
      <c r="G9656">
        <v>9654</v>
      </c>
      <c r="H9656">
        <f t="shared" ca="1" si="269"/>
        <v>-8.9681298276740129E-4</v>
      </c>
    </row>
    <row r="9657" spans="7:8" x14ac:dyDescent="0.45">
      <c r="G9657">
        <v>9655</v>
      </c>
      <c r="H9657">
        <f t="shared" ca="1" si="269"/>
        <v>5.5625375130142388E-2</v>
      </c>
    </row>
    <row r="9658" spans="7:8" x14ac:dyDescent="0.45">
      <c r="G9658">
        <v>9656</v>
      </c>
      <c r="H9658">
        <f t="shared" ca="1" si="269"/>
        <v>1.4362415754804011E-2</v>
      </c>
    </row>
    <row r="9659" spans="7:8" x14ac:dyDescent="0.45">
      <c r="G9659">
        <v>9657</v>
      </c>
      <c r="H9659">
        <f t="shared" ca="1" si="269"/>
        <v>1.4802391901011883E-2</v>
      </c>
    </row>
    <row r="9660" spans="7:8" x14ac:dyDescent="0.45">
      <c r="G9660">
        <v>9658</v>
      </c>
      <c r="H9660">
        <f t="shared" ca="1" si="269"/>
        <v>4.1979354615516752E-2</v>
      </c>
    </row>
    <row r="9661" spans="7:8" x14ac:dyDescent="0.45">
      <c r="G9661">
        <v>9659</v>
      </c>
      <c r="H9661">
        <f t="shared" ca="1" si="269"/>
        <v>4.5073829453998293E-2</v>
      </c>
    </row>
    <row r="9662" spans="7:8" x14ac:dyDescent="0.45">
      <c r="G9662">
        <v>9660</v>
      </c>
      <c r="H9662">
        <f t="shared" ca="1" si="269"/>
        <v>-1.4874919499458888E-2</v>
      </c>
    </row>
    <row r="9663" spans="7:8" x14ac:dyDescent="0.45">
      <c r="G9663">
        <v>9661</v>
      </c>
      <c r="H9663">
        <f t="shared" ca="1" si="269"/>
        <v>-1.2470495834232057E-2</v>
      </c>
    </row>
    <row r="9664" spans="7:8" x14ac:dyDescent="0.45">
      <c r="G9664">
        <v>9662</v>
      </c>
      <c r="H9664">
        <f t="shared" ca="1" si="269"/>
        <v>-1.2444373840795634E-2</v>
      </c>
    </row>
    <row r="9665" spans="7:8" x14ac:dyDescent="0.45">
      <c r="G9665">
        <v>9663</v>
      </c>
      <c r="H9665">
        <f t="shared" ca="1" si="269"/>
        <v>-1.978876104771298E-3</v>
      </c>
    </row>
    <row r="9666" spans="7:8" x14ac:dyDescent="0.45">
      <c r="G9666">
        <v>9664</v>
      </c>
      <c r="H9666">
        <f t="shared" ca="1" si="269"/>
        <v>-2.3588913114193436E-2</v>
      </c>
    </row>
    <row r="9667" spans="7:8" x14ac:dyDescent="0.45">
      <c r="G9667">
        <v>9665</v>
      </c>
      <c r="H9667">
        <f t="shared" ca="1" si="269"/>
        <v>2.4209938582411116E-2</v>
      </c>
    </row>
    <row r="9668" spans="7:8" x14ac:dyDescent="0.45">
      <c r="G9668">
        <v>9666</v>
      </c>
      <c r="H9668">
        <f t="shared" ref="H9668:H9731" ca="1" si="270">_xlfn.NORM.INV(RAND(),N$5,N$6)</f>
        <v>2.2136362564122531E-3</v>
      </c>
    </row>
    <row r="9669" spans="7:8" x14ac:dyDescent="0.45">
      <c r="G9669">
        <v>9667</v>
      </c>
      <c r="H9669">
        <f t="shared" ca="1" si="270"/>
        <v>2.6043880942525972E-2</v>
      </c>
    </row>
    <row r="9670" spans="7:8" x14ac:dyDescent="0.45">
      <c r="G9670">
        <v>9668</v>
      </c>
      <c r="H9670">
        <f t="shared" ca="1" si="270"/>
        <v>2.0224839469762048E-3</v>
      </c>
    </row>
    <row r="9671" spans="7:8" x14ac:dyDescent="0.45">
      <c r="G9671">
        <v>9669</v>
      </c>
      <c r="H9671">
        <f t="shared" ca="1" si="270"/>
        <v>1.4261036538084711E-3</v>
      </c>
    </row>
    <row r="9672" spans="7:8" x14ac:dyDescent="0.45">
      <c r="G9672">
        <v>9670</v>
      </c>
      <c r="H9672">
        <f t="shared" ca="1" si="270"/>
        <v>1.0699294018094418E-2</v>
      </c>
    </row>
    <row r="9673" spans="7:8" x14ac:dyDescent="0.45">
      <c r="G9673">
        <v>9671</v>
      </c>
      <c r="H9673">
        <f t="shared" ca="1" si="270"/>
        <v>3.1549987241225115E-3</v>
      </c>
    </row>
    <row r="9674" spans="7:8" x14ac:dyDescent="0.45">
      <c r="G9674">
        <v>9672</v>
      </c>
      <c r="H9674">
        <f t="shared" ca="1" si="270"/>
        <v>2.758244022853238E-2</v>
      </c>
    </row>
    <row r="9675" spans="7:8" x14ac:dyDescent="0.45">
      <c r="G9675">
        <v>9673</v>
      </c>
      <c r="H9675">
        <f t="shared" ca="1" si="270"/>
        <v>-4.4816756571147517E-2</v>
      </c>
    </row>
    <row r="9676" spans="7:8" x14ac:dyDescent="0.45">
      <c r="G9676">
        <v>9674</v>
      </c>
      <c r="H9676">
        <f t="shared" ca="1" si="270"/>
        <v>1.4939810185640667E-2</v>
      </c>
    </row>
    <row r="9677" spans="7:8" x14ac:dyDescent="0.45">
      <c r="G9677">
        <v>9675</v>
      </c>
      <c r="H9677">
        <f t="shared" ca="1" si="270"/>
        <v>3.6915691243664681E-3</v>
      </c>
    </row>
    <row r="9678" spans="7:8" x14ac:dyDescent="0.45">
      <c r="G9678">
        <v>9676</v>
      </c>
      <c r="H9678">
        <f t="shared" ca="1" si="270"/>
        <v>-1.9522640542389145E-2</v>
      </c>
    </row>
    <row r="9679" spans="7:8" x14ac:dyDescent="0.45">
      <c r="G9679">
        <v>9677</v>
      </c>
      <c r="H9679">
        <f t="shared" ca="1" si="270"/>
        <v>-1.9260960928434216E-2</v>
      </c>
    </row>
    <row r="9680" spans="7:8" x14ac:dyDescent="0.45">
      <c r="G9680">
        <v>9678</v>
      </c>
      <c r="H9680">
        <f t="shared" ca="1" si="270"/>
        <v>1.1310914913496978E-2</v>
      </c>
    </row>
    <row r="9681" spans="7:8" x14ac:dyDescent="0.45">
      <c r="G9681">
        <v>9679</v>
      </c>
      <c r="H9681">
        <f t="shared" ca="1" si="270"/>
        <v>2.160649013013384E-2</v>
      </c>
    </row>
    <row r="9682" spans="7:8" x14ac:dyDescent="0.45">
      <c r="G9682">
        <v>9680</v>
      </c>
      <c r="H9682">
        <f t="shared" ca="1" si="270"/>
        <v>1.1557593697741638E-2</v>
      </c>
    </row>
    <row r="9683" spans="7:8" x14ac:dyDescent="0.45">
      <c r="G9683">
        <v>9681</v>
      </c>
      <c r="H9683">
        <f t="shared" ca="1" si="270"/>
        <v>3.9019713532450317E-2</v>
      </c>
    </row>
    <row r="9684" spans="7:8" x14ac:dyDescent="0.45">
      <c r="G9684">
        <v>9682</v>
      </c>
      <c r="H9684">
        <f t="shared" ca="1" si="270"/>
        <v>1.0441725462772594E-3</v>
      </c>
    </row>
    <row r="9685" spans="7:8" x14ac:dyDescent="0.45">
      <c r="G9685">
        <v>9683</v>
      </c>
      <c r="H9685">
        <f t="shared" ca="1" si="270"/>
        <v>-7.0711223119103968E-3</v>
      </c>
    </row>
    <row r="9686" spans="7:8" x14ac:dyDescent="0.45">
      <c r="G9686">
        <v>9684</v>
      </c>
      <c r="H9686">
        <f t="shared" ca="1" si="270"/>
        <v>3.4125058978626555E-2</v>
      </c>
    </row>
    <row r="9687" spans="7:8" x14ac:dyDescent="0.45">
      <c r="G9687">
        <v>9685</v>
      </c>
      <c r="H9687">
        <f t="shared" ca="1" si="270"/>
        <v>-8.3403460051074806E-3</v>
      </c>
    </row>
    <row r="9688" spans="7:8" x14ac:dyDescent="0.45">
      <c r="G9688">
        <v>9686</v>
      </c>
      <c r="H9688">
        <f t="shared" ca="1" si="270"/>
        <v>2.6525613079644551E-2</v>
      </c>
    </row>
    <row r="9689" spans="7:8" x14ac:dyDescent="0.45">
      <c r="G9689">
        <v>9687</v>
      </c>
      <c r="H9689">
        <f t="shared" ca="1" si="270"/>
        <v>-1.5411338459129585E-2</v>
      </c>
    </row>
    <row r="9690" spans="7:8" x14ac:dyDescent="0.45">
      <c r="G9690">
        <v>9688</v>
      </c>
      <c r="H9690">
        <f t="shared" ca="1" si="270"/>
        <v>-2.3334080887561271E-2</v>
      </c>
    </row>
    <row r="9691" spans="7:8" x14ac:dyDescent="0.45">
      <c r="G9691">
        <v>9689</v>
      </c>
      <c r="H9691">
        <f t="shared" ca="1" si="270"/>
        <v>3.8459196201618501E-2</v>
      </c>
    </row>
    <row r="9692" spans="7:8" x14ac:dyDescent="0.45">
      <c r="G9692">
        <v>9690</v>
      </c>
      <c r="H9692">
        <f t="shared" ca="1" si="270"/>
        <v>9.4750029040584077E-3</v>
      </c>
    </row>
    <row r="9693" spans="7:8" x14ac:dyDescent="0.45">
      <c r="G9693">
        <v>9691</v>
      </c>
      <c r="H9693">
        <f t="shared" ca="1" si="270"/>
        <v>-9.8908890338129376E-4</v>
      </c>
    </row>
    <row r="9694" spans="7:8" x14ac:dyDescent="0.45">
      <c r="G9694">
        <v>9692</v>
      </c>
      <c r="H9694">
        <f t="shared" ca="1" si="270"/>
        <v>-1.2756644436062446E-2</v>
      </c>
    </row>
    <row r="9695" spans="7:8" x14ac:dyDescent="0.45">
      <c r="G9695">
        <v>9693</v>
      </c>
      <c r="H9695">
        <f t="shared" ca="1" si="270"/>
        <v>-7.200733262150069E-3</v>
      </c>
    </row>
    <row r="9696" spans="7:8" x14ac:dyDescent="0.45">
      <c r="G9696">
        <v>9694</v>
      </c>
      <c r="H9696">
        <f t="shared" ca="1" si="270"/>
        <v>-2.8759770556769104E-2</v>
      </c>
    </row>
    <row r="9697" spans="7:8" x14ac:dyDescent="0.45">
      <c r="G9697">
        <v>9695</v>
      </c>
      <c r="H9697">
        <f t="shared" ca="1" si="270"/>
        <v>1.7025590398249257E-2</v>
      </c>
    </row>
    <row r="9698" spans="7:8" x14ac:dyDescent="0.45">
      <c r="G9698">
        <v>9696</v>
      </c>
      <c r="H9698">
        <f t="shared" ca="1" si="270"/>
        <v>1.1571711637223626E-2</v>
      </c>
    </row>
    <row r="9699" spans="7:8" x14ac:dyDescent="0.45">
      <c r="G9699">
        <v>9697</v>
      </c>
      <c r="H9699">
        <f t="shared" ca="1" si="270"/>
        <v>-2.9895623410708793E-3</v>
      </c>
    </row>
    <row r="9700" spans="7:8" x14ac:dyDescent="0.45">
      <c r="G9700">
        <v>9698</v>
      </c>
      <c r="H9700">
        <f t="shared" ca="1" si="270"/>
        <v>3.6863337723171172E-2</v>
      </c>
    </row>
    <row r="9701" spans="7:8" x14ac:dyDescent="0.45">
      <c r="G9701">
        <v>9699</v>
      </c>
      <c r="H9701">
        <f t="shared" ca="1" si="270"/>
        <v>2.2558147125552635E-2</v>
      </c>
    </row>
    <row r="9702" spans="7:8" x14ac:dyDescent="0.45">
      <c r="G9702">
        <v>9700</v>
      </c>
      <c r="H9702">
        <f t="shared" ca="1" si="270"/>
        <v>2.331371610264921E-2</v>
      </c>
    </row>
    <row r="9703" spans="7:8" x14ac:dyDescent="0.45">
      <c r="G9703">
        <v>9701</v>
      </c>
      <c r="H9703">
        <f t="shared" ca="1" si="270"/>
        <v>-1.0746382061743883E-2</v>
      </c>
    </row>
    <row r="9704" spans="7:8" x14ac:dyDescent="0.45">
      <c r="G9704">
        <v>9702</v>
      </c>
      <c r="H9704">
        <f t="shared" ca="1" si="270"/>
        <v>1.1236940037277139E-2</v>
      </c>
    </row>
    <row r="9705" spans="7:8" x14ac:dyDescent="0.45">
      <c r="G9705">
        <v>9703</v>
      </c>
      <c r="H9705">
        <f t="shared" ca="1" si="270"/>
        <v>4.5837958942742925E-3</v>
      </c>
    </row>
    <row r="9706" spans="7:8" x14ac:dyDescent="0.45">
      <c r="G9706">
        <v>9704</v>
      </c>
      <c r="H9706">
        <f t="shared" ca="1" si="270"/>
        <v>-1.725033406311207E-2</v>
      </c>
    </row>
    <row r="9707" spans="7:8" x14ac:dyDescent="0.45">
      <c r="G9707">
        <v>9705</v>
      </c>
      <c r="H9707">
        <f t="shared" ca="1" si="270"/>
        <v>1.1267385033781373E-2</v>
      </c>
    </row>
    <row r="9708" spans="7:8" x14ac:dyDescent="0.45">
      <c r="G9708">
        <v>9706</v>
      </c>
      <c r="H9708">
        <f t="shared" ca="1" si="270"/>
        <v>-8.3247368153870089E-3</v>
      </c>
    </row>
    <row r="9709" spans="7:8" x14ac:dyDescent="0.45">
      <c r="G9709">
        <v>9707</v>
      </c>
      <c r="H9709">
        <f t="shared" ca="1" si="270"/>
        <v>-2.616027657360204E-3</v>
      </c>
    </row>
    <row r="9710" spans="7:8" x14ac:dyDescent="0.45">
      <c r="G9710">
        <v>9708</v>
      </c>
      <c r="H9710">
        <f t="shared" ca="1" si="270"/>
        <v>-1.4838661141654851E-2</v>
      </c>
    </row>
    <row r="9711" spans="7:8" x14ac:dyDescent="0.45">
      <c r="G9711">
        <v>9709</v>
      </c>
      <c r="H9711">
        <f t="shared" ca="1" si="270"/>
        <v>1.876147448161657E-2</v>
      </c>
    </row>
    <row r="9712" spans="7:8" x14ac:dyDescent="0.45">
      <c r="G9712">
        <v>9710</v>
      </c>
      <c r="H9712">
        <f t="shared" ca="1" si="270"/>
        <v>2.6336169351672451E-2</v>
      </c>
    </row>
    <row r="9713" spans="7:8" x14ac:dyDescent="0.45">
      <c r="G9713">
        <v>9711</v>
      </c>
      <c r="H9713">
        <f t="shared" ca="1" si="270"/>
        <v>-6.5255642731843694E-3</v>
      </c>
    </row>
    <row r="9714" spans="7:8" x14ac:dyDescent="0.45">
      <c r="G9714">
        <v>9712</v>
      </c>
      <c r="H9714">
        <f t="shared" ca="1" si="270"/>
        <v>-1.9799604639393589E-2</v>
      </c>
    </row>
    <row r="9715" spans="7:8" x14ac:dyDescent="0.45">
      <c r="G9715">
        <v>9713</v>
      </c>
      <c r="H9715">
        <f t="shared" ca="1" si="270"/>
        <v>2.6764743101474536E-3</v>
      </c>
    </row>
    <row r="9716" spans="7:8" x14ac:dyDescent="0.45">
      <c r="G9716">
        <v>9714</v>
      </c>
      <c r="H9716">
        <f t="shared" ca="1" si="270"/>
        <v>2.5465634308208347E-3</v>
      </c>
    </row>
    <row r="9717" spans="7:8" x14ac:dyDescent="0.45">
      <c r="G9717">
        <v>9715</v>
      </c>
      <c r="H9717">
        <f t="shared" ca="1" si="270"/>
        <v>-8.0288172577206718E-3</v>
      </c>
    </row>
    <row r="9718" spans="7:8" x14ac:dyDescent="0.45">
      <c r="G9718">
        <v>9716</v>
      </c>
      <c r="H9718">
        <f t="shared" ca="1" si="270"/>
        <v>3.1754551961079417E-3</v>
      </c>
    </row>
    <row r="9719" spans="7:8" x14ac:dyDescent="0.45">
      <c r="G9719">
        <v>9717</v>
      </c>
      <c r="H9719">
        <f t="shared" ca="1" si="270"/>
        <v>-4.4942674147666938E-3</v>
      </c>
    </row>
    <row r="9720" spans="7:8" x14ac:dyDescent="0.45">
      <c r="G9720">
        <v>9718</v>
      </c>
      <c r="H9720">
        <f t="shared" ca="1" si="270"/>
        <v>6.9534472383232914E-3</v>
      </c>
    </row>
    <row r="9721" spans="7:8" x14ac:dyDescent="0.45">
      <c r="G9721">
        <v>9719</v>
      </c>
      <c r="H9721">
        <f t="shared" ca="1" si="270"/>
        <v>-2.3912574068531669E-2</v>
      </c>
    </row>
    <row r="9722" spans="7:8" x14ac:dyDescent="0.45">
      <c r="G9722">
        <v>9720</v>
      </c>
      <c r="H9722">
        <f t="shared" ca="1" si="270"/>
        <v>4.1710902124972148E-3</v>
      </c>
    </row>
    <row r="9723" spans="7:8" x14ac:dyDescent="0.45">
      <c r="G9723">
        <v>9721</v>
      </c>
      <c r="H9723">
        <f t="shared" ca="1" si="270"/>
        <v>2.3506632468542628E-2</v>
      </c>
    </row>
    <row r="9724" spans="7:8" x14ac:dyDescent="0.45">
      <c r="G9724">
        <v>9722</v>
      </c>
      <c r="H9724">
        <f t="shared" ca="1" si="270"/>
        <v>1.0239414807683223E-2</v>
      </c>
    </row>
    <row r="9725" spans="7:8" x14ac:dyDescent="0.45">
      <c r="G9725">
        <v>9723</v>
      </c>
      <c r="H9725">
        <f t="shared" ca="1" si="270"/>
        <v>2.5560721859953467E-3</v>
      </c>
    </row>
    <row r="9726" spans="7:8" x14ac:dyDescent="0.45">
      <c r="G9726">
        <v>9724</v>
      </c>
      <c r="H9726">
        <f t="shared" ca="1" si="270"/>
        <v>-1.0305051451101189E-3</v>
      </c>
    </row>
    <row r="9727" spans="7:8" x14ac:dyDescent="0.45">
      <c r="G9727">
        <v>9725</v>
      </c>
      <c r="H9727">
        <f t="shared" ca="1" si="270"/>
        <v>2.9868740826923236E-2</v>
      </c>
    </row>
    <row r="9728" spans="7:8" x14ac:dyDescent="0.45">
      <c r="G9728">
        <v>9726</v>
      </c>
      <c r="H9728">
        <f t="shared" ca="1" si="270"/>
        <v>-1.5045113095389084E-2</v>
      </c>
    </row>
    <row r="9729" spans="7:8" x14ac:dyDescent="0.45">
      <c r="G9729">
        <v>9727</v>
      </c>
      <c r="H9729">
        <f t="shared" ca="1" si="270"/>
        <v>-7.9917592380566865E-3</v>
      </c>
    </row>
    <row r="9730" spans="7:8" x14ac:dyDescent="0.45">
      <c r="G9730">
        <v>9728</v>
      </c>
      <c r="H9730">
        <f t="shared" ca="1" si="270"/>
        <v>-1.4871263008048804E-2</v>
      </c>
    </row>
    <row r="9731" spans="7:8" x14ac:dyDescent="0.45">
      <c r="G9731">
        <v>9729</v>
      </c>
      <c r="H9731">
        <f t="shared" ca="1" si="270"/>
        <v>1.3161285362942912E-2</v>
      </c>
    </row>
    <row r="9732" spans="7:8" x14ac:dyDescent="0.45">
      <c r="G9732">
        <v>9730</v>
      </c>
      <c r="H9732">
        <f t="shared" ref="H9732:H9795" ca="1" si="271">_xlfn.NORM.INV(RAND(),N$5,N$6)</f>
        <v>4.1591698818075666E-2</v>
      </c>
    </row>
    <row r="9733" spans="7:8" x14ac:dyDescent="0.45">
      <c r="G9733">
        <v>9731</v>
      </c>
      <c r="H9733">
        <f t="shared" ca="1" si="271"/>
        <v>-2.7098796941357603E-3</v>
      </c>
    </row>
    <row r="9734" spans="7:8" x14ac:dyDescent="0.45">
      <c r="G9734">
        <v>9732</v>
      </c>
      <c r="H9734">
        <f t="shared" ca="1" si="271"/>
        <v>3.2480604069169444E-2</v>
      </c>
    </row>
    <row r="9735" spans="7:8" x14ac:dyDescent="0.45">
      <c r="G9735">
        <v>9733</v>
      </c>
      <c r="H9735">
        <f t="shared" ca="1" si="271"/>
        <v>-3.0820692757953263E-2</v>
      </c>
    </row>
    <row r="9736" spans="7:8" x14ac:dyDescent="0.45">
      <c r="G9736">
        <v>9734</v>
      </c>
      <c r="H9736">
        <f t="shared" ca="1" si="271"/>
        <v>-1.6708999965090385E-3</v>
      </c>
    </row>
    <row r="9737" spans="7:8" x14ac:dyDescent="0.45">
      <c r="G9737">
        <v>9735</v>
      </c>
      <c r="H9737">
        <f t="shared" ca="1" si="271"/>
        <v>-1.4754281486962777E-2</v>
      </c>
    </row>
    <row r="9738" spans="7:8" x14ac:dyDescent="0.45">
      <c r="G9738">
        <v>9736</v>
      </c>
      <c r="H9738">
        <f t="shared" ca="1" si="271"/>
        <v>-1.9856277167890183E-2</v>
      </c>
    </row>
    <row r="9739" spans="7:8" x14ac:dyDescent="0.45">
      <c r="G9739">
        <v>9737</v>
      </c>
      <c r="H9739">
        <f t="shared" ca="1" si="271"/>
        <v>1.2890940638767159E-2</v>
      </c>
    </row>
    <row r="9740" spans="7:8" x14ac:dyDescent="0.45">
      <c r="G9740">
        <v>9738</v>
      </c>
      <c r="H9740">
        <f t="shared" ca="1" si="271"/>
        <v>-7.1174111815053695E-3</v>
      </c>
    </row>
    <row r="9741" spans="7:8" x14ac:dyDescent="0.45">
      <c r="G9741">
        <v>9739</v>
      </c>
      <c r="H9741">
        <f t="shared" ca="1" si="271"/>
        <v>2.6283381446847742E-3</v>
      </c>
    </row>
    <row r="9742" spans="7:8" x14ac:dyDescent="0.45">
      <c r="G9742">
        <v>9740</v>
      </c>
      <c r="H9742">
        <f t="shared" ca="1" si="271"/>
        <v>6.8508480817918902E-5</v>
      </c>
    </row>
    <row r="9743" spans="7:8" x14ac:dyDescent="0.45">
      <c r="G9743">
        <v>9741</v>
      </c>
      <c r="H9743">
        <f t="shared" ca="1" si="271"/>
        <v>-1.1906318610133759E-2</v>
      </c>
    </row>
    <row r="9744" spans="7:8" x14ac:dyDescent="0.45">
      <c r="G9744">
        <v>9742</v>
      </c>
      <c r="H9744">
        <f t="shared" ca="1" si="271"/>
        <v>9.0003446315835706E-3</v>
      </c>
    </row>
    <row r="9745" spans="7:8" x14ac:dyDescent="0.45">
      <c r="G9745">
        <v>9743</v>
      </c>
      <c r="H9745">
        <f t="shared" ca="1" si="271"/>
        <v>2.2396429307453902E-2</v>
      </c>
    </row>
    <row r="9746" spans="7:8" x14ac:dyDescent="0.45">
      <c r="G9746">
        <v>9744</v>
      </c>
      <c r="H9746">
        <f t="shared" ca="1" si="271"/>
        <v>-1.9795782734229748E-2</v>
      </c>
    </row>
    <row r="9747" spans="7:8" x14ac:dyDescent="0.45">
      <c r="G9747">
        <v>9745</v>
      </c>
      <c r="H9747">
        <f t="shared" ca="1" si="271"/>
        <v>-2.2263456659950644E-2</v>
      </c>
    </row>
    <row r="9748" spans="7:8" x14ac:dyDescent="0.45">
      <c r="G9748">
        <v>9746</v>
      </c>
      <c r="H9748">
        <f t="shared" ca="1" si="271"/>
        <v>-7.7522841257033339E-3</v>
      </c>
    </row>
    <row r="9749" spans="7:8" x14ac:dyDescent="0.45">
      <c r="G9749">
        <v>9747</v>
      </c>
      <c r="H9749">
        <f t="shared" ca="1" si="271"/>
        <v>-1.4451980760576936E-2</v>
      </c>
    </row>
    <row r="9750" spans="7:8" x14ac:dyDescent="0.45">
      <c r="G9750">
        <v>9748</v>
      </c>
      <c r="H9750">
        <f t="shared" ca="1" si="271"/>
        <v>-2.6253185715775978E-2</v>
      </c>
    </row>
    <row r="9751" spans="7:8" x14ac:dyDescent="0.45">
      <c r="G9751">
        <v>9749</v>
      </c>
      <c r="H9751">
        <f t="shared" ca="1" si="271"/>
        <v>-1.7274939223681701E-2</v>
      </c>
    </row>
    <row r="9752" spans="7:8" x14ac:dyDescent="0.45">
      <c r="G9752">
        <v>9750</v>
      </c>
      <c r="H9752">
        <f t="shared" ca="1" si="271"/>
        <v>-9.1144272156397745E-4</v>
      </c>
    </row>
    <row r="9753" spans="7:8" x14ac:dyDescent="0.45">
      <c r="G9753">
        <v>9751</v>
      </c>
      <c r="H9753">
        <f t="shared" ca="1" si="271"/>
        <v>1.9215298777325519E-2</v>
      </c>
    </row>
    <row r="9754" spans="7:8" x14ac:dyDescent="0.45">
      <c r="G9754">
        <v>9752</v>
      </c>
      <c r="H9754">
        <f t="shared" ca="1" si="271"/>
        <v>3.0398791437475706E-2</v>
      </c>
    </row>
    <row r="9755" spans="7:8" x14ac:dyDescent="0.45">
      <c r="G9755">
        <v>9753</v>
      </c>
      <c r="H9755">
        <f t="shared" ca="1" si="271"/>
        <v>-2.2874148561946802E-2</v>
      </c>
    </row>
    <row r="9756" spans="7:8" x14ac:dyDescent="0.45">
      <c r="G9756">
        <v>9754</v>
      </c>
      <c r="H9756">
        <f t="shared" ca="1" si="271"/>
        <v>2.4628580896191975E-4</v>
      </c>
    </row>
    <row r="9757" spans="7:8" x14ac:dyDescent="0.45">
      <c r="G9757">
        <v>9755</v>
      </c>
      <c r="H9757">
        <f t="shared" ca="1" si="271"/>
        <v>-1.3632713534339719E-2</v>
      </c>
    </row>
    <row r="9758" spans="7:8" x14ac:dyDescent="0.45">
      <c r="G9758">
        <v>9756</v>
      </c>
      <c r="H9758">
        <f t="shared" ca="1" si="271"/>
        <v>7.7931479368760709E-3</v>
      </c>
    </row>
    <row r="9759" spans="7:8" x14ac:dyDescent="0.45">
      <c r="G9759">
        <v>9757</v>
      </c>
      <c r="H9759">
        <f t="shared" ca="1" si="271"/>
        <v>-5.5903891662040361E-3</v>
      </c>
    </row>
    <row r="9760" spans="7:8" x14ac:dyDescent="0.45">
      <c r="G9760">
        <v>9758</v>
      </c>
      <c r="H9760">
        <f t="shared" ca="1" si="271"/>
        <v>-2.6325921337722345E-2</v>
      </c>
    </row>
    <row r="9761" spans="7:8" x14ac:dyDescent="0.45">
      <c r="G9761">
        <v>9759</v>
      </c>
      <c r="H9761">
        <f t="shared" ca="1" si="271"/>
        <v>1.9955978457210518E-3</v>
      </c>
    </row>
    <row r="9762" spans="7:8" x14ac:dyDescent="0.45">
      <c r="G9762">
        <v>9760</v>
      </c>
      <c r="H9762">
        <f t="shared" ca="1" si="271"/>
        <v>-1.3501099899066111E-3</v>
      </c>
    </row>
    <row r="9763" spans="7:8" x14ac:dyDescent="0.45">
      <c r="G9763">
        <v>9761</v>
      </c>
      <c r="H9763">
        <f t="shared" ca="1" si="271"/>
        <v>1.5763129112112875E-2</v>
      </c>
    </row>
    <row r="9764" spans="7:8" x14ac:dyDescent="0.45">
      <c r="G9764">
        <v>9762</v>
      </c>
      <c r="H9764">
        <f t="shared" ca="1" si="271"/>
        <v>7.249985402533062E-4</v>
      </c>
    </row>
    <row r="9765" spans="7:8" x14ac:dyDescent="0.45">
      <c r="G9765">
        <v>9763</v>
      </c>
      <c r="H9765">
        <f t="shared" ca="1" si="271"/>
        <v>1.4245564723953196E-2</v>
      </c>
    </row>
    <row r="9766" spans="7:8" x14ac:dyDescent="0.45">
      <c r="G9766">
        <v>9764</v>
      </c>
      <c r="H9766">
        <f t="shared" ca="1" si="271"/>
        <v>-8.7591079341400673E-5</v>
      </c>
    </row>
    <row r="9767" spans="7:8" x14ac:dyDescent="0.45">
      <c r="G9767">
        <v>9765</v>
      </c>
      <c r="H9767">
        <f t="shared" ca="1" si="271"/>
        <v>-1.4264511610929417E-2</v>
      </c>
    </row>
    <row r="9768" spans="7:8" x14ac:dyDescent="0.45">
      <c r="G9768">
        <v>9766</v>
      </c>
      <c r="H9768">
        <f t="shared" ca="1" si="271"/>
        <v>-6.4669981331918844E-3</v>
      </c>
    </row>
    <row r="9769" spans="7:8" x14ac:dyDescent="0.45">
      <c r="G9769">
        <v>9767</v>
      </c>
      <c r="H9769">
        <f t="shared" ca="1" si="271"/>
        <v>-5.4583559746730747E-3</v>
      </c>
    </row>
    <row r="9770" spans="7:8" x14ac:dyDescent="0.45">
      <c r="G9770">
        <v>9768</v>
      </c>
      <c r="H9770">
        <f t="shared" ca="1" si="271"/>
        <v>2.1294500403729828E-2</v>
      </c>
    </row>
    <row r="9771" spans="7:8" x14ac:dyDescent="0.45">
      <c r="G9771">
        <v>9769</v>
      </c>
      <c r="H9771">
        <f t="shared" ca="1" si="271"/>
        <v>-1.6512898373850126E-2</v>
      </c>
    </row>
    <row r="9772" spans="7:8" x14ac:dyDescent="0.45">
      <c r="G9772">
        <v>9770</v>
      </c>
      <c r="H9772">
        <f t="shared" ca="1" si="271"/>
        <v>-2.121510712473091E-2</v>
      </c>
    </row>
    <row r="9773" spans="7:8" x14ac:dyDescent="0.45">
      <c r="G9773">
        <v>9771</v>
      </c>
      <c r="H9773">
        <f t="shared" ca="1" si="271"/>
        <v>6.5074378856311123E-3</v>
      </c>
    </row>
    <row r="9774" spans="7:8" x14ac:dyDescent="0.45">
      <c r="G9774">
        <v>9772</v>
      </c>
      <c r="H9774">
        <f t="shared" ca="1" si="271"/>
        <v>9.864119124747329E-4</v>
      </c>
    </row>
    <row r="9775" spans="7:8" x14ac:dyDescent="0.45">
      <c r="G9775">
        <v>9773</v>
      </c>
      <c r="H9775">
        <f t="shared" ca="1" si="271"/>
        <v>-6.0661680725806822E-3</v>
      </c>
    </row>
    <row r="9776" spans="7:8" x14ac:dyDescent="0.45">
      <c r="G9776">
        <v>9774</v>
      </c>
      <c r="H9776">
        <f t="shared" ca="1" si="271"/>
        <v>6.4583517054357413E-3</v>
      </c>
    </row>
    <row r="9777" spans="7:8" x14ac:dyDescent="0.45">
      <c r="G9777">
        <v>9775</v>
      </c>
      <c r="H9777">
        <f t="shared" ca="1" si="271"/>
        <v>1.907429342052145E-2</v>
      </c>
    </row>
    <row r="9778" spans="7:8" x14ac:dyDescent="0.45">
      <c r="G9778">
        <v>9776</v>
      </c>
      <c r="H9778">
        <f t="shared" ca="1" si="271"/>
        <v>1.5740657862602134E-2</v>
      </c>
    </row>
    <row r="9779" spans="7:8" x14ac:dyDescent="0.45">
      <c r="G9779">
        <v>9777</v>
      </c>
      <c r="H9779">
        <f t="shared" ca="1" si="271"/>
        <v>-1.9630755011738305E-2</v>
      </c>
    </row>
    <row r="9780" spans="7:8" x14ac:dyDescent="0.45">
      <c r="G9780">
        <v>9778</v>
      </c>
      <c r="H9780">
        <f t="shared" ca="1" si="271"/>
        <v>1.6293127015351409E-2</v>
      </c>
    </row>
    <row r="9781" spans="7:8" x14ac:dyDescent="0.45">
      <c r="G9781">
        <v>9779</v>
      </c>
      <c r="H9781">
        <f t="shared" ca="1" si="271"/>
        <v>1.6788140936602351E-2</v>
      </c>
    </row>
    <row r="9782" spans="7:8" x14ac:dyDescent="0.45">
      <c r="G9782">
        <v>9780</v>
      </c>
      <c r="H9782">
        <f t="shared" ca="1" si="271"/>
        <v>1.2883000792760252E-2</v>
      </c>
    </row>
    <row r="9783" spans="7:8" x14ac:dyDescent="0.45">
      <c r="G9783">
        <v>9781</v>
      </c>
      <c r="H9783">
        <f t="shared" ca="1" si="271"/>
        <v>-1.4938643381563428E-2</v>
      </c>
    </row>
    <row r="9784" spans="7:8" x14ac:dyDescent="0.45">
      <c r="G9784">
        <v>9782</v>
      </c>
      <c r="H9784">
        <f t="shared" ca="1" si="271"/>
        <v>2.2205118654515115E-2</v>
      </c>
    </row>
    <row r="9785" spans="7:8" x14ac:dyDescent="0.45">
      <c r="G9785">
        <v>9783</v>
      </c>
      <c r="H9785">
        <f t="shared" ca="1" si="271"/>
        <v>6.7533214923883788E-3</v>
      </c>
    </row>
    <row r="9786" spans="7:8" x14ac:dyDescent="0.45">
      <c r="G9786">
        <v>9784</v>
      </c>
      <c r="H9786">
        <f t="shared" ca="1" si="271"/>
        <v>-1.3076176833924053E-2</v>
      </c>
    </row>
    <row r="9787" spans="7:8" x14ac:dyDescent="0.45">
      <c r="G9787">
        <v>9785</v>
      </c>
      <c r="H9787">
        <f t="shared" ca="1" si="271"/>
        <v>3.2889898169430154E-3</v>
      </c>
    </row>
    <row r="9788" spans="7:8" x14ac:dyDescent="0.45">
      <c r="G9788">
        <v>9786</v>
      </c>
      <c r="H9788">
        <f t="shared" ca="1" si="271"/>
        <v>2.2973965644731216E-3</v>
      </c>
    </row>
    <row r="9789" spans="7:8" x14ac:dyDescent="0.45">
      <c r="G9789">
        <v>9787</v>
      </c>
      <c r="H9789">
        <f t="shared" ca="1" si="271"/>
        <v>3.0481567223983683E-2</v>
      </c>
    </row>
    <row r="9790" spans="7:8" x14ac:dyDescent="0.45">
      <c r="G9790">
        <v>9788</v>
      </c>
      <c r="H9790">
        <f t="shared" ca="1" si="271"/>
        <v>-1.6537707228764936E-2</v>
      </c>
    </row>
    <row r="9791" spans="7:8" x14ac:dyDescent="0.45">
      <c r="G9791">
        <v>9789</v>
      </c>
      <c r="H9791">
        <f t="shared" ca="1" si="271"/>
        <v>4.9070086303284518E-3</v>
      </c>
    </row>
    <row r="9792" spans="7:8" x14ac:dyDescent="0.45">
      <c r="G9792">
        <v>9790</v>
      </c>
      <c r="H9792">
        <f t="shared" ca="1" si="271"/>
        <v>2.8130363666066676E-2</v>
      </c>
    </row>
    <row r="9793" spans="7:8" x14ac:dyDescent="0.45">
      <c r="G9793">
        <v>9791</v>
      </c>
      <c r="H9793">
        <f t="shared" ca="1" si="271"/>
        <v>2.3142480149894559E-2</v>
      </c>
    </row>
    <row r="9794" spans="7:8" x14ac:dyDescent="0.45">
      <c r="G9794">
        <v>9792</v>
      </c>
      <c r="H9794">
        <f t="shared" ca="1" si="271"/>
        <v>-2.1868043064262779E-2</v>
      </c>
    </row>
    <row r="9795" spans="7:8" x14ac:dyDescent="0.45">
      <c r="G9795">
        <v>9793</v>
      </c>
      <c r="H9795">
        <f t="shared" ca="1" si="271"/>
        <v>2.9997848163017003E-2</v>
      </c>
    </row>
    <row r="9796" spans="7:8" x14ac:dyDescent="0.45">
      <c r="G9796">
        <v>9794</v>
      </c>
      <c r="H9796">
        <f t="shared" ref="H9796:H9859" ca="1" si="272">_xlfn.NORM.INV(RAND(),N$5,N$6)</f>
        <v>1.4069138505992958E-2</v>
      </c>
    </row>
    <row r="9797" spans="7:8" x14ac:dyDescent="0.45">
      <c r="G9797">
        <v>9795</v>
      </c>
      <c r="H9797">
        <f t="shared" ca="1" si="272"/>
        <v>8.4860691387930749E-3</v>
      </c>
    </row>
    <row r="9798" spans="7:8" x14ac:dyDescent="0.45">
      <c r="G9798">
        <v>9796</v>
      </c>
      <c r="H9798">
        <f t="shared" ca="1" si="272"/>
        <v>1.5200460495858513E-2</v>
      </c>
    </row>
    <row r="9799" spans="7:8" x14ac:dyDescent="0.45">
      <c r="G9799">
        <v>9797</v>
      </c>
      <c r="H9799">
        <f t="shared" ca="1" si="272"/>
        <v>9.5275344974512042E-3</v>
      </c>
    </row>
    <row r="9800" spans="7:8" x14ac:dyDescent="0.45">
      <c r="G9800">
        <v>9798</v>
      </c>
      <c r="H9800">
        <f t="shared" ca="1" si="272"/>
        <v>-1.4261628526835704E-2</v>
      </c>
    </row>
    <row r="9801" spans="7:8" x14ac:dyDescent="0.45">
      <c r="G9801">
        <v>9799</v>
      </c>
      <c r="H9801">
        <f t="shared" ca="1" si="272"/>
        <v>2.0399806947203687E-2</v>
      </c>
    </row>
    <row r="9802" spans="7:8" x14ac:dyDescent="0.45">
      <c r="G9802">
        <v>9800</v>
      </c>
      <c r="H9802">
        <f t="shared" ca="1" si="272"/>
        <v>-7.162998379563904E-3</v>
      </c>
    </row>
    <row r="9803" spans="7:8" x14ac:dyDescent="0.45">
      <c r="G9803">
        <v>9801</v>
      </c>
      <c r="H9803">
        <f t="shared" ca="1" si="272"/>
        <v>-4.6569670979011671E-2</v>
      </c>
    </row>
    <row r="9804" spans="7:8" x14ac:dyDescent="0.45">
      <c r="G9804">
        <v>9802</v>
      </c>
      <c r="H9804">
        <f t="shared" ca="1" si="272"/>
        <v>-1.6670204672389981E-2</v>
      </c>
    </row>
    <row r="9805" spans="7:8" x14ac:dyDescent="0.45">
      <c r="G9805">
        <v>9803</v>
      </c>
      <c r="H9805">
        <f t="shared" ca="1" si="272"/>
        <v>1.5628829850306617E-2</v>
      </c>
    </row>
    <row r="9806" spans="7:8" x14ac:dyDescent="0.45">
      <c r="G9806">
        <v>9804</v>
      </c>
      <c r="H9806">
        <f t="shared" ca="1" si="272"/>
        <v>2.4609324284170602E-2</v>
      </c>
    </row>
    <row r="9807" spans="7:8" x14ac:dyDescent="0.45">
      <c r="G9807">
        <v>9805</v>
      </c>
      <c r="H9807">
        <f t="shared" ca="1" si="272"/>
        <v>-2.297071047208654E-3</v>
      </c>
    </row>
    <row r="9808" spans="7:8" x14ac:dyDescent="0.45">
      <c r="G9808">
        <v>9806</v>
      </c>
      <c r="H9808">
        <f t="shared" ca="1" si="272"/>
        <v>-5.0938727194948337E-3</v>
      </c>
    </row>
    <row r="9809" spans="7:8" x14ac:dyDescent="0.45">
      <c r="G9809">
        <v>9807</v>
      </c>
      <c r="H9809">
        <f t="shared" ca="1" si="272"/>
        <v>1.6458441480695134E-2</v>
      </c>
    </row>
    <row r="9810" spans="7:8" x14ac:dyDescent="0.45">
      <c r="G9810">
        <v>9808</v>
      </c>
      <c r="H9810">
        <f t="shared" ca="1" si="272"/>
        <v>-4.1140299358877246E-2</v>
      </c>
    </row>
    <row r="9811" spans="7:8" x14ac:dyDescent="0.45">
      <c r="G9811">
        <v>9809</v>
      </c>
      <c r="H9811">
        <f t="shared" ca="1" si="272"/>
        <v>1.9163824907293052E-3</v>
      </c>
    </row>
    <row r="9812" spans="7:8" x14ac:dyDescent="0.45">
      <c r="G9812">
        <v>9810</v>
      </c>
      <c r="H9812">
        <f t="shared" ca="1" si="272"/>
        <v>2.1762790040532748E-2</v>
      </c>
    </row>
    <row r="9813" spans="7:8" x14ac:dyDescent="0.45">
      <c r="G9813">
        <v>9811</v>
      </c>
      <c r="H9813">
        <f t="shared" ca="1" si="272"/>
        <v>3.7719367476961502E-2</v>
      </c>
    </row>
    <row r="9814" spans="7:8" x14ac:dyDescent="0.45">
      <c r="G9814">
        <v>9812</v>
      </c>
      <c r="H9814">
        <f t="shared" ca="1" si="272"/>
        <v>-1.439742661069447E-2</v>
      </c>
    </row>
    <row r="9815" spans="7:8" x14ac:dyDescent="0.45">
      <c r="G9815">
        <v>9813</v>
      </c>
      <c r="H9815">
        <f t="shared" ca="1" si="272"/>
        <v>3.7750719273583602E-2</v>
      </c>
    </row>
    <row r="9816" spans="7:8" x14ac:dyDescent="0.45">
      <c r="G9816">
        <v>9814</v>
      </c>
      <c r="H9816">
        <f t="shared" ca="1" si="272"/>
        <v>2.1111795199152262E-3</v>
      </c>
    </row>
    <row r="9817" spans="7:8" x14ac:dyDescent="0.45">
      <c r="G9817">
        <v>9815</v>
      </c>
      <c r="H9817">
        <f t="shared" ca="1" si="272"/>
        <v>2.1730469607884287E-4</v>
      </c>
    </row>
    <row r="9818" spans="7:8" x14ac:dyDescent="0.45">
      <c r="G9818">
        <v>9816</v>
      </c>
      <c r="H9818">
        <f t="shared" ca="1" si="272"/>
        <v>2.4371845170322447E-2</v>
      </c>
    </row>
    <row r="9819" spans="7:8" x14ac:dyDescent="0.45">
      <c r="G9819">
        <v>9817</v>
      </c>
      <c r="H9819">
        <f t="shared" ca="1" si="272"/>
        <v>-2.6996830214923079E-2</v>
      </c>
    </row>
    <row r="9820" spans="7:8" x14ac:dyDescent="0.45">
      <c r="G9820">
        <v>9818</v>
      </c>
      <c r="H9820">
        <f t="shared" ca="1" si="272"/>
        <v>6.8192797904917564E-3</v>
      </c>
    </row>
    <row r="9821" spans="7:8" x14ac:dyDescent="0.45">
      <c r="G9821">
        <v>9819</v>
      </c>
      <c r="H9821">
        <f t="shared" ca="1" si="272"/>
        <v>1.3594396132402277E-2</v>
      </c>
    </row>
    <row r="9822" spans="7:8" x14ac:dyDescent="0.45">
      <c r="G9822">
        <v>9820</v>
      </c>
      <c r="H9822">
        <f t="shared" ca="1" si="272"/>
        <v>2.1330668930225904E-2</v>
      </c>
    </row>
    <row r="9823" spans="7:8" x14ac:dyDescent="0.45">
      <c r="G9823">
        <v>9821</v>
      </c>
      <c r="H9823">
        <f t="shared" ca="1" si="272"/>
        <v>2.0576002779026568E-2</v>
      </c>
    </row>
    <row r="9824" spans="7:8" x14ac:dyDescent="0.45">
      <c r="G9824">
        <v>9822</v>
      </c>
      <c r="H9824">
        <f t="shared" ca="1" si="272"/>
        <v>-3.8477924506775715E-2</v>
      </c>
    </row>
    <row r="9825" spans="7:8" x14ac:dyDescent="0.45">
      <c r="G9825">
        <v>9823</v>
      </c>
      <c r="H9825">
        <f t="shared" ca="1" si="272"/>
        <v>6.1068560649927134E-3</v>
      </c>
    </row>
    <row r="9826" spans="7:8" x14ac:dyDescent="0.45">
      <c r="G9826">
        <v>9824</v>
      </c>
      <c r="H9826">
        <f t="shared" ca="1" si="272"/>
        <v>-8.7720293438034221E-3</v>
      </c>
    </row>
    <row r="9827" spans="7:8" x14ac:dyDescent="0.45">
      <c r="G9827">
        <v>9825</v>
      </c>
      <c r="H9827">
        <f t="shared" ca="1" si="272"/>
        <v>6.0869159458285822E-3</v>
      </c>
    </row>
    <row r="9828" spans="7:8" x14ac:dyDescent="0.45">
      <c r="G9828">
        <v>9826</v>
      </c>
      <c r="H9828">
        <f t="shared" ca="1" si="272"/>
        <v>1.7561319090256228E-2</v>
      </c>
    </row>
    <row r="9829" spans="7:8" x14ac:dyDescent="0.45">
      <c r="G9829">
        <v>9827</v>
      </c>
      <c r="H9829">
        <f t="shared" ca="1" si="272"/>
        <v>1.9135076826934411E-2</v>
      </c>
    </row>
    <row r="9830" spans="7:8" x14ac:dyDescent="0.45">
      <c r="G9830">
        <v>9828</v>
      </c>
      <c r="H9830">
        <f t="shared" ca="1" si="272"/>
        <v>-3.5696384375806703E-2</v>
      </c>
    </row>
    <row r="9831" spans="7:8" x14ac:dyDescent="0.45">
      <c r="G9831">
        <v>9829</v>
      </c>
      <c r="H9831">
        <f t="shared" ca="1" si="272"/>
        <v>-1.6427571806858221E-3</v>
      </c>
    </row>
    <row r="9832" spans="7:8" x14ac:dyDescent="0.45">
      <c r="G9832">
        <v>9830</v>
      </c>
      <c r="H9832">
        <f t="shared" ca="1" si="272"/>
        <v>-2.9434337533124581E-2</v>
      </c>
    </row>
    <row r="9833" spans="7:8" x14ac:dyDescent="0.45">
      <c r="G9833">
        <v>9831</v>
      </c>
      <c r="H9833">
        <f t="shared" ca="1" si="272"/>
        <v>-6.2962869099762141E-3</v>
      </c>
    </row>
    <row r="9834" spans="7:8" x14ac:dyDescent="0.45">
      <c r="G9834">
        <v>9832</v>
      </c>
      <c r="H9834">
        <f t="shared" ca="1" si="272"/>
        <v>-1.0732887296358171E-2</v>
      </c>
    </row>
    <row r="9835" spans="7:8" x14ac:dyDescent="0.45">
      <c r="G9835">
        <v>9833</v>
      </c>
      <c r="H9835">
        <f t="shared" ca="1" si="272"/>
        <v>3.558764076413766E-2</v>
      </c>
    </row>
    <row r="9836" spans="7:8" x14ac:dyDescent="0.45">
      <c r="G9836">
        <v>9834</v>
      </c>
      <c r="H9836">
        <f t="shared" ca="1" si="272"/>
        <v>-5.7100896860376362E-3</v>
      </c>
    </row>
    <row r="9837" spans="7:8" x14ac:dyDescent="0.45">
      <c r="G9837">
        <v>9835</v>
      </c>
      <c r="H9837">
        <f t="shared" ca="1" si="272"/>
        <v>-2.5950966743440499E-2</v>
      </c>
    </row>
    <row r="9838" spans="7:8" x14ac:dyDescent="0.45">
      <c r="G9838">
        <v>9836</v>
      </c>
      <c r="H9838">
        <f t="shared" ca="1" si="272"/>
        <v>2.5504933326200513E-3</v>
      </c>
    </row>
    <row r="9839" spans="7:8" x14ac:dyDescent="0.45">
      <c r="G9839">
        <v>9837</v>
      </c>
      <c r="H9839">
        <f t="shared" ca="1" si="272"/>
        <v>-9.3229354846404208E-3</v>
      </c>
    </row>
    <row r="9840" spans="7:8" x14ac:dyDescent="0.45">
      <c r="G9840">
        <v>9838</v>
      </c>
      <c r="H9840">
        <f t="shared" ca="1" si="272"/>
        <v>-1.8849796796797341E-3</v>
      </c>
    </row>
    <row r="9841" spans="7:8" x14ac:dyDescent="0.45">
      <c r="G9841">
        <v>9839</v>
      </c>
      <c r="H9841">
        <f t="shared" ca="1" si="272"/>
        <v>-1.6459497829285581E-2</v>
      </c>
    </row>
    <row r="9842" spans="7:8" x14ac:dyDescent="0.45">
      <c r="G9842">
        <v>9840</v>
      </c>
      <c r="H9842">
        <f t="shared" ca="1" si="272"/>
        <v>3.9285286505312815E-2</v>
      </c>
    </row>
    <row r="9843" spans="7:8" x14ac:dyDescent="0.45">
      <c r="G9843">
        <v>9841</v>
      </c>
      <c r="H9843">
        <f t="shared" ca="1" si="272"/>
        <v>3.3031724437345644E-2</v>
      </c>
    </row>
    <row r="9844" spans="7:8" x14ac:dyDescent="0.45">
      <c r="G9844">
        <v>9842</v>
      </c>
      <c r="H9844">
        <f t="shared" ca="1" si="272"/>
        <v>-1.3163578468442756E-2</v>
      </c>
    </row>
    <row r="9845" spans="7:8" x14ac:dyDescent="0.45">
      <c r="G9845">
        <v>9843</v>
      </c>
      <c r="H9845">
        <f t="shared" ca="1" si="272"/>
        <v>2.3465253718310819E-2</v>
      </c>
    </row>
    <row r="9846" spans="7:8" x14ac:dyDescent="0.45">
      <c r="G9846">
        <v>9844</v>
      </c>
      <c r="H9846">
        <f t="shared" ca="1" si="272"/>
        <v>-2.7194115206817075E-2</v>
      </c>
    </row>
    <row r="9847" spans="7:8" x14ac:dyDescent="0.45">
      <c r="G9847">
        <v>9845</v>
      </c>
      <c r="H9847">
        <f t="shared" ca="1" si="272"/>
        <v>-9.9566423106968206E-3</v>
      </c>
    </row>
    <row r="9848" spans="7:8" x14ac:dyDescent="0.45">
      <c r="G9848">
        <v>9846</v>
      </c>
      <c r="H9848">
        <f t="shared" ca="1" si="272"/>
        <v>-1.4028774315456394E-2</v>
      </c>
    </row>
    <row r="9849" spans="7:8" x14ac:dyDescent="0.45">
      <c r="G9849">
        <v>9847</v>
      </c>
      <c r="H9849">
        <f t="shared" ca="1" si="272"/>
        <v>-1.8246251740010808E-2</v>
      </c>
    </row>
    <row r="9850" spans="7:8" x14ac:dyDescent="0.45">
      <c r="G9850">
        <v>9848</v>
      </c>
      <c r="H9850">
        <f t="shared" ca="1" si="272"/>
        <v>1.2870712829091994E-2</v>
      </c>
    </row>
    <row r="9851" spans="7:8" x14ac:dyDescent="0.45">
      <c r="G9851">
        <v>9849</v>
      </c>
      <c r="H9851">
        <f t="shared" ca="1" si="272"/>
        <v>1.1241573158934171E-2</v>
      </c>
    </row>
    <row r="9852" spans="7:8" x14ac:dyDescent="0.45">
      <c r="G9852">
        <v>9850</v>
      </c>
      <c r="H9852">
        <f t="shared" ca="1" si="272"/>
        <v>-2.89313132164404E-2</v>
      </c>
    </row>
    <row r="9853" spans="7:8" x14ac:dyDescent="0.45">
      <c r="G9853">
        <v>9851</v>
      </c>
      <c r="H9853">
        <f t="shared" ca="1" si="272"/>
        <v>3.9393862087743189E-2</v>
      </c>
    </row>
    <row r="9854" spans="7:8" x14ac:dyDescent="0.45">
      <c r="G9854">
        <v>9852</v>
      </c>
      <c r="H9854">
        <f t="shared" ca="1" si="272"/>
        <v>6.7555375889650424E-3</v>
      </c>
    </row>
    <row r="9855" spans="7:8" x14ac:dyDescent="0.45">
      <c r="G9855">
        <v>9853</v>
      </c>
      <c r="H9855">
        <f t="shared" ca="1" si="272"/>
        <v>1.6907633071064555E-2</v>
      </c>
    </row>
    <row r="9856" spans="7:8" x14ac:dyDescent="0.45">
      <c r="G9856">
        <v>9854</v>
      </c>
      <c r="H9856">
        <f t="shared" ca="1" si="272"/>
        <v>1.4000479573822172E-2</v>
      </c>
    </row>
    <row r="9857" spans="7:8" x14ac:dyDescent="0.45">
      <c r="G9857">
        <v>9855</v>
      </c>
      <c r="H9857">
        <f t="shared" ca="1" si="272"/>
        <v>-2.3405322698050678E-3</v>
      </c>
    </row>
    <row r="9858" spans="7:8" x14ac:dyDescent="0.45">
      <c r="G9858">
        <v>9856</v>
      </c>
      <c r="H9858">
        <f t="shared" ca="1" si="272"/>
        <v>2.1430620252989755E-2</v>
      </c>
    </row>
    <row r="9859" spans="7:8" x14ac:dyDescent="0.45">
      <c r="G9859">
        <v>9857</v>
      </c>
      <c r="H9859">
        <f t="shared" ca="1" si="272"/>
        <v>7.0635692490614429E-3</v>
      </c>
    </row>
    <row r="9860" spans="7:8" x14ac:dyDescent="0.45">
      <c r="G9860">
        <v>9858</v>
      </c>
      <c r="H9860">
        <f t="shared" ref="H9860:H9923" ca="1" si="273">_xlfn.NORM.INV(RAND(),N$5,N$6)</f>
        <v>-4.1357554547259159E-2</v>
      </c>
    </row>
    <row r="9861" spans="7:8" x14ac:dyDescent="0.45">
      <c r="G9861">
        <v>9859</v>
      </c>
      <c r="H9861">
        <f t="shared" ca="1" si="273"/>
        <v>2.1279581381000202E-2</v>
      </c>
    </row>
    <row r="9862" spans="7:8" x14ac:dyDescent="0.45">
      <c r="G9862">
        <v>9860</v>
      </c>
      <c r="H9862">
        <f t="shared" ca="1" si="273"/>
        <v>-6.2630763482296563E-3</v>
      </c>
    </row>
    <row r="9863" spans="7:8" x14ac:dyDescent="0.45">
      <c r="G9863">
        <v>9861</v>
      </c>
      <c r="H9863">
        <f t="shared" ca="1" si="273"/>
        <v>2.9092218055176053E-3</v>
      </c>
    </row>
    <row r="9864" spans="7:8" x14ac:dyDescent="0.45">
      <c r="G9864">
        <v>9862</v>
      </c>
      <c r="H9864">
        <f t="shared" ca="1" si="273"/>
        <v>1.0878794030092167E-2</v>
      </c>
    </row>
    <row r="9865" spans="7:8" x14ac:dyDescent="0.45">
      <c r="G9865">
        <v>9863</v>
      </c>
      <c r="H9865">
        <f t="shared" ca="1" si="273"/>
        <v>1.6948811334632892E-2</v>
      </c>
    </row>
    <row r="9866" spans="7:8" x14ac:dyDescent="0.45">
      <c r="G9866">
        <v>9864</v>
      </c>
      <c r="H9866">
        <f t="shared" ca="1" si="273"/>
        <v>2.3509975515994222E-2</v>
      </c>
    </row>
    <row r="9867" spans="7:8" x14ac:dyDescent="0.45">
      <c r="G9867">
        <v>9865</v>
      </c>
      <c r="H9867">
        <f t="shared" ca="1" si="273"/>
        <v>-3.2545100165802775E-2</v>
      </c>
    </row>
    <row r="9868" spans="7:8" x14ac:dyDescent="0.45">
      <c r="G9868">
        <v>9866</v>
      </c>
      <c r="H9868">
        <f t="shared" ca="1" si="273"/>
        <v>-2.509480290183266E-2</v>
      </c>
    </row>
    <row r="9869" spans="7:8" x14ac:dyDescent="0.45">
      <c r="G9869">
        <v>9867</v>
      </c>
      <c r="H9869">
        <f t="shared" ca="1" si="273"/>
        <v>8.9714916906318363E-3</v>
      </c>
    </row>
    <row r="9870" spans="7:8" x14ac:dyDescent="0.45">
      <c r="G9870">
        <v>9868</v>
      </c>
      <c r="H9870">
        <f t="shared" ca="1" si="273"/>
        <v>-9.4203745323302647E-4</v>
      </c>
    </row>
    <row r="9871" spans="7:8" x14ac:dyDescent="0.45">
      <c r="G9871">
        <v>9869</v>
      </c>
      <c r="H9871">
        <f t="shared" ca="1" si="273"/>
        <v>-1.303914134288172E-2</v>
      </c>
    </row>
    <row r="9872" spans="7:8" x14ac:dyDescent="0.45">
      <c r="G9872">
        <v>9870</v>
      </c>
      <c r="H9872">
        <f t="shared" ca="1" si="273"/>
        <v>9.9693398044420831E-3</v>
      </c>
    </row>
    <row r="9873" spans="7:8" x14ac:dyDescent="0.45">
      <c r="G9873">
        <v>9871</v>
      </c>
      <c r="H9873">
        <f t="shared" ca="1" si="273"/>
        <v>1.4334465340179394E-2</v>
      </c>
    </row>
    <row r="9874" spans="7:8" x14ac:dyDescent="0.45">
      <c r="G9874">
        <v>9872</v>
      </c>
      <c r="H9874">
        <f t="shared" ca="1" si="273"/>
        <v>-2.1269928019899569E-2</v>
      </c>
    </row>
    <row r="9875" spans="7:8" x14ac:dyDescent="0.45">
      <c r="G9875">
        <v>9873</v>
      </c>
      <c r="H9875">
        <f t="shared" ca="1" si="273"/>
        <v>-2.1393469574595668E-2</v>
      </c>
    </row>
    <row r="9876" spans="7:8" x14ac:dyDescent="0.45">
      <c r="G9876">
        <v>9874</v>
      </c>
      <c r="H9876">
        <f t="shared" ca="1" si="273"/>
        <v>-2.763381368841552E-3</v>
      </c>
    </row>
    <row r="9877" spans="7:8" x14ac:dyDescent="0.45">
      <c r="G9877">
        <v>9875</v>
      </c>
      <c r="H9877">
        <f t="shared" ca="1" si="273"/>
        <v>-2.1948253204146218E-2</v>
      </c>
    </row>
    <row r="9878" spans="7:8" x14ac:dyDescent="0.45">
      <c r="G9878">
        <v>9876</v>
      </c>
      <c r="H9878">
        <f t="shared" ca="1" si="273"/>
        <v>-4.6366513691727526E-3</v>
      </c>
    </row>
    <row r="9879" spans="7:8" x14ac:dyDescent="0.45">
      <c r="G9879">
        <v>9877</v>
      </c>
      <c r="H9879">
        <f t="shared" ca="1" si="273"/>
        <v>1.714895682267318E-2</v>
      </c>
    </row>
    <row r="9880" spans="7:8" x14ac:dyDescent="0.45">
      <c r="G9880">
        <v>9878</v>
      </c>
      <c r="H9880">
        <f t="shared" ca="1" si="273"/>
        <v>-2.529303527256548E-3</v>
      </c>
    </row>
    <row r="9881" spans="7:8" x14ac:dyDescent="0.45">
      <c r="G9881">
        <v>9879</v>
      </c>
      <c r="H9881">
        <f t="shared" ca="1" si="273"/>
        <v>-2.0052229002554659E-2</v>
      </c>
    </row>
    <row r="9882" spans="7:8" x14ac:dyDescent="0.45">
      <c r="G9882">
        <v>9880</v>
      </c>
      <c r="H9882">
        <f t="shared" ca="1" si="273"/>
        <v>1.9332413958363021E-3</v>
      </c>
    </row>
    <row r="9883" spans="7:8" x14ac:dyDescent="0.45">
      <c r="G9883">
        <v>9881</v>
      </c>
      <c r="H9883">
        <f t="shared" ca="1" si="273"/>
        <v>1.7335162055136925E-3</v>
      </c>
    </row>
    <row r="9884" spans="7:8" x14ac:dyDescent="0.45">
      <c r="G9884">
        <v>9882</v>
      </c>
      <c r="H9884">
        <f t="shared" ca="1" si="273"/>
        <v>1.4515229051690153E-2</v>
      </c>
    </row>
    <row r="9885" spans="7:8" x14ac:dyDescent="0.45">
      <c r="G9885">
        <v>9883</v>
      </c>
      <c r="H9885">
        <f t="shared" ca="1" si="273"/>
        <v>2.5159092589111271E-2</v>
      </c>
    </row>
    <row r="9886" spans="7:8" x14ac:dyDescent="0.45">
      <c r="G9886">
        <v>9884</v>
      </c>
      <c r="H9886">
        <f t="shared" ca="1" si="273"/>
        <v>1.2205875874140676E-2</v>
      </c>
    </row>
    <row r="9887" spans="7:8" x14ac:dyDescent="0.45">
      <c r="G9887">
        <v>9885</v>
      </c>
      <c r="H9887">
        <f t="shared" ca="1" si="273"/>
        <v>1.6152370982905891E-2</v>
      </c>
    </row>
    <row r="9888" spans="7:8" x14ac:dyDescent="0.45">
      <c r="G9888">
        <v>9886</v>
      </c>
      <c r="H9888">
        <f t="shared" ca="1" si="273"/>
        <v>1.9976204167163315E-2</v>
      </c>
    </row>
    <row r="9889" spans="7:8" x14ac:dyDescent="0.45">
      <c r="G9889">
        <v>9887</v>
      </c>
      <c r="H9889">
        <f t="shared" ca="1" si="273"/>
        <v>-7.8374081613695485E-3</v>
      </c>
    </row>
    <row r="9890" spans="7:8" x14ac:dyDescent="0.45">
      <c r="G9890">
        <v>9888</v>
      </c>
      <c r="H9890">
        <f t="shared" ca="1" si="273"/>
        <v>1.7355608503167832E-2</v>
      </c>
    </row>
    <row r="9891" spans="7:8" x14ac:dyDescent="0.45">
      <c r="G9891">
        <v>9889</v>
      </c>
      <c r="H9891">
        <f t="shared" ca="1" si="273"/>
        <v>-4.7321979700237236E-2</v>
      </c>
    </row>
    <row r="9892" spans="7:8" x14ac:dyDescent="0.45">
      <c r="G9892">
        <v>9890</v>
      </c>
      <c r="H9892">
        <f t="shared" ca="1" si="273"/>
        <v>6.1629855989459312E-3</v>
      </c>
    </row>
    <row r="9893" spans="7:8" x14ac:dyDescent="0.45">
      <c r="G9893">
        <v>9891</v>
      </c>
      <c r="H9893">
        <f t="shared" ca="1" si="273"/>
        <v>1.2130804758492363E-2</v>
      </c>
    </row>
    <row r="9894" spans="7:8" x14ac:dyDescent="0.45">
      <c r="G9894">
        <v>9892</v>
      </c>
      <c r="H9894">
        <f t="shared" ca="1" si="273"/>
        <v>-8.2283836562543466E-3</v>
      </c>
    </row>
    <row r="9895" spans="7:8" x14ac:dyDescent="0.45">
      <c r="G9895">
        <v>9893</v>
      </c>
      <c r="H9895">
        <f t="shared" ca="1" si="273"/>
        <v>-1.4631404044490369E-2</v>
      </c>
    </row>
    <row r="9896" spans="7:8" x14ac:dyDescent="0.45">
      <c r="G9896">
        <v>9894</v>
      </c>
      <c r="H9896">
        <f t="shared" ca="1" si="273"/>
        <v>-1.1851563588857873E-2</v>
      </c>
    </row>
    <row r="9897" spans="7:8" x14ac:dyDescent="0.45">
      <c r="G9897">
        <v>9895</v>
      </c>
      <c r="H9897">
        <f t="shared" ca="1" si="273"/>
        <v>1.9238837821429249E-2</v>
      </c>
    </row>
    <row r="9898" spans="7:8" x14ac:dyDescent="0.45">
      <c r="G9898">
        <v>9896</v>
      </c>
      <c r="H9898">
        <f t="shared" ca="1" si="273"/>
        <v>3.1093505836921598E-2</v>
      </c>
    </row>
    <row r="9899" spans="7:8" x14ac:dyDescent="0.45">
      <c r="G9899">
        <v>9897</v>
      </c>
      <c r="H9899">
        <f t="shared" ca="1" si="273"/>
        <v>-6.0969653210472775E-3</v>
      </c>
    </row>
    <row r="9900" spans="7:8" x14ac:dyDescent="0.45">
      <c r="G9900">
        <v>9898</v>
      </c>
      <c r="H9900">
        <f t="shared" ca="1" si="273"/>
        <v>-1.1354188089711842E-2</v>
      </c>
    </row>
    <row r="9901" spans="7:8" x14ac:dyDescent="0.45">
      <c r="G9901">
        <v>9899</v>
      </c>
      <c r="H9901">
        <f t="shared" ca="1" si="273"/>
        <v>-5.2570205351003497E-3</v>
      </c>
    </row>
    <row r="9902" spans="7:8" x14ac:dyDescent="0.45">
      <c r="G9902">
        <v>9900</v>
      </c>
      <c r="H9902">
        <f t="shared" ca="1" si="273"/>
        <v>5.527032631492553E-3</v>
      </c>
    </row>
    <row r="9903" spans="7:8" x14ac:dyDescent="0.45">
      <c r="G9903">
        <v>9901</v>
      </c>
      <c r="H9903">
        <f t="shared" ca="1" si="273"/>
        <v>-1.1304521053317907E-2</v>
      </c>
    </row>
    <row r="9904" spans="7:8" x14ac:dyDescent="0.45">
      <c r="G9904">
        <v>9902</v>
      </c>
      <c r="H9904">
        <f t="shared" ca="1" si="273"/>
        <v>-1.0121522803542052E-3</v>
      </c>
    </row>
    <row r="9905" spans="7:8" x14ac:dyDescent="0.45">
      <c r="G9905">
        <v>9903</v>
      </c>
      <c r="H9905">
        <f t="shared" ca="1" si="273"/>
        <v>3.639324868278572E-2</v>
      </c>
    </row>
    <row r="9906" spans="7:8" x14ac:dyDescent="0.45">
      <c r="G9906">
        <v>9904</v>
      </c>
      <c r="H9906">
        <f t="shared" ca="1" si="273"/>
        <v>4.1591162510409715E-2</v>
      </c>
    </row>
    <row r="9907" spans="7:8" x14ac:dyDescent="0.45">
      <c r="G9907">
        <v>9905</v>
      </c>
      <c r="H9907">
        <f t="shared" ca="1" si="273"/>
        <v>2.151391608806625E-2</v>
      </c>
    </row>
    <row r="9908" spans="7:8" x14ac:dyDescent="0.45">
      <c r="G9908">
        <v>9906</v>
      </c>
      <c r="H9908">
        <f t="shared" ca="1" si="273"/>
        <v>-7.9966535403481788E-3</v>
      </c>
    </row>
    <row r="9909" spans="7:8" x14ac:dyDescent="0.45">
      <c r="G9909">
        <v>9907</v>
      </c>
      <c r="H9909">
        <f t="shared" ca="1" si="273"/>
        <v>-3.7180399047842011E-2</v>
      </c>
    </row>
    <row r="9910" spans="7:8" x14ac:dyDescent="0.45">
      <c r="G9910">
        <v>9908</v>
      </c>
      <c r="H9910">
        <f t="shared" ca="1" si="273"/>
        <v>-3.7603561847374588E-2</v>
      </c>
    </row>
    <row r="9911" spans="7:8" x14ac:dyDescent="0.45">
      <c r="G9911">
        <v>9909</v>
      </c>
      <c r="H9911">
        <f t="shared" ca="1" si="273"/>
        <v>-1.4477322999376593E-2</v>
      </c>
    </row>
    <row r="9912" spans="7:8" x14ac:dyDescent="0.45">
      <c r="G9912">
        <v>9910</v>
      </c>
      <c r="H9912">
        <f t="shared" ca="1" si="273"/>
        <v>9.4417786855998005E-3</v>
      </c>
    </row>
    <row r="9913" spans="7:8" x14ac:dyDescent="0.45">
      <c r="G9913">
        <v>9911</v>
      </c>
      <c r="H9913">
        <f t="shared" ca="1" si="273"/>
        <v>-1.0369621888392239E-2</v>
      </c>
    </row>
    <row r="9914" spans="7:8" x14ac:dyDescent="0.45">
      <c r="G9914">
        <v>9912</v>
      </c>
      <c r="H9914">
        <f t="shared" ca="1" si="273"/>
        <v>5.0141928033601242E-2</v>
      </c>
    </row>
    <row r="9915" spans="7:8" x14ac:dyDescent="0.45">
      <c r="G9915">
        <v>9913</v>
      </c>
      <c r="H9915">
        <f t="shared" ca="1" si="273"/>
        <v>2.4218031421030999E-2</v>
      </c>
    </row>
    <row r="9916" spans="7:8" x14ac:dyDescent="0.45">
      <c r="G9916">
        <v>9914</v>
      </c>
      <c r="H9916">
        <f t="shared" ca="1" si="273"/>
        <v>5.4671694833310089E-4</v>
      </c>
    </row>
    <row r="9917" spans="7:8" x14ac:dyDescent="0.45">
      <c r="G9917">
        <v>9915</v>
      </c>
      <c r="H9917">
        <f t="shared" ca="1" si="273"/>
        <v>-4.4974911628608135E-3</v>
      </c>
    </row>
    <row r="9918" spans="7:8" x14ac:dyDescent="0.45">
      <c r="G9918">
        <v>9916</v>
      </c>
      <c r="H9918">
        <f t="shared" ca="1" si="273"/>
        <v>3.3604068002034318E-2</v>
      </c>
    </row>
    <row r="9919" spans="7:8" x14ac:dyDescent="0.45">
      <c r="G9919">
        <v>9917</v>
      </c>
      <c r="H9919">
        <f t="shared" ca="1" si="273"/>
        <v>2.502724888585427E-2</v>
      </c>
    </row>
    <row r="9920" spans="7:8" x14ac:dyDescent="0.45">
      <c r="G9920">
        <v>9918</v>
      </c>
      <c r="H9920">
        <f t="shared" ca="1" si="273"/>
        <v>3.8267621004423109E-2</v>
      </c>
    </row>
    <row r="9921" spans="7:8" x14ac:dyDescent="0.45">
      <c r="G9921">
        <v>9919</v>
      </c>
      <c r="H9921">
        <f t="shared" ca="1" si="273"/>
        <v>4.2718839246734114E-2</v>
      </c>
    </row>
    <row r="9922" spans="7:8" x14ac:dyDescent="0.45">
      <c r="G9922">
        <v>9920</v>
      </c>
      <c r="H9922">
        <f t="shared" ca="1" si="273"/>
        <v>-3.9628222068027385E-3</v>
      </c>
    </row>
    <row r="9923" spans="7:8" x14ac:dyDescent="0.45">
      <c r="G9923">
        <v>9921</v>
      </c>
      <c r="H9923">
        <f t="shared" ca="1" si="273"/>
        <v>2.5161084542073241E-2</v>
      </c>
    </row>
    <row r="9924" spans="7:8" x14ac:dyDescent="0.45">
      <c r="G9924">
        <v>9922</v>
      </c>
      <c r="H9924">
        <f t="shared" ref="H9924:H9987" ca="1" si="274">_xlfn.NORM.INV(RAND(),N$5,N$6)</f>
        <v>3.3758824453851291E-3</v>
      </c>
    </row>
    <row r="9925" spans="7:8" x14ac:dyDescent="0.45">
      <c r="G9925">
        <v>9923</v>
      </c>
      <c r="H9925">
        <f t="shared" ca="1" si="274"/>
        <v>1.1613551925796989E-2</v>
      </c>
    </row>
    <row r="9926" spans="7:8" x14ac:dyDescent="0.45">
      <c r="G9926">
        <v>9924</v>
      </c>
      <c r="H9926">
        <f t="shared" ca="1" si="274"/>
        <v>-1.1548601660213736E-2</v>
      </c>
    </row>
    <row r="9927" spans="7:8" x14ac:dyDescent="0.45">
      <c r="G9927">
        <v>9925</v>
      </c>
      <c r="H9927">
        <f t="shared" ca="1" si="274"/>
        <v>1.302149244222817E-2</v>
      </c>
    </row>
    <row r="9928" spans="7:8" x14ac:dyDescent="0.45">
      <c r="G9928">
        <v>9926</v>
      </c>
      <c r="H9928">
        <f t="shared" ca="1" si="274"/>
        <v>8.2611536803275389E-4</v>
      </c>
    </row>
    <row r="9929" spans="7:8" x14ac:dyDescent="0.45">
      <c r="G9929">
        <v>9927</v>
      </c>
      <c r="H9929">
        <f t="shared" ca="1" si="274"/>
        <v>-2.5376830347660046E-2</v>
      </c>
    </row>
    <row r="9930" spans="7:8" x14ac:dyDescent="0.45">
      <c r="G9930">
        <v>9928</v>
      </c>
      <c r="H9930">
        <f t="shared" ca="1" si="274"/>
        <v>-1.5019778804031735E-2</v>
      </c>
    </row>
    <row r="9931" spans="7:8" x14ac:dyDescent="0.45">
      <c r="G9931">
        <v>9929</v>
      </c>
      <c r="H9931">
        <f t="shared" ca="1" si="274"/>
        <v>-6.7845699675996808E-3</v>
      </c>
    </row>
    <row r="9932" spans="7:8" x14ac:dyDescent="0.45">
      <c r="G9932">
        <v>9930</v>
      </c>
      <c r="H9932">
        <f t="shared" ca="1" si="274"/>
        <v>-2.6761591800635351E-2</v>
      </c>
    </row>
    <row r="9933" spans="7:8" x14ac:dyDescent="0.45">
      <c r="G9933">
        <v>9931</v>
      </c>
      <c r="H9933">
        <f t="shared" ca="1" si="274"/>
        <v>-8.427431336860634E-3</v>
      </c>
    </row>
    <row r="9934" spans="7:8" x14ac:dyDescent="0.45">
      <c r="G9934">
        <v>9932</v>
      </c>
      <c r="H9934">
        <f t="shared" ca="1" si="274"/>
        <v>4.4939685207502411E-2</v>
      </c>
    </row>
    <row r="9935" spans="7:8" x14ac:dyDescent="0.45">
      <c r="G9935">
        <v>9933</v>
      </c>
      <c r="H9935">
        <f t="shared" ca="1" si="274"/>
        <v>-3.3185089912519299E-3</v>
      </c>
    </row>
    <row r="9936" spans="7:8" x14ac:dyDescent="0.45">
      <c r="G9936">
        <v>9934</v>
      </c>
      <c r="H9936">
        <f t="shared" ca="1" si="274"/>
        <v>-4.3588469079627514E-3</v>
      </c>
    </row>
    <row r="9937" spans="7:8" x14ac:dyDescent="0.45">
      <c r="G9937">
        <v>9935</v>
      </c>
      <c r="H9937">
        <f t="shared" ca="1" si="274"/>
        <v>8.3071115448168694E-3</v>
      </c>
    </row>
    <row r="9938" spans="7:8" x14ac:dyDescent="0.45">
      <c r="G9938">
        <v>9936</v>
      </c>
      <c r="H9938">
        <f t="shared" ca="1" si="274"/>
        <v>1.1846800071192444E-2</v>
      </c>
    </row>
    <row r="9939" spans="7:8" x14ac:dyDescent="0.45">
      <c r="G9939">
        <v>9937</v>
      </c>
      <c r="H9939">
        <f t="shared" ca="1" si="274"/>
        <v>1.4952698055505718E-2</v>
      </c>
    </row>
    <row r="9940" spans="7:8" x14ac:dyDescent="0.45">
      <c r="G9940">
        <v>9938</v>
      </c>
      <c r="H9940">
        <f t="shared" ca="1" si="274"/>
        <v>-1.7332239142254118E-3</v>
      </c>
    </row>
    <row r="9941" spans="7:8" x14ac:dyDescent="0.45">
      <c r="G9941">
        <v>9939</v>
      </c>
      <c r="H9941">
        <f t="shared" ca="1" si="274"/>
        <v>-2.843960077996293E-2</v>
      </c>
    </row>
    <row r="9942" spans="7:8" x14ac:dyDescent="0.45">
      <c r="G9942">
        <v>9940</v>
      </c>
      <c r="H9942">
        <f t="shared" ca="1" si="274"/>
        <v>2.2862707409902209E-2</v>
      </c>
    </row>
    <row r="9943" spans="7:8" x14ac:dyDescent="0.45">
      <c r="G9943">
        <v>9941</v>
      </c>
      <c r="H9943">
        <f t="shared" ca="1" si="274"/>
        <v>2.2350807921663156E-3</v>
      </c>
    </row>
    <row r="9944" spans="7:8" x14ac:dyDescent="0.45">
      <c r="G9944">
        <v>9942</v>
      </c>
      <c r="H9944">
        <f t="shared" ca="1" si="274"/>
        <v>-2.9924953775682307E-2</v>
      </c>
    </row>
    <row r="9945" spans="7:8" x14ac:dyDescent="0.45">
      <c r="G9945">
        <v>9943</v>
      </c>
      <c r="H9945">
        <f t="shared" ca="1" si="274"/>
        <v>-2.7729177625388944E-4</v>
      </c>
    </row>
    <row r="9946" spans="7:8" x14ac:dyDescent="0.45">
      <c r="G9946">
        <v>9944</v>
      </c>
      <c r="H9946">
        <f t="shared" ca="1" si="274"/>
        <v>3.0374883630698235E-2</v>
      </c>
    </row>
    <row r="9947" spans="7:8" x14ac:dyDescent="0.45">
      <c r="G9947">
        <v>9945</v>
      </c>
      <c r="H9947">
        <f t="shared" ca="1" si="274"/>
        <v>-1.4987039098394887E-2</v>
      </c>
    </row>
    <row r="9948" spans="7:8" x14ac:dyDescent="0.45">
      <c r="G9948">
        <v>9946</v>
      </c>
      <c r="H9948">
        <f t="shared" ca="1" si="274"/>
        <v>1.5139810447728073E-2</v>
      </c>
    </row>
    <row r="9949" spans="7:8" x14ac:dyDescent="0.45">
      <c r="G9949">
        <v>9947</v>
      </c>
      <c r="H9949">
        <f t="shared" ca="1" si="274"/>
        <v>-1.2172248744846695E-2</v>
      </c>
    </row>
    <row r="9950" spans="7:8" x14ac:dyDescent="0.45">
      <c r="G9950">
        <v>9948</v>
      </c>
      <c r="H9950">
        <f t="shared" ca="1" si="274"/>
        <v>1.4811051976324322E-2</v>
      </c>
    </row>
    <row r="9951" spans="7:8" x14ac:dyDescent="0.45">
      <c r="G9951">
        <v>9949</v>
      </c>
      <c r="H9951">
        <f t="shared" ca="1" si="274"/>
        <v>5.7853035173820828E-3</v>
      </c>
    </row>
    <row r="9952" spans="7:8" x14ac:dyDescent="0.45">
      <c r="G9952">
        <v>9950</v>
      </c>
      <c r="H9952">
        <f t="shared" ca="1" si="274"/>
        <v>3.7690529022334301E-2</v>
      </c>
    </row>
    <row r="9953" spans="7:8" x14ac:dyDescent="0.45">
      <c r="G9953">
        <v>9951</v>
      </c>
      <c r="H9953">
        <f t="shared" ca="1" si="274"/>
        <v>-1.6210802618489856E-2</v>
      </c>
    </row>
    <row r="9954" spans="7:8" x14ac:dyDescent="0.45">
      <c r="G9954">
        <v>9952</v>
      </c>
      <c r="H9954">
        <f t="shared" ca="1" si="274"/>
        <v>-2.6370392209383763E-2</v>
      </c>
    </row>
    <row r="9955" spans="7:8" x14ac:dyDescent="0.45">
      <c r="G9955">
        <v>9953</v>
      </c>
      <c r="H9955">
        <f t="shared" ca="1" si="274"/>
        <v>-1.0920604251374182E-2</v>
      </c>
    </row>
    <row r="9956" spans="7:8" x14ac:dyDescent="0.45">
      <c r="G9956">
        <v>9954</v>
      </c>
      <c r="H9956">
        <f t="shared" ca="1" si="274"/>
        <v>1.6294368211268034E-2</v>
      </c>
    </row>
    <row r="9957" spans="7:8" x14ac:dyDescent="0.45">
      <c r="G9957">
        <v>9955</v>
      </c>
      <c r="H9957">
        <f t="shared" ca="1" si="274"/>
        <v>-8.2802067672751187E-4</v>
      </c>
    </row>
    <row r="9958" spans="7:8" x14ac:dyDescent="0.45">
      <c r="G9958">
        <v>9956</v>
      </c>
      <c r="H9958">
        <f t="shared" ca="1" si="274"/>
        <v>-1.2954746665616561E-2</v>
      </c>
    </row>
    <row r="9959" spans="7:8" x14ac:dyDescent="0.45">
      <c r="G9959">
        <v>9957</v>
      </c>
      <c r="H9959">
        <f t="shared" ca="1" si="274"/>
        <v>1.2247257182477642E-2</v>
      </c>
    </row>
    <row r="9960" spans="7:8" x14ac:dyDescent="0.45">
      <c r="G9960">
        <v>9958</v>
      </c>
      <c r="H9960">
        <f t="shared" ca="1" si="274"/>
        <v>2.1144438787127399E-2</v>
      </c>
    </row>
    <row r="9961" spans="7:8" x14ac:dyDescent="0.45">
      <c r="G9961">
        <v>9959</v>
      </c>
      <c r="H9961">
        <f t="shared" ca="1" si="274"/>
        <v>-8.6405782574498172E-4</v>
      </c>
    </row>
    <row r="9962" spans="7:8" x14ac:dyDescent="0.45">
      <c r="G9962">
        <v>9960</v>
      </c>
      <c r="H9962">
        <f t="shared" ca="1" si="274"/>
        <v>-1.6228062940782932E-2</v>
      </c>
    </row>
    <row r="9963" spans="7:8" x14ac:dyDescent="0.45">
      <c r="G9963">
        <v>9961</v>
      </c>
      <c r="H9963">
        <f t="shared" ca="1" si="274"/>
        <v>-5.1122870730000158E-3</v>
      </c>
    </row>
    <row r="9964" spans="7:8" x14ac:dyDescent="0.45">
      <c r="G9964">
        <v>9962</v>
      </c>
      <c r="H9964">
        <f t="shared" ca="1" si="274"/>
        <v>-1.3572784275717242E-2</v>
      </c>
    </row>
    <row r="9965" spans="7:8" x14ac:dyDescent="0.45">
      <c r="G9965">
        <v>9963</v>
      </c>
      <c r="H9965">
        <f t="shared" ca="1" si="274"/>
        <v>-8.2282570920398767E-3</v>
      </c>
    </row>
    <row r="9966" spans="7:8" x14ac:dyDescent="0.45">
      <c r="G9966">
        <v>9964</v>
      </c>
      <c r="H9966">
        <f t="shared" ca="1" si="274"/>
        <v>1.9265054159424713E-2</v>
      </c>
    </row>
    <row r="9967" spans="7:8" x14ac:dyDescent="0.45">
      <c r="G9967">
        <v>9965</v>
      </c>
      <c r="H9967">
        <f t="shared" ca="1" si="274"/>
        <v>1.7495040083842838E-3</v>
      </c>
    </row>
    <row r="9968" spans="7:8" x14ac:dyDescent="0.45">
      <c r="G9968">
        <v>9966</v>
      </c>
      <c r="H9968">
        <f t="shared" ca="1" si="274"/>
        <v>-2.6036148737416054E-2</v>
      </c>
    </row>
    <row r="9969" spans="7:8" x14ac:dyDescent="0.45">
      <c r="G9969">
        <v>9967</v>
      </c>
      <c r="H9969">
        <f t="shared" ca="1" si="274"/>
        <v>1.9325083055320245E-3</v>
      </c>
    </row>
    <row r="9970" spans="7:8" x14ac:dyDescent="0.45">
      <c r="G9970">
        <v>9968</v>
      </c>
      <c r="H9970">
        <f t="shared" ca="1" si="274"/>
        <v>1.7414778532002663E-2</v>
      </c>
    </row>
    <row r="9971" spans="7:8" x14ac:dyDescent="0.45">
      <c r="G9971">
        <v>9969</v>
      </c>
      <c r="H9971">
        <f t="shared" ca="1" si="274"/>
        <v>-4.4871563015234581E-3</v>
      </c>
    </row>
    <row r="9972" spans="7:8" x14ac:dyDescent="0.45">
      <c r="G9972">
        <v>9970</v>
      </c>
      <c r="H9972">
        <f t="shared" ca="1" si="274"/>
        <v>-6.0397433558152087E-2</v>
      </c>
    </row>
    <row r="9973" spans="7:8" x14ac:dyDescent="0.45">
      <c r="G9973">
        <v>9971</v>
      </c>
      <c r="H9973">
        <f t="shared" ca="1" si="274"/>
        <v>1.6697871092115461E-2</v>
      </c>
    </row>
    <row r="9974" spans="7:8" x14ac:dyDescent="0.45">
      <c r="G9974">
        <v>9972</v>
      </c>
      <c r="H9974">
        <f t="shared" ca="1" si="274"/>
        <v>4.0838636881900901E-3</v>
      </c>
    </row>
    <row r="9975" spans="7:8" x14ac:dyDescent="0.45">
      <c r="G9975">
        <v>9973</v>
      </c>
      <c r="H9975">
        <f t="shared" ca="1" si="274"/>
        <v>1.8111630983415023E-2</v>
      </c>
    </row>
    <row r="9976" spans="7:8" x14ac:dyDescent="0.45">
      <c r="G9976">
        <v>9974</v>
      </c>
      <c r="H9976">
        <f t="shared" ca="1" si="274"/>
        <v>1.5203981273731326E-2</v>
      </c>
    </row>
    <row r="9977" spans="7:8" x14ac:dyDescent="0.45">
      <c r="G9977">
        <v>9975</v>
      </c>
      <c r="H9977">
        <f t="shared" ca="1" si="274"/>
        <v>3.3511463618296723E-3</v>
      </c>
    </row>
    <row r="9978" spans="7:8" x14ac:dyDescent="0.45">
      <c r="G9978">
        <v>9976</v>
      </c>
      <c r="H9978">
        <f t="shared" ca="1" si="274"/>
        <v>4.1210929538515436E-3</v>
      </c>
    </row>
    <row r="9979" spans="7:8" x14ac:dyDescent="0.45">
      <c r="G9979">
        <v>9977</v>
      </c>
      <c r="H9979">
        <f t="shared" ca="1" si="274"/>
        <v>1.7519578192006641E-4</v>
      </c>
    </row>
    <row r="9980" spans="7:8" x14ac:dyDescent="0.45">
      <c r="G9980">
        <v>9978</v>
      </c>
      <c r="H9980">
        <f t="shared" ca="1" si="274"/>
        <v>1.7001138807552017E-2</v>
      </c>
    </row>
    <row r="9981" spans="7:8" x14ac:dyDescent="0.45">
      <c r="G9981">
        <v>9979</v>
      </c>
      <c r="H9981">
        <f t="shared" ca="1" si="274"/>
        <v>-7.5449494052786071E-3</v>
      </c>
    </row>
    <row r="9982" spans="7:8" x14ac:dyDescent="0.45">
      <c r="G9982">
        <v>9980</v>
      </c>
      <c r="H9982">
        <f t="shared" ca="1" si="274"/>
        <v>3.3487083494243439E-2</v>
      </c>
    </row>
    <row r="9983" spans="7:8" x14ac:dyDescent="0.45">
      <c r="G9983">
        <v>9981</v>
      </c>
      <c r="H9983">
        <f t="shared" ca="1" si="274"/>
        <v>-1.2614441925111229E-2</v>
      </c>
    </row>
    <row r="9984" spans="7:8" x14ac:dyDescent="0.45">
      <c r="G9984">
        <v>9982</v>
      </c>
      <c r="H9984">
        <f t="shared" ca="1" si="274"/>
        <v>-1.8821659084119435E-2</v>
      </c>
    </row>
    <row r="9985" spans="7:8" x14ac:dyDescent="0.45">
      <c r="G9985">
        <v>9983</v>
      </c>
      <c r="H9985">
        <f t="shared" ca="1" si="274"/>
        <v>-5.3638322475058531E-4</v>
      </c>
    </row>
    <row r="9986" spans="7:8" x14ac:dyDescent="0.45">
      <c r="G9986">
        <v>9984</v>
      </c>
      <c r="H9986">
        <f t="shared" ca="1" si="274"/>
        <v>-3.6342782475879852E-3</v>
      </c>
    </row>
    <row r="9987" spans="7:8" x14ac:dyDescent="0.45">
      <c r="G9987">
        <v>9985</v>
      </c>
      <c r="H9987">
        <f t="shared" ca="1" si="274"/>
        <v>1.6248658872460863E-2</v>
      </c>
    </row>
    <row r="9988" spans="7:8" x14ac:dyDescent="0.45">
      <c r="G9988">
        <v>9986</v>
      </c>
      <c r="H9988">
        <f t="shared" ref="H9988:H10002" ca="1" si="275">_xlfn.NORM.INV(RAND(),N$5,N$6)</f>
        <v>1.5800322221377363E-2</v>
      </c>
    </row>
    <row r="9989" spans="7:8" x14ac:dyDescent="0.45">
      <c r="G9989">
        <v>9987</v>
      </c>
      <c r="H9989">
        <f t="shared" ca="1" si="275"/>
        <v>-1.9490948485611313E-2</v>
      </c>
    </row>
    <row r="9990" spans="7:8" x14ac:dyDescent="0.45">
      <c r="G9990">
        <v>9988</v>
      </c>
      <c r="H9990">
        <f t="shared" ca="1" si="275"/>
        <v>1.4314725491908757E-2</v>
      </c>
    </row>
    <row r="9991" spans="7:8" x14ac:dyDescent="0.45">
      <c r="G9991">
        <v>9989</v>
      </c>
      <c r="H9991">
        <f t="shared" ca="1" si="275"/>
        <v>2.4105907084305644E-3</v>
      </c>
    </row>
    <row r="9992" spans="7:8" x14ac:dyDescent="0.45">
      <c r="G9992">
        <v>9990</v>
      </c>
      <c r="H9992">
        <f t="shared" ca="1" si="275"/>
        <v>4.2166093245344476E-3</v>
      </c>
    </row>
    <row r="9993" spans="7:8" x14ac:dyDescent="0.45">
      <c r="G9993">
        <v>9991</v>
      </c>
      <c r="H9993">
        <f t="shared" ca="1" si="275"/>
        <v>1.1556693580815264E-2</v>
      </c>
    </row>
    <row r="9994" spans="7:8" x14ac:dyDescent="0.45">
      <c r="G9994">
        <v>9992</v>
      </c>
      <c r="H9994">
        <f t="shared" ca="1" si="275"/>
        <v>3.4179779447503736E-2</v>
      </c>
    </row>
    <row r="9995" spans="7:8" x14ac:dyDescent="0.45">
      <c r="G9995">
        <v>9993</v>
      </c>
      <c r="H9995">
        <f t="shared" ca="1" si="275"/>
        <v>2.2109724696698897E-2</v>
      </c>
    </row>
    <row r="9996" spans="7:8" x14ac:dyDescent="0.45">
      <c r="G9996">
        <v>9994</v>
      </c>
      <c r="H9996">
        <f t="shared" ca="1" si="275"/>
        <v>-3.0865237014106966E-2</v>
      </c>
    </row>
    <row r="9997" spans="7:8" x14ac:dyDescent="0.45">
      <c r="G9997">
        <v>9995</v>
      </c>
      <c r="H9997">
        <f t="shared" ca="1" si="275"/>
        <v>-5.9966529988671694E-3</v>
      </c>
    </row>
    <row r="9998" spans="7:8" x14ac:dyDescent="0.45">
      <c r="G9998">
        <v>9996</v>
      </c>
      <c r="H9998">
        <f t="shared" ca="1" si="275"/>
        <v>8.4449194640551228E-3</v>
      </c>
    </row>
    <row r="9999" spans="7:8" x14ac:dyDescent="0.45">
      <c r="G9999">
        <v>9997</v>
      </c>
      <c r="H9999">
        <f t="shared" ca="1" si="275"/>
        <v>-1.8417959465145586E-2</v>
      </c>
    </row>
    <row r="10000" spans="7:8" x14ac:dyDescent="0.45">
      <c r="G10000">
        <v>9998</v>
      </c>
      <c r="H10000">
        <f t="shared" ca="1" si="275"/>
        <v>-9.305618198835925E-3</v>
      </c>
    </row>
    <row r="10001" spans="7:8" x14ac:dyDescent="0.45">
      <c r="G10001">
        <v>9999</v>
      </c>
      <c r="H10001">
        <f t="shared" ca="1" si="275"/>
        <v>1.7047224979453747E-2</v>
      </c>
    </row>
    <row r="10002" spans="7:8" x14ac:dyDescent="0.45">
      <c r="G10002">
        <v>10000</v>
      </c>
      <c r="H10002">
        <f t="shared" ca="1" si="275"/>
        <v>-2.338742256505668E-2</v>
      </c>
    </row>
  </sheetData>
  <sheetProtection algorithmName="SHA-512" hashValue="3Sbn7gFLYrmYVG9fut+8+/lXy5ph/gs+SBQ3L0/tIvIjahQFB2oBO0knAvkSjiwEiL3tybrMQXoSUVGoS3s5vA==" saltValue="g4vgqv6efySbP0LyoyMm+g==" spinCount="100000" sheet="1" objects="1" scenarios="1"/>
  <autoFilter ref="A2:E7605" xr:uid="{84331581-617C-4210-A204-FE03B59414DD}">
    <sortState xmlns:xlrd2="http://schemas.microsoft.com/office/spreadsheetml/2017/richdata2" ref="A3:E7605">
      <sortCondition descending="1" ref="E2:E7605"/>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3FD5B-B640-4CC2-AA63-59EA558DBBB2}">
  <dimension ref="A2:K39"/>
  <sheetViews>
    <sheetView showGridLines="0" zoomScale="75" workbookViewId="0">
      <selection activeCell="K38" sqref="K38"/>
    </sheetView>
  </sheetViews>
  <sheetFormatPr defaultRowHeight="14.25" x14ac:dyDescent="0.45"/>
  <cols>
    <col min="1" max="1" width="1.73046875" customWidth="1"/>
    <col min="2" max="2" width="22.1328125" customWidth="1"/>
    <col min="11" max="11" width="12.59765625" bestFit="1" customWidth="1"/>
  </cols>
  <sheetData>
    <row r="2" spans="1:11" x14ac:dyDescent="0.45">
      <c r="A2" t="s">
        <v>173</v>
      </c>
      <c r="B2" s="84" t="s">
        <v>473</v>
      </c>
      <c r="C2" s="85"/>
      <c r="D2" s="85"/>
      <c r="E2" s="85"/>
      <c r="F2" s="85"/>
      <c r="G2" s="85"/>
      <c r="H2" s="85"/>
      <c r="I2" s="85"/>
      <c r="J2" s="85"/>
      <c r="K2" s="85"/>
    </row>
    <row r="3" spans="1:11" x14ac:dyDescent="0.45">
      <c r="B3" s="218"/>
      <c r="C3" s="219"/>
      <c r="D3" s="219"/>
      <c r="E3" s="219"/>
      <c r="F3" s="219"/>
      <c r="G3" s="219"/>
      <c r="H3" s="219"/>
      <c r="I3" s="219"/>
      <c r="J3" s="219"/>
      <c r="K3" s="29"/>
    </row>
    <row r="4" spans="1:11" x14ac:dyDescent="0.45">
      <c r="B4" s="220" t="s">
        <v>474</v>
      </c>
      <c r="C4" s="221" t="str">
        <f>Raw_seg_data!C3</f>
        <v>FY18</v>
      </c>
      <c r="D4" s="221" t="str">
        <f>Raw_seg_data!D3</f>
        <v>FY19</v>
      </c>
      <c r="E4" s="221" t="str">
        <f>Raw_seg_data!E3</f>
        <v>FY20</v>
      </c>
      <c r="F4" s="221" t="str">
        <f>Raw_seg_data!F3</f>
        <v>FY21</v>
      </c>
      <c r="G4" s="221" t="str">
        <f>Raw_seg_data!G3</f>
        <v>FY22</v>
      </c>
      <c r="H4" s="221" t="str">
        <f>Raw_seg_data!H3</f>
        <v>FY23</v>
      </c>
      <c r="I4" s="221" t="str">
        <f>Raw_seg_data!I3</f>
        <v>FY24</v>
      </c>
      <c r="J4" s="221" t="str">
        <f>Raw_seg_data!J3</f>
        <v>FY25</v>
      </c>
      <c r="K4" s="221" t="s">
        <v>475</v>
      </c>
    </row>
    <row r="5" spans="1:11" x14ac:dyDescent="0.45">
      <c r="B5" s="222" t="s">
        <v>432</v>
      </c>
      <c r="C5" s="35">
        <f>IFERROR(Raw_seg_data!C6,0)</f>
        <v>24848.09</v>
      </c>
      <c r="D5" s="35">
        <f>IFERROR(Raw_seg_data!D6,0)</f>
        <v>22913.27</v>
      </c>
      <c r="E5" s="35">
        <f>IFERROR(Raw_seg_data!E6,0)</f>
        <v>23679.13</v>
      </c>
      <c r="F5" s="35">
        <f>IFERROR(Raw_seg_data!F6,0)</f>
        <v>22557.32</v>
      </c>
      <c r="G5" s="35">
        <f>IFERROR(Raw_seg_data!G6,0)</f>
        <v>26158.31</v>
      </c>
      <c r="H5" s="35">
        <f>IFERROR(Raw_seg_data!H6,0)</f>
        <v>31267.46</v>
      </c>
      <c r="I5" s="35">
        <f>IFERROR(Raw_seg_data!I6,0)</f>
        <v>33667.97</v>
      </c>
      <c r="J5" s="35">
        <f>IFERROR(Raw_seg_data!J6,0)</f>
        <v>35893.57</v>
      </c>
      <c r="K5" s="48">
        <f>IFERROR((J5/C5)^(1/7)-1,0)</f>
        <v>5.3944309852118622E-2</v>
      </c>
    </row>
    <row r="6" spans="1:11" x14ac:dyDescent="0.45">
      <c r="B6" s="223" t="s">
        <v>476</v>
      </c>
      <c r="C6" s="224"/>
      <c r="D6" s="225">
        <f>IFERROR(D5/C5-1,0)</f>
        <v>-7.7865944625924999E-2</v>
      </c>
      <c r="E6" s="225">
        <f t="shared" ref="E6:J6" si="0">IFERROR(E5/D5-1,0)</f>
        <v>3.3424299543452385E-2</v>
      </c>
      <c r="F6" s="225">
        <f t="shared" si="0"/>
        <v>-4.7375473676608992E-2</v>
      </c>
      <c r="G6" s="225">
        <f t="shared" si="0"/>
        <v>0.15963731507111678</v>
      </c>
      <c r="H6" s="225">
        <f t="shared" si="0"/>
        <v>0.19531651700740604</v>
      </c>
      <c r="I6" s="225">
        <f t="shared" si="0"/>
        <v>7.6773425151899222E-2</v>
      </c>
      <c r="J6" s="225">
        <f t="shared" si="0"/>
        <v>6.6104371603039835E-2</v>
      </c>
      <c r="K6" s="29"/>
    </row>
    <row r="7" spans="1:11" x14ac:dyDescent="0.45">
      <c r="B7" s="222" t="s">
        <v>420</v>
      </c>
      <c r="C7" s="35">
        <f>IFERROR(Raw_seg_data!C19,0)</f>
        <v>11339.31</v>
      </c>
      <c r="D7" s="35">
        <f>IFERROR(Raw_seg_data!D19,0)</f>
        <v>12517.07</v>
      </c>
      <c r="E7" s="35">
        <f>IFERROR(Raw_seg_data!E19,0)</f>
        <v>12843.99</v>
      </c>
      <c r="F7" s="35">
        <f>IFERROR(Raw_seg_data!F19,0)</f>
        <v>14737.06</v>
      </c>
      <c r="G7" s="35">
        <f>IFERROR(Raw_seg_data!G19,0)</f>
        <v>15993.12</v>
      </c>
      <c r="H7" s="35">
        <f>IFERROR(Raw_seg_data!H19,0)</f>
        <v>19109.330000000002</v>
      </c>
      <c r="I7" s="35">
        <f>IFERROR(Raw_seg_data!I19,0)</f>
        <v>20992.48</v>
      </c>
      <c r="J7" s="35">
        <f>IFERROR(Raw_seg_data!J19,0)</f>
        <v>22005.27</v>
      </c>
      <c r="K7" s="48">
        <f>IFERROR((J7/C7)^(1/7)-1,0)</f>
        <v>9.9345735760611786E-2</v>
      </c>
    </row>
    <row r="8" spans="1:11" x14ac:dyDescent="0.45">
      <c r="B8" s="223" t="s">
        <v>476</v>
      </c>
      <c r="C8" s="224"/>
      <c r="D8" s="225">
        <f>IFERROR(D7/C7-1,0)</f>
        <v>0.10386522636738915</v>
      </c>
      <c r="E8" s="225">
        <f t="shared" ref="E8:J8" si="1">IFERROR(E7/D7-1,0)</f>
        <v>2.611793335021706E-2</v>
      </c>
      <c r="F8" s="225">
        <f t="shared" si="1"/>
        <v>0.14738955729489045</v>
      </c>
      <c r="G8" s="225">
        <f t="shared" si="1"/>
        <v>8.5231382650270859E-2</v>
      </c>
      <c r="H8" s="225">
        <f t="shared" si="1"/>
        <v>0.19484690917094349</v>
      </c>
      <c r="I8" s="225">
        <f t="shared" si="1"/>
        <v>9.8546102872261843E-2</v>
      </c>
      <c r="J8" s="225">
        <f t="shared" si="1"/>
        <v>4.8245371675952553E-2</v>
      </c>
      <c r="K8" s="29"/>
    </row>
    <row r="9" spans="1:11" x14ac:dyDescent="0.45">
      <c r="B9" s="213" t="s">
        <v>477</v>
      </c>
      <c r="C9" s="35">
        <f>IFERROR(Raw_seg_data!C32,0)</f>
        <v>1480.02</v>
      </c>
      <c r="D9" s="35">
        <f>IFERROR(Raw_seg_data!D32,0)</f>
        <v>1728.15</v>
      </c>
      <c r="E9" s="35">
        <f>IFERROR(Raw_seg_data!E32,0)</f>
        <v>1911.59</v>
      </c>
      <c r="F9" s="35">
        <f>IFERROR(Raw_seg_data!F32,0)</f>
        <v>659.76</v>
      </c>
      <c r="G9" s="35">
        <f>IFERROR(Raw_seg_data!G32,0)</f>
        <v>1341.02</v>
      </c>
      <c r="H9" s="35">
        <f>IFERROR(Raw_seg_data!H32,0)</f>
        <v>2672.79</v>
      </c>
      <c r="I9" s="35">
        <f>IFERROR(Raw_seg_data!I32,0)</f>
        <v>3085.49</v>
      </c>
      <c r="J9" s="35">
        <f>IFERROR(Raw_seg_data!J32,0)</f>
        <v>0</v>
      </c>
      <c r="K9" s="226" t="s">
        <v>478</v>
      </c>
    </row>
    <row r="10" spans="1:11" x14ac:dyDescent="0.45">
      <c r="B10" s="223" t="s">
        <v>476</v>
      </c>
      <c r="C10" s="224"/>
      <c r="D10" s="225">
        <f>IFERROR(D9/C9-1,0)</f>
        <v>0.16765313982243502</v>
      </c>
      <c r="E10" s="225">
        <f t="shared" ref="E10:J10" si="2">IFERROR(E9/D9-1,0)</f>
        <v>0.10614819315452939</v>
      </c>
      <c r="F10" s="225">
        <f t="shared" si="2"/>
        <v>-0.65486322903969985</v>
      </c>
      <c r="G10" s="225">
        <f t="shared" si="2"/>
        <v>1.0325876076148903</v>
      </c>
      <c r="H10" s="225">
        <f t="shared" si="2"/>
        <v>0.9931022654397399</v>
      </c>
      <c r="I10" s="225">
        <f t="shared" si="2"/>
        <v>0.15440794076601594</v>
      </c>
      <c r="J10" s="225">
        <f t="shared" si="2"/>
        <v>-1</v>
      </c>
      <c r="K10" s="29"/>
    </row>
    <row r="11" spans="1:11" x14ac:dyDescent="0.45">
      <c r="B11" s="222" t="s">
        <v>422</v>
      </c>
      <c r="C11" s="35">
        <f>IFERROR(Raw_seg_data!C43,0)</f>
        <v>4474.22</v>
      </c>
      <c r="D11" s="35">
        <f>IFERROR(Raw_seg_data!D43,0)</f>
        <v>6075.3</v>
      </c>
      <c r="E11" s="35">
        <f>IFERROR(Raw_seg_data!E43,0)</f>
        <v>5912.54</v>
      </c>
      <c r="F11" s="35">
        <f>IFERROR(Raw_seg_data!F43,0)</f>
        <v>8001.87</v>
      </c>
      <c r="G11" s="35">
        <f>IFERROR(Raw_seg_data!G43,0)</f>
        <v>12192.01</v>
      </c>
      <c r="H11" s="35">
        <f>IFERROR(Raw_seg_data!H43,0)</f>
        <v>12361.62</v>
      </c>
      <c r="I11" s="35">
        <f>IFERROR(Raw_seg_data!I43,0)</f>
        <v>8523.7900000000009</v>
      </c>
      <c r="J11" s="35">
        <f>IFERROR(Raw_seg_data!J43,0)</f>
        <v>12244</v>
      </c>
      <c r="K11" s="48">
        <f>IFERROR((J11/C11)^(1/7)-1,0)</f>
        <v>0.15467030750137134</v>
      </c>
    </row>
    <row r="12" spans="1:11" x14ac:dyDescent="0.45">
      <c r="B12" s="223" t="s">
        <v>476</v>
      </c>
      <c r="C12" s="224"/>
      <c r="D12" s="225">
        <f>IFERROR(D11/C11-1,0)</f>
        <v>0.35784561331360543</v>
      </c>
      <c r="E12" s="225">
        <f t="shared" ref="E12:J12" si="3">IFERROR(E11/D11-1,0)</f>
        <v>-2.6790446562309667E-2</v>
      </c>
      <c r="F12" s="225">
        <f t="shared" si="3"/>
        <v>0.35337266217226437</v>
      </c>
      <c r="G12" s="225">
        <f t="shared" si="3"/>
        <v>0.52364509795835223</v>
      </c>
      <c r="H12" s="225">
        <f t="shared" si="3"/>
        <v>1.3911569954420999E-2</v>
      </c>
      <c r="I12" s="225">
        <f t="shared" si="3"/>
        <v>-0.31046335350868248</v>
      </c>
      <c r="J12" s="225">
        <f t="shared" si="3"/>
        <v>0.43645021756753732</v>
      </c>
      <c r="K12" s="29"/>
    </row>
    <row r="13" spans="1:11" x14ac:dyDescent="0.45">
      <c r="B13" s="222" t="s">
        <v>423</v>
      </c>
      <c r="C13" s="35">
        <f>IFERROR(Raw_seg_data!C56,0)</f>
        <v>3695.41</v>
      </c>
      <c r="D13" s="35">
        <f>IFERROR(Raw_seg_data!D56,0)</f>
        <v>4230.3999999999996</v>
      </c>
      <c r="E13" s="35">
        <f>IFERROR(Raw_seg_data!E56,0)</f>
        <v>4498.9799999999996</v>
      </c>
      <c r="F13" s="35">
        <f>IFERROR(Raw_seg_data!F56,0)</f>
        <v>4549.83</v>
      </c>
      <c r="G13" s="35">
        <f>IFERROR(Raw_seg_data!G56,0)</f>
        <v>6203.79</v>
      </c>
      <c r="H13" s="35">
        <f>IFERROR(Raw_seg_data!H56,0)</f>
        <v>7233.69</v>
      </c>
      <c r="I13" s="35">
        <f>IFERROR(Raw_seg_data!I56,0)</f>
        <v>6474.74</v>
      </c>
      <c r="J13" s="35">
        <f>IFERROR(Raw_seg_data!J56,0)</f>
        <v>6575.88</v>
      </c>
      <c r="K13" s="48">
        <f>IFERROR((J13/C13)^(1/7)-1,0)</f>
        <v>8.5815139722919209E-2</v>
      </c>
    </row>
    <row r="14" spans="1:11" x14ac:dyDescent="0.45">
      <c r="B14" s="223" t="s">
        <v>476</v>
      </c>
      <c r="C14" s="224"/>
      <c r="D14" s="225">
        <f>IFERROR(D13/C13-1,0)</f>
        <v>0.14477148679036955</v>
      </c>
      <c r="E14" s="225">
        <f t="shared" ref="E14:J14" si="4">IFERROR(E13/D13-1,0)</f>
        <v>6.3488086232980301E-2</v>
      </c>
      <c r="F14" s="225">
        <f t="shared" si="4"/>
        <v>1.1302561914033893E-2</v>
      </c>
      <c r="G14" s="225">
        <f t="shared" si="4"/>
        <v>0.36352127442124216</v>
      </c>
      <c r="H14" s="225">
        <f t="shared" si="4"/>
        <v>0.16601142205006925</v>
      </c>
      <c r="I14" s="225">
        <f t="shared" si="4"/>
        <v>-0.10491878971866364</v>
      </c>
      <c r="J14" s="225">
        <f t="shared" si="4"/>
        <v>1.5620704460719725E-2</v>
      </c>
      <c r="K14" s="29"/>
    </row>
    <row r="15" spans="1:11" x14ac:dyDescent="0.45">
      <c r="B15" s="213" t="s">
        <v>479</v>
      </c>
      <c r="C15" s="35">
        <f>IFERROR(Raw_seg_data!C69,0)</f>
        <v>1525.46</v>
      </c>
      <c r="D15" s="35">
        <f>IFERROR(Raw_seg_data!D69,0)</f>
        <v>1884.24</v>
      </c>
      <c r="E15" s="35">
        <f>IFERROR(Raw_seg_data!E69,0)</f>
        <v>2122.27</v>
      </c>
      <c r="F15" s="35">
        <f>IFERROR(Raw_seg_data!F69,0)</f>
        <v>2329.31</v>
      </c>
      <c r="G15" s="35">
        <f>IFERROR(Raw_seg_data!G69,0)</f>
        <v>2729.98</v>
      </c>
      <c r="H15" s="35">
        <f>IFERROR(Raw_seg_data!H69,0)</f>
        <v>3181.69</v>
      </c>
      <c r="I15" s="35">
        <f>IFERROR(Raw_seg_data!I69,0)</f>
        <v>3691.55</v>
      </c>
      <c r="J15" s="35">
        <f>IFERROR(Raw_seg_data!J69,0)</f>
        <v>4224.04</v>
      </c>
      <c r="K15" s="48">
        <f>IFERROR((J15/C15)^(1/7)-1,0)</f>
        <v>0.15661707566327698</v>
      </c>
    </row>
    <row r="16" spans="1:11" x14ac:dyDescent="0.45">
      <c r="B16" s="223" t="s">
        <v>476</v>
      </c>
      <c r="C16" s="224"/>
      <c r="D16" s="225">
        <f>IFERROR(D15/C15-1,0)</f>
        <v>0.2351946298165799</v>
      </c>
      <c r="E16" s="225">
        <f t="shared" ref="E16:J16" si="5">IFERROR(E15/D15-1,0)</f>
        <v>0.12632679488812459</v>
      </c>
      <c r="F16" s="225">
        <f t="shared" si="5"/>
        <v>9.7555918898160954E-2</v>
      </c>
      <c r="G16" s="225">
        <f t="shared" si="5"/>
        <v>0.17201231265911376</v>
      </c>
      <c r="H16" s="225">
        <f t="shared" si="5"/>
        <v>0.16546275064286187</v>
      </c>
      <c r="I16" s="225">
        <f t="shared" si="5"/>
        <v>0.16024816999770564</v>
      </c>
      <c r="J16" s="225">
        <f t="shared" si="5"/>
        <v>0.14424564207446733</v>
      </c>
      <c r="K16" s="29"/>
    </row>
    <row r="17" spans="1:11" x14ac:dyDescent="0.45">
      <c r="B17" s="213"/>
      <c r="C17" s="227"/>
      <c r="D17" s="227"/>
      <c r="E17" s="227"/>
      <c r="F17" s="227"/>
      <c r="G17" s="227"/>
      <c r="H17" s="227"/>
      <c r="I17" s="227"/>
      <c r="J17" s="227"/>
      <c r="K17" s="29"/>
    </row>
    <row r="18" spans="1:11" x14ac:dyDescent="0.45">
      <c r="B18" s="20"/>
      <c r="C18" s="29"/>
      <c r="D18" s="29"/>
      <c r="E18" s="29"/>
      <c r="F18" s="29"/>
      <c r="G18" s="29"/>
      <c r="H18" s="29"/>
      <c r="I18" s="29"/>
      <c r="J18" s="29"/>
      <c r="K18" s="29"/>
    </row>
    <row r="19" spans="1:11" x14ac:dyDescent="0.45">
      <c r="A19" t="s">
        <v>173</v>
      </c>
      <c r="B19" s="84" t="s">
        <v>480</v>
      </c>
      <c r="C19" s="85"/>
      <c r="D19" s="85"/>
      <c r="E19" s="85"/>
      <c r="F19" s="85"/>
      <c r="G19" s="85"/>
      <c r="H19" s="85"/>
      <c r="I19" s="85"/>
      <c r="J19" s="85"/>
      <c r="K19" s="85"/>
    </row>
    <row r="20" spans="1:11" x14ac:dyDescent="0.45">
      <c r="B20" s="218"/>
      <c r="C20" s="219"/>
      <c r="D20" s="219"/>
      <c r="E20" s="219"/>
      <c r="F20" s="219"/>
      <c r="G20" s="219"/>
      <c r="H20" s="219"/>
      <c r="I20" s="219"/>
      <c r="J20" s="219"/>
      <c r="K20" s="29"/>
    </row>
    <row r="21" spans="1:11" x14ac:dyDescent="0.45">
      <c r="B21" s="228" t="s">
        <v>474</v>
      </c>
      <c r="C21" s="221" t="str">
        <f>Raw_seg_data!C3</f>
        <v>FY18</v>
      </c>
      <c r="D21" s="221" t="str">
        <f>Raw_seg_data!D3</f>
        <v>FY19</v>
      </c>
      <c r="E21" s="221" t="str">
        <f>Raw_seg_data!E3</f>
        <v>FY20</v>
      </c>
      <c r="F21" s="221" t="str">
        <f>Raw_seg_data!F3</f>
        <v>FY21</v>
      </c>
      <c r="G21" s="221" t="str">
        <f>Raw_seg_data!G3</f>
        <v>FY22</v>
      </c>
      <c r="H21" s="221" t="str">
        <f>Raw_seg_data!H3</f>
        <v>FY23</v>
      </c>
      <c r="I21" s="221" t="str">
        <f>Raw_seg_data!I3</f>
        <v>FY24</v>
      </c>
      <c r="J21" s="221" t="str">
        <f>Raw_seg_data!J3</f>
        <v>FY25</v>
      </c>
      <c r="K21" s="221" t="s">
        <v>475</v>
      </c>
    </row>
    <row r="22" spans="1:11" x14ac:dyDescent="0.45">
      <c r="B22" s="222" t="s">
        <v>432</v>
      </c>
      <c r="C22" s="35">
        <f>IFERROR(Raw_seg_data!C7,0)</f>
        <v>14128.12</v>
      </c>
      <c r="D22" s="35">
        <f>IFERROR(Raw_seg_data!D7,0)</f>
        <v>15411.77</v>
      </c>
      <c r="E22" s="35">
        <f>IFERROR(Raw_seg_data!E7,0)</f>
        <v>15838.46</v>
      </c>
      <c r="F22" s="35">
        <f>IFERROR(Raw_seg_data!F7,0)</f>
        <v>13498.36</v>
      </c>
      <c r="G22" s="35">
        <f>IFERROR(Raw_seg_data!G7,0)</f>
        <v>15768.45</v>
      </c>
      <c r="H22" s="35">
        <f>IFERROR(Raw_seg_data!H7,0)</f>
        <v>18882.59</v>
      </c>
      <c r="I22" s="35">
        <f>IFERROR(Raw_seg_data!I7,0)</f>
        <v>20071.04</v>
      </c>
      <c r="J22" s="35">
        <f>IFERROR(Raw_seg_data!J7,0)</f>
        <v>21091.35</v>
      </c>
      <c r="K22" s="48">
        <f>IFERROR((J22/C22)^(1/7)-1,0)</f>
        <v>5.89123184134559E-2</v>
      </c>
    </row>
    <row r="23" spans="1:11" x14ac:dyDescent="0.45">
      <c r="B23" s="223" t="s">
        <v>476</v>
      </c>
      <c r="C23" s="224"/>
      <c r="D23" s="225">
        <f t="shared" ref="D23:J23" si="6">IFERROR(D22/C22-1,0)</f>
        <v>9.0857806983519307E-2</v>
      </c>
      <c r="E23" s="225">
        <f t="shared" si="6"/>
        <v>2.7685982855959912E-2</v>
      </c>
      <c r="F23" s="225">
        <f t="shared" si="6"/>
        <v>-0.14774795024263709</v>
      </c>
      <c r="G23" s="225">
        <f t="shared" si="6"/>
        <v>0.16817524499272496</v>
      </c>
      <c r="H23" s="225">
        <f t="shared" si="6"/>
        <v>0.19749182703436285</v>
      </c>
      <c r="I23" s="225">
        <f t="shared" si="6"/>
        <v>6.2938929458300041E-2</v>
      </c>
      <c r="J23" s="225">
        <f t="shared" si="6"/>
        <v>5.083493431331898E-2</v>
      </c>
      <c r="K23" s="29"/>
    </row>
    <row r="24" spans="1:11" x14ac:dyDescent="0.45">
      <c r="B24" s="223" t="s">
        <v>481</v>
      </c>
      <c r="C24" s="225">
        <f>IFERROR(C22/C5,0)</f>
        <v>0.56857971779722305</v>
      </c>
      <c r="D24" s="225">
        <f t="shared" ref="D24:J24" si="7">IFERROR(D22/D5,0)</f>
        <v>0.67261329351943222</v>
      </c>
      <c r="E24" s="225">
        <f t="shared" si="7"/>
        <v>0.66887845963935322</v>
      </c>
      <c r="F24" s="225">
        <f t="shared" si="7"/>
        <v>0.59840264712297386</v>
      </c>
      <c r="G24" s="225">
        <f t="shared" si="7"/>
        <v>0.6028084383127198</v>
      </c>
      <c r="H24" s="225">
        <f t="shared" si="7"/>
        <v>0.60390546593807115</v>
      </c>
      <c r="I24" s="225">
        <f t="shared" si="7"/>
        <v>0.5961464264106211</v>
      </c>
      <c r="J24" s="225">
        <f t="shared" si="7"/>
        <v>0.58760803118775862</v>
      </c>
      <c r="K24" s="29"/>
    </row>
    <row r="25" spans="1:11" x14ac:dyDescent="0.45">
      <c r="B25" s="222" t="s">
        <v>420</v>
      </c>
      <c r="C25" s="35">
        <f>IFERROR(Raw_seg_data!C20,0)</f>
        <v>170.46</v>
      </c>
      <c r="D25" s="35">
        <f>IFERROR(Raw_seg_data!D20,0)</f>
        <v>325.55</v>
      </c>
      <c r="E25" s="35">
        <f>IFERROR(Raw_seg_data!E20,0)</f>
        <v>424.94</v>
      </c>
      <c r="F25" s="35">
        <f>IFERROR(Raw_seg_data!F20,0)</f>
        <v>837.99</v>
      </c>
      <c r="G25" s="35">
        <f>IFERROR(Raw_seg_data!G20,0)</f>
        <v>934.93</v>
      </c>
      <c r="H25" s="35">
        <f>IFERROR(Raw_seg_data!H20,0)</f>
        <v>1386.49</v>
      </c>
      <c r="I25" s="35">
        <f>IFERROR(Raw_seg_data!I20,0)</f>
        <v>1789.91</v>
      </c>
      <c r="J25" s="35">
        <f>IFERROR(Raw_seg_data!J20,0)</f>
        <v>1590.23</v>
      </c>
      <c r="K25" s="48">
        <f>IFERROR((J25/C25)^(1/7)-1,0)</f>
        <v>0.37577751823163164</v>
      </c>
    </row>
    <row r="26" spans="1:11" x14ac:dyDescent="0.45">
      <c r="B26" s="223" t="s">
        <v>476</v>
      </c>
      <c r="C26" s="224"/>
      <c r="D26" s="225">
        <f>IFERROR(D25/C25-1,0)</f>
        <v>0.90983221870233488</v>
      </c>
      <c r="E26" s="225">
        <f t="shared" ref="E26:J26" si="8">IFERROR(E25/D25-1,0)</f>
        <v>0.30529872523421897</v>
      </c>
      <c r="F26" s="225">
        <f t="shared" si="8"/>
        <v>0.97201957923471549</v>
      </c>
      <c r="G26" s="225">
        <f t="shared" si="8"/>
        <v>0.11568157137913326</v>
      </c>
      <c r="H26" s="225">
        <f t="shared" si="8"/>
        <v>0.48298803118950095</v>
      </c>
      <c r="I26" s="225">
        <f t="shared" si="8"/>
        <v>0.29096495466970551</v>
      </c>
      <c r="J26" s="225">
        <f t="shared" si="8"/>
        <v>-0.11155868172142736</v>
      </c>
      <c r="K26" s="29"/>
    </row>
    <row r="27" spans="1:11" x14ac:dyDescent="0.45">
      <c r="B27" s="223" t="s">
        <v>481</v>
      </c>
      <c r="C27" s="225">
        <f>IFERROR(C25/C7,0)</f>
        <v>1.5032660717451064E-2</v>
      </c>
      <c r="D27" s="225">
        <f t="shared" ref="D27:J27" si="9">IFERROR(D25/D7,0)</f>
        <v>2.6008482815866655E-2</v>
      </c>
      <c r="E27" s="225">
        <f t="shared" si="9"/>
        <v>3.308473457235641E-2</v>
      </c>
      <c r="F27" s="225">
        <f t="shared" si="9"/>
        <v>5.6862766386239862E-2</v>
      </c>
      <c r="G27" s="225">
        <f t="shared" si="9"/>
        <v>5.8458262052682647E-2</v>
      </c>
      <c r="H27" s="225">
        <f t="shared" si="9"/>
        <v>7.2555657367369755E-2</v>
      </c>
      <c r="I27" s="225">
        <f t="shared" si="9"/>
        <v>8.526434227875887E-2</v>
      </c>
      <c r="J27" s="225">
        <f t="shared" si="9"/>
        <v>7.2265870857299186E-2</v>
      </c>
      <c r="K27" s="29"/>
    </row>
    <row r="28" spans="1:11" x14ac:dyDescent="0.45">
      <c r="B28" s="213" t="s">
        <v>477</v>
      </c>
      <c r="C28" s="35">
        <f>IFERROR(Raw_seg_data!C33,0)</f>
        <v>145</v>
      </c>
      <c r="D28" s="35">
        <f>IFERROR(Raw_seg_data!D33,0)</f>
        <v>185.69</v>
      </c>
      <c r="E28" s="35">
        <f>IFERROR(Raw_seg_data!E33,0)</f>
        <v>154</v>
      </c>
      <c r="F28" s="35">
        <f>IFERROR(Raw_seg_data!F33,0)</f>
        <v>-563.87</v>
      </c>
      <c r="G28" s="35">
        <f>IFERROR(Raw_seg_data!G33,0)</f>
        <v>185.23</v>
      </c>
      <c r="H28" s="35">
        <f>IFERROR(Raw_seg_data!H33,0)</f>
        <v>557.30999999999995</v>
      </c>
      <c r="I28" s="35">
        <f>IFERROR(Raw_seg_data!I33,0)</f>
        <v>764.94</v>
      </c>
      <c r="J28" s="35">
        <f>IFERROR(Raw_seg_data!J33,0)</f>
        <v>0</v>
      </c>
      <c r="K28" s="226" t="s">
        <v>478</v>
      </c>
    </row>
    <row r="29" spans="1:11" x14ac:dyDescent="0.45">
      <c r="B29" s="223" t="s">
        <v>476</v>
      </c>
      <c r="C29" s="224"/>
      <c r="D29" s="225">
        <f>IFERROR(D28/C28-1,0)</f>
        <v>0.2806206896551724</v>
      </c>
      <c r="E29" s="225">
        <f t="shared" ref="E29:J29" si="10">IFERROR(E28/D28-1,0)</f>
        <v>-0.17066077871721685</v>
      </c>
      <c r="F29" s="225">
        <f t="shared" si="10"/>
        <v>-4.6614935064935068</v>
      </c>
      <c r="G29" s="225">
        <f t="shared" si="10"/>
        <v>-1.3284977033713443</v>
      </c>
      <c r="H29" s="225">
        <f t="shared" si="10"/>
        <v>2.0087458834961938</v>
      </c>
      <c r="I29" s="225">
        <f t="shared" si="10"/>
        <v>0.37255746353017205</v>
      </c>
      <c r="J29" s="225">
        <f t="shared" si="10"/>
        <v>-1</v>
      </c>
      <c r="K29" s="29"/>
    </row>
    <row r="30" spans="1:11" x14ac:dyDescent="0.45">
      <c r="B30" s="223" t="s">
        <v>481</v>
      </c>
      <c r="C30" s="225">
        <f>IFERROR(C28/C11,0)</f>
        <v>3.2407883385260447E-2</v>
      </c>
      <c r="D30" s="225">
        <f t="shared" ref="D30:J30" si="11">IFERROR(D28/D11,0)</f>
        <v>3.0564745773871249E-2</v>
      </c>
      <c r="E30" s="225">
        <f t="shared" si="11"/>
        <v>2.6046335415912621E-2</v>
      </c>
      <c r="F30" s="225">
        <f t="shared" si="11"/>
        <v>-7.0467278273703526E-2</v>
      </c>
      <c r="G30" s="225">
        <f t="shared" si="11"/>
        <v>1.51927368825977E-2</v>
      </c>
      <c r="H30" s="225">
        <f t="shared" si="11"/>
        <v>4.5083896770811586E-2</v>
      </c>
      <c r="I30" s="225">
        <f t="shared" si="11"/>
        <v>8.9741769799584453E-2</v>
      </c>
      <c r="J30" s="225">
        <f t="shared" si="11"/>
        <v>0</v>
      </c>
      <c r="K30" s="29"/>
    </row>
    <row r="31" spans="1:11" x14ac:dyDescent="0.45">
      <c r="B31" s="222" t="s">
        <v>422</v>
      </c>
      <c r="C31" s="35">
        <f>IFERROR(Raw_seg_data!C44,0)</f>
        <v>841.49</v>
      </c>
      <c r="D31" s="35">
        <f>IFERROR(Raw_seg_data!D44,0)</f>
        <v>793.38</v>
      </c>
      <c r="E31" s="35">
        <f>IFERROR(Raw_seg_data!E44,0)</f>
        <v>829.74</v>
      </c>
      <c r="F31" s="35">
        <f>IFERROR(Raw_seg_data!F44,0)</f>
        <v>918.24</v>
      </c>
      <c r="G31" s="35">
        <f>IFERROR(Raw_seg_data!G44,0)</f>
        <v>1086.22</v>
      </c>
      <c r="H31" s="35">
        <f>IFERROR(Raw_seg_data!H44,0)</f>
        <v>1380.21</v>
      </c>
      <c r="I31" s="35">
        <f>IFERROR(Raw_seg_data!I44,0)</f>
        <v>1278.33</v>
      </c>
      <c r="J31" s="35">
        <f>IFERROR(Raw_seg_data!J44,0)</f>
        <v>1540.3</v>
      </c>
      <c r="K31" s="48">
        <f>IFERROR((J31/C31)^(1/7)-1,0)</f>
        <v>9.0204702210187948E-2</v>
      </c>
    </row>
    <row r="32" spans="1:11" x14ac:dyDescent="0.45">
      <c r="B32" s="223" t="s">
        <v>476</v>
      </c>
      <c r="C32" s="224"/>
      <c r="D32" s="225">
        <f>IFERROR(D31/C31-1,0)</f>
        <v>-5.7172396582252927E-2</v>
      </c>
      <c r="E32" s="225">
        <f t="shared" ref="E32:J32" si="12">IFERROR(E31/D31-1,0)</f>
        <v>4.5829236935642559E-2</v>
      </c>
      <c r="F32" s="225">
        <f t="shared" si="12"/>
        <v>0.10665991756453819</v>
      </c>
      <c r="G32" s="225">
        <f t="shared" si="12"/>
        <v>0.18293692280885177</v>
      </c>
      <c r="H32" s="225">
        <f t="shared" si="12"/>
        <v>0.2706541952827235</v>
      </c>
      <c r="I32" s="225">
        <f t="shared" si="12"/>
        <v>-7.3814854261308183E-2</v>
      </c>
      <c r="J32" s="225">
        <f t="shared" si="12"/>
        <v>0.20493143398027125</v>
      </c>
      <c r="K32" s="29"/>
    </row>
    <row r="33" spans="2:11" x14ac:dyDescent="0.45">
      <c r="B33" s="223" t="s">
        <v>481</v>
      </c>
      <c r="C33" s="225">
        <f>IFERROR(C31/C11,0)</f>
        <v>0.18807523993008837</v>
      </c>
      <c r="D33" s="225">
        <f t="shared" ref="D33:J33" si="13">IFERROR(D31/D11,0)</f>
        <v>0.1305910819218804</v>
      </c>
      <c r="E33" s="225">
        <f t="shared" si="13"/>
        <v>0.14033562563635935</v>
      </c>
      <c r="F33" s="225">
        <f t="shared" si="13"/>
        <v>0.11475317644500599</v>
      </c>
      <c r="G33" s="225">
        <f t="shared" si="13"/>
        <v>8.9092774694246479E-2</v>
      </c>
      <c r="H33" s="225">
        <f t="shared" si="13"/>
        <v>0.11165284161784619</v>
      </c>
      <c r="I33" s="225">
        <f t="shared" si="13"/>
        <v>0.14997201948898317</v>
      </c>
      <c r="J33" s="225">
        <f t="shared" si="13"/>
        <v>0.12580039202874876</v>
      </c>
      <c r="K33" s="29"/>
    </row>
    <row r="34" spans="2:11" x14ac:dyDescent="0.45">
      <c r="B34" s="222" t="s">
        <v>423</v>
      </c>
      <c r="C34" s="35">
        <f>IFERROR(Raw_seg_data!C57,0)</f>
        <v>1042.1600000000001</v>
      </c>
      <c r="D34" s="35">
        <f>IFERROR(Raw_seg_data!D57,0)</f>
        <v>1239.23</v>
      </c>
      <c r="E34" s="35">
        <f>IFERROR(Raw_seg_data!E57,0)</f>
        <v>1305.33</v>
      </c>
      <c r="F34" s="35">
        <f>IFERROR(Raw_seg_data!F57,0)</f>
        <v>1098.68</v>
      </c>
      <c r="G34" s="35">
        <f>IFERROR(Raw_seg_data!G57,0)</f>
        <v>1700</v>
      </c>
      <c r="H34" s="35">
        <f>IFERROR(Raw_seg_data!H57,0)</f>
        <v>2293.9499999999998</v>
      </c>
      <c r="I34" s="35">
        <f>IFERROR(Raw_seg_data!I57,0)</f>
        <v>1372.34</v>
      </c>
      <c r="J34" s="35">
        <f>IFERROR(Raw_seg_data!J57,0)</f>
        <v>883.11</v>
      </c>
      <c r="K34" s="48">
        <f>IFERROR((J34/C34)^(1/7)-1,0)</f>
        <v>-2.3379644897840168E-2</v>
      </c>
    </row>
    <row r="35" spans="2:11" x14ac:dyDescent="0.45">
      <c r="B35" s="223" t="s">
        <v>476</v>
      </c>
      <c r="C35" s="224"/>
      <c r="D35" s="225">
        <f>IFERROR(D34/C34-1,0)</f>
        <v>0.18909764335610646</v>
      </c>
      <c r="E35" s="225">
        <f t="shared" ref="E35:J35" si="14">IFERROR(E34/D34-1,0)</f>
        <v>5.3339573767581472E-2</v>
      </c>
      <c r="F35" s="225">
        <f t="shared" si="14"/>
        <v>-0.15831245738625477</v>
      </c>
      <c r="G35" s="225">
        <f t="shared" si="14"/>
        <v>0.54731131903739016</v>
      </c>
      <c r="H35" s="225">
        <f t="shared" si="14"/>
        <v>0.34938235294117637</v>
      </c>
      <c r="I35" s="225">
        <f t="shared" si="14"/>
        <v>-0.40175679504784323</v>
      </c>
      <c r="J35" s="225">
        <f t="shared" si="14"/>
        <v>-0.35649328883512832</v>
      </c>
      <c r="K35" s="29"/>
    </row>
    <row r="36" spans="2:11" x14ac:dyDescent="0.45">
      <c r="B36" s="223" t="s">
        <v>481</v>
      </c>
      <c r="C36" s="225">
        <f>IFERROR(C34/C13,0)</f>
        <v>0.28201471555253682</v>
      </c>
      <c r="D36" s="225">
        <f t="shared" ref="D36:J36" si="15">IFERROR(D34/D13,0)</f>
        <v>0.29293447428139185</v>
      </c>
      <c r="E36" s="225">
        <f t="shared" si="15"/>
        <v>0.29013909819559103</v>
      </c>
      <c r="F36" s="225">
        <f t="shared" si="15"/>
        <v>0.24147715409147158</v>
      </c>
      <c r="G36" s="225">
        <f t="shared" si="15"/>
        <v>0.27402603892136901</v>
      </c>
      <c r="H36" s="225">
        <f t="shared" si="15"/>
        <v>0.31712030789265228</v>
      </c>
      <c r="I36" s="225">
        <f t="shared" si="15"/>
        <v>0.21195291239493785</v>
      </c>
      <c r="J36" s="225">
        <f t="shared" si="15"/>
        <v>0.13429533385645723</v>
      </c>
      <c r="K36" s="29"/>
    </row>
    <row r="37" spans="2:11" x14ac:dyDescent="0.45">
      <c r="B37" s="213" t="s">
        <v>479</v>
      </c>
      <c r="C37" s="35">
        <f>IFERROR(Raw_seg_data!C70,0)</f>
        <v>126.81</v>
      </c>
      <c r="D37" s="35">
        <f>IFERROR(Raw_seg_data!D70,0)</f>
        <v>172.45</v>
      </c>
      <c r="E37" s="35">
        <f>IFERROR(Raw_seg_data!E70,0)</f>
        <v>290.95</v>
      </c>
      <c r="F37" s="35">
        <f>IFERROR(Raw_seg_data!F70,0)</f>
        <v>558.69000000000005</v>
      </c>
      <c r="G37" s="35">
        <f>IFERROR(Raw_seg_data!G70,0)</f>
        <v>723.73</v>
      </c>
      <c r="H37" s="35">
        <f>IFERROR(Raw_seg_data!H70,0)</f>
        <v>534.62</v>
      </c>
      <c r="I37" s="35">
        <f>IFERROR(Raw_seg_data!I70,0)</f>
        <v>642.70000000000005</v>
      </c>
      <c r="J37" s="35">
        <f>IFERROR(Raw_seg_data!J70,0)</f>
        <v>670.73</v>
      </c>
      <c r="K37" s="48">
        <f>IFERROR((J37/C37)^(1/7)-1,0)</f>
        <v>0.26865061030632842</v>
      </c>
    </row>
    <row r="38" spans="2:11" x14ac:dyDescent="0.45">
      <c r="B38" s="223" t="s">
        <v>476</v>
      </c>
      <c r="C38" s="224"/>
      <c r="D38" s="225">
        <f>IFERROR(D37/C37-1,0)</f>
        <v>0.35990852456430877</v>
      </c>
      <c r="E38" s="225">
        <f t="shared" ref="E38:J38" si="16">IFERROR(E37/D37-1,0)</f>
        <v>0.6871556973035664</v>
      </c>
      <c r="F38" s="225">
        <f t="shared" si="16"/>
        <v>0.92022684310018921</v>
      </c>
      <c r="G38" s="225">
        <f t="shared" si="16"/>
        <v>0.29540532316669332</v>
      </c>
      <c r="H38" s="225">
        <f t="shared" si="16"/>
        <v>-0.26129910325673944</v>
      </c>
      <c r="I38" s="225">
        <f t="shared" si="16"/>
        <v>0.2021622834910779</v>
      </c>
      <c r="J38" s="225">
        <f t="shared" si="16"/>
        <v>4.3612883149214188E-2</v>
      </c>
      <c r="K38" s="29"/>
    </row>
    <row r="39" spans="2:11" x14ac:dyDescent="0.45">
      <c r="B39" s="223" t="s">
        <v>481</v>
      </c>
      <c r="C39" s="225">
        <f>IFERROR(C37/C15,0)</f>
        <v>8.3129023376555269E-2</v>
      </c>
      <c r="D39" s="225">
        <f t="shared" ref="D39:J39" si="17">IFERROR(D37/D15,0)</f>
        <v>9.15223113828387E-2</v>
      </c>
      <c r="E39" s="225">
        <f t="shared" si="17"/>
        <v>0.13709377223444708</v>
      </c>
      <c r="F39" s="225">
        <f t="shared" si="17"/>
        <v>0.23985214505583202</v>
      </c>
      <c r="G39" s="225">
        <f t="shared" si="17"/>
        <v>0.26510450626011911</v>
      </c>
      <c r="H39" s="225">
        <f t="shared" si="17"/>
        <v>0.16803019778796802</v>
      </c>
      <c r="I39" s="225">
        <f t="shared" si="17"/>
        <v>0.17410031016781569</v>
      </c>
      <c r="J39" s="225">
        <f t="shared" si="17"/>
        <v>0.15878874253084724</v>
      </c>
      <c r="K39" s="29"/>
    </row>
  </sheetData>
  <sheetProtection algorithmName="SHA-512" hashValue="ijiuaQZsfLOBsHQI8E28qLX+NKC9tHJ4/97DLF6ZKxR1hpe5xB0D3af0pBWKF/5MduvB61JdU0PwjtpTSMKSmA==" saltValue="EoGg0oLsvqKVCoKNjEW7kg==" spinCount="100000" sheet="1" objects="1" scenarios="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78B8-8F22-4736-A784-AEA59713A76B}">
  <dimension ref="B2:H33"/>
  <sheetViews>
    <sheetView showGridLines="0" zoomScale="79" workbookViewId="0">
      <selection activeCell="P17" sqref="P17"/>
    </sheetView>
  </sheetViews>
  <sheetFormatPr defaultRowHeight="14.25" x14ac:dyDescent="0.45"/>
  <cols>
    <col min="1" max="1" width="1.73046875" customWidth="1"/>
    <col min="2" max="2" width="35.59765625" bestFit="1" customWidth="1"/>
    <col min="4" max="4" width="11.19921875" bestFit="1" customWidth="1"/>
    <col min="5" max="5" width="16" bestFit="1" customWidth="1"/>
    <col min="6" max="6" width="10.19921875" customWidth="1"/>
    <col min="7" max="7" width="16.59765625" customWidth="1"/>
  </cols>
  <sheetData>
    <row r="2" spans="2:8" x14ac:dyDescent="0.45">
      <c r="B2" s="130" t="s">
        <v>482</v>
      </c>
      <c r="C2" s="130"/>
      <c r="D2" s="130"/>
      <c r="E2" s="130"/>
      <c r="F2" s="130"/>
      <c r="G2" s="130"/>
      <c r="H2" s="130"/>
    </row>
    <row r="4" spans="2:8" x14ac:dyDescent="0.45">
      <c r="B4" s="130" t="s">
        <v>474</v>
      </c>
      <c r="C4" s="84" t="s">
        <v>483</v>
      </c>
      <c r="D4" s="178" t="s">
        <v>484</v>
      </c>
      <c r="E4" s="85" t="s">
        <v>485</v>
      </c>
      <c r="F4" s="85" t="s">
        <v>486</v>
      </c>
      <c r="G4" s="85" t="s">
        <v>487</v>
      </c>
      <c r="H4" s="85" t="s">
        <v>488</v>
      </c>
    </row>
    <row r="6" spans="2:8" x14ac:dyDescent="0.45">
      <c r="B6" s="61" t="str">
        <f>Raw_seg_data!B5</f>
        <v>FMCG Ciggarettes</v>
      </c>
      <c r="C6" s="229" t="s">
        <v>184</v>
      </c>
      <c r="D6" s="61" t="str">
        <f>Peer_data!$E$2</f>
        <v>EV/EBIT</v>
      </c>
      <c r="E6" s="209">
        <f>IFERROR(Raw_seg_data!J7,0)</f>
        <v>21091.35</v>
      </c>
      <c r="F6" s="230">
        <f>IFERROR(Peer_data!E9,0)</f>
        <v>16.255000000000003</v>
      </c>
      <c r="G6" s="209">
        <f t="shared" ref="G6:G11" si="0">E6*F6</f>
        <v>342839.89425000001</v>
      </c>
      <c r="H6" s="231">
        <f>G6/$G$12</f>
        <v>0.73283300874208335</v>
      </c>
    </row>
    <row r="7" spans="2:8" x14ac:dyDescent="0.45">
      <c r="B7" s="61" t="str">
        <f>Raw_seg_data!B18</f>
        <v>FMCG Others</v>
      </c>
      <c r="C7" s="229" t="s">
        <v>184</v>
      </c>
      <c r="D7" s="61" t="str">
        <f>Peer_data!$E$2</f>
        <v>EV/EBIT</v>
      </c>
      <c r="E7" s="209">
        <f>IFERROR(Raw_seg_data!J20,0)</f>
        <v>1590.23</v>
      </c>
      <c r="F7" s="230">
        <f>IFERROR(Peer_data!E19,0)</f>
        <v>37.840000000000003</v>
      </c>
      <c r="G7" s="209">
        <f t="shared" si="0"/>
        <v>60174.303200000009</v>
      </c>
      <c r="H7" s="231">
        <f t="shared" ref="H7:H12" si="1">G7/$G$12</f>
        <v>0.12862480826358608</v>
      </c>
    </row>
    <row r="8" spans="2:8" ht="15.75" x14ac:dyDescent="0.45">
      <c r="B8" s="61" t="str">
        <f>Raw_seg_data!B31</f>
        <v>Hotel</v>
      </c>
      <c r="C8" s="229" t="s">
        <v>489</v>
      </c>
      <c r="D8" s="229" t="s">
        <v>490</v>
      </c>
      <c r="E8" s="232">
        <v>33469</v>
      </c>
      <c r="F8" s="233">
        <v>0.4</v>
      </c>
      <c r="G8" s="209">
        <f t="shared" si="0"/>
        <v>13387.6</v>
      </c>
      <c r="H8" s="231">
        <f t="shared" si="1"/>
        <v>2.8616492282200364E-2</v>
      </c>
    </row>
    <row r="9" spans="2:8" x14ac:dyDescent="0.45">
      <c r="B9" s="61" t="str">
        <f>Raw_seg_data!B42</f>
        <v>Agri Business</v>
      </c>
      <c r="C9" s="229" t="s">
        <v>184</v>
      </c>
      <c r="D9" s="61" t="str">
        <f>Peer_data!$E$2</f>
        <v>EV/EBIT</v>
      </c>
      <c r="E9" s="209">
        <f>IFERROR(Raw_seg_data!J44,0)</f>
        <v>1540.3</v>
      </c>
      <c r="F9" s="230">
        <f>IFERROR(Peer_data!E29,0)</f>
        <v>19.149999999999999</v>
      </c>
      <c r="G9" s="209">
        <f t="shared" si="0"/>
        <v>29496.744999999995</v>
      </c>
      <c r="H9" s="231">
        <f t="shared" si="1"/>
        <v>6.3050388093648754E-2</v>
      </c>
    </row>
    <row r="10" spans="2:8" x14ac:dyDescent="0.45">
      <c r="B10" s="61" t="str">
        <f>Raw_seg_data!B55</f>
        <v>Paperboards Paper Pack.</v>
      </c>
      <c r="C10" s="229" t="s">
        <v>184</v>
      </c>
      <c r="D10" s="61" t="str">
        <f>Peer_data!$E$2</f>
        <v>EV/EBIT</v>
      </c>
      <c r="E10" s="209">
        <f>IFERROR(Raw_seg_data!J57,0)</f>
        <v>883.11</v>
      </c>
      <c r="F10" s="230">
        <f>IFERROR(Peer_data!E38,0)</f>
        <v>11.875</v>
      </c>
      <c r="G10" s="209">
        <f t="shared" si="0"/>
        <v>10486.93125</v>
      </c>
      <c r="H10" s="231">
        <f t="shared" si="1"/>
        <v>2.2416205083778333E-2</v>
      </c>
    </row>
    <row r="11" spans="2:8" x14ac:dyDescent="0.45">
      <c r="B11" s="61" t="str">
        <f>Raw_seg_data!B68</f>
        <v>Others/Infotech</v>
      </c>
      <c r="C11" s="229" t="s">
        <v>184</v>
      </c>
      <c r="D11" s="61" t="str">
        <f>Peer_data!$E$2</f>
        <v>EV/EBIT</v>
      </c>
      <c r="E11" s="209">
        <f>IFERROR(Raw_seg_data!J70,0)</f>
        <v>670.73</v>
      </c>
      <c r="F11" s="234">
        <f>IFERROR(Peer_data!E47,0)</f>
        <v>17.059999999999999</v>
      </c>
      <c r="G11" s="235">
        <f t="shared" si="0"/>
        <v>11442.6538</v>
      </c>
      <c r="H11" s="236">
        <f t="shared" si="1"/>
        <v>2.4459097534703059E-2</v>
      </c>
    </row>
    <row r="12" spans="2:8" x14ac:dyDescent="0.45">
      <c r="F12" s="237" t="s">
        <v>491</v>
      </c>
      <c r="G12" s="238">
        <f>SUM(G6:G11)</f>
        <v>467828.12750000006</v>
      </c>
      <c r="H12" s="239">
        <f t="shared" si="1"/>
        <v>1</v>
      </c>
    </row>
    <row r="14" spans="2:8" x14ac:dyDescent="0.45">
      <c r="B14" s="130" t="s">
        <v>492</v>
      </c>
      <c r="C14" s="130"/>
      <c r="D14" s="130"/>
      <c r="E14" s="130"/>
      <c r="F14" s="130"/>
      <c r="G14" s="130"/>
      <c r="H14" s="130"/>
    </row>
    <row r="16" spans="2:8" x14ac:dyDescent="0.45">
      <c r="B16" s="61" t="s">
        <v>493</v>
      </c>
      <c r="C16" s="61"/>
      <c r="D16" s="61"/>
      <c r="E16" s="61"/>
      <c r="F16" s="61"/>
      <c r="G16" s="240">
        <f>G12</f>
        <v>467828.12750000006</v>
      </c>
      <c r="H16" s="61"/>
    </row>
    <row r="17" spans="2:8" x14ac:dyDescent="0.45">
      <c r="B17" s="61"/>
      <c r="C17" s="61"/>
      <c r="D17" s="61"/>
      <c r="E17" s="61"/>
      <c r="F17" s="61"/>
      <c r="G17" s="61"/>
      <c r="H17" s="61"/>
    </row>
    <row r="18" spans="2:8" ht="15.75" x14ac:dyDescent="0.45">
      <c r="B18" s="241" t="s">
        <v>500</v>
      </c>
      <c r="C18" s="241"/>
      <c r="D18" s="241"/>
      <c r="E18" s="241"/>
      <c r="F18" s="241"/>
      <c r="G18" s="242">
        <v>1300</v>
      </c>
      <c r="H18" s="241"/>
    </row>
    <row r="19" spans="2:8" x14ac:dyDescent="0.45">
      <c r="B19" s="61"/>
      <c r="C19" s="61"/>
      <c r="D19" s="61"/>
      <c r="E19" s="61"/>
      <c r="F19" s="61"/>
      <c r="G19" s="61"/>
      <c r="H19" s="61"/>
    </row>
    <row r="20" spans="2:8" x14ac:dyDescent="0.45">
      <c r="B20" s="61" t="s">
        <v>494</v>
      </c>
      <c r="C20" s="61"/>
      <c r="D20" s="61"/>
      <c r="E20" s="61"/>
      <c r="F20" s="61"/>
      <c r="G20" s="243">
        <f>G16-G18</f>
        <v>466528.12750000006</v>
      </c>
      <c r="H20" s="61"/>
    </row>
    <row r="21" spans="2:8" x14ac:dyDescent="0.45">
      <c r="B21" s="61"/>
      <c r="C21" s="61"/>
      <c r="D21" s="61"/>
      <c r="E21" s="61"/>
      <c r="F21" s="61"/>
      <c r="G21" s="61"/>
      <c r="H21" s="61"/>
    </row>
    <row r="22" spans="2:8" x14ac:dyDescent="0.45">
      <c r="B22" s="61" t="s">
        <v>246</v>
      </c>
      <c r="C22" s="61"/>
      <c r="D22" s="61"/>
      <c r="E22" s="61"/>
      <c r="F22" s="61"/>
      <c r="G22" s="61">
        <f>IFERROR('Data Sheet'!K59,0)</f>
        <v>284.54000000000002</v>
      </c>
      <c r="H22" s="61"/>
    </row>
    <row r="23" spans="2:8" x14ac:dyDescent="0.45">
      <c r="B23" s="61" t="s">
        <v>495</v>
      </c>
      <c r="C23" s="61"/>
      <c r="D23" s="61"/>
      <c r="E23" s="61"/>
      <c r="F23" s="61"/>
      <c r="G23" s="61">
        <f>IFERROR('Data Sheet'!K69,0)</f>
        <v>4012.36</v>
      </c>
      <c r="H23" s="61"/>
    </row>
    <row r="24" spans="2:8" x14ac:dyDescent="0.45">
      <c r="B24" s="81"/>
      <c r="C24" s="81"/>
      <c r="D24" s="81"/>
      <c r="E24" s="81"/>
      <c r="F24" s="81"/>
      <c r="G24" s="81"/>
      <c r="H24" s="81"/>
    </row>
    <row r="25" spans="2:8" x14ac:dyDescent="0.45">
      <c r="B25" s="244" t="s">
        <v>357</v>
      </c>
      <c r="C25" s="244"/>
      <c r="D25" s="244"/>
      <c r="E25" s="244"/>
      <c r="F25" s="244"/>
      <c r="G25" s="246">
        <f>G20+G23-G22</f>
        <v>470255.94750000007</v>
      </c>
      <c r="H25" s="244"/>
    </row>
    <row r="26" spans="2:8" x14ac:dyDescent="0.45">
      <c r="B26" s="204" t="s">
        <v>496</v>
      </c>
      <c r="C26" s="204"/>
      <c r="D26" s="204"/>
      <c r="E26" s="204"/>
      <c r="F26" s="204"/>
      <c r="G26" s="247">
        <f>'Data Sheet'!B6</f>
        <v>1252.9467574578471</v>
      </c>
      <c r="H26" s="204"/>
    </row>
    <row r="27" spans="2:8" x14ac:dyDescent="0.45">
      <c r="B27" s="81"/>
      <c r="C27" s="81"/>
      <c r="D27" s="81"/>
      <c r="E27" s="81"/>
      <c r="F27" s="81"/>
      <c r="G27" s="81"/>
      <c r="H27" s="81"/>
    </row>
    <row r="28" spans="2:8" ht="14.65" thickBot="1" x14ac:dyDescent="0.5">
      <c r="B28" s="245" t="s">
        <v>497</v>
      </c>
      <c r="C28" s="245"/>
      <c r="D28" s="245"/>
      <c r="E28" s="245"/>
      <c r="F28" s="245"/>
      <c r="G28" s="248">
        <f>G25/G26</f>
        <v>375.31997644825776</v>
      </c>
      <c r="H28" s="245"/>
    </row>
    <row r="31" spans="2:8" x14ac:dyDescent="0.45">
      <c r="B31" s="249" t="s">
        <v>169</v>
      </c>
    </row>
    <row r="32" spans="2:8" x14ac:dyDescent="0.45">
      <c r="B32" s="249" t="s">
        <v>498</v>
      </c>
    </row>
    <row r="33" spans="2:2" x14ac:dyDescent="0.45">
      <c r="B33" s="249" t="s">
        <v>499</v>
      </c>
    </row>
  </sheetData>
  <sheetProtection algorithmName="SHA-512" hashValue="V/JizMHlS/tcFkIVUISo96gZZZ+Dmvf7ky/TxyXgaLf3WBQWrjlCHnKTUibZdOY1BJDt9UqhXkzmZe/VjIlp8g==" saltValue="gCA/mTORMUO6uURlfcnv0w==" spinCount="100000"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1BC4-C5AC-4931-B476-F96B144C2CF2}">
  <sheetPr>
    <pageSetUpPr fitToPage="1"/>
  </sheetPr>
  <dimension ref="B2:I94"/>
  <sheetViews>
    <sheetView showGridLines="0" topLeftCell="A32" zoomScale="147" zoomScaleNormal="60" workbookViewId="0">
      <selection activeCell="D48" sqref="D48"/>
    </sheetView>
  </sheetViews>
  <sheetFormatPr defaultRowHeight="14.25" x14ac:dyDescent="0.45"/>
  <cols>
    <col min="1" max="1" width="1.73046875" customWidth="1"/>
    <col min="2" max="2" width="36.59765625" customWidth="1"/>
  </cols>
  <sheetData>
    <row r="2" spans="2:9" ht="32.65" customHeight="1" x14ac:dyDescent="0.45">
      <c r="B2" s="265" t="s">
        <v>532</v>
      </c>
    </row>
    <row r="3" spans="2:9" x14ac:dyDescent="0.45">
      <c r="B3" t="str">
        <f>CONCATENATE(" ( ",VLOOKUP(B2,'List of Stocks'!B2:D5442,3,TRUE)," | ","BSE Code: ",VLOOKUP('DU Point Analysis'!B2,'List of Stocks'!B2:D5442,2,TRUE)," )")</f>
        <v xml:space="preserve"> ( ITC | BSE Code: 500875 )</v>
      </c>
    </row>
    <row r="4" spans="2:9" ht="17.649999999999999" customHeight="1" x14ac:dyDescent="0.55000000000000004">
      <c r="B4" s="271" t="str">
        <f>CONCATENATE(" INR ",'Data Sheet'!B8)</f>
        <v xml:space="preserve"> INR 308.4</v>
      </c>
    </row>
    <row r="5" spans="2:9" x14ac:dyDescent="0.45">
      <c r="B5" t="s">
        <v>8746</v>
      </c>
    </row>
    <row r="6" spans="2:9" ht="4.5" customHeight="1" thickBot="1" x14ac:dyDescent="0.5">
      <c r="B6" s="266"/>
      <c r="C6" s="266"/>
      <c r="D6" s="266"/>
      <c r="E6" s="266"/>
      <c r="F6" s="266"/>
      <c r="G6" s="266"/>
      <c r="H6" s="266"/>
      <c r="I6" s="266"/>
    </row>
    <row r="7" spans="2:9" ht="24.75" customHeight="1" thickTop="1" x14ac:dyDescent="0.55000000000000004">
      <c r="B7" s="271" t="s">
        <v>8747</v>
      </c>
    </row>
    <row r="8" spans="2:9" ht="14.25" customHeight="1" x14ac:dyDescent="0.45">
      <c r="B8" s="282" t="s">
        <v>8748</v>
      </c>
      <c r="C8" s="283"/>
      <c r="D8" s="283"/>
      <c r="E8" s="283"/>
      <c r="F8" s="283"/>
      <c r="G8" s="283"/>
      <c r="H8" s="283"/>
      <c r="I8" s="283"/>
    </row>
    <row r="9" spans="2:9" x14ac:dyDescent="0.45">
      <c r="B9" s="283"/>
      <c r="C9" s="283"/>
      <c r="D9" s="283"/>
      <c r="E9" s="283"/>
      <c r="F9" s="283"/>
      <c r="G9" s="283"/>
      <c r="H9" s="283"/>
      <c r="I9" s="283"/>
    </row>
    <row r="10" spans="2:9" ht="43.9" customHeight="1" x14ac:dyDescent="0.45">
      <c r="B10" s="283"/>
      <c r="C10" s="283"/>
      <c r="D10" s="283"/>
      <c r="E10" s="283"/>
      <c r="F10" s="283"/>
      <c r="G10" s="283"/>
      <c r="H10" s="283"/>
      <c r="I10" s="283"/>
    </row>
    <row r="11" spans="2:9" x14ac:dyDescent="0.45">
      <c r="B11" s="283"/>
      <c r="C11" s="283"/>
      <c r="D11" s="283"/>
      <c r="E11" s="283"/>
      <c r="F11" s="283"/>
      <c r="G11" s="283"/>
      <c r="H11" s="283"/>
      <c r="I11" s="283"/>
    </row>
    <row r="12" spans="2:9" ht="5.65" customHeight="1" x14ac:dyDescent="0.45">
      <c r="C12" s="42"/>
      <c r="D12" s="42"/>
      <c r="E12" s="42"/>
      <c r="F12" s="42"/>
      <c r="G12" s="42"/>
      <c r="H12" s="42"/>
    </row>
    <row r="13" spans="2:9" ht="17.649999999999999" customHeight="1" x14ac:dyDescent="0.55000000000000004">
      <c r="B13" s="271" t="s">
        <v>8758</v>
      </c>
    </row>
    <row r="14" spans="2:9" ht="7.9" customHeight="1" x14ac:dyDescent="0.45">
      <c r="B14" s="2"/>
    </row>
    <row r="15" spans="2:9" x14ac:dyDescent="0.45">
      <c r="B15" s="2"/>
    </row>
    <row r="16" spans="2:9" x14ac:dyDescent="0.45">
      <c r="B16" s="2"/>
    </row>
    <row r="17" spans="2:2" x14ac:dyDescent="0.45">
      <c r="B17" s="2"/>
    </row>
    <row r="18" spans="2:2" x14ac:dyDescent="0.45">
      <c r="B18" s="2"/>
    </row>
    <row r="19" spans="2:2" x14ac:dyDescent="0.45">
      <c r="B19" s="2"/>
    </row>
    <row r="20" spans="2:2" x14ac:dyDescent="0.45">
      <c r="B20" s="2"/>
    </row>
    <row r="21" spans="2:2" x14ac:dyDescent="0.45">
      <c r="B21" s="2"/>
    </row>
    <row r="22" spans="2:2" x14ac:dyDescent="0.45">
      <c r="B22" s="2"/>
    </row>
    <row r="23" spans="2:2" x14ac:dyDescent="0.45">
      <c r="B23" s="2"/>
    </row>
    <row r="56" spans="2:9" x14ac:dyDescent="0.45">
      <c r="B56" s="281" t="s">
        <v>59</v>
      </c>
      <c r="C56" s="281"/>
      <c r="D56" s="281"/>
      <c r="E56" s="281"/>
      <c r="F56" s="281"/>
      <c r="G56" s="281"/>
      <c r="H56" s="281"/>
      <c r="I56" s="281"/>
    </row>
    <row r="57" spans="2:9" x14ac:dyDescent="0.45">
      <c r="C57" s="267">
        <f>'Historical FS'!F3</f>
        <v>43555</v>
      </c>
      <c r="D57" s="267">
        <f>'Historical FS'!G3</f>
        <v>43921</v>
      </c>
      <c r="E57" s="267">
        <f>'Historical FS'!H3</f>
        <v>44286</v>
      </c>
      <c r="F57" s="267">
        <f>'Historical FS'!I3</f>
        <v>44651</v>
      </c>
      <c r="G57" s="267">
        <f>'Historical FS'!J3</f>
        <v>45016</v>
      </c>
      <c r="H57" s="267">
        <f>'Historical FS'!K3</f>
        <v>45382</v>
      </c>
      <c r="I57" s="267">
        <f>'Historical FS'!L3</f>
        <v>45747</v>
      </c>
    </row>
    <row r="58" spans="2:9" x14ac:dyDescent="0.45">
      <c r="B58" t="s">
        <v>188</v>
      </c>
      <c r="C58">
        <f>'Data Sheet'!E30</f>
        <v>12592.33</v>
      </c>
      <c r="D58">
        <f>'Data Sheet'!F30</f>
        <v>15306.23</v>
      </c>
      <c r="E58">
        <f>'Data Sheet'!G30</f>
        <v>13161.19</v>
      </c>
      <c r="F58">
        <f>'Data Sheet'!H30</f>
        <v>15242.66</v>
      </c>
      <c r="G58">
        <f>'Data Sheet'!I30</f>
        <v>19191.66</v>
      </c>
      <c r="H58">
        <f>'Data Sheet'!J30</f>
        <v>20458.78</v>
      </c>
      <c r="I58">
        <f>'Data Sheet'!K30</f>
        <v>34746.629999999997</v>
      </c>
    </row>
    <row r="59" spans="2:9" x14ac:dyDescent="0.45">
      <c r="B59" t="s">
        <v>8749</v>
      </c>
      <c r="C59">
        <f>(('Data Sheet'!E57+'Data Sheet'!E58)+('Data Sheet'!D57+'Data Sheet'!D58)/2)</f>
        <v>85395.925000000003</v>
      </c>
      <c r="D59">
        <f>(('Data Sheet'!F57+'Data Sheet'!F58)+('Data Sheet'!E57+'Data Sheet'!E58)/2)</f>
        <v>94843.695000000007</v>
      </c>
      <c r="E59">
        <f>(('Data Sheet'!G57+'Data Sheet'!G58)+('Data Sheet'!F57+'Data Sheet'!F58)/2)</f>
        <v>92983.97</v>
      </c>
      <c r="F59">
        <f>(('Data Sheet'!H57+'Data Sheet'!H58)+('Data Sheet'!G57+'Data Sheet'!G58)/2)</f>
        <v>92629.239999999991</v>
      </c>
      <c r="G59">
        <f>(('Data Sheet'!I57+'Data Sheet'!I58)+('Data Sheet'!H57+'Data Sheet'!H58)/2)</f>
        <v>100383.04500000001</v>
      </c>
      <c r="H59">
        <f>(('Data Sheet'!J57+'Data Sheet'!J58)+('Data Sheet'!I57+'Data Sheet'!I58)/2)</f>
        <v>109084.63</v>
      </c>
      <c r="I59">
        <f>(('Data Sheet'!K57+'Data Sheet'!K58)+('Data Sheet'!J57+'Data Sheet'!J58)/2)</f>
        <v>107283.55</v>
      </c>
    </row>
    <row r="60" spans="2:9" x14ac:dyDescent="0.45">
      <c r="B60" s="268" t="s">
        <v>59</v>
      </c>
      <c r="C60" s="269">
        <f>C58/C59</f>
        <v>0.14745820716855049</v>
      </c>
      <c r="D60" s="269">
        <f t="shared" ref="D60:I60" si="0">D58/D59</f>
        <v>0.16138373773818068</v>
      </c>
      <c r="E60" s="269">
        <f t="shared" si="0"/>
        <v>0.14154256911164365</v>
      </c>
      <c r="F60" s="269">
        <f t="shared" si="0"/>
        <v>0.164555598210673</v>
      </c>
      <c r="G60" s="269">
        <f t="shared" si="0"/>
        <v>0.19118427818163911</v>
      </c>
      <c r="H60" s="269">
        <f t="shared" si="0"/>
        <v>0.18754961170973397</v>
      </c>
      <c r="I60" s="269">
        <f t="shared" si="0"/>
        <v>0.3238765868579106</v>
      </c>
    </row>
    <row r="62" spans="2:9" x14ac:dyDescent="0.45">
      <c r="B62" s="281" t="s">
        <v>8755</v>
      </c>
      <c r="C62" s="281"/>
      <c r="D62" s="281"/>
      <c r="E62" s="281"/>
      <c r="F62" s="281"/>
      <c r="G62" s="281"/>
      <c r="H62" s="281"/>
      <c r="I62" s="281"/>
    </row>
    <row r="63" spans="2:9" x14ac:dyDescent="0.45">
      <c r="C63" s="267">
        <f t="shared" ref="C63:H63" si="1">C57</f>
        <v>43555</v>
      </c>
      <c r="D63" s="267">
        <f t="shared" si="1"/>
        <v>43921</v>
      </c>
      <c r="E63" s="267">
        <f t="shared" si="1"/>
        <v>44286</v>
      </c>
      <c r="F63" s="267">
        <f t="shared" si="1"/>
        <v>44651</v>
      </c>
      <c r="G63" s="267">
        <f t="shared" si="1"/>
        <v>45016</v>
      </c>
      <c r="H63" s="267">
        <f t="shared" si="1"/>
        <v>45382</v>
      </c>
      <c r="I63" s="267">
        <f>I57</f>
        <v>45747</v>
      </c>
    </row>
    <row r="64" spans="2:9" x14ac:dyDescent="0.45">
      <c r="B64" t="s">
        <v>188</v>
      </c>
      <c r="C64">
        <f t="shared" ref="C64:H64" si="2">C58</f>
        <v>12592.33</v>
      </c>
      <c r="D64">
        <f t="shared" si="2"/>
        <v>15306.23</v>
      </c>
      <c r="E64">
        <f t="shared" si="2"/>
        <v>13161.19</v>
      </c>
      <c r="F64">
        <f t="shared" si="2"/>
        <v>15242.66</v>
      </c>
      <c r="G64">
        <f t="shared" si="2"/>
        <v>19191.66</v>
      </c>
      <c r="H64">
        <f t="shared" si="2"/>
        <v>20458.78</v>
      </c>
      <c r="I64">
        <f>I58</f>
        <v>34746.629999999997</v>
      </c>
    </row>
    <row r="65" spans="2:9" x14ac:dyDescent="0.45">
      <c r="B65" t="s">
        <v>359</v>
      </c>
      <c r="C65">
        <f>'Data Sheet'!E17</f>
        <v>48339.58</v>
      </c>
      <c r="D65">
        <f>'Data Sheet'!F17</f>
        <v>49387.7</v>
      </c>
      <c r="E65">
        <f>'Data Sheet'!G17</f>
        <v>49257.45</v>
      </c>
      <c r="F65">
        <f>'Data Sheet'!H17</f>
        <v>60644.54</v>
      </c>
      <c r="G65">
        <f>'Data Sheet'!I17</f>
        <v>70919.03</v>
      </c>
      <c r="H65">
        <f>'Data Sheet'!J17</f>
        <v>67931.94</v>
      </c>
      <c r="I65">
        <f>'Data Sheet'!K17</f>
        <v>75323.34</v>
      </c>
    </row>
    <row r="66" spans="2:9" x14ac:dyDescent="0.45">
      <c r="B66" s="268" t="s">
        <v>8750</v>
      </c>
      <c r="C66" s="269">
        <f t="shared" ref="C66:H66" si="3">C64/C65</f>
        <v>0.26049729848707825</v>
      </c>
      <c r="D66" s="269">
        <f t="shared" si="3"/>
        <v>0.30991987883622846</v>
      </c>
      <c r="E66" s="269">
        <f t="shared" si="3"/>
        <v>0.26719186640802561</v>
      </c>
      <c r="F66" s="269">
        <f t="shared" si="3"/>
        <v>0.25134430898478244</v>
      </c>
      <c r="G66" s="269">
        <f t="shared" si="3"/>
        <v>0.27061368436652333</v>
      </c>
      <c r="H66" s="269">
        <f t="shared" si="3"/>
        <v>0.30116584334261615</v>
      </c>
      <c r="I66" s="269">
        <f>I64/I65</f>
        <v>0.46129964497060272</v>
      </c>
    </row>
    <row r="68" spans="2:9" x14ac:dyDescent="0.45">
      <c r="B68" t="s">
        <v>359</v>
      </c>
      <c r="C68">
        <f t="shared" ref="C68:H68" si="4">C65</f>
        <v>48339.58</v>
      </c>
      <c r="D68">
        <f t="shared" si="4"/>
        <v>49387.7</v>
      </c>
      <c r="E68">
        <f t="shared" si="4"/>
        <v>49257.45</v>
      </c>
      <c r="F68">
        <f t="shared" si="4"/>
        <v>60644.54</v>
      </c>
      <c r="G68">
        <f t="shared" si="4"/>
        <v>70919.03</v>
      </c>
      <c r="H68">
        <f t="shared" si="4"/>
        <v>67931.94</v>
      </c>
      <c r="I68">
        <f>I65</f>
        <v>75323.34</v>
      </c>
    </row>
    <row r="69" spans="2:9" x14ac:dyDescent="0.45">
      <c r="B69" t="s">
        <v>8751</v>
      </c>
      <c r="C69">
        <f>('Data Sheet'!E66+'Data Sheet'!D66)/2</f>
        <v>67989.959999999992</v>
      </c>
      <c r="D69">
        <f>('Data Sheet'!F66+'Data Sheet'!E66)/2</f>
        <v>74524.89499999999</v>
      </c>
      <c r="E69">
        <f>('Data Sheet'!G66+'Data Sheet'!F66)/2</f>
        <v>75535.755000000005</v>
      </c>
      <c r="F69">
        <f>('Data Sheet'!H66+'Data Sheet'!G66)/2</f>
        <v>75478.39</v>
      </c>
      <c r="G69">
        <f>('Data Sheet'!I66+'Data Sheet'!H66)/2</f>
        <v>81513.490000000005</v>
      </c>
      <c r="H69">
        <f>('Data Sheet'!J66+'Data Sheet'!I66)/2</f>
        <v>88792.464999999997</v>
      </c>
      <c r="I69">
        <f>('Data Sheet'!K66+'Data Sheet'!J66)/2</f>
        <v>89878.334999999992</v>
      </c>
    </row>
    <row r="70" spans="2:9" x14ac:dyDescent="0.45">
      <c r="B70" s="268" t="s">
        <v>8752</v>
      </c>
      <c r="C70" s="270">
        <f t="shared" ref="C70:I70" si="5">C68/C69</f>
        <v>0.71098115074637502</v>
      </c>
      <c r="D70" s="270">
        <f t="shared" si="5"/>
        <v>0.66270069887384619</v>
      </c>
      <c r="E70" s="270">
        <f t="shared" si="5"/>
        <v>0.65210773361568963</v>
      </c>
      <c r="F70" s="270">
        <f t="shared" si="5"/>
        <v>0.80346891342011939</v>
      </c>
      <c r="G70" s="270">
        <f t="shared" si="5"/>
        <v>0.87002813890068986</v>
      </c>
      <c r="H70" s="270">
        <f t="shared" si="5"/>
        <v>0.76506424278231278</v>
      </c>
      <c r="I70" s="270">
        <f t="shared" si="5"/>
        <v>0.83805891597791615</v>
      </c>
    </row>
    <row r="72" spans="2:9" x14ac:dyDescent="0.45">
      <c r="B72" t="s">
        <v>8751</v>
      </c>
      <c r="C72">
        <f>C69</f>
        <v>67989.959999999992</v>
      </c>
      <c r="D72">
        <f t="shared" ref="D72:I72" si="6">D69</f>
        <v>74524.89499999999</v>
      </c>
      <c r="E72">
        <f t="shared" si="6"/>
        <v>75535.755000000005</v>
      </c>
      <c r="F72">
        <f t="shared" si="6"/>
        <v>75478.39</v>
      </c>
      <c r="G72">
        <f t="shared" si="6"/>
        <v>81513.490000000005</v>
      </c>
      <c r="H72">
        <f t="shared" si="6"/>
        <v>88792.464999999997</v>
      </c>
      <c r="I72">
        <f t="shared" si="6"/>
        <v>89878.334999999992</v>
      </c>
    </row>
    <row r="73" spans="2:9" x14ac:dyDescent="0.45">
      <c r="B73" t="s">
        <v>8749</v>
      </c>
      <c r="C73">
        <f>C59</f>
        <v>85395.925000000003</v>
      </c>
      <c r="D73">
        <f t="shared" ref="D73:I73" si="7">D59</f>
        <v>94843.695000000007</v>
      </c>
      <c r="E73">
        <f t="shared" si="7"/>
        <v>92983.97</v>
      </c>
      <c r="F73">
        <f t="shared" si="7"/>
        <v>92629.239999999991</v>
      </c>
      <c r="G73">
        <f t="shared" si="7"/>
        <v>100383.04500000001</v>
      </c>
      <c r="H73">
        <f t="shared" si="7"/>
        <v>109084.63</v>
      </c>
      <c r="I73">
        <f t="shared" si="7"/>
        <v>107283.55</v>
      </c>
    </row>
    <row r="74" spans="2:9" x14ac:dyDescent="0.45">
      <c r="B74" s="268" t="str">
        <f>CONCATENATE("Equity Multiplier"," (","C",")")</f>
        <v>Equity Multiplier (C)</v>
      </c>
      <c r="C74" s="270">
        <f t="shared" ref="C74:I74" si="8">C72/C73</f>
        <v>0.79617335370510933</v>
      </c>
      <c r="D74" s="270">
        <f t="shared" si="8"/>
        <v>0.78576541118521359</v>
      </c>
      <c r="E74" s="270">
        <f t="shared" si="8"/>
        <v>0.81235244096374892</v>
      </c>
      <c r="F74" s="270">
        <f t="shared" si="8"/>
        <v>0.8148441032226974</v>
      </c>
      <c r="G74" s="270">
        <f t="shared" si="8"/>
        <v>0.81202448082741463</v>
      </c>
      <c r="H74" s="270">
        <f t="shared" si="8"/>
        <v>0.81397778037107515</v>
      </c>
      <c r="I74" s="270">
        <f t="shared" si="8"/>
        <v>0.83776436368856166</v>
      </c>
    </row>
    <row r="76" spans="2:9" x14ac:dyDescent="0.45">
      <c r="B76" s="268" t="s">
        <v>8753</v>
      </c>
      <c r="C76" s="269">
        <f>C66*C70*C74</f>
        <v>0.14745820716855049</v>
      </c>
      <c r="D76" s="269">
        <f t="shared" ref="D76:I76" si="9">D66*D70*D74</f>
        <v>0.16138373773818068</v>
      </c>
      <c r="E76" s="269">
        <f t="shared" si="9"/>
        <v>0.14154256911164365</v>
      </c>
      <c r="F76" s="269">
        <f t="shared" si="9"/>
        <v>0.164555598210673</v>
      </c>
      <c r="G76" s="269">
        <f t="shared" si="9"/>
        <v>0.19118427818163913</v>
      </c>
      <c r="H76" s="269">
        <f t="shared" si="9"/>
        <v>0.187549611709734</v>
      </c>
      <c r="I76" s="269">
        <f t="shared" si="9"/>
        <v>0.3238765868579106</v>
      </c>
    </row>
    <row r="78" spans="2:9" x14ac:dyDescent="0.45">
      <c r="B78" s="281" t="s">
        <v>8754</v>
      </c>
      <c r="C78" s="281"/>
      <c r="D78" s="281"/>
      <c r="E78" s="281"/>
      <c r="F78" s="281"/>
      <c r="G78" s="281"/>
      <c r="H78" s="281"/>
      <c r="I78" s="281"/>
    </row>
    <row r="79" spans="2:9" x14ac:dyDescent="0.45">
      <c r="C79" s="267">
        <f t="shared" ref="C79:H79" si="10">C63</f>
        <v>43555</v>
      </c>
      <c r="D79" s="267">
        <f t="shared" si="10"/>
        <v>43921</v>
      </c>
      <c r="E79" s="267">
        <f t="shared" si="10"/>
        <v>44286</v>
      </c>
      <c r="F79" s="267">
        <f t="shared" si="10"/>
        <v>44651</v>
      </c>
      <c r="G79" s="267">
        <f t="shared" si="10"/>
        <v>45016</v>
      </c>
      <c r="H79" s="267">
        <f t="shared" si="10"/>
        <v>45382</v>
      </c>
      <c r="I79" s="267">
        <f>I63</f>
        <v>45747</v>
      </c>
    </row>
    <row r="80" spans="2:9" x14ac:dyDescent="0.45">
      <c r="B80" t="s">
        <v>188</v>
      </c>
      <c r="C80">
        <f>C64</f>
        <v>12592.33</v>
      </c>
      <c r="D80">
        <f t="shared" ref="D80:I80" si="11">D64</f>
        <v>15306.23</v>
      </c>
      <c r="E80">
        <f t="shared" si="11"/>
        <v>13161.19</v>
      </c>
      <c r="F80">
        <f t="shared" si="11"/>
        <v>15242.66</v>
      </c>
      <c r="G80">
        <f t="shared" si="11"/>
        <v>19191.66</v>
      </c>
      <c r="H80">
        <f t="shared" si="11"/>
        <v>20458.78</v>
      </c>
      <c r="I80">
        <f t="shared" si="11"/>
        <v>34746.629999999997</v>
      </c>
    </row>
    <row r="81" spans="2:9" x14ac:dyDescent="0.45">
      <c r="B81" t="s">
        <v>8751</v>
      </c>
      <c r="C81">
        <f>C69</f>
        <v>67989.959999999992</v>
      </c>
      <c r="D81">
        <f t="shared" ref="D81:I81" si="12">D69</f>
        <v>74524.89499999999</v>
      </c>
      <c r="E81">
        <f t="shared" si="12"/>
        <v>75535.755000000005</v>
      </c>
      <c r="F81">
        <f t="shared" si="12"/>
        <v>75478.39</v>
      </c>
      <c r="G81">
        <f t="shared" si="12"/>
        <v>81513.490000000005</v>
      </c>
      <c r="H81">
        <f t="shared" si="12"/>
        <v>88792.464999999997</v>
      </c>
      <c r="I81">
        <f t="shared" si="12"/>
        <v>89878.334999999992</v>
      </c>
    </row>
    <row r="82" spans="2:9" x14ac:dyDescent="0.45">
      <c r="B82" s="268" t="s">
        <v>8754</v>
      </c>
      <c r="C82" s="269">
        <f t="shared" ref="C82:I82" si="13">C80/C81</f>
        <v>0.18520866904466485</v>
      </c>
      <c r="D82" s="269">
        <f t="shared" si="13"/>
        <v>0.20538412029966632</v>
      </c>
      <c r="E82" s="269">
        <f t="shared" si="13"/>
        <v>0.17423788244388369</v>
      </c>
      <c r="F82" s="269">
        <f t="shared" si="13"/>
        <v>0.20194733883433391</v>
      </c>
      <c r="G82" s="269">
        <f t="shared" si="13"/>
        <v>0.23544152017046502</v>
      </c>
      <c r="H82" s="269">
        <f t="shared" si="13"/>
        <v>0.23041121788881522</v>
      </c>
      <c r="I82" s="269">
        <f t="shared" si="13"/>
        <v>0.38659628040506089</v>
      </c>
    </row>
    <row r="84" spans="2:9" x14ac:dyDescent="0.45">
      <c r="B84" s="281" t="s">
        <v>8756</v>
      </c>
      <c r="C84" s="281"/>
      <c r="D84" s="281"/>
      <c r="E84" s="281"/>
      <c r="F84" s="281"/>
      <c r="G84" s="281"/>
      <c r="H84" s="281"/>
      <c r="I84" s="281"/>
    </row>
    <row r="85" spans="2:9" x14ac:dyDescent="0.45">
      <c r="C85" s="267">
        <f t="shared" ref="C85:H85" si="14">C79</f>
        <v>43555</v>
      </c>
      <c r="D85" s="267">
        <f t="shared" si="14"/>
        <v>43921</v>
      </c>
      <c r="E85" s="267">
        <f t="shared" si="14"/>
        <v>44286</v>
      </c>
      <c r="F85" s="267">
        <f t="shared" si="14"/>
        <v>44651</v>
      </c>
      <c r="G85" s="267">
        <f t="shared" si="14"/>
        <v>45016</v>
      </c>
      <c r="H85" s="267">
        <f t="shared" si="14"/>
        <v>45382</v>
      </c>
      <c r="I85" s="267">
        <f>I79</f>
        <v>45747</v>
      </c>
    </row>
    <row r="86" spans="2:9" x14ac:dyDescent="0.45">
      <c r="B86" t="s">
        <v>188</v>
      </c>
      <c r="C86">
        <f t="shared" ref="C86:H86" si="15">C80</f>
        <v>12592.33</v>
      </c>
      <c r="D86">
        <f t="shared" si="15"/>
        <v>15306.23</v>
      </c>
      <c r="E86">
        <f t="shared" si="15"/>
        <v>13161.19</v>
      </c>
      <c r="F86">
        <f t="shared" si="15"/>
        <v>15242.66</v>
      </c>
      <c r="G86">
        <f t="shared" si="15"/>
        <v>19191.66</v>
      </c>
      <c r="H86">
        <f t="shared" si="15"/>
        <v>20458.78</v>
      </c>
      <c r="I86">
        <f>I80</f>
        <v>34746.629999999997</v>
      </c>
    </row>
    <row r="87" spans="2:9" x14ac:dyDescent="0.45">
      <c r="B87" t="s">
        <v>359</v>
      </c>
      <c r="C87">
        <f t="shared" ref="C87:H87" si="16">C68</f>
        <v>48339.58</v>
      </c>
      <c r="D87">
        <f t="shared" si="16"/>
        <v>49387.7</v>
      </c>
      <c r="E87">
        <f t="shared" si="16"/>
        <v>49257.45</v>
      </c>
      <c r="F87">
        <f t="shared" si="16"/>
        <v>60644.54</v>
      </c>
      <c r="G87">
        <f t="shared" si="16"/>
        <v>70919.03</v>
      </c>
      <c r="H87">
        <f t="shared" si="16"/>
        <v>67931.94</v>
      </c>
      <c r="I87">
        <f>I68</f>
        <v>75323.34</v>
      </c>
    </row>
    <row r="88" spans="2:9" x14ac:dyDescent="0.45">
      <c r="B88" s="268" t="s">
        <v>8750</v>
      </c>
      <c r="C88" s="269">
        <f t="shared" ref="C88:I88" si="17">C86/C87</f>
        <v>0.26049729848707825</v>
      </c>
      <c r="D88" s="269">
        <f t="shared" si="17"/>
        <v>0.30991987883622846</v>
      </c>
      <c r="E88" s="269">
        <f t="shared" si="17"/>
        <v>0.26719186640802561</v>
      </c>
      <c r="F88" s="269">
        <f t="shared" si="17"/>
        <v>0.25134430898478244</v>
      </c>
      <c r="G88" s="269">
        <f t="shared" si="17"/>
        <v>0.27061368436652333</v>
      </c>
      <c r="H88" s="269">
        <f t="shared" si="17"/>
        <v>0.30116584334261615</v>
      </c>
      <c r="I88" s="269">
        <f t="shared" si="17"/>
        <v>0.46129964497060272</v>
      </c>
    </row>
    <row r="90" spans="2:9" x14ac:dyDescent="0.45">
      <c r="B90" t="s">
        <v>359</v>
      </c>
      <c r="C90">
        <f t="shared" ref="C90:H90" si="18">C87</f>
        <v>48339.58</v>
      </c>
      <c r="D90">
        <f t="shared" si="18"/>
        <v>49387.7</v>
      </c>
      <c r="E90">
        <f t="shared" si="18"/>
        <v>49257.45</v>
      </c>
      <c r="F90">
        <f t="shared" si="18"/>
        <v>60644.54</v>
      </c>
      <c r="G90">
        <f t="shared" si="18"/>
        <v>70919.03</v>
      </c>
      <c r="H90">
        <f t="shared" si="18"/>
        <v>67931.94</v>
      </c>
      <c r="I90">
        <f>I87</f>
        <v>75323.34</v>
      </c>
    </row>
    <row r="91" spans="2:9" x14ac:dyDescent="0.45">
      <c r="B91" t="s">
        <v>8751</v>
      </c>
      <c r="C91">
        <f t="shared" ref="C91:H91" si="19">C69</f>
        <v>67989.959999999992</v>
      </c>
      <c r="D91">
        <f t="shared" si="19"/>
        <v>74524.89499999999</v>
      </c>
      <c r="E91">
        <f t="shared" si="19"/>
        <v>75535.755000000005</v>
      </c>
      <c r="F91">
        <f t="shared" si="19"/>
        <v>75478.39</v>
      </c>
      <c r="G91">
        <f t="shared" si="19"/>
        <v>81513.490000000005</v>
      </c>
      <c r="H91">
        <f t="shared" si="19"/>
        <v>88792.464999999997</v>
      </c>
      <c r="I91">
        <f>I69</f>
        <v>89878.334999999992</v>
      </c>
    </row>
    <row r="92" spans="2:9" x14ac:dyDescent="0.45">
      <c r="B92" s="268" t="s">
        <v>8752</v>
      </c>
      <c r="C92" s="270">
        <f t="shared" ref="C92:I92" si="20">C90/C91</f>
        <v>0.71098115074637502</v>
      </c>
      <c r="D92" s="270">
        <f t="shared" si="20"/>
        <v>0.66270069887384619</v>
      </c>
      <c r="E92" s="270">
        <f t="shared" si="20"/>
        <v>0.65210773361568963</v>
      </c>
      <c r="F92" s="270">
        <f t="shared" si="20"/>
        <v>0.80346891342011939</v>
      </c>
      <c r="G92" s="270">
        <f t="shared" si="20"/>
        <v>0.87002813890068986</v>
      </c>
      <c r="H92" s="270">
        <f t="shared" si="20"/>
        <v>0.76506424278231278</v>
      </c>
      <c r="I92" s="270">
        <f t="shared" si="20"/>
        <v>0.83805891597791615</v>
      </c>
    </row>
    <row r="94" spans="2:9" x14ac:dyDescent="0.45">
      <c r="B94" s="268" t="s">
        <v>8757</v>
      </c>
      <c r="C94" s="269">
        <f>C92*C88</f>
        <v>0.18520866904466485</v>
      </c>
      <c r="D94" s="269">
        <f t="shared" ref="D94:I94" si="21">D92*D88</f>
        <v>0.20538412029966632</v>
      </c>
      <c r="E94" s="269">
        <f t="shared" si="21"/>
        <v>0.17423788244388369</v>
      </c>
      <c r="F94" s="269">
        <f t="shared" si="21"/>
        <v>0.20194733883433388</v>
      </c>
      <c r="G94" s="269">
        <f t="shared" si="21"/>
        <v>0.23544152017046502</v>
      </c>
      <c r="H94" s="269">
        <f t="shared" si="21"/>
        <v>0.23041121788881525</v>
      </c>
      <c r="I94" s="269">
        <f t="shared" si="21"/>
        <v>0.38659628040506089</v>
      </c>
    </row>
  </sheetData>
  <sheetProtection algorithmName="SHA-512" hashValue="1kLpQQao8iTtCgAKc6iFZr0c/OHU6C4RfdGhPWmLmynvanfbgC8QN0GvAW7qbAIVgDKPG0seywUoLNsqhHbeiw==" saltValue="Xr+c94MrIq+tA+KW0L3i8w==" spinCount="100000" sheet="1" objects="1" scenarios="1"/>
  <mergeCells count="5">
    <mergeCell ref="B56:I56"/>
    <mergeCell ref="B62:I62"/>
    <mergeCell ref="B78:I78"/>
    <mergeCell ref="B84:I84"/>
    <mergeCell ref="B8:I11"/>
  </mergeCells>
  <pageMargins left="0.23622047244094491" right="0.23622047244094491" top="0.35433070866141736" bottom="0.35433070866141736" header="0.31496062992125984" footer="0.31496062992125984"/>
  <pageSetup paperSize="9" scale="97" fitToHeight="0" orientation="portrait" r:id="rId1"/>
  <rowBreaks count="1" manualBreakCount="1">
    <brk id="52" max="8"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CC27-4DE2-4125-BD3F-0F1589F5CC27}">
  <sheetPr>
    <pageSetUpPr fitToPage="1"/>
  </sheetPr>
  <dimension ref="B1:I104"/>
  <sheetViews>
    <sheetView showGridLines="0" topLeftCell="A34" zoomScale="71" zoomScaleNormal="113" zoomScalePageLayoutView="49" workbookViewId="0">
      <selection activeCell="C49" sqref="C49"/>
    </sheetView>
  </sheetViews>
  <sheetFormatPr defaultRowHeight="14.25" x14ac:dyDescent="0.45"/>
  <cols>
    <col min="1" max="1" width="1.73046875" customWidth="1"/>
    <col min="2" max="2" width="36.59765625" customWidth="1"/>
    <col min="10" max="10" width="1.73046875" customWidth="1"/>
  </cols>
  <sheetData>
    <row r="1" spans="2:9" ht="9" customHeight="1" x14ac:dyDescent="0.45"/>
    <row r="2" spans="2:9" ht="32.65" customHeight="1" x14ac:dyDescent="0.45">
      <c r="B2" s="265" t="s">
        <v>532</v>
      </c>
    </row>
    <row r="3" spans="2:9" x14ac:dyDescent="0.45">
      <c r="B3" t="str">
        <f>CONCATENATE(" ( ",VLOOKUP(B2,'List of Stocks'!B2:D5442,3,TRUE)," | ","BSE Code: ",VLOOKUP('Altman Z Score'!B2,'List of Stocks'!B2:D5442,2,TRUE)," )")</f>
        <v xml:space="preserve"> ( ITC | BSE Code: 500875 )</v>
      </c>
    </row>
    <row r="4" spans="2:9" ht="17.649999999999999" customHeight="1" x14ac:dyDescent="0.55000000000000004">
      <c r="B4" s="271" t="str">
        <f>CONCATENATE(" INR ",'Data Sheet'!B8)</f>
        <v xml:space="preserve"> INR 308.4</v>
      </c>
    </row>
    <row r="5" spans="2:9" x14ac:dyDescent="0.45">
      <c r="B5" t="s">
        <v>8746</v>
      </c>
    </row>
    <row r="6" spans="2:9" ht="4.5" customHeight="1" thickBot="1" x14ac:dyDescent="0.5">
      <c r="B6" s="266"/>
      <c r="C6" s="266"/>
      <c r="D6" s="266"/>
      <c r="E6" s="266"/>
      <c r="F6" s="266"/>
      <c r="G6" s="266"/>
      <c r="H6" s="266"/>
      <c r="I6" s="266"/>
    </row>
    <row r="7" spans="2:9" ht="22.15" customHeight="1" thickTop="1" x14ac:dyDescent="0.65">
      <c r="B7" s="285" t="s">
        <v>8759</v>
      </c>
      <c r="C7" s="285"/>
      <c r="D7" s="285"/>
      <c r="E7" s="285"/>
      <c r="F7" s="285"/>
      <c r="G7" s="285"/>
      <c r="H7" s="285"/>
      <c r="I7" s="285"/>
    </row>
    <row r="8" spans="2:9" ht="14.25" customHeight="1" x14ac:dyDescent="0.45">
      <c r="B8" s="282" t="s">
        <v>8774</v>
      </c>
      <c r="C8" s="283"/>
      <c r="D8" s="283"/>
      <c r="E8" s="283"/>
      <c r="F8" s="283"/>
      <c r="G8" s="283"/>
      <c r="H8" s="283"/>
      <c r="I8" s="283"/>
    </row>
    <row r="9" spans="2:9" x14ac:dyDescent="0.45">
      <c r="B9" s="283"/>
      <c r="C9" s="283"/>
      <c r="D9" s="283"/>
      <c r="E9" s="283"/>
      <c r="F9" s="283"/>
      <c r="G9" s="283"/>
      <c r="H9" s="283"/>
      <c r="I9" s="283"/>
    </row>
    <row r="10" spans="2:9" ht="31.5" customHeight="1" x14ac:dyDescent="0.45">
      <c r="B10" s="283"/>
      <c r="C10" s="283"/>
      <c r="D10" s="283"/>
      <c r="E10" s="283"/>
      <c r="F10" s="283"/>
      <c r="G10" s="283"/>
      <c r="H10" s="283"/>
      <c r="I10" s="283"/>
    </row>
    <row r="11" spans="2:9" x14ac:dyDescent="0.45">
      <c r="B11" s="283"/>
      <c r="C11" s="283"/>
      <c r="D11" s="283"/>
      <c r="E11" s="283"/>
      <c r="F11" s="283"/>
      <c r="G11" s="283"/>
      <c r="H11" s="283"/>
      <c r="I11" s="283"/>
    </row>
    <row r="12" spans="2:9" ht="5.65" customHeight="1" x14ac:dyDescent="0.45">
      <c r="C12" s="42"/>
      <c r="D12" s="42"/>
      <c r="E12" s="42"/>
      <c r="F12" s="42"/>
      <c r="G12" s="42"/>
      <c r="H12" s="42"/>
    </row>
    <row r="13" spans="2:9" ht="17.649999999999999" customHeight="1" x14ac:dyDescent="0.55000000000000004">
      <c r="B13" s="271" t="s">
        <v>8758</v>
      </c>
    </row>
    <row r="14" spans="2:9" ht="7.9" customHeight="1" x14ac:dyDescent="0.45">
      <c r="B14" s="2"/>
    </row>
    <row r="15" spans="2:9" x14ac:dyDescent="0.45">
      <c r="B15" s="2"/>
    </row>
    <row r="16" spans="2:9" x14ac:dyDescent="0.45">
      <c r="B16" s="2"/>
    </row>
    <row r="17" spans="2:2" x14ac:dyDescent="0.45">
      <c r="B17" s="2"/>
    </row>
    <row r="18" spans="2:2" x14ac:dyDescent="0.45">
      <c r="B18" s="2"/>
    </row>
    <row r="19" spans="2:2" x14ac:dyDescent="0.45">
      <c r="B19" s="2"/>
    </row>
    <row r="20" spans="2:2" x14ac:dyDescent="0.45">
      <c r="B20" s="2"/>
    </row>
    <row r="21" spans="2:2" x14ac:dyDescent="0.45">
      <c r="B21" s="2"/>
    </row>
    <row r="22" spans="2:2" x14ac:dyDescent="0.45">
      <c r="B22" s="2"/>
    </row>
    <row r="23" spans="2:2" x14ac:dyDescent="0.45">
      <c r="B23" s="2"/>
    </row>
    <row r="52" spans="2:9" ht="9" customHeight="1" x14ac:dyDescent="0.45"/>
    <row r="53" spans="2:9" ht="9" customHeight="1" x14ac:dyDescent="0.45"/>
    <row r="59" spans="2:9" x14ac:dyDescent="0.45">
      <c r="B59" s="281" t="s">
        <v>8760</v>
      </c>
      <c r="C59" s="281"/>
      <c r="D59" s="281"/>
      <c r="E59" s="281"/>
      <c r="F59" s="281"/>
      <c r="G59" s="281"/>
      <c r="H59" s="281"/>
      <c r="I59" s="281"/>
    </row>
    <row r="60" spans="2:9" x14ac:dyDescent="0.45">
      <c r="C60" s="267">
        <f>'Historical FS'!F3</f>
        <v>43555</v>
      </c>
      <c r="D60" s="267">
        <f>'Historical FS'!G3</f>
        <v>43921</v>
      </c>
      <c r="E60" s="267">
        <f>'Historical FS'!H3</f>
        <v>44286</v>
      </c>
      <c r="F60" s="267">
        <f>'Historical FS'!I3</f>
        <v>44651</v>
      </c>
      <c r="G60" s="267">
        <f>'Historical FS'!J3</f>
        <v>45016</v>
      </c>
      <c r="H60" s="267">
        <f>'Historical FS'!K3</f>
        <v>45382</v>
      </c>
      <c r="I60" s="267">
        <f>'Historical FS'!L3</f>
        <v>45747</v>
      </c>
    </row>
    <row r="61" spans="2:9" x14ac:dyDescent="0.45">
      <c r="B61" t="s">
        <v>30</v>
      </c>
      <c r="C61" s="57">
        <f>SUM('Raw FS'!H37:H41)-SUM('Raw FS'!H14:H16,'Raw FS'!H9:H10)</f>
        <v>10942</v>
      </c>
      <c r="D61" s="57">
        <f>SUM('Raw FS'!I37:I41)-SUM('Raw FS'!I14:I16,'Raw FS'!I9:I10)</f>
        <v>12024</v>
      </c>
      <c r="E61" s="57">
        <f>SUM('Raw FS'!J37:J41)-SUM('Raw FS'!J14:J16,'Raw FS'!J9:J10)</f>
        <v>8519</v>
      </c>
      <c r="F61" s="57">
        <f>SUM('Raw FS'!K37:K41)-SUM('Raw FS'!K14:K16,'Raw FS'!K9:K10)</f>
        <v>10528</v>
      </c>
      <c r="G61" s="57">
        <f>SUM('Raw FS'!L37:L41)-SUM('Raw FS'!L14:L16,'Raw FS'!L9:L10)</f>
        <v>11273</v>
      </c>
      <c r="H61" s="57">
        <f>SUM('Raw FS'!M37:M41)-SUM('Raw FS'!M14:M16,'Raw FS'!M9:M10)</f>
        <v>13096</v>
      </c>
      <c r="I61" s="57">
        <f>SUM('Raw FS'!N37:N41)-SUM('Raw FS'!N14:N16,'Raw FS'!N9:N10)</f>
        <v>12634</v>
      </c>
    </row>
    <row r="62" spans="2:9" x14ac:dyDescent="0.45">
      <c r="B62" t="s">
        <v>8761</v>
      </c>
      <c r="C62" s="57">
        <f>'Data Sheet'!E66</f>
        <v>71739.039999999994</v>
      </c>
      <c r="D62" s="57">
        <f>'Data Sheet'!F66</f>
        <v>77310.75</v>
      </c>
      <c r="E62" s="57">
        <f>'Data Sheet'!G66</f>
        <v>73760.759999999995</v>
      </c>
      <c r="F62" s="57">
        <f>'Data Sheet'!H66</f>
        <v>77196.02</v>
      </c>
      <c r="G62" s="57">
        <f>'Data Sheet'!I66</f>
        <v>85830.96</v>
      </c>
      <c r="H62" s="57">
        <f>'Data Sheet'!J66</f>
        <v>91753.97</v>
      </c>
      <c r="I62" s="57">
        <f>'Data Sheet'!K66</f>
        <v>88002.7</v>
      </c>
    </row>
    <row r="63" spans="2:9" x14ac:dyDescent="0.45">
      <c r="B63" s="268" t="s">
        <v>8767</v>
      </c>
      <c r="C63" s="269">
        <f>C61/C62</f>
        <v>0.15252504075883927</v>
      </c>
      <c r="D63" s="269">
        <f t="shared" ref="D63:I63" si="0">D61/D62</f>
        <v>0.15552817687061632</v>
      </c>
      <c r="E63" s="269">
        <f t="shared" si="0"/>
        <v>0.11549501388000884</v>
      </c>
      <c r="F63" s="269">
        <f t="shared" si="0"/>
        <v>0.13638008798899218</v>
      </c>
      <c r="G63" s="269">
        <f t="shared" si="0"/>
        <v>0.13133955393252036</v>
      </c>
      <c r="H63" s="269">
        <f t="shared" si="0"/>
        <v>0.14272951895160504</v>
      </c>
      <c r="I63" s="269">
        <f t="shared" si="0"/>
        <v>0.14356377702047779</v>
      </c>
    </row>
    <row r="65" spans="2:9" x14ac:dyDescent="0.45">
      <c r="B65" s="281" t="s">
        <v>8762</v>
      </c>
      <c r="C65" s="281"/>
      <c r="D65" s="281"/>
      <c r="E65" s="281"/>
      <c r="F65" s="281"/>
      <c r="G65" s="281"/>
      <c r="H65" s="281"/>
      <c r="I65" s="281"/>
    </row>
    <row r="66" spans="2:9" x14ac:dyDescent="0.45">
      <c r="C66" s="267">
        <f t="shared" ref="C66:H66" si="1">C60</f>
        <v>43555</v>
      </c>
      <c r="D66" s="267">
        <f t="shared" si="1"/>
        <v>43921</v>
      </c>
      <c r="E66" s="267">
        <f t="shared" si="1"/>
        <v>44286</v>
      </c>
      <c r="F66" s="267">
        <f t="shared" si="1"/>
        <v>44651</v>
      </c>
      <c r="G66" s="267">
        <f t="shared" si="1"/>
        <v>45016</v>
      </c>
      <c r="H66" s="267">
        <f t="shared" si="1"/>
        <v>45382</v>
      </c>
      <c r="I66" s="267">
        <f>I60</f>
        <v>45747</v>
      </c>
    </row>
    <row r="67" spans="2:9" x14ac:dyDescent="0.45">
      <c r="B67" t="s">
        <v>194</v>
      </c>
      <c r="C67">
        <f>'Data Sheet'!E58</f>
        <v>57915.01</v>
      </c>
      <c r="D67">
        <f>'Data Sheet'!F58</f>
        <v>64044.04</v>
      </c>
      <c r="E67">
        <f>'Data Sheet'!G58</f>
        <v>59116.46</v>
      </c>
      <c r="F67">
        <f>'Data Sheet'!H58</f>
        <v>61223.24</v>
      </c>
      <c r="G67">
        <f>'Data Sheet'!I58</f>
        <v>67912.460000000006</v>
      </c>
      <c r="H67">
        <f>'Data Sheet'!J58</f>
        <v>73258.53</v>
      </c>
      <c r="I67">
        <f>'Data Sheet'!K58</f>
        <v>68778.64</v>
      </c>
    </row>
    <row r="68" spans="2:9" x14ac:dyDescent="0.45">
      <c r="B68" t="s">
        <v>124</v>
      </c>
      <c r="C68" s="57">
        <f>C62</f>
        <v>71739.039999999994</v>
      </c>
      <c r="D68" s="57">
        <f t="shared" ref="D68:I68" si="2">D62</f>
        <v>77310.75</v>
      </c>
      <c r="E68" s="57">
        <f t="shared" si="2"/>
        <v>73760.759999999995</v>
      </c>
      <c r="F68" s="57">
        <f t="shared" si="2"/>
        <v>77196.02</v>
      </c>
      <c r="G68" s="57">
        <f t="shared" si="2"/>
        <v>85830.96</v>
      </c>
      <c r="H68" s="57">
        <f t="shared" si="2"/>
        <v>91753.97</v>
      </c>
      <c r="I68" s="57">
        <f t="shared" si="2"/>
        <v>88002.7</v>
      </c>
    </row>
    <row r="69" spans="2:9" x14ac:dyDescent="0.45">
      <c r="B69" s="268" t="s">
        <v>8768</v>
      </c>
      <c r="C69" s="269">
        <f t="shared" ref="C69:H69" si="3">C67/C68</f>
        <v>0.80730115708267081</v>
      </c>
      <c r="D69" s="269">
        <f t="shared" si="3"/>
        <v>0.82839760317937672</v>
      </c>
      <c r="E69" s="269">
        <f t="shared" si="3"/>
        <v>0.80146218666944324</v>
      </c>
      <c r="F69" s="269">
        <f t="shared" si="3"/>
        <v>0.79308803744027212</v>
      </c>
      <c r="G69" s="269">
        <f t="shared" si="3"/>
        <v>0.79123500424555426</v>
      </c>
      <c r="H69" s="269">
        <f t="shared" si="3"/>
        <v>0.79842354505205604</v>
      </c>
      <c r="I69" s="269">
        <f>I67/I68</f>
        <v>0.78155147512519507</v>
      </c>
    </row>
    <row r="71" spans="2:9" x14ac:dyDescent="0.45">
      <c r="B71" s="281" t="s">
        <v>8763</v>
      </c>
      <c r="C71" s="281"/>
      <c r="D71" s="281"/>
      <c r="E71" s="281"/>
      <c r="F71" s="281"/>
      <c r="G71" s="281"/>
      <c r="H71" s="281"/>
      <c r="I71" s="281"/>
    </row>
    <row r="72" spans="2:9" x14ac:dyDescent="0.45">
      <c r="B72" s="173"/>
      <c r="C72" s="272">
        <f>C66</f>
        <v>43555</v>
      </c>
      <c r="D72" s="272">
        <f t="shared" ref="D72:I72" si="4">D66</f>
        <v>43921</v>
      </c>
      <c r="E72" s="272">
        <f t="shared" si="4"/>
        <v>44286</v>
      </c>
      <c r="F72" s="272">
        <f t="shared" si="4"/>
        <v>44651</v>
      </c>
      <c r="G72" s="272">
        <f t="shared" si="4"/>
        <v>45016</v>
      </c>
      <c r="H72" s="272">
        <f t="shared" si="4"/>
        <v>45382</v>
      </c>
      <c r="I72" s="272">
        <f t="shared" si="4"/>
        <v>45747</v>
      </c>
    </row>
    <row r="73" spans="2:9" x14ac:dyDescent="0.45">
      <c r="B73" t="s">
        <v>184</v>
      </c>
      <c r="C73">
        <f>'Historical FS'!F25</f>
        <v>17140.78</v>
      </c>
      <c r="D73">
        <f>'Historical FS'!G25</f>
        <v>17698.63</v>
      </c>
      <c r="E73">
        <f>'Historical FS'!H25</f>
        <v>15419.189999999999</v>
      </c>
      <c r="F73">
        <f>'Historical FS'!I25</f>
        <v>18890.739999999998</v>
      </c>
      <c r="G73">
        <f>'Historical FS'!J25</f>
        <v>23895.249999999996</v>
      </c>
      <c r="H73">
        <f>'Historical FS'!K25</f>
        <v>23669.48</v>
      </c>
      <c r="I73">
        <f>'Historical FS'!L25</f>
        <v>24193.129999999997</v>
      </c>
    </row>
    <row r="74" spans="2:9" x14ac:dyDescent="0.45">
      <c r="B74" t="s">
        <v>124</v>
      </c>
      <c r="C74" s="57">
        <f>C68</f>
        <v>71739.039999999994</v>
      </c>
      <c r="D74" s="57">
        <f t="shared" ref="D74:I74" si="5">D68</f>
        <v>77310.75</v>
      </c>
      <c r="E74" s="57">
        <f t="shared" si="5"/>
        <v>73760.759999999995</v>
      </c>
      <c r="F74" s="57">
        <f t="shared" si="5"/>
        <v>77196.02</v>
      </c>
      <c r="G74" s="57">
        <f t="shared" si="5"/>
        <v>85830.96</v>
      </c>
      <c r="H74" s="57">
        <f t="shared" si="5"/>
        <v>91753.97</v>
      </c>
      <c r="I74" s="57">
        <f t="shared" si="5"/>
        <v>88002.7</v>
      </c>
    </row>
    <row r="75" spans="2:9" x14ac:dyDescent="0.45">
      <c r="B75" s="268" t="s">
        <v>8769</v>
      </c>
      <c r="C75" s="269">
        <f t="shared" ref="C75:I75" si="6">C73/C74</f>
        <v>0.23893238604809877</v>
      </c>
      <c r="D75" s="269">
        <f t="shared" si="6"/>
        <v>0.22892844785492317</v>
      </c>
      <c r="E75" s="269">
        <f t="shared" si="6"/>
        <v>0.20904326365400791</v>
      </c>
      <c r="F75" s="269">
        <f t="shared" si="6"/>
        <v>0.24471132060953399</v>
      </c>
      <c r="G75" s="269">
        <f t="shared" si="6"/>
        <v>0.27839896000231146</v>
      </c>
      <c r="H75" s="269">
        <f t="shared" si="6"/>
        <v>0.2579668214901219</v>
      </c>
      <c r="I75" s="269">
        <f t="shared" si="6"/>
        <v>0.27491349697225198</v>
      </c>
    </row>
    <row r="77" spans="2:9" x14ac:dyDescent="0.45">
      <c r="B77" s="281" t="s">
        <v>8764</v>
      </c>
      <c r="C77" s="281"/>
      <c r="D77" s="281"/>
      <c r="E77" s="281"/>
      <c r="F77" s="281"/>
      <c r="G77" s="281"/>
      <c r="H77" s="281"/>
      <c r="I77" s="281"/>
    </row>
    <row r="78" spans="2:9" x14ac:dyDescent="0.45">
      <c r="C78" s="267">
        <f>C72</f>
        <v>43555</v>
      </c>
      <c r="D78" s="267">
        <f t="shared" ref="D78:I78" si="7">D72</f>
        <v>43921</v>
      </c>
      <c r="E78" s="267">
        <f t="shared" si="7"/>
        <v>44286</v>
      </c>
      <c r="F78" s="267">
        <f t="shared" si="7"/>
        <v>44651</v>
      </c>
      <c r="G78" s="267">
        <f t="shared" si="7"/>
        <v>45016</v>
      </c>
      <c r="H78" s="267">
        <f t="shared" si="7"/>
        <v>45382</v>
      </c>
      <c r="I78" s="267">
        <f t="shared" si="7"/>
        <v>45747</v>
      </c>
    </row>
    <row r="79" spans="2:9" x14ac:dyDescent="0.45">
      <c r="B79" t="s">
        <v>332</v>
      </c>
      <c r="C79">
        <f>('Data Sheet'!E70*'Data Sheet'!E90)/10000000</f>
        <v>341574.51093026396</v>
      </c>
      <c r="D79">
        <f>('Data Sheet'!F70*'Data Sheet'!F90)/10000000</f>
        <v>197843.46182389499</v>
      </c>
      <c r="E79">
        <f>('Data Sheet'!G70*'Data Sheet'!G90)/10000000</f>
        <v>252109.747539342</v>
      </c>
      <c r="F79">
        <f>('Data Sheet'!H70*'Data Sheet'!H90)/10000000</f>
        <v>289547.221354776</v>
      </c>
      <c r="G79">
        <f>('Data Sheet'!I70*'Data Sheet'!I90)/10000000</f>
        <v>446774.80977120897</v>
      </c>
      <c r="H79">
        <f>('Data Sheet'!J70*'Data Sheet'!J90)/10000000</f>
        <v>501298.15909999999</v>
      </c>
      <c r="I79">
        <f>('Data Sheet'!K70*'Data Sheet'!K90)/10000000</f>
        <v>512766.05802647502</v>
      </c>
    </row>
    <row r="80" spans="2:9" x14ac:dyDescent="0.45">
      <c r="B80" t="s">
        <v>8765</v>
      </c>
      <c r="C80">
        <f>'Data Sheet'!E61</f>
        <v>71739.039999999994</v>
      </c>
      <c r="D80">
        <f>'Data Sheet'!F61</f>
        <v>77310.75</v>
      </c>
      <c r="E80">
        <f>'Data Sheet'!G61</f>
        <v>73760.759999999995</v>
      </c>
      <c r="F80">
        <f>'Data Sheet'!H61</f>
        <v>77196.02</v>
      </c>
      <c r="G80">
        <f>'Data Sheet'!I61</f>
        <v>85830.96</v>
      </c>
      <c r="H80">
        <f>'Data Sheet'!J61</f>
        <v>91753.97</v>
      </c>
      <c r="I80">
        <f>'Data Sheet'!K61</f>
        <v>88002.7</v>
      </c>
    </row>
    <row r="81" spans="2:9" x14ac:dyDescent="0.45">
      <c r="B81" s="268" t="s">
        <v>8770</v>
      </c>
      <c r="C81" s="269">
        <f t="shared" ref="C81:I81" si="8">C79/C80</f>
        <v>4.7613476696964998</v>
      </c>
      <c r="D81" s="269">
        <f t="shared" si="8"/>
        <v>2.5590679410547046</v>
      </c>
      <c r="E81" s="269">
        <f t="shared" si="8"/>
        <v>3.4179385833245486</v>
      </c>
      <c r="F81" s="269">
        <f t="shared" si="8"/>
        <v>3.7508050460992157</v>
      </c>
      <c r="G81" s="269">
        <f t="shared" si="8"/>
        <v>5.2052873435320883</v>
      </c>
      <c r="H81" s="269">
        <f t="shared" si="8"/>
        <v>5.4635037492110694</v>
      </c>
      <c r="I81" s="269">
        <f t="shared" si="8"/>
        <v>5.8267082490250299</v>
      </c>
    </row>
    <row r="83" spans="2:9" x14ac:dyDescent="0.45">
      <c r="B83" s="281" t="s">
        <v>8766</v>
      </c>
      <c r="C83" s="281"/>
      <c r="D83" s="281"/>
      <c r="E83" s="281"/>
      <c r="F83" s="281"/>
      <c r="G83" s="281"/>
      <c r="H83" s="281"/>
      <c r="I83" s="281"/>
    </row>
    <row r="84" spans="2:9" x14ac:dyDescent="0.45">
      <c r="C84" s="267">
        <f t="shared" ref="C84:I84" si="9">C66</f>
        <v>43555</v>
      </c>
      <c r="D84" s="267">
        <f t="shared" si="9"/>
        <v>43921</v>
      </c>
      <c r="E84" s="267">
        <f t="shared" si="9"/>
        <v>44286</v>
      </c>
      <c r="F84" s="267">
        <f t="shared" si="9"/>
        <v>44651</v>
      </c>
      <c r="G84" s="267">
        <f t="shared" si="9"/>
        <v>45016</v>
      </c>
      <c r="H84" s="267">
        <f t="shared" si="9"/>
        <v>45382</v>
      </c>
      <c r="I84" s="267">
        <f t="shared" si="9"/>
        <v>45747</v>
      </c>
    </row>
    <row r="85" spans="2:9" x14ac:dyDescent="0.45">
      <c r="B85" t="s">
        <v>6</v>
      </c>
      <c r="C85">
        <f>'Data Sheet'!E17</f>
        <v>48339.58</v>
      </c>
      <c r="D85">
        <f>'Data Sheet'!F17</f>
        <v>49387.7</v>
      </c>
      <c r="E85">
        <f>'Data Sheet'!G17</f>
        <v>49257.45</v>
      </c>
      <c r="F85">
        <f>'Data Sheet'!H17</f>
        <v>60644.54</v>
      </c>
      <c r="G85">
        <f>'Data Sheet'!I17</f>
        <v>70919.03</v>
      </c>
      <c r="H85">
        <f>'Data Sheet'!J17</f>
        <v>67931.94</v>
      </c>
      <c r="I85">
        <f>'Data Sheet'!K17</f>
        <v>75323.34</v>
      </c>
    </row>
    <row r="86" spans="2:9" x14ac:dyDescent="0.45">
      <c r="B86" t="s">
        <v>124</v>
      </c>
      <c r="C86" s="57">
        <f>C74</f>
        <v>71739.039999999994</v>
      </c>
      <c r="D86" s="57">
        <f t="shared" ref="D86:I86" si="10">D74</f>
        <v>77310.75</v>
      </c>
      <c r="E86" s="57">
        <f t="shared" si="10"/>
        <v>73760.759999999995</v>
      </c>
      <c r="F86" s="57">
        <f t="shared" si="10"/>
        <v>77196.02</v>
      </c>
      <c r="G86" s="57">
        <f t="shared" si="10"/>
        <v>85830.96</v>
      </c>
      <c r="H86" s="57">
        <f t="shared" si="10"/>
        <v>91753.97</v>
      </c>
      <c r="I86" s="57">
        <f t="shared" si="10"/>
        <v>88002.7</v>
      </c>
    </row>
    <row r="87" spans="2:9" x14ac:dyDescent="0.45">
      <c r="B87" s="268" t="s">
        <v>8771</v>
      </c>
      <c r="C87" s="269">
        <f t="shared" ref="C87:I87" si="11">C85/C86</f>
        <v>0.67382529791310286</v>
      </c>
      <c r="D87" s="269">
        <f t="shared" si="11"/>
        <v>0.63882060386168804</v>
      </c>
      <c r="E87" s="269">
        <f t="shared" si="11"/>
        <v>0.66780019620188291</v>
      </c>
      <c r="F87" s="269">
        <f t="shared" si="11"/>
        <v>0.78559153697302009</v>
      </c>
      <c r="G87" s="269">
        <f t="shared" si="11"/>
        <v>0.82626397281353947</v>
      </c>
      <c r="H87" s="269">
        <f t="shared" si="11"/>
        <v>0.74037058015037394</v>
      </c>
      <c r="I87" s="269">
        <f t="shared" si="11"/>
        <v>0.85592078424866513</v>
      </c>
    </row>
    <row r="89" spans="2:9" s="273" customFormat="1" ht="17.75" customHeight="1" x14ac:dyDescent="0.55000000000000004">
      <c r="B89" s="284" t="s">
        <v>8759</v>
      </c>
      <c r="C89" s="284"/>
      <c r="D89" s="284"/>
      <c r="E89" s="284"/>
      <c r="F89" s="284"/>
      <c r="G89" s="284"/>
      <c r="H89" s="284"/>
      <c r="I89" s="284"/>
    </row>
    <row r="90" spans="2:9" x14ac:dyDescent="0.45">
      <c r="C90" s="267">
        <f t="shared" ref="C90:H90" si="12">C84</f>
        <v>43555</v>
      </c>
      <c r="D90" s="267">
        <f t="shared" si="12"/>
        <v>43921</v>
      </c>
      <c r="E90" s="267">
        <f t="shared" si="12"/>
        <v>44286</v>
      </c>
      <c r="F90" s="267">
        <f t="shared" si="12"/>
        <v>44651</v>
      </c>
      <c r="G90" s="267">
        <f t="shared" si="12"/>
        <v>45016</v>
      </c>
      <c r="H90" s="267">
        <f t="shared" si="12"/>
        <v>45382</v>
      </c>
      <c r="I90" s="267">
        <f>I84</f>
        <v>45747</v>
      </c>
    </row>
    <row r="91" spans="2:9" x14ac:dyDescent="0.45">
      <c r="B91" t="s">
        <v>8772</v>
      </c>
      <c r="C91" s="101">
        <f>(C63*1.2)+(C69*1.4)+(C75*3.3)+(C81*0.6)+(C87*1)</f>
        <v>5.632362442516075</v>
      </c>
      <c r="D91" s="101">
        <f t="shared" ref="D91:I91" si="13">(D63*1.2)+(D69*1.4)+(D75*3.3)+(D81*0.6)+(D87*1)</f>
        <v>4.2761157031116239</v>
      </c>
      <c r="E91" s="101">
        <f t="shared" si="13"/>
        <v>4.6690471942480691</v>
      </c>
      <c r="F91" s="101">
        <f t="shared" si="13"/>
        <v>5.1176012806471833</v>
      </c>
      <c r="G91" s="101">
        <f t="shared" si="13"/>
        <v>6.1334894176032204</v>
      </c>
      <c r="H91" s="101">
        <f t="shared" si="13"/>
        <v>6.1588317264092218</v>
      </c>
      <c r="I91" s="101">
        <f t="shared" si="13"/>
        <v>6.5256088712719613</v>
      </c>
    </row>
    <row r="92" spans="2:9" x14ac:dyDescent="0.45">
      <c r="B92" s="268" t="s">
        <v>8773</v>
      </c>
      <c r="C92" s="269" t="str">
        <f>IF(C91&lt;1.81,"Distressed",IF(1.81&lt;C91&lt;2.99,"Gray Zone",IF(C91&gt;2.99,"Safe Zone",0)))</f>
        <v>Safe Zone</v>
      </c>
      <c r="D92" s="269" t="str">
        <f t="shared" ref="D92:I92" si="14">IF(D91&lt;1.81,"Distressed",IF(1.81&lt;D91&lt;2.99,"Gray Zone",IF(D91&gt;2.99,"Safe Zone",0)))</f>
        <v>Safe Zone</v>
      </c>
      <c r="E92" s="269" t="str">
        <f t="shared" si="14"/>
        <v>Safe Zone</v>
      </c>
      <c r="F92" s="269" t="str">
        <f t="shared" si="14"/>
        <v>Safe Zone</v>
      </c>
      <c r="G92" s="269" t="str">
        <f t="shared" si="14"/>
        <v>Safe Zone</v>
      </c>
      <c r="H92" s="269" t="str">
        <f t="shared" si="14"/>
        <v>Safe Zone</v>
      </c>
      <c r="I92" s="269" t="str">
        <f t="shared" si="14"/>
        <v>Safe Zone</v>
      </c>
    </row>
    <row r="104" ht="9" customHeight="1" x14ac:dyDescent="0.45"/>
  </sheetData>
  <sheetProtection algorithmName="SHA-512" hashValue="ManwA404PzcFFb8S2SBMhXEBo1f7FsgU/ZtlKVYIiLwuqRYAxcXCvQQkNjF4+nLSDDAMGXddznmwLzgNWXhrag==" saltValue="xmvzvRoIt9q0PkVhRwzFcw==" spinCount="100000" sheet="1" objects="1" scenarios="1"/>
  <mergeCells count="8">
    <mergeCell ref="B83:I83"/>
    <mergeCell ref="B89:I89"/>
    <mergeCell ref="B7:I7"/>
    <mergeCell ref="B71:I71"/>
    <mergeCell ref="B77:I77"/>
    <mergeCell ref="B8:I11"/>
    <mergeCell ref="B59:I59"/>
    <mergeCell ref="B65:I65"/>
  </mergeCells>
  <pageMargins left="0.25" right="0.25" top="0.75" bottom="0.75" header="0.3" footer="0.3"/>
  <pageSetup paperSize="9" scale="95" fitToHeight="0" orientation="portrait" r:id="rId1"/>
  <rowBreaks count="1" manualBreakCount="1">
    <brk id="52" max="9" man="1"/>
  </rowBreaks>
  <ignoredErrors>
    <ignoredError sqref="C61 D61:I61" formulaRange="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F166-9599-4B25-89F7-8D834FBF4440}">
  <sheetPr>
    <tabColor theme="4" tint="0.39997558519241921"/>
  </sheetPr>
  <dimension ref="A1"/>
  <sheetViews>
    <sheetView workbookViewId="0"/>
  </sheetViews>
  <sheetFormatPr defaultRowHeight="14.25" x14ac:dyDescent="0.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D0F3-A6A7-439C-BBBE-13A2A8353096}">
  <dimension ref="B2:E5442"/>
  <sheetViews>
    <sheetView showGridLines="0" topLeftCell="A5411" workbookViewId="0">
      <selection activeCell="I5411" sqref="I5411"/>
    </sheetView>
  </sheetViews>
  <sheetFormatPr defaultRowHeight="14.25" x14ac:dyDescent="0.45"/>
  <cols>
    <col min="1" max="1" width="1.73046875" customWidth="1"/>
    <col min="2" max="2" width="34.33203125" customWidth="1"/>
    <col min="3" max="3" width="9.59765625" customWidth="1"/>
    <col min="4" max="4" width="16.3984375" customWidth="1"/>
    <col min="5" max="5" width="33" customWidth="1"/>
  </cols>
  <sheetData>
    <row r="2" spans="2:5" x14ac:dyDescent="0.45">
      <c r="B2" s="263" t="s">
        <v>533</v>
      </c>
      <c r="C2" s="264" t="s">
        <v>534</v>
      </c>
      <c r="D2" s="264" t="s">
        <v>535</v>
      </c>
      <c r="E2" s="264" t="s">
        <v>536</v>
      </c>
    </row>
    <row r="3" spans="2:5" x14ac:dyDescent="0.45">
      <c r="B3" s="261" t="s">
        <v>537</v>
      </c>
      <c r="C3" s="262">
        <v>533022</v>
      </c>
      <c r="D3" s="262" t="s">
        <v>538</v>
      </c>
      <c r="E3" s="262" t="s">
        <v>539</v>
      </c>
    </row>
    <row r="4" spans="2:5" x14ac:dyDescent="0.45">
      <c r="B4" s="261" t="s">
        <v>540</v>
      </c>
      <c r="C4" s="262">
        <v>526921</v>
      </c>
      <c r="D4" s="262" t="s">
        <v>541</v>
      </c>
      <c r="E4" s="262" t="s">
        <v>542</v>
      </c>
    </row>
    <row r="5" spans="2:5" x14ac:dyDescent="0.45">
      <c r="B5" s="261" t="s">
        <v>543</v>
      </c>
      <c r="C5" s="262">
        <v>532628</v>
      </c>
      <c r="D5" s="262" t="s">
        <v>544</v>
      </c>
      <c r="E5" s="262" t="s">
        <v>545</v>
      </c>
    </row>
    <row r="6" spans="2:5" x14ac:dyDescent="0.45">
      <c r="B6" s="261" t="s">
        <v>546</v>
      </c>
      <c r="C6" s="262">
        <v>523395</v>
      </c>
      <c r="D6" s="262" t="s">
        <v>547</v>
      </c>
      <c r="E6" s="262" t="s">
        <v>548</v>
      </c>
    </row>
    <row r="7" spans="2:5" x14ac:dyDescent="0.45">
      <c r="B7" s="261" t="s">
        <v>549</v>
      </c>
      <c r="C7" s="262">
        <v>523395</v>
      </c>
      <c r="D7" s="262" t="s">
        <v>550</v>
      </c>
      <c r="E7" s="262" t="s">
        <v>548</v>
      </c>
    </row>
    <row r="8" spans="2:5" x14ac:dyDescent="0.45">
      <c r="B8" s="261" t="s">
        <v>551</v>
      </c>
      <c r="C8" s="262">
        <v>516092</v>
      </c>
      <c r="D8" s="262" t="s">
        <v>552</v>
      </c>
      <c r="E8" s="262" t="s">
        <v>553</v>
      </c>
    </row>
    <row r="9" spans="2:5" x14ac:dyDescent="0.45">
      <c r="B9" s="261" t="s">
        <v>554</v>
      </c>
      <c r="C9" s="262">
        <v>540776</v>
      </c>
      <c r="D9" s="262" t="s">
        <v>555</v>
      </c>
      <c r="E9" s="262" t="s">
        <v>542</v>
      </c>
    </row>
    <row r="10" spans="2:5" x14ac:dyDescent="0.45">
      <c r="B10" s="261" t="s">
        <v>556</v>
      </c>
      <c r="C10" s="262">
        <v>526881</v>
      </c>
      <c r="D10" s="262" t="s">
        <v>557</v>
      </c>
      <c r="E10" s="262" t="s">
        <v>545</v>
      </c>
    </row>
    <row r="11" spans="2:5" x14ac:dyDescent="0.45">
      <c r="B11" s="261" t="s">
        <v>558</v>
      </c>
      <c r="C11" s="262">
        <v>540615</v>
      </c>
      <c r="D11" s="262" t="s">
        <v>559</v>
      </c>
      <c r="E11" s="262" t="s">
        <v>560</v>
      </c>
    </row>
    <row r="12" spans="2:5" x14ac:dyDescent="0.45">
      <c r="B12" s="261" t="s">
        <v>561</v>
      </c>
      <c r="C12" s="262">
        <v>540874</v>
      </c>
      <c r="D12" s="262" t="s">
        <v>559</v>
      </c>
      <c r="E12" s="262" t="s">
        <v>562</v>
      </c>
    </row>
    <row r="13" spans="2:5" x14ac:dyDescent="0.45">
      <c r="B13" s="261" t="s">
        <v>563</v>
      </c>
      <c r="C13" s="262">
        <v>512161</v>
      </c>
      <c r="D13" s="262" t="s">
        <v>564</v>
      </c>
      <c r="E13" s="262" t="s">
        <v>565</v>
      </c>
    </row>
    <row r="14" spans="2:5" x14ac:dyDescent="0.45">
      <c r="B14" s="261" t="s">
        <v>566</v>
      </c>
      <c r="C14" s="262">
        <v>540697</v>
      </c>
      <c r="D14" s="262" t="s">
        <v>559</v>
      </c>
      <c r="E14" s="262" t="s">
        <v>567</v>
      </c>
    </row>
    <row r="15" spans="2:5" x14ac:dyDescent="0.45">
      <c r="B15" s="261" t="s">
        <v>568</v>
      </c>
      <c r="C15" s="262" t="s">
        <v>559</v>
      </c>
      <c r="D15" s="262" t="s">
        <v>569</v>
      </c>
      <c r="E15" s="262" t="s">
        <v>570</v>
      </c>
    </row>
    <row r="16" spans="2:5" x14ac:dyDescent="0.45">
      <c r="B16" s="261" t="s">
        <v>571</v>
      </c>
      <c r="C16" s="262">
        <v>539620</v>
      </c>
      <c r="D16" s="262" t="s">
        <v>559</v>
      </c>
      <c r="E16" s="262" t="s">
        <v>572</v>
      </c>
    </row>
    <row r="17" spans="2:5" x14ac:dyDescent="0.45">
      <c r="B17" s="261" t="s">
        <v>573</v>
      </c>
      <c r="C17" s="262">
        <v>539300</v>
      </c>
      <c r="D17" s="262" t="s">
        <v>559</v>
      </c>
      <c r="E17" s="262" t="s">
        <v>574</v>
      </c>
    </row>
    <row r="18" spans="2:5" x14ac:dyDescent="0.45">
      <c r="B18" s="261" t="s">
        <v>575</v>
      </c>
      <c r="C18" s="262">
        <v>530499</v>
      </c>
      <c r="D18" s="262" t="s">
        <v>559</v>
      </c>
      <c r="E18" s="262" t="s">
        <v>576</v>
      </c>
    </row>
    <row r="19" spans="2:5" x14ac:dyDescent="0.45">
      <c r="B19" s="261" t="s">
        <v>577</v>
      </c>
      <c r="C19" s="262">
        <v>538351</v>
      </c>
      <c r="D19" s="262" t="s">
        <v>578</v>
      </c>
      <c r="E19" s="262" t="s">
        <v>579</v>
      </c>
    </row>
    <row r="20" spans="2:5" x14ac:dyDescent="0.45">
      <c r="B20" s="261" t="s">
        <v>580</v>
      </c>
      <c r="C20" s="262">
        <v>542012</v>
      </c>
      <c r="D20" s="262" t="s">
        <v>559</v>
      </c>
      <c r="E20" s="262" t="s">
        <v>581</v>
      </c>
    </row>
    <row r="21" spans="2:5" x14ac:dyDescent="0.45">
      <c r="B21" s="261" t="s">
        <v>582</v>
      </c>
      <c r="C21" s="262">
        <v>533292</v>
      </c>
      <c r="D21" s="262" t="s">
        <v>583</v>
      </c>
      <c r="E21" s="262" t="s">
        <v>584</v>
      </c>
    </row>
    <row r="22" spans="2:5" x14ac:dyDescent="0.45">
      <c r="B22" s="261" t="s">
        <v>585</v>
      </c>
      <c r="C22" s="262">
        <v>531611</v>
      </c>
      <c r="D22" s="262" t="s">
        <v>559</v>
      </c>
      <c r="E22" s="262" t="s">
        <v>576</v>
      </c>
    </row>
    <row r="23" spans="2:5" x14ac:dyDescent="0.45">
      <c r="B23" s="261" t="s">
        <v>586</v>
      </c>
      <c r="C23" s="262">
        <v>531611</v>
      </c>
      <c r="D23" s="262" t="s">
        <v>559</v>
      </c>
      <c r="E23" s="262" t="s">
        <v>576</v>
      </c>
    </row>
    <row r="24" spans="2:5" x14ac:dyDescent="0.45">
      <c r="B24" s="261" t="s">
        <v>587</v>
      </c>
      <c r="C24" s="262" t="s">
        <v>559</v>
      </c>
      <c r="D24" s="262" t="s">
        <v>588</v>
      </c>
      <c r="E24" s="262" t="s">
        <v>570</v>
      </c>
    </row>
    <row r="25" spans="2:5" x14ac:dyDescent="0.45">
      <c r="B25" s="261" t="s">
        <v>589</v>
      </c>
      <c r="C25" s="262">
        <v>539096</v>
      </c>
      <c r="D25" s="262" t="s">
        <v>559</v>
      </c>
      <c r="E25" s="262" t="s">
        <v>574</v>
      </c>
    </row>
    <row r="26" spans="2:5" x14ac:dyDescent="0.45">
      <c r="B26" s="261" t="s">
        <v>590</v>
      </c>
      <c r="C26" s="262">
        <v>538812</v>
      </c>
      <c r="D26" s="262" t="s">
        <v>559</v>
      </c>
      <c r="E26" s="262" t="s">
        <v>591</v>
      </c>
    </row>
    <row r="27" spans="2:5" x14ac:dyDescent="0.45">
      <c r="B27" s="261" t="s">
        <v>592</v>
      </c>
      <c r="C27" s="262">
        <v>539632</v>
      </c>
      <c r="D27" s="262" t="s">
        <v>559</v>
      </c>
      <c r="E27" s="262" t="s">
        <v>593</v>
      </c>
    </row>
    <row r="28" spans="2:5" x14ac:dyDescent="0.45">
      <c r="B28" s="261" t="s">
        <v>594</v>
      </c>
      <c r="C28" s="262">
        <v>542377</v>
      </c>
      <c r="D28" s="262" t="s">
        <v>595</v>
      </c>
      <c r="E28" s="262" t="s">
        <v>576</v>
      </c>
    </row>
    <row r="29" spans="2:5" x14ac:dyDescent="0.45">
      <c r="B29" s="261" t="s">
        <v>596</v>
      </c>
      <c r="C29" s="262">
        <v>524412</v>
      </c>
      <c r="D29" s="262" t="s">
        <v>559</v>
      </c>
      <c r="E29" s="262" t="s">
        <v>597</v>
      </c>
    </row>
    <row r="30" spans="2:5" x14ac:dyDescent="0.45">
      <c r="B30" s="261" t="s">
        <v>598</v>
      </c>
      <c r="C30" s="262" t="s">
        <v>559</v>
      </c>
      <c r="D30" s="262" t="s">
        <v>599</v>
      </c>
      <c r="E30" s="262" t="s">
        <v>570</v>
      </c>
    </row>
    <row r="31" spans="2:5" x14ac:dyDescent="0.45">
      <c r="B31" s="261" t="s">
        <v>600</v>
      </c>
      <c r="C31" s="262">
        <v>542580</v>
      </c>
      <c r="D31" s="262" t="s">
        <v>601</v>
      </c>
      <c r="E31" s="262" t="s">
        <v>602</v>
      </c>
    </row>
    <row r="32" spans="2:5" x14ac:dyDescent="0.45">
      <c r="B32" s="261" t="s">
        <v>603</v>
      </c>
      <c r="C32" s="262">
        <v>524348</v>
      </c>
      <c r="D32" s="262" t="s">
        <v>604</v>
      </c>
      <c r="E32" s="262" t="s">
        <v>597</v>
      </c>
    </row>
    <row r="33" spans="2:5" x14ac:dyDescent="0.45">
      <c r="B33" s="261" t="s">
        <v>605</v>
      </c>
      <c r="C33" s="262">
        <v>524208</v>
      </c>
      <c r="D33" s="262" t="s">
        <v>606</v>
      </c>
      <c r="E33" s="262" t="s">
        <v>607</v>
      </c>
    </row>
    <row r="34" spans="2:5" x14ac:dyDescent="0.45">
      <c r="B34" s="261" t="s">
        <v>608</v>
      </c>
      <c r="C34" s="262">
        <v>526488</v>
      </c>
      <c r="D34" s="262" t="s">
        <v>559</v>
      </c>
      <c r="E34" s="262" t="s">
        <v>574</v>
      </c>
    </row>
    <row r="35" spans="2:5" x14ac:dyDescent="0.45">
      <c r="B35" s="261" t="s">
        <v>609</v>
      </c>
      <c r="C35" s="262">
        <v>514274</v>
      </c>
      <c r="D35" s="262" t="s">
        <v>610</v>
      </c>
      <c r="E35" s="262" t="s">
        <v>574</v>
      </c>
    </row>
    <row r="36" spans="2:5" x14ac:dyDescent="0.45">
      <c r="B36" s="261" t="s">
        <v>611</v>
      </c>
      <c r="C36" s="262" t="s">
        <v>559</v>
      </c>
      <c r="D36" s="262" t="s">
        <v>612</v>
      </c>
      <c r="E36" s="262" t="s">
        <v>570</v>
      </c>
    </row>
    <row r="37" spans="2:5" x14ac:dyDescent="0.45">
      <c r="B37" s="261" t="s">
        <v>613</v>
      </c>
      <c r="C37" s="262">
        <v>519319</v>
      </c>
      <c r="D37" s="262" t="s">
        <v>559</v>
      </c>
      <c r="E37" s="262" t="s">
        <v>565</v>
      </c>
    </row>
    <row r="38" spans="2:5" x14ac:dyDescent="0.45">
      <c r="B38" s="261" t="s">
        <v>614</v>
      </c>
      <c r="C38" s="262">
        <v>512038</v>
      </c>
      <c r="D38" s="262" t="s">
        <v>559</v>
      </c>
      <c r="E38" s="262" t="s">
        <v>581</v>
      </c>
    </row>
    <row r="39" spans="2:5" x14ac:dyDescent="0.45">
      <c r="B39" s="261" t="s">
        <v>615</v>
      </c>
      <c r="C39" s="262">
        <v>541988</v>
      </c>
      <c r="D39" s="262" t="s">
        <v>616</v>
      </c>
      <c r="E39" s="262" t="s">
        <v>617</v>
      </c>
    </row>
    <row r="40" spans="2:5" x14ac:dyDescent="0.45">
      <c r="B40" s="261" t="s">
        <v>618</v>
      </c>
      <c r="C40" s="262">
        <v>539528</v>
      </c>
      <c r="D40" s="262" t="s">
        <v>559</v>
      </c>
      <c r="E40" s="262" t="s">
        <v>619</v>
      </c>
    </row>
    <row r="41" spans="2:5" x14ac:dyDescent="0.45">
      <c r="B41" s="261" t="s">
        <v>620</v>
      </c>
      <c r="C41" s="262">
        <v>523204</v>
      </c>
      <c r="D41" s="262" t="s">
        <v>621</v>
      </c>
      <c r="E41" s="262" t="s">
        <v>622</v>
      </c>
    </row>
    <row r="42" spans="2:5" x14ac:dyDescent="0.45">
      <c r="B42" s="261" t="s">
        <v>623</v>
      </c>
      <c r="C42" s="262">
        <v>512165</v>
      </c>
      <c r="D42" s="262" t="s">
        <v>559</v>
      </c>
      <c r="E42" s="262" t="s">
        <v>581</v>
      </c>
    </row>
    <row r="43" spans="2:5" x14ac:dyDescent="0.45">
      <c r="B43" s="261" t="s">
        <v>624</v>
      </c>
      <c r="C43" s="262">
        <v>500002</v>
      </c>
      <c r="D43" s="262" t="s">
        <v>625</v>
      </c>
      <c r="E43" s="262" t="s">
        <v>602</v>
      </c>
    </row>
    <row r="44" spans="2:5" x14ac:dyDescent="0.45">
      <c r="B44" s="261" t="s">
        <v>626</v>
      </c>
      <c r="C44" s="262">
        <v>500488</v>
      </c>
      <c r="D44" s="262" t="s">
        <v>627</v>
      </c>
      <c r="E44" s="262" t="s">
        <v>597</v>
      </c>
    </row>
    <row r="45" spans="2:5" x14ac:dyDescent="0.45">
      <c r="B45" s="261" t="s">
        <v>628</v>
      </c>
      <c r="C45" s="262">
        <v>500488</v>
      </c>
      <c r="D45" s="262" t="s">
        <v>629</v>
      </c>
      <c r="E45" s="262" t="s">
        <v>597</v>
      </c>
    </row>
    <row r="46" spans="2:5" x14ac:dyDescent="0.45">
      <c r="B46" s="261" t="s">
        <v>630</v>
      </c>
      <c r="C46" s="262">
        <v>520123</v>
      </c>
      <c r="D46" s="262" t="s">
        <v>559</v>
      </c>
      <c r="E46" s="262" t="s">
        <v>631</v>
      </c>
    </row>
    <row r="47" spans="2:5" x14ac:dyDescent="0.45">
      <c r="B47" s="261" t="s">
        <v>632</v>
      </c>
      <c r="C47" s="262">
        <v>513119</v>
      </c>
      <c r="D47" s="262" t="s">
        <v>559</v>
      </c>
      <c r="E47" s="262" t="s">
        <v>633</v>
      </c>
    </row>
    <row r="48" spans="2:5" x14ac:dyDescent="0.45">
      <c r="B48" s="261" t="s">
        <v>634</v>
      </c>
      <c r="C48" s="262">
        <v>520123</v>
      </c>
      <c r="D48" s="262" t="s">
        <v>559</v>
      </c>
      <c r="E48" s="262" t="s">
        <v>631</v>
      </c>
    </row>
    <row r="49" spans="2:5" x14ac:dyDescent="0.45">
      <c r="B49" s="261" t="s">
        <v>635</v>
      </c>
      <c r="C49" s="262">
        <v>532682</v>
      </c>
      <c r="D49" s="262" t="s">
        <v>636</v>
      </c>
      <c r="E49" s="262" t="s">
        <v>637</v>
      </c>
    </row>
    <row r="50" spans="2:5" x14ac:dyDescent="0.45">
      <c r="B50" s="261" t="s">
        <v>638</v>
      </c>
      <c r="C50" s="262">
        <v>539560</v>
      </c>
      <c r="D50" s="262" t="s">
        <v>559</v>
      </c>
      <c r="E50" s="262" t="s">
        <v>639</v>
      </c>
    </row>
    <row r="51" spans="2:5" x14ac:dyDescent="0.45">
      <c r="B51" s="261" t="s">
        <v>640</v>
      </c>
      <c r="C51" s="262">
        <v>532057</v>
      </c>
      <c r="D51" s="262" t="s">
        <v>559</v>
      </c>
      <c r="E51" s="262" t="s">
        <v>576</v>
      </c>
    </row>
    <row r="52" spans="2:5" x14ac:dyDescent="0.45">
      <c r="B52" s="261" t="s">
        <v>641</v>
      </c>
      <c r="C52" s="262">
        <v>538952</v>
      </c>
      <c r="D52" s="262" t="s">
        <v>559</v>
      </c>
      <c r="E52" s="262" t="s">
        <v>576</v>
      </c>
    </row>
    <row r="53" spans="2:5" x14ac:dyDescent="0.45">
      <c r="B53" s="261" t="s">
        <v>642</v>
      </c>
      <c r="C53" s="262">
        <v>538935</v>
      </c>
      <c r="D53" s="262" t="s">
        <v>559</v>
      </c>
      <c r="E53" s="262" t="s">
        <v>643</v>
      </c>
    </row>
    <row r="54" spans="2:5" x14ac:dyDescent="0.45">
      <c r="B54" s="261" t="s">
        <v>644</v>
      </c>
      <c r="C54" s="262">
        <v>539544</v>
      </c>
      <c r="D54" s="262" t="s">
        <v>559</v>
      </c>
      <c r="E54" s="262" t="s">
        <v>645</v>
      </c>
    </row>
    <row r="55" spans="2:5" x14ac:dyDescent="0.45">
      <c r="B55" s="261" t="s">
        <v>646</v>
      </c>
      <c r="C55" s="262">
        <v>511756</v>
      </c>
      <c r="D55" s="262" t="s">
        <v>559</v>
      </c>
      <c r="E55" s="262" t="s">
        <v>576</v>
      </c>
    </row>
    <row r="56" spans="2:5" x14ac:dyDescent="0.45">
      <c r="B56" s="261" t="s">
        <v>647</v>
      </c>
      <c r="C56" s="262">
        <v>511756</v>
      </c>
      <c r="D56" s="262" t="s">
        <v>559</v>
      </c>
      <c r="E56" s="262" t="s">
        <v>576</v>
      </c>
    </row>
    <row r="57" spans="2:5" x14ac:dyDescent="0.45">
      <c r="B57" s="261" t="s">
        <v>648</v>
      </c>
      <c r="C57" s="262" t="s">
        <v>559</v>
      </c>
      <c r="D57" s="262" t="s">
        <v>649</v>
      </c>
      <c r="E57" s="262" t="s">
        <v>508</v>
      </c>
    </row>
    <row r="58" spans="2:5" x14ac:dyDescent="0.45">
      <c r="B58" s="261" t="s">
        <v>650</v>
      </c>
      <c r="C58" s="262">
        <v>531161</v>
      </c>
      <c r="D58" s="262" t="s">
        <v>559</v>
      </c>
      <c r="E58" s="262" t="s">
        <v>651</v>
      </c>
    </row>
    <row r="59" spans="2:5" x14ac:dyDescent="0.45">
      <c r="B59" s="261" t="s">
        <v>652</v>
      </c>
      <c r="C59" s="262">
        <v>500410</v>
      </c>
      <c r="D59" s="262" t="s">
        <v>653</v>
      </c>
      <c r="E59" s="262" t="s">
        <v>572</v>
      </c>
    </row>
    <row r="60" spans="2:5" x14ac:dyDescent="0.45">
      <c r="B60" s="261" t="s">
        <v>654</v>
      </c>
      <c r="C60" s="262">
        <v>517494</v>
      </c>
      <c r="D60" s="262" t="s">
        <v>559</v>
      </c>
      <c r="E60" s="262" t="s">
        <v>655</v>
      </c>
    </row>
    <row r="61" spans="2:5" x14ac:dyDescent="0.45">
      <c r="B61" s="261" t="s">
        <v>656</v>
      </c>
      <c r="C61" s="262">
        <v>532268</v>
      </c>
      <c r="D61" s="262" t="s">
        <v>657</v>
      </c>
      <c r="E61" s="262" t="s">
        <v>545</v>
      </c>
    </row>
    <row r="62" spans="2:5" x14ac:dyDescent="0.45">
      <c r="B62" s="261" t="s">
        <v>658</v>
      </c>
      <c r="C62" s="262" t="s">
        <v>559</v>
      </c>
      <c r="D62" s="262" t="s">
        <v>659</v>
      </c>
      <c r="E62" s="262" t="s">
        <v>570</v>
      </c>
    </row>
    <row r="63" spans="2:5" x14ac:dyDescent="0.45">
      <c r="B63" s="261" t="s">
        <v>660</v>
      </c>
      <c r="C63" s="262" t="s">
        <v>559</v>
      </c>
      <c r="D63" s="262" t="s">
        <v>661</v>
      </c>
      <c r="E63" s="262" t="s">
        <v>570</v>
      </c>
    </row>
    <row r="64" spans="2:5" x14ac:dyDescent="0.45">
      <c r="B64" s="261" t="s">
        <v>662</v>
      </c>
      <c r="C64" s="262">
        <v>530093</v>
      </c>
      <c r="D64" s="262" t="s">
        <v>559</v>
      </c>
      <c r="E64" s="262" t="s">
        <v>663</v>
      </c>
    </row>
    <row r="65" spans="2:5" x14ac:dyDescent="0.45">
      <c r="B65" s="261" t="s">
        <v>664</v>
      </c>
      <c r="C65" s="262" t="s">
        <v>559</v>
      </c>
      <c r="D65" s="262" t="s">
        <v>665</v>
      </c>
      <c r="E65" s="262" t="s">
        <v>570</v>
      </c>
    </row>
    <row r="66" spans="2:5" x14ac:dyDescent="0.45">
      <c r="B66" s="261" t="s">
        <v>666</v>
      </c>
      <c r="C66" s="262">
        <v>539661</v>
      </c>
      <c r="D66" s="262" t="s">
        <v>559</v>
      </c>
      <c r="E66" s="262" t="s">
        <v>593</v>
      </c>
    </row>
    <row r="67" spans="2:5" x14ac:dyDescent="0.45">
      <c r="B67" s="261" t="s">
        <v>667</v>
      </c>
      <c r="C67" s="262">
        <v>531525</v>
      </c>
      <c r="D67" s="262" t="s">
        <v>559</v>
      </c>
      <c r="E67" s="262" t="s">
        <v>651</v>
      </c>
    </row>
    <row r="68" spans="2:5" x14ac:dyDescent="0.45">
      <c r="B68" s="261" t="s">
        <v>668</v>
      </c>
      <c r="C68" s="262">
        <v>538570</v>
      </c>
      <c r="D68" s="262" t="s">
        <v>669</v>
      </c>
      <c r="E68" s="262" t="s">
        <v>542</v>
      </c>
    </row>
    <row r="69" spans="2:5" x14ac:dyDescent="0.45">
      <c r="B69" s="261" t="s">
        <v>670</v>
      </c>
      <c r="C69" s="262">
        <v>517356</v>
      </c>
      <c r="D69" s="262" t="s">
        <v>559</v>
      </c>
      <c r="E69" s="262" t="s">
        <v>655</v>
      </c>
    </row>
    <row r="70" spans="2:5" x14ac:dyDescent="0.45">
      <c r="B70" s="261" t="s">
        <v>671</v>
      </c>
      <c r="C70" s="262">
        <v>530043</v>
      </c>
      <c r="D70" s="262" t="s">
        <v>559</v>
      </c>
      <c r="E70" s="262" t="s">
        <v>672</v>
      </c>
    </row>
    <row r="71" spans="2:5" x14ac:dyDescent="0.45">
      <c r="B71" s="261" t="s">
        <v>673</v>
      </c>
      <c r="C71" s="262">
        <v>539391</v>
      </c>
      <c r="D71" s="262" t="s">
        <v>559</v>
      </c>
      <c r="E71" s="262" t="s">
        <v>576</v>
      </c>
    </row>
    <row r="72" spans="2:5" x14ac:dyDescent="0.45">
      <c r="B72" s="261" t="s">
        <v>674</v>
      </c>
      <c r="C72" s="262">
        <v>513149</v>
      </c>
      <c r="D72" s="262" t="s">
        <v>675</v>
      </c>
      <c r="E72" s="262" t="s">
        <v>676</v>
      </c>
    </row>
    <row r="73" spans="2:5" x14ac:dyDescent="0.45">
      <c r="B73" s="261" t="s">
        <v>677</v>
      </c>
      <c r="C73" s="262">
        <v>524091</v>
      </c>
      <c r="D73" s="262" t="s">
        <v>559</v>
      </c>
      <c r="E73" s="262" t="s">
        <v>678</v>
      </c>
    </row>
    <row r="74" spans="2:5" x14ac:dyDescent="0.45">
      <c r="B74" s="261" t="s">
        <v>679</v>
      </c>
      <c r="C74" s="262">
        <v>532762</v>
      </c>
      <c r="D74" s="262" t="s">
        <v>680</v>
      </c>
      <c r="E74" s="262" t="s">
        <v>681</v>
      </c>
    </row>
    <row r="75" spans="2:5" x14ac:dyDescent="0.45">
      <c r="B75" s="261" t="s">
        <v>682</v>
      </c>
      <c r="C75" s="262">
        <v>511706</v>
      </c>
      <c r="D75" s="262" t="s">
        <v>559</v>
      </c>
      <c r="E75" s="262" t="s">
        <v>542</v>
      </c>
    </row>
    <row r="76" spans="2:5" x14ac:dyDescent="0.45">
      <c r="B76" s="261" t="s">
        <v>683</v>
      </c>
      <c r="C76" s="262">
        <v>511706</v>
      </c>
      <c r="D76" s="262" t="s">
        <v>559</v>
      </c>
      <c r="E76" s="262" t="s">
        <v>542</v>
      </c>
    </row>
    <row r="77" spans="2:5" x14ac:dyDescent="0.45">
      <c r="B77" s="261" t="s">
        <v>684</v>
      </c>
      <c r="C77" s="262">
        <v>541144</v>
      </c>
      <c r="D77" s="262" t="s">
        <v>559</v>
      </c>
      <c r="E77" s="262" t="s">
        <v>672</v>
      </c>
    </row>
    <row r="78" spans="2:5" x14ac:dyDescent="0.45">
      <c r="B78" s="261" t="s">
        <v>685</v>
      </c>
      <c r="C78" s="262">
        <v>512599</v>
      </c>
      <c r="D78" s="262" t="s">
        <v>686</v>
      </c>
      <c r="E78" s="262" t="s">
        <v>581</v>
      </c>
    </row>
    <row r="79" spans="2:5" x14ac:dyDescent="0.45">
      <c r="B79" s="261" t="s">
        <v>687</v>
      </c>
      <c r="C79" s="262">
        <v>542066</v>
      </c>
      <c r="D79" s="262" t="s">
        <v>688</v>
      </c>
      <c r="E79" s="262" t="s">
        <v>689</v>
      </c>
    </row>
    <row r="80" spans="2:5" x14ac:dyDescent="0.45">
      <c r="B80" s="261" t="s">
        <v>690</v>
      </c>
      <c r="C80" s="262">
        <v>541450</v>
      </c>
      <c r="D80" s="262" t="s">
        <v>691</v>
      </c>
      <c r="E80" s="262" t="s">
        <v>602</v>
      </c>
    </row>
    <row r="81" spans="2:5" x14ac:dyDescent="0.45">
      <c r="B81" s="261" t="s">
        <v>692</v>
      </c>
      <c r="C81" s="262">
        <v>532921</v>
      </c>
      <c r="D81" s="262" t="s">
        <v>693</v>
      </c>
      <c r="E81" s="262" t="s">
        <v>694</v>
      </c>
    </row>
    <row r="82" spans="2:5" x14ac:dyDescent="0.45">
      <c r="B82" s="261" t="s">
        <v>695</v>
      </c>
      <c r="C82" s="262">
        <v>533096</v>
      </c>
      <c r="D82" s="262" t="s">
        <v>696</v>
      </c>
      <c r="E82" s="262" t="s">
        <v>697</v>
      </c>
    </row>
    <row r="83" spans="2:5" x14ac:dyDescent="0.45">
      <c r="B83" s="261" t="s">
        <v>698</v>
      </c>
      <c r="C83" s="262">
        <v>539254</v>
      </c>
      <c r="D83" s="262" t="s">
        <v>699</v>
      </c>
      <c r="E83" s="262" t="s">
        <v>697</v>
      </c>
    </row>
    <row r="84" spans="2:5" x14ac:dyDescent="0.45">
      <c r="B84" s="261" t="s">
        <v>700</v>
      </c>
      <c r="C84" s="262">
        <v>538563</v>
      </c>
      <c r="D84" s="262" t="s">
        <v>559</v>
      </c>
      <c r="E84" s="262" t="s">
        <v>581</v>
      </c>
    </row>
    <row r="85" spans="2:5" x14ac:dyDescent="0.45">
      <c r="B85" s="261" t="s">
        <v>701</v>
      </c>
      <c r="C85" s="262">
        <v>526711</v>
      </c>
      <c r="D85" s="262" t="s">
        <v>559</v>
      </c>
      <c r="E85" s="262" t="s">
        <v>702</v>
      </c>
    </row>
    <row r="86" spans="2:5" x14ac:dyDescent="0.45">
      <c r="B86" s="261" t="s">
        <v>703</v>
      </c>
      <c r="C86" s="262">
        <v>523411</v>
      </c>
      <c r="D86" s="262" t="s">
        <v>559</v>
      </c>
      <c r="E86" s="262" t="s">
        <v>704</v>
      </c>
    </row>
    <row r="87" spans="2:5" x14ac:dyDescent="0.45">
      <c r="B87" s="261" t="s">
        <v>705</v>
      </c>
      <c r="C87" s="262">
        <v>539506</v>
      </c>
      <c r="D87" s="262" t="s">
        <v>559</v>
      </c>
      <c r="E87" s="262" t="s">
        <v>576</v>
      </c>
    </row>
    <row r="88" spans="2:5" x14ac:dyDescent="0.45">
      <c r="B88" s="261" t="s">
        <v>706</v>
      </c>
      <c r="C88" s="262">
        <v>507852</v>
      </c>
      <c r="D88" s="262" t="s">
        <v>559</v>
      </c>
      <c r="E88" s="262" t="s">
        <v>672</v>
      </c>
    </row>
    <row r="89" spans="2:5" x14ac:dyDescent="0.45">
      <c r="B89" s="261" t="s">
        <v>707</v>
      </c>
      <c r="C89" s="262">
        <v>541865</v>
      </c>
      <c r="D89" s="262" t="s">
        <v>559</v>
      </c>
      <c r="E89" s="262" t="s">
        <v>593</v>
      </c>
    </row>
    <row r="90" spans="2:5" x14ac:dyDescent="0.45">
      <c r="B90" s="261" t="s">
        <v>708</v>
      </c>
      <c r="C90" s="262">
        <v>519183</v>
      </c>
      <c r="D90" s="262" t="s">
        <v>709</v>
      </c>
      <c r="E90" s="262" t="s">
        <v>619</v>
      </c>
    </row>
    <row r="91" spans="2:5" x14ac:dyDescent="0.45">
      <c r="B91" s="261" t="s">
        <v>710</v>
      </c>
      <c r="C91" s="262">
        <v>539493</v>
      </c>
      <c r="D91" s="262" t="s">
        <v>559</v>
      </c>
      <c r="E91" s="262" t="s">
        <v>576</v>
      </c>
    </row>
    <row r="92" spans="2:5" x14ac:dyDescent="0.45">
      <c r="B92" s="261" t="s">
        <v>711</v>
      </c>
      <c r="C92" s="262">
        <v>539189</v>
      </c>
      <c r="D92" s="262" t="s">
        <v>559</v>
      </c>
      <c r="E92" s="262" t="s">
        <v>645</v>
      </c>
    </row>
    <row r="93" spans="2:5" x14ac:dyDescent="0.45">
      <c r="B93" s="261" t="s">
        <v>712</v>
      </c>
      <c r="C93" s="262">
        <v>780018</v>
      </c>
      <c r="D93" s="262" t="s">
        <v>559</v>
      </c>
      <c r="E93" s="262" t="s">
        <v>508</v>
      </c>
    </row>
    <row r="94" spans="2:5" x14ac:dyDescent="0.45">
      <c r="B94" s="261" t="s">
        <v>713</v>
      </c>
      <c r="C94" s="262">
        <v>538365</v>
      </c>
      <c r="D94" s="262" t="s">
        <v>714</v>
      </c>
      <c r="E94" s="262" t="s">
        <v>591</v>
      </c>
    </row>
    <row r="95" spans="2:5" x14ac:dyDescent="0.45">
      <c r="B95" s="261" t="s">
        <v>715</v>
      </c>
      <c r="C95" s="262">
        <v>532727</v>
      </c>
      <c r="D95" s="262" t="s">
        <v>716</v>
      </c>
      <c r="E95" s="262" t="s">
        <v>591</v>
      </c>
    </row>
    <row r="96" spans="2:5" x14ac:dyDescent="0.45">
      <c r="B96" s="261" t="s">
        <v>717</v>
      </c>
      <c r="C96" s="262">
        <v>531592</v>
      </c>
      <c r="D96" s="262" t="s">
        <v>559</v>
      </c>
      <c r="E96" s="262" t="s">
        <v>718</v>
      </c>
    </row>
    <row r="97" spans="2:5" x14ac:dyDescent="0.45">
      <c r="B97" s="261" t="s">
        <v>719</v>
      </c>
      <c r="C97" s="262">
        <v>532056</v>
      </c>
      <c r="D97" s="262" t="s">
        <v>559</v>
      </c>
      <c r="E97" s="262" t="s">
        <v>579</v>
      </c>
    </row>
    <row r="98" spans="2:5" x14ac:dyDescent="0.45">
      <c r="B98" s="261" t="s">
        <v>720</v>
      </c>
      <c r="C98" s="262">
        <v>514113</v>
      </c>
      <c r="D98" s="262" t="s">
        <v>559</v>
      </c>
      <c r="E98" s="262" t="s">
        <v>574</v>
      </c>
    </row>
    <row r="99" spans="2:5" x14ac:dyDescent="0.45">
      <c r="B99" s="261" t="s">
        <v>721</v>
      </c>
      <c r="C99" s="262">
        <v>534707</v>
      </c>
      <c r="D99" s="262" t="s">
        <v>559</v>
      </c>
      <c r="E99" s="262" t="s">
        <v>672</v>
      </c>
    </row>
    <row r="100" spans="2:5" x14ac:dyDescent="0.45">
      <c r="B100" s="261" t="s">
        <v>722</v>
      </c>
      <c r="C100" s="262">
        <v>540691</v>
      </c>
      <c r="D100" s="262" t="s">
        <v>723</v>
      </c>
      <c r="E100" s="262" t="s">
        <v>724</v>
      </c>
    </row>
    <row r="101" spans="2:5" x14ac:dyDescent="0.45">
      <c r="B101" s="261" t="s">
        <v>725</v>
      </c>
      <c r="C101" s="262">
        <v>535755</v>
      </c>
      <c r="D101" s="262" t="s">
        <v>726</v>
      </c>
      <c r="E101" s="262" t="s">
        <v>727</v>
      </c>
    </row>
    <row r="102" spans="2:5" x14ac:dyDescent="0.45">
      <c r="B102" s="261" t="s">
        <v>728</v>
      </c>
      <c r="C102" s="262">
        <v>532974</v>
      </c>
      <c r="D102" s="262" t="s">
        <v>729</v>
      </c>
      <c r="E102" s="262" t="s">
        <v>542</v>
      </c>
    </row>
    <row r="103" spans="2:5" x14ac:dyDescent="0.45">
      <c r="B103" s="261" t="s">
        <v>730</v>
      </c>
      <c r="C103" s="262">
        <v>540146</v>
      </c>
      <c r="D103" s="262" t="s">
        <v>559</v>
      </c>
      <c r="E103" s="262" t="s">
        <v>593</v>
      </c>
    </row>
    <row r="104" spans="2:5" x14ac:dyDescent="0.45">
      <c r="B104" s="261" t="s">
        <v>731</v>
      </c>
      <c r="C104" s="262">
        <v>513513</v>
      </c>
      <c r="D104" s="262" t="s">
        <v>559</v>
      </c>
      <c r="E104" s="262" t="s">
        <v>591</v>
      </c>
    </row>
    <row r="105" spans="2:5" x14ac:dyDescent="0.45">
      <c r="B105" s="261" t="s">
        <v>732</v>
      </c>
      <c r="C105" s="262">
        <v>521141</v>
      </c>
      <c r="D105" s="262" t="s">
        <v>559</v>
      </c>
      <c r="E105" s="262" t="s">
        <v>574</v>
      </c>
    </row>
    <row r="106" spans="2:5" x14ac:dyDescent="0.45">
      <c r="B106" s="261" t="s">
        <v>733</v>
      </c>
      <c r="C106" s="262">
        <v>540205</v>
      </c>
      <c r="D106" s="262" t="s">
        <v>559</v>
      </c>
      <c r="E106" s="262" t="s">
        <v>581</v>
      </c>
    </row>
    <row r="107" spans="2:5" x14ac:dyDescent="0.45">
      <c r="B107" s="261" t="s">
        <v>734</v>
      </c>
      <c r="C107" s="262">
        <v>539056</v>
      </c>
      <c r="D107" s="262" t="s">
        <v>735</v>
      </c>
      <c r="E107" s="262" t="s">
        <v>736</v>
      </c>
    </row>
    <row r="108" spans="2:5" x14ac:dyDescent="0.45">
      <c r="B108" s="261" t="s">
        <v>737</v>
      </c>
      <c r="C108" s="262">
        <v>511359</v>
      </c>
      <c r="D108" s="262" t="s">
        <v>559</v>
      </c>
      <c r="E108" s="262" t="s">
        <v>576</v>
      </c>
    </row>
    <row r="109" spans="2:5" x14ac:dyDescent="0.45">
      <c r="B109" s="261" t="s">
        <v>738</v>
      </c>
      <c r="C109" s="262">
        <v>530431</v>
      </c>
      <c r="D109" s="262" t="s">
        <v>559</v>
      </c>
      <c r="E109" s="262" t="s">
        <v>581</v>
      </c>
    </row>
    <row r="110" spans="2:5" x14ac:dyDescent="0.45">
      <c r="B110" s="261" t="s">
        <v>739</v>
      </c>
      <c r="C110" s="262">
        <v>523120</v>
      </c>
      <c r="D110" s="262" t="s">
        <v>559</v>
      </c>
      <c r="E110" s="262" t="s">
        <v>740</v>
      </c>
    </row>
    <row r="111" spans="2:5" x14ac:dyDescent="0.45">
      <c r="B111" s="261" t="s">
        <v>741</v>
      </c>
      <c r="C111" s="262">
        <v>517041</v>
      </c>
      <c r="D111" s="262" t="s">
        <v>742</v>
      </c>
      <c r="E111" s="262" t="s">
        <v>743</v>
      </c>
    </row>
    <row r="112" spans="2:5" x14ac:dyDescent="0.45">
      <c r="B112" s="261" t="s">
        <v>744</v>
      </c>
      <c r="C112" s="262">
        <v>532172</v>
      </c>
      <c r="D112" s="262" t="s">
        <v>745</v>
      </c>
      <c r="E112" s="262" t="s">
        <v>545</v>
      </c>
    </row>
    <row r="113" spans="2:5" x14ac:dyDescent="0.45">
      <c r="B113" s="261" t="s">
        <v>746</v>
      </c>
      <c r="C113" s="262">
        <v>523031</v>
      </c>
      <c r="D113" s="262" t="s">
        <v>559</v>
      </c>
      <c r="E113" s="262" t="s">
        <v>747</v>
      </c>
    </row>
    <row r="114" spans="2:5" x14ac:dyDescent="0.45">
      <c r="B114" s="261" t="s">
        <v>748</v>
      </c>
      <c r="C114" s="262">
        <v>521048</v>
      </c>
      <c r="D114" s="262" t="s">
        <v>559</v>
      </c>
      <c r="E114" s="262" t="s">
        <v>574</v>
      </c>
    </row>
    <row r="115" spans="2:5" x14ac:dyDescent="0.45">
      <c r="B115" s="261" t="s">
        <v>749</v>
      </c>
      <c r="C115" s="262">
        <v>534612</v>
      </c>
      <c r="D115" s="262" t="s">
        <v>559</v>
      </c>
      <c r="E115" s="262" t="s">
        <v>697</v>
      </c>
    </row>
    <row r="116" spans="2:5" x14ac:dyDescent="0.45">
      <c r="B116" s="261" t="s">
        <v>750</v>
      </c>
      <c r="C116" s="262">
        <v>506947</v>
      </c>
      <c r="D116" s="262" t="s">
        <v>559</v>
      </c>
      <c r="E116" s="262" t="s">
        <v>607</v>
      </c>
    </row>
    <row r="117" spans="2:5" x14ac:dyDescent="0.45">
      <c r="B117" s="261" t="s">
        <v>751</v>
      </c>
      <c r="C117" s="262">
        <v>531047</v>
      </c>
      <c r="D117" s="262" t="s">
        <v>559</v>
      </c>
      <c r="E117" s="262" t="s">
        <v>576</v>
      </c>
    </row>
    <row r="118" spans="2:5" x14ac:dyDescent="0.45">
      <c r="B118" s="261" t="s">
        <v>752</v>
      </c>
      <c r="C118" s="262">
        <v>539982</v>
      </c>
      <c r="D118" s="262" t="s">
        <v>559</v>
      </c>
      <c r="E118" s="262" t="s">
        <v>753</v>
      </c>
    </row>
    <row r="119" spans="2:5" x14ac:dyDescent="0.45">
      <c r="B119" s="261" t="s">
        <v>754</v>
      </c>
      <c r="C119" s="262">
        <v>540025</v>
      </c>
      <c r="D119" s="262" t="s">
        <v>755</v>
      </c>
      <c r="E119" s="262" t="s">
        <v>756</v>
      </c>
    </row>
    <row r="120" spans="2:5" x14ac:dyDescent="0.45">
      <c r="B120" s="261" t="s">
        <v>757</v>
      </c>
      <c r="C120" s="262">
        <v>523269</v>
      </c>
      <c r="D120" s="262" t="s">
        <v>758</v>
      </c>
      <c r="E120" s="262" t="s">
        <v>477</v>
      </c>
    </row>
    <row r="121" spans="2:5" x14ac:dyDescent="0.45">
      <c r="B121" s="261" t="s">
        <v>759</v>
      </c>
      <c r="C121" s="262">
        <v>523269</v>
      </c>
      <c r="D121" s="262" t="s">
        <v>758</v>
      </c>
      <c r="E121" s="262" t="s">
        <v>477</v>
      </c>
    </row>
    <row r="122" spans="2:5" x14ac:dyDescent="0.45">
      <c r="B122" s="261" t="s">
        <v>760</v>
      </c>
      <c r="C122" s="262">
        <v>531429</v>
      </c>
      <c r="D122" s="262" t="s">
        <v>559</v>
      </c>
      <c r="E122" s="262" t="s">
        <v>651</v>
      </c>
    </row>
    <row r="123" spans="2:5" x14ac:dyDescent="0.45">
      <c r="B123" s="261" t="s">
        <v>761</v>
      </c>
      <c r="C123" s="262">
        <v>539773</v>
      </c>
      <c r="D123" s="262" t="s">
        <v>559</v>
      </c>
      <c r="E123" s="262" t="s">
        <v>576</v>
      </c>
    </row>
    <row r="124" spans="2:5" x14ac:dyDescent="0.45">
      <c r="B124" s="261" t="s">
        <v>762</v>
      </c>
      <c r="C124" s="262">
        <v>531686</v>
      </c>
      <c r="D124" s="262" t="s">
        <v>559</v>
      </c>
      <c r="E124" s="262" t="s">
        <v>597</v>
      </c>
    </row>
    <row r="125" spans="2:5" x14ac:dyDescent="0.45">
      <c r="B125" s="261" t="s">
        <v>763</v>
      </c>
      <c r="C125" s="262">
        <v>541152</v>
      </c>
      <c r="D125" s="262" t="s">
        <v>559</v>
      </c>
      <c r="E125" s="262" t="s">
        <v>581</v>
      </c>
    </row>
    <row r="126" spans="2:5" x14ac:dyDescent="0.45">
      <c r="B126" s="261" t="s">
        <v>764</v>
      </c>
      <c r="C126" s="262">
        <v>541152</v>
      </c>
      <c r="D126" s="262" t="s">
        <v>559</v>
      </c>
      <c r="E126" s="262" t="s">
        <v>581</v>
      </c>
    </row>
    <row r="127" spans="2:5" x14ac:dyDescent="0.45">
      <c r="B127" s="261" t="s">
        <v>765</v>
      </c>
      <c r="C127" s="262">
        <v>500003</v>
      </c>
      <c r="D127" s="262" t="s">
        <v>766</v>
      </c>
      <c r="E127" s="262" t="s">
        <v>767</v>
      </c>
    </row>
    <row r="128" spans="2:5" x14ac:dyDescent="0.45">
      <c r="B128" s="261" t="s">
        <v>768</v>
      </c>
      <c r="C128" s="262">
        <v>541402</v>
      </c>
      <c r="D128" s="262" t="s">
        <v>559</v>
      </c>
      <c r="E128" s="262" t="s">
        <v>567</v>
      </c>
    </row>
    <row r="129" spans="2:5" x14ac:dyDescent="0.45">
      <c r="B129" s="261" t="s">
        <v>769</v>
      </c>
      <c r="C129" s="262">
        <v>531921</v>
      </c>
      <c r="D129" s="262" t="s">
        <v>770</v>
      </c>
      <c r="E129" s="262" t="s">
        <v>771</v>
      </c>
    </row>
    <row r="130" spans="2:5" x14ac:dyDescent="0.45">
      <c r="B130" s="261" t="s">
        <v>772</v>
      </c>
      <c r="C130" s="262">
        <v>500463</v>
      </c>
      <c r="D130" s="262" t="s">
        <v>773</v>
      </c>
      <c r="E130" s="262" t="s">
        <v>545</v>
      </c>
    </row>
    <row r="131" spans="2:5" x14ac:dyDescent="0.45">
      <c r="B131" s="261" t="s">
        <v>774</v>
      </c>
      <c r="C131" s="262">
        <v>539042</v>
      </c>
      <c r="D131" s="262" t="s">
        <v>559</v>
      </c>
      <c r="E131" s="262" t="s">
        <v>645</v>
      </c>
    </row>
    <row r="132" spans="2:5" x14ac:dyDescent="0.45">
      <c r="B132" s="261" t="s">
        <v>775</v>
      </c>
      <c r="C132" s="262">
        <v>516020</v>
      </c>
      <c r="D132" s="262" t="s">
        <v>559</v>
      </c>
      <c r="E132" s="262" t="s">
        <v>553</v>
      </c>
    </row>
    <row r="133" spans="2:5" x14ac:dyDescent="0.45">
      <c r="B133" s="261" t="s">
        <v>776</v>
      </c>
      <c r="C133" s="262">
        <v>537492</v>
      </c>
      <c r="D133" s="262" t="s">
        <v>559</v>
      </c>
      <c r="E133" s="262" t="s">
        <v>581</v>
      </c>
    </row>
    <row r="134" spans="2:5" x14ac:dyDescent="0.45">
      <c r="B134" s="261" t="s">
        <v>777</v>
      </c>
      <c r="C134" s="262">
        <v>537292</v>
      </c>
      <c r="D134" s="262" t="s">
        <v>778</v>
      </c>
      <c r="E134" s="262" t="s">
        <v>756</v>
      </c>
    </row>
    <row r="135" spans="2:5" x14ac:dyDescent="0.45">
      <c r="B135" s="261" t="s">
        <v>779</v>
      </c>
      <c r="C135" s="262">
        <v>537292</v>
      </c>
      <c r="D135" s="262" t="s">
        <v>778</v>
      </c>
      <c r="E135" s="262" t="s">
        <v>756</v>
      </c>
    </row>
    <row r="136" spans="2:5" x14ac:dyDescent="0.45">
      <c r="B136" s="261" t="s">
        <v>780</v>
      </c>
      <c r="C136" s="262" t="s">
        <v>559</v>
      </c>
      <c r="D136" s="262" t="s">
        <v>781</v>
      </c>
      <c r="E136" s="262" t="s">
        <v>570</v>
      </c>
    </row>
    <row r="137" spans="2:5" x14ac:dyDescent="0.45">
      <c r="B137" s="261" t="s">
        <v>782</v>
      </c>
      <c r="C137" s="262" t="s">
        <v>559</v>
      </c>
      <c r="D137" s="262" t="s">
        <v>781</v>
      </c>
      <c r="E137" s="262" t="s">
        <v>570</v>
      </c>
    </row>
    <row r="138" spans="2:5" x14ac:dyDescent="0.45">
      <c r="B138" s="261" t="s">
        <v>783</v>
      </c>
      <c r="C138" s="262">
        <v>500215</v>
      </c>
      <c r="D138" s="262" t="s">
        <v>784</v>
      </c>
      <c r="E138" s="262" t="s">
        <v>756</v>
      </c>
    </row>
    <row r="139" spans="2:5" x14ac:dyDescent="0.45">
      <c r="B139" s="261" t="s">
        <v>785</v>
      </c>
      <c r="C139" s="262" t="s">
        <v>559</v>
      </c>
      <c r="D139" s="262" t="s">
        <v>786</v>
      </c>
      <c r="E139" s="262" t="s">
        <v>570</v>
      </c>
    </row>
    <row r="140" spans="2:5" x14ac:dyDescent="0.45">
      <c r="B140" s="261" t="s">
        <v>787</v>
      </c>
      <c r="C140" s="262" t="s">
        <v>559</v>
      </c>
      <c r="D140" s="262" t="s">
        <v>788</v>
      </c>
      <c r="E140" s="262" t="s">
        <v>570</v>
      </c>
    </row>
    <row r="141" spans="2:5" x14ac:dyDescent="0.45">
      <c r="B141" s="261" t="s">
        <v>789</v>
      </c>
      <c r="C141" s="262">
        <v>532811</v>
      </c>
      <c r="D141" s="262" t="s">
        <v>790</v>
      </c>
      <c r="E141" s="262" t="s">
        <v>645</v>
      </c>
    </row>
    <row r="142" spans="2:5" x14ac:dyDescent="0.45">
      <c r="B142" s="261" t="s">
        <v>791</v>
      </c>
      <c r="C142" s="262">
        <v>532811</v>
      </c>
      <c r="D142" s="262" t="s">
        <v>790</v>
      </c>
      <c r="E142" s="262" t="s">
        <v>645</v>
      </c>
    </row>
    <row r="143" spans="2:5" x14ac:dyDescent="0.45">
      <c r="B143" s="261" t="s">
        <v>792</v>
      </c>
      <c r="C143" s="262">
        <v>522273</v>
      </c>
      <c r="D143" s="262" t="s">
        <v>559</v>
      </c>
      <c r="E143" s="262" t="s">
        <v>591</v>
      </c>
    </row>
    <row r="144" spans="2:5" x14ac:dyDescent="0.45">
      <c r="B144" s="261" t="s">
        <v>793</v>
      </c>
      <c r="C144" s="262">
        <v>532806</v>
      </c>
      <c r="D144" s="262" t="s">
        <v>559</v>
      </c>
      <c r="E144" s="262" t="s">
        <v>794</v>
      </c>
    </row>
    <row r="145" spans="2:5" x14ac:dyDescent="0.45">
      <c r="B145" s="261" t="s">
        <v>795</v>
      </c>
      <c r="C145" s="262">
        <v>532683</v>
      </c>
      <c r="D145" s="262" t="s">
        <v>796</v>
      </c>
      <c r="E145" s="262" t="s">
        <v>743</v>
      </c>
    </row>
    <row r="146" spans="2:5" x14ac:dyDescent="0.45">
      <c r="B146" s="261" t="s">
        <v>797</v>
      </c>
      <c r="C146" s="262">
        <v>524288</v>
      </c>
      <c r="D146" s="262" t="s">
        <v>559</v>
      </c>
      <c r="E146" s="262" t="s">
        <v>702</v>
      </c>
    </row>
    <row r="147" spans="2:5" x14ac:dyDescent="0.45">
      <c r="B147" s="261" t="s">
        <v>798</v>
      </c>
      <c r="C147" s="262" t="s">
        <v>559</v>
      </c>
      <c r="D147" s="262" t="s">
        <v>799</v>
      </c>
      <c r="E147" s="262" t="s">
        <v>570</v>
      </c>
    </row>
    <row r="148" spans="2:5" x14ac:dyDescent="0.45">
      <c r="B148" s="261" t="s">
        <v>800</v>
      </c>
      <c r="C148" s="262" t="s">
        <v>559</v>
      </c>
      <c r="D148" s="262" t="s">
        <v>801</v>
      </c>
      <c r="E148" s="262" t="s">
        <v>570</v>
      </c>
    </row>
    <row r="149" spans="2:5" x14ac:dyDescent="0.45">
      <c r="B149" s="261" t="s">
        <v>802</v>
      </c>
      <c r="C149" s="262">
        <v>532975</v>
      </c>
      <c r="D149" s="262" t="s">
        <v>559</v>
      </c>
      <c r="E149" s="262" t="s">
        <v>704</v>
      </c>
    </row>
    <row r="150" spans="2:5" x14ac:dyDescent="0.45">
      <c r="B150" s="261" t="s">
        <v>803</v>
      </c>
      <c r="C150" s="262">
        <v>532331</v>
      </c>
      <c r="D150" s="262" t="s">
        <v>804</v>
      </c>
      <c r="E150" s="262" t="s">
        <v>597</v>
      </c>
    </row>
    <row r="151" spans="2:5" x14ac:dyDescent="0.45">
      <c r="B151" s="261" t="s">
        <v>805</v>
      </c>
      <c r="C151" s="262">
        <v>519216</v>
      </c>
      <c r="D151" s="262" t="s">
        <v>559</v>
      </c>
      <c r="E151" s="262" t="s">
        <v>806</v>
      </c>
    </row>
    <row r="152" spans="2:5" x14ac:dyDescent="0.45">
      <c r="B152" s="261" t="s">
        <v>807</v>
      </c>
      <c r="C152" s="262">
        <v>511692</v>
      </c>
      <c r="D152" s="262" t="s">
        <v>559</v>
      </c>
      <c r="E152" s="262" t="s">
        <v>542</v>
      </c>
    </row>
    <row r="153" spans="2:5" x14ac:dyDescent="0.45">
      <c r="B153" s="261" t="s">
        <v>808</v>
      </c>
      <c r="C153" s="262">
        <v>530713</v>
      </c>
      <c r="D153" s="262" t="s">
        <v>559</v>
      </c>
      <c r="E153" s="262" t="s">
        <v>545</v>
      </c>
    </row>
    <row r="154" spans="2:5" x14ac:dyDescent="0.45">
      <c r="B154" s="261" t="s">
        <v>809</v>
      </c>
      <c r="C154" s="262">
        <v>513349</v>
      </c>
      <c r="D154" s="262" t="s">
        <v>810</v>
      </c>
      <c r="E154" s="262" t="s">
        <v>645</v>
      </c>
    </row>
    <row r="155" spans="2:5" x14ac:dyDescent="0.45">
      <c r="B155" s="261" t="s">
        <v>811</v>
      </c>
      <c r="C155" s="262">
        <v>513349</v>
      </c>
      <c r="D155" s="262" t="s">
        <v>810</v>
      </c>
      <c r="E155" s="262" t="s">
        <v>645</v>
      </c>
    </row>
    <row r="156" spans="2:5" x14ac:dyDescent="0.45">
      <c r="B156" s="261" t="s">
        <v>812</v>
      </c>
      <c r="C156" s="262" t="s">
        <v>559</v>
      </c>
      <c r="D156" s="262" t="s">
        <v>813</v>
      </c>
      <c r="E156" s="262" t="s">
        <v>570</v>
      </c>
    </row>
    <row r="157" spans="2:5" x14ac:dyDescent="0.45">
      <c r="B157" s="261" t="s">
        <v>814</v>
      </c>
      <c r="C157" s="262">
        <v>526628</v>
      </c>
      <c r="D157" s="262" t="s">
        <v>559</v>
      </c>
      <c r="E157" s="262" t="s">
        <v>736</v>
      </c>
    </row>
    <row r="158" spans="2:5" x14ac:dyDescent="0.45">
      <c r="B158" s="261" t="s">
        <v>815</v>
      </c>
      <c r="C158" s="262">
        <v>530621</v>
      </c>
      <c r="D158" s="262" t="s">
        <v>559</v>
      </c>
      <c r="E158" s="262" t="s">
        <v>567</v>
      </c>
    </row>
    <row r="159" spans="2:5" x14ac:dyDescent="0.45">
      <c r="B159" s="261" t="s">
        <v>816</v>
      </c>
      <c r="C159" s="262" t="s">
        <v>559</v>
      </c>
      <c r="D159" s="262" t="s">
        <v>817</v>
      </c>
      <c r="E159" s="262" t="s">
        <v>570</v>
      </c>
    </row>
    <row r="160" spans="2:5" x14ac:dyDescent="0.45">
      <c r="B160" s="261" t="s">
        <v>818</v>
      </c>
      <c r="C160" s="262">
        <v>538778</v>
      </c>
      <c r="D160" s="262" t="s">
        <v>559</v>
      </c>
      <c r="E160" s="262" t="s">
        <v>576</v>
      </c>
    </row>
    <row r="161" spans="2:5" x14ac:dyDescent="0.45">
      <c r="B161" s="261" t="s">
        <v>819</v>
      </c>
      <c r="C161" s="262" t="s">
        <v>559</v>
      </c>
      <c r="D161" s="262" t="s">
        <v>820</v>
      </c>
      <c r="E161" s="262" t="s">
        <v>570</v>
      </c>
    </row>
    <row r="162" spans="2:5" x14ac:dyDescent="0.45">
      <c r="B162" s="261" t="s">
        <v>821</v>
      </c>
      <c r="C162" s="262">
        <v>542020</v>
      </c>
      <c r="D162" s="262" t="s">
        <v>559</v>
      </c>
      <c r="E162" s="262" t="s">
        <v>672</v>
      </c>
    </row>
    <row r="163" spans="2:5" x14ac:dyDescent="0.45">
      <c r="B163" s="261" t="s">
        <v>822</v>
      </c>
      <c r="C163" s="262">
        <v>542020</v>
      </c>
      <c r="D163" s="262" t="s">
        <v>559</v>
      </c>
      <c r="E163" s="262" t="s">
        <v>672</v>
      </c>
    </row>
    <row r="164" spans="2:5" x14ac:dyDescent="0.45">
      <c r="B164" s="261" t="s">
        <v>823</v>
      </c>
      <c r="C164" s="262">
        <v>540718</v>
      </c>
      <c r="D164" s="262" t="s">
        <v>559</v>
      </c>
      <c r="E164" s="262" t="s">
        <v>574</v>
      </c>
    </row>
    <row r="165" spans="2:5" x14ac:dyDescent="0.45">
      <c r="B165" s="261" t="s">
        <v>824</v>
      </c>
      <c r="C165" s="262">
        <v>539017</v>
      </c>
      <c r="D165" s="262" t="s">
        <v>559</v>
      </c>
      <c r="E165" s="262" t="s">
        <v>617</v>
      </c>
    </row>
    <row r="166" spans="2:5" x14ac:dyDescent="0.45">
      <c r="B166" s="261" t="s">
        <v>825</v>
      </c>
      <c r="C166" s="262">
        <v>532351</v>
      </c>
      <c r="D166" s="262" t="s">
        <v>826</v>
      </c>
      <c r="E166" s="262" t="s">
        <v>827</v>
      </c>
    </row>
    <row r="167" spans="2:5" x14ac:dyDescent="0.45">
      <c r="B167" s="261" t="s">
        <v>828</v>
      </c>
      <c r="C167" s="262">
        <v>541303</v>
      </c>
      <c r="D167" s="262" t="s">
        <v>559</v>
      </c>
      <c r="E167" s="262" t="s">
        <v>574</v>
      </c>
    </row>
    <row r="168" spans="2:5" x14ac:dyDescent="0.45">
      <c r="B168" s="261" t="s">
        <v>829</v>
      </c>
      <c r="C168" s="262">
        <v>524598</v>
      </c>
      <c r="D168" s="262" t="s">
        <v>830</v>
      </c>
      <c r="E168" s="262" t="s">
        <v>718</v>
      </c>
    </row>
    <row r="169" spans="2:5" x14ac:dyDescent="0.45">
      <c r="B169" s="261" t="s">
        <v>831</v>
      </c>
      <c r="C169" s="262">
        <v>524598</v>
      </c>
      <c r="D169" s="262" t="s">
        <v>830</v>
      </c>
      <c r="E169" s="262" t="s">
        <v>718</v>
      </c>
    </row>
    <row r="170" spans="2:5" x14ac:dyDescent="0.45">
      <c r="B170" s="261" t="s">
        <v>832</v>
      </c>
      <c r="C170" s="262">
        <v>500710</v>
      </c>
      <c r="D170" s="262" t="s">
        <v>833</v>
      </c>
      <c r="E170" s="262" t="s">
        <v>834</v>
      </c>
    </row>
    <row r="171" spans="2:5" x14ac:dyDescent="0.45">
      <c r="B171" s="261" t="s">
        <v>835</v>
      </c>
      <c r="C171" s="262">
        <v>500710</v>
      </c>
      <c r="D171" s="262" t="s">
        <v>836</v>
      </c>
      <c r="E171" s="262" t="s">
        <v>834</v>
      </c>
    </row>
    <row r="172" spans="2:5" x14ac:dyDescent="0.45">
      <c r="B172" s="261" t="s">
        <v>837</v>
      </c>
      <c r="C172" s="262">
        <v>535916</v>
      </c>
      <c r="D172" s="262" t="s">
        <v>559</v>
      </c>
      <c r="E172" s="262" t="s">
        <v>542</v>
      </c>
    </row>
    <row r="173" spans="2:5" x14ac:dyDescent="0.45">
      <c r="B173" s="261" t="s">
        <v>838</v>
      </c>
      <c r="C173" s="262">
        <v>539115</v>
      </c>
      <c r="D173" s="262" t="s">
        <v>559</v>
      </c>
      <c r="E173" s="262" t="s">
        <v>562</v>
      </c>
    </row>
    <row r="174" spans="2:5" x14ac:dyDescent="0.45">
      <c r="B174" s="261" t="s">
        <v>839</v>
      </c>
      <c r="C174" s="262">
        <v>531082</v>
      </c>
      <c r="D174" s="262" t="s">
        <v>840</v>
      </c>
      <c r="E174" s="262" t="s">
        <v>542</v>
      </c>
    </row>
    <row r="175" spans="2:5" x14ac:dyDescent="0.45">
      <c r="B175" s="261" t="s">
        <v>841</v>
      </c>
      <c r="C175" s="262">
        <v>524075</v>
      </c>
      <c r="D175" s="262" t="s">
        <v>842</v>
      </c>
      <c r="E175" s="262" t="s">
        <v>597</v>
      </c>
    </row>
    <row r="176" spans="2:5" x14ac:dyDescent="0.45">
      <c r="B176" s="261" t="s">
        <v>843</v>
      </c>
      <c r="C176" s="262">
        <v>531409</v>
      </c>
      <c r="D176" s="262" t="s">
        <v>559</v>
      </c>
      <c r="E176" s="262" t="s">
        <v>607</v>
      </c>
    </row>
    <row r="177" spans="2:5" x14ac:dyDescent="0.45">
      <c r="B177" s="261" t="s">
        <v>844</v>
      </c>
      <c r="C177" s="262">
        <v>526707</v>
      </c>
      <c r="D177" s="262" t="s">
        <v>845</v>
      </c>
      <c r="E177" s="262" t="s">
        <v>581</v>
      </c>
    </row>
    <row r="178" spans="2:5" x14ac:dyDescent="0.45">
      <c r="B178" s="261" t="s">
        <v>846</v>
      </c>
      <c r="C178" s="262">
        <v>532114</v>
      </c>
      <c r="D178" s="262" t="s">
        <v>559</v>
      </c>
      <c r="E178" s="262" t="s">
        <v>645</v>
      </c>
    </row>
    <row r="179" spans="2:5" x14ac:dyDescent="0.45">
      <c r="B179" s="261" t="s">
        <v>847</v>
      </c>
      <c r="C179" s="262">
        <v>506235</v>
      </c>
      <c r="D179" s="262" t="s">
        <v>848</v>
      </c>
      <c r="E179" s="262" t="s">
        <v>597</v>
      </c>
    </row>
    <row r="180" spans="2:5" x14ac:dyDescent="0.45">
      <c r="B180" s="261" t="s">
        <v>849</v>
      </c>
      <c r="C180" s="262">
        <v>533573</v>
      </c>
      <c r="D180" s="262" t="s">
        <v>850</v>
      </c>
      <c r="E180" s="262" t="s">
        <v>597</v>
      </c>
    </row>
    <row r="181" spans="2:5" x14ac:dyDescent="0.45">
      <c r="B181" s="261" t="s">
        <v>851</v>
      </c>
      <c r="C181" s="262">
        <v>511463</v>
      </c>
      <c r="D181" s="262" t="s">
        <v>559</v>
      </c>
      <c r="E181" s="262" t="s">
        <v>548</v>
      </c>
    </row>
    <row r="182" spans="2:5" x14ac:dyDescent="0.45">
      <c r="B182" s="261" t="s">
        <v>852</v>
      </c>
      <c r="C182" s="262">
        <v>530973</v>
      </c>
      <c r="D182" s="262" t="s">
        <v>559</v>
      </c>
      <c r="E182" s="262" t="s">
        <v>678</v>
      </c>
    </row>
    <row r="183" spans="2:5" x14ac:dyDescent="0.45">
      <c r="B183" s="261" t="s">
        <v>853</v>
      </c>
      <c r="C183" s="262">
        <v>530973</v>
      </c>
      <c r="D183" s="262" t="s">
        <v>559</v>
      </c>
      <c r="E183" s="262" t="s">
        <v>678</v>
      </c>
    </row>
    <row r="184" spans="2:5" x14ac:dyDescent="0.45">
      <c r="B184" s="261" t="s">
        <v>854</v>
      </c>
      <c r="C184" s="262">
        <v>517546</v>
      </c>
      <c r="D184" s="262" t="s">
        <v>559</v>
      </c>
      <c r="E184" s="262" t="s">
        <v>855</v>
      </c>
    </row>
    <row r="185" spans="2:5" x14ac:dyDescent="0.45">
      <c r="B185" s="261" t="s">
        <v>856</v>
      </c>
      <c r="C185" s="262">
        <v>531156</v>
      </c>
      <c r="D185" s="262" t="s">
        <v>559</v>
      </c>
      <c r="E185" s="262" t="s">
        <v>576</v>
      </c>
    </row>
    <row r="186" spans="2:5" x14ac:dyDescent="0.45">
      <c r="B186" s="261" t="s">
        <v>857</v>
      </c>
      <c r="C186" s="262">
        <v>531156</v>
      </c>
      <c r="D186" s="262" t="s">
        <v>559</v>
      </c>
      <c r="E186" s="262" t="s">
        <v>576</v>
      </c>
    </row>
    <row r="187" spans="2:5" x14ac:dyDescent="0.45">
      <c r="B187" s="261" t="s">
        <v>858</v>
      </c>
      <c r="C187" s="262">
        <v>505216</v>
      </c>
      <c r="D187" s="262" t="s">
        <v>559</v>
      </c>
      <c r="E187" s="262" t="s">
        <v>576</v>
      </c>
    </row>
    <row r="188" spans="2:5" x14ac:dyDescent="0.45">
      <c r="B188" s="261" t="s">
        <v>859</v>
      </c>
      <c r="C188" s="262">
        <v>505216</v>
      </c>
      <c r="D188" s="262" t="s">
        <v>559</v>
      </c>
      <c r="E188" s="262" t="s">
        <v>576</v>
      </c>
    </row>
    <row r="189" spans="2:5" x14ac:dyDescent="0.45">
      <c r="B189" s="261" t="s">
        <v>860</v>
      </c>
      <c r="C189" s="262">
        <v>531147</v>
      </c>
      <c r="D189" s="262" t="s">
        <v>861</v>
      </c>
      <c r="E189" s="262" t="s">
        <v>862</v>
      </c>
    </row>
    <row r="190" spans="2:5" x14ac:dyDescent="0.45">
      <c r="B190" s="261" t="s">
        <v>863</v>
      </c>
      <c r="C190" s="262">
        <v>530889</v>
      </c>
      <c r="D190" s="262" t="s">
        <v>559</v>
      </c>
      <c r="E190" s="262" t="s">
        <v>574</v>
      </c>
    </row>
    <row r="191" spans="2:5" x14ac:dyDescent="0.45">
      <c r="B191" s="261" t="s">
        <v>864</v>
      </c>
      <c r="C191" s="262">
        <v>531581</v>
      </c>
      <c r="D191" s="262" t="s">
        <v>559</v>
      </c>
      <c r="E191" s="262" t="s">
        <v>672</v>
      </c>
    </row>
    <row r="192" spans="2:5" x14ac:dyDescent="0.45">
      <c r="B192" s="261" t="s">
        <v>865</v>
      </c>
      <c r="C192" s="262">
        <v>530889</v>
      </c>
      <c r="D192" s="262" t="s">
        <v>559</v>
      </c>
      <c r="E192" s="262" t="s">
        <v>574</v>
      </c>
    </row>
    <row r="193" spans="2:5" x14ac:dyDescent="0.45">
      <c r="B193" s="261" t="s">
        <v>866</v>
      </c>
      <c r="C193" s="262">
        <v>532166</v>
      </c>
      <c r="D193" s="262" t="s">
        <v>559</v>
      </c>
      <c r="E193" s="262" t="s">
        <v>576</v>
      </c>
    </row>
    <row r="194" spans="2:5" x14ac:dyDescent="0.45">
      <c r="B194" s="261" t="s">
        <v>867</v>
      </c>
      <c r="C194" s="262">
        <v>533029</v>
      </c>
      <c r="D194" s="262" t="s">
        <v>868</v>
      </c>
      <c r="E194" s="262" t="s">
        <v>718</v>
      </c>
    </row>
    <row r="195" spans="2:5" x14ac:dyDescent="0.45">
      <c r="B195" s="261" t="s">
        <v>869</v>
      </c>
      <c r="C195" s="262">
        <v>539523</v>
      </c>
      <c r="D195" s="262" t="s">
        <v>870</v>
      </c>
      <c r="E195" s="262" t="s">
        <v>597</v>
      </c>
    </row>
    <row r="196" spans="2:5" x14ac:dyDescent="0.45">
      <c r="B196" s="261" t="s">
        <v>871</v>
      </c>
      <c r="C196" s="262">
        <v>506767</v>
      </c>
      <c r="D196" s="262" t="s">
        <v>872</v>
      </c>
      <c r="E196" s="262" t="s">
        <v>718</v>
      </c>
    </row>
    <row r="197" spans="2:5" x14ac:dyDescent="0.45">
      <c r="B197" s="261" t="s">
        <v>873</v>
      </c>
      <c r="C197" s="262">
        <v>532480</v>
      </c>
      <c r="D197" s="262" t="s">
        <v>874</v>
      </c>
      <c r="E197" s="262" t="s">
        <v>875</v>
      </c>
    </row>
    <row r="198" spans="2:5" x14ac:dyDescent="0.45">
      <c r="B198" s="261" t="s">
        <v>876</v>
      </c>
      <c r="C198" s="262">
        <v>532749</v>
      </c>
      <c r="D198" s="262" t="s">
        <v>877</v>
      </c>
      <c r="E198" s="262" t="s">
        <v>878</v>
      </c>
    </row>
    <row r="199" spans="2:5" x14ac:dyDescent="0.45">
      <c r="B199" s="261" t="s">
        <v>879</v>
      </c>
      <c r="C199" s="262">
        <v>534064</v>
      </c>
      <c r="D199" s="262" t="s">
        <v>559</v>
      </c>
      <c r="E199" s="262" t="s">
        <v>880</v>
      </c>
    </row>
    <row r="200" spans="2:5" x14ac:dyDescent="0.45">
      <c r="B200" s="261" t="s">
        <v>881</v>
      </c>
      <c r="C200" s="262">
        <v>532919</v>
      </c>
      <c r="D200" s="262" t="s">
        <v>559</v>
      </c>
      <c r="E200" s="262" t="s">
        <v>882</v>
      </c>
    </row>
    <row r="201" spans="2:5" x14ac:dyDescent="0.45">
      <c r="B201" s="261" t="s">
        <v>883</v>
      </c>
      <c r="C201" s="262">
        <v>532875</v>
      </c>
      <c r="D201" s="262" t="s">
        <v>884</v>
      </c>
      <c r="E201" s="262" t="s">
        <v>545</v>
      </c>
    </row>
    <row r="202" spans="2:5" x14ac:dyDescent="0.45">
      <c r="B202" s="261" t="s">
        <v>885</v>
      </c>
      <c r="C202" s="262">
        <v>532633</v>
      </c>
      <c r="D202" s="262" t="s">
        <v>886</v>
      </c>
      <c r="E202" s="262" t="s">
        <v>887</v>
      </c>
    </row>
    <row r="203" spans="2:5" x14ac:dyDescent="0.45">
      <c r="B203" s="261" t="s">
        <v>888</v>
      </c>
      <c r="C203" s="262">
        <v>531400</v>
      </c>
      <c r="D203" s="262" t="s">
        <v>889</v>
      </c>
      <c r="E203" s="262" t="s">
        <v>542</v>
      </c>
    </row>
    <row r="204" spans="2:5" x14ac:dyDescent="0.45">
      <c r="B204" s="261" t="s">
        <v>890</v>
      </c>
      <c r="C204" s="262">
        <v>506120</v>
      </c>
      <c r="D204" s="262" t="s">
        <v>559</v>
      </c>
      <c r="E204" s="262" t="s">
        <v>581</v>
      </c>
    </row>
    <row r="205" spans="2:5" x14ac:dyDescent="0.45">
      <c r="B205" s="261" t="s">
        <v>891</v>
      </c>
      <c r="C205" s="262">
        <v>521070</v>
      </c>
      <c r="D205" s="262" t="s">
        <v>892</v>
      </c>
      <c r="E205" s="262" t="s">
        <v>574</v>
      </c>
    </row>
    <row r="206" spans="2:5" x14ac:dyDescent="0.45">
      <c r="B206" s="261" t="s">
        <v>893</v>
      </c>
      <c r="C206" s="262">
        <v>532878</v>
      </c>
      <c r="D206" s="262" t="s">
        <v>894</v>
      </c>
      <c r="E206" s="262" t="s">
        <v>895</v>
      </c>
    </row>
    <row r="207" spans="2:5" x14ac:dyDescent="0.45">
      <c r="B207" s="261" t="s">
        <v>896</v>
      </c>
      <c r="C207" s="262">
        <v>526397</v>
      </c>
      <c r="D207" s="262" t="s">
        <v>897</v>
      </c>
      <c r="E207" s="262" t="s">
        <v>898</v>
      </c>
    </row>
    <row r="208" spans="2:5" x14ac:dyDescent="0.45">
      <c r="B208" s="261" t="s">
        <v>899</v>
      </c>
      <c r="C208" s="262">
        <v>526397</v>
      </c>
      <c r="D208" s="262" t="s">
        <v>897</v>
      </c>
      <c r="E208" s="262" t="s">
        <v>898</v>
      </c>
    </row>
    <row r="209" spans="2:5" x14ac:dyDescent="0.45">
      <c r="B209" s="261" t="s">
        <v>900</v>
      </c>
      <c r="C209" s="262">
        <v>526519</v>
      </c>
      <c r="D209" s="262" t="s">
        <v>559</v>
      </c>
      <c r="E209" s="262" t="s">
        <v>645</v>
      </c>
    </row>
    <row r="210" spans="2:5" x14ac:dyDescent="0.45">
      <c r="B210" s="261" t="s">
        <v>901</v>
      </c>
      <c r="C210" s="262">
        <v>530715</v>
      </c>
      <c r="D210" s="262" t="s">
        <v>902</v>
      </c>
      <c r="E210" s="262" t="s">
        <v>574</v>
      </c>
    </row>
    <row r="211" spans="2:5" x14ac:dyDescent="0.45">
      <c r="B211" s="261" t="s">
        <v>903</v>
      </c>
      <c r="C211" s="262">
        <v>538423</v>
      </c>
      <c r="D211" s="262" t="s">
        <v>904</v>
      </c>
      <c r="E211" s="262" t="s">
        <v>542</v>
      </c>
    </row>
    <row r="212" spans="2:5" x14ac:dyDescent="0.45">
      <c r="B212" s="261" t="s">
        <v>905</v>
      </c>
      <c r="C212" s="262">
        <v>539277</v>
      </c>
      <c r="D212" s="262" t="s">
        <v>559</v>
      </c>
      <c r="E212" s="262" t="s">
        <v>593</v>
      </c>
    </row>
    <row r="213" spans="2:5" x14ac:dyDescent="0.45">
      <c r="B213" s="261" t="s">
        <v>906</v>
      </c>
      <c r="C213" s="262">
        <v>539277</v>
      </c>
      <c r="D213" s="262" t="s">
        <v>559</v>
      </c>
      <c r="E213" s="262" t="s">
        <v>593</v>
      </c>
    </row>
    <row r="214" spans="2:5" x14ac:dyDescent="0.45">
      <c r="B214" s="261" t="s">
        <v>907</v>
      </c>
      <c r="C214" s="262">
        <v>524634</v>
      </c>
      <c r="D214" s="262" t="s">
        <v>559</v>
      </c>
      <c r="E214" s="262" t="s">
        <v>607</v>
      </c>
    </row>
    <row r="215" spans="2:5" x14ac:dyDescent="0.45">
      <c r="B215" s="261" t="s">
        <v>908</v>
      </c>
      <c r="C215" s="262">
        <v>506597</v>
      </c>
      <c r="D215" s="262" t="s">
        <v>559</v>
      </c>
      <c r="E215" s="262" t="s">
        <v>718</v>
      </c>
    </row>
    <row r="216" spans="2:5" x14ac:dyDescent="0.45">
      <c r="B216" s="261" t="s">
        <v>909</v>
      </c>
      <c r="C216" s="262">
        <v>512008</v>
      </c>
      <c r="D216" s="262" t="s">
        <v>559</v>
      </c>
      <c r="E216" s="262" t="s">
        <v>581</v>
      </c>
    </row>
    <row r="217" spans="2:5" x14ac:dyDescent="0.45">
      <c r="B217" s="261" t="s">
        <v>910</v>
      </c>
      <c r="C217" s="262">
        <v>500008</v>
      </c>
      <c r="D217" s="262" t="s">
        <v>911</v>
      </c>
      <c r="E217" s="262" t="s">
        <v>912</v>
      </c>
    </row>
    <row r="218" spans="2:5" x14ac:dyDescent="0.45">
      <c r="B218" s="261" t="s">
        <v>913</v>
      </c>
      <c r="C218" s="262">
        <v>521097</v>
      </c>
      <c r="D218" s="262" t="s">
        <v>559</v>
      </c>
      <c r="E218" s="262" t="s">
        <v>574</v>
      </c>
    </row>
    <row r="219" spans="2:5" x14ac:dyDescent="0.45">
      <c r="B219" s="261" t="s">
        <v>914</v>
      </c>
      <c r="C219" s="262">
        <v>538465</v>
      </c>
      <c r="D219" s="262" t="s">
        <v>559</v>
      </c>
      <c r="E219" s="262" t="s">
        <v>576</v>
      </c>
    </row>
    <row r="220" spans="2:5" x14ac:dyDescent="0.45">
      <c r="B220" s="261" t="s">
        <v>915</v>
      </c>
      <c r="C220" s="262">
        <v>531112</v>
      </c>
      <c r="D220" s="262" t="s">
        <v>559</v>
      </c>
      <c r="E220" s="262" t="s">
        <v>567</v>
      </c>
    </row>
    <row r="221" spans="2:5" x14ac:dyDescent="0.45">
      <c r="B221" s="261" t="s">
        <v>916</v>
      </c>
      <c r="C221" s="262">
        <v>539196</v>
      </c>
      <c r="D221" s="262" t="s">
        <v>559</v>
      </c>
      <c r="E221" s="262" t="s">
        <v>855</v>
      </c>
    </row>
    <row r="222" spans="2:5" x14ac:dyDescent="0.45">
      <c r="B222" s="261" t="s">
        <v>917</v>
      </c>
      <c r="C222" s="262">
        <v>500009</v>
      </c>
      <c r="D222" s="262" t="s">
        <v>559</v>
      </c>
      <c r="E222" s="262" t="s">
        <v>597</v>
      </c>
    </row>
    <row r="223" spans="2:5" x14ac:dyDescent="0.45">
      <c r="B223" s="261" t="s">
        <v>918</v>
      </c>
      <c r="C223" s="262" t="s">
        <v>559</v>
      </c>
      <c r="D223" s="262" t="s">
        <v>919</v>
      </c>
      <c r="E223" s="262" t="s">
        <v>570</v>
      </c>
    </row>
    <row r="224" spans="2:5" x14ac:dyDescent="0.45">
      <c r="B224" s="261" t="s">
        <v>920</v>
      </c>
      <c r="C224" s="262">
        <v>519471</v>
      </c>
      <c r="D224" s="262" t="s">
        <v>559</v>
      </c>
      <c r="E224" s="262" t="s">
        <v>806</v>
      </c>
    </row>
    <row r="225" spans="2:5" x14ac:dyDescent="0.45">
      <c r="B225" s="261" t="s">
        <v>921</v>
      </c>
      <c r="C225" s="262">
        <v>542524</v>
      </c>
      <c r="D225" s="262" t="s">
        <v>922</v>
      </c>
      <c r="E225" s="262" t="s">
        <v>923</v>
      </c>
    </row>
    <row r="226" spans="2:5" x14ac:dyDescent="0.45">
      <c r="B226" s="261" t="s">
        <v>924</v>
      </c>
      <c r="C226" s="262">
        <v>540902</v>
      </c>
      <c r="D226" s="262" t="s">
        <v>925</v>
      </c>
      <c r="E226" s="262" t="s">
        <v>926</v>
      </c>
    </row>
    <row r="227" spans="2:5" x14ac:dyDescent="0.45">
      <c r="B227" s="261" t="s">
        <v>927</v>
      </c>
      <c r="C227" s="262">
        <v>540902</v>
      </c>
      <c r="D227" s="262" t="s">
        <v>925</v>
      </c>
      <c r="E227" s="262" t="s">
        <v>926</v>
      </c>
    </row>
    <row r="228" spans="2:5" x14ac:dyDescent="0.45">
      <c r="B228" s="261" t="s">
        <v>928</v>
      </c>
      <c r="C228" s="262">
        <v>531978</v>
      </c>
      <c r="D228" s="262" t="s">
        <v>929</v>
      </c>
      <c r="E228" s="262" t="s">
        <v>574</v>
      </c>
    </row>
    <row r="229" spans="2:5" x14ac:dyDescent="0.45">
      <c r="B229" s="261" t="s">
        <v>930</v>
      </c>
      <c r="C229" s="262">
        <v>539223</v>
      </c>
      <c r="D229" s="262" t="s">
        <v>559</v>
      </c>
      <c r="E229" s="262" t="s">
        <v>553</v>
      </c>
    </row>
    <row r="230" spans="2:5" x14ac:dyDescent="0.45">
      <c r="B230" s="261" t="s">
        <v>931</v>
      </c>
      <c r="C230" s="262">
        <v>500425</v>
      </c>
      <c r="D230" s="262" t="s">
        <v>932</v>
      </c>
      <c r="E230" s="262" t="s">
        <v>572</v>
      </c>
    </row>
    <row r="231" spans="2:5" x14ac:dyDescent="0.45">
      <c r="B231" s="261" t="s">
        <v>933</v>
      </c>
      <c r="C231" s="262">
        <v>530133</v>
      </c>
      <c r="D231" s="262" t="s">
        <v>559</v>
      </c>
      <c r="E231" s="262" t="s">
        <v>934</v>
      </c>
    </row>
    <row r="232" spans="2:5" x14ac:dyDescent="0.45">
      <c r="B232" s="261" t="s">
        <v>935</v>
      </c>
      <c r="C232" s="262">
        <v>530133</v>
      </c>
      <c r="D232" s="262" t="s">
        <v>559</v>
      </c>
      <c r="E232" s="262" t="s">
        <v>934</v>
      </c>
    </row>
    <row r="233" spans="2:5" x14ac:dyDescent="0.45">
      <c r="B233" s="261" t="s">
        <v>936</v>
      </c>
      <c r="C233" s="262">
        <v>532828</v>
      </c>
      <c r="D233" s="262" t="s">
        <v>937</v>
      </c>
      <c r="E233" s="262" t="s">
        <v>743</v>
      </c>
    </row>
    <row r="234" spans="2:5" x14ac:dyDescent="0.45">
      <c r="B234" s="261" t="s">
        <v>938</v>
      </c>
      <c r="C234" s="262">
        <v>513117</v>
      </c>
      <c r="D234" s="262" t="s">
        <v>559</v>
      </c>
      <c r="E234" s="262" t="s">
        <v>912</v>
      </c>
    </row>
    <row r="235" spans="2:5" x14ac:dyDescent="0.45">
      <c r="B235" s="261" t="s">
        <v>939</v>
      </c>
      <c r="C235" s="262">
        <v>541771</v>
      </c>
      <c r="D235" s="262" t="s">
        <v>559</v>
      </c>
      <c r="E235" s="262" t="s">
        <v>672</v>
      </c>
    </row>
    <row r="236" spans="2:5" x14ac:dyDescent="0.45">
      <c r="B236" s="261" t="s">
        <v>940</v>
      </c>
      <c r="C236" s="262">
        <v>506248</v>
      </c>
      <c r="D236" s="262" t="s">
        <v>559</v>
      </c>
      <c r="E236" s="262" t="s">
        <v>607</v>
      </c>
    </row>
    <row r="237" spans="2:5" x14ac:dyDescent="0.45">
      <c r="B237" s="261" t="s">
        <v>941</v>
      </c>
      <c r="C237" s="262">
        <v>531300</v>
      </c>
      <c r="D237" s="262" t="s">
        <v>559</v>
      </c>
      <c r="E237" s="262" t="s">
        <v>574</v>
      </c>
    </row>
    <row r="238" spans="2:5" x14ac:dyDescent="0.45">
      <c r="B238" s="261" t="s">
        <v>942</v>
      </c>
      <c r="C238" s="262">
        <v>531557</v>
      </c>
      <c r="D238" s="262" t="s">
        <v>559</v>
      </c>
      <c r="E238" s="262" t="s">
        <v>576</v>
      </c>
    </row>
    <row r="239" spans="2:5" x14ac:dyDescent="0.45">
      <c r="B239" s="261" t="s">
        <v>943</v>
      </c>
      <c r="C239" s="262">
        <v>500343</v>
      </c>
      <c r="D239" s="262" t="s">
        <v>944</v>
      </c>
      <c r="E239" s="262" t="s">
        <v>645</v>
      </c>
    </row>
    <row r="240" spans="2:5" x14ac:dyDescent="0.45">
      <c r="B240" s="261" t="s">
        <v>945</v>
      </c>
      <c r="C240" s="262">
        <v>531681</v>
      </c>
      <c r="D240" s="262" t="s">
        <v>559</v>
      </c>
      <c r="E240" s="262" t="s">
        <v>678</v>
      </c>
    </row>
    <row r="241" spans="2:5" x14ac:dyDescent="0.45">
      <c r="B241" s="261" t="s">
        <v>946</v>
      </c>
      <c r="C241" s="262">
        <v>536737</v>
      </c>
      <c r="D241" s="262" t="s">
        <v>559</v>
      </c>
      <c r="E241" s="262" t="s">
        <v>576</v>
      </c>
    </row>
    <row r="242" spans="2:5" x14ac:dyDescent="0.45">
      <c r="B242" s="261" t="s">
        <v>947</v>
      </c>
      <c r="C242" s="262">
        <v>539265</v>
      </c>
      <c r="D242" s="262" t="s">
        <v>559</v>
      </c>
      <c r="E242" s="262" t="s">
        <v>576</v>
      </c>
    </row>
    <row r="243" spans="2:5" x14ac:dyDescent="0.45">
      <c r="B243" s="261" t="s">
        <v>948</v>
      </c>
      <c r="C243" s="262">
        <v>526241</v>
      </c>
      <c r="D243" s="262" t="s">
        <v>559</v>
      </c>
      <c r="E243" s="262" t="s">
        <v>581</v>
      </c>
    </row>
    <row r="244" spans="2:5" x14ac:dyDescent="0.45">
      <c r="B244" s="261" t="s">
        <v>949</v>
      </c>
      <c r="C244" s="262">
        <v>531991</v>
      </c>
      <c r="D244" s="262" t="s">
        <v>559</v>
      </c>
      <c r="E244" s="262" t="s">
        <v>574</v>
      </c>
    </row>
    <row r="245" spans="2:5" x14ac:dyDescent="0.45">
      <c r="B245" s="261" t="s">
        <v>950</v>
      </c>
      <c r="C245" s="262">
        <v>507525</v>
      </c>
      <c r="D245" s="262" t="s">
        <v>559</v>
      </c>
      <c r="E245" s="262" t="s">
        <v>619</v>
      </c>
    </row>
    <row r="246" spans="2:5" x14ac:dyDescent="0.45">
      <c r="B246" s="261" t="s">
        <v>951</v>
      </c>
      <c r="C246" s="262">
        <v>590006</v>
      </c>
      <c r="D246" s="262" t="s">
        <v>952</v>
      </c>
      <c r="E246" s="262" t="s">
        <v>597</v>
      </c>
    </row>
    <row r="247" spans="2:5" x14ac:dyDescent="0.45">
      <c r="B247" s="261" t="s">
        <v>953</v>
      </c>
      <c r="C247" s="262">
        <v>538861</v>
      </c>
      <c r="D247" s="262" t="s">
        <v>559</v>
      </c>
      <c r="E247" s="262" t="s">
        <v>581</v>
      </c>
    </row>
    <row r="248" spans="2:5" x14ac:dyDescent="0.45">
      <c r="B248" s="261" t="s">
        <v>954</v>
      </c>
      <c r="C248" s="262">
        <v>501630</v>
      </c>
      <c r="D248" s="262" t="s">
        <v>559</v>
      </c>
      <c r="E248" s="262" t="s">
        <v>955</v>
      </c>
    </row>
    <row r="249" spans="2:5" x14ac:dyDescent="0.45">
      <c r="B249" s="261" t="s">
        <v>956</v>
      </c>
      <c r="C249" s="262">
        <v>515055</v>
      </c>
      <c r="D249" s="262" t="s">
        <v>957</v>
      </c>
      <c r="E249" s="262" t="s">
        <v>645</v>
      </c>
    </row>
    <row r="250" spans="2:5" x14ac:dyDescent="0.45">
      <c r="B250" s="261" t="s">
        <v>958</v>
      </c>
      <c r="C250" s="262">
        <v>532418</v>
      </c>
      <c r="D250" s="262" t="s">
        <v>959</v>
      </c>
      <c r="E250" s="262" t="s">
        <v>875</v>
      </c>
    </row>
    <row r="251" spans="2:5" x14ac:dyDescent="0.45">
      <c r="B251" s="261" t="s">
        <v>960</v>
      </c>
      <c r="C251" s="262">
        <v>532141</v>
      </c>
      <c r="D251" s="262" t="s">
        <v>961</v>
      </c>
      <c r="E251" s="262" t="s">
        <v>572</v>
      </c>
    </row>
    <row r="252" spans="2:5" x14ac:dyDescent="0.45">
      <c r="B252" s="261" t="s">
        <v>962</v>
      </c>
      <c r="C252" s="262">
        <v>500012</v>
      </c>
      <c r="D252" s="262" t="s">
        <v>559</v>
      </c>
      <c r="E252" s="262" t="s">
        <v>607</v>
      </c>
    </row>
    <row r="253" spans="2:5" x14ac:dyDescent="0.45">
      <c r="B253" s="261" t="s">
        <v>963</v>
      </c>
      <c r="C253" s="262">
        <v>526173</v>
      </c>
      <c r="D253" s="262" t="s">
        <v>559</v>
      </c>
      <c r="E253" s="262" t="s">
        <v>964</v>
      </c>
    </row>
    <row r="254" spans="2:5" x14ac:dyDescent="0.45">
      <c r="B254" s="261" t="s">
        <v>965</v>
      </c>
      <c r="C254" s="262">
        <v>531252</v>
      </c>
      <c r="D254" s="262" t="s">
        <v>559</v>
      </c>
      <c r="E254" s="262" t="s">
        <v>576</v>
      </c>
    </row>
    <row r="255" spans="2:5" x14ac:dyDescent="0.45">
      <c r="B255" s="261" t="s">
        <v>966</v>
      </c>
      <c r="C255" s="262">
        <v>530721</v>
      </c>
      <c r="D255" s="262" t="s">
        <v>967</v>
      </c>
      <c r="E255" s="262" t="s">
        <v>912</v>
      </c>
    </row>
    <row r="256" spans="2:5" x14ac:dyDescent="0.45">
      <c r="B256" s="261" t="s">
        <v>968</v>
      </c>
      <c r="C256" s="262">
        <v>540694</v>
      </c>
      <c r="D256" s="262" t="s">
        <v>559</v>
      </c>
      <c r="E256" s="262" t="s">
        <v>747</v>
      </c>
    </row>
    <row r="257" spans="2:5" x14ac:dyDescent="0.45">
      <c r="B257" s="261" t="s">
        <v>969</v>
      </c>
      <c r="C257" s="262">
        <v>540694</v>
      </c>
      <c r="D257" s="262" t="s">
        <v>559</v>
      </c>
      <c r="E257" s="262" t="s">
        <v>747</v>
      </c>
    </row>
    <row r="258" spans="2:5" x14ac:dyDescent="0.45">
      <c r="B258" s="261" t="s">
        <v>970</v>
      </c>
      <c r="C258" s="262">
        <v>541006</v>
      </c>
      <c r="D258" s="262" t="s">
        <v>559</v>
      </c>
      <c r="E258" s="262" t="s">
        <v>574</v>
      </c>
    </row>
    <row r="259" spans="2:5" x14ac:dyDescent="0.45">
      <c r="B259" s="261" t="s">
        <v>971</v>
      </c>
      <c r="C259" s="262" t="s">
        <v>559</v>
      </c>
      <c r="D259" s="262" t="s">
        <v>972</v>
      </c>
      <c r="E259" s="262" t="s">
        <v>570</v>
      </c>
    </row>
    <row r="260" spans="2:5" x14ac:dyDescent="0.45">
      <c r="B260" s="261" t="s">
        <v>973</v>
      </c>
      <c r="C260" s="262">
        <v>519383</v>
      </c>
      <c r="D260" s="262" t="s">
        <v>974</v>
      </c>
      <c r="E260" s="262" t="s">
        <v>756</v>
      </c>
    </row>
    <row r="261" spans="2:5" x14ac:dyDescent="0.45">
      <c r="B261" s="261" t="s">
        <v>975</v>
      </c>
      <c r="C261" s="262">
        <v>537785</v>
      </c>
      <c r="D261" s="262" t="s">
        <v>559</v>
      </c>
      <c r="E261" s="262" t="s">
        <v>593</v>
      </c>
    </row>
    <row r="262" spans="2:5" x14ac:dyDescent="0.45">
      <c r="B262" s="261" t="s">
        <v>976</v>
      </c>
      <c r="C262" s="262">
        <v>531878</v>
      </c>
      <c r="D262" s="262" t="s">
        <v>559</v>
      </c>
      <c r="E262" s="262" t="s">
        <v>576</v>
      </c>
    </row>
    <row r="263" spans="2:5" x14ac:dyDescent="0.45">
      <c r="B263" s="261" t="s">
        <v>977</v>
      </c>
      <c r="C263" s="262">
        <v>511153</v>
      </c>
      <c r="D263" s="262" t="s">
        <v>559</v>
      </c>
      <c r="E263" s="262" t="s">
        <v>978</v>
      </c>
    </row>
    <row r="264" spans="2:5" x14ac:dyDescent="0.45">
      <c r="B264" s="261" t="s">
        <v>979</v>
      </c>
      <c r="C264" s="262">
        <v>518091</v>
      </c>
      <c r="D264" s="262" t="s">
        <v>980</v>
      </c>
      <c r="E264" s="262" t="s">
        <v>572</v>
      </c>
    </row>
    <row r="265" spans="2:5" x14ac:dyDescent="0.45">
      <c r="B265" s="261" t="s">
        <v>981</v>
      </c>
      <c r="C265" s="262">
        <v>531223</v>
      </c>
      <c r="D265" s="262" t="s">
        <v>559</v>
      </c>
      <c r="E265" s="262" t="s">
        <v>574</v>
      </c>
    </row>
    <row r="266" spans="2:5" x14ac:dyDescent="0.45">
      <c r="B266" s="261" t="s">
        <v>982</v>
      </c>
      <c r="C266" s="262">
        <v>531673</v>
      </c>
      <c r="D266" s="262" t="s">
        <v>559</v>
      </c>
      <c r="E266" s="262" t="s">
        <v>983</v>
      </c>
    </row>
    <row r="267" spans="2:5" x14ac:dyDescent="0.45">
      <c r="B267" s="261" t="s">
        <v>984</v>
      </c>
      <c r="C267" s="262">
        <v>531673</v>
      </c>
      <c r="D267" s="262" t="s">
        <v>559</v>
      </c>
      <c r="E267" s="262" t="s">
        <v>983</v>
      </c>
    </row>
    <row r="268" spans="2:5" x14ac:dyDescent="0.45">
      <c r="B268" s="261" t="s">
        <v>985</v>
      </c>
      <c r="C268" s="262">
        <v>532870</v>
      </c>
      <c r="D268" s="262" t="s">
        <v>986</v>
      </c>
      <c r="E268" s="262" t="s">
        <v>591</v>
      </c>
    </row>
    <row r="269" spans="2:5" x14ac:dyDescent="0.45">
      <c r="B269" s="261" t="s">
        <v>987</v>
      </c>
      <c r="C269" s="262">
        <v>531519</v>
      </c>
      <c r="D269" s="262" t="s">
        <v>559</v>
      </c>
      <c r="E269" s="262" t="s">
        <v>542</v>
      </c>
    </row>
    <row r="270" spans="2:5" x14ac:dyDescent="0.45">
      <c r="B270" s="261" t="s">
        <v>988</v>
      </c>
      <c r="C270" s="262">
        <v>542437</v>
      </c>
      <c r="D270" s="262" t="s">
        <v>989</v>
      </c>
      <c r="E270" s="262" t="s">
        <v>593</v>
      </c>
    </row>
    <row r="271" spans="2:5" x14ac:dyDescent="0.45">
      <c r="B271" s="261" t="s">
        <v>990</v>
      </c>
      <c r="C271" s="262">
        <v>530799</v>
      </c>
      <c r="D271" s="262" t="s">
        <v>559</v>
      </c>
      <c r="E271" s="262" t="s">
        <v>576</v>
      </c>
    </row>
    <row r="272" spans="2:5" x14ac:dyDescent="0.45">
      <c r="B272" s="261" t="s">
        <v>991</v>
      </c>
      <c r="C272" s="262">
        <v>531406</v>
      </c>
      <c r="D272" s="262" t="s">
        <v>559</v>
      </c>
      <c r="E272" s="262" t="s">
        <v>992</v>
      </c>
    </row>
    <row r="273" spans="2:5" x14ac:dyDescent="0.45">
      <c r="B273" s="261" t="s">
        <v>993</v>
      </c>
      <c r="C273" s="262">
        <v>523007</v>
      </c>
      <c r="D273" s="262" t="s">
        <v>559</v>
      </c>
      <c r="E273" s="262" t="s">
        <v>645</v>
      </c>
    </row>
    <row r="274" spans="2:5" x14ac:dyDescent="0.45">
      <c r="B274" s="261" t="s">
        <v>994</v>
      </c>
      <c r="C274" s="262">
        <v>507828</v>
      </c>
      <c r="D274" s="262" t="s">
        <v>995</v>
      </c>
      <c r="E274" s="262" t="s">
        <v>645</v>
      </c>
    </row>
    <row r="275" spans="2:5" x14ac:dyDescent="0.45">
      <c r="B275" s="261" t="s">
        <v>996</v>
      </c>
      <c r="C275" s="262">
        <v>500013</v>
      </c>
      <c r="D275" s="262" t="s">
        <v>997</v>
      </c>
      <c r="E275" s="262" t="s">
        <v>645</v>
      </c>
    </row>
    <row r="276" spans="2:5" x14ac:dyDescent="0.45">
      <c r="B276" s="261" t="s">
        <v>998</v>
      </c>
      <c r="C276" s="262">
        <v>512091</v>
      </c>
      <c r="D276" s="262" t="s">
        <v>559</v>
      </c>
      <c r="E276" s="262" t="s">
        <v>672</v>
      </c>
    </row>
    <row r="277" spans="2:5" x14ac:dyDescent="0.45">
      <c r="B277" s="261" t="s">
        <v>999</v>
      </c>
      <c r="C277" s="262" t="s">
        <v>559</v>
      </c>
      <c r="D277" s="262" t="s">
        <v>1000</v>
      </c>
      <c r="E277" s="262" t="s">
        <v>508</v>
      </c>
    </row>
    <row r="278" spans="2:5" x14ac:dyDescent="0.45">
      <c r="B278" s="261" t="s">
        <v>1001</v>
      </c>
      <c r="C278" s="262">
        <v>501270</v>
      </c>
      <c r="D278" s="262" t="s">
        <v>559</v>
      </c>
      <c r="E278" s="262" t="s">
        <v>645</v>
      </c>
    </row>
    <row r="279" spans="2:5" x14ac:dyDescent="0.45">
      <c r="B279" s="261" t="s">
        <v>1002</v>
      </c>
      <c r="C279" s="262">
        <v>539697</v>
      </c>
      <c r="D279" s="262" t="s">
        <v>559</v>
      </c>
      <c r="E279" s="262" t="s">
        <v>1003</v>
      </c>
    </row>
    <row r="280" spans="2:5" x14ac:dyDescent="0.45">
      <c r="B280" s="261" t="s">
        <v>1004</v>
      </c>
      <c r="C280" s="262">
        <v>538833</v>
      </c>
      <c r="D280" s="262" t="s">
        <v>559</v>
      </c>
      <c r="E280" s="262" t="s">
        <v>955</v>
      </c>
    </row>
    <row r="281" spans="2:5" x14ac:dyDescent="0.45">
      <c r="B281" s="261" t="s">
        <v>1005</v>
      </c>
      <c r="C281" s="262">
        <v>506260</v>
      </c>
      <c r="D281" s="262" t="s">
        <v>559</v>
      </c>
      <c r="E281" s="262" t="s">
        <v>597</v>
      </c>
    </row>
    <row r="282" spans="2:5" x14ac:dyDescent="0.45">
      <c r="B282" s="261" t="s">
        <v>1006</v>
      </c>
      <c r="C282" s="262">
        <v>506087</v>
      </c>
      <c r="D282" s="262" t="s">
        <v>559</v>
      </c>
      <c r="E282" s="262" t="s">
        <v>880</v>
      </c>
    </row>
    <row r="283" spans="2:5" x14ac:dyDescent="0.45">
      <c r="B283" s="261" t="s">
        <v>1007</v>
      </c>
      <c r="C283" s="262">
        <v>530109</v>
      </c>
      <c r="D283" s="262" t="s">
        <v>559</v>
      </c>
      <c r="E283" s="262" t="s">
        <v>576</v>
      </c>
    </row>
    <row r="284" spans="2:5" x14ac:dyDescent="0.45">
      <c r="B284" s="261" t="s">
        <v>1008</v>
      </c>
      <c r="C284" s="262">
        <v>532259</v>
      </c>
      <c r="D284" s="262" t="s">
        <v>1009</v>
      </c>
      <c r="E284" s="262" t="s">
        <v>855</v>
      </c>
    </row>
    <row r="285" spans="2:5" x14ac:dyDescent="0.45">
      <c r="B285" s="261" t="s">
        <v>1010</v>
      </c>
      <c r="C285" s="262">
        <v>523694</v>
      </c>
      <c r="D285" s="262" t="s">
        <v>1011</v>
      </c>
      <c r="E285" s="262" t="s">
        <v>743</v>
      </c>
    </row>
    <row r="286" spans="2:5" x14ac:dyDescent="0.45">
      <c r="B286" s="261" t="s">
        <v>1012</v>
      </c>
      <c r="C286" s="262">
        <v>540692</v>
      </c>
      <c r="D286" s="262" t="s">
        <v>1013</v>
      </c>
      <c r="E286" s="262" t="s">
        <v>619</v>
      </c>
    </row>
    <row r="287" spans="2:5" x14ac:dyDescent="0.45">
      <c r="B287" s="261" t="s">
        <v>1014</v>
      </c>
      <c r="C287" s="262">
        <v>541133</v>
      </c>
      <c r="D287" s="262" t="s">
        <v>559</v>
      </c>
      <c r="E287" s="262" t="s">
        <v>576</v>
      </c>
    </row>
    <row r="288" spans="2:5" x14ac:dyDescent="0.45">
      <c r="B288" s="261" t="s">
        <v>1015</v>
      </c>
      <c r="C288" s="262">
        <v>506166</v>
      </c>
      <c r="D288" s="262" t="s">
        <v>559</v>
      </c>
      <c r="E288" s="262" t="s">
        <v>639</v>
      </c>
    </row>
    <row r="289" spans="2:5" x14ac:dyDescent="0.45">
      <c r="B289" s="261" t="s">
        <v>1016</v>
      </c>
      <c r="C289" s="262">
        <v>506166</v>
      </c>
      <c r="D289" s="262" t="s">
        <v>559</v>
      </c>
      <c r="E289" s="262" t="s">
        <v>639</v>
      </c>
    </row>
    <row r="290" spans="2:5" x14ac:dyDescent="0.45">
      <c r="B290" s="261" t="s">
        <v>1017</v>
      </c>
      <c r="C290" s="262">
        <v>533758</v>
      </c>
      <c r="D290" s="262" t="s">
        <v>1018</v>
      </c>
      <c r="E290" s="262" t="s">
        <v>880</v>
      </c>
    </row>
    <row r="291" spans="2:5" x14ac:dyDescent="0.45">
      <c r="B291" s="261" t="s">
        <v>1019</v>
      </c>
      <c r="C291" s="262">
        <v>517096</v>
      </c>
      <c r="D291" s="262" t="s">
        <v>559</v>
      </c>
      <c r="E291" s="262" t="s">
        <v>855</v>
      </c>
    </row>
    <row r="292" spans="2:5" x14ac:dyDescent="0.45">
      <c r="B292" s="261" t="s">
        <v>1020</v>
      </c>
      <c r="C292" s="262">
        <v>511064</v>
      </c>
      <c r="D292" s="262" t="s">
        <v>1021</v>
      </c>
      <c r="E292" s="262" t="s">
        <v>923</v>
      </c>
    </row>
    <row r="293" spans="2:5" x14ac:dyDescent="0.45">
      <c r="B293" s="261" t="s">
        <v>1022</v>
      </c>
      <c r="C293" s="262">
        <v>523537</v>
      </c>
      <c r="D293" s="262" t="s">
        <v>559</v>
      </c>
      <c r="E293" s="262" t="s">
        <v>574</v>
      </c>
    </row>
    <row r="294" spans="2:5" x14ac:dyDescent="0.45">
      <c r="B294" s="261" t="s">
        <v>1023</v>
      </c>
      <c r="C294" s="262">
        <v>512437</v>
      </c>
      <c r="D294" s="262" t="s">
        <v>559</v>
      </c>
      <c r="E294" s="262" t="s">
        <v>542</v>
      </c>
    </row>
    <row r="295" spans="2:5" x14ac:dyDescent="0.45">
      <c r="B295" s="261" t="s">
        <v>1024</v>
      </c>
      <c r="C295" s="262">
        <v>512437</v>
      </c>
      <c r="D295" s="262" t="s">
        <v>559</v>
      </c>
      <c r="E295" s="262" t="s">
        <v>542</v>
      </c>
    </row>
    <row r="296" spans="2:5" x14ac:dyDescent="0.45">
      <c r="B296" s="261" t="s">
        <v>1025</v>
      </c>
      <c r="C296" s="262">
        <v>508869</v>
      </c>
      <c r="D296" s="262" t="s">
        <v>1026</v>
      </c>
      <c r="E296" s="262" t="s">
        <v>1027</v>
      </c>
    </row>
    <row r="297" spans="2:5" x14ac:dyDescent="0.45">
      <c r="B297" s="261" t="s">
        <v>1028</v>
      </c>
      <c r="C297" s="262">
        <v>540879</v>
      </c>
      <c r="D297" s="262" t="s">
        <v>1029</v>
      </c>
      <c r="E297" s="262" t="s">
        <v>1030</v>
      </c>
    </row>
    <row r="298" spans="2:5" x14ac:dyDescent="0.45">
      <c r="B298" s="261" t="s">
        <v>1031</v>
      </c>
      <c r="C298" s="262">
        <v>531761</v>
      </c>
      <c r="D298" s="262" t="s">
        <v>559</v>
      </c>
      <c r="E298" s="262" t="s">
        <v>678</v>
      </c>
    </row>
    <row r="299" spans="2:5" x14ac:dyDescent="0.45">
      <c r="B299" s="261" t="s">
        <v>1032</v>
      </c>
      <c r="C299" s="262" t="s">
        <v>559</v>
      </c>
      <c r="D299" s="262" t="s">
        <v>1033</v>
      </c>
      <c r="E299" s="262" t="s">
        <v>508</v>
      </c>
    </row>
    <row r="300" spans="2:5" x14ac:dyDescent="0.45">
      <c r="B300" s="261" t="s">
        <v>1034</v>
      </c>
      <c r="C300" s="262">
        <v>538566</v>
      </c>
      <c r="D300" s="262" t="s">
        <v>559</v>
      </c>
      <c r="E300" s="262" t="s">
        <v>581</v>
      </c>
    </row>
    <row r="301" spans="2:5" x14ac:dyDescent="0.45">
      <c r="B301" s="261" t="s">
        <v>1035</v>
      </c>
      <c r="C301" s="262">
        <v>500877</v>
      </c>
      <c r="D301" s="262" t="s">
        <v>1036</v>
      </c>
      <c r="E301" s="262" t="s">
        <v>1037</v>
      </c>
    </row>
    <row r="302" spans="2:5" x14ac:dyDescent="0.45">
      <c r="B302" s="261" t="s">
        <v>1038</v>
      </c>
      <c r="C302" s="262">
        <v>539545</v>
      </c>
      <c r="D302" s="262" t="s">
        <v>559</v>
      </c>
      <c r="E302" s="262" t="s">
        <v>579</v>
      </c>
    </row>
    <row r="303" spans="2:5" x14ac:dyDescent="0.45">
      <c r="B303" s="261" t="s">
        <v>1039</v>
      </c>
      <c r="C303" s="262">
        <v>500014</v>
      </c>
      <c r="D303" s="262" t="s">
        <v>559</v>
      </c>
      <c r="E303" s="262" t="s">
        <v>576</v>
      </c>
    </row>
    <row r="304" spans="2:5" x14ac:dyDescent="0.45">
      <c r="B304" s="261" t="s">
        <v>1040</v>
      </c>
      <c r="C304" s="262">
        <v>532475</v>
      </c>
      <c r="D304" s="262" t="s">
        <v>1041</v>
      </c>
      <c r="E304" s="262" t="s">
        <v>1042</v>
      </c>
    </row>
    <row r="305" spans="2:5" x14ac:dyDescent="0.45">
      <c r="B305" s="261" t="s">
        <v>1043</v>
      </c>
      <c r="C305" s="262">
        <v>539469</v>
      </c>
      <c r="D305" s="262" t="s">
        <v>559</v>
      </c>
      <c r="E305" s="262" t="s">
        <v>581</v>
      </c>
    </row>
    <row r="306" spans="2:5" x14ac:dyDescent="0.45">
      <c r="B306" s="261" t="s">
        <v>1044</v>
      </c>
      <c r="C306" s="262">
        <v>531364</v>
      </c>
      <c r="D306" s="262" t="s">
        <v>559</v>
      </c>
      <c r="E306" s="262" t="s">
        <v>955</v>
      </c>
    </row>
    <row r="307" spans="2:5" x14ac:dyDescent="0.45">
      <c r="B307" s="261" t="s">
        <v>1045</v>
      </c>
      <c r="C307" s="262">
        <v>539403</v>
      </c>
      <c r="D307" s="262" t="s">
        <v>559</v>
      </c>
      <c r="E307" s="262" t="s">
        <v>1046</v>
      </c>
    </row>
    <row r="308" spans="2:5" x14ac:dyDescent="0.45">
      <c r="B308" s="261" t="s">
        <v>1047</v>
      </c>
      <c r="C308" s="262">
        <v>540135</v>
      </c>
      <c r="D308" s="262" t="s">
        <v>559</v>
      </c>
      <c r="E308" s="262" t="s">
        <v>542</v>
      </c>
    </row>
    <row r="309" spans="2:5" x14ac:dyDescent="0.45">
      <c r="B309" s="261" t="s">
        <v>1048</v>
      </c>
      <c r="C309" s="262">
        <v>520121</v>
      </c>
      <c r="D309" s="262" t="s">
        <v>559</v>
      </c>
      <c r="E309" s="262" t="s">
        <v>678</v>
      </c>
    </row>
    <row r="310" spans="2:5" x14ac:dyDescent="0.45">
      <c r="B310" s="261" t="s">
        <v>1049</v>
      </c>
      <c r="C310" s="262">
        <v>530565</v>
      </c>
      <c r="D310" s="262" t="s">
        <v>559</v>
      </c>
      <c r="E310" s="262" t="s">
        <v>651</v>
      </c>
    </row>
    <row r="311" spans="2:5" x14ac:dyDescent="0.45">
      <c r="B311" s="261" t="s">
        <v>1050</v>
      </c>
      <c r="C311" s="262">
        <v>532994</v>
      </c>
      <c r="D311" s="262" t="s">
        <v>1051</v>
      </c>
      <c r="E311" s="262" t="s">
        <v>1052</v>
      </c>
    </row>
    <row r="312" spans="2:5" x14ac:dyDescent="0.45">
      <c r="B312" s="261" t="s">
        <v>1053</v>
      </c>
      <c r="C312" s="262">
        <v>532212</v>
      </c>
      <c r="D312" s="262" t="s">
        <v>1054</v>
      </c>
      <c r="E312" s="262" t="s">
        <v>1055</v>
      </c>
    </row>
    <row r="313" spans="2:5" x14ac:dyDescent="0.45">
      <c r="B313" s="261" t="s">
        <v>1056</v>
      </c>
      <c r="C313" s="262">
        <v>524640</v>
      </c>
      <c r="D313" s="262" t="s">
        <v>559</v>
      </c>
      <c r="E313" s="262" t="s">
        <v>607</v>
      </c>
    </row>
    <row r="314" spans="2:5" x14ac:dyDescent="0.45">
      <c r="B314" s="261" t="s">
        <v>1057</v>
      </c>
      <c r="C314" s="262">
        <v>532914</v>
      </c>
      <c r="D314" s="262" t="s">
        <v>1058</v>
      </c>
      <c r="E314" s="262" t="s">
        <v>633</v>
      </c>
    </row>
    <row r="315" spans="2:5" x14ac:dyDescent="0.45">
      <c r="B315" s="261" t="s">
        <v>1059</v>
      </c>
      <c r="C315" s="262">
        <v>504370</v>
      </c>
      <c r="D315" s="262" t="s">
        <v>559</v>
      </c>
      <c r="E315" s="262" t="s">
        <v>978</v>
      </c>
    </row>
    <row r="316" spans="2:5" x14ac:dyDescent="0.45">
      <c r="B316" s="261" t="s">
        <v>1060</v>
      </c>
      <c r="C316" s="262">
        <v>526851</v>
      </c>
      <c r="D316" s="262" t="s">
        <v>559</v>
      </c>
      <c r="E316" s="262" t="s">
        <v>574</v>
      </c>
    </row>
    <row r="317" spans="2:5" x14ac:dyDescent="0.45">
      <c r="B317" s="261" t="s">
        <v>1061</v>
      </c>
      <c r="C317" s="262">
        <v>539151</v>
      </c>
      <c r="D317" s="262" t="s">
        <v>559</v>
      </c>
      <c r="E317" s="262" t="s">
        <v>862</v>
      </c>
    </row>
    <row r="318" spans="2:5" x14ac:dyDescent="0.45">
      <c r="B318" s="261" t="s">
        <v>1062</v>
      </c>
      <c r="C318" s="262">
        <v>539151</v>
      </c>
      <c r="D318" s="262" t="s">
        <v>559</v>
      </c>
      <c r="E318" s="262" t="s">
        <v>862</v>
      </c>
    </row>
    <row r="319" spans="2:5" x14ac:dyDescent="0.45">
      <c r="B319" s="261" t="s">
        <v>1063</v>
      </c>
      <c r="C319" s="262">
        <v>532935</v>
      </c>
      <c r="D319" s="262" t="s">
        <v>1064</v>
      </c>
      <c r="E319" s="262" t="s">
        <v>1065</v>
      </c>
    </row>
    <row r="320" spans="2:5" x14ac:dyDescent="0.45">
      <c r="B320" s="261" t="s">
        <v>1066</v>
      </c>
      <c r="C320" s="262">
        <v>511605</v>
      </c>
      <c r="D320" s="262" t="s">
        <v>559</v>
      </c>
      <c r="E320" s="262" t="s">
        <v>542</v>
      </c>
    </row>
    <row r="321" spans="2:5" x14ac:dyDescent="0.45">
      <c r="B321" s="261" t="s">
        <v>1067</v>
      </c>
      <c r="C321" s="262">
        <v>531381</v>
      </c>
      <c r="D321" s="262" t="s">
        <v>1068</v>
      </c>
      <c r="E321" s="262" t="s">
        <v>645</v>
      </c>
    </row>
    <row r="322" spans="2:5" x14ac:dyDescent="0.45">
      <c r="B322" s="261" t="s">
        <v>1069</v>
      </c>
      <c r="C322" s="262">
        <v>541401</v>
      </c>
      <c r="D322" s="262" t="s">
        <v>559</v>
      </c>
      <c r="E322" s="262" t="s">
        <v>663</v>
      </c>
    </row>
    <row r="323" spans="2:5" x14ac:dyDescent="0.45">
      <c r="B323" s="261" t="s">
        <v>1070</v>
      </c>
      <c r="C323" s="262">
        <v>506194</v>
      </c>
      <c r="D323" s="262" t="s">
        <v>1071</v>
      </c>
      <c r="E323" s="262" t="s">
        <v>645</v>
      </c>
    </row>
    <row r="324" spans="2:5" x14ac:dyDescent="0.45">
      <c r="B324" s="261" t="s">
        <v>1072</v>
      </c>
      <c r="C324" s="262">
        <v>526125</v>
      </c>
      <c r="D324" s="262" t="s">
        <v>559</v>
      </c>
      <c r="E324" s="262" t="s">
        <v>581</v>
      </c>
    </row>
    <row r="325" spans="2:5" x14ac:dyDescent="0.45">
      <c r="B325" s="261" t="s">
        <v>1073</v>
      </c>
      <c r="C325" s="262">
        <v>531017</v>
      </c>
      <c r="D325" s="262" t="s">
        <v>559</v>
      </c>
      <c r="E325" s="262" t="s">
        <v>978</v>
      </c>
    </row>
    <row r="326" spans="2:5" x14ac:dyDescent="0.45">
      <c r="B326" s="261" t="s">
        <v>1074</v>
      </c>
      <c r="C326" s="262">
        <v>531677</v>
      </c>
      <c r="D326" s="262" t="s">
        <v>559</v>
      </c>
      <c r="E326" s="262" t="s">
        <v>545</v>
      </c>
    </row>
    <row r="327" spans="2:5" x14ac:dyDescent="0.45">
      <c r="B327" s="261" t="s">
        <v>1075</v>
      </c>
      <c r="C327" s="262">
        <v>531179</v>
      </c>
      <c r="D327" s="262" t="s">
        <v>1076</v>
      </c>
      <c r="E327" s="262" t="s">
        <v>576</v>
      </c>
    </row>
    <row r="328" spans="2:5" x14ac:dyDescent="0.45">
      <c r="B328" s="261" t="s">
        <v>1077</v>
      </c>
      <c r="C328" s="262">
        <v>538556</v>
      </c>
      <c r="D328" s="262" t="s">
        <v>1078</v>
      </c>
      <c r="E328" s="262" t="s">
        <v>579</v>
      </c>
    </row>
    <row r="329" spans="2:5" x14ac:dyDescent="0.45">
      <c r="B329" s="261" t="s">
        <v>1079</v>
      </c>
      <c r="C329" s="262">
        <v>532397</v>
      </c>
      <c r="D329" s="262" t="s">
        <v>559</v>
      </c>
      <c r="E329" s="262" t="s">
        <v>553</v>
      </c>
    </row>
    <row r="330" spans="2:5" x14ac:dyDescent="0.45">
      <c r="B330" s="261" t="s">
        <v>1080</v>
      </c>
      <c r="C330" s="262">
        <v>531467</v>
      </c>
      <c r="D330" s="262" t="s">
        <v>559</v>
      </c>
      <c r="E330" s="262" t="s">
        <v>1081</v>
      </c>
    </row>
    <row r="331" spans="2:5" x14ac:dyDescent="0.45">
      <c r="B331" s="261" t="s">
        <v>1082</v>
      </c>
      <c r="C331" s="262">
        <v>537069</v>
      </c>
      <c r="D331" s="262" t="s">
        <v>559</v>
      </c>
      <c r="E331" s="262" t="s">
        <v>576</v>
      </c>
    </row>
    <row r="332" spans="2:5" x14ac:dyDescent="0.45">
      <c r="B332" s="261" t="s">
        <v>1083</v>
      </c>
      <c r="C332" s="262">
        <v>513729</v>
      </c>
      <c r="D332" s="262" t="s">
        <v>1084</v>
      </c>
      <c r="E332" s="262" t="s">
        <v>1085</v>
      </c>
    </row>
    <row r="333" spans="2:5" x14ac:dyDescent="0.45">
      <c r="B333" s="261" t="s">
        <v>1086</v>
      </c>
      <c r="C333" s="262">
        <v>531560</v>
      </c>
      <c r="D333" s="262" t="s">
        <v>559</v>
      </c>
      <c r="E333" s="262" t="s">
        <v>978</v>
      </c>
    </row>
    <row r="334" spans="2:5" x14ac:dyDescent="0.45">
      <c r="B334" s="261" t="s">
        <v>1087</v>
      </c>
      <c r="C334" s="262">
        <v>531560</v>
      </c>
      <c r="D334" s="262" t="s">
        <v>559</v>
      </c>
      <c r="E334" s="262" t="s">
        <v>978</v>
      </c>
    </row>
    <row r="335" spans="2:5" x14ac:dyDescent="0.45">
      <c r="B335" s="261" t="s">
        <v>1088</v>
      </c>
      <c r="C335" s="262">
        <v>516064</v>
      </c>
      <c r="D335" s="262" t="s">
        <v>1089</v>
      </c>
      <c r="E335" s="262" t="s">
        <v>678</v>
      </c>
    </row>
    <row r="336" spans="2:5" x14ac:dyDescent="0.45">
      <c r="B336" s="261" t="s">
        <v>1090</v>
      </c>
      <c r="C336" s="262">
        <v>533068</v>
      </c>
      <c r="D336" s="262" t="s">
        <v>1091</v>
      </c>
      <c r="E336" s="262" t="s">
        <v>672</v>
      </c>
    </row>
    <row r="337" spans="2:5" x14ac:dyDescent="0.45">
      <c r="B337" s="261" t="s">
        <v>1092</v>
      </c>
      <c r="C337" s="262">
        <v>506074</v>
      </c>
      <c r="D337" s="262" t="s">
        <v>1093</v>
      </c>
      <c r="E337" s="262" t="s">
        <v>878</v>
      </c>
    </row>
    <row r="338" spans="2:5" x14ac:dyDescent="0.45">
      <c r="B338" s="261" t="s">
        <v>1094</v>
      </c>
      <c r="C338" s="262">
        <v>533163</v>
      </c>
      <c r="D338" s="262" t="s">
        <v>1095</v>
      </c>
      <c r="E338" s="262" t="s">
        <v>955</v>
      </c>
    </row>
    <row r="339" spans="2:5" x14ac:dyDescent="0.45">
      <c r="B339" s="261" t="s">
        <v>1096</v>
      </c>
      <c r="C339" s="262" t="s">
        <v>559</v>
      </c>
      <c r="D339" s="262" t="s">
        <v>1097</v>
      </c>
      <c r="E339" s="262" t="s">
        <v>570</v>
      </c>
    </row>
    <row r="340" spans="2:5" x14ac:dyDescent="0.45">
      <c r="B340" s="261" t="s">
        <v>1098</v>
      </c>
      <c r="C340" s="262">
        <v>517481</v>
      </c>
      <c r="D340" s="262" t="s">
        <v>559</v>
      </c>
      <c r="E340" s="262" t="s">
        <v>1099</v>
      </c>
    </row>
    <row r="341" spans="2:5" x14ac:dyDescent="0.45">
      <c r="B341" s="261" t="s">
        <v>1100</v>
      </c>
      <c r="C341" s="262">
        <v>531297</v>
      </c>
      <c r="D341" s="262" t="s">
        <v>559</v>
      </c>
      <c r="E341" s="262" t="s">
        <v>643</v>
      </c>
    </row>
    <row r="342" spans="2:5" x14ac:dyDescent="0.45">
      <c r="B342" s="261" t="s">
        <v>1101</v>
      </c>
      <c r="C342" s="262">
        <v>542670</v>
      </c>
      <c r="D342" s="262" t="s">
        <v>1102</v>
      </c>
      <c r="E342" s="262" t="s">
        <v>1103</v>
      </c>
    </row>
    <row r="343" spans="2:5" x14ac:dyDescent="0.45">
      <c r="B343" s="261" t="s">
        <v>1104</v>
      </c>
      <c r="C343" s="262">
        <v>540616</v>
      </c>
      <c r="D343" s="262" t="s">
        <v>1105</v>
      </c>
      <c r="E343" s="262" t="s">
        <v>1027</v>
      </c>
    </row>
    <row r="344" spans="2:5" x14ac:dyDescent="0.45">
      <c r="B344" s="261" t="s">
        <v>1106</v>
      </c>
      <c r="C344" s="262">
        <v>522134</v>
      </c>
      <c r="D344" s="262" t="s">
        <v>559</v>
      </c>
      <c r="E344" s="262" t="s">
        <v>567</v>
      </c>
    </row>
    <row r="345" spans="2:5" x14ac:dyDescent="0.45">
      <c r="B345" s="261" t="s">
        <v>1107</v>
      </c>
      <c r="C345" s="262">
        <v>500016</v>
      </c>
      <c r="D345" s="262" t="s">
        <v>559</v>
      </c>
      <c r="E345" s="262" t="s">
        <v>477</v>
      </c>
    </row>
    <row r="346" spans="2:5" x14ac:dyDescent="0.45">
      <c r="B346" s="261" t="s">
        <v>1108</v>
      </c>
      <c r="C346" s="262" t="s">
        <v>559</v>
      </c>
      <c r="D346" s="262" t="s">
        <v>1109</v>
      </c>
      <c r="E346" s="262" t="s">
        <v>570</v>
      </c>
    </row>
    <row r="347" spans="2:5" x14ac:dyDescent="0.45">
      <c r="B347" s="261" t="s">
        <v>1110</v>
      </c>
      <c r="C347" s="262" t="s">
        <v>559</v>
      </c>
      <c r="D347" s="262" t="s">
        <v>1109</v>
      </c>
      <c r="E347" s="262" t="s">
        <v>570</v>
      </c>
    </row>
    <row r="348" spans="2:5" x14ac:dyDescent="0.45">
      <c r="B348" s="261" t="s">
        <v>1111</v>
      </c>
      <c r="C348" s="262">
        <v>542484</v>
      </c>
      <c r="D348" s="262" t="s">
        <v>1112</v>
      </c>
      <c r="E348" s="262" t="s">
        <v>1113</v>
      </c>
    </row>
    <row r="349" spans="2:5" x14ac:dyDescent="0.45">
      <c r="B349" s="261" t="s">
        <v>1114</v>
      </c>
      <c r="C349" s="262">
        <v>500101</v>
      </c>
      <c r="D349" s="262" t="s">
        <v>1115</v>
      </c>
      <c r="E349" s="262" t="s">
        <v>574</v>
      </c>
    </row>
    <row r="350" spans="2:5" x14ac:dyDescent="0.45">
      <c r="B350" s="261" t="s">
        <v>1116</v>
      </c>
      <c r="C350" s="262">
        <v>539301</v>
      </c>
      <c r="D350" s="262" t="s">
        <v>1117</v>
      </c>
      <c r="E350" s="262" t="s">
        <v>645</v>
      </c>
    </row>
    <row r="351" spans="2:5" x14ac:dyDescent="0.45">
      <c r="B351" s="261" t="s">
        <v>1118</v>
      </c>
      <c r="C351" s="262">
        <v>538716</v>
      </c>
      <c r="D351" s="262" t="s">
        <v>559</v>
      </c>
      <c r="E351" s="262" t="s">
        <v>542</v>
      </c>
    </row>
    <row r="352" spans="2:5" x14ac:dyDescent="0.45">
      <c r="B352" s="261" t="s">
        <v>1119</v>
      </c>
      <c r="C352" s="262">
        <v>530245</v>
      </c>
      <c r="D352" s="262" t="s">
        <v>559</v>
      </c>
      <c r="E352" s="262" t="s">
        <v>576</v>
      </c>
    </row>
    <row r="353" spans="2:5" x14ac:dyDescent="0.45">
      <c r="B353" s="261" t="s">
        <v>1120</v>
      </c>
      <c r="C353" s="262">
        <v>542176</v>
      </c>
      <c r="D353" s="262" t="s">
        <v>1121</v>
      </c>
      <c r="E353" s="262" t="s">
        <v>542</v>
      </c>
    </row>
    <row r="354" spans="2:5" x14ac:dyDescent="0.45">
      <c r="B354" s="261" t="s">
        <v>1122</v>
      </c>
      <c r="C354" s="262">
        <v>515030</v>
      </c>
      <c r="D354" s="262" t="s">
        <v>1123</v>
      </c>
      <c r="E354" s="262" t="s">
        <v>912</v>
      </c>
    </row>
    <row r="355" spans="2:5" x14ac:dyDescent="0.45">
      <c r="B355" s="261" t="s">
        <v>1124</v>
      </c>
      <c r="C355" s="262">
        <v>514482</v>
      </c>
      <c r="D355" s="262" t="s">
        <v>559</v>
      </c>
      <c r="E355" s="262" t="s">
        <v>574</v>
      </c>
    </row>
    <row r="356" spans="2:5" x14ac:dyDescent="0.45">
      <c r="B356" s="261" t="s">
        <v>1125</v>
      </c>
      <c r="C356" s="262">
        <v>532853</v>
      </c>
      <c r="D356" s="262" t="s">
        <v>1126</v>
      </c>
      <c r="E356" s="262" t="s">
        <v>718</v>
      </c>
    </row>
    <row r="357" spans="2:5" x14ac:dyDescent="0.45">
      <c r="B357" s="261" t="s">
        <v>1127</v>
      </c>
      <c r="C357" s="262">
        <v>535467</v>
      </c>
      <c r="D357" s="262" t="s">
        <v>1128</v>
      </c>
      <c r="E357" s="262" t="s">
        <v>672</v>
      </c>
    </row>
    <row r="358" spans="2:5" x14ac:dyDescent="0.45">
      <c r="B358" s="261" t="s">
        <v>1129</v>
      </c>
      <c r="C358" s="262">
        <v>527001</v>
      </c>
      <c r="D358" s="262" t="s">
        <v>1130</v>
      </c>
      <c r="E358" s="262" t="s">
        <v>539</v>
      </c>
    </row>
    <row r="359" spans="2:5" x14ac:dyDescent="0.45">
      <c r="B359" s="261" t="s">
        <v>1131</v>
      </c>
      <c r="C359" s="262">
        <v>542579</v>
      </c>
      <c r="D359" s="262" t="s">
        <v>1132</v>
      </c>
      <c r="E359" s="262" t="s">
        <v>1113</v>
      </c>
    </row>
    <row r="360" spans="2:5" x14ac:dyDescent="0.45">
      <c r="B360" s="261" t="s">
        <v>1133</v>
      </c>
      <c r="C360" s="262">
        <v>540024</v>
      </c>
      <c r="D360" s="262" t="s">
        <v>559</v>
      </c>
      <c r="E360" s="262" t="s">
        <v>542</v>
      </c>
    </row>
    <row r="361" spans="2:5" x14ac:dyDescent="0.45">
      <c r="B361" s="261" t="s">
        <v>1134</v>
      </c>
      <c r="C361" s="262">
        <v>519174</v>
      </c>
      <c r="D361" s="262" t="s">
        <v>559</v>
      </c>
      <c r="E361" s="262" t="s">
        <v>806</v>
      </c>
    </row>
    <row r="362" spans="2:5" x14ac:dyDescent="0.45">
      <c r="B362" s="261" t="s">
        <v>1135</v>
      </c>
      <c r="C362" s="262">
        <v>523716</v>
      </c>
      <c r="D362" s="262" t="s">
        <v>1136</v>
      </c>
      <c r="E362" s="262" t="s">
        <v>645</v>
      </c>
    </row>
    <row r="363" spans="2:5" x14ac:dyDescent="0.45">
      <c r="B363" s="261" t="s">
        <v>1137</v>
      </c>
      <c r="C363" s="262">
        <v>513401</v>
      </c>
      <c r="D363" s="262" t="s">
        <v>559</v>
      </c>
      <c r="E363" s="262" t="s">
        <v>591</v>
      </c>
    </row>
    <row r="364" spans="2:5" x14ac:dyDescent="0.45">
      <c r="B364" s="261" t="s">
        <v>1138</v>
      </c>
      <c r="C364" s="262">
        <v>590122</v>
      </c>
      <c r="D364" s="262" t="s">
        <v>1139</v>
      </c>
      <c r="E364" s="262" t="s">
        <v>576</v>
      </c>
    </row>
    <row r="365" spans="2:5" x14ac:dyDescent="0.45">
      <c r="B365" s="261" t="s">
        <v>1140</v>
      </c>
      <c r="C365" s="262">
        <v>514286</v>
      </c>
      <c r="D365" s="262" t="s">
        <v>1141</v>
      </c>
      <c r="E365" s="262" t="s">
        <v>574</v>
      </c>
    </row>
    <row r="366" spans="2:5" x14ac:dyDescent="0.45">
      <c r="B366" s="261" t="s">
        <v>1142</v>
      </c>
      <c r="C366" s="262">
        <v>512247</v>
      </c>
      <c r="D366" s="262" t="s">
        <v>559</v>
      </c>
      <c r="E366" s="262" t="s">
        <v>542</v>
      </c>
    </row>
    <row r="367" spans="2:5" x14ac:dyDescent="0.45">
      <c r="B367" s="261" t="s">
        <v>1143</v>
      </c>
      <c r="C367" s="262">
        <v>526847</v>
      </c>
      <c r="D367" s="262" t="s">
        <v>559</v>
      </c>
      <c r="E367" s="262" t="s">
        <v>591</v>
      </c>
    </row>
    <row r="368" spans="2:5" x14ac:dyDescent="0.45">
      <c r="B368" s="261" t="s">
        <v>1144</v>
      </c>
      <c r="C368" s="262">
        <v>530429</v>
      </c>
      <c r="D368" s="262" t="s">
        <v>559</v>
      </c>
      <c r="E368" s="262" t="s">
        <v>678</v>
      </c>
    </row>
    <row r="369" spans="2:5" x14ac:dyDescent="0.45">
      <c r="B369" s="261" t="s">
        <v>1145</v>
      </c>
      <c r="C369" s="262">
        <v>541702</v>
      </c>
      <c r="D369" s="262" t="s">
        <v>559</v>
      </c>
      <c r="E369" s="262" t="s">
        <v>581</v>
      </c>
    </row>
    <row r="370" spans="2:5" x14ac:dyDescent="0.45">
      <c r="B370" s="261" t="s">
        <v>1146</v>
      </c>
      <c r="C370" s="262">
        <v>507872</v>
      </c>
      <c r="D370" s="262" t="s">
        <v>559</v>
      </c>
      <c r="E370" s="262" t="s">
        <v>574</v>
      </c>
    </row>
    <row r="371" spans="2:5" x14ac:dyDescent="0.45">
      <c r="B371" s="261" t="s">
        <v>1147</v>
      </c>
      <c r="C371" s="262">
        <v>524594</v>
      </c>
      <c r="D371" s="262" t="s">
        <v>559</v>
      </c>
      <c r="E371" s="262" t="s">
        <v>607</v>
      </c>
    </row>
    <row r="372" spans="2:5" x14ac:dyDescent="0.45">
      <c r="B372" s="261" t="s">
        <v>1148</v>
      </c>
      <c r="C372" s="262">
        <v>500477</v>
      </c>
      <c r="D372" s="262" t="s">
        <v>1149</v>
      </c>
      <c r="E372" s="262" t="s">
        <v>637</v>
      </c>
    </row>
    <row r="373" spans="2:5" x14ac:dyDescent="0.45">
      <c r="B373" s="261" t="s">
        <v>1150</v>
      </c>
      <c r="C373" s="262">
        <v>533271</v>
      </c>
      <c r="D373" s="262" t="s">
        <v>1151</v>
      </c>
      <c r="E373" s="262" t="s">
        <v>1152</v>
      </c>
    </row>
    <row r="374" spans="2:5" x14ac:dyDescent="0.45">
      <c r="B374" s="261" t="s">
        <v>1153</v>
      </c>
      <c r="C374" s="262">
        <v>540923</v>
      </c>
      <c r="D374" s="262" t="s">
        <v>559</v>
      </c>
      <c r="E374" s="262" t="s">
        <v>955</v>
      </c>
    </row>
    <row r="375" spans="2:5" x14ac:dyDescent="0.45">
      <c r="B375" s="261" t="s">
        <v>1154</v>
      </c>
      <c r="C375" s="262">
        <v>526983</v>
      </c>
      <c r="D375" s="262" t="s">
        <v>559</v>
      </c>
      <c r="E375" s="262" t="s">
        <v>756</v>
      </c>
    </row>
    <row r="376" spans="2:5" x14ac:dyDescent="0.45">
      <c r="B376" s="261" t="s">
        <v>1155</v>
      </c>
      <c r="C376" s="262">
        <v>526187</v>
      </c>
      <c r="D376" s="262" t="s">
        <v>559</v>
      </c>
      <c r="E376" s="262" t="s">
        <v>747</v>
      </c>
    </row>
    <row r="377" spans="2:5" x14ac:dyDescent="0.45">
      <c r="B377" s="261" t="s">
        <v>1156</v>
      </c>
      <c r="C377" s="262">
        <v>531568</v>
      </c>
      <c r="D377" s="262" t="s">
        <v>559</v>
      </c>
      <c r="E377" s="262" t="s">
        <v>553</v>
      </c>
    </row>
    <row r="378" spans="2:5" x14ac:dyDescent="0.45">
      <c r="B378" s="261" t="s">
        <v>1157</v>
      </c>
      <c r="C378" s="262">
        <v>502015</v>
      </c>
      <c r="D378" s="262" t="s">
        <v>559</v>
      </c>
      <c r="E378" s="262" t="s">
        <v>539</v>
      </c>
    </row>
    <row r="379" spans="2:5" x14ac:dyDescent="0.45">
      <c r="B379" s="261" t="s">
        <v>1158</v>
      </c>
      <c r="C379" s="262">
        <v>538777</v>
      </c>
      <c r="D379" s="262" t="s">
        <v>559</v>
      </c>
      <c r="E379" s="262" t="s">
        <v>576</v>
      </c>
    </row>
    <row r="380" spans="2:5" x14ac:dyDescent="0.45">
      <c r="B380" s="261" t="s">
        <v>1159</v>
      </c>
      <c r="C380" s="262">
        <v>530899</v>
      </c>
      <c r="D380" s="262" t="s">
        <v>559</v>
      </c>
      <c r="E380" s="262" t="s">
        <v>574</v>
      </c>
    </row>
    <row r="381" spans="2:5" x14ac:dyDescent="0.45">
      <c r="B381" s="261" t="s">
        <v>1160</v>
      </c>
      <c r="C381" s="262">
        <v>531392</v>
      </c>
      <c r="D381" s="262" t="s">
        <v>559</v>
      </c>
      <c r="E381" s="262" t="s">
        <v>756</v>
      </c>
    </row>
    <row r="382" spans="2:5" x14ac:dyDescent="0.45">
      <c r="B382" s="261" t="s">
        <v>1161</v>
      </c>
      <c r="C382" s="262">
        <v>532888</v>
      </c>
      <c r="D382" s="262" t="s">
        <v>1162</v>
      </c>
      <c r="E382" s="262" t="s">
        <v>834</v>
      </c>
    </row>
    <row r="383" spans="2:5" x14ac:dyDescent="0.45">
      <c r="B383" s="261" t="s">
        <v>1163</v>
      </c>
      <c r="C383" s="262">
        <v>532888</v>
      </c>
      <c r="D383" s="262" t="s">
        <v>1162</v>
      </c>
      <c r="E383" s="262" t="s">
        <v>834</v>
      </c>
    </row>
    <row r="384" spans="2:5" x14ac:dyDescent="0.45">
      <c r="B384" s="261" t="s">
        <v>1164</v>
      </c>
      <c r="C384" s="262">
        <v>533227</v>
      </c>
      <c r="D384" s="262" t="s">
        <v>1165</v>
      </c>
      <c r="E384" s="262" t="s">
        <v>477</v>
      </c>
    </row>
    <row r="385" spans="2:5" x14ac:dyDescent="0.45">
      <c r="B385" s="261" t="s">
        <v>1166</v>
      </c>
      <c r="C385" s="262">
        <v>500023</v>
      </c>
      <c r="D385" s="262" t="s">
        <v>1167</v>
      </c>
      <c r="E385" s="262" t="s">
        <v>477</v>
      </c>
    </row>
    <row r="386" spans="2:5" x14ac:dyDescent="0.45">
      <c r="B386" s="261" t="s">
        <v>1168</v>
      </c>
      <c r="C386" s="262">
        <v>533221</v>
      </c>
      <c r="D386" s="262" t="s">
        <v>1169</v>
      </c>
      <c r="E386" s="262" t="s">
        <v>477</v>
      </c>
    </row>
    <row r="387" spans="2:5" x14ac:dyDescent="0.45">
      <c r="B387" s="261" t="s">
        <v>1170</v>
      </c>
      <c r="C387" s="262">
        <v>530355</v>
      </c>
      <c r="D387" s="262" t="s">
        <v>559</v>
      </c>
      <c r="E387" s="262" t="s">
        <v>898</v>
      </c>
    </row>
    <row r="388" spans="2:5" x14ac:dyDescent="0.45">
      <c r="B388" s="261" t="s">
        <v>1171</v>
      </c>
      <c r="C388" s="262">
        <v>500820</v>
      </c>
      <c r="D388" s="262" t="s">
        <v>1172</v>
      </c>
      <c r="E388" s="262" t="s">
        <v>834</v>
      </c>
    </row>
    <row r="389" spans="2:5" x14ac:dyDescent="0.45">
      <c r="B389" s="261" t="s">
        <v>1173</v>
      </c>
      <c r="C389" s="262">
        <v>524434</v>
      </c>
      <c r="D389" s="262" t="s">
        <v>559</v>
      </c>
      <c r="E389" s="262" t="s">
        <v>607</v>
      </c>
    </row>
    <row r="390" spans="2:5" x14ac:dyDescent="0.45">
      <c r="B390" s="261" t="s">
        <v>1174</v>
      </c>
      <c r="C390" s="262">
        <v>531847</v>
      </c>
      <c r="D390" s="262" t="s">
        <v>559</v>
      </c>
      <c r="E390" s="262" t="s">
        <v>672</v>
      </c>
    </row>
    <row r="391" spans="2:5" x14ac:dyDescent="0.45">
      <c r="B391" s="261" t="s">
        <v>1175</v>
      </c>
      <c r="C391" s="262">
        <v>519532</v>
      </c>
      <c r="D391" s="262" t="s">
        <v>559</v>
      </c>
      <c r="E391" s="262" t="s">
        <v>581</v>
      </c>
    </row>
    <row r="392" spans="2:5" x14ac:dyDescent="0.45">
      <c r="B392" s="261" t="s">
        <v>1176</v>
      </c>
      <c r="C392" s="262">
        <v>506159</v>
      </c>
      <c r="D392" s="262" t="s">
        <v>1177</v>
      </c>
      <c r="E392" s="262" t="s">
        <v>878</v>
      </c>
    </row>
    <row r="393" spans="2:5" x14ac:dyDescent="0.45">
      <c r="B393" s="261" t="s">
        <v>1178</v>
      </c>
      <c r="C393" s="262">
        <v>530723</v>
      </c>
      <c r="D393" s="262" t="s">
        <v>559</v>
      </c>
      <c r="E393" s="262" t="s">
        <v>542</v>
      </c>
    </row>
    <row r="394" spans="2:5" x14ac:dyDescent="0.45">
      <c r="B394" s="261" t="s">
        <v>1179</v>
      </c>
      <c r="C394" s="262" t="s">
        <v>559</v>
      </c>
      <c r="D394" s="262" t="s">
        <v>1180</v>
      </c>
      <c r="E394" s="262" t="s">
        <v>570</v>
      </c>
    </row>
    <row r="395" spans="2:5" x14ac:dyDescent="0.45">
      <c r="B395" s="261" t="s">
        <v>1181</v>
      </c>
      <c r="C395" s="262">
        <v>526433</v>
      </c>
      <c r="D395" s="262" t="s">
        <v>559</v>
      </c>
      <c r="E395" s="262" t="s">
        <v>545</v>
      </c>
    </row>
    <row r="396" spans="2:5" x14ac:dyDescent="0.45">
      <c r="B396" s="261" t="s">
        <v>1182</v>
      </c>
      <c r="C396" s="262" t="s">
        <v>559</v>
      </c>
      <c r="D396" s="262" t="s">
        <v>1183</v>
      </c>
      <c r="E396" s="262" t="s">
        <v>508</v>
      </c>
    </row>
    <row r="397" spans="2:5" x14ac:dyDescent="0.45">
      <c r="B397" s="261" t="s">
        <v>1184</v>
      </c>
      <c r="C397" s="262">
        <v>540788</v>
      </c>
      <c r="D397" s="262" t="s">
        <v>559</v>
      </c>
      <c r="E397" s="262" t="s">
        <v>747</v>
      </c>
    </row>
    <row r="398" spans="2:5" x14ac:dyDescent="0.45">
      <c r="B398" s="261" t="s">
        <v>1185</v>
      </c>
      <c r="C398" s="262">
        <v>500024</v>
      </c>
      <c r="D398" s="262" t="s">
        <v>1186</v>
      </c>
      <c r="E398" s="262" t="s">
        <v>964</v>
      </c>
    </row>
    <row r="399" spans="2:5" x14ac:dyDescent="0.45">
      <c r="B399" s="261" t="s">
        <v>1187</v>
      </c>
      <c r="C399" s="262">
        <v>500024</v>
      </c>
      <c r="D399" s="262" t="s">
        <v>1186</v>
      </c>
      <c r="E399" s="262" t="s">
        <v>964</v>
      </c>
    </row>
    <row r="400" spans="2:5" x14ac:dyDescent="0.45">
      <c r="B400" s="261" t="s">
        <v>1188</v>
      </c>
      <c r="C400" s="262">
        <v>507526</v>
      </c>
      <c r="D400" s="262" t="s">
        <v>559</v>
      </c>
      <c r="E400" s="262" t="s">
        <v>1189</v>
      </c>
    </row>
    <row r="401" spans="2:5" x14ac:dyDescent="0.45">
      <c r="B401" s="261" t="s">
        <v>1190</v>
      </c>
      <c r="C401" s="262">
        <v>533138</v>
      </c>
      <c r="D401" s="262" t="s">
        <v>1191</v>
      </c>
      <c r="E401" s="262" t="s">
        <v>702</v>
      </c>
    </row>
    <row r="402" spans="2:5" x14ac:dyDescent="0.45">
      <c r="B402" s="261" t="s">
        <v>1192</v>
      </c>
      <c r="C402" s="262">
        <v>540975</v>
      </c>
      <c r="D402" s="262" t="s">
        <v>1193</v>
      </c>
      <c r="E402" s="262" t="s">
        <v>747</v>
      </c>
    </row>
    <row r="403" spans="2:5" x14ac:dyDescent="0.45">
      <c r="B403" s="261" t="s">
        <v>1194</v>
      </c>
      <c r="C403" s="262">
        <v>532493</v>
      </c>
      <c r="D403" s="262" t="s">
        <v>1195</v>
      </c>
      <c r="E403" s="262" t="s">
        <v>1030</v>
      </c>
    </row>
    <row r="404" spans="2:5" x14ac:dyDescent="0.45">
      <c r="B404" s="261" t="s">
        <v>1196</v>
      </c>
      <c r="C404" s="262">
        <v>532830</v>
      </c>
      <c r="D404" s="262" t="s">
        <v>1197</v>
      </c>
      <c r="E404" s="262" t="s">
        <v>678</v>
      </c>
    </row>
    <row r="405" spans="2:5" x14ac:dyDescent="0.45">
      <c r="B405" s="261" t="s">
        <v>1198</v>
      </c>
      <c r="C405" s="262">
        <v>506820</v>
      </c>
      <c r="D405" s="262" t="s">
        <v>1199</v>
      </c>
      <c r="E405" s="262" t="s">
        <v>597</v>
      </c>
    </row>
    <row r="406" spans="2:5" x14ac:dyDescent="0.45">
      <c r="B406" s="261" t="s">
        <v>1200</v>
      </c>
      <c r="C406" s="262">
        <v>506820</v>
      </c>
      <c r="D406" s="262" t="s">
        <v>1199</v>
      </c>
      <c r="E406" s="262" t="s">
        <v>597</v>
      </c>
    </row>
    <row r="407" spans="2:5" x14ac:dyDescent="0.45">
      <c r="B407" s="261" t="s">
        <v>1201</v>
      </c>
      <c r="C407" s="262">
        <v>540824</v>
      </c>
      <c r="D407" s="262" t="s">
        <v>1202</v>
      </c>
      <c r="E407" s="262" t="s">
        <v>553</v>
      </c>
    </row>
    <row r="408" spans="2:5" x14ac:dyDescent="0.45">
      <c r="B408" s="261" t="s">
        <v>1203</v>
      </c>
      <c r="C408" s="262">
        <v>512433</v>
      </c>
      <c r="D408" s="262" t="s">
        <v>559</v>
      </c>
      <c r="E408" s="262" t="s">
        <v>581</v>
      </c>
    </row>
    <row r="409" spans="2:5" x14ac:dyDescent="0.45">
      <c r="B409" s="261" t="s">
        <v>1204</v>
      </c>
      <c r="C409" s="262">
        <v>511144</v>
      </c>
      <c r="D409" s="262" t="s">
        <v>559</v>
      </c>
      <c r="E409" s="262" t="s">
        <v>545</v>
      </c>
    </row>
    <row r="410" spans="2:5" x14ac:dyDescent="0.45">
      <c r="B410" s="261" t="s">
        <v>1205</v>
      </c>
      <c r="C410" s="262">
        <v>530187</v>
      </c>
      <c r="D410" s="262" t="s">
        <v>559</v>
      </c>
      <c r="E410" s="262" t="s">
        <v>576</v>
      </c>
    </row>
    <row r="411" spans="2:5" x14ac:dyDescent="0.45">
      <c r="B411" s="261" t="s">
        <v>1206</v>
      </c>
      <c r="C411" s="262">
        <v>539099</v>
      </c>
      <c r="D411" s="262" t="s">
        <v>559</v>
      </c>
      <c r="E411" s="262" t="s">
        <v>645</v>
      </c>
    </row>
    <row r="412" spans="2:5" x14ac:dyDescent="0.45">
      <c r="B412" s="261" t="s">
        <v>1207</v>
      </c>
      <c r="C412" s="262">
        <v>517429</v>
      </c>
      <c r="D412" s="262" t="s">
        <v>1208</v>
      </c>
      <c r="E412" s="262" t="s">
        <v>651</v>
      </c>
    </row>
    <row r="413" spans="2:5" x14ac:dyDescent="0.45">
      <c r="B413" s="261" t="s">
        <v>1209</v>
      </c>
      <c r="C413" s="262">
        <v>538713</v>
      </c>
      <c r="D413" s="262" t="s">
        <v>559</v>
      </c>
      <c r="E413" s="262" t="s">
        <v>651</v>
      </c>
    </row>
    <row r="414" spans="2:5" x14ac:dyDescent="0.45">
      <c r="B414" s="261" t="s">
        <v>1210</v>
      </c>
      <c r="C414" s="262">
        <v>526843</v>
      </c>
      <c r="D414" s="262" t="s">
        <v>559</v>
      </c>
      <c r="E414" s="262" t="s">
        <v>581</v>
      </c>
    </row>
    <row r="415" spans="2:5" x14ac:dyDescent="0.45">
      <c r="B415" s="261" t="s">
        <v>1211</v>
      </c>
      <c r="C415" s="262">
        <v>532759</v>
      </c>
      <c r="D415" s="262" t="s">
        <v>1212</v>
      </c>
      <c r="E415" s="262" t="s">
        <v>955</v>
      </c>
    </row>
    <row r="416" spans="2:5" x14ac:dyDescent="0.45">
      <c r="B416" s="261" t="s">
        <v>1213</v>
      </c>
      <c r="C416" s="262">
        <v>505029</v>
      </c>
      <c r="D416" s="262" t="s">
        <v>1214</v>
      </c>
      <c r="E416" s="262" t="s">
        <v>1215</v>
      </c>
    </row>
    <row r="417" spans="2:5" x14ac:dyDescent="0.45">
      <c r="B417" s="261" t="s">
        <v>1216</v>
      </c>
      <c r="C417" s="262">
        <v>514394</v>
      </c>
      <c r="D417" s="262" t="s">
        <v>559</v>
      </c>
      <c r="E417" s="262" t="s">
        <v>672</v>
      </c>
    </row>
    <row r="418" spans="2:5" x14ac:dyDescent="0.45">
      <c r="B418" s="261" t="s">
        <v>1217</v>
      </c>
      <c r="C418" s="262">
        <v>514394</v>
      </c>
      <c r="D418" s="262" t="s">
        <v>559</v>
      </c>
      <c r="E418" s="262" t="s">
        <v>672</v>
      </c>
    </row>
    <row r="419" spans="2:5" x14ac:dyDescent="0.45">
      <c r="B419" s="261" t="s">
        <v>1218</v>
      </c>
      <c r="C419" s="262">
        <v>531795</v>
      </c>
      <c r="D419" s="262" t="s">
        <v>1219</v>
      </c>
      <c r="E419" s="262" t="s">
        <v>1215</v>
      </c>
    </row>
    <row r="420" spans="2:5" x14ac:dyDescent="0.45">
      <c r="B420" s="261" t="s">
        <v>1220</v>
      </c>
      <c r="C420" s="262">
        <v>500027</v>
      </c>
      <c r="D420" s="262" t="s">
        <v>1221</v>
      </c>
      <c r="E420" s="262" t="s">
        <v>702</v>
      </c>
    </row>
    <row r="421" spans="2:5" x14ac:dyDescent="0.45">
      <c r="B421" s="261" t="s">
        <v>1222</v>
      </c>
      <c r="C421" s="262">
        <v>500028</v>
      </c>
      <c r="D421" s="262" t="s">
        <v>559</v>
      </c>
      <c r="E421" s="262" t="s">
        <v>955</v>
      </c>
    </row>
    <row r="422" spans="2:5" x14ac:dyDescent="0.45">
      <c r="B422" s="261" t="s">
        <v>1223</v>
      </c>
      <c r="C422" s="262">
        <v>500028</v>
      </c>
      <c r="D422" s="262" t="s">
        <v>559</v>
      </c>
      <c r="E422" s="262" t="s">
        <v>955</v>
      </c>
    </row>
    <row r="423" spans="2:5" x14ac:dyDescent="0.45">
      <c r="B423" s="261" t="s">
        <v>1224</v>
      </c>
      <c r="C423" s="262">
        <v>540611</v>
      </c>
      <c r="D423" s="262" t="s">
        <v>1225</v>
      </c>
      <c r="E423" s="262" t="s">
        <v>875</v>
      </c>
    </row>
    <row r="424" spans="2:5" x14ac:dyDescent="0.45">
      <c r="B424" s="261" t="s">
        <v>1226</v>
      </c>
      <c r="C424" s="262">
        <v>532459</v>
      </c>
      <c r="D424" s="262" t="s">
        <v>559</v>
      </c>
      <c r="E424" s="262" t="s">
        <v>574</v>
      </c>
    </row>
    <row r="425" spans="2:5" x14ac:dyDescent="0.45">
      <c r="B425" s="261" t="s">
        <v>1227</v>
      </c>
      <c r="C425" s="262" t="s">
        <v>559</v>
      </c>
      <c r="D425" s="262" t="s">
        <v>1228</v>
      </c>
      <c r="E425" s="262" t="s">
        <v>570</v>
      </c>
    </row>
    <row r="426" spans="2:5" x14ac:dyDescent="0.45">
      <c r="B426" s="261" t="s">
        <v>1229</v>
      </c>
      <c r="C426" s="262">
        <v>532668</v>
      </c>
      <c r="D426" s="262" t="s">
        <v>1230</v>
      </c>
      <c r="E426" s="262" t="s">
        <v>651</v>
      </c>
    </row>
    <row r="427" spans="2:5" x14ac:dyDescent="0.45">
      <c r="B427" s="261" t="s">
        <v>1231</v>
      </c>
      <c r="C427" s="262">
        <v>530233</v>
      </c>
      <c r="D427" s="262" t="s">
        <v>559</v>
      </c>
      <c r="E427" s="262" t="s">
        <v>597</v>
      </c>
    </row>
    <row r="428" spans="2:5" x14ac:dyDescent="0.45">
      <c r="B428" s="261" t="s">
        <v>1232</v>
      </c>
      <c r="C428" s="262">
        <v>524804</v>
      </c>
      <c r="D428" s="262" t="s">
        <v>1233</v>
      </c>
      <c r="E428" s="262" t="s">
        <v>597</v>
      </c>
    </row>
    <row r="429" spans="2:5" x14ac:dyDescent="0.45">
      <c r="B429" s="261" t="s">
        <v>1234</v>
      </c>
      <c r="C429" s="262">
        <v>531336</v>
      </c>
      <c r="D429" s="262" t="s">
        <v>559</v>
      </c>
      <c r="E429" s="262" t="s">
        <v>1235</v>
      </c>
    </row>
    <row r="430" spans="2:5" x14ac:dyDescent="0.45">
      <c r="B430" s="261" t="s">
        <v>1236</v>
      </c>
      <c r="C430" s="262">
        <v>509009</v>
      </c>
      <c r="D430" s="262" t="s">
        <v>1237</v>
      </c>
      <c r="E430" s="262" t="s">
        <v>581</v>
      </c>
    </row>
    <row r="431" spans="2:5" x14ac:dyDescent="0.45">
      <c r="B431" s="261" t="s">
        <v>1238</v>
      </c>
      <c r="C431" s="262">
        <v>522005</v>
      </c>
      <c r="D431" s="262" t="s">
        <v>559</v>
      </c>
      <c r="E431" s="262" t="s">
        <v>567</v>
      </c>
    </row>
    <row r="432" spans="2:5" x14ac:dyDescent="0.45">
      <c r="B432" s="261" t="s">
        <v>1239</v>
      </c>
      <c r="C432" s="262">
        <v>539177</v>
      </c>
      <c r="D432" s="262" t="s">
        <v>559</v>
      </c>
      <c r="E432" s="262" t="s">
        <v>576</v>
      </c>
    </row>
    <row r="433" spans="2:5" x14ac:dyDescent="0.45">
      <c r="B433" s="261" t="s">
        <v>1240</v>
      </c>
      <c r="C433" s="262">
        <v>531994</v>
      </c>
      <c r="D433" s="262" t="s">
        <v>559</v>
      </c>
      <c r="E433" s="262" t="s">
        <v>912</v>
      </c>
    </row>
    <row r="434" spans="2:5" x14ac:dyDescent="0.45">
      <c r="B434" s="261" t="s">
        <v>1241</v>
      </c>
      <c r="C434" s="262">
        <v>531994</v>
      </c>
      <c r="D434" s="262" t="s">
        <v>559</v>
      </c>
      <c r="E434" s="262" t="s">
        <v>912</v>
      </c>
    </row>
    <row r="435" spans="2:5" x14ac:dyDescent="0.45">
      <c r="B435" s="261" t="s">
        <v>1242</v>
      </c>
      <c r="C435" s="262">
        <v>532797</v>
      </c>
      <c r="D435" s="262" t="s">
        <v>1243</v>
      </c>
      <c r="E435" s="262" t="s">
        <v>912</v>
      </c>
    </row>
    <row r="436" spans="2:5" x14ac:dyDescent="0.45">
      <c r="B436" s="261" t="s">
        <v>1244</v>
      </c>
      <c r="C436" s="262">
        <v>500029</v>
      </c>
      <c r="D436" s="262" t="s">
        <v>1245</v>
      </c>
      <c r="E436" s="262" t="s">
        <v>912</v>
      </c>
    </row>
    <row r="437" spans="2:5" x14ac:dyDescent="0.45">
      <c r="B437" s="261" t="s">
        <v>1246</v>
      </c>
      <c r="C437" s="262">
        <v>500029</v>
      </c>
      <c r="D437" s="262" t="s">
        <v>1245</v>
      </c>
      <c r="E437" s="262" t="s">
        <v>912</v>
      </c>
    </row>
    <row r="438" spans="2:5" x14ac:dyDescent="0.45">
      <c r="B438" s="261" t="s">
        <v>1247</v>
      </c>
      <c r="C438" s="262">
        <v>505036</v>
      </c>
      <c r="D438" s="262" t="s">
        <v>559</v>
      </c>
      <c r="E438" s="262" t="s">
        <v>912</v>
      </c>
    </row>
    <row r="439" spans="2:5" x14ac:dyDescent="0.45">
      <c r="B439" s="261" t="s">
        <v>1248</v>
      </c>
      <c r="C439" s="262">
        <v>505010</v>
      </c>
      <c r="D439" s="262" t="s">
        <v>1249</v>
      </c>
      <c r="E439" s="262" t="s">
        <v>912</v>
      </c>
    </row>
    <row r="440" spans="2:5" x14ac:dyDescent="0.45">
      <c r="B440" s="261" t="s">
        <v>1250</v>
      </c>
      <c r="C440" s="262">
        <v>520119</v>
      </c>
      <c r="D440" s="262" t="s">
        <v>1251</v>
      </c>
      <c r="E440" s="262" t="s">
        <v>912</v>
      </c>
    </row>
    <row r="441" spans="2:5" x14ac:dyDescent="0.45">
      <c r="B441" s="261" t="s">
        <v>1252</v>
      </c>
      <c r="C441" s="262">
        <v>512277</v>
      </c>
      <c r="D441" s="262" t="s">
        <v>559</v>
      </c>
      <c r="E441" s="262" t="s">
        <v>878</v>
      </c>
    </row>
    <row r="442" spans="2:5" x14ac:dyDescent="0.45">
      <c r="B442" s="261" t="s">
        <v>1253</v>
      </c>
      <c r="C442" s="262">
        <v>780004</v>
      </c>
      <c r="D442" s="262" t="s">
        <v>559</v>
      </c>
      <c r="E442" s="262" t="s">
        <v>508</v>
      </c>
    </row>
    <row r="443" spans="2:5" x14ac:dyDescent="0.45">
      <c r="B443" s="261" t="s">
        <v>1254</v>
      </c>
      <c r="C443" s="262">
        <v>540649</v>
      </c>
      <c r="D443" s="262" t="s">
        <v>1255</v>
      </c>
      <c r="E443" s="262" t="s">
        <v>1256</v>
      </c>
    </row>
    <row r="444" spans="2:5" x14ac:dyDescent="0.45">
      <c r="B444" s="261" t="s">
        <v>1257</v>
      </c>
      <c r="C444" s="262">
        <v>531310</v>
      </c>
      <c r="D444" s="262" t="s">
        <v>559</v>
      </c>
      <c r="E444" s="262" t="s">
        <v>542</v>
      </c>
    </row>
    <row r="445" spans="2:5" x14ac:dyDescent="0.45">
      <c r="B445" s="261" t="s">
        <v>1258</v>
      </c>
      <c r="C445" s="262">
        <v>512149</v>
      </c>
      <c r="D445" s="262" t="s">
        <v>559</v>
      </c>
      <c r="E445" s="262" t="s">
        <v>651</v>
      </c>
    </row>
    <row r="446" spans="2:5" x14ac:dyDescent="0.45">
      <c r="B446" s="261" t="s">
        <v>1259</v>
      </c>
      <c r="C446" s="262">
        <v>532406</v>
      </c>
      <c r="D446" s="262" t="s">
        <v>559</v>
      </c>
      <c r="E446" s="262" t="s">
        <v>704</v>
      </c>
    </row>
    <row r="447" spans="2:5" x14ac:dyDescent="0.45">
      <c r="B447" s="261" t="s">
        <v>1260</v>
      </c>
      <c r="C447" s="262">
        <v>512573</v>
      </c>
      <c r="D447" s="262" t="s">
        <v>1261</v>
      </c>
      <c r="E447" s="262" t="s">
        <v>639</v>
      </c>
    </row>
    <row r="448" spans="2:5" x14ac:dyDescent="0.45">
      <c r="B448" s="261" t="s">
        <v>63</v>
      </c>
      <c r="C448" s="262">
        <v>540376</v>
      </c>
      <c r="D448" s="262" t="s">
        <v>159</v>
      </c>
      <c r="E448" s="262" t="s">
        <v>727</v>
      </c>
    </row>
    <row r="449" spans="2:5" x14ac:dyDescent="0.45">
      <c r="B449" s="261" t="s">
        <v>1262</v>
      </c>
      <c r="C449" s="262" t="s">
        <v>559</v>
      </c>
      <c r="D449" s="262" t="s">
        <v>1263</v>
      </c>
      <c r="E449" s="262" t="s">
        <v>570</v>
      </c>
    </row>
    <row r="450" spans="2:5" x14ac:dyDescent="0.45">
      <c r="B450" s="261" t="s">
        <v>1264</v>
      </c>
      <c r="C450" s="262">
        <v>539288</v>
      </c>
      <c r="D450" s="262" t="s">
        <v>559</v>
      </c>
      <c r="E450" s="262" t="s">
        <v>718</v>
      </c>
    </row>
    <row r="451" spans="2:5" x14ac:dyDescent="0.45">
      <c r="B451" s="261" t="s">
        <v>1265</v>
      </c>
      <c r="C451" s="262">
        <v>523896</v>
      </c>
      <c r="D451" s="262" t="s">
        <v>559</v>
      </c>
      <c r="E451" s="262" t="s">
        <v>581</v>
      </c>
    </row>
    <row r="452" spans="2:5" x14ac:dyDescent="0.45">
      <c r="B452" s="261" t="s">
        <v>1266</v>
      </c>
      <c r="C452" s="262">
        <v>523896</v>
      </c>
      <c r="D452" s="262" t="s">
        <v>559</v>
      </c>
      <c r="E452" s="262" t="s">
        <v>581</v>
      </c>
    </row>
    <row r="453" spans="2:5" x14ac:dyDescent="0.45">
      <c r="B453" s="261" t="s">
        <v>1267</v>
      </c>
      <c r="C453" s="262">
        <v>512109</v>
      </c>
      <c r="D453" s="262" t="s">
        <v>559</v>
      </c>
      <c r="E453" s="262" t="s">
        <v>581</v>
      </c>
    </row>
    <row r="454" spans="2:5" x14ac:dyDescent="0.45">
      <c r="B454" s="261" t="s">
        <v>1268</v>
      </c>
      <c r="C454" s="262">
        <v>531541</v>
      </c>
      <c r="D454" s="262" t="s">
        <v>559</v>
      </c>
      <c r="E454" s="262" t="s">
        <v>607</v>
      </c>
    </row>
    <row r="455" spans="2:5" x14ac:dyDescent="0.45">
      <c r="B455" s="261" t="s">
        <v>1269</v>
      </c>
      <c r="C455" s="262" t="s">
        <v>559</v>
      </c>
      <c r="D455" s="262" t="s">
        <v>1270</v>
      </c>
      <c r="E455" s="262" t="s">
        <v>570</v>
      </c>
    </row>
    <row r="456" spans="2:5" x14ac:dyDescent="0.45">
      <c r="B456" s="261" t="s">
        <v>1271</v>
      </c>
      <c r="C456" s="262">
        <v>511589</v>
      </c>
      <c r="D456" s="262" t="s">
        <v>559</v>
      </c>
      <c r="E456" s="262" t="s">
        <v>576</v>
      </c>
    </row>
    <row r="457" spans="2:5" x14ac:dyDescent="0.45">
      <c r="B457" s="261" t="s">
        <v>1272</v>
      </c>
      <c r="C457" s="262" t="s">
        <v>559</v>
      </c>
      <c r="D457" s="262" t="s">
        <v>1273</v>
      </c>
      <c r="E457" s="262" t="s">
        <v>570</v>
      </c>
    </row>
    <row r="458" spans="2:5" x14ac:dyDescent="0.45">
      <c r="B458" s="261" t="s">
        <v>1274</v>
      </c>
      <c r="C458" s="262">
        <v>519105</v>
      </c>
      <c r="D458" s="262" t="s">
        <v>1275</v>
      </c>
      <c r="E458" s="262" t="s">
        <v>756</v>
      </c>
    </row>
    <row r="459" spans="2:5" x14ac:dyDescent="0.45">
      <c r="B459" s="261" t="s">
        <v>1276</v>
      </c>
      <c r="C459" s="262">
        <v>504390</v>
      </c>
      <c r="D459" s="262" t="s">
        <v>559</v>
      </c>
      <c r="E459" s="262" t="s">
        <v>542</v>
      </c>
    </row>
    <row r="460" spans="2:5" x14ac:dyDescent="0.45">
      <c r="B460" s="261" t="s">
        <v>1277</v>
      </c>
      <c r="C460" s="262">
        <v>513642</v>
      </c>
      <c r="D460" s="262" t="s">
        <v>559</v>
      </c>
      <c r="E460" s="262" t="s">
        <v>678</v>
      </c>
    </row>
    <row r="461" spans="2:5" x14ac:dyDescent="0.45">
      <c r="B461" s="261" t="s">
        <v>1278</v>
      </c>
      <c r="C461" s="262">
        <v>532215</v>
      </c>
      <c r="D461" s="262" t="s">
        <v>1279</v>
      </c>
      <c r="E461" s="262" t="s">
        <v>875</v>
      </c>
    </row>
    <row r="462" spans="2:5" x14ac:dyDescent="0.45">
      <c r="B462" s="261" t="s">
        <v>1280</v>
      </c>
      <c r="C462" s="262">
        <v>532395</v>
      </c>
      <c r="D462" s="262" t="s">
        <v>1281</v>
      </c>
      <c r="E462" s="262" t="s">
        <v>887</v>
      </c>
    </row>
    <row r="463" spans="2:5" x14ac:dyDescent="0.45">
      <c r="B463" s="261" t="s">
        <v>1282</v>
      </c>
      <c r="C463" s="262">
        <v>542285</v>
      </c>
      <c r="D463" s="262" t="s">
        <v>1283</v>
      </c>
      <c r="E463" s="262" t="s">
        <v>574</v>
      </c>
    </row>
    <row r="464" spans="2:5" x14ac:dyDescent="0.45">
      <c r="B464" s="261" t="s">
        <v>1284</v>
      </c>
      <c r="C464" s="262">
        <v>505506</v>
      </c>
      <c r="D464" s="262" t="s">
        <v>559</v>
      </c>
      <c r="E464" s="262" t="s">
        <v>651</v>
      </c>
    </row>
    <row r="465" spans="2:5" x14ac:dyDescent="0.45">
      <c r="B465" s="261" t="s">
        <v>1285</v>
      </c>
      <c r="C465" s="262">
        <v>523850</v>
      </c>
      <c r="D465" s="262" t="s">
        <v>559</v>
      </c>
      <c r="E465" s="262" t="s">
        <v>567</v>
      </c>
    </row>
    <row r="466" spans="2:5" x14ac:dyDescent="0.45">
      <c r="B466" s="261" t="s">
        <v>1286</v>
      </c>
      <c r="C466" s="262">
        <v>523168</v>
      </c>
      <c r="D466" s="262" t="s">
        <v>559</v>
      </c>
      <c r="E466" s="262" t="s">
        <v>771</v>
      </c>
    </row>
    <row r="467" spans="2:5" x14ac:dyDescent="0.45">
      <c r="B467" s="261" t="s">
        <v>1287</v>
      </c>
      <c r="C467" s="262">
        <v>508933</v>
      </c>
      <c r="D467" s="262" t="s">
        <v>1288</v>
      </c>
      <c r="E467" s="262" t="s">
        <v>574</v>
      </c>
    </row>
    <row r="468" spans="2:5" x14ac:dyDescent="0.45">
      <c r="B468" s="261" t="s">
        <v>1289</v>
      </c>
      <c r="C468" s="262">
        <v>512063</v>
      </c>
      <c r="D468" s="262" t="s">
        <v>559</v>
      </c>
      <c r="E468" s="262" t="s">
        <v>581</v>
      </c>
    </row>
    <row r="469" spans="2:5" x14ac:dyDescent="0.45">
      <c r="B469" s="261" t="s">
        <v>1290</v>
      </c>
      <c r="C469" s="262">
        <v>536965</v>
      </c>
      <c r="D469" s="262" t="s">
        <v>559</v>
      </c>
      <c r="E469" s="262" t="s">
        <v>576</v>
      </c>
    </row>
    <row r="470" spans="2:5" x14ac:dyDescent="0.45">
      <c r="B470" s="261" t="s">
        <v>1291</v>
      </c>
      <c r="C470" s="262">
        <v>508136</v>
      </c>
      <c r="D470" s="262" t="s">
        <v>559</v>
      </c>
      <c r="E470" s="262" t="s">
        <v>964</v>
      </c>
    </row>
    <row r="471" spans="2:5" x14ac:dyDescent="0.45">
      <c r="B471" s="261" t="s">
        <v>1292</v>
      </c>
      <c r="C471" s="262">
        <v>532507</v>
      </c>
      <c r="D471" s="262" t="s">
        <v>1293</v>
      </c>
      <c r="E471" s="262" t="s">
        <v>1294</v>
      </c>
    </row>
    <row r="472" spans="2:5" x14ac:dyDescent="0.45">
      <c r="B472" s="261" t="s">
        <v>1295</v>
      </c>
      <c r="C472" s="262">
        <v>537766</v>
      </c>
      <c r="D472" s="262" t="s">
        <v>559</v>
      </c>
      <c r="E472" s="262" t="s">
        <v>855</v>
      </c>
    </row>
    <row r="473" spans="2:5" x14ac:dyDescent="0.45">
      <c r="B473" s="261" t="s">
        <v>1296</v>
      </c>
      <c r="C473" s="262">
        <v>532719</v>
      </c>
      <c r="D473" s="262" t="s">
        <v>1297</v>
      </c>
      <c r="E473" s="262" t="s">
        <v>645</v>
      </c>
    </row>
    <row r="474" spans="2:5" x14ac:dyDescent="0.45">
      <c r="B474" s="261" t="s">
        <v>1298</v>
      </c>
      <c r="C474" s="262">
        <v>523019</v>
      </c>
      <c r="D474" s="262" t="s">
        <v>559</v>
      </c>
      <c r="E474" s="262" t="s">
        <v>542</v>
      </c>
    </row>
    <row r="475" spans="2:5" x14ac:dyDescent="0.45">
      <c r="B475" s="261" t="s">
        <v>1299</v>
      </c>
      <c r="C475" s="262">
        <v>523186</v>
      </c>
      <c r="D475" s="262" t="s">
        <v>559</v>
      </c>
      <c r="E475" s="262" t="s">
        <v>553</v>
      </c>
    </row>
    <row r="476" spans="2:5" x14ac:dyDescent="0.45">
      <c r="B476" s="261" t="s">
        <v>1300</v>
      </c>
      <c r="C476" s="262">
        <v>523186</v>
      </c>
      <c r="D476" s="262" t="s">
        <v>559</v>
      </c>
      <c r="E476" s="262" t="s">
        <v>553</v>
      </c>
    </row>
    <row r="477" spans="2:5" x14ac:dyDescent="0.45">
      <c r="B477" s="261" t="s">
        <v>1301</v>
      </c>
      <c r="C477" s="262" t="s">
        <v>559</v>
      </c>
      <c r="D477" s="262" t="s">
        <v>1302</v>
      </c>
      <c r="E477" s="262" t="s">
        <v>570</v>
      </c>
    </row>
    <row r="478" spans="2:5" x14ac:dyDescent="0.45">
      <c r="B478" s="261" t="s">
        <v>1303</v>
      </c>
      <c r="C478" s="262">
        <v>542206</v>
      </c>
      <c r="D478" s="262" t="s">
        <v>1304</v>
      </c>
      <c r="E478" s="262" t="s">
        <v>923</v>
      </c>
    </row>
    <row r="479" spans="2:5" x14ac:dyDescent="0.45">
      <c r="B479" s="261" t="s">
        <v>1305</v>
      </c>
      <c r="C479" s="262">
        <v>531268</v>
      </c>
      <c r="D479" s="262" t="s">
        <v>559</v>
      </c>
      <c r="E479" s="262" t="s">
        <v>651</v>
      </c>
    </row>
    <row r="480" spans="2:5" x14ac:dyDescent="0.45">
      <c r="B480" s="261" t="s">
        <v>1306</v>
      </c>
      <c r="C480" s="262">
        <v>532380</v>
      </c>
      <c r="D480" s="262" t="s">
        <v>559</v>
      </c>
      <c r="E480" s="262" t="s">
        <v>562</v>
      </c>
    </row>
    <row r="481" spans="2:5" x14ac:dyDescent="0.45">
      <c r="B481" s="261" t="s">
        <v>1307</v>
      </c>
      <c r="C481" s="262">
        <v>524516</v>
      </c>
      <c r="D481" s="262" t="s">
        <v>559</v>
      </c>
      <c r="E481" s="262" t="s">
        <v>597</v>
      </c>
    </row>
    <row r="482" spans="2:5" x14ac:dyDescent="0.45">
      <c r="B482" s="261" t="s">
        <v>1308</v>
      </c>
      <c r="C482" s="262">
        <v>532989</v>
      </c>
      <c r="D482" s="262" t="s">
        <v>1309</v>
      </c>
      <c r="E482" s="262" t="s">
        <v>597</v>
      </c>
    </row>
    <row r="483" spans="2:5" x14ac:dyDescent="0.45">
      <c r="B483" s="261" t="s">
        <v>1310</v>
      </c>
      <c r="C483" s="262">
        <v>530197</v>
      </c>
      <c r="D483" s="262" t="s">
        <v>559</v>
      </c>
      <c r="E483" s="262" t="s">
        <v>718</v>
      </c>
    </row>
    <row r="484" spans="2:5" x14ac:dyDescent="0.45">
      <c r="B484" s="261" t="s">
        <v>1311</v>
      </c>
      <c r="C484" s="262">
        <v>511724</v>
      </c>
      <c r="D484" s="262" t="s">
        <v>559</v>
      </c>
      <c r="E484" s="262" t="s">
        <v>576</v>
      </c>
    </row>
    <row r="485" spans="2:5" x14ac:dyDescent="0.45">
      <c r="B485" s="261" t="s">
        <v>1312</v>
      </c>
      <c r="C485" s="262">
        <v>532977</v>
      </c>
      <c r="D485" s="262" t="s">
        <v>1313</v>
      </c>
      <c r="E485" s="262" t="s">
        <v>1215</v>
      </c>
    </row>
    <row r="486" spans="2:5" x14ac:dyDescent="0.45">
      <c r="B486" s="261" t="s">
        <v>1314</v>
      </c>
      <c r="C486" s="262" t="s">
        <v>559</v>
      </c>
      <c r="D486" s="262" t="s">
        <v>1315</v>
      </c>
      <c r="E486" s="262" t="s">
        <v>740</v>
      </c>
    </row>
    <row r="487" spans="2:5" x14ac:dyDescent="0.45">
      <c r="B487" s="261" t="s">
        <v>1316</v>
      </c>
      <c r="C487" s="262">
        <v>533229</v>
      </c>
      <c r="D487" s="262" t="s">
        <v>1317</v>
      </c>
      <c r="E487" s="262" t="s">
        <v>740</v>
      </c>
    </row>
    <row r="488" spans="2:5" x14ac:dyDescent="0.45">
      <c r="B488" s="261" t="s">
        <v>1318</v>
      </c>
      <c r="C488" s="262">
        <v>500031</v>
      </c>
      <c r="D488" s="262" t="s">
        <v>1319</v>
      </c>
      <c r="E488" s="262" t="s">
        <v>1320</v>
      </c>
    </row>
    <row r="489" spans="2:5" x14ac:dyDescent="0.45">
      <c r="B489" s="261" t="s">
        <v>1321</v>
      </c>
      <c r="C489" s="262">
        <v>500034</v>
      </c>
      <c r="D489" s="262" t="s">
        <v>1322</v>
      </c>
      <c r="E489" s="262" t="s">
        <v>576</v>
      </c>
    </row>
    <row r="490" spans="2:5" x14ac:dyDescent="0.45">
      <c r="B490" s="261" t="s">
        <v>1323</v>
      </c>
      <c r="C490" s="262">
        <v>532978</v>
      </c>
      <c r="D490" s="262" t="s">
        <v>1324</v>
      </c>
      <c r="E490" s="262" t="s">
        <v>724</v>
      </c>
    </row>
    <row r="491" spans="2:5" x14ac:dyDescent="0.45">
      <c r="B491" s="261" t="s">
        <v>1325</v>
      </c>
      <c r="C491" s="262">
        <v>512261</v>
      </c>
      <c r="D491" s="262" t="s">
        <v>559</v>
      </c>
      <c r="E491" s="262" t="s">
        <v>581</v>
      </c>
    </row>
    <row r="492" spans="2:5" x14ac:dyDescent="0.45">
      <c r="B492" s="261" t="s">
        <v>1326</v>
      </c>
      <c r="C492" s="262">
        <v>539872</v>
      </c>
      <c r="D492" s="262" t="s">
        <v>559</v>
      </c>
      <c r="E492" s="262" t="s">
        <v>597</v>
      </c>
    </row>
    <row r="493" spans="2:5" x14ac:dyDescent="0.45">
      <c r="B493" s="261" t="s">
        <v>1327</v>
      </c>
      <c r="C493" s="262">
        <v>500032</v>
      </c>
      <c r="D493" s="262" t="s">
        <v>1328</v>
      </c>
      <c r="E493" s="262" t="s">
        <v>1256</v>
      </c>
    </row>
    <row r="494" spans="2:5" x14ac:dyDescent="0.45">
      <c r="B494" s="261" t="s">
        <v>1329</v>
      </c>
      <c r="C494" s="262">
        <v>500490</v>
      </c>
      <c r="D494" s="262" t="s">
        <v>1330</v>
      </c>
      <c r="E494" s="262" t="s">
        <v>724</v>
      </c>
    </row>
    <row r="495" spans="2:5" x14ac:dyDescent="0.45">
      <c r="B495" s="261" t="s">
        <v>1331</v>
      </c>
      <c r="C495" s="262">
        <v>507944</v>
      </c>
      <c r="D495" s="262" t="s">
        <v>559</v>
      </c>
      <c r="E495" s="262" t="s">
        <v>567</v>
      </c>
    </row>
    <row r="496" spans="2:5" x14ac:dyDescent="0.45">
      <c r="B496" s="261" t="s">
        <v>1332</v>
      </c>
      <c r="C496" s="262">
        <v>511139</v>
      </c>
      <c r="D496" s="262" t="s">
        <v>559</v>
      </c>
      <c r="E496" s="262" t="s">
        <v>978</v>
      </c>
    </row>
    <row r="497" spans="2:5" x14ac:dyDescent="0.45">
      <c r="B497" s="261" t="s">
        <v>1333</v>
      </c>
      <c r="C497" s="262">
        <v>524824</v>
      </c>
      <c r="D497" s="262" t="s">
        <v>1334</v>
      </c>
      <c r="E497" s="262" t="s">
        <v>597</v>
      </c>
    </row>
    <row r="498" spans="2:5" x14ac:dyDescent="0.45">
      <c r="B498" s="261" t="s">
        <v>1335</v>
      </c>
      <c r="C498" s="262">
        <v>530999</v>
      </c>
      <c r="D498" s="262" t="s">
        <v>1336</v>
      </c>
      <c r="E498" s="262" t="s">
        <v>607</v>
      </c>
    </row>
    <row r="499" spans="2:5" x14ac:dyDescent="0.45">
      <c r="B499" s="261" t="s">
        <v>1337</v>
      </c>
      <c r="C499" s="262">
        <v>532382</v>
      </c>
      <c r="D499" s="262" t="s">
        <v>1338</v>
      </c>
      <c r="E499" s="262" t="s">
        <v>1294</v>
      </c>
    </row>
    <row r="500" spans="2:5" x14ac:dyDescent="0.45">
      <c r="B500" s="261" t="s">
        <v>1339</v>
      </c>
      <c r="C500" s="262">
        <v>513142</v>
      </c>
      <c r="D500" s="262" t="s">
        <v>559</v>
      </c>
      <c r="E500" s="262" t="s">
        <v>591</v>
      </c>
    </row>
    <row r="501" spans="2:5" x14ac:dyDescent="0.45">
      <c r="B501" s="261" t="s">
        <v>1340</v>
      </c>
      <c r="C501" s="262" t="s">
        <v>559</v>
      </c>
      <c r="D501" s="262" t="s">
        <v>1341</v>
      </c>
      <c r="E501" s="262" t="s">
        <v>1342</v>
      </c>
    </row>
    <row r="502" spans="2:5" x14ac:dyDescent="0.45">
      <c r="B502" s="261" t="s">
        <v>1343</v>
      </c>
      <c r="C502" s="262">
        <v>539834</v>
      </c>
      <c r="D502" s="262" t="s">
        <v>559</v>
      </c>
      <c r="E502" s="262" t="s">
        <v>581</v>
      </c>
    </row>
    <row r="503" spans="2:5" x14ac:dyDescent="0.45">
      <c r="B503" s="261" t="s">
        <v>1344</v>
      </c>
      <c r="C503" s="262">
        <v>502355</v>
      </c>
      <c r="D503" s="262" t="s">
        <v>1345</v>
      </c>
      <c r="E503" s="262" t="s">
        <v>1037</v>
      </c>
    </row>
    <row r="504" spans="2:5" x14ac:dyDescent="0.45">
      <c r="B504" s="261" t="s">
        <v>1346</v>
      </c>
      <c r="C504" s="262">
        <v>539251</v>
      </c>
      <c r="D504" s="262" t="s">
        <v>1347</v>
      </c>
      <c r="E504" s="262" t="s">
        <v>753</v>
      </c>
    </row>
    <row r="505" spans="2:5" x14ac:dyDescent="0.45">
      <c r="B505" s="261" t="s">
        <v>1348</v>
      </c>
      <c r="C505" s="262">
        <v>500102</v>
      </c>
      <c r="D505" s="262" t="s">
        <v>1349</v>
      </c>
      <c r="E505" s="262" t="s">
        <v>553</v>
      </c>
    </row>
    <row r="506" spans="2:5" x14ac:dyDescent="0.45">
      <c r="B506" s="261" t="s">
        <v>1350</v>
      </c>
      <c r="C506" s="262">
        <v>523319</v>
      </c>
      <c r="D506" s="262" t="s">
        <v>1351</v>
      </c>
      <c r="E506" s="262" t="s">
        <v>548</v>
      </c>
    </row>
    <row r="507" spans="2:5" x14ac:dyDescent="0.45">
      <c r="B507" s="261" t="s">
        <v>1352</v>
      </c>
      <c r="C507" s="262">
        <v>532485</v>
      </c>
      <c r="D507" s="262" t="s">
        <v>559</v>
      </c>
      <c r="E507" s="262" t="s">
        <v>576</v>
      </c>
    </row>
    <row r="508" spans="2:5" x14ac:dyDescent="0.45">
      <c r="B508" s="261" t="s">
        <v>1353</v>
      </c>
      <c r="C508" s="262">
        <v>500038</v>
      </c>
      <c r="D508" s="262" t="s">
        <v>1354</v>
      </c>
      <c r="E508" s="262" t="s">
        <v>1256</v>
      </c>
    </row>
    <row r="509" spans="2:5" x14ac:dyDescent="0.45">
      <c r="B509" s="261" t="s">
        <v>1355</v>
      </c>
      <c r="C509" s="262">
        <v>520127</v>
      </c>
      <c r="D509" s="262" t="s">
        <v>559</v>
      </c>
      <c r="E509" s="262" t="s">
        <v>631</v>
      </c>
    </row>
    <row r="510" spans="2:5" x14ac:dyDescent="0.45">
      <c r="B510" s="261" t="s">
        <v>1356</v>
      </c>
      <c r="C510" s="262">
        <v>519295</v>
      </c>
      <c r="D510" s="262" t="s">
        <v>559</v>
      </c>
      <c r="E510" s="262" t="s">
        <v>619</v>
      </c>
    </row>
    <row r="511" spans="2:5" x14ac:dyDescent="0.45">
      <c r="B511" s="261" t="s">
        <v>1357</v>
      </c>
      <c r="C511" s="262">
        <v>531591</v>
      </c>
      <c r="D511" s="262" t="s">
        <v>559</v>
      </c>
      <c r="E511" s="262" t="s">
        <v>576</v>
      </c>
    </row>
    <row r="512" spans="2:5" x14ac:dyDescent="0.45">
      <c r="B512" s="261" t="s">
        <v>1358</v>
      </c>
      <c r="C512" s="262">
        <v>526849</v>
      </c>
      <c r="D512" s="262" t="s">
        <v>1359</v>
      </c>
      <c r="E512" s="262" t="s">
        <v>672</v>
      </c>
    </row>
    <row r="513" spans="2:5" x14ac:dyDescent="0.45">
      <c r="B513" s="261" t="s">
        <v>1360</v>
      </c>
      <c r="C513" s="262">
        <v>509053</v>
      </c>
      <c r="D513" s="262" t="s">
        <v>559</v>
      </c>
      <c r="E513" s="262" t="s">
        <v>978</v>
      </c>
    </row>
    <row r="514" spans="2:5" x14ac:dyDescent="0.45">
      <c r="B514" s="261" t="s">
        <v>1361</v>
      </c>
      <c r="C514" s="262">
        <v>500039</v>
      </c>
      <c r="D514" s="262" t="s">
        <v>1362</v>
      </c>
      <c r="E514" s="262" t="s">
        <v>912</v>
      </c>
    </row>
    <row r="515" spans="2:5" x14ac:dyDescent="0.45">
      <c r="B515" s="261" t="s">
        <v>1363</v>
      </c>
      <c r="C515" s="262">
        <v>541153</v>
      </c>
      <c r="D515" s="262" t="s">
        <v>1364</v>
      </c>
      <c r="E515" s="262" t="s">
        <v>875</v>
      </c>
    </row>
    <row r="516" spans="2:5" x14ac:dyDescent="0.45">
      <c r="B516" s="261" t="s">
        <v>1365</v>
      </c>
      <c r="C516" s="262">
        <v>532946</v>
      </c>
      <c r="D516" s="262" t="s">
        <v>1366</v>
      </c>
      <c r="E516" s="262" t="s">
        <v>672</v>
      </c>
    </row>
    <row r="517" spans="2:5" x14ac:dyDescent="0.45">
      <c r="B517" s="261" t="s">
        <v>1367</v>
      </c>
      <c r="C517" s="262">
        <v>539120</v>
      </c>
      <c r="D517" s="262" t="s">
        <v>559</v>
      </c>
      <c r="E517" s="262" t="s">
        <v>794</v>
      </c>
    </row>
    <row r="518" spans="2:5" x14ac:dyDescent="0.45">
      <c r="B518" s="261" t="s">
        <v>1368</v>
      </c>
      <c r="C518" s="262">
        <v>532134</v>
      </c>
      <c r="D518" s="262" t="s">
        <v>1369</v>
      </c>
      <c r="E518" s="262" t="s">
        <v>875</v>
      </c>
    </row>
    <row r="519" spans="2:5" x14ac:dyDescent="0.45">
      <c r="B519" s="261" t="s">
        <v>1370</v>
      </c>
      <c r="C519" s="262">
        <v>532149</v>
      </c>
      <c r="D519" s="262" t="s">
        <v>1371</v>
      </c>
      <c r="E519" s="262" t="s">
        <v>875</v>
      </c>
    </row>
    <row r="520" spans="2:5" x14ac:dyDescent="0.45">
      <c r="B520" s="261" t="s">
        <v>1372</v>
      </c>
      <c r="C520" s="262">
        <v>532525</v>
      </c>
      <c r="D520" s="262" t="s">
        <v>1373</v>
      </c>
      <c r="E520" s="262" t="s">
        <v>875</v>
      </c>
    </row>
    <row r="521" spans="2:5" x14ac:dyDescent="0.45">
      <c r="B521" s="261" t="s">
        <v>1374</v>
      </c>
      <c r="C521" s="262" t="s">
        <v>559</v>
      </c>
      <c r="D521" s="262" t="s">
        <v>1375</v>
      </c>
      <c r="E521" s="262" t="s">
        <v>570</v>
      </c>
    </row>
    <row r="522" spans="2:5" x14ac:dyDescent="0.45">
      <c r="B522" s="261" t="s">
        <v>1376</v>
      </c>
      <c r="C522" s="262">
        <v>532674</v>
      </c>
      <c r="D522" s="262" t="s">
        <v>1377</v>
      </c>
      <c r="E522" s="262" t="s">
        <v>574</v>
      </c>
    </row>
    <row r="523" spans="2:5" x14ac:dyDescent="0.45">
      <c r="B523" s="261" t="s">
        <v>1378</v>
      </c>
      <c r="C523" s="262">
        <v>500041</v>
      </c>
      <c r="D523" s="262" t="s">
        <v>1379</v>
      </c>
      <c r="E523" s="262" t="s">
        <v>1256</v>
      </c>
    </row>
    <row r="524" spans="2:5" x14ac:dyDescent="0.45">
      <c r="B524" s="261" t="s">
        <v>1380</v>
      </c>
      <c r="C524" s="262" t="s">
        <v>559</v>
      </c>
      <c r="D524" s="262" t="s">
        <v>1381</v>
      </c>
      <c r="E524" s="262" t="s">
        <v>570</v>
      </c>
    </row>
    <row r="525" spans="2:5" x14ac:dyDescent="0.45">
      <c r="B525" s="261" t="s">
        <v>1382</v>
      </c>
      <c r="C525" s="262">
        <v>538546</v>
      </c>
      <c r="D525" s="262" t="s">
        <v>559</v>
      </c>
      <c r="E525" s="262" t="s">
        <v>880</v>
      </c>
    </row>
    <row r="526" spans="2:5" x14ac:dyDescent="0.45">
      <c r="B526" s="261" t="s">
        <v>1383</v>
      </c>
      <c r="C526" s="262">
        <v>519353</v>
      </c>
      <c r="D526" s="262" t="s">
        <v>559</v>
      </c>
      <c r="E526" s="262" t="s">
        <v>964</v>
      </c>
    </row>
    <row r="527" spans="2:5" x14ac:dyDescent="0.45">
      <c r="B527" s="261" t="s">
        <v>1384</v>
      </c>
      <c r="C527" s="262">
        <v>503722</v>
      </c>
      <c r="D527" s="262" t="s">
        <v>1385</v>
      </c>
      <c r="E527" s="262" t="s">
        <v>574</v>
      </c>
    </row>
    <row r="528" spans="2:5" x14ac:dyDescent="0.45">
      <c r="B528" s="261" t="s">
        <v>1386</v>
      </c>
      <c r="C528" s="262">
        <v>532916</v>
      </c>
      <c r="D528" s="262" t="s">
        <v>1387</v>
      </c>
      <c r="E528" s="262" t="s">
        <v>572</v>
      </c>
    </row>
    <row r="529" spans="2:5" x14ac:dyDescent="0.45">
      <c r="B529" s="261" t="s">
        <v>1388</v>
      </c>
      <c r="C529" s="262">
        <v>513502</v>
      </c>
      <c r="D529" s="262" t="s">
        <v>559</v>
      </c>
      <c r="E529" s="262" t="s">
        <v>633</v>
      </c>
    </row>
    <row r="530" spans="2:5" x14ac:dyDescent="0.45">
      <c r="B530" s="261" t="s">
        <v>1389</v>
      </c>
      <c r="C530" s="262">
        <v>532336</v>
      </c>
      <c r="D530" s="262" t="s">
        <v>559</v>
      </c>
      <c r="E530" s="262" t="s">
        <v>651</v>
      </c>
    </row>
    <row r="531" spans="2:5" x14ac:dyDescent="0.45">
      <c r="B531" s="261" t="s">
        <v>1390</v>
      </c>
      <c r="C531" s="262">
        <v>532694</v>
      </c>
      <c r="D531" s="262" t="s">
        <v>1391</v>
      </c>
      <c r="E531" s="262" t="s">
        <v>978</v>
      </c>
    </row>
    <row r="532" spans="2:5" x14ac:dyDescent="0.45">
      <c r="B532" s="261" t="s">
        <v>1392</v>
      </c>
      <c r="C532" s="262">
        <v>532694</v>
      </c>
      <c r="D532" s="262" t="s">
        <v>1391</v>
      </c>
      <c r="E532" s="262" t="s">
        <v>978</v>
      </c>
    </row>
    <row r="533" spans="2:5" x14ac:dyDescent="0.45">
      <c r="B533" s="261" t="s">
        <v>1393</v>
      </c>
      <c r="C533" s="262">
        <v>524687</v>
      </c>
      <c r="D533" s="262" t="s">
        <v>559</v>
      </c>
      <c r="E533" s="262" t="s">
        <v>1065</v>
      </c>
    </row>
    <row r="534" spans="2:5" x14ac:dyDescent="0.45">
      <c r="B534" s="261" t="s">
        <v>1394</v>
      </c>
      <c r="C534" s="262">
        <v>524687</v>
      </c>
      <c r="D534" s="262" t="s">
        <v>559</v>
      </c>
      <c r="E534" s="262" t="s">
        <v>1065</v>
      </c>
    </row>
    <row r="535" spans="2:5" x14ac:dyDescent="0.45">
      <c r="B535" s="261" t="s">
        <v>1395</v>
      </c>
      <c r="C535" s="262">
        <v>500042</v>
      </c>
      <c r="D535" s="262" t="s">
        <v>1396</v>
      </c>
      <c r="E535" s="262" t="s">
        <v>718</v>
      </c>
    </row>
    <row r="536" spans="2:5" x14ac:dyDescent="0.45">
      <c r="B536" s="261" t="s">
        <v>1397</v>
      </c>
      <c r="C536" s="262">
        <v>500042</v>
      </c>
      <c r="D536" s="262" t="s">
        <v>1396</v>
      </c>
      <c r="E536" s="262" t="s">
        <v>718</v>
      </c>
    </row>
    <row r="537" spans="2:5" x14ac:dyDescent="0.45">
      <c r="B537" s="261" t="s">
        <v>1398</v>
      </c>
      <c r="C537" s="262">
        <v>500043</v>
      </c>
      <c r="D537" s="262" t="s">
        <v>1399</v>
      </c>
      <c r="E537" s="262" t="s">
        <v>983</v>
      </c>
    </row>
    <row r="538" spans="2:5" x14ac:dyDescent="0.45">
      <c r="B538" s="261" t="s">
        <v>1400</v>
      </c>
      <c r="C538" s="262">
        <v>500043</v>
      </c>
      <c r="D538" s="262" t="s">
        <v>1401</v>
      </c>
      <c r="E538" s="262" t="s">
        <v>983</v>
      </c>
    </row>
    <row r="539" spans="2:5" x14ac:dyDescent="0.45">
      <c r="B539" s="261" t="s">
        <v>1402</v>
      </c>
      <c r="C539" s="262">
        <v>522004</v>
      </c>
      <c r="D539" s="262" t="s">
        <v>559</v>
      </c>
      <c r="E539" s="262" t="s">
        <v>567</v>
      </c>
    </row>
    <row r="540" spans="2:5" x14ac:dyDescent="0.45">
      <c r="B540" s="261" t="s">
        <v>1403</v>
      </c>
      <c r="C540" s="262">
        <v>506285</v>
      </c>
      <c r="D540" s="262" t="s">
        <v>1404</v>
      </c>
      <c r="E540" s="262" t="s">
        <v>702</v>
      </c>
    </row>
    <row r="541" spans="2:5" x14ac:dyDescent="0.45">
      <c r="B541" s="261" t="s">
        <v>1405</v>
      </c>
      <c r="C541" s="262">
        <v>539946</v>
      </c>
      <c r="D541" s="262" t="s">
        <v>559</v>
      </c>
      <c r="E541" s="262" t="s">
        <v>576</v>
      </c>
    </row>
    <row r="542" spans="2:5" x14ac:dyDescent="0.45">
      <c r="B542" s="261" t="s">
        <v>1406</v>
      </c>
      <c r="C542" s="262">
        <v>517246</v>
      </c>
      <c r="D542" s="262" t="s">
        <v>559</v>
      </c>
      <c r="E542" s="262" t="s">
        <v>1099</v>
      </c>
    </row>
    <row r="543" spans="2:5" x14ac:dyDescent="0.45">
      <c r="B543" s="261" t="s">
        <v>1407</v>
      </c>
      <c r="C543" s="262">
        <v>517246</v>
      </c>
      <c r="D543" s="262" t="s">
        <v>559</v>
      </c>
      <c r="E543" s="262" t="s">
        <v>1099</v>
      </c>
    </row>
    <row r="544" spans="2:5" x14ac:dyDescent="0.45">
      <c r="B544" s="261" t="s">
        <v>1408</v>
      </c>
      <c r="C544" s="262">
        <v>539621</v>
      </c>
      <c r="D544" s="262" t="s">
        <v>559</v>
      </c>
      <c r="E544" s="262" t="s">
        <v>576</v>
      </c>
    </row>
    <row r="545" spans="2:5" x14ac:dyDescent="0.45">
      <c r="B545" s="261" t="s">
        <v>1409</v>
      </c>
      <c r="C545" s="262">
        <v>524332</v>
      </c>
      <c r="D545" s="262" t="s">
        <v>559</v>
      </c>
      <c r="E545" s="262" t="s">
        <v>806</v>
      </c>
    </row>
    <row r="546" spans="2:5" x14ac:dyDescent="0.45">
      <c r="B546" s="261" t="s">
        <v>1410</v>
      </c>
      <c r="C546" s="262">
        <v>542057</v>
      </c>
      <c r="D546" s="262" t="s">
        <v>559</v>
      </c>
      <c r="E546" s="262" t="s">
        <v>955</v>
      </c>
    </row>
    <row r="547" spans="2:5" x14ac:dyDescent="0.45">
      <c r="B547" s="261" t="s">
        <v>1411</v>
      </c>
      <c r="C547" s="262">
        <v>524828</v>
      </c>
      <c r="D547" s="262" t="s">
        <v>559</v>
      </c>
      <c r="E547" s="262" t="s">
        <v>597</v>
      </c>
    </row>
    <row r="548" spans="2:5" x14ac:dyDescent="0.45">
      <c r="B548" s="261" t="s">
        <v>1412</v>
      </c>
      <c r="C548" s="262">
        <v>539447</v>
      </c>
      <c r="D548" s="262" t="s">
        <v>1413</v>
      </c>
      <c r="E548" s="262" t="s">
        <v>753</v>
      </c>
    </row>
    <row r="549" spans="2:5" x14ac:dyDescent="0.45">
      <c r="B549" s="261" t="s">
        <v>1414</v>
      </c>
      <c r="C549" s="262">
        <v>533270</v>
      </c>
      <c r="D549" s="262" t="s">
        <v>1415</v>
      </c>
      <c r="E549" s="262" t="s">
        <v>880</v>
      </c>
    </row>
    <row r="550" spans="2:5" x14ac:dyDescent="0.45">
      <c r="B550" s="261" t="s">
        <v>1416</v>
      </c>
      <c r="C550" s="262">
        <v>539546</v>
      </c>
      <c r="D550" s="262" t="s">
        <v>559</v>
      </c>
      <c r="E550" s="262" t="s">
        <v>581</v>
      </c>
    </row>
    <row r="551" spans="2:5" x14ac:dyDescent="0.45">
      <c r="B551" s="261" t="s">
        <v>1417</v>
      </c>
      <c r="C551" s="262">
        <v>539018</v>
      </c>
      <c r="D551" s="262" t="s">
        <v>559</v>
      </c>
      <c r="E551" s="262" t="s">
        <v>591</v>
      </c>
    </row>
    <row r="552" spans="2:5" x14ac:dyDescent="0.45">
      <c r="B552" s="261" t="s">
        <v>1418</v>
      </c>
      <c r="C552" s="262">
        <v>532645</v>
      </c>
      <c r="D552" s="262" t="s">
        <v>559</v>
      </c>
      <c r="E552" s="262" t="s">
        <v>581</v>
      </c>
    </row>
    <row r="553" spans="2:5" x14ac:dyDescent="0.45">
      <c r="B553" s="261" t="s">
        <v>1419</v>
      </c>
      <c r="C553" s="262">
        <v>539399</v>
      </c>
      <c r="D553" s="262" t="s">
        <v>559</v>
      </c>
      <c r="E553" s="262" t="s">
        <v>574</v>
      </c>
    </row>
    <row r="554" spans="2:5" x14ac:dyDescent="0.45">
      <c r="B554" s="261" t="s">
        <v>1420</v>
      </c>
      <c r="C554" s="262">
        <v>522650</v>
      </c>
      <c r="D554" s="262" t="s">
        <v>559</v>
      </c>
      <c r="E554" s="262" t="s">
        <v>743</v>
      </c>
    </row>
    <row r="555" spans="2:5" x14ac:dyDescent="0.45">
      <c r="B555" s="261" t="s">
        <v>1421</v>
      </c>
      <c r="C555" s="262">
        <v>500048</v>
      </c>
      <c r="D555" s="262" t="s">
        <v>1422</v>
      </c>
      <c r="E555" s="262" t="s">
        <v>637</v>
      </c>
    </row>
    <row r="556" spans="2:5" x14ac:dyDescent="0.45">
      <c r="B556" s="261" t="s">
        <v>1423</v>
      </c>
      <c r="C556" s="262">
        <v>541178</v>
      </c>
      <c r="D556" s="262" t="s">
        <v>559</v>
      </c>
      <c r="E556" s="262" t="s">
        <v>743</v>
      </c>
    </row>
    <row r="557" spans="2:5" x14ac:dyDescent="0.45">
      <c r="B557" s="261" t="s">
        <v>1424</v>
      </c>
      <c r="C557" s="262">
        <v>509438</v>
      </c>
      <c r="D557" s="262" t="s">
        <v>559</v>
      </c>
      <c r="E557" s="262" t="s">
        <v>477</v>
      </c>
    </row>
    <row r="558" spans="2:5" x14ac:dyDescent="0.45">
      <c r="B558" s="261" t="s">
        <v>1425</v>
      </c>
      <c r="C558" s="262">
        <v>533095</v>
      </c>
      <c r="D558" s="262" t="s">
        <v>559</v>
      </c>
      <c r="E558" s="262" t="s">
        <v>576</v>
      </c>
    </row>
    <row r="559" spans="2:5" x14ac:dyDescent="0.45">
      <c r="B559" s="261" t="s">
        <v>1426</v>
      </c>
      <c r="C559" s="262">
        <v>512404</v>
      </c>
      <c r="D559" s="262" t="s">
        <v>559</v>
      </c>
      <c r="E559" s="262" t="s">
        <v>591</v>
      </c>
    </row>
    <row r="560" spans="2:5" x14ac:dyDescent="0.45">
      <c r="B560" s="261" t="s">
        <v>1427</v>
      </c>
      <c r="C560" s="262">
        <v>532230</v>
      </c>
      <c r="D560" s="262" t="s">
        <v>559</v>
      </c>
      <c r="E560" s="262" t="s">
        <v>574</v>
      </c>
    </row>
    <row r="561" spans="2:5" x14ac:dyDescent="0.45">
      <c r="B561" s="261" t="s">
        <v>1428</v>
      </c>
      <c r="C561" s="262">
        <v>512195</v>
      </c>
      <c r="D561" s="262" t="s">
        <v>559</v>
      </c>
      <c r="E561" s="262" t="s">
        <v>978</v>
      </c>
    </row>
    <row r="562" spans="2:5" x14ac:dyDescent="0.45">
      <c r="B562" s="261" t="s">
        <v>1429</v>
      </c>
      <c r="C562" s="262">
        <v>509480</v>
      </c>
      <c r="D562" s="262" t="s">
        <v>1430</v>
      </c>
      <c r="E562" s="262" t="s">
        <v>834</v>
      </c>
    </row>
    <row r="563" spans="2:5" x14ac:dyDescent="0.45">
      <c r="B563" s="261" t="s">
        <v>1431</v>
      </c>
      <c r="C563" s="262">
        <v>531340</v>
      </c>
      <c r="D563" s="262" t="s">
        <v>559</v>
      </c>
      <c r="E563" s="262" t="s">
        <v>542</v>
      </c>
    </row>
    <row r="564" spans="2:5" x14ac:dyDescent="0.45">
      <c r="B564" s="261" t="s">
        <v>1432</v>
      </c>
      <c r="C564" s="262">
        <v>524606</v>
      </c>
      <c r="D564" s="262" t="s">
        <v>559</v>
      </c>
      <c r="E564" s="262" t="s">
        <v>597</v>
      </c>
    </row>
    <row r="565" spans="2:5" x14ac:dyDescent="0.45">
      <c r="B565" s="261" t="s">
        <v>1433</v>
      </c>
      <c r="C565" s="262">
        <v>531582</v>
      </c>
      <c r="D565" s="262" t="s">
        <v>559</v>
      </c>
      <c r="E565" s="262" t="s">
        <v>576</v>
      </c>
    </row>
    <row r="566" spans="2:5" x14ac:dyDescent="0.45">
      <c r="B566" s="261" t="s">
        <v>1434</v>
      </c>
      <c r="C566" s="262">
        <v>508664</v>
      </c>
      <c r="D566" s="262" t="s">
        <v>559</v>
      </c>
      <c r="E566" s="262" t="s">
        <v>477</v>
      </c>
    </row>
    <row r="567" spans="2:5" x14ac:dyDescent="0.45">
      <c r="B567" s="261" t="s">
        <v>1435</v>
      </c>
      <c r="C567" s="262" t="s">
        <v>559</v>
      </c>
      <c r="D567" s="262" t="s">
        <v>1436</v>
      </c>
      <c r="E567" s="262" t="s">
        <v>570</v>
      </c>
    </row>
    <row r="568" spans="2:5" x14ac:dyDescent="0.45">
      <c r="B568" s="261" t="s">
        <v>1437</v>
      </c>
      <c r="C568" s="262">
        <v>512477</v>
      </c>
      <c r="D568" s="262" t="s">
        <v>559</v>
      </c>
      <c r="E568" s="262" t="s">
        <v>574</v>
      </c>
    </row>
    <row r="569" spans="2:5" x14ac:dyDescent="0.45">
      <c r="B569" s="261" t="s">
        <v>1438</v>
      </c>
      <c r="C569" s="262">
        <v>512477</v>
      </c>
      <c r="D569" s="262" t="s">
        <v>559</v>
      </c>
      <c r="E569" s="262" t="s">
        <v>574</v>
      </c>
    </row>
    <row r="570" spans="2:5" x14ac:dyDescent="0.45">
      <c r="B570" s="261" t="s">
        <v>1439</v>
      </c>
      <c r="C570" s="262">
        <v>533303</v>
      </c>
      <c r="D570" s="262" t="s">
        <v>1440</v>
      </c>
      <c r="E570" s="262" t="s">
        <v>724</v>
      </c>
    </row>
    <row r="571" spans="2:5" x14ac:dyDescent="0.45">
      <c r="B571" s="261" t="s">
        <v>1441</v>
      </c>
      <c r="C571" s="262">
        <v>532430</v>
      </c>
      <c r="D571" s="262" t="s">
        <v>1442</v>
      </c>
      <c r="E571" s="262" t="s">
        <v>697</v>
      </c>
    </row>
    <row r="572" spans="2:5" x14ac:dyDescent="0.45">
      <c r="B572" s="261" t="s">
        <v>1443</v>
      </c>
      <c r="C572" s="262">
        <v>539662</v>
      </c>
      <c r="D572" s="262" t="s">
        <v>559</v>
      </c>
      <c r="E572" s="262" t="s">
        <v>576</v>
      </c>
    </row>
    <row r="573" spans="2:5" x14ac:dyDescent="0.45">
      <c r="B573" s="261" t="s">
        <v>1444</v>
      </c>
      <c r="C573" s="262">
        <v>511664</v>
      </c>
      <c r="D573" s="262" t="s">
        <v>559</v>
      </c>
      <c r="E573" s="262" t="s">
        <v>562</v>
      </c>
    </row>
    <row r="574" spans="2:5" x14ac:dyDescent="0.45">
      <c r="B574" s="261" t="s">
        <v>1445</v>
      </c>
      <c r="C574" s="262">
        <v>532930</v>
      </c>
      <c r="D574" s="262" t="s">
        <v>1446</v>
      </c>
      <c r="E574" s="262" t="s">
        <v>602</v>
      </c>
    </row>
    <row r="575" spans="2:5" x14ac:dyDescent="0.45">
      <c r="B575" s="261" t="s">
        <v>1447</v>
      </c>
      <c r="C575" s="262">
        <v>530803</v>
      </c>
      <c r="D575" s="262" t="s">
        <v>1448</v>
      </c>
      <c r="E575" s="262" t="s">
        <v>607</v>
      </c>
    </row>
    <row r="576" spans="2:5" x14ac:dyDescent="0.45">
      <c r="B576" s="261" t="s">
        <v>1449</v>
      </c>
      <c r="C576" s="262">
        <v>531719</v>
      </c>
      <c r="D576" s="262" t="s">
        <v>559</v>
      </c>
      <c r="E576" s="262" t="s">
        <v>702</v>
      </c>
    </row>
    <row r="577" spans="2:5" x14ac:dyDescent="0.45">
      <c r="B577" s="261" t="s">
        <v>1450</v>
      </c>
      <c r="C577" s="262">
        <v>504646</v>
      </c>
      <c r="D577" s="262" t="s">
        <v>559</v>
      </c>
      <c r="E577" s="262" t="s">
        <v>912</v>
      </c>
    </row>
    <row r="578" spans="2:5" x14ac:dyDescent="0.45">
      <c r="B578" s="261" t="s">
        <v>1451</v>
      </c>
      <c r="C578" s="262">
        <v>509449</v>
      </c>
      <c r="D578" s="262" t="s">
        <v>559</v>
      </c>
      <c r="E578" s="262" t="s">
        <v>607</v>
      </c>
    </row>
    <row r="579" spans="2:5" x14ac:dyDescent="0.45">
      <c r="B579" s="261" t="s">
        <v>1452</v>
      </c>
      <c r="C579" s="262">
        <v>512296</v>
      </c>
      <c r="D579" s="262" t="s">
        <v>1453</v>
      </c>
      <c r="E579" s="262" t="s">
        <v>633</v>
      </c>
    </row>
    <row r="580" spans="2:5" x14ac:dyDescent="0.45">
      <c r="B580" s="261" t="s">
        <v>1454</v>
      </c>
      <c r="C580" s="262">
        <v>512296</v>
      </c>
      <c r="D580" s="262" t="s">
        <v>1453</v>
      </c>
      <c r="E580" s="262" t="s">
        <v>633</v>
      </c>
    </row>
    <row r="581" spans="2:5" x14ac:dyDescent="0.45">
      <c r="B581" s="261" t="s">
        <v>1455</v>
      </c>
      <c r="C581" s="262">
        <v>540621</v>
      </c>
      <c r="D581" s="262" t="s">
        <v>1456</v>
      </c>
      <c r="E581" s="262" t="s">
        <v>645</v>
      </c>
    </row>
    <row r="582" spans="2:5" x14ac:dyDescent="0.45">
      <c r="B582" s="261" t="s">
        <v>1457</v>
      </c>
      <c r="C582" s="262">
        <v>540545</v>
      </c>
      <c r="D582" s="262" t="s">
        <v>559</v>
      </c>
      <c r="E582" s="262" t="s">
        <v>672</v>
      </c>
    </row>
    <row r="583" spans="2:5" x14ac:dyDescent="0.45">
      <c r="B583" s="261" t="s">
        <v>1458</v>
      </c>
      <c r="C583" s="262">
        <v>512608</v>
      </c>
      <c r="D583" s="262" t="s">
        <v>1459</v>
      </c>
      <c r="E583" s="262" t="s">
        <v>672</v>
      </c>
    </row>
    <row r="584" spans="2:5" x14ac:dyDescent="0.45">
      <c r="B584" s="261" t="s">
        <v>1460</v>
      </c>
      <c r="C584" s="262">
        <v>538576</v>
      </c>
      <c r="D584" s="262" t="s">
        <v>559</v>
      </c>
      <c r="E584" s="262" t="s">
        <v>645</v>
      </c>
    </row>
    <row r="585" spans="2:5" x14ac:dyDescent="0.45">
      <c r="B585" s="261" t="s">
        <v>1461</v>
      </c>
      <c r="C585" s="262">
        <v>500052</v>
      </c>
      <c r="D585" s="262" t="s">
        <v>1462</v>
      </c>
      <c r="E585" s="262" t="s">
        <v>718</v>
      </c>
    </row>
    <row r="586" spans="2:5" x14ac:dyDescent="0.45">
      <c r="B586" s="261" t="s">
        <v>1463</v>
      </c>
      <c r="C586" s="262">
        <v>531862</v>
      </c>
      <c r="D586" s="262" t="s">
        <v>559</v>
      </c>
      <c r="E586" s="262" t="s">
        <v>1065</v>
      </c>
    </row>
    <row r="587" spans="2:5" x14ac:dyDescent="0.45">
      <c r="B587" s="261" t="s">
        <v>1464</v>
      </c>
      <c r="C587" s="262">
        <v>511501</v>
      </c>
      <c r="D587" s="262" t="s">
        <v>559</v>
      </c>
      <c r="E587" s="262" t="s">
        <v>542</v>
      </c>
    </row>
    <row r="588" spans="2:5" x14ac:dyDescent="0.45">
      <c r="B588" s="261" t="s">
        <v>1465</v>
      </c>
      <c r="C588" s="262">
        <v>503960</v>
      </c>
      <c r="D588" s="262" t="s">
        <v>1466</v>
      </c>
      <c r="E588" s="262" t="s">
        <v>855</v>
      </c>
    </row>
    <row r="589" spans="2:5" x14ac:dyDescent="0.45">
      <c r="B589" s="261" t="s">
        <v>1467</v>
      </c>
      <c r="C589" s="262">
        <v>541143</v>
      </c>
      <c r="D589" s="262" t="s">
        <v>1468</v>
      </c>
      <c r="E589" s="262" t="s">
        <v>1030</v>
      </c>
    </row>
    <row r="590" spans="2:5" x14ac:dyDescent="0.45">
      <c r="B590" s="261" t="s">
        <v>1469</v>
      </c>
      <c r="C590" s="262">
        <v>500049</v>
      </c>
      <c r="D590" s="262" t="s">
        <v>1470</v>
      </c>
      <c r="E590" s="262" t="s">
        <v>1030</v>
      </c>
    </row>
    <row r="591" spans="2:5" x14ac:dyDescent="0.45">
      <c r="B591" s="261" t="s">
        <v>1471</v>
      </c>
      <c r="C591" s="262">
        <v>533228</v>
      </c>
      <c r="D591" s="262" t="s">
        <v>1472</v>
      </c>
      <c r="E591" s="262" t="s">
        <v>576</v>
      </c>
    </row>
    <row r="592" spans="2:5" x14ac:dyDescent="0.45">
      <c r="B592" s="261" t="s">
        <v>1473</v>
      </c>
      <c r="C592" s="262">
        <v>500493</v>
      </c>
      <c r="D592" s="262" t="s">
        <v>1474</v>
      </c>
      <c r="E592" s="262" t="s">
        <v>1475</v>
      </c>
    </row>
    <row r="593" spans="2:5" x14ac:dyDescent="0.45">
      <c r="B593" s="261" t="s">
        <v>1476</v>
      </c>
      <c r="C593" s="262">
        <v>505688</v>
      </c>
      <c r="D593" s="262" t="s">
        <v>1477</v>
      </c>
      <c r="E593" s="262" t="s">
        <v>912</v>
      </c>
    </row>
    <row r="594" spans="2:5" x14ac:dyDescent="0.45">
      <c r="B594" s="261" t="s">
        <v>1478</v>
      </c>
      <c r="C594" s="262">
        <v>500103</v>
      </c>
      <c r="D594" s="262" t="s">
        <v>1479</v>
      </c>
      <c r="E594" s="262" t="s">
        <v>602</v>
      </c>
    </row>
    <row r="595" spans="2:5" x14ac:dyDescent="0.45">
      <c r="B595" s="261" t="s">
        <v>1480</v>
      </c>
      <c r="C595" s="262">
        <v>524663</v>
      </c>
      <c r="D595" s="262" t="s">
        <v>559</v>
      </c>
      <c r="E595" s="262" t="s">
        <v>597</v>
      </c>
    </row>
    <row r="596" spans="2:5" x14ac:dyDescent="0.45">
      <c r="B596" s="261" t="s">
        <v>1481</v>
      </c>
      <c r="C596" s="262">
        <v>541096</v>
      </c>
      <c r="D596" s="262" t="s">
        <v>559</v>
      </c>
      <c r="E596" s="262" t="s">
        <v>597</v>
      </c>
    </row>
    <row r="597" spans="2:5" x14ac:dyDescent="0.45">
      <c r="B597" s="261" t="s">
        <v>1482</v>
      </c>
      <c r="C597" s="262">
        <v>500547</v>
      </c>
      <c r="D597" s="262" t="s">
        <v>1483</v>
      </c>
      <c r="E597" s="262" t="s">
        <v>1484</v>
      </c>
    </row>
    <row r="598" spans="2:5" x14ac:dyDescent="0.45">
      <c r="B598" s="261" t="s">
        <v>1485</v>
      </c>
      <c r="C598" s="262">
        <v>590021</v>
      </c>
      <c r="D598" s="262" t="s">
        <v>1486</v>
      </c>
      <c r="E598" s="262" t="s">
        <v>702</v>
      </c>
    </row>
    <row r="599" spans="2:5" x14ac:dyDescent="0.45">
      <c r="B599" s="261" t="s">
        <v>1487</v>
      </c>
      <c r="C599" s="262">
        <v>540700</v>
      </c>
      <c r="D599" s="262" t="s">
        <v>1488</v>
      </c>
      <c r="E599" s="262" t="s">
        <v>1152</v>
      </c>
    </row>
    <row r="600" spans="2:5" x14ac:dyDescent="0.45">
      <c r="B600" s="261" t="s">
        <v>1489</v>
      </c>
      <c r="C600" s="262">
        <v>523229</v>
      </c>
      <c r="D600" s="262" t="s">
        <v>559</v>
      </c>
      <c r="E600" s="262" t="s">
        <v>912</v>
      </c>
    </row>
    <row r="601" spans="2:5" x14ac:dyDescent="0.45">
      <c r="B601" s="261" t="s">
        <v>1490</v>
      </c>
      <c r="C601" s="262">
        <v>531029</v>
      </c>
      <c r="D601" s="262" t="s">
        <v>559</v>
      </c>
      <c r="E601" s="262" t="s">
        <v>581</v>
      </c>
    </row>
    <row r="602" spans="2:5" x14ac:dyDescent="0.45">
      <c r="B602" s="261" t="s">
        <v>1491</v>
      </c>
      <c r="C602" s="262">
        <v>539799</v>
      </c>
      <c r="D602" s="262" t="s">
        <v>1492</v>
      </c>
      <c r="E602" s="262" t="s">
        <v>880</v>
      </c>
    </row>
    <row r="603" spans="2:5" x14ac:dyDescent="0.45">
      <c r="B603" s="261" t="s">
        <v>1493</v>
      </c>
      <c r="C603" s="262">
        <v>532609</v>
      </c>
      <c r="D603" s="262" t="s">
        <v>1494</v>
      </c>
      <c r="E603" s="262" t="s">
        <v>637</v>
      </c>
    </row>
    <row r="604" spans="2:5" x14ac:dyDescent="0.45">
      <c r="B604" s="261" t="s">
        <v>1495</v>
      </c>
      <c r="C604" s="262">
        <v>533499</v>
      </c>
      <c r="D604" s="262" t="s">
        <v>1496</v>
      </c>
      <c r="E604" s="262" t="s">
        <v>545</v>
      </c>
    </row>
    <row r="605" spans="2:5" x14ac:dyDescent="0.45">
      <c r="B605" s="261" t="s">
        <v>1497</v>
      </c>
      <c r="C605" s="262">
        <v>532454</v>
      </c>
      <c r="D605" s="262" t="s">
        <v>1498</v>
      </c>
      <c r="E605" s="262" t="s">
        <v>1499</v>
      </c>
    </row>
    <row r="606" spans="2:5" x14ac:dyDescent="0.45">
      <c r="B606" s="261" t="s">
        <v>1500</v>
      </c>
      <c r="C606" s="262">
        <v>534816</v>
      </c>
      <c r="D606" s="262" t="s">
        <v>1501</v>
      </c>
      <c r="E606" s="262" t="s">
        <v>1502</v>
      </c>
    </row>
    <row r="607" spans="2:5" x14ac:dyDescent="0.45">
      <c r="B607" s="261" t="s">
        <v>1503</v>
      </c>
      <c r="C607" s="262">
        <v>526666</v>
      </c>
      <c r="D607" s="262" t="s">
        <v>1504</v>
      </c>
      <c r="E607" s="262" t="s">
        <v>672</v>
      </c>
    </row>
    <row r="608" spans="2:5" x14ac:dyDescent="0.45">
      <c r="B608" s="261" t="s">
        <v>1505</v>
      </c>
      <c r="C608" s="262">
        <v>524534</v>
      </c>
      <c r="D608" s="262" t="s">
        <v>559</v>
      </c>
      <c r="E608" s="262" t="s">
        <v>702</v>
      </c>
    </row>
    <row r="609" spans="2:5" x14ac:dyDescent="0.45">
      <c r="B609" s="261" t="s">
        <v>1506</v>
      </c>
      <c r="C609" s="262">
        <v>540956</v>
      </c>
      <c r="D609" s="262" t="s">
        <v>559</v>
      </c>
      <c r="E609" s="262" t="s">
        <v>560</v>
      </c>
    </row>
    <row r="610" spans="2:5" x14ac:dyDescent="0.45">
      <c r="B610" s="261" t="s">
        <v>1507</v>
      </c>
      <c r="C610" s="262">
        <v>540956</v>
      </c>
      <c r="D610" s="262" t="s">
        <v>559</v>
      </c>
      <c r="E610" s="262" t="s">
        <v>560</v>
      </c>
    </row>
    <row r="611" spans="2:5" x14ac:dyDescent="0.45">
      <c r="B611" s="261" t="s">
        <v>1508</v>
      </c>
      <c r="C611" s="262">
        <v>514272</v>
      </c>
      <c r="D611" s="262" t="s">
        <v>559</v>
      </c>
      <c r="E611" s="262" t="s">
        <v>574</v>
      </c>
    </row>
    <row r="612" spans="2:5" x14ac:dyDescent="0.45">
      <c r="B612" s="261" t="s">
        <v>1509</v>
      </c>
      <c r="C612" s="262">
        <v>533108</v>
      </c>
      <c r="D612" s="262" t="s">
        <v>559</v>
      </c>
      <c r="E612" s="262" t="s">
        <v>574</v>
      </c>
    </row>
    <row r="613" spans="2:5" x14ac:dyDescent="0.45">
      <c r="B613" s="261" t="s">
        <v>1510</v>
      </c>
      <c r="C613" s="262">
        <v>506027</v>
      </c>
      <c r="D613" s="262" t="s">
        <v>559</v>
      </c>
      <c r="E613" s="262" t="s">
        <v>862</v>
      </c>
    </row>
    <row r="614" spans="2:5" x14ac:dyDescent="0.45">
      <c r="B614" s="261" t="s">
        <v>1511</v>
      </c>
      <c r="C614" s="262">
        <v>500055</v>
      </c>
      <c r="D614" s="262" t="s">
        <v>1512</v>
      </c>
      <c r="E614" s="262" t="s">
        <v>591</v>
      </c>
    </row>
    <row r="615" spans="2:5" x14ac:dyDescent="0.45">
      <c r="B615" s="261" t="s">
        <v>1513</v>
      </c>
      <c r="C615" s="262">
        <v>540061</v>
      </c>
      <c r="D615" s="262" t="s">
        <v>1514</v>
      </c>
      <c r="E615" s="262" t="s">
        <v>572</v>
      </c>
    </row>
    <row r="616" spans="2:5" x14ac:dyDescent="0.45">
      <c r="B616" s="261" t="s">
        <v>1515</v>
      </c>
      <c r="C616" s="262">
        <v>500058</v>
      </c>
      <c r="D616" s="262" t="s">
        <v>559</v>
      </c>
      <c r="E616" s="262" t="s">
        <v>591</v>
      </c>
    </row>
    <row r="617" spans="2:5" x14ac:dyDescent="0.45">
      <c r="B617" s="261" t="s">
        <v>1516</v>
      </c>
      <c r="C617" s="262">
        <v>524723</v>
      </c>
      <c r="D617" s="262" t="s">
        <v>559</v>
      </c>
      <c r="E617" s="262" t="s">
        <v>581</v>
      </c>
    </row>
    <row r="618" spans="2:5" x14ac:dyDescent="0.45">
      <c r="B618" s="261" t="s">
        <v>1517</v>
      </c>
      <c r="C618" s="262">
        <v>533321</v>
      </c>
      <c r="D618" s="262" t="s">
        <v>1518</v>
      </c>
      <c r="E618" s="262" t="s">
        <v>855</v>
      </c>
    </row>
    <row r="619" spans="2:5" x14ac:dyDescent="0.45">
      <c r="B619" s="261" t="s">
        <v>1519</v>
      </c>
      <c r="C619" s="262">
        <v>526853</v>
      </c>
      <c r="D619" s="262" t="s">
        <v>559</v>
      </c>
      <c r="E619" s="262" t="s">
        <v>1520</v>
      </c>
    </row>
    <row r="620" spans="2:5" x14ac:dyDescent="0.45">
      <c r="B620" s="261" t="s">
        <v>1521</v>
      </c>
      <c r="C620" s="262">
        <v>505681</v>
      </c>
      <c r="D620" s="262" t="s">
        <v>559</v>
      </c>
      <c r="E620" s="262" t="s">
        <v>912</v>
      </c>
    </row>
    <row r="621" spans="2:5" x14ac:dyDescent="0.45">
      <c r="B621" s="261" t="s">
        <v>1522</v>
      </c>
      <c r="C621" s="262">
        <v>500059</v>
      </c>
      <c r="D621" s="262" t="s">
        <v>1523</v>
      </c>
      <c r="E621" s="262" t="s">
        <v>724</v>
      </c>
    </row>
    <row r="622" spans="2:5" x14ac:dyDescent="0.45">
      <c r="B622" s="261" t="s">
        <v>1524</v>
      </c>
      <c r="C622" s="262">
        <v>523054</v>
      </c>
      <c r="D622" s="262" t="s">
        <v>559</v>
      </c>
      <c r="E622" s="262" t="s">
        <v>574</v>
      </c>
    </row>
    <row r="623" spans="2:5" x14ac:dyDescent="0.45">
      <c r="B623" s="261" t="s">
        <v>1525</v>
      </c>
      <c r="C623" s="262">
        <v>540148</v>
      </c>
      <c r="D623" s="262" t="s">
        <v>559</v>
      </c>
      <c r="E623" s="262" t="s">
        <v>672</v>
      </c>
    </row>
    <row r="624" spans="2:5" x14ac:dyDescent="0.45">
      <c r="B624" s="261" t="s">
        <v>1526</v>
      </c>
      <c r="C624" s="262">
        <v>514215</v>
      </c>
      <c r="D624" s="262" t="s">
        <v>559</v>
      </c>
      <c r="E624" s="262" t="s">
        <v>574</v>
      </c>
    </row>
    <row r="625" spans="2:5" x14ac:dyDescent="0.45">
      <c r="B625" s="261" t="s">
        <v>1527</v>
      </c>
      <c r="C625" s="262">
        <v>535620</v>
      </c>
      <c r="D625" s="262" t="s">
        <v>559</v>
      </c>
      <c r="E625" s="262" t="s">
        <v>581</v>
      </c>
    </row>
    <row r="626" spans="2:5" x14ac:dyDescent="0.45">
      <c r="B626" s="261" t="s">
        <v>1528</v>
      </c>
      <c r="C626" s="262">
        <v>534535</v>
      </c>
      <c r="D626" s="262" t="s">
        <v>559</v>
      </c>
      <c r="E626" s="262" t="s">
        <v>553</v>
      </c>
    </row>
    <row r="627" spans="2:5" x14ac:dyDescent="0.45">
      <c r="B627" s="261" t="s">
        <v>1529</v>
      </c>
      <c r="C627" s="262">
        <v>532523</v>
      </c>
      <c r="D627" s="262" t="s">
        <v>1530</v>
      </c>
      <c r="E627" s="262" t="s">
        <v>895</v>
      </c>
    </row>
    <row r="628" spans="2:5" x14ac:dyDescent="0.45">
      <c r="B628" s="261" t="s">
        <v>1531</v>
      </c>
      <c r="C628" s="262">
        <v>524396</v>
      </c>
      <c r="D628" s="262" t="s">
        <v>1532</v>
      </c>
      <c r="E628" s="262" t="s">
        <v>597</v>
      </c>
    </row>
    <row r="629" spans="2:5" x14ac:dyDescent="0.45">
      <c r="B629" s="261" t="s">
        <v>1533</v>
      </c>
      <c r="C629" s="262">
        <v>532330</v>
      </c>
      <c r="D629" s="262" t="s">
        <v>559</v>
      </c>
      <c r="E629" s="262" t="s">
        <v>678</v>
      </c>
    </row>
    <row r="630" spans="2:5" x14ac:dyDescent="0.45">
      <c r="B630" s="261" t="s">
        <v>1534</v>
      </c>
      <c r="C630" s="262">
        <v>538364</v>
      </c>
      <c r="D630" s="262" t="s">
        <v>559</v>
      </c>
      <c r="E630" s="262" t="s">
        <v>574</v>
      </c>
    </row>
    <row r="631" spans="2:5" x14ac:dyDescent="0.45">
      <c r="B631" s="261" t="s">
        <v>1535</v>
      </c>
      <c r="C631" s="262">
        <v>500060</v>
      </c>
      <c r="D631" s="262" t="s">
        <v>1536</v>
      </c>
      <c r="E631" s="262" t="s">
        <v>855</v>
      </c>
    </row>
    <row r="632" spans="2:5" x14ac:dyDescent="0.45">
      <c r="B632" s="261" t="s">
        <v>1537</v>
      </c>
      <c r="C632" s="262">
        <v>500335</v>
      </c>
      <c r="D632" s="262" t="s">
        <v>1538</v>
      </c>
      <c r="E632" s="262" t="s">
        <v>572</v>
      </c>
    </row>
    <row r="633" spans="2:5" x14ac:dyDescent="0.45">
      <c r="B633" s="261" t="s">
        <v>1539</v>
      </c>
      <c r="C633" s="262">
        <v>533006</v>
      </c>
      <c r="D633" s="262" t="s">
        <v>559</v>
      </c>
      <c r="E633" s="262" t="s">
        <v>574</v>
      </c>
    </row>
    <row r="634" spans="2:5" x14ac:dyDescent="0.45">
      <c r="B634" s="261" t="s">
        <v>1540</v>
      </c>
      <c r="C634" s="262">
        <v>533006</v>
      </c>
      <c r="D634" s="262" t="s">
        <v>559</v>
      </c>
      <c r="E634" s="262" t="s">
        <v>574</v>
      </c>
    </row>
    <row r="635" spans="2:5" x14ac:dyDescent="0.45">
      <c r="B635" s="261" t="s">
        <v>1541</v>
      </c>
      <c r="C635" s="262">
        <v>522105</v>
      </c>
      <c r="D635" s="262" t="s">
        <v>559</v>
      </c>
      <c r="E635" s="262" t="s">
        <v>567</v>
      </c>
    </row>
    <row r="636" spans="2:5" x14ac:dyDescent="0.45">
      <c r="B636" s="261" t="s">
        <v>1542</v>
      </c>
      <c r="C636" s="262">
        <v>533408</v>
      </c>
      <c r="D636" s="262" t="s">
        <v>1543</v>
      </c>
      <c r="E636" s="262" t="s">
        <v>542</v>
      </c>
    </row>
    <row r="637" spans="2:5" x14ac:dyDescent="0.45">
      <c r="B637" s="261" t="s">
        <v>1544</v>
      </c>
      <c r="C637" s="262" t="s">
        <v>559</v>
      </c>
      <c r="D637" s="262" t="s">
        <v>1545</v>
      </c>
      <c r="E637" s="262" t="s">
        <v>545</v>
      </c>
    </row>
    <row r="638" spans="2:5" x14ac:dyDescent="0.45">
      <c r="B638" s="261" t="s">
        <v>1546</v>
      </c>
      <c r="C638" s="262">
        <v>539043</v>
      </c>
      <c r="D638" s="262" t="s">
        <v>1547</v>
      </c>
      <c r="E638" s="262" t="s">
        <v>753</v>
      </c>
    </row>
    <row r="639" spans="2:5" x14ac:dyDescent="0.45">
      <c r="B639" s="261" t="s">
        <v>1548</v>
      </c>
      <c r="C639" s="262">
        <v>514183</v>
      </c>
      <c r="D639" s="262" t="s">
        <v>559</v>
      </c>
      <c r="E639" s="262" t="s">
        <v>718</v>
      </c>
    </row>
    <row r="640" spans="2:5" x14ac:dyDescent="0.45">
      <c r="B640" s="261" t="s">
        <v>1549</v>
      </c>
      <c r="C640" s="262">
        <v>532290</v>
      </c>
      <c r="D640" s="262" t="s">
        <v>1550</v>
      </c>
      <c r="E640" s="262" t="s">
        <v>542</v>
      </c>
    </row>
    <row r="641" spans="2:5" x14ac:dyDescent="0.45">
      <c r="B641" s="261" t="s">
        <v>1551</v>
      </c>
      <c r="C641" s="262">
        <v>506197</v>
      </c>
      <c r="D641" s="262" t="s">
        <v>1552</v>
      </c>
      <c r="E641" s="262" t="s">
        <v>597</v>
      </c>
    </row>
    <row r="642" spans="2:5" x14ac:dyDescent="0.45">
      <c r="B642" s="261" t="s">
        <v>1553</v>
      </c>
      <c r="C642" s="262">
        <v>526225</v>
      </c>
      <c r="D642" s="262" t="s">
        <v>559</v>
      </c>
      <c r="E642" s="262" t="s">
        <v>678</v>
      </c>
    </row>
    <row r="643" spans="2:5" x14ac:dyDescent="0.45">
      <c r="B643" s="261" t="s">
        <v>1554</v>
      </c>
      <c r="C643" s="262">
        <v>513422</v>
      </c>
      <c r="D643" s="262" t="s">
        <v>559</v>
      </c>
      <c r="E643" s="262" t="s">
        <v>591</v>
      </c>
    </row>
    <row r="644" spans="2:5" x14ac:dyDescent="0.45">
      <c r="B644" s="261" t="s">
        <v>1555</v>
      </c>
      <c r="C644" s="262">
        <v>531175</v>
      </c>
      <c r="D644" s="262" t="s">
        <v>559</v>
      </c>
      <c r="E644" s="262" t="s">
        <v>651</v>
      </c>
    </row>
    <row r="645" spans="2:5" x14ac:dyDescent="0.45">
      <c r="B645" s="261" t="s">
        <v>1556</v>
      </c>
      <c r="C645" s="262">
        <v>540073</v>
      </c>
      <c r="D645" s="262" t="s">
        <v>1557</v>
      </c>
      <c r="E645" s="262" t="s">
        <v>1558</v>
      </c>
    </row>
    <row r="646" spans="2:5" x14ac:dyDescent="0.45">
      <c r="B646" s="261" t="s">
        <v>1559</v>
      </c>
      <c r="C646" s="262">
        <v>502761</v>
      </c>
      <c r="D646" s="262" t="s">
        <v>559</v>
      </c>
      <c r="E646" s="262" t="s">
        <v>574</v>
      </c>
    </row>
    <row r="647" spans="2:5" x14ac:dyDescent="0.45">
      <c r="B647" s="261" t="s">
        <v>1560</v>
      </c>
      <c r="C647" s="262" t="s">
        <v>559</v>
      </c>
      <c r="D647" s="262" t="s">
        <v>1561</v>
      </c>
      <c r="E647" s="262" t="s">
        <v>508</v>
      </c>
    </row>
    <row r="648" spans="2:5" x14ac:dyDescent="0.45">
      <c r="B648" s="261" t="s">
        <v>1562</v>
      </c>
      <c r="C648" s="262">
        <v>502761</v>
      </c>
      <c r="D648" s="262" t="s">
        <v>559</v>
      </c>
      <c r="E648" s="262" t="s">
        <v>574</v>
      </c>
    </row>
    <row r="649" spans="2:5" x14ac:dyDescent="0.45">
      <c r="B649" s="261" t="s">
        <v>1563</v>
      </c>
      <c r="C649" s="262">
        <v>506981</v>
      </c>
      <c r="D649" s="262" t="s">
        <v>559</v>
      </c>
      <c r="E649" s="262" t="s">
        <v>574</v>
      </c>
    </row>
    <row r="650" spans="2:5" x14ac:dyDescent="0.45">
      <c r="B650" s="261" t="s">
        <v>1564</v>
      </c>
      <c r="C650" s="262">
        <v>508939</v>
      </c>
      <c r="D650" s="262" t="s">
        <v>559</v>
      </c>
      <c r="E650" s="262" t="s">
        <v>576</v>
      </c>
    </row>
    <row r="651" spans="2:5" x14ac:dyDescent="0.45">
      <c r="B651" s="261" t="s">
        <v>1565</v>
      </c>
      <c r="C651" s="262">
        <v>539607</v>
      </c>
      <c r="D651" s="262" t="s">
        <v>559</v>
      </c>
      <c r="E651" s="262" t="s">
        <v>651</v>
      </c>
    </row>
    <row r="652" spans="2:5" x14ac:dyDescent="0.45">
      <c r="B652" s="261" t="s">
        <v>1566</v>
      </c>
      <c r="C652" s="262">
        <v>531495</v>
      </c>
      <c r="D652" s="262" t="s">
        <v>1567</v>
      </c>
      <c r="E652" s="262" t="s">
        <v>477</v>
      </c>
    </row>
    <row r="653" spans="2:5" x14ac:dyDescent="0.45">
      <c r="B653" s="261" t="s">
        <v>1568</v>
      </c>
      <c r="C653" s="262">
        <v>526612</v>
      </c>
      <c r="D653" s="262" t="s">
        <v>1569</v>
      </c>
      <c r="E653" s="262" t="s">
        <v>878</v>
      </c>
    </row>
    <row r="654" spans="2:5" x14ac:dyDescent="0.45">
      <c r="B654" s="261" t="s">
        <v>1570</v>
      </c>
      <c r="C654" s="262">
        <v>514440</v>
      </c>
      <c r="D654" s="262" t="s">
        <v>559</v>
      </c>
      <c r="E654" s="262" t="s">
        <v>607</v>
      </c>
    </row>
    <row r="655" spans="2:5" x14ac:dyDescent="0.45">
      <c r="B655" s="261" t="s">
        <v>1571</v>
      </c>
      <c r="C655" s="262">
        <v>500067</v>
      </c>
      <c r="D655" s="262" t="s">
        <v>1572</v>
      </c>
      <c r="E655" s="262" t="s">
        <v>926</v>
      </c>
    </row>
    <row r="656" spans="2:5" x14ac:dyDescent="0.45">
      <c r="B656" s="261" t="s">
        <v>1573</v>
      </c>
      <c r="C656" s="262">
        <v>539637</v>
      </c>
      <c r="D656" s="262" t="s">
        <v>559</v>
      </c>
      <c r="E656" s="262" t="s">
        <v>542</v>
      </c>
    </row>
    <row r="657" spans="2:5" x14ac:dyDescent="0.45">
      <c r="B657" s="261" t="s">
        <v>1574</v>
      </c>
      <c r="C657" s="262">
        <v>531713</v>
      </c>
      <c r="D657" s="262" t="s">
        <v>559</v>
      </c>
      <c r="E657" s="262" t="s">
        <v>978</v>
      </c>
    </row>
    <row r="658" spans="2:5" x14ac:dyDescent="0.45">
      <c r="B658" s="261" t="s">
        <v>1575</v>
      </c>
      <c r="C658" s="262">
        <v>531420</v>
      </c>
      <c r="D658" s="262" t="s">
        <v>559</v>
      </c>
      <c r="E658" s="262" t="s">
        <v>562</v>
      </c>
    </row>
    <row r="659" spans="2:5" x14ac:dyDescent="0.45">
      <c r="B659" s="261" t="s">
        <v>1576</v>
      </c>
      <c r="C659" s="262">
        <v>542669</v>
      </c>
      <c r="D659" s="262" t="s">
        <v>1577</v>
      </c>
      <c r="E659" s="262" t="s">
        <v>676</v>
      </c>
    </row>
    <row r="660" spans="2:5" x14ac:dyDescent="0.45">
      <c r="B660" s="261" t="s">
        <v>1578</v>
      </c>
      <c r="C660" s="262">
        <v>500069</v>
      </c>
      <c r="D660" s="262" t="s">
        <v>559</v>
      </c>
      <c r="E660" s="262" t="s">
        <v>542</v>
      </c>
    </row>
    <row r="661" spans="2:5" x14ac:dyDescent="0.45">
      <c r="B661" s="261" t="s">
        <v>1579</v>
      </c>
      <c r="C661" s="262">
        <v>530809</v>
      </c>
      <c r="D661" s="262" t="s">
        <v>559</v>
      </c>
      <c r="E661" s="262" t="s">
        <v>887</v>
      </c>
    </row>
    <row r="662" spans="2:5" x14ac:dyDescent="0.45">
      <c r="B662" s="261" t="s">
        <v>1580</v>
      </c>
      <c r="C662" s="262">
        <v>524370</v>
      </c>
      <c r="D662" s="262" t="s">
        <v>1581</v>
      </c>
      <c r="E662" s="262" t="s">
        <v>718</v>
      </c>
    </row>
    <row r="663" spans="2:5" x14ac:dyDescent="0.45">
      <c r="B663" s="261" t="s">
        <v>1582</v>
      </c>
      <c r="C663" s="262">
        <v>539122</v>
      </c>
      <c r="D663" s="262" t="s">
        <v>559</v>
      </c>
      <c r="E663" s="262" t="s">
        <v>545</v>
      </c>
    </row>
    <row r="664" spans="2:5" x14ac:dyDescent="0.45">
      <c r="B664" s="261" t="s">
        <v>1583</v>
      </c>
      <c r="C664" s="262" t="s">
        <v>559</v>
      </c>
      <c r="D664" s="262" t="s">
        <v>1584</v>
      </c>
      <c r="E664" s="262" t="s">
        <v>570</v>
      </c>
    </row>
    <row r="665" spans="2:5" x14ac:dyDescent="0.45">
      <c r="B665" s="261" t="s">
        <v>1585</v>
      </c>
      <c r="C665" s="262">
        <v>501425</v>
      </c>
      <c r="D665" s="262" t="s">
        <v>1586</v>
      </c>
      <c r="E665" s="262" t="s">
        <v>964</v>
      </c>
    </row>
    <row r="666" spans="2:5" x14ac:dyDescent="0.45">
      <c r="B666" s="261" t="s">
        <v>1587</v>
      </c>
      <c r="C666" s="262">
        <v>501430</v>
      </c>
      <c r="D666" s="262" t="s">
        <v>559</v>
      </c>
      <c r="E666" s="262" t="s">
        <v>581</v>
      </c>
    </row>
    <row r="667" spans="2:5" x14ac:dyDescent="0.45">
      <c r="B667" s="261" t="s">
        <v>1588</v>
      </c>
      <c r="C667" s="262">
        <v>500020</v>
      </c>
      <c r="D667" s="262" t="s">
        <v>1589</v>
      </c>
      <c r="E667" s="262" t="s">
        <v>574</v>
      </c>
    </row>
    <row r="668" spans="2:5" x14ac:dyDescent="0.45">
      <c r="B668" s="261" t="s">
        <v>1590</v>
      </c>
      <c r="C668" s="262">
        <v>509470</v>
      </c>
      <c r="D668" s="262" t="s">
        <v>559</v>
      </c>
      <c r="E668" s="262" t="s">
        <v>1591</v>
      </c>
    </row>
    <row r="669" spans="2:5" x14ac:dyDescent="0.45">
      <c r="B669" s="261" t="s">
        <v>1592</v>
      </c>
      <c r="C669" s="262">
        <v>502216</v>
      </c>
      <c r="D669" s="262" t="s">
        <v>559</v>
      </c>
      <c r="E669" s="262" t="s">
        <v>645</v>
      </c>
    </row>
    <row r="670" spans="2:5" x14ac:dyDescent="0.45">
      <c r="B670" s="261" t="s">
        <v>1593</v>
      </c>
      <c r="C670" s="262">
        <v>532678</v>
      </c>
      <c r="D670" s="262" t="s">
        <v>1594</v>
      </c>
      <c r="E670" s="262" t="s">
        <v>574</v>
      </c>
    </row>
    <row r="671" spans="2:5" x14ac:dyDescent="0.45">
      <c r="B671" s="261" t="s">
        <v>1595</v>
      </c>
      <c r="C671" s="262" t="s">
        <v>559</v>
      </c>
      <c r="D671" s="262" t="s">
        <v>1596</v>
      </c>
      <c r="E671" s="262" t="s">
        <v>570</v>
      </c>
    </row>
    <row r="672" spans="2:5" x14ac:dyDescent="0.45">
      <c r="B672" s="261" t="s">
        <v>1597</v>
      </c>
      <c r="C672" s="262">
        <v>504648</v>
      </c>
      <c r="D672" s="262" t="s">
        <v>559</v>
      </c>
      <c r="E672" s="262" t="s">
        <v>880</v>
      </c>
    </row>
    <row r="673" spans="2:5" x14ac:dyDescent="0.45">
      <c r="B673" s="261" t="s">
        <v>1598</v>
      </c>
      <c r="C673" s="262">
        <v>523133</v>
      </c>
      <c r="D673" s="262" t="s">
        <v>559</v>
      </c>
      <c r="E673" s="262" t="s">
        <v>574</v>
      </c>
    </row>
    <row r="674" spans="2:5" x14ac:dyDescent="0.45">
      <c r="B674" s="261" t="s">
        <v>1599</v>
      </c>
      <c r="C674" s="262">
        <v>502219</v>
      </c>
      <c r="D674" s="262" t="s">
        <v>1600</v>
      </c>
      <c r="E674" s="262" t="s">
        <v>1601</v>
      </c>
    </row>
    <row r="675" spans="2:5" x14ac:dyDescent="0.45">
      <c r="B675" s="261" t="s">
        <v>1602</v>
      </c>
      <c r="C675" s="262">
        <v>500530</v>
      </c>
      <c r="D675" s="262" t="s">
        <v>1603</v>
      </c>
      <c r="E675" s="262" t="s">
        <v>912</v>
      </c>
    </row>
    <row r="676" spans="2:5" x14ac:dyDescent="0.45">
      <c r="B676" s="261" t="s">
        <v>1604</v>
      </c>
      <c r="C676" s="262">
        <v>536820</v>
      </c>
      <c r="D676" s="262" t="s">
        <v>559</v>
      </c>
      <c r="E676" s="262" t="s">
        <v>651</v>
      </c>
    </row>
    <row r="677" spans="2:5" x14ac:dyDescent="0.45">
      <c r="B677" s="261" t="s">
        <v>1605</v>
      </c>
      <c r="C677" s="262">
        <v>536820</v>
      </c>
      <c r="D677" s="262" t="s">
        <v>559</v>
      </c>
      <c r="E677" s="262" t="s">
        <v>651</v>
      </c>
    </row>
    <row r="678" spans="2:5" x14ac:dyDescent="0.45">
      <c r="B678" s="261" t="s">
        <v>1606</v>
      </c>
      <c r="C678" s="262">
        <v>535279</v>
      </c>
      <c r="D678" s="262" t="s">
        <v>559</v>
      </c>
      <c r="E678" s="262" t="s">
        <v>862</v>
      </c>
    </row>
    <row r="679" spans="2:5" x14ac:dyDescent="0.45">
      <c r="B679" s="261" t="s">
        <v>1607</v>
      </c>
      <c r="C679" s="262">
        <v>500074</v>
      </c>
      <c r="D679" s="262" t="s">
        <v>1608</v>
      </c>
      <c r="E679" s="262" t="s">
        <v>926</v>
      </c>
    </row>
    <row r="680" spans="2:5" x14ac:dyDescent="0.45">
      <c r="B680" s="261" t="s">
        <v>1609</v>
      </c>
      <c r="C680" s="262">
        <v>505690</v>
      </c>
      <c r="D680" s="262" t="s">
        <v>559</v>
      </c>
      <c r="E680" s="262" t="s">
        <v>637</v>
      </c>
    </row>
    <row r="681" spans="2:5" x14ac:dyDescent="0.45">
      <c r="B681" s="261" t="s">
        <v>1610</v>
      </c>
      <c r="C681" s="262">
        <v>535693</v>
      </c>
      <c r="D681" s="262" t="s">
        <v>559</v>
      </c>
      <c r="E681" s="262" t="s">
        <v>955</v>
      </c>
    </row>
    <row r="682" spans="2:5" x14ac:dyDescent="0.45">
      <c r="B682" s="261" t="s">
        <v>1611</v>
      </c>
      <c r="C682" s="262" t="s">
        <v>559</v>
      </c>
      <c r="D682" s="262" t="s">
        <v>1612</v>
      </c>
      <c r="E682" s="262" t="s">
        <v>570</v>
      </c>
    </row>
    <row r="683" spans="2:5" x14ac:dyDescent="0.45">
      <c r="B683" s="261" t="s">
        <v>1613</v>
      </c>
      <c r="C683" s="262">
        <v>531203</v>
      </c>
      <c r="D683" s="262" t="s">
        <v>559</v>
      </c>
      <c r="E683" s="262" t="s">
        <v>643</v>
      </c>
    </row>
    <row r="684" spans="2:5" x14ac:dyDescent="0.45">
      <c r="B684" s="261" t="s">
        <v>1614</v>
      </c>
      <c r="C684" s="262">
        <v>530207</v>
      </c>
      <c r="D684" s="262" t="s">
        <v>559</v>
      </c>
      <c r="E684" s="262" t="s">
        <v>597</v>
      </c>
    </row>
    <row r="685" spans="2:5" x14ac:dyDescent="0.45">
      <c r="B685" s="261" t="s">
        <v>1615</v>
      </c>
      <c r="C685" s="262">
        <v>530249</v>
      </c>
      <c r="D685" s="262" t="s">
        <v>559</v>
      </c>
      <c r="E685" s="262" t="s">
        <v>542</v>
      </c>
    </row>
    <row r="686" spans="2:5" x14ac:dyDescent="0.45">
      <c r="B686" s="261" t="s">
        <v>1616</v>
      </c>
      <c r="C686" s="262">
        <v>532929</v>
      </c>
      <c r="D686" s="262" t="s">
        <v>1617</v>
      </c>
      <c r="E686" s="262" t="s">
        <v>645</v>
      </c>
    </row>
    <row r="687" spans="2:5" x14ac:dyDescent="0.45">
      <c r="B687" s="261" t="s">
        <v>1618</v>
      </c>
      <c r="C687" s="262">
        <v>526731</v>
      </c>
      <c r="D687" s="262" t="s">
        <v>559</v>
      </c>
      <c r="E687" s="262" t="s">
        <v>753</v>
      </c>
    </row>
    <row r="688" spans="2:5" x14ac:dyDescent="0.45">
      <c r="B688" s="261" t="s">
        <v>1619</v>
      </c>
      <c r="C688" s="262" t="s">
        <v>559</v>
      </c>
      <c r="D688" s="262" t="s">
        <v>1620</v>
      </c>
      <c r="E688" s="262" t="s">
        <v>570</v>
      </c>
    </row>
    <row r="689" spans="2:5" x14ac:dyDescent="0.45">
      <c r="B689" s="261" t="s">
        <v>1621</v>
      </c>
      <c r="C689" s="262">
        <v>532368</v>
      </c>
      <c r="D689" s="262" t="s">
        <v>1622</v>
      </c>
      <c r="E689" s="262" t="s">
        <v>651</v>
      </c>
    </row>
    <row r="690" spans="2:5" x14ac:dyDescent="0.45">
      <c r="B690" s="261" t="s">
        <v>1623</v>
      </c>
      <c r="C690" s="262">
        <v>532113</v>
      </c>
      <c r="D690" s="262" t="s">
        <v>1624</v>
      </c>
      <c r="E690" s="262" t="s">
        <v>576</v>
      </c>
    </row>
    <row r="691" spans="2:5" x14ac:dyDescent="0.45">
      <c r="B691" s="261" t="s">
        <v>1625</v>
      </c>
      <c r="C691" s="262">
        <v>539434</v>
      </c>
      <c r="D691" s="262" t="s">
        <v>559</v>
      </c>
      <c r="E691" s="262" t="s">
        <v>576</v>
      </c>
    </row>
    <row r="692" spans="2:5" x14ac:dyDescent="0.45">
      <c r="B692" s="261" t="s">
        <v>445</v>
      </c>
      <c r="C692" s="262">
        <v>500825</v>
      </c>
      <c r="D692" s="262" t="s">
        <v>340</v>
      </c>
      <c r="E692" s="262" t="s">
        <v>619</v>
      </c>
    </row>
    <row r="693" spans="2:5" x14ac:dyDescent="0.45">
      <c r="B693" s="261" t="s">
        <v>1626</v>
      </c>
      <c r="C693" s="262">
        <v>534731</v>
      </c>
      <c r="D693" s="262" t="s">
        <v>559</v>
      </c>
      <c r="E693" s="262" t="s">
        <v>955</v>
      </c>
    </row>
    <row r="694" spans="2:5" x14ac:dyDescent="0.45">
      <c r="B694" s="261" t="s">
        <v>1627</v>
      </c>
      <c r="C694" s="262">
        <v>533543</v>
      </c>
      <c r="D694" s="262" t="s">
        <v>1628</v>
      </c>
      <c r="E694" s="262" t="s">
        <v>597</v>
      </c>
    </row>
    <row r="695" spans="2:5" x14ac:dyDescent="0.45">
      <c r="B695" s="261" t="s">
        <v>1629</v>
      </c>
      <c r="C695" s="262" t="s">
        <v>559</v>
      </c>
      <c r="D695" s="262" t="s">
        <v>534</v>
      </c>
      <c r="E695" s="262" t="s">
        <v>508</v>
      </c>
    </row>
    <row r="696" spans="2:5" x14ac:dyDescent="0.45">
      <c r="B696" s="261" t="s">
        <v>1630</v>
      </c>
      <c r="C696" s="262">
        <v>532123</v>
      </c>
      <c r="D696" s="262" t="s">
        <v>1631</v>
      </c>
      <c r="E696" s="262" t="s">
        <v>645</v>
      </c>
    </row>
    <row r="697" spans="2:5" x14ac:dyDescent="0.45">
      <c r="B697" s="261" t="s">
        <v>1632</v>
      </c>
      <c r="C697" s="262">
        <v>514045</v>
      </c>
      <c r="D697" s="262" t="s">
        <v>1633</v>
      </c>
      <c r="E697" s="262" t="s">
        <v>574</v>
      </c>
    </row>
    <row r="698" spans="2:5" x14ac:dyDescent="0.45">
      <c r="B698" s="261" t="s">
        <v>1634</v>
      </c>
      <c r="C698" s="262">
        <v>538789</v>
      </c>
      <c r="D698" s="262" t="s">
        <v>559</v>
      </c>
      <c r="E698" s="262" t="s">
        <v>794</v>
      </c>
    </row>
    <row r="699" spans="2:5" x14ac:dyDescent="0.45">
      <c r="B699" s="261" t="s">
        <v>1635</v>
      </c>
      <c r="C699" s="262">
        <v>540006</v>
      </c>
      <c r="D699" s="262" t="s">
        <v>559</v>
      </c>
      <c r="E699" s="262" t="s">
        <v>542</v>
      </c>
    </row>
    <row r="700" spans="2:5" x14ac:dyDescent="0.45">
      <c r="B700" s="261" t="s">
        <v>1636</v>
      </c>
      <c r="C700" s="262">
        <v>532931</v>
      </c>
      <c r="D700" s="262" t="s">
        <v>1637</v>
      </c>
      <c r="E700" s="262" t="s">
        <v>572</v>
      </c>
    </row>
    <row r="701" spans="2:5" x14ac:dyDescent="0.45">
      <c r="B701" s="261" t="s">
        <v>1638</v>
      </c>
      <c r="C701" s="262">
        <v>517421</v>
      </c>
      <c r="D701" s="262" t="s">
        <v>1639</v>
      </c>
      <c r="E701" s="262" t="s">
        <v>1320</v>
      </c>
    </row>
    <row r="702" spans="2:5" x14ac:dyDescent="0.45">
      <c r="B702" s="261" t="s">
        <v>1640</v>
      </c>
      <c r="C702" s="262">
        <v>504643</v>
      </c>
      <c r="D702" s="262" t="s">
        <v>559</v>
      </c>
      <c r="E702" s="262" t="s">
        <v>880</v>
      </c>
    </row>
    <row r="703" spans="2:5" x14ac:dyDescent="0.45">
      <c r="B703" s="261" t="s">
        <v>1641</v>
      </c>
      <c r="C703" s="262">
        <v>532813</v>
      </c>
      <c r="D703" s="262" t="s">
        <v>1642</v>
      </c>
      <c r="E703" s="262" t="s">
        <v>955</v>
      </c>
    </row>
    <row r="704" spans="2:5" x14ac:dyDescent="0.45">
      <c r="B704" s="261" t="s">
        <v>1643</v>
      </c>
      <c r="C704" s="262">
        <v>507515</v>
      </c>
      <c r="D704" s="262" t="s">
        <v>559</v>
      </c>
      <c r="E704" s="262" t="s">
        <v>718</v>
      </c>
    </row>
    <row r="705" spans="2:5" x14ac:dyDescent="0.45">
      <c r="B705" s="261" t="s">
        <v>1644</v>
      </c>
      <c r="C705" s="262">
        <v>532321</v>
      </c>
      <c r="D705" s="262" t="s">
        <v>1645</v>
      </c>
      <c r="E705" s="262" t="s">
        <v>597</v>
      </c>
    </row>
    <row r="706" spans="2:5" x14ac:dyDescent="0.45">
      <c r="B706" s="261" t="s">
        <v>1646</v>
      </c>
      <c r="C706" s="262" t="s">
        <v>559</v>
      </c>
      <c r="D706" s="262" t="s">
        <v>1647</v>
      </c>
      <c r="E706" s="262" t="s">
        <v>570</v>
      </c>
    </row>
    <row r="707" spans="2:5" x14ac:dyDescent="0.45">
      <c r="B707" s="261" t="s">
        <v>1648</v>
      </c>
      <c r="C707" s="262" t="s">
        <v>559</v>
      </c>
      <c r="D707" s="262" t="s">
        <v>1647</v>
      </c>
      <c r="E707" s="262" t="s">
        <v>570</v>
      </c>
    </row>
    <row r="708" spans="2:5" x14ac:dyDescent="0.45">
      <c r="B708" s="261" t="s">
        <v>1649</v>
      </c>
      <c r="C708" s="262">
        <v>517236</v>
      </c>
      <c r="D708" s="262" t="s">
        <v>559</v>
      </c>
      <c r="E708" s="262" t="s">
        <v>926</v>
      </c>
    </row>
    <row r="709" spans="2:5" x14ac:dyDescent="0.45">
      <c r="B709" s="261" t="s">
        <v>1650</v>
      </c>
      <c r="C709" s="262">
        <v>532386</v>
      </c>
      <c r="D709" s="262" t="s">
        <v>1651</v>
      </c>
      <c r="E709" s="262" t="s">
        <v>651</v>
      </c>
    </row>
    <row r="710" spans="2:5" x14ac:dyDescent="0.45">
      <c r="B710" s="261" t="s">
        <v>1652</v>
      </c>
      <c r="C710" s="262">
        <v>532801</v>
      </c>
      <c r="D710" s="262" t="s">
        <v>1653</v>
      </c>
      <c r="E710" s="262" t="s">
        <v>651</v>
      </c>
    </row>
    <row r="711" spans="2:5" x14ac:dyDescent="0.45">
      <c r="B711" s="261" t="s">
        <v>1654</v>
      </c>
      <c r="C711" s="262">
        <v>524440</v>
      </c>
      <c r="D711" s="262" t="s">
        <v>559</v>
      </c>
      <c r="E711" s="262" t="s">
        <v>607</v>
      </c>
    </row>
    <row r="712" spans="2:5" x14ac:dyDescent="0.45">
      <c r="B712" s="261" t="s">
        <v>1655</v>
      </c>
      <c r="C712" s="262">
        <v>532834</v>
      </c>
      <c r="D712" s="262" t="s">
        <v>1656</v>
      </c>
      <c r="E712" s="262" t="s">
        <v>718</v>
      </c>
    </row>
    <row r="713" spans="2:5" x14ac:dyDescent="0.45">
      <c r="B713" s="261" t="s">
        <v>1657</v>
      </c>
      <c r="C713" s="262">
        <v>538858</v>
      </c>
      <c r="D713" s="262" t="s">
        <v>559</v>
      </c>
      <c r="E713" s="262" t="s">
        <v>895</v>
      </c>
    </row>
    <row r="714" spans="2:5" x14ac:dyDescent="0.45">
      <c r="B714" s="261" t="s">
        <v>1658</v>
      </c>
      <c r="C714" s="262">
        <v>540071</v>
      </c>
      <c r="D714" s="262" t="s">
        <v>559</v>
      </c>
      <c r="E714" s="262" t="s">
        <v>756</v>
      </c>
    </row>
    <row r="715" spans="2:5" x14ac:dyDescent="0.45">
      <c r="B715" s="261" t="s">
        <v>1659</v>
      </c>
      <c r="C715" s="262">
        <v>511196</v>
      </c>
      <c r="D715" s="262" t="s">
        <v>1660</v>
      </c>
      <c r="E715" s="262" t="s">
        <v>617</v>
      </c>
    </row>
    <row r="716" spans="2:5" x14ac:dyDescent="0.45">
      <c r="B716" s="261" t="s">
        <v>1661</v>
      </c>
      <c r="C716" s="262">
        <v>532483</v>
      </c>
      <c r="D716" s="262" t="s">
        <v>1662</v>
      </c>
      <c r="E716" s="262" t="s">
        <v>875</v>
      </c>
    </row>
    <row r="717" spans="2:5" x14ac:dyDescent="0.45">
      <c r="B717" s="261" t="s">
        <v>1663</v>
      </c>
      <c r="C717" s="262">
        <v>539304</v>
      </c>
      <c r="D717" s="262" t="s">
        <v>559</v>
      </c>
      <c r="E717" s="262" t="s">
        <v>542</v>
      </c>
    </row>
    <row r="718" spans="2:5" x14ac:dyDescent="0.45">
      <c r="B718" s="261" t="s">
        <v>1664</v>
      </c>
      <c r="C718" s="262">
        <v>533267</v>
      </c>
      <c r="D718" s="262" t="s">
        <v>1665</v>
      </c>
      <c r="E718" s="262" t="s">
        <v>672</v>
      </c>
    </row>
    <row r="719" spans="2:5" x14ac:dyDescent="0.45">
      <c r="B719" s="261" t="s">
        <v>1666</v>
      </c>
      <c r="C719" s="262">
        <v>533267</v>
      </c>
      <c r="D719" s="262" t="s">
        <v>1665</v>
      </c>
      <c r="E719" s="262" t="s">
        <v>672</v>
      </c>
    </row>
    <row r="720" spans="2:5" x14ac:dyDescent="0.45">
      <c r="B720" s="261" t="s">
        <v>1667</v>
      </c>
      <c r="C720" s="262">
        <v>540710</v>
      </c>
      <c r="D720" s="262" t="s">
        <v>1668</v>
      </c>
      <c r="E720" s="262" t="s">
        <v>645</v>
      </c>
    </row>
    <row r="721" spans="2:5" x14ac:dyDescent="0.45">
      <c r="B721" s="261" t="s">
        <v>1669</v>
      </c>
      <c r="C721" s="262">
        <v>539198</v>
      </c>
      <c r="D721" s="262" t="s">
        <v>559</v>
      </c>
      <c r="E721" s="262" t="s">
        <v>542</v>
      </c>
    </row>
    <row r="722" spans="2:5" x14ac:dyDescent="0.45">
      <c r="B722" s="261" t="s">
        <v>1670</v>
      </c>
      <c r="C722" s="262">
        <v>539198</v>
      </c>
      <c r="D722" s="262" t="s">
        <v>559</v>
      </c>
      <c r="E722" s="262" t="s">
        <v>542</v>
      </c>
    </row>
    <row r="723" spans="2:5" x14ac:dyDescent="0.45">
      <c r="B723" s="261" t="s">
        <v>1671</v>
      </c>
      <c r="C723" s="262">
        <v>532938</v>
      </c>
      <c r="D723" s="262" t="s">
        <v>1672</v>
      </c>
      <c r="E723" s="262" t="s">
        <v>542</v>
      </c>
    </row>
    <row r="724" spans="2:5" x14ac:dyDescent="0.45">
      <c r="B724" s="261" t="s">
        <v>1673</v>
      </c>
      <c r="C724" s="262">
        <v>530879</v>
      </c>
      <c r="D724" s="262" t="s">
        <v>559</v>
      </c>
      <c r="E724" s="262" t="s">
        <v>542</v>
      </c>
    </row>
    <row r="725" spans="2:5" x14ac:dyDescent="0.45">
      <c r="B725" s="261" t="s">
        <v>1674</v>
      </c>
      <c r="C725" s="262">
        <v>538476</v>
      </c>
      <c r="D725" s="262" t="s">
        <v>559</v>
      </c>
      <c r="E725" s="262" t="s">
        <v>576</v>
      </c>
    </row>
    <row r="726" spans="2:5" x14ac:dyDescent="0.45">
      <c r="B726" s="261" t="s">
        <v>1675</v>
      </c>
      <c r="C726" s="262">
        <v>511505</v>
      </c>
      <c r="D726" s="262" t="s">
        <v>1676</v>
      </c>
      <c r="E726" s="262" t="s">
        <v>576</v>
      </c>
    </row>
    <row r="727" spans="2:5" x14ac:dyDescent="0.45">
      <c r="B727" s="261" t="s">
        <v>1677</v>
      </c>
      <c r="C727" s="262">
        <v>524742</v>
      </c>
      <c r="D727" s="262" t="s">
        <v>1678</v>
      </c>
      <c r="E727" s="262" t="s">
        <v>597</v>
      </c>
    </row>
    <row r="728" spans="2:5" x14ac:dyDescent="0.45">
      <c r="B728" s="261" t="s">
        <v>1679</v>
      </c>
      <c r="C728" s="262">
        <v>531595</v>
      </c>
      <c r="D728" s="262" t="s">
        <v>1680</v>
      </c>
      <c r="E728" s="262" t="s">
        <v>576</v>
      </c>
    </row>
    <row r="729" spans="2:5" x14ac:dyDescent="0.45">
      <c r="B729" s="261" t="s">
        <v>1681</v>
      </c>
      <c r="C729" s="262">
        <v>512169</v>
      </c>
      <c r="D729" s="262" t="s">
        <v>559</v>
      </c>
      <c r="E729" s="262" t="s">
        <v>978</v>
      </c>
    </row>
    <row r="730" spans="2:5" x14ac:dyDescent="0.45">
      <c r="B730" s="261" t="s">
        <v>1682</v>
      </c>
      <c r="C730" s="262">
        <v>509486</v>
      </c>
      <c r="D730" s="262" t="s">
        <v>559</v>
      </c>
      <c r="E730" s="262" t="s">
        <v>678</v>
      </c>
    </row>
    <row r="731" spans="2:5" x14ac:dyDescent="0.45">
      <c r="B731" s="261" t="s">
        <v>1683</v>
      </c>
      <c r="C731" s="262">
        <v>509486</v>
      </c>
      <c r="D731" s="262" t="s">
        <v>559</v>
      </c>
      <c r="E731" s="262" t="s">
        <v>678</v>
      </c>
    </row>
    <row r="732" spans="2:5" x14ac:dyDescent="0.45">
      <c r="B732" s="261" t="s">
        <v>1684</v>
      </c>
      <c r="C732" s="262">
        <v>507486</v>
      </c>
      <c r="D732" s="262" t="s">
        <v>559</v>
      </c>
      <c r="E732" s="262" t="s">
        <v>607</v>
      </c>
    </row>
    <row r="733" spans="2:5" x14ac:dyDescent="0.45">
      <c r="B733" s="261" t="s">
        <v>1685</v>
      </c>
      <c r="C733" s="262">
        <v>538817</v>
      </c>
      <c r="D733" s="262" t="s">
        <v>559</v>
      </c>
      <c r="E733" s="262" t="s">
        <v>678</v>
      </c>
    </row>
    <row r="734" spans="2:5" x14ac:dyDescent="0.45">
      <c r="B734" s="261" t="s">
        <v>1686</v>
      </c>
      <c r="C734" s="262">
        <v>536974</v>
      </c>
      <c r="D734" s="262" t="s">
        <v>559</v>
      </c>
      <c r="E734" s="262" t="s">
        <v>678</v>
      </c>
    </row>
    <row r="735" spans="2:5" x14ac:dyDescent="0.45">
      <c r="B735" s="261" t="s">
        <v>1687</v>
      </c>
      <c r="C735" s="262">
        <v>540652</v>
      </c>
      <c r="D735" s="262" t="s">
        <v>559</v>
      </c>
      <c r="E735" s="262" t="s">
        <v>743</v>
      </c>
    </row>
    <row r="736" spans="2:5" x14ac:dyDescent="0.45">
      <c r="B736" s="261" t="s">
        <v>1688</v>
      </c>
      <c r="C736" s="262">
        <v>513375</v>
      </c>
      <c r="D736" s="262" t="s">
        <v>1689</v>
      </c>
      <c r="E736" s="262" t="s">
        <v>1475</v>
      </c>
    </row>
    <row r="737" spans="2:5" x14ac:dyDescent="0.45">
      <c r="B737" s="261" t="s">
        <v>1690</v>
      </c>
      <c r="C737" s="262">
        <v>534804</v>
      </c>
      <c r="D737" s="262" t="s">
        <v>1691</v>
      </c>
      <c r="E737" s="262" t="s">
        <v>542</v>
      </c>
    </row>
    <row r="738" spans="2:5" x14ac:dyDescent="0.45">
      <c r="B738" s="261" t="s">
        <v>1692</v>
      </c>
      <c r="C738" s="262">
        <v>533260</v>
      </c>
      <c r="D738" s="262" t="s">
        <v>1693</v>
      </c>
      <c r="E738" s="262" t="s">
        <v>663</v>
      </c>
    </row>
    <row r="739" spans="2:5" x14ac:dyDescent="0.45">
      <c r="B739" s="261" t="s">
        <v>1694</v>
      </c>
      <c r="C739" s="262">
        <v>530609</v>
      </c>
      <c r="D739" s="262" t="s">
        <v>559</v>
      </c>
      <c r="E739" s="262" t="s">
        <v>1475</v>
      </c>
    </row>
    <row r="740" spans="2:5" x14ac:dyDescent="0.45">
      <c r="B740" s="261" t="s">
        <v>1695</v>
      </c>
      <c r="C740" s="262">
        <v>532282</v>
      </c>
      <c r="D740" s="262" t="s">
        <v>1696</v>
      </c>
      <c r="E740" s="262" t="s">
        <v>912</v>
      </c>
    </row>
    <row r="741" spans="2:5" x14ac:dyDescent="0.45">
      <c r="B741" s="261" t="s">
        <v>1697</v>
      </c>
      <c r="C741" s="262">
        <v>500870</v>
      </c>
      <c r="D741" s="262" t="s">
        <v>1698</v>
      </c>
      <c r="E741" s="262" t="s">
        <v>767</v>
      </c>
    </row>
    <row r="742" spans="2:5" x14ac:dyDescent="0.45">
      <c r="B742" s="261" t="s">
        <v>1699</v>
      </c>
      <c r="C742" s="262">
        <v>500870</v>
      </c>
      <c r="D742" s="262" t="s">
        <v>1698</v>
      </c>
      <c r="E742" s="262" t="s">
        <v>767</v>
      </c>
    </row>
    <row r="743" spans="2:5" x14ac:dyDescent="0.45">
      <c r="B743" s="261" t="s">
        <v>1700</v>
      </c>
      <c r="C743" s="262">
        <v>531682</v>
      </c>
      <c r="D743" s="262" t="s">
        <v>559</v>
      </c>
      <c r="E743" s="262" t="s">
        <v>545</v>
      </c>
    </row>
    <row r="744" spans="2:5" x14ac:dyDescent="0.45">
      <c r="B744" s="261" t="s">
        <v>1701</v>
      </c>
      <c r="C744" s="262">
        <v>531158</v>
      </c>
      <c r="D744" s="262" t="s">
        <v>559</v>
      </c>
      <c r="E744" s="262" t="s">
        <v>581</v>
      </c>
    </row>
    <row r="745" spans="2:5" x14ac:dyDescent="0.45">
      <c r="B745" s="261" t="s">
        <v>1702</v>
      </c>
      <c r="C745" s="262">
        <v>531900</v>
      </c>
      <c r="D745" s="262" t="s">
        <v>559</v>
      </c>
      <c r="E745" s="262" t="s">
        <v>581</v>
      </c>
    </row>
    <row r="746" spans="2:5" x14ac:dyDescent="0.45">
      <c r="B746" s="261" t="s">
        <v>1703</v>
      </c>
      <c r="C746" s="262">
        <v>519600</v>
      </c>
      <c r="D746" s="262" t="s">
        <v>1704</v>
      </c>
      <c r="E746" s="262" t="s">
        <v>964</v>
      </c>
    </row>
    <row r="747" spans="2:5" x14ac:dyDescent="0.45">
      <c r="B747" s="261" t="s">
        <v>1705</v>
      </c>
      <c r="C747" s="262">
        <v>519600</v>
      </c>
      <c r="D747" s="262" t="s">
        <v>1704</v>
      </c>
      <c r="E747" s="262" t="s">
        <v>964</v>
      </c>
    </row>
    <row r="748" spans="2:5" x14ac:dyDescent="0.45">
      <c r="B748" s="261" t="s">
        <v>1706</v>
      </c>
      <c r="C748" s="262">
        <v>500878</v>
      </c>
      <c r="D748" s="262" t="s">
        <v>1707</v>
      </c>
      <c r="E748" s="262" t="s">
        <v>1037</v>
      </c>
    </row>
    <row r="749" spans="2:5" x14ac:dyDescent="0.45">
      <c r="B749" s="261" t="s">
        <v>1708</v>
      </c>
      <c r="C749" s="262">
        <v>530789</v>
      </c>
      <c r="D749" s="262" t="s">
        <v>559</v>
      </c>
      <c r="E749" s="262" t="s">
        <v>678</v>
      </c>
    </row>
    <row r="750" spans="2:5" x14ac:dyDescent="0.45">
      <c r="B750" s="261" t="s">
        <v>1709</v>
      </c>
      <c r="C750" s="262">
        <v>531119</v>
      </c>
      <c r="D750" s="262" t="s">
        <v>559</v>
      </c>
      <c r="E750" s="262" t="s">
        <v>672</v>
      </c>
    </row>
    <row r="751" spans="2:5" x14ac:dyDescent="0.45">
      <c r="B751" s="261" t="s">
        <v>1710</v>
      </c>
      <c r="C751" s="262">
        <v>531119</v>
      </c>
      <c r="D751" s="262" t="s">
        <v>559</v>
      </c>
      <c r="E751" s="262" t="s">
        <v>672</v>
      </c>
    </row>
    <row r="752" spans="2:5" x14ac:dyDescent="0.45">
      <c r="B752" s="261" t="s">
        <v>1711</v>
      </c>
      <c r="C752" s="262">
        <v>514171</v>
      </c>
      <c r="D752" s="262" t="s">
        <v>559</v>
      </c>
      <c r="E752" s="262" t="s">
        <v>1085</v>
      </c>
    </row>
    <row r="753" spans="2:5" x14ac:dyDescent="0.45">
      <c r="B753" s="261" t="s">
        <v>1712</v>
      </c>
      <c r="C753" s="262">
        <v>538734</v>
      </c>
      <c r="D753" s="262" t="s">
        <v>559</v>
      </c>
      <c r="E753" s="262" t="s">
        <v>545</v>
      </c>
    </row>
    <row r="754" spans="2:5" x14ac:dyDescent="0.45">
      <c r="B754" s="261" t="s">
        <v>1713</v>
      </c>
      <c r="C754" s="262">
        <v>532695</v>
      </c>
      <c r="D754" s="262" t="s">
        <v>1714</v>
      </c>
      <c r="E754" s="262" t="s">
        <v>672</v>
      </c>
    </row>
    <row r="755" spans="2:5" x14ac:dyDescent="0.45">
      <c r="B755" s="261" t="s">
        <v>1715</v>
      </c>
      <c r="C755" s="262">
        <v>532871</v>
      </c>
      <c r="D755" s="262" t="s">
        <v>1716</v>
      </c>
      <c r="E755" s="262" t="s">
        <v>895</v>
      </c>
    </row>
    <row r="756" spans="2:5" x14ac:dyDescent="0.45">
      <c r="B756" s="261" t="s">
        <v>1717</v>
      </c>
      <c r="C756" s="262">
        <v>532701</v>
      </c>
      <c r="D756" s="262" t="s">
        <v>559</v>
      </c>
      <c r="E756" s="262" t="s">
        <v>553</v>
      </c>
    </row>
    <row r="757" spans="2:5" x14ac:dyDescent="0.45">
      <c r="B757" s="261" t="s">
        <v>1718</v>
      </c>
      <c r="C757" s="262">
        <v>522251</v>
      </c>
      <c r="D757" s="262" t="s">
        <v>559</v>
      </c>
      <c r="E757" s="262" t="s">
        <v>567</v>
      </c>
    </row>
    <row r="758" spans="2:5" x14ac:dyDescent="0.45">
      <c r="B758" s="261" t="s">
        <v>1719</v>
      </c>
      <c r="C758" s="262">
        <v>531380</v>
      </c>
      <c r="D758" s="262" t="s">
        <v>559</v>
      </c>
      <c r="E758" s="262" t="s">
        <v>1720</v>
      </c>
    </row>
    <row r="759" spans="2:5" x14ac:dyDescent="0.45">
      <c r="B759" s="261" t="s">
        <v>1721</v>
      </c>
      <c r="C759" s="262">
        <v>532885</v>
      </c>
      <c r="D759" s="262" t="s">
        <v>1722</v>
      </c>
      <c r="E759" s="262" t="s">
        <v>875</v>
      </c>
    </row>
    <row r="760" spans="2:5" x14ac:dyDescent="0.45">
      <c r="B760" s="261" t="s">
        <v>1723</v>
      </c>
      <c r="C760" s="262" t="s">
        <v>559</v>
      </c>
      <c r="D760" s="262" t="s">
        <v>1724</v>
      </c>
      <c r="E760" s="262" t="s">
        <v>508</v>
      </c>
    </row>
    <row r="761" spans="2:5" x14ac:dyDescent="0.45">
      <c r="B761" s="261" t="s">
        <v>1725</v>
      </c>
      <c r="C761" s="262" t="s">
        <v>559</v>
      </c>
      <c r="D761" s="262" t="s">
        <v>1724</v>
      </c>
      <c r="E761" s="262" t="s">
        <v>508</v>
      </c>
    </row>
    <row r="762" spans="2:5" x14ac:dyDescent="0.45">
      <c r="B762" s="261" t="s">
        <v>1726</v>
      </c>
      <c r="C762" s="262">
        <v>501827</v>
      </c>
      <c r="D762" s="262" t="s">
        <v>559</v>
      </c>
      <c r="E762" s="262" t="s">
        <v>631</v>
      </c>
    </row>
    <row r="763" spans="2:5" x14ac:dyDescent="0.45">
      <c r="B763" s="261" t="s">
        <v>1727</v>
      </c>
      <c r="C763" s="262">
        <v>501150</v>
      </c>
      <c r="D763" s="262" t="s">
        <v>1728</v>
      </c>
      <c r="E763" s="262" t="s">
        <v>542</v>
      </c>
    </row>
    <row r="764" spans="2:5" x14ac:dyDescent="0.45">
      <c r="B764" s="261" t="s">
        <v>1729</v>
      </c>
      <c r="C764" s="262">
        <v>517544</v>
      </c>
      <c r="D764" s="262" t="s">
        <v>1730</v>
      </c>
      <c r="E764" s="262" t="s">
        <v>978</v>
      </c>
    </row>
    <row r="765" spans="2:5" x14ac:dyDescent="0.45">
      <c r="B765" s="261" t="s">
        <v>1731</v>
      </c>
      <c r="C765" s="262">
        <v>500280</v>
      </c>
      <c r="D765" s="262" t="s">
        <v>1732</v>
      </c>
      <c r="E765" s="262" t="s">
        <v>574</v>
      </c>
    </row>
    <row r="766" spans="2:5" x14ac:dyDescent="0.45">
      <c r="B766" s="261" t="s">
        <v>1733</v>
      </c>
      <c r="C766" s="262">
        <v>500083</v>
      </c>
      <c r="D766" s="262" t="s">
        <v>1734</v>
      </c>
      <c r="E766" s="262" t="s">
        <v>862</v>
      </c>
    </row>
    <row r="767" spans="2:5" x14ac:dyDescent="0.45">
      <c r="B767" s="261" t="s">
        <v>1735</v>
      </c>
      <c r="C767" s="262">
        <v>532548</v>
      </c>
      <c r="D767" s="262" t="s">
        <v>1736</v>
      </c>
      <c r="E767" s="262" t="s">
        <v>1052</v>
      </c>
    </row>
    <row r="768" spans="2:5" x14ac:dyDescent="0.45">
      <c r="B768" s="261" t="s">
        <v>1737</v>
      </c>
      <c r="C768" s="262">
        <v>532548</v>
      </c>
      <c r="D768" s="262" t="s">
        <v>1736</v>
      </c>
      <c r="E768" s="262" t="s">
        <v>1052</v>
      </c>
    </row>
    <row r="769" spans="2:5" x14ac:dyDescent="0.45">
      <c r="B769" s="261" t="s">
        <v>1738</v>
      </c>
      <c r="C769" s="262">
        <v>500040</v>
      </c>
      <c r="D769" s="262" t="s">
        <v>1739</v>
      </c>
      <c r="E769" s="262" t="s">
        <v>572</v>
      </c>
    </row>
    <row r="770" spans="2:5" x14ac:dyDescent="0.45">
      <c r="B770" s="261" t="s">
        <v>1740</v>
      </c>
      <c r="C770" s="262">
        <v>530881</v>
      </c>
      <c r="D770" s="262" t="s">
        <v>559</v>
      </c>
      <c r="E770" s="262" t="s">
        <v>542</v>
      </c>
    </row>
    <row r="771" spans="2:5" x14ac:dyDescent="0.45">
      <c r="B771" s="261" t="s">
        <v>1741</v>
      </c>
      <c r="C771" s="262">
        <v>532443</v>
      </c>
      <c r="D771" s="262" t="s">
        <v>1742</v>
      </c>
      <c r="E771" s="262" t="s">
        <v>834</v>
      </c>
    </row>
    <row r="772" spans="2:5" x14ac:dyDescent="0.45">
      <c r="B772" s="261" t="s">
        <v>1743</v>
      </c>
      <c r="C772" s="262">
        <v>532413</v>
      </c>
      <c r="D772" s="262" t="s">
        <v>1744</v>
      </c>
      <c r="E772" s="262" t="s">
        <v>882</v>
      </c>
    </row>
    <row r="773" spans="2:5" x14ac:dyDescent="0.45">
      <c r="B773" s="261" t="s">
        <v>1745</v>
      </c>
      <c r="C773" s="262">
        <v>512341</v>
      </c>
      <c r="D773" s="262" t="s">
        <v>559</v>
      </c>
      <c r="E773" s="262" t="s">
        <v>887</v>
      </c>
    </row>
    <row r="774" spans="2:5" x14ac:dyDescent="0.45">
      <c r="B774" s="261" t="s">
        <v>1746</v>
      </c>
      <c r="C774" s="262">
        <v>500084</v>
      </c>
      <c r="D774" s="262" t="s">
        <v>1747</v>
      </c>
      <c r="E774" s="262" t="s">
        <v>697</v>
      </c>
    </row>
    <row r="775" spans="2:5" x14ac:dyDescent="0.45">
      <c r="B775" s="261" t="s">
        <v>1748</v>
      </c>
      <c r="C775" s="262" t="s">
        <v>559</v>
      </c>
      <c r="D775" s="262" t="s">
        <v>1749</v>
      </c>
      <c r="E775" s="262" t="s">
        <v>1750</v>
      </c>
    </row>
    <row r="776" spans="2:5" x14ac:dyDescent="0.45">
      <c r="B776" s="261" t="s">
        <v>1751</v>
      </c>
      <c r="C776" s="262">
        <v>542333</v>
      </c>
      <c r="D776" s="262" t="s">
        <v>1752</v>
      </c>
      <c r="E776" s="262" t="s">
        <v>1750</v>
      </c>
    </row>
    <row r="777" spans="2:5" x14ac:dyDescent="0.45">
      <c r="B777" s="261" t="s">
        <v>1753</v>
      </c>
      <c r="C777" s="262">
        <v>500093</v>
      </c>
      <c r="D777" s="262" t="s">
        <v>1754</v>
      </c>
      <c r="E777" s="262" t="s">
        <v>602</v>
      </c>
    </row>
    <row r="778" spans="2:5" x14ac:dyDescent="0.45">
      <c r="B778" s="261" t="s">
        <v>1755</v>
      </c>
      <c r="C778" s="262">
        <v>531489</v>
      </c>
      <c r="D778" s="262" t="s">
        <v>559</v>
      </c>
      <c r="E778" s="262" t="s">
        <v>651</v>
      </c>
    </row>
    <row r="779" spans="2:5" x14ac:dyDescent="0.45">
      <c r="B779" s="261" t="s">
        <v>1756</v>
      </c>
      <c r="C779" s="262">
        <v>531946</v>
      </c>
      <c r="D779" s="262" t="s">
        <v>559</v>
      </c>
      <c r="E779" s="262" t="s">
        <v>553</v>
      </c>
    </row>
    <row r="780" spans="2:5" x14ac:dyDescent="0.45">
      <c r="B780" s="261" t="s">
        <v>1757</v>
      </c>
      <c r="C780" s="262">
        <v>542399</v>
      </c>
      <c r="D780" s="262" t="s">
        <v>1758</v>
      </c>
      <c r="E780" s="262" t="s">
        <v>477</v>
      </c>
    </row>
    <row r="781" spans="2:5" x14ac:dyDescent="0.45">
      <c r="B781" s="261" t="s">
        <v>1759</v>
      </c>
      <c r="C781" s="262">
        <v>539600</v>
      </c>
      <c r="D781" s="262" t="s">
        <v>559</v>
      </c>
      <c r="E781" s="262" t="s">
        <v>581</v>
      </c>
    </row>
    <row r="782" spans="2:5" x14ac:dyDescent="0.45">
      <c r="B782" s="261" t="s">
        <v>1760</v>
      </c>
      <c r="C782" s="262">
        <v>530307</v>
      </c>
      <c r="D782" s="262" t="s">
        <v>559</v>
      </c>
      <c r="E782" s="262" t="s">
        <v>756</v>
      </c>
    </row>
    <row r="783" spans="2:5" x14ac:dyDescent="0.45">
      <c r="B783" s="261" t="s">
        <v>1761</v>
      </c>
      <c r="C783" s="262">
        <v>512301</v>
      </c>
      <c r="D783" s="262" t="s">
        <v>559</v>
      </c>
      <c r="E783" s="262" t="s">
        <v>581</v>
      </c>
    </row>
    <row r="784" spans="2:5" x14ac:dyDescent="0.45">
      <c r="B784" s="261" t="s">
        <v>1762</v>
      </c>
      <c r="C784" s="262">
        <v>500085</v>
      </c>
      <c r="D784" s="262" t="s">
        <v>1763</v>
      </c>
      <c r="E784" s="262" t="s">
        <v>1065</v>
      </c>
    </row>
    <row r="785" spans="2:5" x14ac:dyDescent="0.45">
      <c r="B785" s="261" t="s">
        <v>1764</v>
      </c>
      <c r="C785" s="262">
        <v>542627</v>
      </c>
      <c r="D785" s="262" t="s">
        <v>1765</v>
      </c>
      <c r="E785" s="262" t="s">
        <v>923</v>
      </c>
    </row>
    <row r="786" spans="2:5" x14ac:dyDescent="0.45">
      <c r="B786" s="261" t="s">
        <v>1766</v>
      </c>
      <c r="C786" s="262">
        <v>522292</v>
      </c>
      <c r="D786" s="262" t="s">
        <v>559</v>
      </c>
      <c r="E786" s="262" t="s">
        <v>574</v>
      </c>
    </row>
    <row r="787" spans="2:5" x14ac:dyDescent="0.45">
      <c r="B787" s="261" t="s">
        <v>1767</v>
      </c>
      <c r="C787" s="262">
        <v>530309</v>
      </c>
      <c r="D787" s="262" t="s">
        <v>559</v>
      </c>
      <c r="E787" s="262" t="s">
        <v>581</v>
      </c>
    </row>
    <row r="788" spans="2:5" x14ac:dyDescent="0.45">
      <c r="B788" s="261" t="s">
        <v>1768</v>
      </c>
      <c r="C788" s="262">
        <v>540829</v>
      </c>
      <c r="D788" s="262" t="s">
        <v>559</v>
      </c>
      <c r="E788" s="262" t="s">
        <v>581</v>
      </c>
    </row>
    <row r="789" spans="2:5" x14ac:dyDescent="0.45">
      <c r="B789" s="261" t="s">
        <v>1769</v>
      </c>
      <c r="C789" s="262">
        <v>535142</v>
      </c>
      <c r="D789" s="262" t="s">
        <v>559</v>
      </c>
      <c r="E789" s="262" t="s">
        <v>562</v>
      </c>
    </row>
    <row r="790" spans="2:5" x14ac:dyDescent="0.45">
      <c r="B790" s="261" t="s">
        <v>1770</v>
      </c>
      <c r="C790" s="262">
        <v>531327</v>
      </c>
      <c r="D790" s="262" t="s">
        <v>559</v>
      </c>
      <c r="E790" s="262" t="s">
        <v>542</v>
      </c>
    </row>
    <row r="791" spans="2:5" x14ac:dyDescent="0.45">
      <c r="B791" s="261" t="s">
        <v>1771</v>
      </c>
      <c r="C791" s="262">
        <v>511696</v>
      </c>
      <c r="D791" s="262" t="s">
        <v>559</v>
      </c>
      <c r="E791" s="262" t="s">
        <v>542</v>
      </c>
    </row>
    <row r="792" spans="2:5" x14ac:dyDescent="0.45">
      <c r="B792" s="261" t="s">
        <v>1772</v>
      </c>
      <c r="C792" s="262">
        <v>531977</v>
      </c>
      <c r="D792" s="262" t="s">
        <v>559</v>
      </c>
      <c r="E792" s="262" t="s">
        <v>631</v>
      </c>
    </row>
    <row r="793" spans="2:5" x14ac:dyDescent="0.45">
      <c r="B793" s="261" t="s">
        <v>1773</v>
      </c>
      <c r="C793" s="262">
        <v>504671</v>
      </c>
      <c r="D793" s="262" t="s">
        <v>559</v>
      </c>
      <c r="E793" s="262" t="s">
        <v>591</v>
      </c>
    </row>
    <row r="794" spans="2:5" x14ac:dyDescent="0.45">
      <c r="B794" s="261" t="s">
        <v>1774</v>
      </c>
      <c r="C794" s="262">
        <v>539800</v>
      </c>
      <c r="D794" s="262" t="s">
        <v>559</v>
      </c>
      <c r="E794" s="262" t="s">
        <v>581</v>
      </c>
    </row>
    <row r="795" spans="2:5" x14ac:dyDescent="0.45">
      <c r="B795" s="261" t="s">
        <v>1775</v>
      </c>
      <c r="C795" s="262">
        <v>526917</v>
      </c>
      <c r="D795" s="262" t="s">
        <v>559</v>
      </c>
      <c r="E795" s="262" t="s">
        <v>645</v>
      </c>
    </row>
    <row r="796" spans="2:5" x14ac:dyDescent="0.45">
      <c r="B796" s="261" t="s">
        <v>1776</v>
      </c>
      <c r="C796" s="262">
        <v>530871</v>
      </c>
      <c r="D796" s="262" t="s">
        <v>559</v>
      </c>
      <c r="E796" s="262" t="s">
        <v>718</v>
      </c>
    </row>
    <row r="797" spans="2:5" x14ac:dyDescent="0.45">
      <c r="B797" s="261" t="s">
        <v>1777</v>
      </c>
      <c r="C797" s="262">
        <v>540395</v>
      </c>
      <c r="D797" s="262" t="s">
        <v>559</v>
      </c>
      <c r="E797" s="262" t="s">
        <v>718</v>
      </c>
    </row>
    <row r="798" spans="2:5" x14ac:dyDescent="0.45">
      <c r="B798" s="261" t="s">
        <v>1778</v>
      </c>
      <c r="C798" s="262">
        <v>541269</v>
      </c>
      <c r="D798" s="262" t="s">
        <v>1779</v>
      </c>
      <c r="E798" s="262" t="s">
        <v>607</v>
      </c>
    </row>
    <row r="799" spans="2:5" x14ac:dyDescent="0.45">
      <c r="B799" s="261" t="s">
        <v>1780</v>
      </c>
      <c r="C799" s="262">
        <v>539230</v>
      </c>
      <c r="D799" s="262" t="s">
        <v>559</v>
      </c>
      <c r="E799" s="262" t="s">
        <v>718</v>
      </c>
    </row>
    <row r="800" spans="2:5" x14ac:dyDescent="0.45">
      <c r="B800" s="261" t="s">
        <v>1781</v>
      </c>
      <c r="C800" s="262">
        <v>506365</v>
      </c>
      <c r="D800" s="262" t="s">
        <v>559</v>
      </c>
      <c r="E800" s="262" t="s">
        <v>597</v>
      </c>
    </row>
    <row r="801" spans="2:5" x14ac:dyDescent="0.45">
      <c r="B801" s="261" t="s">
        <v>1782</v>
      </c>
      <c r="C801" s="262">
        <v>537326</v>
      </c>
      <c r="D801" s="262" t="s">
        <v>559</v>
      </c>
      <c r="E801" s="262" t="s">
        <v>567</v>
      </c>
    </row>
    <row r="802" spans="2:5" x14ac:dyDescent="0.45">
      <c r="B802" s="261" t="s">
        <v>1783</v>
      </c>
      <c r="C802" s="262">
        <v>539011</v>
      </c>
      <c r="D802" s="262" t="s">
        <v>559</v>
      </c>
      <c r="E802" s="262" t="s">
        <v>591</v>
      </c>
    </row>
    <row r="803" spans="2:5" x14ac:dyDescent="0.45">
      <c r="B803" s="261" t="s">
        <v>1784</v>
      </c>
      <c r="C803" s="262">
        <v>523489</v>
      </c>
      <c r="D803" s="262" t="s">
        <v>559</v>
      </c>
      <c r="E803" s="262" t="s">
        <v>747</v>
      </c>
    </row>
    <row r="804" spans="2:5" x14ac:dyDescent="0.45">
      <c r="B804" s="261" t="s">
        <v>1785</v>
      </c>
      <c r="C804" s="262">
        <v>500110</v>
      </c>
      <c r="D804" s="262" t="s">
        <v>1786</v>
      </c>
      <c r="E804" s="262" t="s">
        <v>1484</v>
      </c>
    </row>
    <row r="805" spans="2:5" x14ac:dyDescent="0.45">
      <c r="B805" s="261" t="s">
        <v>1787</v>
      </c>
      <c r="C805" s="262">
        <v>526817</v>
      </c>
      <c r="D805" s="262" t="s">
        <v>559</v>
      </c>
      <c r="E805" s="262" t="s">
        <v>794</v>
      </c>
    </row>
    <row r="806" spans="2:5" x14ac:dyDescent="0.45">
      <c r="B806" s="261" t="s">
        <v>1788</v>
      </c>
      <c r="C806" s="262">
        <v>521244</v>
      </c>
      <c r="D806" s="262" t="s">
        <v>559</v>
      </c>
      <c r="E806" s="262" t="s">
        <v>574</v>
      </c>
    </row>
    <row r="807" spans="2:5" x14ac:dyDescent="0.45">
      <c r="B807" s="261" t="s">
        <v>1789</v>
      </c>
      <c r="C807" s="262">
        <v>532992</v>
      </c>
      <c r="D807" s="262" t="s">
        <v>559</v>
      </c>
      <c r="E807" s="262" t="s">
        <v>477</v>
      </c>
    </row>
    <row r="808" spans="2:5" x14ac:dyDescent="0.45">
      <c r="B808" s="261" t="s">
        <v>1790</v>
      </c>
      <c r="C808" s="262">
        <v>531358</v>
      </c>
      <c r="D808" s="262" t="s">
        <v>559</v>
      </c>
      <c r="E808" s="262" t="s">
        <v>576</v>
      </c>
    </row>
    <row r="809" spans="2:5" x14ac:dyDescent="0.45">
      <c r="B809" s="261" t="s">
        <v>1791</v>
      </c>
      <c r="C809" s="262">
        <v>530427</v>
      </c>
      <c r="D809" s="262" t="s">
        <v>559</v>
      </c>
      <c r="E809" s="262" t="s">
        <v>1792</v>
      </c>
    </row>
    <row r="810" spans="2:5" x14ac:dyDescent="0.45">
      <c r="B810" s="261" t="s">
        <v>1793</v>
      </c>
      <c r="C810" s="262">
        <v>526546</v>
      </c>
      <c r="D810" s="262" t="s">
        <v>559</v>
      </c>
      <c r="E810" s="262" t="s">
        <v>747</v>
      </c>
    </row>
    <row r="811" spans="2:5" x14ac:dyDescent="0.45">
      <c r="B811" s="261" t="s">
        <v>1794</v>
      </c>
      <c r="C811" s="262">
        <v>511243</v>
      </c>
      <c r="D811" s="262" t="s">
        <v>1795</v>
      </c>
      <c r="E811" s="262" t="s">
        <v>576</v>
      </c>
    </row>
    <row r="812" spans="2:5" x14ac:dyDescent="0.45">
      <c r="B812" s="261" t="s">
        <v>1796</v>
      </c>
      <c r="C812" s="262">
        <v>511243</v>
      </c>
      <c r="D812" s="262" t="s">
        <v>1797</v>
      </c>
      <c r="E812" s="262" t="s">
        <v>576</v>
      </c>
    </row>
    <row r="813" spans="2:5" x14ac:dyDescent="0.45">
      <c r="B813" s="261" t="s">
        <v>1798</v>
      </c>
      <c r="C813" s="262">
        <v>519475</v>
      </c>
      <c r="D813" s="262" t="s">
        <v>559</v>
      </c>
      <c r="E813" s="262" t="s">
        <v>639</v>
      </c>
    </row>
    <row r="814" spans="2:5" x14ac:dyDescent="0.45">
      <c r="B814" s="261" t="s">
        <v>1799</v>
      </c>
      <c r="C814" s="262">
        <v>540681</v>
      </c>
      <c r="D814" s="262" t="s">
        <v>559</v>
      </c>
      <c r="E814" s="262" t="s">
        <v>619</v>
      </c>
    </row>
    <row r="815" spans="2:5" x14ac:dyDescent="0.45">
      <c r="B815" s="261" t="s">
        <v>1800</v>
      </c>
      <c r="C815" s="262">
        <v>501833</v>
      </c>
      <c r="D815" s="262" t="s">
        <v>559</v>
      </c>
      <c r="E815" s="262" t="s">
        <v>1801</v>
      </c>
    </row>
    <row r="816" spans="2:5" x14ac:dyDescent="0.45">
      <c r="B816" s="261" t="s">
        <v>1802</v>
      </c>
      <c r="C816" s="262">
        <v>539335</v>
      </c>
      <c r="D816" s="262" t="s">
        <v>559</v>
      </c>
      <c r="E816" s="262" t="s">
        <v>581</v>
      </c>
    </row>
    <row r="817" spans="2:5" x14ac:dyDescent="0.45">
      <c r="B817" s="261" t="s">
        <v>1803</v>
      </c>
      <c r="C817" s="262">
        <v>530191</v>
      </c>
      <c r="D817" s="262" t="s">
        <v>1804</v>
      </c>
      <c r="E817" s="262" t="s">
        <v>718</v>
      </c>
    </row>
    <row r="818" spans="2:5" x14ac:dyDescent="0.45">
      <c r="B818" s="261" t="s">
        <v>1805</v>
      </c>
      <c r="C818" s="262">
        <v>530191</v>
      </c>
      <c r="D818" s="262" t="s">
        <v>1804</v>
      </c>
      <c r="E818" s="262" t="s">
        <v>718</v>
      </c>
    </row>
    <row r="819" spans="2:5" x14ac:dyDescent="0.45">
      <c r="B819" s="261" t="s">
        <v>1806</v>
      </c>
      <c r="C819" s="262">
        <v>519477</v>
      </c>
      <c r="D819" s="262" t="s">
        <v>559</v>
      </c>
      <c r="E819" s="262" t="s">
        <v>806</v>
      </c>
    </row>
    <row r="820" spans="2:5" x14ac:dyDescent="0.45">
      <c r="B820" s="261" t="s">
        <v>1807</v>
      </c>
      <c r="C820" s="262">
        <v>542678</v>
      </c>
      <c r="D820" s="262" t="s">
        <v>1808</v>
      </c>
      <c r="E820" s="262" t="s">
        <v>597</v>
      </c>
    </row>
    <row r="821" spans="2:5" x14ac:dyDescent="0.45">
      <c r="B821" s="261" t="s">
        <v>1809</v>
      </c>
      <c r="C821" s="262">
        <v>534758</v>
      </c>
      <c r="D821" s="262" t="s">
        <v>1810</v>
      </c>
      <c r="E821" s="262" t="s">
        <v>545</v>
      </c>
    </row>
    <row r="822" spans="2:5" x14ac:dyDescent="0.45">
      <c r="B822" s="261" t="s">
        <v>1811</v>
      </c>
      <c r="C822" s="262">
        <v>533407</v>
      </c>
      <c r="D822" s="262" t="s">
        <v>1812</v>
      </c>
      <c r="E822" s="262" t="s">
        <v>574</v>
      </c>
    </row>
    <row r="823" spans="2:5" x14ac:dyDescent="0.45">
      <c r="B823" s="261" t="s">
        <v>1813</v>
      </c>
      <c r="C823" s="262">
        <v>530829</v>
      </c>
      <c r="D823" s="262" t="s">
        <v>559</v>
      </c>
      <c r="E823" s="262" t="s">
        <v>576</v>
      </c>
    </row>
    <row r="824" spans="2:5" x14ac:dyDescent="0.45">
      <c r="B824" s="261" t="s">
        <v>1814</v>
      </c>
      <c r="C824" s="262">
        <v>505230</v>
      </c>
      <c r="D824" s="262" t="s">
        <v>1815</v>
      </c>
      <c r="E824" s="262" t="s">
        <v>548</v>
      </c>
    </row>
    <row r="825" spans="2:5" x14ac:dyDescent="0.45">
      <c r="B825" s="261" t="s">
        <v>1816</v>
      </c>
      <c r="C825" s="262">
        <v>531283</v>
      </c>
      <c r="D825" s="262" t="s">
        <v>559</v>
      </c>
      <c r="E825" s="262" t="s">
        <v>576</v>
      </c>
    </row>
    <row r="826" spans="2:5" x14ac:dyDescent="0.45">
      <c r="B826" s="261" t="s">
        <v>1817</v>
      </c>
      <c r="C826" s="262">
        <v>526373</v>
      </c>
      <c r="D826" s="262" t="s">
        <v>559</v>
      </c>
      <c r="E826" s="262" t="s">
        <v>477</v>
      </c>
    </row>
    <row r="827" spans="2:5" x14ac:dyDescent="0.45">
      <c r="B827" s="261" t="s">
        <v>1818</v>
      </c>
      <c r="C827" s="262">
        <v>532807</v>
      </c>
      <c r="D827" s="262" t="s">
        <v>1819</v>
      </c>
      <c r="E827" s="262" t="s">
        <v>560</v>
      </c>
    </row>
    <row r="828" spans="2:5" x14ac:dyDescent="0.45">
      <c r="B828" s="261" t="s">
        <v>1820</v>
      </c>
      <c r="C828" s="262">
        <v>532807</v>
      </c>
      <c r="D828" s="262" t="s">
        <v>1819</v>
      </c>
      <c r="E828" s="262" t="s">
        <v>560</v>
      </c>
    </row>
    <row r="829" spans="2:5" x14ac:dyDescent="0.45">
      <c r="B829" s="261" t="s">
        <v>1821</v>
      </c>
      <c r="C829" s="262">
        <v>530457</v>
      </c>
      <c r="D829" s="262" t="s">
        <v>559</v>
      </c>
      <c r="E829" s="262" t="s">
        <v>562</v>
      </c>
    </row>
    <row r="830" spans="2:5" x14ac:dyDescent="0.45">
      <c r="B830" s="261" t="s">
        <v>1822</v>
      </c>
      <c r="C830" s="262">
        <v>532324</v>
      </c>
      <c r="D830" s="262" t="s">
        <v>1823</v>
      </c>
      <c r="E830" s="262" t="s">
        <v>562</v>
      </c>
    </row>
    <row r="831" spans="2:5" x14ac:dyDescent="0.45">
      <c r="B831" s="261" t="s">
        <v>1824</v>
      </c>
      <c r="C831" s="262">
        <v>500087</v>
      </c>
      <c r="D831" s="262" t="s">
        <v>1825</v>
      </c>
      <c r="E831" s="262" t="s">
        <v>597</v>
      </c>
    </row>
    <row r="832" spans="2:5" x14ac:dyDescent="0.45">
      <c r="B832" s="261" t="s">
        <v>1826</v>
      </c>
      <c r="C832" s="262">
        <v>531775</v>
      </c>
      <c r="D832" s="262" t="s">
        <v>559</v>
      </c>
      <c r="E832" s="262" t="s">
        <v>581</v>
      </c>
    </row>
    <row r="833" spans="2:5" x14ac:dyDescent="0.45">
      <c r="B833" s="261" t="s">
        <v>1827</v>
      </c>
      <c r="C833" s="262">
        <v>502445</v>
      </c>
      <c r="D833" s="262" t="s">
        <v>559</v>
      </c>
      <c r="E833" s="262" t="s">
        <v>645</v>
      </c>
    </row>
    <row r="834" spans="2:5" x14ac:dyDescent="0.45">
      <c r="B834" s="261" t="s">
        <v>1828</v>
      </c>
      <c r="C834" s="262">
        <v>531235</v>
      </c>
      <c r="D834" s="262" t="s">
        <v>559</v>
      </c>
      <c r="E834" s="262" t="s">
        <v>576</v>
      </c>
    </row>
    <row r="835" spans="2:5" x14ac:dyDescent="0.45">
      <c r="B835" s="261" t="s">
        <v>1829</v>
      </c>
      <c r="C835" s="262">
        <v>538786</v>
      </c>
      <c r="D835" s="262" t="s">
        <v>559</v>
      </c>
      <c r="E835" s="262" t="s">
        <v>1081</v>
      </c>
    </row>
    <row r="836" spans="2:5" x14ac:dyDescent="0.45">
      <c r="B836" s="261" t="s">
        <v>1830</v>
      </c>
      <c r="C836" s="262">
        <v>538674</v>
      </c>
      <c r="D836" s="262" t="s">
        <v>559</v>
      </c>
      <c r="E836" s="262" t="s">
        <v>1499</v>
      </c>
    </row>
    <row r="837" spans="2:5" x14ac:dyDescent="0.45">
      <c r="B837" s="261" t="s">
        <v>1831</v>
      </c>
      <c r="C837" s="262">
        <v>532210</v>
      </c>
      <c r="D837" s="262" t="s">
        <v>1832</v>
      </c>
      <c r="E837" s="262" t="s">
        <v>875</v>
      </c>
    </row>
    <row r="838" spans="2:5" x14ac:dyDescent="0.45">
      <c r="B838" s="261" t="s">
        <v>1833</v>
      </c>
      <c r="C838" s="262">
        <v>521210</v>
      </c>
      <c r="D838" s="262" t="s">
        <v>559</v>
      </c>
      <c r="E838" s="262" t="s">
        <v>672</v>
      </c>
    </row>
    <row r="839" spans="2:5" x14ac:dyDescent="0.45">
      <c r="B839" s="261" t="s">
        <v>1834</v>
      </c>
      <c r="C839" s="262">
        <v>780013</v>
      </c>
      <c r="D839" s="262" t="s">
        <v>559</v>
      </c>
      <c r="E839" s="262" t="s">
        <v>508</v>
      </c>
    </row>
    <row r="840" spans="2:5" x14ac:dyDescent="0.45">
      <c r="B840" s="261" t="s">
        <v>1835</v>
      </c>
      <c r="C840" s="262">
        <v>780013</v>
      </c>
      <c r="D840" s="262" t="s">
        <v>559</v>
      </c>
      <c r="E840" s="262" t="s">
        <v>508</v>
      </c>
    </row>
    <row r="841" spans="2:5" x14ac:dyDescent="0.45">
      <c r="B841" s="261" t="s">
        <v>1836</v>
      </c>
      <c r="C841" s="262" t="s">
        <v>559</v>
      </c>
      <c r="D841" s="262" t="s">
        <v>1837</v>
      </c>
      <c r="E841" s="262" t="s">
        <v>570</v>
      </c>
    </row>
    <row r="842" spans="2:5" x14ac:dyDescent="0.45">
      <c r="B842" s="261" t="s">
        <v>1838</v>
      </c>
      <c r="C842" s="262" t="s">
        <v>559</v>
      </c>
      <c r="D842" s="262" t="s">
        <v>1839</v>
      </c>
      <c r="E842" s="262" t="s">
        <v>570</v>
      </c>
    </row>
    <row r="843" spans="2:5" x14ac:dyDescent="0.45">
      <c r="B843" s="261" t="s">
        <v>1840</v>
      </c>
      <c r="C843" s="262">
        <v>540403</v>
      </c>
      <c r="D843" s="262" t="s">
        <v>1841</v>
      </c>
      <c r="E843" s="262" t="s">
        <v>663</v>
      </c>
    </row>
    <row r="844" spans="2:5" x14ac:dyDescent="0.45">
      <c r="B844" s="261" t="s">
        <v>1842</v>
      </c>
      <c r="C844" s="262">
        <v>506390</v>
      </c>
      <c r="D844" s="262" t="s">
        <v>1843</v>
      </c>
      <c r="E844" s="262" t="s">
        <v>718</v>
      </c>
    </row>
    <row r="845" spans="2:5" x14ac:dyDescent="0.45">
      <c r="B845" s="261" t="s">
        <v>1844</v>
      </c>
      <c r="C845" s="262">
        <v>506390</v>
      </c>
      <c r="D845" s="262" t="s">
        <v>1845</v>
      </c>
      <c r="E845" s="262" t="s">
        <v>718</v>
      </c>
    </row>
    <row r="846" spans="2:5" x14ac:dyDescent="0.45">
      <c r="B846" s="261" t="s">
        <v>1846</v>
      </c>
      <c r="C846" s="262">
        <v>512213</v>
      </c>
      <c r="D846" s="262" t="s">
        <v>559</v>
      </c>
      <c r="E846" s="262" t="s">
        <v>581</v>
      </c>
    </row>
    <row r="847" spans="2:5" x14ac:dyDescent="0.45">
      <c r="B847" s="261" t="s">
        <v>1847</v>
      </c>
      <c r="C847" s="262">
        <v>540310</v>
      </c>
      <c r="D847" s="262" t="s">
        <v>559</v>
      </c>
      <c r="E847" s="262" t="s">
        <v>574</v>
      </c>
    </row>
    <row r="848" spans="2:5" x14ac:dyDescent="0.45">
      <c r="B848" s="261" t="s">
        <v>1848</v>
      </c>
      <c r="C848" s="262">
        <v>538433</v>
      </c>
      <c r="D848" s="262" t="s">
        <v>559</v>
      </c>
      <c r="E848" s="262" t="s">
        <v>542</v>
      </c>
    </row>
    <row r="849" spans="2:5" x14ac:dyDescent="0.45">
      <c r="B849" s="261" t="s">
        <v>1849</v>
      </c>
      <c r="C849" s="262">
        <v>540481</v>
      </c>
      <c r="D849" s="262" t="s">
        <v>559</v>
      </c>
      <c r="E849" s="262" t="s">
        <v>542</v>
      </c>
    </row>
    <row r="850" spans="2:5" x14ac:dyDescent="0.45">
      <c r="B850" s="261" t="s">
        <v>1850</v>
      </c>
      <c r="C850" s="262">
        <v>530839</v>
      </c>
      <c r="D850" s="262" t="s">
        <v>559</v>
      </c>
      <c r="E850" s="262" t="s">
        <v>651</v>
      </c>
    </row>
    <row r="851" spans="2:5" x14ac:dyDescent="0.45">
      <c r="B851" s="261" t="s">
        <v>1851</v>
      </c>
      <c r="C851" s="262">
        <v>500147</v>
      </c>
      <c r="D851" s="262" t="s">
        <v>559</v>
      </c>
      <c r="E851" s="262" t="s">
        <v>567</v>
      </c>
    </row>
    <row r="852" spans="2:5" x14ac:dyDescent="0.45">
      <c r="B852" s="261" t="s">
        <v>1852</v>
      </c>
      <c r="C852" s="262">
        <v>517330</v>
      </c>
      <c r="D852" s="262" t="s">
        <v>1853</v>
      </c>
      <c r="E852" s="262" t="s">
        <v>855</v>
      </c>
    </row>
    <row r="853" spans="2:5" x14ac:dyDescent="0.45">
      <c r="B853" s="261" t="s">
        <v>1854</v>
      </c>
      <c r="C853" s="262" t="s">
        <v>559</v>
      </c>
      <c r="D853" s="262" t="s">
        <v>1855</v>
      </c>
      <c r="E853" s="262" t="s">
        <v>570</v>
      </c>
    </row>
    <row r="854" spans="2:5" x14ac:dyDescent="0.45">
      <c r="B854" s="261" t="s">
        <v>1856</v>
      </c>
      <c r="C854" s="262">
        <v>512018</v>
      </c>
      <c r="D854" s="262" t="s">
        <v>559</v>
      </c>
      <c r="E854" s="262" t="s">
        <v>565</v>
      </c>
    </row>
    <row r="855" spans="2:5" x14ac:dyDescent="0.45">
      <c r="B855" s="261" t="s">
        <v>1857</v>
      </c>
      <c r="C855" s="262">
        <v>533278</v>
      </c>
      <c r="D855" s="262" t="s">
        <v>1858</v>
      </c>
      <c r="E855" s="262" t="s">
        <v>1235</v>
      </c>
    </row>
    <row r="856" spans="2:5" x14ac:dyDescent="0.45">
      <c r="B856" s="261" t="s">
        <v>1859</v>
      </c>
      <c r="C856" s="262">
        <v>533278</v>
      </c>
      <c r="D856" s="262" t="s">
        <v>1860</v>
      </c>
      <c r="E856" s="262" t="s">
        <v>1235</v>
      </c>
    </row>
    <row r="857" spans="2:5" x14ac:dyDescent="0.45">
      <c r="B857" s="261" t="s">
        <v>1861</v>
      </c>
      <c r="C857" s="262">
        <v>501831</v>
      </c>
      <c r="D857" s="262" t="s">
        <v>559</v>
      </c>
      <c r="E857" s="262" t="s">
        <v>619</v>
      </c>
    </row>
    <row r="858" spans="2:5" x14ac:dyDescent="0.45">
      <c r="B858" s="261" t="s">
        <v>1862</v>
      </c>
      <c r="C858" s="262">
        <v>520131</v>
      </c>
      <c r="D858" s="262" t="s">
        <v>559</v>
      </c>
      <c r="E858" s="262" t="s">
        <v>631</v>
      </c>
    </row>
    <row r="859" spans="2:5" x14ac:dyDescent="0.45">
      <c r="B859" s="261" t="s">
        <v>1863</v>
      </c>
      <c r="C859" s="262">
        <v>508571</v>
      </c>
      <c r="D859" s="262" t="s">
        <v>559</v>
      </c>
      <c r="E859" s="262" t="s">
        <v>1037</v>
      </c>
    </row>
    <row r="860" spans="2:5" x14ac:dyDescent="0.45">
      <c r="B860" s="261" t="s">
        <v>1864</v>
      </c>
      <c r="C860" s="262">
        <v>513353</v>
      </c>
      <c r="D860" s="262" t="s">
        <v>559</v>
      </c>
      <c r="E860" s="262" t="s">
        <v>718</v>
      </c>
    </row>
    <row r="861" spans="2:5" x14ac:dyDescent="0.45">
      <c r="B861" s="261" t="s">
        <v>1865</v>
      </c>
      <c r="C861" s="262">
        <v>540678</v>
      </c>
      <c r="D861" s="262" t="s">
        <v>1866</v>
      </c>
      <c r="E861" s="262" t="s">
        <v>1801</v>
      </c>
    </row>
    <row r="862" spans="2:5" x14ac:dyDescent="0.45">
      <c r="B862" s="261" t="s">
        <v>1867</v>
      </c>
      <c r="C862" s="262">
        <v>539436</v>
      </c>
      <c r="D862" s="262" t="s">
        <v>1868</v>
      </c>
      <c r="E862" s="262" t="s">
        <v>1046</v>
      </c>
    </row>
    <row r="863" spans="2:5" x14ac:dyDescent="0.45">
      <c r="B863" s="261" t="s">
        <v>1869</v>
      </c>
      <c r="C863" s="262">
        <v>500830</v>
      </c>
      <c r="D863" s="262" t="s">
        <v>1870</v>
      </c>
      <c r="E863" s="262" t="s">
        <v>740</v>
      </c>
    </row>
    <row r="864" spans="2:5" x14ac:dyDescent="0.45">
      <c r="B864" s="261" t="s">
        <v>1871</v>
      </c>
      <c r="C864" s="262">
        <v>500830</v>
      </c>
      <c r="D864" s="262" t="s">
        <v>1870</v>
      </c>
      <c r="E864" s="262" t="s">
        <v>740</v>
      </c>
    </row>
    <row r="865" spans="2:5" x14ac:dyDescent="0.45">
      <c r="B865" s="261" t="s">
        <v>1872</v>
      </c>
      <c r="C865" s="262">
        <v>531210</v>
      </c>
      <c r="D865" s="262" t="s">
        <v>559</v>
      </c>
      <c r="E865" s="262" t="s">
        <v>597</v>
      </c>
    </row>
    <row r="866" spans="2:5" x14ac:dyDescent="0.45">
      <c r="B866" s="261" t="s">
        <v>1873</v>
      </c>
      <c r="C866" s="262">
        <v>540023</v>
      </c>
      <c r="D866" s="262" t="s">
        <v>559</v>
      </c>
      <c r="E866" s="262" t="s">
        <v>1294</v>
      </c>
    </row>
    <row r="867" spans="2:5" x14ac:dyDescent="0.45">
      <c r="B867" s="261" t="s">
        <v>1874</v>
      </c>
      <c r="C867" s="262">
        <v>524752</v>
      </c>
      <c r="D867" s="262" t="s">
        <v>559</v>
      </c>
      <c r="E867" s="262" t="s">
        <v>597</v>
      </c>
    </row>
    <row r="868" spans="2:5" x14ac:dyDescent="0.45">
      <c r="B868" s="261" t="s">
        <v>1875</v>
      </c>
      <c r="C868" s="262">
        <v>534691</v>
      </c>
      <c r="D868" s="262" t="s">
        <v>559</v>
      </c>
      <c r="E868" s="262" t="s">
        <v>542</v>
      </c>
    </row>
    <row r="869" spans="2:5" x14ac:dyDescent="0.45">
      <c r="B869" s="261" t="s">
        <v>1876</v>
      </c>
      <c r="C869" s="262">
        <v>535267</v>
      </c>
      <c r="D869" s="262" t="s">
        <v>559</v>
      </c>
      <c r="E869" s="262" t="s">
        <v>576</v>
      </c>
    </row>
    <row r="870" spans="2:5" x14ac:dyDescent="0.45">
      <c r="B870" s="261" t="s">
        <v>1877</v>
      </c>
      <c r="C870" s="262">
        <v>531216</v>
      </c>
      <c r="D870" s="262" t="s">
        <v>559</v>
      </c>
      <c r="E870" s="262" t="s">
        <v>576</v>
      </c>
    </row>
    <row r="871" spans="2:5" x14ac:dyDescent="0.45">
      <c r="B871" s="261" t="s">
        <v>1878</v>
      </c>
      <c r="C871" s="262">
        <v>533272</v>
      </c>
      <c r="D871" s="262" t="s">
        <v>1879</v>
      </c>
      <c r="E871" s="262" t="s">
        <v>637</v>
      </c>
    </row>
    <row r="872" spans="2:5" x14ac:dyDescent="0.45">
      <c r="B872" s="261" t="s">
        <v>1880</v>
      </c>
      <c r="C872" s="262">
        <v>539986</v>
      </c>
      <c r="D872" s="262" t="s">
        <v>559</v>
      </c>
      <c r="E872" s="262" t="s">
        <v>753</v>
      </c>
    </row>
    <row r="873" spans="2:5" x14ac:dyDescent="0.45">
      <c r="B873" s="261" t="s">
        <v>1881</v>
      </c>
      <c r="C873" s="262">
        <v>532342</v>
      </c>
      <c r="D873" s="262" t="s">
        <v>559</v>
      </c>
      <c r="E873" s="262" t="s">
        <v>545</v>
      </c>
    </row>
    <row r="874" spans="2:5" x14ac:dyDescent="0.45">
      <c r="B874" s="261" t="s">
        <v>1882</v>
      </c>
      <c r="C874" s="262">
        <v>531041</v>
      </c>
      <c r="D874" s="262" t="s">
        <v>559</v>
      </c>
      <c r="E874" s="262" t="s">
        <v>581</v>
      </c>
    </row>
    <row r="875" spans="2:5" x14ac:dyDescent="0.45">
      <c r="B875" s="261" t="s">
        <v>1883</v>
      </c>
      <c r="C875" s="262">
        <v>532456</v>
      </c>
      <c r="D875" s="262" t="s">
        <v>1884</v>
      </c>
      <c r="E875" s="262" t="s">
        <v>655</v>
      </c>
    </row>
    <row r="876" spans="2:5" x14ac:dyDescent="0.45">
      <c r="B876" s="261" t="s">
        <v>1885</v>
      </c>
      <c r="C876" s="262">
        <v>532339</v>
      </c>
      <c r="D876" s="262" t="s">
        <v>1886</v>
      </c>
      <c r="E876" s="262" t="s">
        <v>1042</v>
      </c>
    </row>
    <row r="877" spans="2:5" x14ac:dyDescent="0.45">
      <c r="B877" s="261" t="s">
        <v>1887</v>
      </c>
      <c r="C877" s="262">
        <v>507833</v>
      </c>
      <c r="D877" s="262" t="s">
        <v>559</v>
      </c>
      <c r="E877" s="262" t="s">
        <v>882</v>
      </c>
    </row>
    <row r="878" spans="2:5" x14ac:dyDescent="0.45">
      <c r="B878" s="261" t="s">
        <v>1888</v>
      </c>
      <c r="C878" s="262">
        <v>522231</v>
      </c>
      <c r="D878" s="262" t="s">
        <v>559</v>
      </c>
      <c r="E878" s="262" t="s">
        <v>955</v>
      </c>
    </row>
    <row r="879" spans="2:5" x14ac:dyDescent="0.45">
      <c r="B879" s="261" t="s">
        <v>1889</v>
      </c>
      <c r="C879" s="262">
        <v>538965</v>
      </c>
      <c r="D879" s="262" t="s">
        <v>559</v>
      </c>
      <c r="E879" s="262" t="s">
        <v>597</v>
      </c>
    </row>
    <row r="880" spans="2:5" x14ac:dyDescent="0.45">
      <c r="B880" s="261" t="s">
        <v>1890</v>
      </c>
      <c r="C880" s="262">
        <v>539266</v>
      </c>
      <c r="D880" s="262" t="s">
        <v>559</v>
      </c>
      <c r="E880" s="262" t="s">
        <v>579</v>
      </c>
    </row>
    <row r="881" spans="2:5" x14ac:dyDescent="0.45">
      <c r="B881" s="261" t="s">
        <v>1891</v>
      </c>
      <c r="C881" s="262">
        <v>504340</v>
      </c>
      <c r="D881" s="262" t="s">
        <v>559</v>
      </c>
      <c r="E881" s="262" t="s">
        <v>542</v>
      </c>
    </row>
    <row r="882" spans="2:5" x14ac:dyDescent="0.45">
      <c r="B882" s="261" t="s">
        <v>1892</v>
      </c>
      <c r="C882" s="262">
        <v>539991</v>
      </c>
      <c r="D882" s="262" t="s">
        <v>1893</v>
      </c>
      <c r="E882" s="262" t="s">
        <v>923</v>
      </c>
    </row>
    <row r="883" spans="2:5" x14ac:dyDescent="0.45">
      <c r="B883" s="261" t="s">
        <v>1894</v>
      </c>
      <c r="C883" s="262">
        <v>526829</v>
      </c>
      <c r="D883" s="262" t="s">
        <v>559</v>
      </c>
      <c r="E883" s="262" t="s">
        <v>767</v>
      </c>
    </row>
    <row r="884" spans="2:5" x14ac:dyDescent="0.45">
      <c r="B884" s="261" t="s">
        <v>1895</v>
      </c>
      <c r="C884" s="262">
        <v>526829</v>
      </c>
      <c r="D884" s="262" t="s">
        <v>1896</v>
      </c>
      <c r="E884" s="262" t="s">
        <v>767</v>
      </c>
    </row>
    <row r="885" spans="2:5" x14ac:dyDescent="0.45">
      <c r="B885" s="261" t="s">
        <v>1897</v>
      </c>
      <c r="C885" s="262">
        <v>526829</v>
      </c>
      <c r="D885" s="262" t="s">
        <v>559</v>
      </c>
      <c r="E885" s="262" t="s">
        <v>767</v>
      </c>
    </row>
    <row r="886" spans="2:5" x14ac:dyDescent="0.45">
      <c r="B886" s="261" t="s">
        <v>1898</v>
      </c>
      <c r="C886" s="262">
        <v>539091</v>
      </c>
      <c r="D886" s="262" t="s">
        <v>559</v>
      </c>
      <c r="E886" s="262" t="s">
        <v>579</v>
      </c>
    </row>
    <row r="887" spans="2:5" x14ac:dyDescent="0.45">
      <c r="B887" s="261" t="s">
        <v>1899</v>
      </c>
      <c r="C887" s="262">
        <v>532902</v>
      </c>
      <c r="D887" s="262" t="s">
        <v>1900</v>
      </c>
      <c r="E887" s="262" t="s">
        <v>645</v>
      </c>
    </row>
    <row r="888" spans="2:5" x14ac:dyDescent="0.45">
      <c r="B888" s="261" t="s">
        <v>1901</v>
      </c>
      <c r="C888" s="262" t="s">
        <v>559</v>
      </c>
      <c r="D888" s="262" t="s">
        <v>1902</v>
      </c>
      <c r="E888" s="262" t="s">
        <v>508</v>
      </c>
    </row>
    <row r="889" spans="2:5" x14ac:dyDescent="0.45">
      <c r="B889" s="261" t="s">
        <v>1903</v>
      </c>
      <c r="C889" s="262">
        <v>531344</v>
      </c>
      <c r="D889" s="262" t="s">
        <v>1904</v>
      </c>
      <c r="E889" s="262" t="s">
        <v>681</v>
      </c>
    </row>
    <row r="890" spans="2:5" x14ac:dyDescent="0.45">
      <c r="B890" s="261" t="s">
        <v>1905</v>
      </c>
      <c r="C890" s="262">
        <v>531344</v>
      </c>
      <c r="D890" s="262" t="s">
        <v>1904</v>
      </c>
      <c r="E890" s="262" t="s">
        <v>681</v>
      </c>
    </row>
    <row r="891" spans="2:5" x14ac:dyDescent="0.45">
      <c r="B891" s="261" t="s">
        <v>1906</v>
      </c>
      <c r="C891" s="262">
        <v>540597</v>
      </c>
      <c r="D891" s="262" t="s">
        <v>559</v>
      </c>
      <c r="E891" s="262" t="s">
        <v>878</v>
      </c>
    </row>
    <row r="892" spans="2:5" x14ac:dyDescent="0.45">
      <c r="B892" s="261" t="s">
        <v>1907</v>
      </c>
      <c r="C892" s="262">
        <v>531067</v>
      </c>
      <c r="D892" s="262" t="s">
        <v>559</v>
      </c>
      <c r="E892" s="262" t="s">
        <v>576</v>
      </c>
    </row>
    <row r="893" spans="2:5" x14ac:dyDescent="0.45">
      <c r="B893" s="261" t="s">
        <v>1908</v>
      </c>
      <c r="C893" s="262">
        <v>531067</v>
      </c>
      <c r="D893" s="262" t="s">
        <v>559</v>
      </c>
      <c r="E893" s="262" t="s">
        <v>576</v>
      </c>
    </row>
    <row r="894" spans="2:5" x14ac:dyDescent="0.45">
      <c r="B894" s="261" t="s">
        <v>1909</v>
      </c>
      <c r="C894" s="262">
        <v>506935</v>
      </c>
      <c r="D894" s="262" t="s">
        <v>559</v>
      </c>
      <c r="E894" s="262" t="s">
        <v>651</v>
      </c>
    </row>
    <row r="895" spans="2:5" x14ac:dyDescent="0.45">
      <c r="B895" s="261" t="s">
        <v>1910</v>
      </c>
      <c r="C895" s="262">
        <v>531460</v>
      </c>
      <c r="D895" s="262" t="s">
        <v>559</v>
      </c>
      <c r="E895" s="262" t="s">
        <v>855</v>
      </c>
    </row>
    <row r="896" spans="2:5" x14ac:dyDescent="0.45">
      <c r="B896" s="261" t="s">
        <v>1911</v>
      </c>
      <c r="C896" s="262">
        <v>523232</v>
      </c>
      <c r="D896" s="262" t="s">
        <v>559</v>
      </c>
      <c r="E896" s="262" t="s">
        <v>767</v>
      </c>
    </row>
    <row r="897" spans="2:5" x14ac:dyDescent="0.45">
      <c r="B897" s="261" t="s">
        <v>1912</v>
      </c>
      <c r="C897" s="262">
        <v>538868</v>
      </c>
      <c r="D897" s="262" t="s">
        <v>559</v>
      </c>
      <c r="E897" s="262" t="s">
        <v>576</v>
      </c>
    </row>
    <row r="898" spans="2:5" x14ac:dyDescent="0.45">
      <c r="B898" s="261" t="s">
        <v>1913</v>
      </c>
      <c r="C898" s="262" t="s">
        <v>559</v>
      </c>
      <c r="D898" s="262" t="s">
        <v>1914</v>
      </c>
      <c r="E898" s="262" t="s">
        <v>570</v>
      </c>
    </row>
    <row r="899" spans="2:5" x14ac:dyDescent="0.45">
      <c r="B899" s="261" t="s">
        <v>1915</v>
      </c>
      <c r="C899" s="262">
        <v>522295</v>
      </c>
      <c r="D899" s="262" t="s">
        <v>1916</v>
      </c>
      <c r="E899" s="262" t="s">
        <v>753</v>
      </c>
    </row>
    <row r="900" spans="2:5" x14ac:dyDescent="0.45">
      <c r="B900" s="261" t="s">
        <v>1917</v>
      </c>
      <c r="C900" s="262">
        <v>531556</v>
      </c>
      <c r="D900" s="262" t="s">
        <v>1918</v>
      </c>
      <c r="E900" s="262" t="s">
        <v>617</v>
      </c>
    </row>
    <row r="901" spans="2:5" x14ac:dyDescent="0.45">
      <c r="B901" s="261" t="s">
        <v>1919</v>
      </c>
      <c r="C901" s="262">
        <v>524506</v>
      </c>
      <c r="D901" s="262" t="s">
        <v>559</v>
      </c>
      <c r="E901" s="262" t="s">
        <v>597</v>
      </c>
    </row>
    <row r="902" spans="2:5" x14ac:dyDescent="0.45">
      <c r="B902" s="261" t="s">
        <v>1920</v>
      </c>
      <c r="C902" s="262">
        <v>530755</v>
      </c>
      <c r="D902" s="262" t="s">
        <v>1921</v>
      </c>
      <c r="E902" s="262" t="s">
        <v>1922</v>
      </c>
    </row>
    <row r="903" spans="2:5" x14ac:dyDescent="0.45">
      <c r="B903" s="261" t="s">
        <v>1923</v>
      </c>
      <c r="C903" s="262">
        <v>532941</v>
      </c>
      <c r="D903" s="262" t="s">
        <v>1924</v>
      </c>
      <c r="E903" s="262" t="s">
        <v>855</v>
      </c>
    </row>
    <row r="904" spans="2:5" x14ac:dyDescent="0.45">
      <c r="B904" s="261" t="s">
        <v>1925</v>
      </c>
      <c r="C904" s="262">
        <v>507543</v>
      </c>
      <c r="D904" s="262" t="s">
        <v>559</v>
      </c>
      <c r="E904" s="262" t="s">
        <v>806</v>
      </c>
    </row>
    <row r="905" spans="2:5" x14ac:dyDescent="0.45">
      <c r="B905" s="261" t="s">
        <v>1926</v>
      </c>
      <c r="C905" s="262">
        <v>533167</v>
      </c>
      <c r="D905" s="262" t="s">
        <v>559</v>
      </c>
      <c r="E905" s="262" t="s">
        <v>955</v>
      </c>
    </row>
    <row r="906" spans="2:5" x14ac:dyDescent="0.45">
      <c r="B906" s="261" t="s">
        <v>1927</v>
      </c>
      <c r="C906" s="262">
        <v>506395</v>
      </c>
      <c r="D906" s="262" t="s">
        <v>1928</v>
      </c>
      <c r="E906" s="262" t="s">
        <v>1065</v>
      </c>
    </row>
    <row r="907" spans="2:5" x14ac:dyDescent="0.45">
      <c r="B907" s="261" t="s">
        <v>1929</v>
      </c>
      <c r="C907" s="262">
        <v>526737</v>
      </c>
      <c r="D907" s="262" t="s">
        <v>559</v>
      </c>
      <c r="E907" s="262" t="s">
        <v>878</v>
      </c>
    </row>
    <row r="908" spans="2:5" x14ac:dyDescent="0.45">
      <c r="B908" s="261" t="s">
        <v>1930</v>
      </c>
      <c r="C908" s="262">
        <v>540199</v>
      </c>
      <c r="D908" s="262" t="s">
        <v>559</v>
      </c>
      <c r="E908" s="262" t="s">
        <v>542</v>
      </c>
    </row>
    <row r="909" spans="2:5" x14ac:dyDescent="0.45">
      <c r="B909" s="261" t="s">
        <v>1931</v>
      </c>
      <c r="C909" s="262">
        <v>532179</v>
      </c>
      <c r="D909" s="262" t="s">
        <v>1932</v>
      </c>
      <c r="E909" s="262" t="s">
        <v>875</v>
      </c>
    </row>
    <row r="910" spans="2:5" x14ac:dyDescent="0.45">
      <c r="B910" s="261" t="s">
        <v>1933</v>
      </c>
      <c r="C910" s="262">
        <v>530859</v>
      </c>
      <c r="D910" s="262" t="s">
        <v>559</v>
      </c>
      <c r="E910" s="262" t="s">
        <v>553</v>
      </c>
    </row>
    <row r="911" spans="2:5" x14ac:dyDescent="0.45">
      <c r="B911" s="261" t="s">
        <v>1934</v>
      </c>
      <c r="C911" s="262">
        <v>530545</v>
      </c>
      <c r="D911" s="262" t="s">
        <v>559</v>
      </c>
      <c r="E911" s="262" t="s">
        <v>548</v>
      </c>
    </row>
    <row r="912" spans="2:5" x14ac:dyDescent="0.45">
      <c r="B912" s="261" t="s">
        <v>1935</v>
      </c>
      <c r="C912" s="262">
        <v>530545</v>
      </c>
      <c r="D912" s="262" t="s">
        <v>559</v>
      </c>
      <c r="E912" s="262" t="s">
        <v>548</v>
      </c>
    </row>
    <row r="913" spans="2:5" x14ac:dyDescent="0.45">
      <c r="B913" s="261" t="s">
        <v>1936</v>
      </c>
      <c r="C913" s="262">
        <v>523100</v>
      </c>
      <c r="D913" s="262" t="s">
        <v>559</v>
      </c>
      <c r="E913" s="262" t="s">
        <v>591</v>
      </c>
    </row>
    <row r="914" spans="2:5" x14ac:dyDescent="0.45">
      <c r="B914" s="261" t="s">
        <v>1937</v>
      </c>
      <c r="C914" s="262">
        <v>508814</v>
      </c>
      <c r="D914" s="262" t="s">
        <v>1938</v>
      </c>
      <c r="E914" s="262" t="s">
        <v>607</v>
      </c>
    </row>
    <row r="915" spans="2:5" x14ac:dyDescent="0.45">
      <c r="B915" s="261" t="s">
        <v>1939</v>
      </c>
      <c r="C915" s="262">
        <v>538922</v>
      </c>
      <c r="D915" s="262" t="s">
        <v>559</v>
      </c>
      <c r="E915" s="262" t="s">
        <v>651</v>
      </c>
    </row>
    <row r="916" spans="2:5" x14ac:dyDescent="0.45">
      <c r="B916" s="261" t="s">
        <v>1940</v>
      </c>
      <c r="C916" s="262">
        <v>526550</v>
      </c>
      <c r="D916" s="262" t="s">
        <v>1941</v>
      </c>
      <c r="E916" s="262" t="s">
        <v>477</v>
      </c>
    </row>
    <row r="917" spans="2:5" x14ac:dyDescent="0.45">
      <c r="B917" s="261" t="s">
        <v>1942</v>
      </c>
      <c r="C917" s="262">
        <v>531624</v>
      </c>
      <c r="D917" s="262" t="s">
        <v>1943</v>
      </c>
      <c r="E917" s="262" t="s">
        <v>645</v>
      </c>
    </row>
    <row r="918" spans="2:5" x14ac:dyDescent="0.45">
      <c r="B918" s="261" t="s">
        <v>1944</v>
      </c>
      <c r="C918" s="262">
        <v>523415</v>
      </c>
      <c r="D918" s="262" t="s">
        <v>559</v>
      </c>
      <c r="E918" s="262" t="s">
        <v>591</v>
      </c>
    </row>
    <row r="919" spans="2:5" x14ac:dyDescent="0.45">
      <c r="B919" s="261" t="s">
        <v>1945</v>
      </c>
      <c r="C919" s="262">
        <v>534920</v>
      </c>
      <c r="D919" s="262" t="s">
        <v>559</v>
      </c>
      <c r="E919" s="262" t="s">
        <v>545</v>
      </c>
    </row>
    <row r="920" spans="2:5" x14ac:dyDescent="0.45">
      <c r="B920" s="261" t="s">
        <v>1946</v>
      </c>
      <c r="C920" s="262">
        <v>533144</v>
      </c>
      <c r="D920" s="262" t="s">
        <v>1947</v>
      </c>
      <c r="E920" s="262" t="s">
        <v>1558</v>
      </c>
    </row>
    <row r="921" spans="2:5" x14ac:dyDescent="0.45">
      <c r="B921" s="261" t="s">
        <v>1948</v>
      </c>
      <c r="C921" s="262">
        <v>542641</v>
      </c>
      <c r="D921" s="262" t="s">
        <v>1949</v>
      </c>
      <c r="E921" s="262" t="s">
        <v>576</v>
      </c>
    </row>
    <row r="922" spans="2:5" x14ac:dyDescent="0.45">
      <c r="B922" s="261" t="s">
        <v>1950</v>
      </c>
      <c r="C922" s="262">
        <v>538770</v>
      </c>
      <c r="D922" s="262" t="s">
        <v>559</v>
      </c>
      <c r="E922" s="262" t="s">
        <v>645</v>
      </c>
    </row>
    <row r="923" spans="2:5" x14ac:dyDescent="0.45">
      <c r="B923" s="261" t="s">
        <v>1951</v>
      </c>
      <c r="C923" s="262">
        <v>512093</v>
      </c>
      <c r="D923" s="262" t="s">
        <v>559</v>
      </c>
      <c r="E923" s="262" t="s">
        <v>651</v>
      </c>
    </row>
    <row r="924" spans="2:5" x14ac:dyDescent="0.45">
      <c r="B924" s="261" t="s">
        <v>1952</v>
      </c>
      <c r="C924" s="262">
        <v>522001</v>
      </c>
      <c r="D924" s="262" t="s">
        <v>559</v>
      </c>
      <c r="E924" s="262" t="s">
        <v>637</v>
      </c>
    </row>
    <row r="925" spans="2:5" x14ac:dyDescent="0.45">
      <c r="B925" s="261" t="s">
        <v>1953</v>
      </c>
      <c r="C925" s="262">
        <v>509472</v>
      </c>
      <c r="D925" s="262" t="s">
        <v>559</v>
      </c>
      <c r="E925" s="262" t="s">
        <v>581</v>
      </c>
    </row>
    <row r="926" spans="2:5" x14ac:dyDescent="0.45">
      <c r="B926" s="261" t="s">
        <v>1954</v>
      </c>
      <c r="C926" s="262">
        <v>524388</v>
      </c>
      <c r="D926" s="262" t="s">
        <v>559</v>
      </c>
      <c r="E926" s="262" t="s">
        <v>882</v>
      </c>
    </row>
    <row r="927" spans="2:5" x14ac:dyDescent="0.45">
      <c r="B927" s="261" t="s">
        <v>1955</v>
      </c>
      <c r="C927" s="262">
        <v>539527</v>
      </c>
      <c r="D927" s="262" t="s">
        <v>559</v>
      </c>
      <c r="E927" s="262" t="s">
        <v>1475</v>
      </c>
    </row>
    <row r="928" spans="2:5" x14ac:dyDescent="0.45">
      <c r="B928" s="261" t="s">
        <v>1956</v>
      </c>
      <c r="C928" s="262">
        <v>532392</v>
      </c>
      <c r="D928" s="262" t="s">
        <v>1957</v>
      </c>
      <c r="E928" s="262" t="s">
        <v>562</v>
      </c>
    </row>
    <row r="929" spans="2:5" x14ac:dyDescent="0.45">
      <c r="B929" s="261" t="s">
        <v>1958</v>
      </c>
      <c r="C929" s="262" t="s">
        <v>559</v>
      </c>
      <c r="D929" s="262" t="s">
        <v>1959</v>
      </c>
      <c r="E929" s="262" t="s">
        <v>570</v>
      </c>
    </row>
    <row r="930" spans="2:5" x14ac:dyDescent="0.45">
      <c r="B930" s="261" t="s">
        <v>1960</v>
      </c>
      <c r="C930" s="262">
        <v>541770</v>
      </c>
      <c r="D930" s="262" t="s">
        <v>1961</v>
      </c>
      <c r="E930" s="262" t="s">
        <v>576</v>
      </c>
    </row>
    <row r="931" spans="2:5" x14ac:dyDescent="0.45">
      <c r="B931" s="261" t="s">
        <v>1962</v>
      </c>
      <c r="C931" s="262">
        <v>539131</v>
      </c>
      <c r="D931" s="262" t="s">
        <v>559</v>
      </c>
      <c r="E931" s="262" t="s">
        <v>579</v>
      </c>
    </row>
    <row r="932" spans="2:5" x14ac:dyDescent="0.45">
      <c r="B932" s="261" t="s">
        <v>1963</v>
      </c>
      <c r="C932" s="262">
        <v>512379</v>
      </c>
      <c r="D932" s="262" t="s">
        <v>559</v>
      </c>
      <c r="E932" s="262" t="s">
        <v>651</v>
      </c>
    </row>
    <row r="933" spans="2:5" x14ac:dyDescent="0.45">
      <c r="B933" s="261" t="s">
        <v>1964</v>
      </c>
      <c r="C933" s="262">
        <v>511413</v>
      </c>
      <c r="D933" s="262" t="s">
        <v>1965</v>
      </c>
      <c r="E933" s="262" t="s">
        <v>576</v>
      </c>
    </row>
    <row r="934" spans="2:5" x14ac:dyDescent="0.45">
      <c r="B934" s="261" t="s">
        <v>1966</v>
      </c>
      <c r="C934" s="262">
        <v>526269</v>
      </c>
      <c r="D934" s="262" t="s">
        <v>559</v>
      </c>
      <c r="E934" s="262" t="s">
        <v>718</v>
      </c>
    </row>
    <row r="935" spans="2:5" x14ac:dyDescent="0.45">
      <c r="B935" s="261" t="s">
        <v>1967</v>
      </c>
      <c r="C935" s="262">
        <v>526977</v>
      </c>
      <c r="D935" s="262" t="s">
        <v>559</v>
      </c>
      <c r="E935" s="262" t="s">
        <v>880</v>
      </c>
    </row>
    <row r="936" spans="2:5" x14ac:dyDescent="0.45">
      <c r="B936" s="261" t="s">
        <v>1968</v>
      </c>
      <c r="C936" s="262">
        <v>500092</v>
      </c>
      <c r="D936" s="262" t="s">
        <v>1969</v>
      </c>
      <c r="E936" s="262" t="s">
        <v>542</v>
      </c>
    </row>
    <row r="937" spans="2:5" x14ac:dyDescent="0.45">
      <c r="B937" s="261" t="s">
        <v>1970</v>
      </c>
      <c r="C937" s="262">
        <v>539876</v>
      </c>
      <c r="D937" s="262" t="s">
        <v>1971</v>
      </c>
      <c r="E937" s="262" t="s">
        <v>1320</v>
      </c>
    </row>
    <row r="938" spans="2:5" x14ac:dyDescent="0.45">
      <c r="B938" s="261" t="s">
        <v>1972</v>
      </c>
      <c r="C938" s="262" t="s">
        <v>559</v>
      </c>
      <c r="D938" s="262" t="s">
        <v>1973</v>
      </c>
      <c r="E938" s="262" t="s">
        <v>570</v>
      </c>
    </row>
    <row r="939" spans="2:5" x14ac:dyDescent="0.45">
      <c r="B939" s="261" t="s">
        <v>1974</v>
      </c>
      <c r="C939" s="262">
        <v>538521</v>
      </c>
      <c r="D939" s="262" t="s">
        <v>559</v>
      </c>
      <c r="E939" s="262" t="s">
        <v>1558</v>
      </c>
    </row>
    <row r="940" spans="2:5" x14ac:dyDescent="0.45">
      <c r="B940" s="261" t="s">
        <v>1975</v>
      </c>
      <c r="C940" s="262">
        <v>540903</v>
      </c>
      <c r="D940" s="262" t="s">
        <v>559</v>
      </c>
      <c r="E940" s="262" t="s">
        <v>643</v>
      </c>
    </row>
    <row r="941" spans="2:5" x14ac:dyDescent="0.45">
      <c r="B941" s="261" t="s">
        <v>1976</v>
      </c>
      <c r="C941" s="262">
        <v>530067</v>
      </c>
      <c r="D941" s="262" t="s">
        <v>559</v>
      </c>
      <c r="E941" s="262" t="s">
        <v>576</v>
      </c>
    </row>
    <row r="942" spans="2:5" x14ac:dyDescent="0.45">
      <c r="B942" s="261" t="s">
        <v>1977</v>
      </c>
      <c r="C942" s="262">
        <v>526027</v>
      </c>
      <c r="D942" s="262" t="s">
        <v>1978</v>
      </c>
      <c r="E942" s="262" t="s">
        <v>633</v>
      </c>
    </row>
    <row r="943" spans="2:5" x14ac:dyDescent="0.45">
      <c r="B943" s="261" t="s">
        <v>1979</v>
      </c>
      <c r="C943" s="262">
        <v>511710</v>
      </c>
      <c r="D943" s="262" t="s">
        <v>559</v>
      </c>
      <c r="E943" s="262" t="s">
        <v>576</v>
      </c>
    </row>
    <row r="944" spans="2:5" x14ac:dyDescent="0.45">
      <c r="B944" s="261" t="s">
        <v>1980</v>
      </c>
      <c r="C944" s="262">
        <v>500480</v>
      </c>
      <c r="D944" s="262" t="s">
        <v>1981</v>
      </c>
      <c r="E944" s="262" t="s">
        <v>567</v>
      </c>
    </row>
    <row r="945" spans="2:5" x14ac:dyDescent="0.45">
      <c r="B945" s="261" t="s">
        <v>1982</v>
      </c>
      <c r="C945" s="262">
        <v>500480</v>
      </c>
      <c r="D945" s="262" t="s">
        <v>1981</v>
      </c>
      <c r="E945" s="262" t="s">
        <v>567</v>
      </c>
    </row>
    <row r="946" spans="2:5" x14ac:dyDescent="0.45">
      <c r="B946" s="261" t="s">
        <v>1983</v>
      </c>
      <c r="C946" s="262">
        <v>530843</v>
      </c>
      <c r="D946" s="262" t="s">
        <v>1984</v>
      </c>
      <c r="E946" s="262" t="s">
        <v>740</v>
      </c>
    </row>
    <row r="947" spans="2:5" x14ac:dyDescent="0.45">
      <c r="B947" s="261" t="s">
        <v>1985</v>
      </c>
      <c r="C947" s="262">
        <v>532332</v>
      </c>
      <c r="D947" s="262" t="s">
        <v>1986</v>
      </c>
      <c r="E947" s="262" t="s">
        <v>651</v>
      </c>
    </row>
    <row r="948" spans="2:5" x14ac:dyDescent="0.45">
      <c r="B948" s="261" t="s">
        <v>1987</v>
      </c>
      <c r="C948" s="262">
        <v>531472</v>
      </c>
      <c r="D948" s="262" t="s">
        <v>559</v>
      </c>
      <c r="E948" s="262" t="s">
        <v>855</v>
      </c>
    </row>
    <row r="949" spans="2:5" x14ac:dyDescent="0.45">
      <c r="B949" s="261" t="s">
        <v>1988</v>
      </c>
      <c r="C949" s="262">
        <v>532640</v>
      </c>
      <c r="D949" s="262" t="s">
        <v>1989</v>
      </c>
      <c r="E949" s="262" t="s">
        <v>1081</v>
      </c>
    </row>
    <row r="950" spans="2:5" x14ac:dyDescent="0.45">
      <c r="B950" s="261" t="s">
        <v>1990</v>
      </c>
      <c r="C950" s="262">
        <v>532640</v>
      </c>
      <c r="D950" s="262" t="s">
        <v>1989</v>
      </c>
      <c r="E950" s="262" t="s">
        <v>1081</v>
      </c>
    </row>
    <row r="951" spans="2:5" x14ac:dyDescent="0.45">
      <c r="B951" s="261" t="s">
        <v>1991</v>
      </c>
      <c r="C951" s="262">
        <v>532271</v>
      </c>
      <c r="D951" s="262" t="s">
        <v>559</v>
      </c>
      <c r="E951" s="262" t="s">
        <v>651</v>
      </c>
    </row>
    <row r="952" spans="2:5" x14ac:dyDescent="0.45">
      <c r="B952" s="261" t="s">
        <v>1992</v>
      </c>
      <c r="C952" s="262">
        <v>532173</v>
      </c>
      <c r="D952" s="262" t="s">
        <v>1993</v>
      </c>
      <c r="E952" s="262" t="s">
        <v>651</v>
      </c>
    </row>
    <row r="953" spans="2:5" x14ac:dyDescent="0.45">
      <c r="B953" s="261" t="s">
        <v>1994</v>
      </c>
      <c r="C953" s="262">
        <v>532175</v>
      </c>
      <c r="D953" s="262" t="s">
        <v>1995</v>
      </c>
      <c r="E953" s="262" t="s">
        <v>545</v>
      </c>
    </row>
    <row r="954" spans="2:5" x14ac:dyDescent="0.45">
      <c r="B954" s="261" t="s">
        <v>1996</v>
      </c>
      <c r="C954" s="262">
        <v>533151</v>
      </c>
      <c r="D954" s="262" t="s">
        <v>1997</v>
      </c>
      <c r="E954" s="262" t="s">
        <v>1081</v>
      </c>
    </row>
    <row r="955" spans="2:5" x14ac:dyDescent="0.45">
      <c r="B955" s="261" t="s">
        <v>1998</v>
      </c>
      <c r="C955" s="262">
        <v>533160</v>
      </c>
      <c r="D955" s="262" t="s">
        <v>1999</v>
      </c>
      <c r="E955" s="262" t="s">
        <v>645</v>
      </c>
    </row>
    <row r="956" spans="2:5" x14ac:dyDescent="0.45">
      <c r="B956" s="261" t="s">
        <v>2000</v>
      </c>
      <c r="C956" s="262" t="s">
        <v>559</v>
      </c>
      <c r="D956" s="262" t="s">
        <v>2001</v>
      </c>
      <c r="E956" s="262" t="s">
        <v>570</v>
      </c>
    </row>
    <row r="957" spans="2:5" x14ac:dyDescent="0.45">
      <c r="B957" s="261" t="s">
        <v>2002</v>
      </c>
      <c r="C957" s="262" t="s">
        <v>559</v>
      </c>
      <c r="D957" s="262" t="s">
        <v>2003</v>
      </c>
      <c r="E957" s="262" t="s">
        <v>570</v>
      </c>
    </row>
    <row r="958" spans="2:5" x14ac:dyDescent="0.45">
      <c r="B958" s="261" t="s">
        <v>2004</v>
      </c>
      <c r="C958" s="262">
        <v>517514</v>
      </c>
      <c r="D958" s="262" t="s">
        <v>559</v>
      </c>
      <c r="E958" s="262" t="s">
        <v>743</v>
      </c>
    </row>
    <row r="959" spans="2:5" x14ac:dyDescent="0.45">
      <c r="B959" s="261" t="s">
        <v>2005</v>
      </c>
      <c r="C959" s="262">
        <v>517514</v>
      </c>
      <c r="D959" s="262" t="s">
        <v>559</v>
      </c>
      <c r="E959" s="262" t="s">
        <v>743</v>
      </c>
    </row>
    <row r="960" spans="2:5" x14ac:dyDescent="0.45">
      <c r="B960" s="261" t="s">
        <v>2006</v>
      </c>
      <c r="C960" s="262">
        <v>500096</v>
      </c>
      <c r="D960" s="262" t="s">
        <v>349</v>
      </c>
      <c r="E960" s="262" t="s">
        <v>740</v>
      </c>
    </row>
    <row r="961" spans="2:5" x14ac:dyDescent="0.45">
      <c r="B961" s="261" t="s">
        <v>439</v>
      </c>
      <c r="C961" s="262">
        <v>500096</v>
      </c>
      <c r="D961" s="262" t="s">
        <v>349</v>
      </c>
      <c r="E961" s="262" t="s">
        <v>740</v>
      </c>
    </row>
    <row r="962" spans="2:5" x14ac:dyDescent="0.45">
      <c r="B962" s="261" t="s">
        <v>2007</v>
      </c>
      <c r="C962" s="262">
        <v>526821</v>
      </c>
      <c r="D962" s="262" t="s">
        <v>559</v>
      </c>
      <c r="E962" s="262" t="s">
        <v>718</v>
      </c>
    </row>
    <row r="963" spans="2:5" x14ac:dyDescent="0.45">
      <c r="B963" s="261" t="s">
        <v>2008</v>
      </c>
      <c r="C963" s="262">
        <v>530825</v>
      </c>
      <c r="D963" s="262" t="s">
        <v>559</v>
      </c>
      <c r="E963" s="262" t="s">
        <v>718</v>
      </c>
    </row>
    <row r="964" spans="2:5" x14ac:dyDescent="0.45">
      <c r="B964" s="261" t="s">
        <v>2009</v>
      </c>
      <c r="C964" s="262">
        <v>530825</v>
      </c>
      <c r="D964" s="262" t="s">
        <v>559</v>
      </c>
      <c r="E964" s="262" t="s">
        <v>718</v>
      </c>
    </row>
    <row r="965" spans="2:5" x14ac:dyDescent="0.45">
      <c r="B965" s="261" t="s">
        <v>2010</v>
      </c>
      <c r="C965" s="262">
        <v>501148</v>
      </c>
      <c r="D965" s="262" t="s">
        <v>559</v>
      </c>
      <c r="E965" s="262" t="s">
        <v>579</v>
      </c>
    </row>
    <row r="966" spans="2:5" x14ac:dyDescent="0.45">
      <c r="B966" s="261" t="s">
        <v>2011</v>
      </c>
      <c r="C966" s="262">
        <v>542216</v>
      </c>
      <c r="D966" s="262" t="s">
        <v>2012</v>
      </c>
      <c r="E966" s="262" t="s">
        <v>2013</v>
      </c>
    </row>
    <row r="967" spans="2:5" x14ac:dyDescent="0.45">
      <c r="B967" s="261" t="s">
        <v>2014</v>
      </c>
      <c r="C967" s="262">
        <v>500097</v>
      </c>
      <c r="D967" s="262" t="s">
        <v>2015</v>
      </c>
      <c r="E967" s="262" t="s">
        <v>1256</v>
      </c>
    </row>
    <row r="968" spans="2:5" x14ac:dyDescent="0.45">
      <c r="B968" s="261" t="s">
        <v>2016</v>
      </c>
      <c r="C968" s="262">
        <v>539900</v>
      </c>
      <c r="D968" s="262" t="s">
        <v>559</v>
      </c>
      <c r="E968" s="262" t="s">
        <v>581</v>
      </c>
    </row>
    <row r="969" spans="2:5" x14ac:dyDescent="0.45">
      <c r="B969" s="261" t="s">
        <v>2017</v>
      </c>
      <c r="C969" s="262">
        <v>521220</v>
      </c>
      <c r="D969" s="262" t="s">
        <v>2018</v>
      </c>
      <c r="E969" s="262" t="s">
        <v>574</v>
      </c>
    </row>
    <row r="970" spans="2:5" x14ac:dyDescent="0.45">
      <c r="B970" s="261" t="s">
        <v>2019</v>
      </c>
      <c r="C970" s="262" t="s">
        <v>559</v>
      </c>
      <c r="D970" s="262" t="s">
        <v>2020</v>
      </c>
      <c r="E970" s="262" t="s">
        <v>570</v>
      </c>
    </row>
    <row r="971" spans="2:5" x14ac:dyDescent="0.45">
      <c r="B971" s="261" t="s">
        <v>2021</v>
      </c>
      <c r="C971" s="262">
        <v>532329</v>
      </c>
      <c r="D971" s="262" t="s">
        <v>559</v>
      </c>
      <c r="E971" s="262" t="s">
        <v>651</v>
      </c>
    </row>
    <row r="972" spans="2:5" x14ac:dyDescent="0.45">
      <c r="B972" s="261" t="s">
        <v>2022</v>
      </c>
      <c r="C972" s="262">
        <v>532329</v>
      </c>
      <c r="D972" s="262" t="s">
        <v>559</v>
      </c>
      <c r="E972" s="262" t="s">
        <v>651</v>
      </c>
    </row>
    <row r="973" spans="2:5" x14ac:dyDescent="0.45">
      <c r="B973" s="261" t="s">
        <v>2023</v>
      </c>
      <c r="C973" s="262">
        <v>540361</v>
      </c>
      <c r="D973" s="262" t="s">
        <v>559</v>
      </c>
      <c r="E973" s="262" t="s">
        <v>581</v>
      </c>
    </row>
    <row r="974" spans="2:5" x14ac:dyDescent="0.45">
      <c r="B974" s="261" t="s">
        <v>2024</v>
      </c>
      <c r="C974" s="262">
        <v>539770</v>
      </c>
      <c r="D974" s="262" t="s">
        <v>559</v>
      </c>
      <c r="E974" s="262" t="s">
        <v>542</v>
      </c>
    </row>
    <row r="975" spans="2:5" x14ac:dyDescent="0.45">
      <c r="B975" s="261" t="s">
        <v>2025</v>
      </c>
      <c r="C975" s="262">
        <v>539884</v>
      </c>
      <c r="D975" s="262" t="s">
        <v>559</v>
      </c>
      <c r="E975" s="262" t="s">
        <v>672</v>
      </c>
    </row>
    <row r="976" spans="2:5" x14ac:dyDescent="0.45">
      <c r="B976" s="261" t="s">
        <v>2026</v>
      </c>
      <c r="C976" s="262">
        <v>532528</v>
      </c>
      <c r="D976" s="262" t="s">
        <v>2027</v>
      </c>
      <c r="E976" s="262" t="s">
        <v>651</v>
      </c>
    </row>
    <row r="977" spans="2:5" x14ac:dyDescent="0.45">
      <c r="B977" s="261" t="s">
        <v>2028</v>
      </c>
      <c r="C977" s="262">
        <v>530171</v>
      </c>
      <c r="D977" s="262" t="s">
        <v>559</v>
      </c>
      <c r="E977" s="262" t="s">
        <v>542</v>
      </c>
    </row>
    <row r="978" spans="2:5" x14ac:dyDescent="0.45">
      <c r="B978" s="261" t="s">
        <v>2029</v>
      </c>
      <c r="C978" s="262">
        <v>530393</v>
      </c>
      <c r="D978" s="262" t="s">
        <v>2030</v>
      </c>
      <c r="E978" s="262" t="s">
        <v>542</v>
      </c>
    </row>
    <row r="979" spans="2:5" x14ac:dyDescent="0.45">
      <c r="B979" s="261" t="s">
        <v>2031</v>
      </c>
      <c r="C979" s="262">
        <v>532772</v>
      </c>
      <c r="D979" s="262" t="s">
        <v>2032</v>
      </c>
      <c r="E979" s="262" t="s">
        <v>875</v>
      </c>
    </row>
    <row r="980" spans="2:5" x14ac:dyDescent="0.45">
      <c r="B980" s="261" t="s">
        <v>2033</v>
      </c>
      <c r="C980" s="262">
        <v>511611</v>
      </c>
      <c r="D980" s="262" t="s">
        <v>2034</v>
      </c>
      <c r="E980" s="262" t="s">
        <v>576</v>
      </c>
    </row>
    <row r="981" spans="2:5" x14ac:dyDescent="0.45">
      <c r="B981" s="261" t="s">
        <v>2035</v>
      </c>
      <c r="C981" s="262">
        <v>502820</v>
      </c>
      <c r="D981" s="262" t="s">
        <v>2036</v>
      </c>
      <c r="E981" s="262" t="s">
        <v>574</v>
      </c>
    </row>
    <row r="982" spans="2:5" x14ac:dyDescent="0.45">
      <c r="B982" s="261" t="s">
        <v>2037</v>
      </c>
      <c r="C982" s="262">
        <v>523369</v>
      </c>
      <c r="D982" s="262" t="s">
        <v>559</v>
      </c>
      <c r="E982" s="262" t="s">
        <v>1256</v>
      </c>
    </row>
    <row r="983" spans="2:5" x14ac:dyDescent="0.45">
      <c r="B983" s="261" t="s">
        <v>2038</v>
      </c>
      <c r="C983" s="262">
        <v>523367</v>
      </c>
      <c r="D983" s="262" t="s">
        <v>2039</v>
      </c>
      <c r="E983" s="262" t="s">
        <v>548</v>
      </c>
    </row>
    <row r="984" spans="2:5" x14ac:dyDescent="0.45">
      <c r="B984" s="261" t="s">
        <v>2040</v>
      </c>
      <c r="C984" s="262">
        <v>500117</v>
      </c>
      <c r="D984" s="262" t="s">
        <v>2041</v>
      </c>
      <c r="E984" s="262" t="s">
        <v>771</v>
      </c>
    </row>
    <row r="985" spans="2:5" x14ac:dyDescent="0.45">
      <c r="B985" s="261" t="s">
        <v>2042</v>
      </c>
      <c r="C985" s="262">
        <v>590031</v>
      </c>
      <c r="D985" s="262" t="s">
        <v>2043</v>
      </c>
      <c r="E985" s="262" t="s">
        <v>743</v>
      </c>
    </row>
    <row r="986" spans="2:5" x14ac:dyDescent="0.45">
      <c r="B986" s="261" t="s">
        <v>2044</v>
      </c>
      <c r="C986" s="262">
        <v>590031</v>
      </c>
      <c r="D986" s="262" t="s">
        <v>2043</v>
      </c>
      <c r="E986" s="262" t="s">
        <v>743</v>
      </c>
    </row>
    <row r="987" spans="2:5" x14ac:dyDescent="0.45">
      <c r="B987" s="261" t="s">
        <v>2045</v>
      </c>
      <c r="C987" s="262" t="s">
        <v>559</v>
      </c>
      <c r="D987" s="262" t="s">
        <v>2046</v>
      </c>
      <c r="E987" s="262" t="s">
        <v>570</v>
      </c>
    </row>
    <row r="988" spans="2:5" x14ac:dyDescent="0.45">
      <c r="B988" s="261" t="s">
        <v>2047</v>
      </c>
      <c r="C988" s="262">
        <v>505703</v>
      </c>
      <c r="D988" s="262" t="s">
        <v>559</v>
      </c>
      <c r="E988" s="262" t="s">
        <v>567</v>
      </c>
    </row>
    <row r="989" spans="2:5" x14ac:dyDescent="0.45">
      <c r="B989" s="261" t="s">
        <v>2048</v>
      </c>
      <c r="C989" s="262">
        <v>502137</v>
      </c>
      <c r="D989" s="262" t="s">
        <v>2049</v>
      </c>
      <c r="E989" s="262" t="s">
        <v>572</v>
      </c>
    </row>
    <row r="990" spans="2:5" x14ac:dyDescent="0.45">
      <c r="B990" s="261" t="s">
        <v>2050</v>
      </c>
      <c r="C990" s="262">
        <v>512068</v>
      </c>
      <c r="D990" s="262" t="s">
        <v>559</v>
      </c>
      <c r="E990" s="262" t="s">
        <v>539</v>
      </c>
    </row>
    <row r="991" spans="2:5" x14ac:dyDescent="0.45">
      <c r="B991" s="261" t="s">
        <v>2051</v>
      </c>
      <c r="C991" s="262">
        <v>542248</v>
      </c>
      <c r="D991" s="262" t="s">
        <v>2052</v>
      </c>
      <c r="E991" s="262" t="s">
        <v>747</v>
      </c>
    </row>
    <row r="992" spans="2:5" x14ac:dyDescent="0.45">
      <c r="B992" s="261" t="s">
        <v>2053</v>
      </c>
      <c r="C992" s="262">
        <v>531989</v>
      </c>
      <c r="D992" s="262" t="s">
        <v>559</v>
      </c>
      <c r="E992" s="262" t="s">
        <v>753</v>
      </c>
    </row>
    <row r="993" spans="2:5" x14ac:dyDescent="0.45">
      <c r="B993" s="261" t="s">
        <v>2054</v>
      </c>
      <c r="C993" s="262">
        <v>539190</v>
      </c>
      <c r="D993" s="262" t="s">
        <v>559</v>
      </c>
      <c r="E993" s="262" t="s">
        <v>576</v>
      </c>
    </row>
    <row r="994" spans="2:5" x14ac:dyDescent="0.45">
      <c r="B994" s="261" t="s">
        <v>2055</v>
      </c>
      <c r="C994" s="262">
        <v>531227</v>
      </c>
      <c r="D994" s="262" t="s">
        <v>559</v>
      </c>
      <c r="E994" s="262" t="s">
        <v>607</v>
      </c>
    </row>
    <row r="995" spans="2:5" x14ac:dyDescent="0.45">
      <c r="B995" s="261" t="s">
        <v>2056</v>
      </c>
      <c r="C995" s="262">
        <v>539405</v>
      </c>
      <c r="D995" s="262" t="s">
        <v>559</v>
      </c>
      <c r="E995" s="262" t="s">
        <v>672</v>
      </c>
    </row>
    <row r="996" spans="2:5" x14ac:dyDescent="0.45">
      <c r="B996" s="261" t="s">
        <v>2057</v>
      </c>
      <c r="C996" s="262">
        <v>539559</v>
      </c>
      <c r="D996" s="262" t="s">
        <v>559</v>
      </c>
      <c r="E996" s="262" t="s">
        <v>672</v>
      </c>
    </row>
    <row r="997" spans="2:5" x14ac:dyDescent="0.45">
      <c r="B997" s="261" t="s">
        <v>2058</v>
      </c>
      <c r="C997" s="262">
        <v>539559</v>
      </c>
      <c r="D997" s="262" t="s">
        <v>559</v>
      </c>
      <c r="E997" s="262" t="s">
        <v>672</v>
      </c>
    </row>
    <row r="998" spans="2:5" x14ac:dyDescent="0.45">
      <c r="B998" s="261" t="s">
        <v>2059</v>
      </c>
      <c r="C998" s="262">
        <v>532760</v>
      </c>
      <c r="D998" s="262" t="s">
        <v>2060</v>
      </c>
      <c r="E998" s="262" t="s">
        <v>689</v>
      </c>
    </row>
    <row r="999" spans="2:5" x14ac:dyDescent="0.45">
      <c r="B999" s="261" t="s">
        <v>2061</v>
      </c>
      <c r="C999" s="262">
        <v>541778</v>
      </c>
      <c r="D999" s="262" t="s">
        <v>559</v>
      </c>
      <c r="E999" s="262" t="s">
        <v>718</v>
      </c>
    </row>
    <row r="1000" spans="2:5" x14ac:dyDescent="0.45">
      <c r="B1000" s="261" t="s">
        <v>2062</v>
      </c>
      <c r="C1000" s="262">
        <v>500645</v>
      </c>
      <c r="D1000" s="262" t="s">
        <v>2063</v>
      </c>
      <c r="E1000" s="262" t="s">
        <v>607</v>
      </c>
    </row>
    <row r="1001" spans="2:5" x14ac:dyDescent="0.45">
      <c r="B1001" s="261" t="s">
        <v>2064</v>
      </c>
      <c r="C1001" s="262">
        <v>506401</v>
      </c>
      <c r="D1001" s="262" t="s">
        <v>2065</v>
      </c>
      <c r="E1001" s="262" t="s">
        <v>607</v>
      </c>
    </row>
    <row r="1002" spans="2:5" x14ac:dyDescent="0.45">
      <c r="B1002" s="261" t="s">
        <v>2066</v>
      </c>
      <c r="C1002" s="262">
        <v>514030</v>
      </c>
      <c r="D1002" s="262" t="s">
        <v>559</v>
      </c>
      <c r="E1002" s="262" t="s">
        <v>574</v>
      </c>
    </row>
    <row r="1003" spans="2:5" x14ac:dyDescent="0.45">
      <c r="B1003" s="261" t="s">
        <v>2067</v>
      </c>
      <c r="C1003" s="262">
        <v>539455</v>
      </c>
      <c r="D1003" s="262" t="s">
        <v>559</v>
      </c>
      <c r="E1003" s="262" t="s">
        <v>591</v>
      </c>
    </row>
    <row r="1004" spans="2:5" x14ac:dyDescent="0.45">
      <c r="B1004" s="261" t="s">
        <v>2068</v>
      </c>
      <c r="C1004" s="262">
        <v>780006</v>
      </c>
      <c r="D1004" s="262" t="s">
        <v>559</v>
      </c>
      <c r="E1004" s="262" t="s">
        <v>508</v>
      </c>
    </row>
    <row r="1005" spans="2:5" x14ac:dyDescent="0.45">
      <c r="B1005" s="261" t="s">
        <v>2069</v>
      </c>
      <c r="C1005" s="262">
        <v>532848</v>
      </c>
      <c r="D1005" s="262" t="s">
        <v>2070</v>
      </c>
      <c r="E1005" s="262" t="s">
        <v>978</v>
      </c>
    </row>
    <row r="1006" spans="2:5" x14ac:dyDescent="0.45">
      <c r="B1006" s="261" t="s">
        <v>2071</v>
      </c>
      <c r="C1006" s="262">
        <v>539596</v>
      </c>
      <c r="D1006" s="262" t="s">
        <v>559</v>
      </c>
      <c r="E1006" s="262" t="s">
        <v>542</v>
      </c>
    </row>
    <row r="1007" spans="2:5" x14ac:dyDescent="0.45">
      <c r="B1007" s="261" t="s">
        <v>2072</v>
      </c>
      <c r="C1007" s="262">
        <v>504286</v>
      </c>
      <c r="D1007" s="262" t="s">
        <v>2073</v>
      </c>
      <c r="E1007" s="262" t="s">
        <v>855</v>
      </c>
    </row>
    <row r="1008" spans="2:5" x14ac:dyDescent="0.45">
      <c r="B1008" s="261" t="s">
        <v>2074</v>
      </c>
      <c r="C1008" s="262">
        <v>504240</v>
      </c>
      <c r="D1008" s="262" t="s">
        <v>559</v>
      </c>
      <c r="E1008" s="262" t="s">
        <v>855</v>
      </c>
    </row>
    <row r="1009" spans="2:5" x14ac:dyDescent="0.45">
      <c r="B1009" s="261" t="s">
        <v>2075</v>
      </c>
      <c r="C1009" s="262">
        <v>504256</v>
      </c>
      <c r="D1009" s="262" t="s">
        <v>559</v>
      </c>
      <c r="E1009" s="262" t="s">
        <v>1099</v>
      </c>
    </row>
    <row r="1010" spans="2:5" x14ac:dyDescent="0.45">
      <c r="B1010" s="261" t="s">
        <v>2076</v>
      </c>
      <c r="C1010" s="262">
        <v>533137</v>
      </c>
      <c r="D1010" s="262" t="s">
        <v>2077</v>
      </c>
      <c r="E1010" s="262" t="s">
        <v>1294</v>
      </c>
    </row>
    <row r="1011" spans="2:5" x14ac:dyDescent="0.45">
      <c r="B1011" s="261" t="s">
        <v>2078</v>
      </c>
      <c r="C1011" s="262">
        <v>532121</v>
      </c>
      <c r="D1011" s="262" t="s">
        <v>2079</v>
      </c>
      <c r="E1011" s="262" t="s">
        <v>875</v>
      </c>
    </row>
    <row r="1012" spans="2:5" x14ac:dyDescent="0.45">
      <c r="B1012" s="261" t="s">
        <v>2080</v>
      </c>
      <c r="C1012" s="262">
        <v>537536</v>
      </c>
      <c r="D1012" s="262" t="s">
        <v>559</v>
      </c>
      <c r="E1012" s="262" t="s">
        <v>597</v>
      </c>
    </row>
    <row r="1013" spans="2:5" x14ac:dyDescent="0.45">
      <c r="B1013" s="261" t="s">
        <v>2081</v>
      </c>
      <c r="C1013" s="262">
        <v>531521</v>
      </c>
      <c r="D1013" s="262" t="s">
        <v>559</v>
      </c>
      <c r="E1013" s="262" t="s">
        <v>597</v>
      </c>
    </row>
    <row r="1014" spans="2:5" x14ac:dyDescent="0.45">
      <c r="B1014" s="261" t="s">
        <v>2082</v>
      </c>
      <c r="C1014" s="262" t="s">
        <v>559</v>
      </c>
      <c r="D1014" s="262" t="s">
        <v>2083</v>
      </c>
      <c r="E1014" s="262" t="s">
        <v>570</v>
      </c>
    </row>
    <row r="1015" spans="2:5" x14ac:dyDescent="0.45">
      <c r="B1015" s="261" t="s">
        <v>2084</v>
      </c>
      <c r="C1015" s="262">
        <v>539197</v>
      </c>
      <c r="D1015" s="262" t="s">
        <v>559</v>
      </c>
      <c r="E1015" s="262" t="s">
        <v>581</v>
      </c>
    </row>
    <row r="1016" spans="2:5" x14ac:dyDescent="0.45">
      <c r="B1016" s="261" t="s">
        <v>2085</v>
      </c>
      <c r="C1016" s="262">
        <v>539197</v>
      </c>
      <c r="D1016" s="262" t="s">
        <v>559</v>
      </c>
      <c r="E1016" s="262" t="s">
        <v>581</v>
      </c>
    </row>
    <row r="1017" spans="2:5" x14ac:dyDescent="0.45">
      <c r="B1017" s="261" t="s">
        <v>2086</v>
      </c>
      <c r="C1017" s="262">
        <v>531585</v>
      </c>
      <c r="D1017" s="262" t="s">
        <v>559</v>
      </c>
      <c r="E1017" s="262" t="s">
        <v>581</v>
      </c>
    </row>
    <row r="1018" spans="2:5" x14ac:dyDescent="0.45">
      <c r="B1018" s="261" t="s">
        <v>2087</v>
      </c>
      <c r="C1018" s="262">
        <v>512445</v>
      </c>
      <c r="D1018" s="262" t="s">
        <v>559</v>
      </c>
      <c r="E1018" s="262" t="s">
        <v>542</v>
      </c>
    </row>
    <row r="1019" spans="2:5" x14ac:dyDescent="0.45">
      <c r="B1019" s="261" t="s">
        <v>2088</v>
      </c>
      <c r="C1019" s="262">
        <v>530765</v>
      </c>
      <c r="D1019" s="262" t="s">
        <v>559</v>
      </c>
      <c r="E1019" s="262" t="s">
        <v>576</v>
      </c>
    </row>
    <row r="1020" spans="2:5" x14ac:dyDescent="0.45">
      <c r="B1020" s="261" t="s">
        <v>2089</v>
      </c>
      <c r="C1020" s="262">
        <v>542002</v>
      </c>
      <c r="D1020" s="262" t="s">
        <v>559</v>
      </c>
      <c r="E1020" s="262" t="s">
        <v>645</v>
      </c>
    </row>
    <row r="1021" spans="2:5" x14ac:dyDescent="0.45">
      <c r="B1021" s="261" t="s">
        <v>2090</v>
      </c>
      <c r="C1021" s="262">
        <v>511072</v>
      </c>
      <c r="D1021" s="262" t="s">
        <v>2091</v>
      </c>
      <c r="E1021" s="262" t="s">
        <v>617</v>
      </c>
    </row>
    <row r="1022" spans="2:5" x14ac:dyDescent="0.45">
      <c r="B1022" s="261" t="s">
        <v>2092</v>
      </c>
      <c r="C1022" s="262">
        <v>519588</v>
      </c>
      <c r="D1022" s="262" t="s">
        <v>2093</v>
      </c>
      <c r="E1022" s="262" t="s">
        <v>619</v>
      </c>
    </row>
    <row r="1023" spans="2:5" x14ac:dyDescent="0.45">
      <c r="B1023" s="261" t="s">
        <v>2094</v>
      </c>
      <c r="C1023" s="262">
        <v>538715</v>
      </c>
      <c r="D1023" s="262" t="s">
        <v>559</v>
      </c>
      <c r="E1023" s="262" t="s">
        <v>678</v>
      </c>
    </row>
    <row r="1024" spans="2:5" x14ac:dyDescent="0.45">
      <c r="B1024" s="261" t="s">
        <v>2095</v>
      </c>
      <c r="C1024" s="262">
        <v>500119</v>
      </c>
      <c r="D1024" s="262" t="s">
        <v>2096</v>
      </c>
      <c r="E1024" s="262" t="s">
        <v>1256</v>
      </c>
    </row>
    <row r="1025" spans="2:5" x14ac:dyDescent="0.45">
      <c r="B1025" s="261" t="s">
        <v>2097</v>
      </c>
      <c r="C1025" s="262">
        <v>531923</v>
      </c>
      <c r="D1025" s="262" t="s">
        <v>559</v>
      </c>
      <c r="E1025" s="262" t="s">
        <v>1256</v>
      </c>
    </row>
    <row r="1026" spans="2:5" x14ac:dyDescent="0.45">
      <c r="B1026" s="261" t="s">
        <v>2098</v>
      </c>
      <c r="C1026" s="262">
        <v>531198</v>
      </c>
      <c r="D1026" s="262" t="s">
        <v>559</v>
      </c>
      <c r="E1026" s="262" t="s">
        <v>477</v>
      </c>
    </row>
    <row r="1027" spans="2:5" x14ac:dyDescent="0.45">
      <c r="B1027" s="261" t="s">
        <v>2099</v>
      </c>
      <c r="C1027" s="262">
        <v>521216</v>
      </c>
      <c r="D1027" s="262" t="s">
        <v>559</v>
      </c>
      <c r="E1027" s="262" t="s">
        <v>574</v>
      </c>
    </row>
    <row r="1028" spans="2:5" x14ac:dyDescent="0.45">
      <c r="B1028" s="261" t="s">
        <v>2100</v>
      </c>
      <c r="C1028" s="262">
        <v>542679</v>
      </c>
      <c r="D1028" s="262" t="s">
        <v>2101</v>
      </c>
      <c r="E1028" s="262" t="s">
        <v>855</v>
      </c>
    </row>
    <row r="1029" spans="2:5" x14ac:dyDescent="0.45">
      <c r="B1029" s="261" t="s">
        <v>2102</v>
      </c>
      <c r="C1029" s="262">
        <v>532180</v>
      </c>
      <c r="D1029" s="262" t="s">
        <v>2103</v>
      </c>
      <c r="E1029" s="262" t="s">
        <v>875</v>
      </c>
    </row>
    <row r="1030" spans="2:5" x14ac:dyDescent="0.45">
      <c r="B1030" s="261" t="s">
        <v>2104</v>
      </c>
      <c r="C1030" s="262">
        <v>512485</v>
      </c>
      <c r="D1030" s="262" t="s">
        <v>559</v>
      </c>
      <c r="E1030" s="262" t="s">
        <v>581</v>
      </c>
    </row>
    <row r="1031" spans="2:5" x14ac:dyDescent="0.45">
      <c r="B1031" s="261" t="s">
        <v>2105</v>
      </c>
      <c r="C1031" s="262">
        <v>521151</v>
      </c>
      <c r="D1031" s="262" t="s">
        <v>559</v>
      </c>
      <c r="E1031" s="262" t="s">
        <v>574</v>
      </c>
    </row>
    <row r="1032" spans="2:5" x14ac:dyDescent="0.45">
      <c r="B1032" s="261" t="s">
        <v>2106</v>
      </c>
      <c r="C1032" s="262">
        <v>503637</v>
      </c>
      <c r="D1032" s="262" t="s">
        <v>559</v>
      </c>
      <c r="E1032" s="262" t="s">
        <v>542</v>
      </c>
    </row>
    <row r="1033" spans="2:5" x14ac:dyDescent="0.45">
      <c r="B1033" s="261" t="s">
        <v>2107</v>
      </c>
      <c r="C1033" s="262">
        <v>507717</v>
      </c>
      <c r="D1033" s="262" t="s">
        <v>2108</v>
      </c>
      <c r="E1033" s="262" t="s">
        <v>702</v>
      </c>
    </row>
    <row r="1034" spans="2:5" x14ac:dyDescent="0.45">
      <c r="B1034" s="261" t="s">
        <v>2109</v>
      </c>
      <c r="C1034" s="262">
        <v>538446</v>
      </c>
      <c r="D1034" s="262" t="s">
        <v>559</v>
      </c>
      <c r="E1034" s="262" t="s">
        <v>542</v>
      </c>
    </row>
    <row r="1035" spans="2:5" x14ac:dyDescent="0.45">
      <c r="B1035" s="261" t="s">
        <v>2110</v>
      </c>
      <c r="C1035" s="262" t="s">
        <v>559</v>
      </c>
      <c r="D1035" s="262" t="s">
        <v>2111</v>
      </c>
      <c r="E1035" s="262" t="s">
        <v>570</v>
      </c>
    </row>
    <row r="1036" spans="2:5" x14ac:dyDescent="0.45">
      <c r="B1036" s="261" t="s">
        <v>2112</v>
      </c>
      <c r="C1036" s="262">
        <v>531043</v>
      </c>
      <c r="D1036" s="262" t="s">
        <v>559</v>
      </c>
      <c r="E1036" s="262" t="s">
        <v>747</v>
      </c>
    </row>
    <row r="1037" spans="2:5" x14ac:dyDescent="0.45">
      <c r="B1037" s="261" t="s">
        <v>2113</v>
      </c>
      <c r="C1037" s="262">
        <v>540268</v>
      </c>
      <c r="D1037" s="262" t="s">
        <v>559</v>
      </c>
      <c r="E1037" s="262" t="s">
        <v>542</v>
      </c>
    </row>
    <row r="1038" spans="2:5" x14ac:dyDescent="0.45">
      <c r="B1038" s="261" t="s">
        <v>2114</v>
      </c>
      <c r="C1038" s="262">
        <v>506405</v>
      </c>
      <c r="D1038" s="262" t="s">
        <v>559</v>
      </c>
      <c r="E1038" s="262" t="s">
        <v>718</v>
      </c>
    </row>
    <row r="1039" spans="2:5" x14ac:dyDescent="0.45">
      <c r="B1039" s="261" t="s">
        <v>2115</v>
      </c>
      <c r="C1039" s="262">
        <v>511451</v>
      </c>
      <c r="D1039" s="262" t="s">
        <v>559</v>
      </c>
      <c r="E1039" s="262" t="s">
        <v>576</v>
      </c>
    </row>
    <row r="1040" spans="2:5" x14ac:dyDescent="0.45">
      <c r="B1040" s="261" t="s">
        <v>2116</v>
      </c>
      <c r="C1040" s="262">
        <v>507442</v>
      </c>
      <c r="D1040" s="262" t="s">
        <v>2117</v>
      </c>
      <c r="E1040" s="262" t="s">
        <v>1256</v>
      </c>
    </row>
    <row r="1041" spans="2:5" x14ac:dyDescent="0.45">
      <c r="B1041" s="261" t="s">
        <v>2118</v>
      </c>
      <c r="C1041" s="262">
        <v>501945</v>
      </c>
      <c r="D1041" s="262" t="s">
        <v>559</v>
      </c>
      <c r="E1041" s="262" t="s">
        <v>576</v>
      </c>
    </row>
    <row r="1042" spans="2:5" x14ac:dyDescent="0.45">
      <c r="B1042" s="261" t="s">
        <v>2119</v>
      </c>
      <c r="C1042" s="262">
        <v>526971</v>
      </c>
      <c r="D1042" s="262" t="s">
        <v>559</v>
      </c>
      <c r="E1042" s="262" t="s">
        <v>581</v>
      </c>
    </row>
    <row r="1043" spans="2:5" x14ac:dyDescent="0.45">
      <c r="B1043" s="261" t="s">
        <v>2120</v>
      </c>
      <c r="C1043" s="262">
        <v>531306</v>
      </c>
      <c r="D1043" s="262" t="s">
        <v>559</v>
      </c>
      <c r="E1043" s="262" t="s">
        <v>567</v>
      </c>
    </row>
    <row r="1044" spans="2:5" x14ac:dyDescent="0.45">
      <c r="B1044" s="261" t="s">
        <v>2121</v>
      </c>
      <c r="C1044" s="262">
        <v>531306</v>
      </c>
      <c r="D1044" s="262" t="s">
        <v>559</v>
      </c>
      <c r="E1044" s="262" t="s">
        <v>567</v>
      </c>
    </row>
    <row r="1045" spans="2:5" x14ac:dyDescent="0.45">
      <c r="B1045" s="261" t="s">
        <v>2122</v>
      </c>
      <c r="C1045" s="262">
        <v>541302</v>
      </c>
      <c r="D1045" s="262" t="s">
        <v>559</v>
      </c>
      <c r="E1045" s="262" t="s">
        <v>955</v>
      </c>
    </row>
    <row r="1046" spans="2:5" x14ac:dyDescent="0.45">
      <c r="B1046" s="261" t="s">
        <v>2123</v>
      </c>
      <c r="C1046" s="262">
        <v>507886</v>
      </c>
      <c r="D1046" s="262" t="s">
        <v>559</v>
      </c>
      <c r="E1046" s="262" t="s">
        <v>645</v>
      </c>
    </row>
    <row r="1047" spans="2:5" x14ac:dyDescent="0.45">
      <c r="B1047" s="261" t="s">
        <v>2124</v>
      </c>
      <c r="C1047" s="262">
        <v>540695</v>
      </c>
      <c r="D1047" s="262" t="s">
        <v>559</v>
      </c>
      <c r="E1047" s="262" t="s">
        <v>581</v>
      </c>
    </row>
    <row r="1048" spans="2:5" x14ac:dyDescent="0.45">
      <c r="B1048" s="261" t="s">
        <v>2125</v>
      </c>
      <c r="C1048" s="262">
        <v>531237</v>
      </c>
      <c r="D1048" s="262" t="s">
        <v>559</v>
      </c>
      <c r="E1048" s="262" t="s">
        <v>576</v>
      </c>
    </row>
    <row r="1049" spans="2:5" x14ac:dyDescent="0.45">
      <c r="B1049" s="261" t="s">
        <v>2126</v>
      </c>
      <c r="C1049" s="262">
        <v>533336</v>
      </c>
      <c r="D1049" s="262" t="s">
        <v>2127</v>
      </c>
      <c r="E1049" s="262" t="s">
        <v>579</v>
      </c>
    </row>
    <row r="1050" spans="2:5" x14ac:dyDescent="0.45">
      <c r="B1050" s="261" t="s">
        <v>2128</v>
      </c>
      <c r="C1050" s="262">
        <v>523736</v>
      </c>
      <c r="D1050" s="262" t="s">
        <v>2129</v>
      </c>
      <c r="E1050" s="262" t="s">
        <v>934</v>
      </c>
    </row>
    <row r="1051" spans="2:5" x14ac:dyDescent="0.45">
      <c r="B1051" s="261" t="s">
        <v>2130</v>
      </c>
      <c r="C1051" s="262">
        <v>538902</v>
      </c>
      <c r="D1051" s="262" t="s">
        <v>2131</v>
      </c>
      <c r="E1051" s="262" t="s">
        <v>964</v>
      </c>
    </row>
    <row r="1052" spans="2:5" x14ac:dyDescent="0.45">
      <c r="B1052" s="261" t="s">
        <v>2132</v>
      </c>
      <c r="C1052" s="262" t="s">
        <v>559</v>
      </c>
      <c r="D1052" s="262" t="s">
        <v>2133</v>
      </c>
      <c r="E1052" s="262" t="s">
        <v>964</v>
      </c>
    </row>
    <row r="1053" spans="2:5" x14ac:dyDescent="0.45">
      <c r="B1053" s="261" t="s">
        <v>2134</v>
      </c>
      <c r="C1053" s="262">
        <v>508860</v>
      </c>
      <c r="D1053" s="262" t="s">
        <v>559</v>
      </c>
      <c r="E1053" s="262" t="s">
        <v>955</v>
      </c>
    </row>
    <row r="1054" spans="2:5" x14ac:dyDescent="0.45">
      <c r="B1054" s="261" t="s">
        <v>2135</v>
      </c>
      <c r="C1054" s="262">
        <v>500120</v>
      </c>
      <c r="D1054" s="262" t="s">
        <v>559</v>
      </c>
      <c r="E1054" s="262" t="s">
        <v>607</v>
      </c>
    </row>
    <row r="1055" spans="2:5" x14ac:dyDescent="0.45">
      <c r="B1055" s="261" t="s">
        <v>2136</v>
      </c>
      <c r="C1055" s="262">
        <v>522163</v>
      </c>
      <c r="D1055" s="262" t="s">
        <v>2137</v>
      </c>
      <c r="E1055" s="262" t="s">
        <v>855</v>
      </c>
    </row>
    <row r="1056" spans="2:5" x14ac:dyDescent="0.45">
      <c r="B1056" s="261" t="s">
        <v>2138</v>
      </c>
      <c r="C1056" s="262">
        <v>530959</v>
      </c>
      <c r="D1056" s="262" t="s">
        <v>559</v>
      </c>
      <c r="E1056" s="262" t="s">
        <v>964</v>
      </c>
    </row>
    <row r="1057" spans="2:5" x14ac:dyDescent="0.45">
      <c r="B1057" s="261" t="s">
        <v>2139</v>
      </c>
      <c r="C1057" s="262">
        <v>500089</v>
      </c>
      <c r="D1057" s="262" t="s">
        <v>2140</v>
      </c>
      <c r="E1057" s="262" t="s">
        <v>718</v>
      </c>
    </row>
    <row r="1058" spans="2:5" x14ac:dyDescent="0.45">
      <c r="B1058" s="261" t="s">
        <v>2141</v>
      </c>
      <c r="C1058" s="262">
        <v>500089</v>
      </c>
      <c r="D1058" s="262" t="s">
        <v>2140</v>
      </c>
      <c r="E1058" s="262" t="s">
        <v>718</v>
      </c>
    </row>
    <row r="1059" spans="2:5" x14ac:dyDescent="0.45">
      <c r="B1059" s="261" t="s">
        <v>2142</v>
      </c>
      <c r="C1059" s="262">
        <v>540811</v>
      </c>
      <c r="D1059" s="262" t="s">
        <v>559</v>
      </c>
      <c r="E1059" s="262" t="s">
        <v>581</v>
      </c>
    </row>
    <row r="1060" spans="2:5" x14ac:dyDescent="0.45">
      <c r="B1060" s="261" t="s">
        <v>2143</v>
      </c>
      <c r="C1060" s="262">
        <v>542685</v>
      </c>
      <c r="D1060" s="262" t="s">
        <v>2144</v>
      </c>
      <c r="E1060" s="262" t="s">
        <v>1081</v>
      </c>
    </row>
    <row r="1061" spans="2:5" x14ac:dyDescent="0.45">
      <c r="B1061" s="261" t="s">
        <v>2145</v>
      </c>
      <c r="C1061" s="262">
        <v>539979</v>
      </c>
      <c r="D1061" s="262" t="s">
        <v>2146</v>
      </c>
      <c r="E1061" s="262" t="s">
        <v>574</v>
      </c>
    </row>
    <row r="1062" spans="2:5" x14ac:dyDescent="0.45">
      <c r="B1062" s="261" t="s">
        <v>2147</v>
      </c>
      <c r="C1062" s="262">
        <v>540151</v>
      </c>
      <c r="D1062" s="262" t="s">
        <v>559</v>
      </c>
      <c r="E1062" s="262" t="s">
        <v>562</v>
      </c>
    </row>
    <row r="1063" spans="2:5" x14ac:dyDescent="0.45">
      <c r="B1063" s="261" t="s">
        <v>2148</v>
      </c>
      <c r="C1063" s="262">
        <v>542155</v>
      </c>
      <c r="D1063" s="262" t="s">
        <v>2149</v>
      </c>
      <c r="E1063" s="262" t="s">
        <v>923</v>
      </c>
    </row>
    <row r="1064" spans="2:5" x14ac:dyDescent="0.45">
      <c r="B1064" s="261" t="s">
        <v>2150</v>
      </c>
      <c r="C1064" s="262">
        <v>506414</v>
      </c>
      <c r="D1064" s="262" t="s">
        <v>559</v>
      </c>
      <c r="E1064" s="262" t="s">
        <v>597</v>
      </c>
    </row>
    <row r="1065" spans="2:5" x14ac:dyDescent="0.45">
      <c r="B1065" s="261" t="s">
        <v>2151</v>
      </c>
      <c r="C1065" s="262">
        <v>531153</v>
      </c>
      <c r="D1065" s="262" t="s">
        <v>559</v>
      </c>
      <c r="E1065" s="262" t="s">
        <v>806</v>
      </c>
    </row>
    <row r="1066" spans="2:5" x14ac:dyDescent="0.45">
      <c r="B1066" s="261" t="s">
        <v>2152</v>
      </c>
      <c r="C1066" s="262">
        <v>540789</v>
      </c>
      <c r="D1066" s="262" t="s">
        <v>2153</v>
      </c>
      <c r="E1066" s="262" t="s">
        <v>2154</v>
      </c>
    </row>
    <row r="1067" spans="2:5" x14ac:dyDescent="0.45">
      <c r="B1067" s="261" t="s">
        <v>2155</v>
      </c>
      <c r="C1067" s="262">
        <v>540047</v>
      </c>
      <c r="D1067" s="262" t="s">
        <v>2156</v>
      </c>
      <c r="E1067" s="262" t="s">
        <v>1152</v>
      </c>
    </row>
    <row r="1068" spans="2:5" x14ac:dyDescent="0.45">
      <c r="B1068" s="261" t="s">
        <v>2157</v>
      </c>
      <c r="C1068" s="262">
        <v>526927</v>
      </c>
      <c r="D1068" s="262" t="s">
        <v>559</v>
      </c>
      <c r="E1068" s="262" t="s">
        <v>651</v>
      </c>
    </row>
    <row r="1069" spans="2:5" x14ac:dyDescent="0.45">
      <c r="B1069" s="261" t="s">
        <v>2158</v>
      </c>
      <c r="C1069" s="262">
        <v>500068</v>
      </c>
      <c r="D1069" s="262" t="s">
        <v>559</v>
      </c>
      <c r="E1069" s="262" t="s">
        <v>567</v>
      </c>
    </row>
    <row r="1070" spans="2:5" x14ac:dyDescent="0.45">
      <c r="B1070" s="261" t="s">
        <v>2159</v>
      </c>
      <c r="C1070" s="262">
        <v>500068</v>
      </c>
      <c r="D1070" s="262" t="s">
        <v>559</v>
      </c>
      <c r="E1070" s="262" t="s">
        <v>567</v>
      </c>
    </row>
    <row r="1071" spans="2:5" x14ac:dyDescent="0.45">
      <c r="B1071" s="261" t="s">
        <v>2160</v>
      </c>
      <c r="C1071" s="262">
        <v>532839</v>
      </c>
      <c r="D1071" s="262" t="s">
        <v>2161</v>
      </c>
      <c r="E1071" s="262" t="s">
        <v>1294</v>
      </c>
    </row>
    <row r="1072" spans="2:5" x14ac:dyDescent="0.45">
      <c r="B1072" s="261" t="s">
        <v>2162</v>
      </c>
      <c r="C1072" s="262">
        <v>532839</v>
      </c>
      <c r="D1072" s="262" t="s">
        <v>2161</v>
      </c>
      <c r="E1072" s="262" t="s">
        <v>1294</v>
      </c>
    </row>
    <row r="1073" spans="2:5" x14ac:dyDescent="0.45">
      <c r="B1073" s="261" t="s">
        <v>2163</v>
      </c>
      <c r="C1073" s="262">
        <v>531553</v>
      </c>
      <c r="D1073" s="262" t="s">
        <v>559</v>
      </c>
      <c r="E1073" s="262" t="s">
        <v>978</v>
      </c>
    </row>
    <row r="1074" spans="2:5" x14ac:dyDescent="0.45">
      <c r="B1074" s="261" t="s">
        <v>2164</v>
      </c>
      <c r="C1074" s="262">
        <v>540701</v>
      </c>
      <c r="D1074" s="262" t="s">
        <v>2165</v>
      </c>
      <c r="E1074" s="262" t="s">
        <v>597</v>
      </c>
    </row>
    <row r="1075" spans="2:5" x14ac:dyDescent="0.45">
      <c r="B1075" s="261" t="s">
        <v>2166</v>
      </c>
      <c r="C1075" s="262">
        <v>538432</v>
      </c>
      <c r="D1075" s="262" t="s">
        <v>559</v>
      </c>
      <c r="E1075" s="262" t="s">
        <v>581</v>
      </c>
    </row>
    <row r="1076" spans="2:5" x14ac:dyDescent="0.45">
      <c r="B1076" s="261" t="s">
        <v>2167</v>
      </c>
      <c r="C1076" s="262">
        <v>532488</v>
      </c>
      <c r="D1076" s="262" t="s">
        <v>2168</v>
      </c>
      <c r="E1076" s="262" t="s">
        <v>597</v>
      </c>
    </row>
    <row r="1077" spans="2:5" x14ac:dyDescent="0.45">
      <c r="B1077" s="261" t="s">
        <v>2169</v>
      </c>
      <c r="C1077" s="262">
        <v>526285</v>
      </c>
      <c r="D1077" s="262" t="s">
        <v>559</v>
      </c>
      <c r="E1077" s="262" t="s">
        <v>806</v>
      </c>
    </row>
    <row r="1078" spans="2:5" x14ac:dyDescent="0.45">
      <c r="B1078" s="261" t="s">
        <v>2170</v>
      </c>
      <c r="C1078" s="262">
        <v>526315</v>
      </c>
      <c r="D1078" s="262" t="s">
        <v>559</v>
      </c>
      <c r="E1078" s="262" t="s">
        <v>1085</v>
      </c>
    </row>
    <row r="1079" spans="2:5" x14ac:dyDescent="0.45">
      <c r="B1079" s="261" t="s">
        <v>2171</v>
      </c>
      <c r="C1079" s="262">
        <v>540699</v>
      </c>
      <c r="D1079" s="262" t="s">
        <v>2172</v>
      </c>
      <c r="E1079" s="262" t="s">
        <v>926</v>
      </c>
    </row>
    <row r="1080" spans="2:5" x14ac:dyDescent="0.45">
      <c r="B1080" s="261" t="s">
        <v>2173</v>
      </c>
      <c r="C1080" s="262">
        <v>540699</v>
      </c>
      <c r="D1080" s="262" t="s">
        <v>2172</v>
      </c>
      <c r="E1080" s="262" t="s">
        <v>926</v>
      </c>
    </row>
    <row r="1081" spans="2:5" x14ac:dyDescent="0.45">
      <c r="B1081" s="261" t="s">
        <v>2174</v>
      </c>
      <c r="C1081" s="262">
        <v>532868</v>
      </c>
      <c r="D1081" s="262" t="s">
        <v>2175</v>
      </c>
      <c r="E1081" s="262" t="s">
        <v>645</v>
      </c>
    </row>
    <row r="1082" spans="2:5" x14ac:dyDescent="0.45">
      <c r="B1082" s="261" t="s">
        <v>2176</v>
      </c>
      <c r="C1082" s="262">
        <v>533146</v>
      </c>
      <c r="D1082" s="262" t="s">
        <v>2177</v>
      </c>
      <c r="E1082" s="262" t="s">
        <v>2178</v>
      </c>
    </row>
    <row r="1083" spans="2:5" x14ac:dyDescent="0.45">
      <c r="B1083" s="261" t="s">
        <v>2179</v>
      </c>
      <c r="C1083" s="262">
        <v>533146</v>
      </c>
      <c r="D1083" s="262" t="s">
        <v>2180</v>
      </c>
      <c r="E1083" s="262" t="s">
        <v>2178</v>
      </c>
    </row>
    <row r="1084" spans="2:5" x14ac:dyDescent="0.45">
      <c r="B1084" s="261" t="s">
        <v>2181</v>
      </c>
      <c r="C1084" s="262">
        <v>505526</v>
      </c>
      <c r="D1084" s="262" t="s">
        <v>559</v>
      </c>
      <c r="E1084" s="262" t="s">
        <v>579</v>
      </c>
    </row>
    <row r="1085" spans="2:5" x14ac:dyDescent="0.45">
      <c r="B1085" s="261" t="s">
        <v>2182</v>
      </c>
      <c r="C1085" s="262">
        <v>542013</v>
      </c>
      <c r="D1085" s="262" t="s">
        <v>559</v>
      </c>
      <c r="E1085" s="262" t="s">
        <v>1037</v>
      </c>
    </row>
    <row r="1086" spans="2:5" x14ac:dyDescent="0.45">
      <c r="B1086" s="261" t="s">
        <v>2183</v>
      </c>
      <c r="C1086" s="262">
        <v>541403</v>
      </c>
      <c r="D1086" s="262" t="s">
        <v>2184</v>
      </c>
      <c r="E1086" s="262" t="s">
        <v>672</v>
      </c>
    </row>
    <row r="1087" spans="2:5" x14ac:dyDescent="0.45">
      <c r="B1087" s="261" t="s">
        <v>2185</v>
      </c>
      <c r="C1087" s="262">
        <v>526504</v>
      </c>
      <c r="D1087" s="262" t="s">
        <v>559</v>
      </c>
      <c r="E1087" s="262" t="s">
        <v>747</v>
      </c>
    </row>
    <row r="1088" spans="2:5" x14ac:dyDescent="0.45">
      <c r="B1088" s="261" t="s">
        <v>2186</v>
      </c>
      <c r="C1088" s="262">
        <v>522261</v>
      </c>
      <c r="D1088" s="262" t="s">
        <v>2187</v>
      </c>
      <c r="E1088" s="262" t="s">
        <v>898</v>
      </c>
    </row>
    <row r="1089" spans="2:5" x14ac:dyDescent="0.45">
      <c r="B1089" s="261" t="s">
        <v>2188</v>
      </c>
      <c r="C1089" s="262">
        <v>522261</v>
      </c>
      <c r="D1089" s="262" t="s">
        <v>2187</v>
      </c>
      <c r="E1089" s="262" t="s">
        <v>898</v>
      </c>
    </row>
    <row r="1090" spans="2:5" x14ac:dyDescent="0.45">
      <c r="B1090" s="261" t="s">
        <v>2189</v>
      </c>
      <c r="C1090" s="262">
        <v>512519</v>
      </c>
      <c r="D1090" s="262" t="s">
        <v>2190</v>
      </c>
      <c r="E1090" s="262" t="s">
        <v>574</v>
      </c>
    </row>
    <row r="1091" spans="2:5" x14ac:dyDescent="0.45">
      <c r="B1091" s="261" t="s">
        <v>2191</v>
      </c>
      <c r="C1091" s="262" t="s">
        <v>559</v>
      </c>
      <c r="D1091" s="262" t="s">
        <v>2192</v>
      </c>
      <c r="E1091" s="262" t="s">
        <v>508</v>
      </c>
    </row>
    <row r="1092" spans="2:5" x14ac:dyDescent="0.45">
      <c r="B1092" s="261" t="s">
        <v>2193</v>
      </c>
      <c r="C1092" s="262">
        <v>533176</v>
      </c>
      <c r="D1092" s="262" t="s">
        <v>2194</v>
      </c>
      <c r="E1092" s="262" t="s">
        <v>562</v>
      </c>
    </row>
    <row r="1093" spans="2:5" x14ac:dyDescent="0.45">
      <c r="B1093" s="261" t="s">
        <v>2195</v>
      </c>
      <c r="C1093" s="262">
        <v>526783</v>
      </c>
      <c r="D1093" s="262" t="s">
        <v>559</v>
      </c>
      <c r="E1093" s="262" t="s">
        <v>747</v>
      </c>
    </row>
    <row r="1094" spans="2:5" x14ac:dyDescent="0.45">
      <c r="B1094" s="261" t="s">
        <v>2196</v>
      </c>
      <c r="C1094" s="262">
        <v>539267</v>
      </c>
      <c r="D1094" s="262" t="s">
        <v>559</v>
      </c>
      <c r="E1094" s="262" t="s">
        <v>581</v>
      </c>
    </row>
    <row r="1095" spans="2:5" x14ac:dyDescent="0.45">
      <c r="B1095" s="261" t="s">
        <v>2197</v>
      </c>
      <c r="C1095" s="262">
        <v>539524</v>
      </c>
      <c r="D1095" s="262" t="s">
        <v>2198</v>
      </c>
      <c r="E1095" s="262" t="s">
        <v>747</v>
      </c>
    </row>
    <row r="1096" spans="2:5" x14ac:dyDescent="0.45">
      <c r="B1096" s="261" t="s">
        <v>2199</v>
      </c>
      <c r="C1096" s="262">
        <v>541299</v>
      </c>
      <c r="D1096" s="262" t="s">
        <v>559</v>
      </c>
      <c r="E1096" s="262" t="s">
        <v>747</v>
      </c>
    </row>
    <row r="1097" spans="2:5" x14ac:dyDescent="0.45">
      <c r="B1097" s="261" t="s">
        <v>2200</v>
      </c>
      <c r="C1097" s="262">
        <v>500124</v>
      </c>
      <c r="D1097" s="262" t="s">
        <v>2201</v>
      </c>
      <c r="E1097" s="262" t="s">
        <v>597</v>
      </c>
    </row>
    <row r="1098" spans="2:5" x14ac:dyDescent="0.45">
      <c r="B1098" s="261" t="s">
        <v>2202</v>
      </c>
      <c r="C1098" s="262">
        <v>540144</v>
      </c>
      <c r="D1098" s="262" t="s">
        <v>559</v>
      </c>
      <c r="E1098" s="262" t="s">
        <v>643</v>
      </c>
    </row>
    <row r="1099" spans="2:5" x14ac:dyDescent="0.45">
      <c r="B1099" s="261" t="s">
        <v>2203</v>
      </c>
      <c r="C1099" s="262">
        <v>523618</v>
      </c>
      <c r="D1099" s="262" t="s">
        <v>2204</v>
      </c>
      <c r="E1099" s="262" t="s">
        <v>1801</v>
      </c>
    </row>
    <row r="1100" spans="2:5" x14ac:dyDescent="0.45">
      <c r="B1100" s="261" t="s">
        <v>2205</v>
      </c>
      <c r="C1100" s="262">
        <v>523618</v>
      </c>
      <c r="D1100" s="262" t="s">
        <v>2204</v>
      </c>
      <c r="E1100" s="262" t="s">
        <v>1801</v>
      </c>
    </row>
    <row r="1101" spans="2:5" x14ac:dyDescent="0.45">
      <c r="B1101" s="261" t="s">
        <v>2206</v>
      </c>
      <c r="C1101" s="262">
        <v>534674</v>
      </c>
      <c r="D1101" s="262" t="s">
        <v>2207</v>
      </c>
      <c r="E1101" s="262" t="s">
        <v>581</v>
      </c>
    </row>
    <row r="1102" spans="2:5" x14ac:dyDescent="0.45">
      <c r="B1102" s="261" t="s">
        <v>2208</v>
      </c>
      <c r="C1102" s="262">
        <v>511634</v>
      </c>
      <c r="D1102" s="262" t="s">
        <v>559</v>
      </c>
      <c r="E1102" s="262" t="s">
        <v>955</v>
      </c>
    </row>
    <row r="1103" spans="2:5" x14ac:dyDescent="0.45">
      <c r="B1103" s="261" t="s">
        <v>2209</v>
      </c>
      <c r="C1103" s="262">
        <v>531471</v>
      </c>
      <c r="D1103" s="262" t="s">
        <v>559</v>
      </c>
      <c r="E1103" s="262" t="s">
        <v>898</v>
      </c>
    </row>
    <row r="1104" spans="2:5" x14ac:dyDescent="0.45">
      <c r="B1104" s="261" t="s">
        <v>2210</v>
      </c>
      <c r="C1104" s="262">
        <v>504908</v>
      </c>
      <c r="D1104" s="262" t="s">
        <v>559</v>
      </c>
      <c r="E1104" s="262" t="s">
        <v>912</v>
      </c>
    </row>
    <row r="1105" spans="2:5" x14ac:dyDescent="0.45">
      <c r="B1105" s="261" t="s">
        <v>2211</v>
      </c>
      <c r="C1105" s="262">
        <v>526355</v>
      </c>
      <c r="D1105" s="262" t="s">
        <v>559</v>
      </c>
      <c r="E1105" s="262" t="s">
        <v>678</v>
      </c>
    </row>
    <row r="1106" spans="2:5" x14ac:dyDescent="0.45">
      <c r="B1106" s="261" t="s">
        <v>2212</v>
      </c>
      <c r="C1106" s="262">
        <v>517437</v>
      </c>
      <c r="D1106" s="262" t="s">
        <v>559</v>
      </c>
      <c r="E1106" s="262" t="s">
        <v>678</v>
      </c>
    </row>
    <row r="1107" spans="2:5" x14ac:dyDescent="0.45">
      <c r="B1107" s="261" t="s">
        <v>2213</v>
      </c>
      <c r="C1107" s="262">
        <v>532610</v>
      </c>
      <c r="D1107" s="262" t="s">
        <v>2214</v>
      </c>
      <c r="E1107" s="262" t="s">
        <v>1256</v>
      </c>
    </row>
    <row r="1108" spans="2:5" x14ac:dyDescent="0.45">
      <c r="B1108" s="261" t="s">
        <v>2215</v>
      </c>
      <c r="C1108" s="262">
        <v>538608</v>
      </c>
      <c r="D1108" s="262" t="s">
        <v>2216</v>
      </c>
      <c r="E1108" s="262" t="s">
        <v>923</v>
      </c>
    </row>
    <row r="1109" spans="2:5" x14ac:dyDescent="0.45">
      <c r="B1109" s="261" t="s">
        <v>2217</v>
      </c>
      <c r="C1109" s="262">
        <v>532365</v>
      </c>
      <c r="D1109" s="262" t="s">
        <v>2218</v>
      </c>
      <c r="E1109" s="262" t="s">
        <v>545</v>
      </c>
    </row>
    <row r="1110" spans="2:5" x14ac:dyDescent="0.45">
      <c r="B1110" s="261" t="s">
        <v>2219</v>
      </c>
      <c r="C1110" s="262">
        <v>505242</v>
      </c>
      <c r="D1110" s="262" t="s">
        <v>2220</v>
      </c>
      <c r="E1110" s="262" t="s">
        <v>567</v>
      </c>
    </row>
    <row r="1111" spans="2:5" x14ac:dyDescent="0.45">
      <c r="B1111" s="261" t="s">
        <v>2221</v>
      </c>
      <c r="C1111" s="262">
        <v>539681</v>
      </c>
      <c r="D1111" s="262" t="s">
        <v>559</v>
      </c>
      <c r="E1111" s="262" t="s">
        <v>576</v>
      </c>
    </row>
    <row r="1112" spans="2:5" x14ac:dyDescent="0.45">
      <c r="B1112" s="261" t="s">
        <v>2222</v>
      </c>
      <c r="C1112" s="262">
        <v>540795</v>
      </c>
      <c r="D1112" s="262" t="s">
        <v>559</v>
      </c>
      <c r="E1112" s="262" t="s">
        <v>855</v>
      </c>
    </row>
    <row r="1113" spans="2:5" x14ac:dyDescent="0.45">
      <c r="B1113" s="261" t="s">
        <v>2223</v>
      </c>
      <c r="C1113" s="262">
        <v>524818</v>
      </c>
      <c r="D1113" s="262" t="s">
        <v>559</v>
      </c>
      <c r="E1113" s="262" t="s">
        <v>718</v>
      </c>
    </row>
    <row r="1114" spans="2:5" x14ac:dyDescent="0.45">
      <c r="B1114" s="261" t="s">
        <v>2224</v>
      </c>
      <c r="C1114" s="262">
        <v>530779</v>
      </c>
      <c r="D1114" s="262" t="s">
        <v>559</v>
      </c>
      <c r="E1114" s="262" t="s">
        <v>576</v>
      </c>
    </row>
    <row r="1115" spans="2:5" x14ac:dyDescent="0.45">
      <c r="B1115" s="261" t="s">
        <v>2225</v>
      </c>
      <c r="C1115" s="262">
        <v>517238</v>
      </c>
      <c r="D1115" s="262" t="s">
        <v>559</v>
      </c>
      <c r="E1115" s="262" t="s">
        <v>1099</v>
      </c>
    </row>
    <row r="1116" spans="2:5" x14ac:dyDescent="0.45">
      <c r="B1116" s="261" t="s">
        <v>2226</v>
      </c>
      <c r="C1116" s="262">
        <v>532707</v>
      </c>
      <c r="D1116" s="262" t="s">
        <v>2227</v>
      </c>
      <c r="E1116" s="262" t="s">
        <v>718</v>
      </c>
    </row>
    <row r="1117" spans="2:5" x14ac:dyDescent="0.45">
      <c r="B1117" s="261" t="s">
        <v>2228</v>
      </c>
      <c r="C1117" s="262">
        <v>531533</v>
      </c>
      <c r="D1117" s="262" t="s">
        <v>559</v>
      </c>
      <c r="E1117" s="262" t="s">
        <v>545</v>
      </c>
    </row>
    <row r="1118" spans="2:5" x14ac:dyDescent="0.45">
      <c r="B1118" s="261" t="s">
        <v>2229</v>
      </c>
      <c r="C1118" s="262" t="s">
        <v>559</v>
      </c>
      <c r="D1118" s="262" t="s">
        <v>2230</v>
      </c>
      <c r="E1118" s="262" t="s">
        <v>570</v>
      </c>
    </row>
    <row r="1119" spans="2:5" x14ac:dyDescent="0.45">
      <c r="B1119" s="261" t="s">
        <v>2231</v>
      </c>
      <c r="C1119" s="262">
        <v>507917</v>
      </c>
      <c r="D1119" s="262" t="s">
        <v>559</v>
      </c>
      <c r="E1119" s="262" t="s">
        <v>645</v>
      </c>
    </row>
    <row r="1120" spans="2:5" x14ac:dyDescent="0.45">
      <c r="B1120" s="261" t="s">
        <v>2232</v>
      </c>
      <c r="C1120" s="262">
        <v>520081</v>
      </c>
      <c r="D1120" s="262" t="s">
        <v>559</v>
      </c>
      <c r="E1120" s="262" t="s">
        <v>591</v>
      </c>
    </row>
    <row r="1121" spans="2:5" x14ac:dyDescent="0.45">
      <c r="B1121" s="261" t="s">
        <v>2233</v>
      </c>
      <c r="C1121" s="262">
        <v>541053</v>
      </c>
      <c r="D1121" s="262" t="s">
        <v>559</v>
      </c>
      <c r="E1121" s="262" t="s">
        <v>542</v>
      </c>
    </row>
    <row r="1122" spans="2:5" x14ac:dyDescent="0.45">
      <c r="B1122" s="261" t="s">
        <v>2234</v>
      </c>
      <c r="C1122" s="262">
        <v>590022</v>
      </c>
      <c r="D1122" s="262" t="s">
        <v>2235</v>
      </c>
      <c r="E1122" s="262" t="s">
        <v>574</v>
      </c>
    </row>
    <row r="1123" spans="2:5" x14ac:dyDescent="0.45">
      <c r="B1123" s="261" t="s">
        <v>2236</v>
      </c>
      <c r="C1123" s="262">
        <v>531346</v>
      </c>
      <c r="D1123" s="262" t="s">
        <v>559</v>
      </c>
      <c r="E1123" s="262" t="s">
        <v>1037</v>
      </c>
    </row>
    <row r="1124" spans="2:5" x14ac:dyDescent="0.45">
      <c r="B1124" s="261" t="s">
        <v>2237</v>
      </c>
      <c r="C1124" s="262">
        <v>532751</v>
      </c>
      <c r="D1124" s="262" t="s">
        <v>2238</v>
      </c>
      <c r="E1124" s="262" t="s">
        <v>855</v>
      </c>
    </row>
    <row r="1125" spans="2:5" x14ac:dyDescent="0.45">
      <c r="B1125" s="261" t="s">
        <v>2239</v>
      </c>
      <c r="C1125" s="262" t="s">
        <v>559</v>
      </c>
      <c r="D1125" s="262" t="s">
        <v>2240</v>
      </c>
      <c r="E1125" s="262" t="s">
        <v>508</v>
      </c>
    </row>
    <row r="1126" spans="2:5" x14ac:dyDescent="0.45">
      <c r="B1126" s="261" t="s">
        <v>2241</v>
      </c>
      <c r="C1126" s="262">
        <v>532927</v>
      </c>
      <c r="D1126" s="262" t="s">
        <v>2242</v>
      </c>
      <c r="E1126" s="262" t="s">
        <v>887</v>
      </c>
    </row>
    <row r="1127" spans="2:5" x14ac:dyDescent="0.45">
      <c r="B1127" s="261" t="s">
        <v>2243</v>
      </c>
      <c r="C1127" s="262">
        <v>534839</v>
      </c>
      <c r="D1127" s="262" t="s">
        <v>559</v>
      </c>
      <c r="E1127" s="262" t="s">
        <v>756</v>
      </c>
    </row>
    <row r="1128" spans="2:5" x14ac:dyDescent="0.45">
      <c r="B1128" s="261" t="s">
        <v>2244</v>
      </c>
      <c r="C1128" s="262">
        <v>530643</v>
      </c>
      <c r="D1128" s="262" t="s">
        <v>559</v>
      </c>
      <c r="E1128" s="262" t="s">
        <v>1099</v>
      </c>
    </row>
    <row r="1129" spans="2:5" x14ac:dyDescent="0.45">
      <c r="B1129" s="261" t="s">
        <v>2245</v>
      </c>
      <c r="C1129" s="262">
        <v>523732</v>
      </c>
      <c r="D1129" s="262" t="s">
        <v>559</v>
      </c>
      <c r="E1129" s="262" t="s">
        <v>1052</v>
      </c>
    </row>
    <row r="1130" spans="2:5" x14ac:dyDescent="0.45">
      <c r="B1130" s="261" t="s">
        <v>2246</v>
      </c>
      <c r="C1130" s="262">
        <v>538708</v>
      </c>
      <c r="D1130" s="262" t="s">
        <v>559</v>
      </c>
      <c r="E1130" s="262" t="s">
        <v>576</v>
      </c>
    </row>
    <row r="1131" spans="2:5" x14ac:dyDescent="0.45">
      <c r="B1131" s="261" t="s">
        <v>2247</v>
      </c>
      <c r="C1131" s="262">
        <v>538708</v>
      </c>
      <c r="D1131" s="262" t="s">
        <v>559</v>
      </c>
      <c r="E1131" s="262" t="s">
        <v>576</v>
      </c>
    </row>
    <row r="1132" spans="2:5" x14ac:dyDescent="0.45">
      <c r="B1132" s="261" t="s">
        <v>2248</v>
      </c>
      <c r="C1132" s="262">
        <v>526703</v>
      </c>
      <c r="D1132" s="262" t="s">
        <v>559</v>
      </c>
      <c r="E1132" s="262" t="s">
        <v>678</v>
      </c>
    </row>
    <row r="1133" spans="2:5" x14ac:dyDescent="0.45">
      <c r="B1133" s="261" t="s">
        <v>2249</v>
      </c>
      <c r="C1133" s="262">
        <v>540063</v>
      </c>
      <c r="D1133" s="262" t="s">
        <v>559</v>
      </c>
      <c r="E1133" s="262" t="s">
        <v>545</v>
      </c>
    </row>
    <row r="1134" spans="2:5" x14ac:dyDescent="0.45">
      <c r="B1134" s="261" t="s">
        <v>2250</v>
      </c>
      <c r="C1134" s="262">
        <v>532922</v>
      </c>
      <c r="D1134" s="262" t="s">
        <v>2251</v>
      </c>
      <c r="E1134" s="262" t="s">
        <v>542</v>
      </c>
    </row>
    <row r="1135" spans="2:5" x14ac:dyDescent="0.45">
      <c r="B1135" s="261" t="s">
        <v>2252</v>
      </c>
      <c r="C1135" s="262">
        <v>532696</v>
      </c>
      <c r="D1135" s="262" t="s">
        <v>2253</v>
      </c>
      <c r="E1135" s="262" t="s">
        <v>663</v>
      </c>
    </row>
    <row r="1136" spans="2:5" x14ac:dyDescent="0.45">
      <c r="B1136" s="261" t="s">
        <v>2254</v>
      </c>
      <c r="C1136" s="262">
        <v>526483</v>
      </c>
      <c r="D1136" s="262" t="s">
        <v>559</v>
      </c>
      <c r="E1136" s="262" t="s">
        <v>1792</v>
      </c>
    </row>
    <row r="1137" spans="2:5" x14ac:dyDescent="0.45">
      <c r="B1137" s="261" t="s">
        <v>2255</v>
      </c>
      <c r="C1137" s="262">
        <v>535694</v>
      </c>
      <c r="D1137" s="262" t="s">
        <v>559</v>
      </c>
      <c r="E1137" s="262" t="s">
        <v>581</v>
      </c>
    </row>
    <row r="1138" spans="2:5" x14ac:dyDescent="0.45">
      <c r="B1138" s="261" t="s">
        <v>2256</v>
      </c>
      <c r="C1138" s="262">
        <v>505200</v>
      </c>
      <c r="D1138" s="262" t="s">
        <v>2257</v>
      </c>
      <c r="E1138" s="262" t="s">
        <v>1215</v>
      </c>
    </row>
    <row r="1139" spans="2:5" x14ac:dyDescent="0.45">
      <c r="B1139" s="261" t="s">
        <v>2258</v>
      </c>
      <c r="C1139" s="262">
        <v>500125</v>
      </c>
      <c r="D1139" s="262" t="s">
        <v>2259</v>
      </c>
      <c r="E1139" s="262" t="s">
        <v>1256</v>
      </c>
    </row>
    <row r="1140" spans="2:5" x14ac:dyDescent="0.45">
      <c r="B1140" s="261" t="s">
        <v>2260</v>
      </c>
      <c r="C1140" s="262">
        <v>500125</v>
      </c>
      <c r="D1140" s="262" t="s">
        <v>2259</v>
      </c>
      <c r="E1140" s="262" t="s">
        <v>1256</v>
      </c>
    </row>
    <row r="1141" spans="2:5" x14ac:dyDescent="0.45">
      <c r="B1141" s="261" t="s">
        <v>2261</v>
      </c>
      <c r="C1141" s="262">
        <v>523127</v>
      </c>
      <c r="D1141" s="262" t="s">
        <v>2262</v>
      </c>
      <c r="E1141" s="262" t="s">
        <v>477</v>
      </c>
    </row>
    <row r="1142" spans="2:5" x14ac:dyDescent="0.45">
      <c r="B1142" s="261" t="s">
        <v>2263</v>
      </c>
      <c r="C1142" s="262">
        <v>500840</v>
      </c>
      <c r="D1142" s="262" t="s">
        <v>2264</v>
      </c>
      <c r="E1142" s="262" t="s">
        <v>477</v>
      </c>
    </row>
    <row r="1143" spans="2:5" x14ac:dyDescent="0.45">
      <c r="B1143" s="261" t="s">
        <v>2265</v>
      </c>
      <c r="C1143" s="262">
        <v>523708</v>
      </c>
      <c r="D1143" s="262" t="s">
        <v>2266</v>
      </c>
      <c r="E1143" s="262" t="s">
        <v>567</v>
      </c>
    </row>
    <row r="1144" spans="2:5" x14ac:dyDescent="0.45">
      <c r="B1144" s="261" t="s">
        <v>2267</v>
      </c>
      <c r="C1144" s="262">
        <v>523708</v>
      </c>
      <c r="D1144" s="262" t="s">
        <v>2266</v>
      </c>
      <c r="E1144" s="262" t="s">
        <v>567</v>
      </c>
    </row>
    <row r="1145" spans="2:5" x14ac:dyDescent="0.45">
      <c r="B1145" s="261" t="s">
        <v>2268</v>
      </c>
      <c r="C1145" s="262">
        <v>538653</v>
      </c>
      <c r="D1145" s="262" t="s">
        <v>2269</v>
      </c>
      <c r="E1145" s="262" t="s">
        <v>923</v>
      </c>
    </row>
    <row r="1146" spans="2:5" x14ac:dyDescent="0.45">
      <c r="B1146" s="261" t="s">
        <v>2270</v>
      </c>
      <c r="C1146" s="262">
        <v>530581</v>
      </c>
      <c r="D1146" s="262" t="s">
        <v>559</v>
      </c>
      <c r="E1146" s="262" t="s">
        <v>978</v>
      </c>
    </row>
    <row r="1147" spans="2:5" x14ac:dyDescent="0.45">
      <c r="B1147" s="261" t="s">
        <v>2271</v>
      </c>
      <c r="C1147" s="262">
        <v>532820</v>
      </c>
      <c r="D1147" s="262" t="s">
        <v>2272</v>
      </c>
      <c r="E1147" s="262" t="s">
        <v>574</v>
      </c>
    </row>
    <row r="1148" spans="2:5" x14ac:dyDescent="0.45">
      <c r="B1148" s="261" t="s">
        <v>2273</v>
      </c>
      <c r="C1148" s="262">
        <v>513452</v>
      </c>
      <c r="D1148" s="262" t="s">
        <v>559</v>
      </c>
      <c r="E1148" s="262" t="s">
        <v>591</v>
      </c>
    </row>
    <row r="1149" spans="2:5" x14ac:dyDescent="0.45">
      <c r="B1149" s="261" t="s">
        <v>2274</v>
      </c>
      <c r="C1149" s="262">
        <v>500123</v>
      </c>
      <c r="D1149" s="262" t="s">
        <v>559</v>
      </c>
      <c r="E1149" s="262" t="s">
        <v>607</v>
      </c>
    </row>
    <row r="1150" spans="2:5" x14ac:dyDescent="0.45">
      <c r="B1150" s="261" t="s">
        <v>2275</v>
      </c>
      <c r="C1150" s="262">
        <v>500123</v>
      </c>
      <c r="D1150" s="262" t="s">
        <v>559</v>
      </c>
      <c r="E1150" s="262" t="s">
        <v>607</v>
      </c>
    </row>
    <row r="1151" spans="2:5" x14ac:dyDescent="0.45">
      <c r="B1151" s="261" t="s">
        <v>2276</v>
      </c>
      <c r="C1151" s="262">
        <v>503681</v>
      </c>
      <c r="D1151" s="262" t="s">
        <v>559</v>
      </c>
      <c r="E1151" s="262" t="s">
        <v>978</v>
      </c>
    </row>
    <row r="1152" spans="2:5" x14ac:dyDescent="0.45">
      <c r="B1152" s="261" t="s">
        <v>2277</v>
      </c>
      <c r="C1152" s="262">
        <v>523329</v>
      </c>
      <c r="D1152" s="262" t="s">
        <v>559</v>
      </c>
      <c r="E1152" s="262" t="s">
        <v>645</v>
      </c>
    </row>
    <row r="1153" spans="2:5" x14ac:dyDescent="0.45">
      <c r="B1153" s="261" t="s">
        <v>2278</v>
      </c>
      <c r="C1153" s="262">
        <v>505700</v>
      </c>
      <c r="D1153" s="262" t="s">
        <v>2279</v>
      </c>
      <c r="E1153" s="262" t="s">
        <v>567</v>
      </c>
    </row>
    <row r="1154" spans="2:5" x14ac:dyDescent="0.45">
      <c r="B1154" s="261" t="s">
        <v>2280</v>
      </c>
      <c r="C1154" s="262">
        <v>500128</v>
      </c>
      <c r="D1154" s="262" t="s">
        <v>2281</v>
      </c>
      <c r="E1154" s="262" t="s">
        <v>955</v>
      </c>
    </row>
    <row r="1155" spans="2:5" x14ac:dyDescent="0.45">
      <c r="B1155" s="261" t="s">
        <v>2282</v>
      </c>
      <c r="C1155" s="262">
        <v>533264</v>
      </c>
      <c r="D1155" s="262" t="s">
        <v>2283</v>
      </c>
      <c r="E1155" s="262" t="s">
        <v>955</v>
      </c>
    </row>
    <row r="1156" spans="2:5" x14ac:dyDescent="0.45">
      <c r="B1156" s="261" t="s">
        <v>2284</v>
      </c>
      <c r="C1156" s="262">
        <v>526608</v>
      </c>
      <c r="D1156" s="262" t="s">
        <v>2285</v>
      </c>
      <c r="E1156" s="262" t="s">
        <v>880</v>
      </c>
    </row>
    <row r="1157" spans="2:5" x14ac:dyDescent="0.45">
      <c r="B1157" s="261" t="s">
        <v>2286</v>
      </c>
      <c r="C1157" s="262">
        <v>526608</v>
      </c>
      <c r="D1157" s="262" t="s">
        <v>2285</v>
      </c>
      <c r="E1157" s="262" t="s">
        <v>880</v>
      </c>
    </row>
    <row r="1158" spans="2:5" x14ac:dyDescent="0.45">
      <c r="B1158" s="261" t="s">
        <v>2287</v>
      </c>
      <c r="C1158" s="262">
        <v>526473</v>
      </c>
      <c r="D1158" s="262" t="s">
        <v>559</v>
      </c>
      <c r="E1158" s="262" t="s">
        <v>756</v>
      </c>
    </row>
    <row r="1159" spans="2:5" x14ac:dyDescent="0.45">
      <c r="B1159" s="261" t="s">
        <v>2288</v>
      </c>
      <c r="C1159" s="262">
        <v>526473</v>
      </c>
      <c r="D1159" s="262" t="s">
        <v>559</v>
      </c>
      <c r="E1159" s="262" t="s">
        <v>756</v>
      </c>
    </row>
    <row r="1160" spans="2:5" x14ac:dyDescent="0.45">
      <c r="B1160" s="261" t="s">
        <v>2289</v>
      </c>
      <c r="C1160" s="262">
        <v>526705</v>
      </c>
      <c r="D1160" s="262" t="s">
        <v>559</v>
      </c>
      <c r="E1160" s="262" t="s">
        <v>581</v>
      </c>
    </row>
    <row r="1161" spans="2:5" x14ac:dyDescent="0.45">
      <c r="B1161" s="261" t="s">
        <v>2290</v>
      </c>
      <c r="C1161" s="262">
        <v>522074</v>
      </c>
      <c r="D1161" s="262" t="s">
        <v>2291</v>
      </c>
      <c r="E1161" s="262" t="s">
        <v>567</v>
      </c>
    </row>
    <row r="1162" spans="2:5" x14ac:dyDescent="0.45">
      <c r="B1162" s="261" t="s">
        <v>2292</v>
      </c>
      <c r="C1162" s="262" t="s">
        <v>559</v>
      </c>
      <c r="D1162" s="262" t="s">
        <v>2293</v>
      </c>
      <c r="E1162" s="262" t="s">
        <v>508</v>
      </c>
    </row>
    <row r="1163" spans="2:5" x14ac:dyDescent="0.45">
      <c r="B1163" s="261" t="s">
        <v>2294</v>
      </c>
      <c r="C1163" s="262">
        <v>531278</v>
      </c>
      <c r="D1163" s="262" t="s">
        <v>559</v>
      </c>
      <c r="E1163" s="262" t="s">
        <v>542</v>
      </c>
    </row>
    <row r="1164" spans="2:5" x14ac:dyDescent="0.45">
      <c r="B1164" s="261" t="s">
        <v>2295</v>
      </c>
      <c r="C1164" s="262">
        <v>517477</v>
      </c>
      <c r="D1164" s="262" t="s">
        <v>559</v>
      </c>
      <c r="E1164" s="262" t="s">
        <v>651</v>
      </c>
    </row>
    <row r="1165" spans="2:5" x14ac:dyDescent="0.45">
      <c r="B1165" s="261" t="s">
        <v>2296</v>
      </c>
      <c r="C1165" s="262">
        <v>504000</v>
      </c>
      <c r="D1165" s="262" t="s">
        <v>559</v>
      </c>
      <c r="E1165" s="262" t="s">
        <v>855</v>
      </c>
    </row>
    <row r="1166" spans="2:5" x14ac:dyDescent="0.45">
      <c r="B1166" s="261" t="s">
        <v>2297</v>
      </c>
      <c r="C1166" s="262">
        <v>522027</v>
      </c>
      <c r="D1166" s="262" t="s">
        <v>559</v>
      </c>
      <c r="E1166" s="262" t="s">
        <v>567</v>
      </c>
    </row>
    <row r="1167" spans="2:5" x14ac:dyDescent="0.45">
      <c r="B1167" s="261" t="s">
        <v>2298</v>
      </c>
      <c r="C1167" s="262">
        <v>522027</v>
      </c>
      <c r="D1167" s="262" t="s">
        <v>559</v>
      </c>
      <c r="E1167" s="262" t="s">
        <v>567</v>
      </c>
    </row>
    <row r="1168" spans="2:5" x14ac:dyDescent="0.45">
      <c r="B1168" s="261" t="s">
        <v>2299</v>
      </c>
      <c r="C1168" s="262">
        <v>531162</v>
      </c>
      <c r="D1168" s="262" t="s">
        <v>2300</v>
      </c>
      <c r="E1168" s="262" t="s">
        <v>740</v>
      </c>
    </row>
    <row r="1169" spans="2:5" x14ac:dyDescent="0.45">
      <c r="B1169" s="261" t="s">
        <v>2301</v>
      </c>
      <c r="C1169" s="262" t="s">
        <v>559</v>
      </c>
      <c r="D1169" s="262" t="s">
        <v>2302</v>
      </c>
      <c r="E1169" s="262" t="s">
        <v>740</v>
      </c>
    </row>
    <row r="1170" spans="2:5" x14ac:dyDescent="0.45">
      <c r="B1170" s="261" t="s">
        <v>2303</v>
      </c>
      <c r="C1170" s="262">
        <v>533208</v>
      </c>
      <c r="D1170" s="262" t="s">
        <v>559</v>
      </c>
      <c r="E1170" s="262" t="s">
        <v>553</v>
      </c>
    </row>
    <row r="1171" spans="2:5" x14ac:dyDescent="0.45">
      <c r="B1171" s="261" t="s">
        <v>2304</v>
      </c>
      <c r="C1171" s="262">
        <v>533218</v>
      </c>
      <c r="D1171" s="262" t="s">
        <v>2305</v>
      </c>
      <c r="E1171" s="262" t="s">
        <v>645</v>
      </c>
    </row>
    <row r="1172" spans="2:5" x14ac:dyDescent="0.45">
      <c r="B1172" s="261" t="s">
        <v>2306</v>
      </c>
      <c r="C1172" s="262">
        <v>542602</v>
      </c>
      <c r="D1172" s="262" t="s">
        <v>2307</v>
      </c>
      <c r="E1172" s="262" t="s">
        <v>579</v>
      </c>
    </row>
    <row r="1173" spans="2:5" x14ac:dyDescent="0.45">
      <c r="B1173" s="261" t="s">
        <v>2308</v>
      </c>
      <c r="C1173" s="262">
        <v>504008</v>
      </c>
      <c r="D1173" s="262" t="s">
        <v>2309</v>
      </c>
      <c r="E1173" s="262" t="s">
        <v>602</v>
      </c>
    </row>
    <row r="1174" spans="2:5" x14ac:dyDescent="0.45">
      <c r="B1174" s="261" t="s">
        <v>2310</v>
      </c>
      <c r="C1174" s="262">
        <v>538882</v>
      </c>
      <c r="D1174" s="262" t="s">
        <v>559</v>
      </c>
      <c r="E1174" s="262" t="s">
        <v>542</v>
      </c>
    </row>
    <row r="1175" spans="2:5" x14ac:dyDescent="0.45">
      <c r="B1175" s="261" t="s">
        <v>2311</v>
      </c>
      <c r="C1175" s="262">
        <v>507265</v>
      </c>
      <c r="D1175" s="262" t="s">
        <v>559</v>
      </c>
      <c r="E1175" s="262" t="s">
        <v>736</v>
      </c>
    </row>
    <row r="1176" spans="2:5" x14ac:dyDescent="0.45">
      <c r="B1176" s="261" t="s">
        <v>2312</v>
      </c>
      <c r="C1176" s="262">
        <v>530333</v>
      </c>
      <c r="D1176" s="262" t="s">
        <v>559</v>
      </c>
      <c r="E1176" s="262" t="s">
        <v>855</v>
      </c>
    </row>
    <row r="1177" spans="2:5" x14ac:dyDescent="0.45">
      <c r="B1177" s="261" t="s">
        <v>2313</v>
      </c>
      <c r="C1177" s="262">
        <v>532737</v>
      </c>
      <c r="D1177" s="262" t="s">
        <v>2314</v>
      </c>
      <c r="E1177" s="262" t="s">
        <v>542</v>
      </c>
    </row>
    <row r="1178" spans="2:5" x14ac:dyDescent="0.45">
      <c r="B1178" s="261" t="s">
        <v>2315</v>
      </c>
      <c r="C1178" s="262" t="s">
        <v>559</v>
      </c>
      <c r="D1178" s="262" t="s">
        <v>2316</v>
      </c>
      <c r="E1178" s="262" t="s">
        <v>570</v>
      </c>
    </row>
    <row r="1179" spans="2:5" x14ac:dyDescent="0.45">
      <c r="B1179" s="261" t="s">
        <v>2317</v>
      </c>
      <c r="C1179" s="262">
        <v>533161</v>
      </c>
      <c r="D1179" s="262" t="s">
        <v>2318</v>
      </c>
      <c r="E1179" s="262" t="s">
        <v>753</v>
      </c>
    </row>
    <row r="1180" spans="2:5" x14ac:dyDescent="0.45">
      <c r="B1180" s="261" t="s">
        <v>2319</v>
      </c>
      <c r="C1180" s="262">
        <v>524768</v>
      </c>
      <c r="D1180" s="262" t="s">
        <v>559</v>
      </c>
      <c r="E1180" s="262" t="s">
        <v>607</v>
      </c>
    </row>
    <row r="1181" spans="2:5" x14ac:dyDescent="0.45">
      <c r="B1181" s="261" t="s">
        <v>2320</v>
      </c>
      <c r="C1181" s="262">
        <v>532038</v>
      </c>
      <c r="D1181" s="262" t="s">
        <v>559</v>
      </c>
      <c r="E1181" s="262" t="s">
        <v>581</v>
      </c>
    </row>
    <row r="1182" spans="2:5" x14ac:dyDescent="0.45">
      <c r="B1182" s="261" t="s">
        <v>2321</v>
      </c>
      <c r="C1182" s="262">
        <v>532920</v>
      </c>
      <c r="D1182" s="262" t="s">
        <v>2322</v>
      </c>
      <c r="E1182" s="262" t="s">
        <v>1189</v>
      </c>
    </row>
    <row r="1183" spans="2:5" x14ac:dyDescent="0.45">
      <c r="B1183" s="261" t="s">
        <v>2323</v>
      </c>
      <c r="C1183" s="262">
        <v>500132</v>
      </c>
      <c r="D1183" s="262" t="s">
        <v>559</v>
      </c>
      <c r="E1183" s="262" t="s">
        <v>1256</v>
      </c>
    </row>
    <row r="1184" spans="2:5" x14ac:dyDescent="0.45">
      <c r="B1184" s="261" t="s">
        <v>2324</v>
      </c>
      <c r="C1184" s="262">
        <v>509525</v>
      </c>
      <c r="D1184" s="262" t="s">
        <v>559</v>
      </c>
      <c r="E1184" s="262" t="s">
        <v>548</v>
      </c>
    </row>
    <row r="1185" spans="2:5" x14ac:dyDescent="0.45">
      <c r="B1185" s="261" t="s">
        <v>2325</v>
      </c>
      <c r="C1185" s="262">
        <v>504351</v>
      </c>
      <c r="D1185" s="262" t="s">
        <v>559</v>
      </c>
      <c r="E1185" s="262" t="s">
        <v>545</v>
      </c>
    </row>
    <row r="1186" spans="2:5" x14ac:dyDescent="0.45">
      <c r="B1186" s="261" t="s">
        <v>2326</v>
      </c>
      <c r="C1186" s="262">
        <v>504351</v>
      </c>
      <c r="D1186" s="262" t="s">
        <v>559</v>
      </c>
      <c r="E1186" s="262" t="s">
        <v>545</v>
      </c>
    </row>
    <row r="1187" spans="2:5" x14ac:dyDescent="0.45">
      <c r="B1187" s="261" t="s">
        <v>2327</v>
      </c>
      <c r="C1187" s="262">
        <v>512441</v>
      </c>
      <c r="D1187" s="262" t="s">
        <v>559</v>
      </c>
      <c r="E1187" s="262" t="s">
        <v>978</v>
      </c>
    </row>
    <row r="1188" spans="2:5" x14ac:dyDescent="0.45">
      <c r="B1188" s="261" t="s">
        <v>2328</v>
      </c>
      <c r="C1188" s="262">
        <v>538684</v>
      </c>
      <c r="D1188" s="262" t="s">
        <v>559</v>
      </c>
      <c r="E1188" s="262" t="s">
        <v>562</v>
      </c>
    </row>
    <row r="1189" spans="2:5" x14ac:dyDescent="0.45">
      <c r="B1189" s="261" t="s">
        <v>2329</v>
      </c>
      <c r="C1189" s="262">
        <v>540153</v>
      </c>
      <c r="D1189" s="262" t="s">
        <v>2330</v>
      </c>
      <c r="E1189" s="262" t="s">
        <v>1215</v>
      </c>
    </row>
    <row r="1190" spans="2:5" x14ac:dyDescent="0.45">
      <c r="B1190" s="261" t="s">
        <v>2331</v>
      </c>
      <c r="C1190" s="262">
        <v>532219</v>
      </c>
      <c r="D1190" s="262" t="s">
        <v>2332</v>
      </c>
      <c r="E1190" s="262" t="s">
        <v>697</v>
      </c>
    </row>
    <row r="1191" spans="2:5" x14ac:dyDescent="0.45">
      <c r="B1191" s="261" t="s">
        <v>2333</v>
      </c>
      <c r="C1191" s="262">
        <v>532178</v>
      </c>
      <c r="D1191" s="262" t="s">
        <v>2334</v>
      </c>
      <c r="E1191" s="262" t="s">
        <v>643</v>
      </c>
    </row>
    <row r="1192" spans="2:5" x14ac:dyDescent="0.45">
      <c r="B1192" s="261" t="s">
        <v>2335</v>
      </c>
      <c r="C1192" s="262">
        <v>532178</v>
      </c>
      <c r="D1192" s="262" t="s">
        <v>2334</v>
      </c>
      <c r="E1192" s="262" t="s">
        <v>643</v>
      </c>
    </row>
    <row r="1193" spans="2:5" x14ac:dyDescent="0.45">
      <c r="B1193" s="261" t="s">
        <v>2336</v>
      </c>
      <c r="C1193" s="262">
        <v>533477</v>
      </c>
      <c r="D1193" s="262" t="s">
        <v>559</v>
      </c>
      <c r="E1193" s="262" t="s">
        <v>912</v>
      </c>
    </row>
    <row r="1194" spans="2:5" x14ac:dyDescent="0.45">
      <c r="B1194" s="261" t="s">
        <v>2337</v>
      </c>
      <c r="C1194" s="262">
        <v>533477</v>
      </c>
      <c r="D1194" s="262" t="s">
        <v>559</v>
      </c>
      <c r="E1194" s="262" t="s">
        <v>912</v>
      </c>
    </row>
    <row r="1195" spans="2:5" x14ac:dyDescent="0.45">
      <c r="B1195" s="261" t="s">
        <v>2338</v>
      </c>
      <c r="C1195" s="262">
        <v>526574</v>
      </c>
      <c r="D1195" s="262" t="s">
        <v>559</v>
      </c>
      <c r="E1195" s="262" t="s">
        <v>581</v>
      </c>
    </row>
    <row r="1196" spans="2:5" x14ac:dyDescent="0.45">
      <c r="B1196" s="261" t="s">
        <v>2339</v>
      </c>
      <c r="C1196" s="262">
        <v>532700</v>
      </c>
      <c r="D1196" s="262" t="s">
        <v>2340</v>
      </c>
      <c r="E1196" s="262" t="s">
        <v>1294</v>
      </c>
    </row>
    <row r="1197" spans="2:5" x14ac:dyDescent="0.45">
      <c r="B1197" s="261" t="s">
        <v>2341</v>
      </c>
      <c r="C1197" s="262">
        <v>532700</v>
      </c>
      <c r="D1197" s="262" t="s">
        <v>2340</v>
      </c>
      <c r="E1197" s="262" t="s">
        <v>1294</v>
      </c>
    </row>
    <row r="1198" spans="2:5" x14ac:dyDescent="0.45">
      <c r="B1198" s="261" t="s">
        <v>2342</v>
      </c>
      <c r="C1198" s="262">
        <v>500246</v>
      </c>
      <c r="D1198" s="262" t="s">
        <v>559</v>
      </c>
      <c r="E1198" s="262" t="s">
        <v>567</v>
      </c>
    </row>
    <row r="1199" spans="2:5" x14ac:dyDescent="0.45">
      <c r="B1199" s="261" t="s">
        <v>2343</v>
      </c>
      <c r="C1199" s="262">
        <v>532658</v>
      </c>
      <c r="D1199" s="262" t="s">
        <v>2344</v>
      </c>
      <c r="E1199" s="262" t="s">
        <v>855</v>
      </c>
    </row>
    <row r="1200" spans="2:5" x14ac:dyDescent="0.45">
      <c r="B1200" s="261" t="s">
        <v>2345</v>
      </c>
      <c r="C1200" s="262">
        <v>523754</v>
      </c>
      <c r="D1200" s="262" t="s">
        <v>559</v>
      </c>
      <c r="E1200" s="262" t="s">
        <v>678</v>
      </c>
    </row>
    <row r="1201" spans="2:5" x14ac:dyDescent="0.45">
      <c r="B1201" s="261" t="s">
        <v>2346</v>
      </c>
      <c r="C1201" s="262">
        <v>530407</v>
      </c>
      <c r="D1201" s="262" t="s">
        <v>559</v>
      </c>
      <c r="E1201" s="262" t="s">
        <v>576</v>
      </c>
    </row>
    <row r="1202" spans="2:5" x14ac:dyDescent="0.45">
      <c r="B1202" s="261" t="s">
        <v>2347</v>
      </c>
      <c r="C1202" s="262">
        <v>531155</v>
      </c>
      <c r="D1202" s="262" t="s">
        <v>559</v>
      </c>
      <c r="E1202" s="262" t="s">
        <v>597</v>
      </c>
    </row>
    <row r="1203" spans="2:5" x14ac:dyDescent="0.45">
      <c r="B1203" s="261" t="s">
        <v>2348</v>
      </c>
      <c r="C1203" s="262">
        <v>539844</v>
      </c>
      <c r="D1203" s="262" t="s">
        <v>2349</v>
      </c>
      <c r="E1203" s="262" t="s">
        <v>724</v>
      </c>
    </row>
    <row r="1204" spans="2:5" x14ac:dyDescent="0.45">
      <c r="B1204" s="261" t="s">
        <v>2350</v>
      </c>
      <c r="C1204" s="262">
        <v>540596</v>
      </c>
      <c r="D1204" s="262" t="s">
        <v>2351</v>
      </c>
      <c r="E1204" s="262" t="s">
        <v>597</v>
      </c>
    </row>
    <row r="1205" spans="2:5" x14ac:dyDescent="0.45">
      <c r="B1205" s="261" t="s">
        <v>2352</v>
      </c>
      <c r="C1205" s="262">
        <v>533261</v>
      </c>
      <c r="D1205" s="262" t="s">
        <v>2353</v>
      </c>
      <c r="E1205" s="262" t="s">
        <v>562</v>
      </c>
    </row>
    <row r="1206" spans="2:5" x14ac:dyDescent="0.45">
      <c r="B1206" s="261" t="s">
        <v>2354</v>
      </c>
      <c r="C1206" s="262">
        <v>530909</v>
      </c>
      <c r="D1206" s="262" t="s">
        <v>559</v>
      </c>
      <c r="E1206" s="262" t="s">
        <v>978</v>
      </c>
    </row>
    <row r="1207" spans="2:5" x14ac:dyDescent="0.45">
      <c r="B1207" s="261" t="s">
        <v>2355</v>
      </c>
      <c r="C1207" s="262">
        <v>531502</v>
      </c>
      <c r="D1207" s="262" t="s">
        <v>559</v>
      </c>
      <c r="E1207" s="262" t="s">
        <v>978</v>
      </c>
    </row>
    <row r="1208" spans="2:5" x14ac:dyDescent="0.45">
      <c r="B1208" s="261" t="s">
        <v>2356</v>
      </c>
      <c r="C1208" s="262">
        <v>531502</v>
      </c>
      <c r="D1208" s="262" t="s">
        <v>559</v>
      </c>
      <c r="E1208" s="262" t="s">
        <v>978</v>
      </c>
    </row>
    <row r="1209" spans="2:5" x14ac:dyDescent="0.45">
      <c r="B1209" s="261" t="s">
        <v>2357</v>
      </c>
      <c r="C1209" s="262">
        <v>500133</v>
      </c>
      <c r="D1209" s="262" t="s">
        <v>2358</v>
      </c>
      <c r="E1209" s="262" t="s">
        <v>743</v>
      </c>
    </row>
    <row r="1210" spans="2:5" x14ac:dyDescent="0.45">
      <c r="B1210" s="261" t="s">
        <v>2359</v>
      </c>
      <c r="C1210" s="262">
        <v>500133</v>
      </c>
      <c r="D1210" s="262" t="s">
        <v>2360</v>
      </c>
      <c r="E1210" s="262" t="s">
        <v>743</v>
      </c>
    </row>
    <row r="1211" spans="2:5" x14ac:dyDescent="0.45">
      <c r="B1211" s="261" t="s">
        <v>2361</v>
      </c>
      <c r="C1211" s="262">
        <v>540455</v>
      </c>
      <c r="D1211" s="262" t="s">
        <v>559</v>
      </c>
      <c r="E1211" s="262" t="s">
        <v>542</v>
      </c>
    </row>
    <row r="1212" spans="2:5" x14ac:dyDescent="0.45">
      <c r="B1212" s="261" t="s">
        <v>2362</v>
      </c>
      <c r="C1212" s="262">
        <v>511716</v>
      </c>
      <c r="D1212" s="262" t="s">
        <v>559</v>
      </c>
      <c r="E1212" s="262" t="s">
        <v>576</v>
      </c>
    </row>
    <row r="1213" spans="2:5" x14ac:dyDescent="0.45">
      <c r="B1213" s="261" t="s">
        <v>2363</v>
      </c>
      <c r="C1213" s="262">
        <v>500495</v>
      </c>
      <c r="D1213" s="262" t="s">
        <v>2364</v>
      </c>
      <c r="E1213" s="262" t="s">
        <v>637</v>
      </c>
    </row>
    <row r="1214" spans="2:5" x14ac:dyDescent="0.45">
      <c r="B1214" s="261" t="s">
        <v>2365</v>
      </c>
      <c r="C1214" s="262">
        <v>531259</v>
      </c>
      <c r="D1214" s="262" t="s">
        <v>559</v>
      </c>
      <c r="E1214" s="262" t="s">
        <v>2154</v>
      </c>
    </row>
    <row r="1215" spans="2:5" x14ac:dyDescent="0.45">
      <c r="B1215" s="261" t="s">
        <v>2366</v>
      </c>
      <c r="C1215" s="262">
        <v>514118</v>
      </c>
      <c r="D1215" s="262" t="s">
        <v>559</v>
      </c>
      <c r="E1215" s="262" t="s">
        <v>574</v>
      </c>
    </row>
    <row r="1216" spans="2:5" x14ac:dyDescent="0.45">
      <c r="B1216" s="261" t="s">
        <v>2367</v>
      </c>
      <c r="C1216" s="262">
        <v>514118</v>
      </c>
      <c r="D1216" s="262" t="s">
        <v>559</v>
      </c>
      <c r="E1216" s="262" t="s">
        <v>574</v>
      </c>
    </row>
    <row r="1217" spans="2:5" x14ac:dyDescent="0.45">
      <c r="B1217" s="261" t="s">
        <v>2368</v>
      </c>
      <c r="C1217" s="262">
        <v>532787</v>
      </c>
      <c r="D1217" s="262" t="s">
        <v>2369</v>
      </c>
      <c r="E1217" s="262" t="s">
        <v>2370</v>
      </c>
    </row>
    <row r="1218" spans="2:5" x14ac:dyDescent="0.45">
      <c r="B1218" s="261" t="s">
        <v>2371</v>
      </c>
      <c r="C1218" s="262">
        <v>533149</v>
      </c>
      <c r="D1218" s="262" t="s">
        <v>559</v>
      </c>
      <c r="E1218" s="262" t="s">
        <v>542</v>
      </c>
    </row>
    <row r="1219" spans="2:5" x14ac:dyDescent="0.45">
      <c r="B1219" s="261" t="s">
        <v>2372</v>
      </c>
      <c r="C1219" s="262">
        <v>533704</v>
      </c>
      <c r="D1219" s="262" t="s">
        <v>2373</v>
      </c>
      <c r="E1219" s="262" t="s">
        <v>1801</v>
      </c>
    </row>
    <row r="1220" spans="2:5" x14ac:dyDescent="0.45">
      <c r="B1220" s="261" t="s">
        <v>2374</v>
      </c>
      <c r="C1220" s="262">
        <v>500135</v>
      </c>
      <c r="D1220" s="262" t="s">
        <v>2375</v>
      </c>
      <c r="E1220" s="262" t="s">
        <v>753</v>
      </c>
    </row>
    <row r="1221" spans="2:5" x14ac:dyDescent="0.45">
      <c r="B1221" s="261" t="s">
        <v>2376</v>
      </c>
      <c r="C1221" s="262">
        <v>534927</v>
      </c>
      <c r="D1221" s="262" t="s">
        <v>559</v>
      </c>
      <c r="E1221" s="262" t="s">
        <v>756</v>
      </c>
    </row>
    <row r="1222" spans="2:5" x14ac:dyDescent="0.45">
      <c r="B1222" s="261" t="s">
        <v>2377</v>
      </c>
      <c r="C1222" s="262">
        <v>500136</v>
      </c>
      <c r="D1222" s="262" t="s">
        <v>2378</v>
      </c>
      <c r="E1222" s="262" t="s">
        <v>607</v>
      </c>
    </row>
    <row r="1223" spans="2:5" x14ac:dyDescent="0.45">
      <c r="B1223" s="261" t="s">
        <v>2379</v>
      </c>
      <c r="C1223" s="262">
        <v>537707</v>
      </c>
      <c r="D1223" s="262" t="s">
        <v>559</v>
      </c>
      <c r="E1223" s="262" t="s">
        <v>645</v>
      </c>
    </row>
    <row r="1224" spans="2:5" x14ac:dyDescent="0.45">
      <c r="B1224" s="261" t="s">
        <v>2380</v>
      </c>
      <c r="C1224" s="262">
        <v>521137</v>
      </c>
      <c r="D1224" s="262" t="s">
        <v>559</v>
      </c>
      <c r="E1224" s="262" t="s">
        <v>574</v>
      </c>
    </row>
    <row r="1225" spans="2:5" x14ac:dyDescent="0.45">
      <c r="B1225" s="261" t="s">
        <v>2381</v>
      </c>
      <c r="C1225" s="262">
        <v>530929</v>
      </c>
      <c r="D1225" s="262" t="s">
        <v>559</v>
      </c>
      <c r="E1225" s="262" t="s">
        <v>581</v>
      </c>
    </row>
    <row r="1226" spans="2:5" x14ac:dyDescent="0.45">
      <c r="B1226" s="261" t="s">
        <v>2382</v>
      </c>
      <c r="C1226" s="262">
        <v>532823</v>
      </c>
      <c r="D1226" s="262" t="s">
        <v>2383</v>
      </c>
      <c r="E1226" s="262" t="s">
        <v>834</v>
      </c>
    </row>
    <row r="1227" spans="2:5" x14ac:dyDescent="0.45">
      <c r="B1227" s="261" t="s">
        <v>2384</v>
      </c>
      <c r="C1227" s="262" t="s">
        <v>559</v>
      </c>
      <c r="D1227" s="262" t="s">
        <v>2385</v>
      </c>
      <c r="E1227" s="262" t="s">
        <v>570</v>
      </c>
    </row>
    <row r="1228" spans="2:5" x14ac:dyDescent="0.45">
      <c r="B1228" s="261" t="s">
        <v>2386</v>
      </c>
      <c r="C1228" s="262">
        <v>533109</v>
      </c>
      <c r="D1228" s="262" t="s">
        <v>2387</v>
      </c>
      <c r="E1228" s="262" t="s">
        <v>655</v>
      </c>
    </row>
    <row r="1229" spans="2:5" x14ac:dyDescent="0.45">
      <c r="B1229" s="261" t="s">
        <v>2388</v>
      </c>
      <c r="C1229" s="262">
        <v>521014</v>
      </c>
      <c r="D1229" s="262" t="s">
        <v>559</v>
      </c>
      <c r="E1229" s="262" t="s">
        <v>574</v>
      </c>
    </row>
    <row r="1230" spans="2:5" x14ac:dyDescent="0.45">
      <c r="B1230" s="261" t="s">
        <v>2389</v>
      </c>
      <c r="C1230" s="262" t="s">
        <v>559</v>
      </c>
      <c r="D1230" s="262" t="s">
        <v>2390</v>
      </c>
      <c r="E1230" s="262" t="s">
        <v>574</v>
      </c>
    </row>
    <row r="1231" spans="2:5" x14ac:dyDescent="0.45">
      <c r="B1231" s="261" t="s">
        <v>2391</v>
      </c>
      <c r="C1231" s="262">
        <v>542668</v>
      </c>
      <c r="D1231" s="262" t="s">
        <v>2392</v>
      </c>
      <c r="E1231" s="262" t="s">
        <v>978</v>
      </c>
    </row>
    <row r="1232" spans="2:5" x14ac:dyDescent="0.45">
      <c r="B1232" s="261" t="s">
        <v>2393</v>
      </c>
      <c r="C1232" s="262">
        <v>531508</v>
      </c>
      <c r="D1232" s="262" t="s">
        <v>2394</v>
      </c>
      <c r="E1232" s="262" t="s">
        <v>1103</v>
      </c>
    </row>
    <row r="1233" spans="2:5" x14ac:dyDescent="0.45">
      <c r="B1233" s="261" t="s">
        <v>2395</v>
      </c>
      <c r="C1233" s="262">
        <v>531508</v>
      </c>
      <c r="D1233" s="262" t="s">
        <v>2394</v>
      </c>
      <c r="E1233" s="262" t="s">
        <v>1103</v>
      </c>
    </row>
    <row r="1234" spans="2:5" x14ac:dyDescent="0.45">
      <c r="B1234" s="261" t="s">
        <v>2396</v>
      </c>
      <c r="C1234" s="262">
        <v>508906</v>
      </c>
      <c r="D1234" s="262" t="s">
        <v>2397</v>
      </c>
      <c r="E1234" s="262" t="s">
        <v>572</v>
      </c>
    </row>
    <row r="1235" spans="2:5" x14ac:dyDescent="0.45">
      <c r="B1235" s="261" t="s">
        <v>2398</v>
      </c>
      <c r="C1235" s="262">
        <v>532684</v>
      </c>
      <c r="D1235" s="262" t="s">
        <v>2399</v>
      </c>
      <c r="E1235" s="262" t="s">
        <v>1475</v>
      </c>
    </row>
    <row r="1236" spans="2:5" x14ac:dyDescent="0.45">
      <c r="B1236" s="261" t="s">
        <v>2400</v>
      </c>
      <c r="C1236" s="262">
        <v>524790</v>
      </c>
      <c r="D1236" s="262" t="s">
        <v>559</v>
      </c>
      <c r="E1236" s="262" t="s">
        <v>597</v>
      </c>
    </row>
    <row r="1237" spans="2:5" x14ac:dyDescent="0.45">
      <c r="B1237" s="261" t="s">
        <v>2401</v>
      </c>
      <c r="C1237" s="262">
        <v>514060</v>
      </c>
      <c r="D1237" s="262" t="s">
        <v>559</v>
      </c>
      <c r="E1237" s="262" t="s">
        <v>574</v>
      </c>
    </row>
    <row r="1238" spans="2:5" x14ac:dyDescent="0.45">
      <c r="B1238" s="261" t="s">
        <v>2402</v>
      </c>
      <c r="C1238" s="262">
        <v>514358</v>
      </c>
      <c r="D1238" s="262" t="s">
        <v>559</v>
      </c>
      <c r="E1238" s="262" t="s">
        <v>574</v>
      </c>
    </row>
    <row r="1239" spans="2:5" x14ac:dyDescent="0.45">
      <c r="B1239" s="261" t="s">
        <v>2403</v>
      </c>
      <c r="C1239" s="262">
        <v>532511</v>
      </c>
      <c r="D1239" s="262" t="s">
        <v>2404</v>
      </c>
      <c r="E1239" s="262" t="s">
        <v>702</v>
      </c>
    </row>
    <row r="1240" spans="2:5" x14ac:dyDescent="0.45">
      <c r="B1240" s="261" t="s">
        <v>2405</v>
      </c>
      <c r="C1240" s="262">
        <v>500650</v>
      </c>
      <c r="D1240" s="262" t="s">
        <v>2406</v>
      </c>
      <c r="E1240" s="262" t="s">
        <v>718</v>
      </c>
    </row>
    <row r="1241" spans="2:5" x14ac:dyDescent="0.45">
      <c r="B1241" s="261" t="s">
        <v>2407</v>
      </c>
      <c r="C1241" s="262">
        <v>533090</v>
      </c>
      <c r="D1241" s="262" t="s">
        <v>2408</v>
      </c>
      <c r="E1241" s="262" t="s">
        <v>887</v>
      </c>
    </row>
    <row r="1242" spans="2:5" x14ac:dyDescent="0.45">
      <c r="B1242" s="261" t="s">
        <v>2409</v>
      </c>
      <c r="C1242" s="262">
        <v>500086</v>
      </c>
      <c r="D1242" s="262" t="s">
        <v>2410</v>
      </c>
      <c r="E1242" s="262" t="s">
        <v>912</v>
      </c>
    </row>
    <row r="1243" spans="2:5" x14ac:dyDescent="0.45">
      <c r="B1243" s="261" t="s">
        <v>2411</v>
      </c>
      <c r="C1243" s="262" t="s">
        <v>559</v>
      </c>
      <c r="D1243" s="262" t="s">
        <v>2412</v>
      </c>
      <c r="E1243" s="262" t="s">
        <v>912</v>
      </c>
    </row>
    <row r="1244" spans="2:5" x14ac:dyDescent="0.45">
      <c r="B1244" s="261" t="s">
        <v>2413</v>
      </c>
      <c r="C1244" s="262">
        <v>530571</v>
      </c>
      <c r="D1244" s="262" t="s">
        <v>559</v>
      </c>
      <c r="E1244" s="262" t="s">
        <v>978</v>
      </c>
    </row>
    <row r="1245" spans="2:5" x14ac:dyDescent="0.45">
      <c r="B1245" s="261" t="s">
        <v>2414</v>
      </c>
      <c r="C1245" s="262">
        <v>526614</v>
      </c>
      <c r="D1245" s="262" t="s">
        <v>559</v>
      </c>
      <c r="E1245" s="262" t="s">
        <v>1475</v>
      </c>
    </row>
    <row r="1246" spans="2:5" x14ac:dyDescent="0.45">
      <c r="B1246" s="261" t="s">
        <v>2415</v>
      </c>
      <c r="C1246" s="262">
        <v>539552</v>
      </c>
      <c r="D1246" s="262" t="s">
        <v>559</v>
      </c>
      <c r="E1246" s="262" t="s">
        <v>576</v>
      </c>
    </row>
    <row r="1247" spans="2:5" x14ac:dyDescent="0.45">
      <c r="B1247" s="261" t="s">
        <v>2416</v>
      </c>
      <c r="C1247" s="262">
        <v>532656</v>
      </c>
      <c r="D1247" s="262" t="s">
        <v>559</v>
      </c>
      <c r="E1247" s="262" t="s">
        <v>591</v>
      </c>
    </row>
    <row r="1248" spans="2:5" x14ac:dyDescent="0.45">
      <c r="B1248" s="261" t="s">
        <v>2417</v>
      </c>
      <c r="C1248" s="262">
        <v>514474</v>
      </c>
      <c r="D1248" s="262" t="s">
        <v>559</v>
      </c>
      <c r="E1248" s="262" t="s">
        <v>574</v>
      </c>
    </row>
    <row r="1249" spans="2:5" x14ac:dyDescent="0.45">
      <c r="B1249" s="261" t="s">
        <v>2418</v>
      </c>
      <c r="C1249" s="262">
        <v>530117</v>
      </c>
      <c r="D1249" s="262" t="s">
        <v>2419</v>
      </c>
      <c r="E1249" s="262" t="s">
        <v>718</v>
      </c>
    </row>
    <row r="1250" spans="2:5" x14ac:dyDescent="0.45">
      <c r="B1250" s="261" t="s">
        <v>2420</v>
      </c>
      <c r="C1250" s="262">
        <v>530079</v>
      </c>
      <c r="D1250" s="262" t="s">
        <v>559</v>
      </c>
      <c r="E1250" s="262" t="s">
        <v>574</v>
      </c>
    </row>
    <row r="1251" spans="2:5" x14ac:dyDescent="0.45">
      <c r="B1251" s="261" t="s">
        <v>2421</v>
      </c>
      <c r="C1251" s="262">
        <v>532666</v>
      </c>
      <c r="D1251" s="262" t="s">
        <v>2422</v>
      </c>
      <c r="E1251" s="262" t="s">
        <v>545</v>
      </c>
    </row>
    <row r="1252" spans="2:5" x14ac:dyDescent="0.45">
      <c r="B1252" s="261" t="s">
        <v>2423</v>
      </c>
      <c r="C1252" s="262">
        <v>531599</v>
      </c>
      <c r="D1252" s="262" t="s">
        <v>2424</v>
      </c>
      <c r="E1252" s="262" t="s">
        <v>597</v>
      </c>
    </row>
    <row r="1253" spans="2:5" x14ac:dyDescent="0.45">
      <c r="B1253" s="261" t="s">
        <v>2425</v>
      </c>
      <c r="C1253" s="262">
        <v>505744</v>
      </c>
      <c r="D1253" s="262" t="s">
        <v>2426</v>
      </c>
      <c r="E1253" s="262" t="s">
        <v>912</v>
      </c>
    </row>
    <row r="1254" spans="2:5" x14ac:dyDescent="0.45">
      <c r="B1254" s="261" t="s">
        <v>2427</v>
      </c>
      <c r="C1254" s="262">
        <v>505744</v>
      </c>
      <c r="D1254" s="262" t="s">
        <v>2426</v>
      </c>
      <c r="E1254" s="262" t="s">
        <v>912</v>
      </c>
    </row>
    <row r="1255" spans="2:5" x14ac:dyDescent="0.45">
      <c r="B1255" s="261" t="s">
        <v>2428</v>
      </c>
      <c r="C1255" s="262" t="s">
        <v>559</v>
      </c>
      <c r="D1255" s="262" t="s">
        <v>2429</v>
      </c>
      <c r="E1255" s="262" t="s">
        <v>570</v>
      </c>
    </row>
    <row r="1256" spans="2:5" x14ac:dyDescent="0.45">
      <c r="B1256" s="261" t="s">
        <v>2430</v>
      </c>
      <c r="C1256" s="262">
        <v>526689</v>
      </c>
      <c r="D1256" s="262" t="s">
        <v>559</v>
      </c>
      <c r="E1256" s="262" t="s">
        <v>678</v>
      </c>
    </row>
    <row r="1257" spans="2:5" x14ac:dyDescent="0.45">
      <c r="B1257" s="261" t="s">
        <v>2431</v>
      </c>
      <c r="C1257" s="262">
        <v>500141</v>
      </c>
      <c r="D1257" s="262" t="s">
        <v>559</v>
      </c>
      <c r="E1257" s="262" t="s">
        <v>591</v>
      </c>
    </row>
    <row r="1258" spans="2:5" x14ac:dyDescent="0.45">
      <c r="B1258" s="261" t="s">
        <v>2432</v>
      </c>
      <c r="C1258" s="262">
        <v>590024</v>
      </c>
      <c r="D1258" s="262" t="s">
        <v>2433</v>
      </c>
      <c r="E1258" s="262" t="s">
        <v>1065</v>
      </c>
    </row>
    <row r="1259" spans="2:5" x14ac:dyDescent="0.45">
      <c r="B1259" s="261" t="s">
        <v>2434</v>
      </c>
      <c r="C1259" s="262">
        <v>533896</v>
      </c>
      <c r="D1259" s="262" t="s">
        <v>559</v>
      </c>
      <c r="E1259" s="262" t="s">
        <v>597</v>
      </c>
    </row>
    <row r="1260" spans="2:5" x14ac:dyDescent="0.45">
      <c r="B1260" s="261" t="s">
        <v>2435</v>
      </c>
      <c r="C1260" s="262">
        <v>500142</v>
      </c>
      <c r="D1260" s="262" t="s">
        <v>559</v>
      </c>
      <c r="E1260" s="262" t="s">
        <v>576</v>
      </c>
    </row>
    <row r="1261" spans="2:5" x14ac:dyDescent="0.45">
      <c r="B1261" s="261" t="s">
        <v>2436</v>
      </c>
      <c r="C1261" s="262">
        <v>507910</v>
      </c>
      <c r="D1261" s="262" t="s">
        <v>559</v>
      </c>
      <c r="E1261" s="262" t="s">
        <v>678</v>
      </c>
    </row>
    <row r="1262" spans="2:5" x14ac:dyDescent="0.45">
      <c r="B1262" s="261" t="s">
        <v>2437</v>
      </c>
      <c r="C1262" s="262">
        <v>507910</v>
      </c>
      <c r="D1262" s="262" t="s">
        <v>559</v>
      </c>
      <c r="E1262" s="262" t="s">
        <v>678</v>
      </c>
    </row>
    <row r="1263" spans="2:5" x14ac:dyDescent="0.45">
      <c r="B1263" s="261" t="s">
        <v>2438</v>
      </c>
      <c r="C1263" s="262">
        <v>532768</v>
      </c>
      <c r="D1263" s="262" t="s">
        <v>2439</v>
      </c>
      <c r="E1263" s="262" t="s">
        <v>912</v>
      </c>
    </row>
    <row r="1264" spans="2:5" x14ac:dyDescent="0.45">
      <c r="B1264" s="261" t="s">
        <v>2440</v>
      </c>
      <c r="C1264" s="262">
        <v>526227</v>
      </c>
      <c r="D1264" s="262" t="s">
        <v>2441</v>
      </c>
      <c r="E1264" s="262" t="s">
        <v>574</v>
      </c>
    </row>
    <row r="1265" spans="2:5" x14ac:dyDescent="0.45">
      <c r="B1265" s="261" t="s">
        <v>2442</v>
      </c>
      <c r="C1265" s="262">
        <v>532022</v>
      </c>
      <c r="D1265" s="262" t="s">
        <v>559</v>
      </c>
      <c r="E1265" s="262" t="s">
        <v>574</v>
      </c>
    </row>
    <row r="1266" spans="2:5" x14ac:dyDescent="0.45">
      <c r="B1266" s="261" t="s">
        <v>2443</v>
      </c>
      <c r="C1266" s="262">
        <v>526227</v>
      </c>
      <c r="D1266" s="262" t="s">
        <v>2441</v>
      </c>
      <c r="E1266" s="262" t="s">
        <v>574</v>
      </c>
    </row>
    <row r="1267" spans="2:5" x14ac:dyDescent="0.45">
      <c r="B1267" s="261" t="s">
        <v>2444</v>
      </c>
      <c r="C1267" s="262">
        <v>539098</v>
      </c>
      <c r="D1267" s="262" t="s">
        <v>559</v>
      </c>
      <c r="E1267" s="262" t="s">
        <v>584</v>
      </c>
    </row>
    <row r="1268" spans="2:5" x14ac:dyDescent="0.45">
      <c r="B1268" s="261" t="s">
        <v>2445</v>
      </c>
      <c r="C1268" s="262">
        <v>541557</v>
      </c>
      <c r="D1268" s="262" t="s">
        <v>2446</v>
      </c>
      <c r="E1268" s="262" t="s">
        <v>718</v>
      </c>
    </row>
    <row r="1269" spans="2:5" x14ac:dyDescent="0.45">
      <c r="B1269" s="261" t="s">
        <v>2447</v>
      </c>
      <c r="C1269" s="262">
        <v>517264</v>
      </c>
      <c r="D1269" s="262" t="s">
        <v>2448</v>
      </c>
      <c r="E1269" s="262" t="s">
        <v>1099</v>
      </c>
    </row>
    <row r="1270" spans="2:5" x14ac:dyDescent="0.45">
      <c r="B1270" s="261" t="s">
        <v>2449</v>
      </c>
      <c r="C1270" s="262">
        <v>533333</v>
      </c>
      <c r="D1270" s="262" t="s">
        <v>2450</v>
      </c>
      <c r="E1270" s="262" t="s">
        <v>718</v>
      </c>
    </row>
    <row r="1271" spans="2:5" x14ac:dyDescent="0.45">
      <c r="B1271" s="261" t="s">
        <v>2451</v>
      </c>
      <c r="C1271" s="262">
        <v>508954</v>
      </c>
      <c r="D1271" s="262" t="s">
        <v>559</v>
      </c>
      <c r="E1271" s="262" t="s">
        <v>576</v>
      </c>
    </row>
    <row r="1272" spans="2:5" x14ac:dyDescent="0.45">
      <c r="B1272" s="261" t="s">
        <v>2452</v>
      </c>
      <c r="C1272" s="262">
        <v>500144</v>
      </c>
      <c r="D1272" s="262" t="s">
        <v>2453</v>
      </c>
      <c r="E1272" s="262" t="s">
        <v>855</v>
      </c>
    </row>
    <row r="1273" spans="2:5" x14ac:dyDescent="0.45">
      <c r="B1273" s="261" t="s">
        <v>2454</v>
      </c>
      <c r="C1273" s="262">
        <v>500940</v>
      </c>
      <c r="D1273" s="262" t="s">
        <v>2455</v>
      </c>
      <c r="E1273" s="262" t="s">
        <v>678</v>
      </c>
    </row>
    <row r="1274" spans="2:5" x14ac:dyDescent="0.45">
      <c r="B1274" s="261" t="s">
        <v>2456</v>
      </c>
      <c r="C1274" s="262">
        <v>511122</v>
      </c>
      <c r="D1274" s="262" t="s">
        <v>559</v>
      </c>
      <c r="E1274" s="262" t="s">
        <v>576</v>
      </c>
    </row>
    <row r="1275" spans="2:5" x14ac:dyDescent="0.45">
      <c r="B1275" s="261" t="s">
        <v>2457</v>
      </c>
      <c r="C1275" s="262">
        <v>511122</v>
      </c>
      <c r="D1275" s="262" t="s">
        <v>559</v>
      </c>
      <c r="E1275" s="262" t="s">
        <v>576</v>
      </c>
    </row>
    <row r="1276" spans="2:5" x14ac:dyDescent="0.45">
      <c r="B1276" s="261" t="s">
        <v>2458</v>
      </c>
      <c r="C1276" s="262">
        <v>532379</v>
      </c>
      <c r="D1276" s="262" t="s">
        <v>559</v>
      </c>
      <c r="E1276" s="262" t="s">
        <v>651</v>
      </c>
    </row>
    <row r="1277" spans="2:5" x14ac:dyDescent="0.45">
      <c r="B1277" s="261" t="s">
        <v>2459</v>
      </c>
      <c r="C1277" s="262">
        <v>532809</v>
      </c>
      <c r="D1277" s="262" t="s">
        <v>2460</v>
      </c>
      <c r="E1277" s="262" t="s">
        <v>887</v>
      </c>
    </row>
    <row r="1278" spans="2:5" x14ac:dyDescent="0.45">
      <c r="B1278" s="261" t="s">
        <v>2461</v>
      </c>
      <c r="C1278" s="262">
        <v>524743</v>
      </c>
      <c r="D1278" s="262" t="s">
        <v>559</v>
      </c>
      <c r="E1278" s="262" t="s">
        <v>607</v>
      </c>
    </row>
    <row r="1279" spans="2:5" x14ac:dyDescent="0.45">
      <c r="B1279" s="261" t="s">
        <v>2462</v>
      </c>
      <c r="C1279" s="262" t="s">
        <v>559</v>
      </c>
      <c r="D1279" s="262" t="s">
        <v>2463</v>
      </c>
      <c r="E1279" s="262" t="s">
        <v>570</v>
      </c>
    </row>
    <row r="1280" spans="2:5" x14ac:dyDescent="0.45">
      <c r="B1280" s="261" t="s">
        <v>2464</v>
      </c>
      <c r="C1280" s="262">
        <v>530885</v>
      </c>
      <c r="D1280" s="262" t="s">
        <v>559</v>
      </c>
      <c r="E1280" s="262" t="s">
        <v>545</v>
      </c>
    </row>
    <row r="1281" spans="2:5" x14ac:dyDescent="0.45">
      <c r="B1281" s="261" t="s">
        <v>2465</v>
      </c>
      <c r="C1281" s="262">
        <v>536751</v>
      </c>
      <c r="D1281" s="262" t="s">
        <v>559</v>
      </c>
      <c r="E1281" s="262" t="s">
        <v>542</v>
      </c>
    </row>
    <row r="1282" spans="2:5" x14ac:dyDescent="0.45">
      <c r="B1282" s="261" t="s">
        <v>2466</v>
      </c>
      <c r="C1282" s="262">
        <v>523672</v>
      </c>
      <c r="D1282" s="262" t="s">
        <v>559</v>
      </c>
      <c r="E1282" s="262" t="s">
        <v>756</v>
      </c>
    </row>
    <row r="1283" spans="2:5" x14ac:dyDescent="0.45">
      <c r="B1283" s="261" t="s">
        <v>2467</v>
      </c>
      <c r="C1283" s="262">
        <v>533638</v>
      </c>
      <c r="D1283" s="262" t="s">
        <v>2468</v>
      </c>
      <c r="E1283" s="262" t="s">
        <v>678</v>
      </c>
    </row>
    <row r="1284" spans="2:5" x14ac:dyDescent="0.45">
      <c r="B1284" s="261" t="s">
        <v>2469</v>
      </c>
      <c r="C1284" s="262">
        <v>540267</v>
      </c>
      <c r="D1284" s="262" t="s">
        <v>559</v>
      </c>
      <c r="E1284" s="262" t="s">
        <v>581</v>
      </c>
    </row>
    <row r="1285" spans="2:5" x14ac:dyDescent="0.45">
      <c r="B1285" s="261" t="s">
        <v>2470</v>
      </c>
      <c r="C1285" s="262">
        <v>530705</v>
      </c>
      <c r="D1285" s="262" t="s">
        <v>559</v>
      </c>
      <c r="E1285" s="262" t="s">
        <v>574</v>
      </c>
    </row>
    <row r="1286" spans="2:5" x14ac:dyDescent="0.45">
      <c r="B1286" s="261" t="s">
        <v>2471</v>
      </c>
      <c r="C1286" s="262">
        <v>532518</v>
      </c>
      <c r="D1286" s="262" t="s">
        <v>559</v>
      </c>
      <c r="E1286" s="262" t="s">
        <v>579</v>
      </c>
    </row>
    <row r="1287" spans="2:5" x14ac:dyDescent="0.45">
      <c r="B1287" s="261" t="s">
        <v>2472</v>
      </c>
      <c r="C1287" s="262">
        <v>522017</v>
      </c>
      <c r="D1287" s="262" t="s">
        <v>559</v>
      </c>
      <c r="E1287" s="262" t="s">
        <v>855</v>
      </c>
    </row>
    <row r="1288" spans="2:5" x14ac:dyDescent="0.45">
      <c r="B1288" s="261" t="s">
        <v>2473</v>
      </c>
      <c r="C1288" s="262">
        <v>534757</v>
      </c>
      <c r="D1288" s="262" t="s">
        <v>559</v>
      </c>
      <c r="E1288" s="262" t="s">
        <v>576</v>
      </c>
    </row>
    <row r="1289" spans="2:5" x14ac:dyDescent="0.45">
      <c r="B1289" s="261" t="s">
        <v>2474</v>
      </c>
      <c r="C1289" s="262" t="s">
        <v>559</v>
      </c>
      <c r="D1289" s="262" t="s">
        <v>2475</v>
      </c>
      <c r="E1289" s="262" t="s">
        <v>570</v>
      </c>
    </row>
    <row r="1290" spans="2:5" x14ac:dyDescent="0.45">
      <c r="B1290" s="261" t="s">
        <v>2476</v>
      </c>
      <c r="C1290" s="262">
        <v>540945</v>
      </c>
      <c r="D1290" s="262" t="s">
        <v>559</v>
      </c>
      <c r="E1290" s="262" t="s">
        <v>643</v>
      </c>
    </row>
    <row r="1291" spans="2:5" x14ac:dyDescent="0.45">
      <c r="B1291" s="261" t="s">
        <v>2477</v>
      </c>
      <c r="C1291" s="262">
        <v>503831</v>
      </c>
      <c r="D1291" s="262" t="s">
        <v>559</v>
      </c>
      <c r="E1291" s="262" t="s">
        <v>477</v>
      </c>
    </row>
    <row r="1292" spans="2:5" x14ac:dyDescent="0.45">
      <c r="B1292" s="261" t="s">
        <v>2478</v>
      </c>
      <c r="C1292" s="262">
        <v>507552</v>
      </c>
      <c r="D1292" s="262" t="s">
        <v>559</v>
      </c>
      <c r="E1292" s="262" t="s">
        <v>639</v>
      </c>
    </row>
    <row r="1293" spans="2:5" x14ac:dyDescent="0.45">
      <c r="B1293" s="261" t="s">
        <v>2479</v>
      </c>
      <c r="C1293" s="262">
        <v>502865</v>
      </c>
      <c r="D1293" s="262" t="s">
        <v>559</v>
      </c>
      <c r="E1293" s="262" t="s">
        <v>567</v>
      </c>
    </row>
    <row r="1294" spans="2:5" x14ac:dyDescent="0.45">
      <c r="B1294" s="261" t="s">
        <v>2480</v>
      </c>
      <c r="C1294" s="262">
        <v>500033</v>
      </c>
      <c r="D1294" s="262" t="s">
        <v>559</v>
      </c>
      <c r="E1294" s="262" t="s">
        <v>2481</v>
      </c>
    </row>
    <row r="1295" spans="2:5" x14ac:dyDescent="0.45">
      <c r="B1295" s="261" t="s">
        <v>2482</v>
      </c>
      <c r="C1295" s="262">
        <v>532843</v>
      </c>
      <c r="D1295" s="262" t="s">
        <v>2483</v>
      </c>
      <c r="E1295" s="262" t="s">
        <v>1027</v>
      </c>
    </row>
    <row r="1296" spans="2:5" x14ac:dyDescent="0.45">
      <c r="B1296" s="261" t="s">
        <v>2484</v>
      </c>
      <c r="C1296" s="262">
        <v>523696</v>
      </c>
      <c r="D1296" s="262" t="s">
        <v>559</v>
      </c>
      <c r="E1296" s="262" t="s">
        <v>747</v>
      </c>
    </row>
    <row r="1297" spans="2:5" x14ac:dyDescent="0.45">
      <c r="B1297" s="261" t="s">
        <v>2485</v>
      </c>
      <c r="C1297" s="262">
        <v>530213</v>
      </c>
      <c r="D1297" s="262" t="s">
        <v>559</v>
      </c>
      <c r="E1297" s="262" t="s">
        <v>581</v>
      </c>
    </row>
    <row r="1298" spans="2:5" x14ac:dyDescent="0.45">
      <c r="B1298" s="261" t="s">
        <v>2486</v>
      </c>
      <c r="C1298" s="262">
        <v>500150</v>
      </c>
      <c r="D1298" s="262" t="s">
        <v>2487</v>
      </c>
      <c r="E1298" s="262" t="s">
        <v>607</v>
      </c>
    </row>
    <row r="1299" spans="2:5" x14ac:dyDescent="0.45">
      <c r="B1299" s="261" t="s">
        <v>2488</v>
      </c>
      <c r="C1299" s="262">
        <v>500150</v>
      </c>
      <c r="D1299" s="262" t="s">
        <v>2487</v>
      </c>
      <c r="E1299" s="262" t="s">
        <v>607</v>
      </c>
    </row>
    <row r="1300" spans="2:5" x14ac:dyDescent="0.45">
      <c r="B1300" s="261" t="s">
        <v>2489</v>
      </c>
      <c r="C1300" s="262">
        <v>513579</v>
      </c>
      <c r="D1300" s="262" t="s">
        <v>559</v>
      </c>
      <c r="E1300" s="262" t="s">
        <v>1235</v>
      </c>
    </row>
    <row r="1301" spans="2:5" x14ac:dyDescent="0.45">
      <c r="B1301" s="261" t="s">
        <v>2490</v>
      </c>
      <c r="C1301" s="262" t="s">
        <v>559</v>
      </c>
      <c r="D1301" s="262" t="s">
        <v>2491</v>
      </c>
      <c r="E1301" s="262" t="s">
        <v>570</v>
      </c>
    </row>
    <row r="1302" spans="2:5" x14ac:dyDescent="0.45">
      <c r="B1302" s="261" t="s">
        <v>2492</v>
      </c>
      <c r="C1302" s="262">
        <v>532403</v>
      </c>
      <c r="D1302" s="262" t="s">
        <v>559</v>
      </c>
      <c r="E1302" s="262" t="s">
        <v>651</v>
      </c>
    </row>
    <row r="1303" spans="2:5" x14ac:dyDescent="0.45">
      <c r="B1303" s="261" t="s">
        <v>2493</v>
      </c>
      <c r="C1303" s="262">
        <v>540190</v>
      </c>
      <c r="D1303" s="262" t="s">
        <v>559</v>
      </c>
      <c r="E1303" s="262" t="s">
        <v>581</v>
      </c>
    </row>
    <row r="1304" spans="2:5" x14ac:dyDescent="0.45">
      <c r="B1304" s="261" t="s">
        <v>2494</v>
      </c>
      <c r="C1304" s="262">
        <v>539839</v>
      </c>
      <c r="D1304" s="262" t="s">
        <v>559</v>
      </c>
      <c r="E1304" s="262" t="s">
        <v>576</v>
      </c>
    </row>
    <row r="1305" spans="2:5" x14ac:dyDescent="0.45">
      <c r="B1305" s="261" t="s">
        <v>2495</v>
      </c>
      <c r="C1305" s="262">
        <v>539032</v>
      </c>
      <c r="D1305" s="262" t="s">
        <v>2496</v>
      </c>
      <c r="E1305" s="262" t="s">
        <v>923</v>
      </c>
    </row>
    <row r="1306" spans="2:5" x14ac:dyDescent="0.45">
      <c r="B1306" s="261" t="s">
        <v>2497</v>
      </c>
      <c r="C1306" s="262">
        <v>539730</v>
      </c>
      <c r="D1306" s="262" t="s">
        <v>559</v>
      </c>
      <c r="E1306" s="262" t="s">
        <v>597</v>
      </c>
    </row>
    <row r="1307" spans="2:5" x14ac:dyDescent="0.45">
      <c r="B1307" s="261" t="s">
        <v>2498</v>
      </c>
      <c r="C1307" s="262">
        <v>530077</v>
      </c>
      <c r="D1307" s="262" t="s">
        <v>559</v>
      </c>
      <c r="E1307" s="262" t="s">
        <v>756</v>
      </c>
    </row>
    <row r="1308" spans="2:5" x14ac:dyDescent="0.45">
      <c r="B1308" s="261" t="s">
        <v>2499</v>
      </c>
      <c r="C1308" s="262">
        <v>508980</v>
      </c>
      <c r="D1308" s="262" t="s">
        <v>559</v>
      </c>
      <c r="E1308" s="262" t="s">
        <v>978</v>
      </c>
    </row>
    <row r="1309" spans="2:5" x14ac:dyDescent="0.45">
      <c r="B1309" s="261" t="s">
        <v>2500</v>
      </c>
      <c r="C1309" s="262">
        <v>522195</v>
      </c>
      <c r="D1309" s="262" t="s">
        <v>559</v>
      </c>
      <c r="E1309" s="262" t="s">
        <v>912</v>
      </c>
    </row>
    <row r="1310" spans="2:5" x14ac:dyDescent="0.45">
      <c r="B1310" s="261" t="s">
        <v>2501</v>
      </c>
      <c r="C1310" s="262">
        <v>521167</v>
      </c>
      <c r="D1310" s="262" t="s">
        <v>2502</v>
      </c>
      <c r="E1310" s="262" t="s">
        <v>1113</v>
      </c>
    </row>
    <row r="1311" spans="2:5" x14ac:dyDescent="0.45">
      <c r="B1311" s="261" t="s">
        <v>2503</v>
      </c>
      <c r="C1311" s="262">
        <v>532042</v>
      </c>
      <c r="D1311" s="262" t="s">
        <v>559</v>
      </c>
      <c r="E1311" s="262" t="s">
        <v>631</v>
      </c>
    </row>
    <row r="1312" spans="2:5" x14ac:dyDescent="0.45">
      <c r="B1312" s="261" t="s">
        <v>2504</v>
      </c>
      <c r="C1312" s="262">
        <v>533213</v>
      </c>
      <c r="D1312" s="262" t="s">
        <v>559</v>
      </c>
      <c r="E1312" s="262" t="s">
        <v>542</v>
      </c>
    </row>
    <row r="1313" spans="2:5" x14ac:dyDescent="0.45">
      <c r="B1313" s="261" t="s">
        <v>2505</v>
      </c>
      <c r="C1313" s="262">
        <v>538568</v>
      </c>
      <c r="D1313" s="262" t="s">
        <v>559</v>
      </c>
      <c r="E1313" s="262" t="s">
        <v>581</v>
      </c>
    </row>
    <row r="1314" spans="2:5" x14ac:dyDescent="0.45">
      <c r="B1314" s="261" t="s">
        <v>2506</v>
      </c>
      <c r="C1314" s="262">
        <v>539169</v>
      </c>
      <c r="D1314" s="262" t="s">
        <v>559</v>
      </c>
      <c r="E1314" s="262" t="s">
        <v>545</v>
      </c>
    </row>
    <row r="1315" spans="2:5" x14ac:dyDescent="0.45">
      <c r="B1315" s="261" t="s">
        <v>2507</v>
      </c>
      <c r="C1315" s="262">
        <v>533400</v>
      </c>
      <c r="D1315" s="262" t="s">
        <v>2508</v>
      </c>
      <c r="E1315" s="262" t="s">
        <v>619</v>
      </c>
    </row>
    <row r="1316" spans="2:5" x14ac:dyDescent="0.45">
      <c r="B1316" s="261" t="s">
        <v>2509</v>
      </c>
      <c r="C1316" s="262">
        <v>523574</v>
      </c>
      <c r="D1316" s="262" t="s">
        <v>2510</v>
      </c>
      <c r="E1316" s="262" t="s">
        <v>727</v>
      </c>
    </row>
    <row r="1317" spans="2:5" x14ac:dyDescent="0.45">
      <c r="B1317" s="261" t="s">
        <v>2509</v>
      </c>
      <c r="C1317" s="262">
        <v>570002</v>
      </c>
      <c r="D1317" s="262" t="s">
        <v>2511</v>
      </c>
      <c r="E1317" s="262" t="s">
        <v>727</v>
      </c>
    </row>
    <row r="1318" spans="2:5" x14ac:dyDescent="0.45">
      <c r="B1318" s="261" t="s">
        <v>2512</v>
      </c>
      <c r="C1318" s="262">
        <v>536507</v>
      </c>
      <c r="D1318" s="262" t="s">
        <v>2513</v>
      </c>
      <c r="E1318" s="262" t="s">
        <v>727</v>
      </c>
    </row>
    <row r="1319" spans="2:5" x14ac:dyDescent="0.45">
      <c r="B1319" s="261" t="s">
        <v>2514</v>
      </c>
      <c r="C1319" s="262">
        <v>533296</v>
      </c>
      <c r="D1319" s="262" t="s">
        <v>2515</v>
      </c>
      <c r="E1319" s="262" t="s">
        <v>727</v>
      </c>
    </row>
    <row r="1320" spans="2:5" x14ac:dyDescent="0.45">
      <c r="B1320" s="261" t="s">
        <v>2516</v>
      </c>
      <c r="C1320" s="262">
        <v>540064</v>
      </c>
      <c r="D1320" s="262" t="s">
        <v>2517</v>
      </c>
      <c r="E1320" s="262" t="s">
        <v>727</v>
      </c>
    </row>
    <row r="1321" spans="2:5" x14ac:dyDescent="0.45">
      <c r="B1321" s="261" t="s">
        <v>2518</v>
      </c>
      <c r="C1321" s="262">
        <v>540798</v>
      </c>
      <c r="D1321" s="262" t="s">
        <v>2519</v>
      </c>
      <c r="E1321" s="262" t="s">
        <v>878</v>
      </c>
    </row>
    <row r="1322" spans="2:5" x14ac:dyDescent="0.45">
      <c r="B1322" s="261" t="s">
        <v>2520</v>
      </c>
      <c r="C1322" s="262">
        <v>523113</v>
      </c>
      <c r="D1322" s="262" t="s">
        <v>559</v>
      </c>
      <c r="E1322" s="262" t="s">
        <v>576</v>
      </c>
    </row>
    <row r="1323" spans="2:5" x14ac:dyDescent="0.45">
      <c r="B1323" s="261" t="s">
        <v>2521</v>
      </c>
      <c r="C1323" s="262">
        <v>534063</v>
      </c>
      <c r="D1323" s="262" t="s">
        <v>559</v>
      </c>
      <c r="E1323" s="262" t="s">
        <v>542</v>
      </c>
    </row>
    <row r="1324" spans="2:5" x14ac:dyDescent="0.45">
      <c r="B1324" s="261" t="s">
        <v>2522</v>
      </c>
      <c r="C1324" s="262">
        <v>504346</v>
      </c>
      <c r="D1324" s="262" t="s">
        <v>559</v>
      </c>
      <c r="E1324" s="262" t="s">
        <v>542</v>
      </c>
    </row>
    <row r="1325" spans="2:5" x14ac:dyDescent="0.45">
      <c r="B1325" s="261" t="s">
        <v>2523</v>
      </c>
      <c r="C1325" s="262">
        <v>505250</v>
      </c>
      <c r="D1325" s="262" t="s">
        <v>559</v>
      </c>
      <c r="E1325" s="262" t="s">
        <v>567</v>
      </c>
    </row>
    <row r="1326" spans="2:5" x14ac:dyDescent="0.45">
      <c r="B1326" s="261" t="s">
        <v>2524</v>
      </c>
      <c r="C1326" s="262">
        <v>540614</v>
      </c>
      <c r="D1326" s="262" t="s">
        <v>559</v>
      </c>
      <c r="E1326" s="262" t="s">
        <v>602</v>
      </c>
    </row>
    <row r="1327" spans="2:5" x14ac:dyDescent="0.45">
      <c r="B1327" s="261" t="s">
        <v>2525</v>
      </c>
      <c r="C1327" s="262">
        <v>531758</v>
      </c>
      <c r="D1327" s="262" t="s">
        <v>559</v>
      </c>
      <c r="E1327" s="262" t="s">
        <v>576</v>
      </c>
    </row>
    <row r="1328" spans="2:5" x14ac:dyDescent="0.45">
      <c r="B1328" s="261" t="s">
        <v>2526</v>
      </c>
      <c r="C1328" s="262">
        <v>513059</v>
      </c>
      <c r="D1328" s="262" t="s">
        <v>559</v>
      </c>
      <c r="E1328" s="262" t="s">
        <v>912</v>
      </c>
    </row>
    <row r="1329" spans="2:5" x14ac:dyDescent="0.45">
      <c r="B1329" s="261" t="s">
        <v>2527</v>
      </c>
      <c r="C1329" s="262">
        <v>542666</v>
      </c>
      <c r="D1329" s="262" t="s">
        <v>2528</v>
      </c>
      <c r="E1329" s="262" t="s">
        <v>2529</v>
      </c>
    </row>
    <row r="1330" spans="2:5" x14ac:dyDescent="0.45">
      <c r="B1330" s="261" t="s">
        <v>2530</v>
      </c>
      <c r="C1330" s="262">
        <v>505714</v>
      </c>
      <c r="D1330" s="262" t="s">
        <v>2531</v>
      </c>
      <c r="E1330" s="262" t="s">
        <v>912</v>
      </c>
    </row>
    <row r="1331" spans="2:5" x14ac:dyDescent="0.45">
      <c r="B1331" s="261" t="s">
        <v>2532</v>
      </c>
      <c r="C1331" s="262">
        <v>505714</v>
      </c>
      <c r="D1331" s="262" t="s">
        <v>2531</v>
      </c>
      <c r="E1331" s="262" t="s">
        <v>912</v>
      </c>
    </row>
    <row r="1332" spans="2:5" x14ac:dyDescent="0.45">
      <c r="B1332" s="261" t="s">
        <v>2533</v>
      </c>
      <c r="C1332" s="262">
        <v>524624</v>
      </c>
      <c r="D1332" s="262" t="s">
        <v>2534</v>
      </c>
      <c r="E1332" s="262" t="s">
        <v>2535</v>
      </c>
    </row>
    <row r="1333" spans="2:5" x14ac:dyDescent="0.45">
      <c r="B1333" s="261" t="s">
        <v>2536</v>
      </c>
      <c r="C1333" s="262">
        <v>531196</v>
      </c>
      <c r="D1333" s="262" t="s">
        <v>559</v>
      </c>
      <c r="E1333" s="262" t="s">
        <v>581</v>
      </c>
    </row>
    <row r="1334" spans="2:5" x14ac:dyDescent="0.45">
      <c r="B1334" s="261" t="s">
        <v>2537</v>
      </c>
      <c r="C1334" s="262">
        <v>531196</v>
      </c>
      <c r="D1334" s="262" t="s">
        <v>559</v>
      </c>
      <c r="E1334" s="262" t="s">
        <v>581</v>
      </c>
    </row>
    <row r="1335" spans="2:5" x14ac:dyDescent="0.45">
      <c r="B1335" s="261" t="s">
        <v>2538</v>
      </c>
      <c r="C1335" s="262">
        <v>532155</v>
      </c>
      <c r="D1335" s="262" t="s">
        <v>2539</v>
      </c>
      <c r="E1335" s="262" t="s">
        <v>584</v>
      </c>
    </row>
    <row r="1336" spans="2:5" x14ac:dyDescent="0.45">
      <c r="B1336" s="261" t="s">
        <v>2540</v>
      </c>
      <c r="C1336" s="262">
        <v>532155</v>
      </c>
      <c r="D1336" s="262" t="s">
        <v>2539</v>
      </c>
      <c r="E1336" s="262" t="s">
        <v>584</v>
      </c>
    </row>
    <row r="1337" spans="2:5" x14ac:dyDescent="0.45">
      <c r="B1337" s="261" t="s">
        <v>2541</v>
      </c>
      <c r="C1337" s="262">
        <v>538609</v>
      </c>
      <c r="D1337" s="262" t="s">
        <v>559</v>
      </c>
      <c r="E1337" s="262" t="s">
        <v>542</v>
      </c>
    </row>
    <row r="1338" spans="2:5" x14ac:dyDescent="0.45">
      <c r="B1338" s="261" t="s">
        <v>2542</v>
      </c>
      <c r="C1338" s="262">
        <v>505711</v>
      </c>
      <c r="D1338" s="262" t="s">
        <v>559</v>
      </c>
      <c r="E1338" s="262" t="s">
        <v>912</v>
      </c>
    </row>
    <row r="1339" spans="2:5" x14ac:dyDescent="0.45">
      <c r="B1339" s="261" t="s">
        <v>2543</v>
      </c>
      <c r="C1339" s="262">
        <v>539228</v>
      </c>
      <c r="D1339" s="262" t="s">
        <v>559</v>
      </c>
      <c r="E1339" s="262" t="s">
        <v>2544</v>
      </c>
    </row>
    <row r="1340" spans="2:5" x14ac:dyDescent="0.45">
      <c r="B1340" s="261" t="s">
        <v>2545</v>
      </c>
      <c r="C1340" s="262">
        <v>538881</v>
      </c>
      <c r="D1340" s="262" t="s">
        <v>559</v>
      </c>
      <c r="E1340" s="262" t="s">
        <v>576</v>
      </c>
    </row>
    <row r="1341" spans="2:5" x14ac:dyDescent="0.45">
      <c r="B1341" s="261" t="s">
        <v>2546</v>
      </c>
      <c r="C1341" s="262">
        <v>504697</v>
      </c>
      <c r="D1341" s="262" t="s">
        <v>559</v>
      </c>
      <c r="E1341" s="262" t="s">
        <v>855</v>
      </c>
    </row>
    <row r="1342" spans="2:5" x14ac:dyDescent="0.45">
      <c r="B1342" s="261" t="s">
        <v>2547</v>
      </c>
      <c r="C1342" s="262">
        <v>531911</v>
      </c>
      <c r="D1342" s="262" t="s">
        <v>559</v>
      </c>
      <c r="E1342" s="262" t="s">
        <v>567</v>
      </c>
    </row>
    <row r="1343" spans="2:5" x14ac:dyDescent="0.45">
      <c r="B1343" s="261" t="s">
        <v>2548</v>
      </c>
      <c r="C1343" s="262">
        <v>526073</v>
      </c>
      <c r="D1343" s="262" t="s">
        <v>559</v>
      </c>
      <c r="E1343" s="262" t="s">
        <v>743</v>
      </c>
    </row>
    <row r="1344" spans="2:5" x14ac:dyDescent="0.45">
      <c r="B1344" s="261" t="s">
        <v>2549</v>
      </c>
      <c r="C1344" s="262">
        <v>506186</v>
      </c>
      <c r="D1344" s="262" t="s">
        <v>559</v>
      </c>
      <c r="E1344" s="262" t="s">
        <v>562</v>
      </c>
    </row>
    <row r="1345" spans="2:5" x14ac:dyDescent="0.45">
      <c r="B1345" s="261" t="s">
        <v>2550</v>
      </c>
      <c r="C1345" s="262">
        <v>540935</v>
      </c>
      <c r="D1345" s="262" t="s">
        <v>2551</v>
      </c>
      <c r="E1345" s="262" t="s">
        <v>718</v>
      </c>
    </row>
    <row r="1346" spans="2:5" x14ac:dyDescent="0.45">
      <c r="B1346" s="261" t="s">
        <v>2552</v>
      </c>
      <c r="C1346" s="262">
        <v>533265</v>
      </c>
      <c r="D1346" s="262" t="s">
        <v>2553</v>
      </c>
      <c r="E1346" s="262" t="s">
        <v>591</v>
      </c>
    </row>
    <row r="1347" spans="2:5" x14ac:dyDescent="0.45">
      <c r="B1347" s="261" t="s">
        <v>2554</v>
      </c>
      <c r="C1347" s="262">
        <v>532726</v>
      </c>
      <c r="D1347" s="262" t="s">
        <v>2555</v>
      </c>
      <c r="E1347" s="262" t="s">
        <v>591</v>
      </c>
    </row>
    <row r="1348" spans="2:5" x14ac:dyDescent="0.45">
      <c r="B1348" s="261" t="s">
        <v>2556</v>
      </c>
      <c r="C1348" s="262">
        <v>531902</v>
      </c>
      <c r="D1348" s="262" t="s">
        <v>2557</v>
      </c>
      <c r="E1348" s="262" t="s">
        <v>645</v>
      </c>
    </row>
    <row r="1349" spans="2:5" x14ac:dyDescent="0.45">
      <c r="B1349" s="261" t="s">
        <v>2558</v>
      </c>
      <c r="C1349" s="262">
        <v>532959</v>
      </c>
      <c r="D1349" s="262" t="s">
        <v>2559</v>
      </c>
      <c r="E1349" s="262" t="s">
        <v>955</v>
      </c>
    </row>
    <row r="1350" spans="2:5" x14ac:dyDescent="0.45">
      <c r="B1350" s="261" t="s">
        <v>2560</v>
      </c>
      <c r="C1350" s="262">
        <v>513108</v>
      </c>
      <c r="D1350" s="262" t="s">
        <v>2561</v>
      </c>
      <c r="E1350" s="262" t="s">
        <v>880</v>
      </c>
    </row>
    <row r="1351" spans="2:5" x14ac:dyDescent="0.45">
      <c r="B1351" s="261" t="s">
        <v>2562</v>
      </c>
      <c r="C1351" s="262">
        <v>500153</v>
      </c>
      <c r="D1351" s="262" t="s">
        <v>559</v>
      </c>
      <c r="E1351" s="262" t="s">
        <v>607</v>
      </c>
    </row>
    <row r="1352" spans="2:5" x14ac:dyDescent="0.45">
      <c r="B1352" s="261" t="s">
        <v>2563</v>
      </c>
      <c r="C1352" s="262">
        <v>541703</v>
      </c>
      <c r="D1352" s="262" t="s">
        <v>559</v>
      </c>
      <c r="E1352" s="262" t="s">
        <v>560</v>
      </c>
    </row>
    <row r="1353" spans="2:5" x14ac:dyDescent="0.45">
      <c r="B1353" s="261" t="s">
        <v>2564</v>
      </c>
      <c r="C1353" s="262">
        <v>541703</v>
      </c>
      <c r="D1353" s="262" t="s">
        <v>559</v>
      </c>
      <c r="E1353" s="262" t="s">
        <v>560</v>
      </c>
    </row>
    <row r="1354" spans="2:5" x14ac:dyDescent="0.45">
      <c r="B1354" s="261" t="s">
        <v>2565</v>
      </c>
      <c r="C1354" s="262">
        <v>504397</v>
      </c>
      <c r="D1354" s="262" t="s">
        <v>559</v>
      </c>
      <c r="E1354" s="262" t="s">
        <v>978</v>
      </c>
    </row>
    <row r="1355" spans="2:5" x14ac:dyDescent="0.45">
      <c r="B1355" s="261" t="s">
        <v>2566</v>
      </c>
      <c r="C1355" s="262">
        <v>526367</v>
      </c>
      <c r="D1355" s="262" t="s">
        <v>2567</v>
      </c>
      <c r="E1355" s="262" t="s">
        <v>645</v>
      </c>
    </row>
    <row r="1356" spans="2:5" x14ac:dyDescent="0.45">
      <c r="B1356" s="261" t="s">
        <v>2568</v>
      </c>
      <c r="C1356" s="262">
        <v>514167</v>
      </c>
      <c r="D1356" s="262" t="s">
        <v>2569</v>
      </c>
      <c r="E1356" s="262" t="s">
        <v>978</v>
      </c>
    </row>
    <row r="1357" spans="2:5" x14ac:dyDescent="0.45">
      <c r="B1357" s="261" t="s">
        <v>2570</v>
      </c>
      <c r="C1357" s="262" t="s">
        <v>559</v>
      </c>
      <c r="D1357" s="262" t="s">
        <v>2571</v>
      </c>
      <c r="E1357" s="262" t="s">
        <v>570</v>
      </c>
    </row>
    <row r="1358" spans="2:5" x14ac:dyDescent="0.45">
      <c r="B1358" s="261" t="s">
        <v>2572</v>
      </c>
      <c r="C1358" s="262">
        <v>531813</v>
      </c>
      <c r="D1358" s="262" t="s">
        <v>559</v>
      </c>
      <c r="E1358" s="262" t="s">
        <v>553</v>
      </c>
    </row>
    <row r="1359" spans="2:5" x14ac:dyDescent="0.45">
      <c r="B1359" s="261" t="s">
        <v>2573</v>
      </c>
      <c r="C1359" s="262">
        <v>531813</v>
      </c>
      <c r="D1359" s="262" t="s">
        <v>559</v>
      </c>
      <c r="E1359" s="262" t="s">
        <v>553</v>
      </c>
    </row>
    <row r="1360" spans="2:5" x14ac:dyDescent="0.45">
      <c r="B1360" s="261" t="s">
        <v>2574</v>
      </c>
      <c r="C1360" s="262">
        <v>539680</v>
      </c>
      <c r="D1360" s="262" t="s">
        <v>559</v>
      </c>
      <c r="E1360" s="262" t="s">
        <v>597</v>
      </c>
    </row>
    <row r="1361" spans="2:5" x14ac:dyDescent="0.45">
      <c r="B1361" s="261" t="s">
        <v>2575</v>
      </c>
      <c r="C1361" s="262">
        <v>540647</v>
      </c>
      <c r="D1361" s="262" t="s">
        <v>2576</v>
      </c>
      <c r="E1361" s="262" t="s">
        <v>579</v>
      </c>
    </row>
    <row r="1362" spans="2:5" x14ac:dyDescent="0.45">
      <c r="B1362" s="261" t="s">
        <v>2577</v>
      </c>
      <c r="C1362" s="262">
        <v>521176</v>
      </c>
      <c r="D1362" s="262" t="s">
        <v>2578</v>
      </c>
      <c r="E1362" s="262" t="s">
        <v>574</v>
      </c>
    </row>
    <row r="1363" spans="2:5" x14ac:dyDescent="0.45">
      <c r="B1363" s="261" t="s">
        <v>2579</v>
      </c>
      <c r="C1363" s="262">
        <v>512443</v>
      </c>
      <c r="D1363" s="262" t="s">
        <v>559</v>
      </c>
      <c r="E1363" s="262" t="s">
        <v>581</v>
      </c>
    </row>
    <row r="1364" spans="2:5" x14ac:dyDescent="0.45">
      <c r="B1364" s="261" t="s">
        <v>2580</v>
      </c>
      <c r="C1364" s="262">
        <v>539492</v>
      </c>
      <c r="D1364" s="262" t="s">
        <v>559</v>
      </c>
      <c r="E1364" s="262" t="s">
        <v>576</v>
      </c>
    </row>
    <row r="1365" spans="2:5" x14ac:dyDescent="0.45">
      <c r="B1365" s="261" t="s">
        <v>2581</v>
      </c>
      <c r="C1365" s="262">
        <v>542011</v>
      </c>
      <c r="D1365" s="262" t="s">
        <v>2582</v>
      </c>
      <c r="E1365" s="262" t="s">
        <v>637</v>
      </c>
    </row>
    <row r="1366" spans="2:5" x14ac:dyDescent="0.45">
      <c r="B1366" s="261" t="s">
        <v>2583</v>
      </c>
      <c r="C1366" s="262">
        <v>500155</v>
      </c>
      <c r="D1366" s="262" t="s">
        <v>2584</v>
      </c>
      <c r="E1366" s="262" t="s">
        <v>574</v>
      </c>
    </row>
    <row r="1367" spans="2:5" x14ac:dyDescent="0.45">
      <c r="B1367" s="261" t="s">
        <v>2585</v>
      </c>
      <c r="C1367" s="262">
        <v>530615</v>
      </c>
      <c r="D1367" s="262" t="s">
        <v>559</v>
      </c>
      <c r="E1367" s="262" t="s">
        <v>591</v>
      </c>
    </row>
    <row r="1368" spans="2:5" x14ac:dyDescent="0.45">
      <c r="B1368" s="261" t="s">
        <v>2586</v>
      </c>
      <c r="C1368" s="262">
        <v>526727</v>
      </c>
      <c r="D1368" s="262" t="s">
        <v>559</v>
      </c>
      <c r="E1368" s="262" t="s">
        <v>955</v>
      </c>
    </row>
    <row r="1369" spans="2:5" x14ac:dyDescent="0.45">
      <c r="B1369" s="261" t="s">
        <v>2587</v>
      </c>
      <c r="C1369" s="262">
        <v>512493</v>
      </c>
      <c r="D1369" s="262" t="s">
        <v>559</v>
      </c>
      <c r="E1369" s="262" t="s">
        <v>542</v>
      </c>
    </row>
    <row r="1370" spans="2:5" x14ac:dyDescent="0.45">
      <c r="B1370" s="261" t="s">
        <v>2588</v>
      </c>
      <c r="C1370" s="262">
        <v>530161</v>
      </c>
      <c r="D1370" s="262" t="s">
        <v>559</v>
      </c>
      <c r="E1370" s="262" t="s">
        <v>581</v>
      </c>
    </row>
    <row r="1371" spans="2:5" x14ac:dyDescent="0.45">
      <c r="B1371" s="261" t="s">
        <v>2589</v>
      </c>
      <c r="C1371" s="262">
        <v>541276</v>
      </c>
      <c r="D1371" s="262" t="s">
        <v>559</v>
      </c>
      <c r="E1371" s="262" t="s">
        <v>581</v>
      </c>
    </row>
    <row r="1372" spans="2:5" x14ac:dyDescent="0.45">
      <c r="B1372" s="261" t="s">
        <v>2590</v>
      </c>
      <c r="C1372" s="262">
        <v>509563</v>
      </c>
      <c r="D1372" s="262" t="s">
        <v>559</v>
      </c>
      <c r="E1372" s="262" t="s">
        <v>574</v>
      </c>
    </row>
    <row r="1373" spans="2:5" x14ac:dyDescent="0.45">
      <c r="B1373" s="261" t="s">
        <v>2591</v>
      </c>
      <c r="C1373" s="262">
        <v>500655</v>
      </c>
      <c r="D1373" s="262" t="s">
        <v>559</v>
      </c>
      <c r="E1373" s="262" t="s">
        <v>607</v>
      </c>
    </row>
    <row r="1374" spans="2:5" x14ac:dyDescent="0.45">
      <c r="B1374" s="261" t="s">
        <v>2592</v>
      </c>
      <c r="C1374" s="262">
        <v>514400</v>
      </c>
      <c r="D1374" s="262" t="s">
        <v>559</v>
      </c>
      <c r="E1374" s="262" t="s">
        <v>581</v>
      </c>
    </row>
    <row r="1375" spans="2:5" x14ac:dyDescent="0.45">
      <c r="B1375" s="261" t="s">
        <v>2593</v>
      </c>
      <c r="C1375" s="262">
        <v>509557</v>
      </c>
      <c r="D1375" s="262" t="s">
        <v>2594</v>
      </c>
      <c r="E1375" s="262" t="s">
        <v>574</v>
      </c>
    </row>
    <row r="1376" spans="2:5" x14ac:dyDescent="0.45">
      <c r="B1376" s="261" t="s">
        <v>2595</v>
      </c>
      <c r="C1376" s="262">
        <v>532622</v>
      </c>
      <c r="D1376" s="262" t="s">
        <v>2596</v>
      </c>
      <c r="E1376" s="262" t="s">
        <v>878</v>
      </c>
    </row>
    <row r="1377" spans="2:5" x14ac:dyDescent="0.45">
      <c r="B1377" s="261" t="s">
        <v>2597</v>
      </c>
      <c r="C1377" s="262">
        <v>532345</v>
      </c>
      <c r="D1377" s="262" t="s">
        <v>2598</v>
      </c>
      <c r="E1377" s="262" t="s">
        <v>878</v>
      </c>
    </row>
    <row r="1378" spans="2:5" x14ac:dyDescent="0.45">
      <c r="B1378" s="261" t="s">
        <v>2599</v>
      </c>
      <c r="C1378" s="262">
        <v>539515</v>
      </c>
      <c r="D1378" s="262" t="s">
        <v>559</v>
      </c>
      <c r="E1378" s="262" t="s">
        <v>581</v>
      </c>
    </row>
    <row r="1379" spans="2:5" x14ac:dyDescent="0.45">
      <c r="B1379" s="261" t="s">
        <v>2600</v>
      </c>
      <c r="C1379" s="262">
        <v>540613</v>
      </c>
      <c r="D1379" s="262" t="s">
        <v>559</v>
      </c>
      <c r="E1379" s="262" t="s">
        <v>581</v>
      </c>
    </row>
    <row r="1380" spans="2:5" x14ac:dyDescent="0.45">
      <c r="B1380" s="261" t="s">
        <v>2601</v>
      </c>
      <c r="C1380" s="262">
        <v>540936</v>
      </c>
      <c r="D1380" s="262" t="s">
        <v>559</v>
      </c>
      <c r="E1380" s="262" t="s">
        <v>581</v>
      </c>
    </row>
    <row r="1381" spans="2:5" x14ac:dyDescent="0.45">
      <c r="B1381" s="261" t="s">
        <v>2602</v>
      </c>
      <c r="C1381" s="262">
        <v>524564</v>
      </c>
      <c r="D1381" s="262" t="s">
        <v>559</v>
      </c>
      <c r="E1381" s="262" t="s">
        <v>607</v>
      </c>
    </row>
    <row r="1382" spans="2:5" x14ac:dyDescent="0.45">
      <c r="B1382" s="261" t="s">
        <v>2603</v>
      </c>
      <c r="C1382" s="262">
        <v>541546</v>
      </c>
      <c r="D1382" s="262" t="s">
        <v>2604</v>
      </c>
      <c r="E1382" s="262" t="s">
        <v>955</v>
      </c>
    </row>
    <row r="1383" spans="2:5" x14ac:dyDescent="0.45">
      <c r="B1383" s="261" t="s">
        <v>2605</v>
      </c>
      <c r="C1383" s="262">
        <v>532767</v>
      </c>
      <c r="D1383" s="262" t="s">
        <v>2606</v>
      </c>
      <c r="E1383" s="262" t="s">
        <v>955</v>
      </c>
    </row>
    <row r="1384" spans="2:5" x14ac:dyDescent="0.45">
      <c r="B1384" s="261" t="s">
        <v>2607</v>
      </c>
      <c r="C1384" s="262">
        <v>532183</v>
      </c>
      <c r="D1384" s="262" t="s">
        <v>559</v>
      </c>
      <c r="E1384" s="262" t="s">
        <v>1256</v>
      </c>
    </row>
    <row r="1385" spans="2:5" x14ac:dyDescent="0.45">
      <c r="B1385" s="261" t="s">
        <v>2608</v>
      </c>
      <c r="C1385" s="262">
        <v>539009</v>
      </c>
      <c r="D1385" s="262" t="s">
        <v>559</v>
      </c>
      <c r="E1385" s="262" t="s">
        <v>955</v>
      </c>
    </row>
    <row r="1386" spans="2:5" x14ac:dyDescent="0.45">
      <c r="B1386" s="261" t="s">
        <v>2609</v>
      </c>
      <c r="C1386" s="262">
        <v>538319</v>
      </c>
      <c r="D1386" s="262" t="s">
        <v>559</v>
      </c>
      <c r="E1386" s="262" t="s">
        <v>542</v>
      </c>
    </row>
    <row r="1387" spans="2:5" x14ac:dyDescent="0.45">
      <c r="B1387" s="261" t="s">
        <v>2610</v>
      </c>
      <c r="C1387" s="262">
        <v>535917</v>
      </c>
      <c r="D1387" s="262" t="s">
        <v>559</v>
      </c>
      <c r="E1387" s="262" t="s">
        <v>542</v>
      </c>
    </row>
    <row r="1388" spans="2:5" x14ac:dyDescent="0.45">
      <c r="B1388" s="261" t="s">
        <v>2611</v>
      </c>
      <c r="C1388" s="262">
        <v>535431</v>
      </c>
      <c r="D1388" s="262" t="s">
        <v>559</v>
      </c>
      <c r="E1388" s="262" t="s">
        <v>542</v>
      </c>
    </row>
    <row r="1389" spans="2:5" x14ac:dyDescent="0.45">
      <c r="B1389" s="261" t="s">
        <v>2612</v>
      </c>
      <c r="C1389" s="262">
        <v>530855</v>
      </c>
      <c r="D1389" s="262" t="s">
        <v>559</v>
      </c>
      <c r="E1389" s="262" t="s">
        <v>576</v>
      </c>
    </row>
    <row r="1390" spans="2:5" x14ac:dyDescent="0.45">
      <c r="B1390" s="261" t="s">
        <v>2613</v>
      </c>
      <c r="C1390" s="262">
        <v>532309</v>
      </c>
      <c r="D1390" s="262" t="s">
        <v>2614</v>
      </c>
      <c r="E1390" s="262" t="s">
        <v>602</v>
      </c>
    </row>
    <row r="1391" spans="2:5" x14ac:dyDescent="0.45">
      <c r="B1391" s="261" t="s">
        <v>2615</v>
      </c>
      <c r="C1391" s="262">
        <v>532309</v>
      </c>
      <c r="D1391" s="262" t="s">
        <v>2614</v>
      </c>
      <c r="E1391" s="262" t="s">
        <v>602</v>
      </c>
    </row>
    <row r="1392" spans="2:5" x14ac:dyDescent="0.45">
      <c r="B1392" s="261" t="s">
        <v>2616</v>
      </c>
      <c r="C1392" s="262">
        <v>522275</v>
      </c>
      <c r="D1392" s="262" t="s">
        <v>2617</v>
      </c>
      <c r="E1392" s="262" t="s">
        <v>697</v>
      </c>
    </row>
    <row r="1393" spans="2:5" x14ac:dyDescent="0.45">
      <c r="B1393" s="261" t="s">
        <v>2618</v>
      </c>
      <c r="C1393" s="262">
        <v>522275</v>
      </c>
      <c r="D1393" s="262" t="s">
        <v>2617</v>
      </c>
      <c r="E1393" s="262" t="s">
        <v>697</v>
      </c>
    </row>
    <row r="1394" spans="2:5" x14ac:dyDescent="0.45">
      <c r="B1394" s="261" t="s">
        <v>2619</v>
      </c>
      <c r="C1394" s="262">
        <v>504028</v>
      </c>
      <c r="D1394" s="262" t="s">
        <v>559</v>
      </c>
      <c r="E1394" s="262" t="s">
        <v>743</v>
      </c>
    </row>
    <row r="1395" spans="2:5" x14ac:dyDescent="0.45">
      <c r="B1395" s="261" t="s">
        <v>2620</v>
      </c>
      <c r="C1395" s="262">
        <v>532764</v>
      </c>
      <c r="D1395" s="262" t="s">
        <v>2621</v>
      </c>
      <c r="E1395" s="262" t="s">
        <v>645</v>
      </c>
    </row>
    <row r="1396" spans="2:5" x14ac:dyDescent="0.45">
      <c r="B1396" s="261" t="s">
        <v>2622</v>
      </c>
      <c r="C1396" s="262">
        <v>530389</v>
      </c>
      <c r="D1396" s="262" t="s">
        <v>559</v>
      </c>
      <c r="E1396" s="262" t="s">
        <v>579</v>
      </c>
    </row>
    <row r="1397" spans="2:5" x14ac:dyDescent="0.45">
      <c r="B1397" s="261" t="s">
        <v>2623</v>
      </c>
      <c r="C1397" s="262" t="s">
        <v>559</v>
      </c>
      <c r="D1397" s="262" t="s">
        <v>2624</v>
      </c>
      <c r="E1397" s="262" t="s">
        <v>570</v>
      </c>
    </row>
    <row r="1398" spans="2:5" x14ac:dyDescent="0.45">
      <c r="B1398" s="261" t="s">
        <v>2625</v>
      </c>
      <c r="C1398" s="262">
        <v>539486</v>
      </c>
      <c r="D1398" s="262" t="s">
        <v>559</v>
      </c>
      <c r="E1398" s="262" t="s">
        <v>576</v>
      </c>
    </row>
    <row r="1399" spans="2:5" x14ac:dyDescent="0.45">
      <c r="B1399" s="261" t="s">
        <v>2626</v>
      </c>
      <c r="C1399" s="262">
        <v>521133</v>
      </c>
      <c r="D1399" s="262" t="s">
        <v>559</v>
      </c>
      <c r="E1399" s="262" t="s">
        <v>574</v>
      </c>
    </row>
    <row r="1400" spans="2:5" x14ac:dyDescent="0.45">
      <c r="B1400" s="261" t="s">
        <v>2627</v>
      </c>
      <c r="C1400" s="262">
        <v>521133</v>
      </c>
      <c r="D1400" s="262" t="s">
        <v>559</v>
      </c>
      <c r="E1400" s="262" t="s">
        <v>574</v>
      </c>
    </row>
    <row r="1401" spans="2:5" x14ac:dyDescent="0.45">
      <c r="B1401" s="261" t="s">
        <v>2628</v>
      </c>
      <c r="C1401" s="262">
        <v>532318</v>
      </c>
      <c r="D1401" s="262" t="s">
        <v>2629</v>
      </c>
      <c r="E1401" s="262" t="s">
        <v>2178</v>
      </c>
    </row>
    <row r="1402" spans="2:5" x14ac:dyDescent="0.45">
      <c r="B1402" s="261" t="s">
        <v>2630</v>
      </c>
      <c r="C1402" s="262">
        <v>531137</v>
      </c>
      <c r="D1402" s="262" t="s">
        <v>559</v>
      </c>
      <c r="E1402" s="262" t="s">
        <v>978</v>
      </c>
    </row>
    <row r="1403" spans="2:5" x14ac:dyDescent="0.45">
      <c r="B1403" s="261" t="s">
        <v>2631</v>
      </c>
      <c r="C1403" s="262">
        <v>541999</v>
      </c>
      <c r="D1403" s="262" t="s">
        <v>559</v>
      </c>
      <c r="E1403" s="262" t="s">
        <v>756</v>
      </c>
    </row>
    <row r="1404" spans="2:5" x14ac:dyDescent="0.45">
      <c r="B1404" s="261" t="s">
        <v>2632</v>
      </c>
      <c r="C1404" s="262">
        <v>540755</v>
      </c>
      <c r="D1404" s="262" t="s">
        <v>2633</v>
      </c>
      <c r="E1404" s="262" t="s">
        <v>2634</v>
      </c>
    </row>
    <row r="1405" spans="2:5" x14ac:dyDescent="0.45">
      <c r="B1405" s="261" t="s">
        <v>2635</v>
      </c>
      <c r="C1405" s="262">
        <v>539407</v>
      </c>
      <c r="D1405" s="262" t="s">
        <v>559</v>
      </c>
      <c r="E1405" s="262" t="s">
        <v>955</v>
      </c>
    </row>
    <row r="1406" spans="2:5" x14ac:dyDescent="0.45">
      <c r="B1406" s="261" t="s">
        <v>2636</v>
      </c>
      <c r="C1406" s="262">
        <v>514336</v>
      </c>
      <c r="D1406" s="262" t="s">
        <v>559</v>
      </c>
      <c r="E1406" s="262" t="s">
        <v>895</v>
      </c>
    </row>
    <row r="1407" spans="2:5" x14ac:dyDescent="0.45">
      <c r="B1407" s="261" t="s">
        <v>2637</v>
      </c>
      <c r="C1407" s="262">
        <v>514336</v>
      </c>
      <c r="D1407" s="262" t="s">
        <v>559</v>
      </c>
      <c r="E1407" s="262" t="s">
        <v>895</v>
      </c>
    </row>
    <row r="1408" spans="2:5" x14ac:dyDescent="0.45">
      <c r="B1408" s="261" t="s">
        <v>2638</v>
      </c>
      <c r="C1408" s="262">
        <v>506109</v>
      </c>
      <c r="D1408" s="262" t="s">
        <v>2639</v>
      </c>
      <c r="E1408" s="262" t="s">
        <v>651</v>
      </c>
    </row>
    <row r="1409" spans="2:5" x14ac:dyDescent="0.45">
      <c r="B1409" s="261" t="s">
        <v>2640</v>
      </c>
      <c r="C1409" s="262">
        <v>531739</v>
      </c>
      <c r="D1409" s="262" t="s">
        <v>559</v>
      </c>
      <c r="E1409" s="262" t="s">
        <v>597</v>
      </c>
    </row>
    <row r="1410" spans="2:5" x14ac:dyDescent="0.45">
      <c r="B1410" s="261" t="s">
        <v>2641</v>
      </c>
      <c r="C1410" s="262">
        <v>539206</v>
      </c>
      <c r="D1410" s="262" t="s">
        <v>559</v>
      </c>
      <c r="E1410" s="262" t="s">
        <v>895</v>
      </c>
    </row>
    <row r="1411" spans="2:5" x14ac:dyDescent="0.45">
      <c r="B1411" s="261" t="s">
        <v>2642</v>
      </c>
      <c r="C1411" s="262">
        <v>538961</v>
      </c>
      <c r="D1411" s="262" t="s">
        <v>2643</v>
      </c>
      <c r="E1411" s="262" t="s">
        <v>553</v>
      </c>
    </row>
    <row r="1412" spans="2:5" x14ac:dyDescent="0.45">
      <c r="B1412" s="261" t="s">
        <v>2644</v>
      </c>
      <c r="C1412" s="262">
        <v>530343</v>
      </c>
      <c r="D1412" s="262" t="s">
        <v>2645</v>
      </c>
      <c r="E1412" s="262" t="s">
        <v>855</v>
      </c>
    </row>
    <row r="1413" spans="2:5" x14ac:dyDescent="0.45">
      <c r="B1413" s="261" t="s">
        <v>2646</v>
      </c>
      <c r="C1413" s="262">
        <v>532285</v>
      </c>
      <c r="D1413" s="262" t="s">
        <v>2647</v>
      </c>
      <c r="E1413" s="262" t="s">
        <v>542</v>
      </c>
    </row>
    <row r="1414" spans="2:5" x14ac:dyDescent="0.45">
      <c r="B1414" s="261" t="s">
        <v>2648</v>
      </c>
      <c r="C1414" s="262">
        <v>500171</v>
      </c>
      <c r="D1414" s="262" t="s">
        <v>2649</v>
      </c>
      <c r="E1414" s="262" t="s">
        <v>607</v>
      </c>
    </row>
    <row r="1415" spans="2:5" x14ac:dyDescent="0.45">
      <c r="B1415" s="261" t="s">
        <v>2650</v>
      </c>
      <c r="C1415" s="262">
        <v>533048</v>
      </c>
      <c r="D1415" s="262" t="s">
        <v>2651</v>
      </c>
      <c r="E1415" s="262" t="s">
        <v>955</v>
      </c>
    </row>
    <row r="1416" spans="2:5" x14ac:dyDescent="0.45">
      <c r="B1416" s="261" t="s">
        <v>2652</v>
      </c>
      <c r="C1416" s="262">
        <v>511676</v>
      </c>
      <c r="D1416" s="262" t="s">
        <v>2653</v>
      </c>
      <c r="E1416" s="262" t="s">
        <v>617</v>
      </c>
    </row>
    <row r="1417" spans="2:5" x14ac:dyDescent="0.45">
      <c r="B1417" s="261" t="s">
        <v>2654</v>
      </c>
      <c r="C1417" s="262">
        <v>538788</v>
      </c>
      <c r="D1417" s="262" t="s">
        <v>559</v>
      </c>
      <c r="E1417" s="262" t="s">
        <v>576</v>
      </c>
    </row>
    <row r="1418" spans="2:5" x14ac:dyDescent="0.45">
      <c r="B1418" s="261" t="s">
        <v>2655</v>
      </c>
      <c r="C1418" s="262">
        <v>532716</v>
      </c>
      <c r="D1418" s="262" t="s">
        <v>2656</v>
      </c>
      <c r="E1418" s="262" t="s">
        <v>548</v>
      </c>
    </row>
    <row r="1419" spans="2:5" x14ac:dyDescent="0.45">
      <c r="B1419" s="261" t="s">
        <v>2657</v>
      </c>
      <c r="C1419" s="262">
        <v>507815</v>
      </c>
      <c r="D1419" s="262" t="s">
        <v>2658</v>
      </c>
      <c r="E1419" s="262" t="s">
        <v>740</v>
      </c>
    </row>
    <row r="1420" spans="2:5" x14ac:dyDescent="0.45">
      <c r="B1420" s="261" t="s">
        <v>2659</v>
      </c>
      <c r="C1420" s="262">
        <v>507815</v>
      </c>
      <c r="D1420" s="262" t="s">
        <v>2658</v>
      </c>
      <c r="E1420" s="262" t="s">
        <v>740</v>
      </c>
    </row>
    <row r="1421" spans="2:5" x14ac:dyDescent="0.45">
      <c r="B1421" s="261" t="s">
        <v>2660</v>
      </c>
      <c r="C1421" s="262">
        <v>531744</v>
      </c>
      <c r="D1421" s="262" t="s">
        <v>559</v>
      </c>
      <c r="E1421" s="262" t="s">
        <v>581</v>
      </c>
    </row>
    <row r="1422" spans="2:5" x14ac:dyDescent="0.45">
      <c r="B1422" s="261" t="s">
        <v>2661</v>
      </c>
      <c r="C1422" s="262">
        <v>590025</v>
      </c>
      <c r="D1422" s="262" t="s">
        <v>2662</v>
      </c>
      <c r="E1422" s="262" t="s">
        <v>574</v>
      </c>
    </row>
    <row r="1423" spans="2:5" x14ac:dyDescent="0.45">
      <c r="B1423" s="261" t="s">
        <v>2663</v>
      </c>
      <c r="C1423" s="262">
        <v>507506</v>
      </c>
      <c r="D1423" s="262" t="s">
        <v>559</v>
      </c>
      <c r="E1423" s="262" t="s">
        <v>1256</v>
      </c>
    </row>
    <row r="1424" spans="2:5" x14ac:dyDescent="0.45">
      <c r="B1424" s="261" t="s">
        <v>2664</v>
      </c>
      <c r="C1424" s="262" t="s">
        <v>559</v>
      </c>
      <c r="D1424" s="262" t="s">
        <v>2665</v>
      </c>
      <c r="E1424" s="262" t="s">
        <v>570</v>
      </c>
    </row>
    <row r="1425" spans="2:5" x14ac:dyDescent="0.45">
      <c r="B1425" s="261" t="s">
        <v>2666</v>
      </c>
      <c r="C1425" s="262">
        <v>539013</v>
      </c>
      <c r="D1425" s="262" t="s">
        <v>559</v>
      </c>
      <c r="E1425" s="262" t="s">
        <v>697</v>
      </c>
    </row>
    <row r="1426" spans="2:5" x14ac:dyDescent="0.45">
      <c r="B1426" s="261" t="s">
        <v>2667</v>
      </c>
      <c r="C1426" s="262">
        <v>533212</v>
      </c>
      <c r="D1426" s="262" t="s">
        <v>559</v>
      </c>
      <c r="E1426" s="262" t="s">
        <v>747</v>
      </c>
    </row>
    <row r="1427" spans="2:5" x14ac:dyDescent="0.45">
      <c r="B1427" s="261" t="s">
        <v>2668</v>
      </c>
      <c r="C1427" s="262" t="s">
        <v>559</v>
      </c>
      <c r="D1427" s="262" t="s">
        <v>2669</v>
      </c>
      <c r="E1427" s="262" t="s">
        <v>508</v>
      </c>
    </row>
    <row r="1428" spans="2:5" x14ac:dyDescent="0.45">
      <c r="B1428" s="261" t="s">
        <v>2670</v>
      </c>
      <c r="C1428" s="262">
        <v>531199</v>
      </c>
      <c r="D1428" s="262" t="s">
        <v>559</v>
      </c>
      <c r="E1428" s="262" t="s">
        <v>576</v>
      </c>
    </row>
    <row r="1429" spans="2:5" x14ac:dyDescent="0.45">
      <c r="B1429" s="261" t="s">
        <v>2671</v>
      </c>
      <c r="C1429" s="262">
        <v>500676</v>
      </c>
      <c r="D1429" s="262" t="s">
        <v>2672</v>
      </c>
      <c r="E1429" s="262" t="s">
        <v>619</v>
      </c>
    </row>
    <row r="1430" spans="2:5" x14ac:dyDescent="0.45">
      <c r="B1430" s="261" t="s">
        <v>2673</v>
      </c>
      <c r="C1430" s="262">
        <v>500660</v>
      </c>
      <c r="D1430" s="262" t="s">
        <v>2674</v>
      </c>
      <c r="E1430" s="262" t="s">
        <v>597</v>
      </c>
    </row>
    <row r="1431" spans="2:5" x14ac:dyDescent="0.45">
      <c r="B1431" s="261" t="s">
        <v>2675</v>
      </c>
      <c r="C1431" s="262">
        <v>542477</v>
      </c>
      <c r="D1431" s="262" t="s">
        <v>2676</v>
      </c>
      <c r="E1431" s="262" t="s">
        <v>923</v>
      </c>
    </row>
    <row r="1432" spans="2:5" x14ac:dyDescent="0.45">
      <c r="B1432" s="261" t="s">
        <v>2677</v>
      </c>
      <c r="C1432" s="262">
        <v>532296</v>
      </c>
      <c r="D1432" s="262" t="s">
        <v>2678</v>
      </c>
      <c r="E1432" s="262" t="s">
        <v>597</v>
      </c>
    </row>
    <row r="1433" spans="2:5" x14ac:dyDescent="0.45">
      <c r="B1433" s="261" t="s">
        <v>2679</v>
      </c>
      <c r="C1433" s="262">
        <v>513528</v>
      </c>
      <c r="D1433" s="262" t="s">
        <v>559</v>
      </c>
      <c r="E1433" s="262" t="s">
        <v>1085</v>
      </c>
    </row>
    <row r="1434" spans="2:5" x14ac:dyDescent="0.45">
      <c r="B1434" s="261" t="s">
        <v>2680</v>
      </c>
      <c r="C1434" s="262">
        <v>530263</v>
      </c>
      <c r="D1434" s="262" t="s">
        <v>559</v>
      </c>
      <c r="E1434" s="262" t="s">
        <v>576</v>
      </c>
    </row>
    <row r="1435" spans="2:5" x14ac:dyDescent="0.45">
      <c r="B1435" s="261" t="s">
        <v>2681</v>
      </c>
      <c r="C1435" s="262" t="s">
        <v>559</v>
      </c>
      <c r="D1435" s="262" t="s">
        <v>2682</v>
      </c>
      <c r="E1435" s="262" t="s">
        <v>570</v>
      </c>
    </row>
    <row r="1436" spans="2:5" x14ac:dyDescent="0.45">
      <c r="B1436" s="261" t="s">
        <v>2683</v>
      </c>
      <c r="C1436" s="262">
        <v>531463</v>
      </c>
      <c r="D1436" s="262" t="s">
        <v>559</v>
      </c>
      <c r="E1436" s="262" t="s">
        <v>978</v>
      </c>
    </row>
    <row r="1437" spans="2:5" x14ac:dyDescent="0.45">
      <c r="B1437" s="261" t="s">
        <v>2684</v>
      </c>
      <c r="C1437" s="262">
        <v>531479</v>
      </c>
      <c r="D1437" s="262" t="s">
        <v>559</v>
      </c>
      <c r="E1437" s="262" t="s">
        <v>645</v>
      </c>
    </row>
    <row r="1438" spans="2:5" x14ac:dyDescent="0.45">
      <c r="B1438" s="261" t="s">
        <v>2685</v>
      </c>
      <c r="C1438" s="262">
        <v>501848</v>
      </c>
      <c r="D1438" s="262" t="s">
        <v>2686</v>
      </c>
      <c r="E1438" s="262" t="s">
        <v>1801</v>
      </c>
    </row>
    <row r="1439" spans="2:5" x14ac:dyDescent="0.45">
      <c r="B1439" s="261" t="s">
        <v>2687</v>
      </c>
      <c r="C1439" s="262">
        <v>532773</v>
      </c>
      <c r="D1439" s="262" t="s">
        <v>2688</v>
      </c>
      <c r="E1439" s="262" t="s">
        <v>2689</v>
      </c>
    </row>
    <row r="1440" spans="2:5" x14ac:dyDescent="0.45">
      <c r="B1440" s="261" t="s">
        <v>2690</v>
      </c>
      <c r="C1440" s="262">
        <v>540654</v>
      </c>
      <c r="D1440" s="262" t="s">
        <v>559</v>
      </c>
      <c r="E1440" s="262" t="s">
        <v>545</v>
      </c>
    </row>
    <row r="1441" spans="2:5" x14ac:dyDescent="0.45">
      <c r="B1441" s="261" t="s">
        <v>2691</v>
      </c>
      <c r="C1441" s="262">
        <v>540266</v>
      </c>
      <c r="D1441" s="262" t="s">
        <v>559</v>
      </c>
      <c r="E1441" s="262" t="s">
        <v>581</v>
      </c>
    </row>
    <row r="1442" spans="2:5" x14ac:dyDescent="0.45">
      <c r="B1442" s="261" t="s">
        <v>2692</v>
      </c>
      <c r="C1442" s="262" t="s">
        <v>559</v>
      </c>
      <c r="D1442" s="262" t="s">
        <v>2693</v>
      </c>
      <c r="E1442" s="262" t="s">
        <v>570</v>
      </c>
    </row>
    <row r="1443" spans="2:5" x14ac:dyDescent="0.45">
      <c r="B1443" s="261" t="s">
        <v>2694</v>
      </c>
      <c r="C1443" s="262" t="s">
        <v>559</v>
      </c>
      <c r="D1443" s="262" t="s">
        <v>2695</v>
      </c>
      <c r="E1443" s="262" t="s">
        <v>570</v>
      </c>
    </row>
    <row r="1444" spans="2:5" x14ac:dyDescent="0.45">
      <c r="B1444" s="261" t="s">
        <v>2696</v>
      </c>
      <c r="C1444" s="262" t="s">
        <v>559</v>
      </c>
      <c r="D1444" s="262" t="s">
        <v>2695</v>
      </c>
      <c r="E1444" s="262" t="s">
        <v>570</v>
      </c>
    </row>
    <row r="1445" spans="2:5" x14ac:dyDescent="0.45">
      <c r="B1445" s="261" t="s">
        <v>2697</v>
      </c>
      <c r="C1445" s="262">
        <v>526025</v>
      </c>
      <c r="D1445" s="262" t="s">
        <v>559</v>
      </c>
      <c r="E1445" s="262" t="s">
        <v>574</v>
      </c>
    </row>
    <row r="1446" spans="2:5" x14ac:dyDescent="0.45">
      <c r="B1446" s="261" t="s">
        <v>2698</v>
      </c>
      <c r="C1446" s="262">
        <v>531904</v>
      </c>
      <c r="D1446" s="262" t="s">
        <v>2699</v>
      </c>
      <c r="E1446" s="262" t="s">
        <v>923</v>
      </c>
    </row>
    <row r="1447" spans="2:5" x14ac:dyDescent="0.45">
      <c r="B1447" s="261" t="s">
        <v>2700</v>
      </c>
      <c r="C1447" s="262">
        <v>533104</v>
      </c>
      <c r="D1447" s="262" t="s">
        <v>2701</v>
      </c>
      <c r="E1447" s="262" t="s">
        <v>1189</v>
      </c>
    </row>
    <row r="1448" spans="2:5" x14ac:dyDescent="0.45">
      <c r="B1448" s="261" t="s">
        <v>2702</v>
      </c>
      <c r="C1448" s="262">
        <v>542351</v>
      </c>
      <c r="D1448" s="262" t="s">
        <v>2703</v>
      </c>
      <c r="E1448" s="262" t="s">
        <v>2704</v>
      </c>
    </row>
    <row r="1449" spans="2:5" x14ac:dyDescent="0.45">
      <c r="B1449" s="261" t="s">
        <v>2705</v>
      </c>
      <c r="C1449" s="262">
        <v>507488</v>
      </c>
      <c r="D1449" s="262" t="s">
        <v>2706</v>
      </c>
      <c r="E1449" s="262" t="s">
        <v>1189</v>
      </c>
    </row>
    <row r="1450" spans="2:5" x14ac:dyDescent="0.45">
      <c r="B1450" s="261" t="s">
        <v>2707</v>
      </c>
      <c r="C1450" s="262">
        <v>505255</v>
      </c>
      <c r="D1450" s="262" t="s">
        <v>2708</v>
      </c>
      <c r="E1450" s="262" t="s">
        <v>567</v>
      </c>
    </row>
    <row r="1451" spans="2:5" x14ac:dyDescent="0.45">
      <c r="B1451" s="261" t="s">
        <v>2709</v>
      </c>
      <c r="C1451" s="262">
        <v>532754</v>
      </c>
      <c r="D1451" s="262" t="s">
        <v>2710</v>
      </c>
      <c r="E1451" s="262" t="s">
        <v>697</v>
      </c>
    </row>
    <row r="1452" spans="2:5" x14ac:dyDescent="0.45">
      <c r="B1452" s="261" t="s">
        <v>2711</v>
      </c>
      <c r="C1452" s="262">
        <v>540124</v>
      </c>
      <c r="D1452" s="262" t="s">
        <v>2712</v>
      </c>
      <c r="E1452" s="262" t="s">
        <v>912</v>
      </c>
    </row>
    <row r="1453" spans="2:5" x14ac:dyDescent="0.45">
      <c r="B1453" s="261" t="s">
        <v>2713</v>
      </c>
      <c r="C1453" s="262">
        <v>509567</v>
      </c>
      <c r="D1453" s="262" t="s">
        <v>2714</v>
      </c>
      <c r="E1453" s="262" t="s">
        <v>1484</v>
      </c>
    </row>
    <row r="1454" spans="2:5" x14ac:dyDescent="0.45">
      <c r="B1454" s="261" t="s">
        <v>2715</v>
      </c>
      <c r="C1454" s="262">
        <v>506480</v>
      </c>
      <c r="D1454" s="262" t="s">
        <v>2716</v>
      </c>
      <c r="E1454" s="262" t="s">
        <v>767</v>
      </c>
    </row>
    <row r="1455" spans="2:5" x14ac:dyDescent="0.45">
      <c r="B1455" s="261" t="s">
        <v>2717</v>
      </c>
      <c r="C1455" s="262">
        <v>530317</v>
      </c>
      <c r="D1455" s="262" t="s">
        <v>559</v>
      </c>
      <c r="E1455" s="262" t="s">
        <v>597</v>
      </c>
    </row>
    <row r="1456" spans="2:5" x14ac:dyDescent="0.45">
      <c r="B1456" s="261" t="s">
        <v>2718</v>
      </c>
      <c r="C1456" s="262">
        <v>532734</v>
      </c>
      <c r="D1456" s="262" t="s">
        <v>2719</v>
      </c>
      <c r="E1456" s="262" t="s">
        <v>591</v>
      </c>
    </row>
    <row r="1457" spans="2:5" x14ac:dyDescent="0.45">
      <c r="B1457" s="261" t="s">
        <v>2720</v>
      </c>
      <c r="C1457" s="262">
        <v>500163</v>
      </c>
      <c r="D1457" s="262" t="s">
        <v>2721</v>
      </c>
      <c r="E1457" s="262" t="s">
        <v>2722</v>
      </c>
    </row>
    <row r="1458" spans="2:5" x14ac:dyDescent="0.45">
      <c r="B1458" s="261" t="s">
        <v>2723</v>
      </c>
      <c r="C1458" s="262">
        <v>500163</v>
      </c>
      <c r="D1458" s="262" t="s">
        <v>2721</v>
      </c>
      <c r="E1458" s="262" t="s">
        <v>2722</v>
      </c>
    </row>
    <row r="1459" spans="2:5" x14ac:dyDescent="0.45">
      <c r="B1459" s="261" t="s">
        <v>2724</v>
      </c>
      <c r="C1459" s="262" t="s">
        <v>559</v>
      </c>
      <c r="D1459" s="262" t="s">
        <v>2725</v>
      </c>
      <c r="E1459" s="262" t="s">
        <v>570</v>
      </c>
    </row>
    <row r="1460" spans="2:5" x14ac:dyDescent="0.45">
      <c r="B1460" s="261" t="s">
        <v>2726</v>
      </c>
      <c r="C1460" s="262">
        <v>540743</v>
      </c>
      <c r="D1460" s="262" t="s">
        <v>2727</v>
      </c>
      <c r="E1460" s="262" t="s">
        <v>756</v>
      </c>
    </row>
    <row r="1461" spans="2:5" x14ac:dyDescent="0.45">
      <c r="B1461" s="261" t="s">
        <v>2728</v>
      </c>
      <c r="C1461" s="262">
        <v>532424</v>
      </c>
      <c r="D1461" s="262" t="s">
        <v>342</v>
      </c>
      <c r="E1461" s="262" t="s">
        <v>740</v>
      </c>
    </row>
    <row r="1462" spans="2:5" x14ac:dyDescent="0.45">
      <c r="B1462" s="261" t="s">
        <v>2729</v>
      </c>
      <c r="C1462" s="262">
        <v>500164</v>
      </c>
      <c r="D1462" s="262" t="s">
        <v>2730</v>
      </c>
      <c r="E1462" s="262" t="s">
        <v>607</v>
      </c>
    </row>
    <row r="1463" spans="2:5" x14ac:dyDescent="0.45">
      <c r="B1463" s="261" t="s">
        <v>2731</v>
      </c>
      <c r="C1463" s="262">
        <v>533150</v>
      </c>
      <c r="D1463" s="262" t="s">
        <v>2732</v>
      </c>
      <c r="E1463" s="262" t="s">
        <v>645</v>
      </c>
    </row>
    <row r="1464" spans="2:5" x14ac:dyDescent="0.45">
      <c r="B1464" s="261" t="s">
        <v>2733</v>
      </c>
      <c r="C1464" s="262">
        <v>538787</v>
      </c>
      <c r="D1464" s="262" t="s">
        <v>559</v>
      </c>
      <c r="E1464" s="262" t="s">
        <v>576</v>
      </c>
    </row>
    <row r="1465" spans="2:5" x14ac:dyDescent="0.45">
      <c r="B1465" s="261" t="s">
        <v>2734</v>
      </c>
      <c r="C1465" s="262">
        <v>533189</v>
      </c>
      <c r="D1465" s="262" t="s">
        <v>2735</v>
      </c>
      <c r="E1465" s="262" t="s">
        <v>672</v>
      </c>
    </row>
    <row r="1466" spans="2:5" x14ac:dyDescent="0.45">
      <c r="B1466" s="261" t="s">
        <v>2736</v>
      </c>
      <c r="C1466" s="262">
        <v>531600</v>
      </c>
      <c r="D1466" s="262" t="s">
        <v>559</v>
      </c>
      <c r="E1466" s="262" t="s">
        <v>542</v>
      </c>
    </row>
    <row r="1467" spans="2:5" x14ac:dyDescent="0.45">
      <c r="B1467" s="261" t="s">
        <v>2737</v>
      </c>
      <c r="C1467" s="262">
        <v>532957</v>
      </c>
      <c r="D1467" s="262" t="s">
        <v>559</v>
      </c>
      <c r="E1467" s="262" t="s">
        <v>574</v>
      </c>
    </row>
    <row r="1468" spans="2:5" x14ac:dyDescent="0.45">
      <c r="B1468" s="261" t="s">
        <v>2738</v>
      </c>
      <c r="C1468" s="262">
        <v>532630</v>
      </c>
      <c r="D1468" s="262" t="s">
        <v>2739</v>
      </c>
      <c r="E1468" s="262" t="s">
        <v>672</v>
      </c>
    </row>
    <row r="1469" spans="2:5" x14ac:dyDescent="0.45">
      <c r="B1469" s="261" t="s">
        <v>2740</v>
      </c>
      <c r="C1469" s="262">
        <v>539725</v>
      </c>
      <c r="D1469" s="262" t="s">
        <v>2741</v>
      </c>
      <c r="E1469" s="262" t="s">
        <v>806</v>
      </c>
    </row>
    <row r="1470" spans="2:5" x14ac:dyDescent="0.45">
      <c r="B1470" s="261" t="s">
        <v>2742</v>
      </c>
      <c r="C1470" s="262">
        <v>532980</v>
      </c>
      <c r="D1470" s="262" t="s">
        <v>2743</v>
      </c>
      <c r="E1470" s="262" t="s">
        <v>806</v>
      </c>
    </row>
    <row r="1471" spans="2:5" x14ac:dyDescent="0.45">
      <c r="B1471" s="261" t="s">
        <v>2744</v>
      </c>
      <c r="C1471" s="262">
        <v>780012</v>
      </c>
      <c r="D1471" s="262" t="s">
        <v>559</v>
      </c>
      <c r="E1471" s="262" t="s">
        <v>508</v>
      </c>
    </row>
    <row r="1472" spans="2:5" x14ac:dyDescent="0.45">
      <c r="B1472" s="261" t="s">
        <v>2745</v>
      </c>
      <c r="C1472" s="262">
        <v>538542</v>
      </c>
      <c r="D1472" s="262" t="s">
        <v>559</v>
      </c>
      <c r="E1472" s="262" t="s">
        <v>619</v>
      </c>
    </row>
    <row r="1473" spans="2:5" x14ac:dyDescent="0.45">
      <c r="B1473" s="261" t="s">
        <v>2746</v>
      </c>
      <c r="C1473" s="262">
        <v>538180</v>
      </c>
      <c r="D1473" s="262" t="s">
        <v>2747</v>
      </c>
      <c r="E1473" s="262" t="s">
        <v>579</v>
      </c>
    </row>
    <row r="1474" spans="2:5" x14ac:dyDescent="0.45">
      <c r="B1474" s="261" t="s">
        <v>2748</v>
      </c>
      <c r="C1474" s="262">
        <v>505576</v>
      </c>
      <c r="D1474" s="262" t="s">
        <v>559</v>
      </c>
      <c r="E1474" s="262" t="s">
        <v>576</v>
      </c>
    </row>
    <row r="1475" spans="2:5" x14ac:dyDescent="0.45">
      <c r="B1475" s="261" t="s">
        <v>2749</v>
      </c>
      <c r="C1475" s="262">
        <v>531928</v>
      </c>
      <c r="D1475" s="262" t="s">
        <v>559</v>
      </c>
      <c r="E1475" s="262" t="s">
        <v>834</v>
      </c>
    </row>
    <row r="1476" spans="2:5" x14ac:dyDescent="0.45">
      <c r="B1476" s="261" t="s">
        <v>2750</v>
      </c>
      <c r="C1476" s="262">
        <v>540062</v>
      </c>
      <c r="D1476" s="262" t="s">
        <v>559</v>
      </c>
      <c r="E1476" s="262" t="s">
        <v>663</v>
      </c>
    </row>
    <row r="1477" spans="2:5" x14ac:dyDescent="0.45">
      <c r="B1477" s="261" t="s">
        <v>2751</v>
      </c>
      <c r="C1477" s="262">
        <v>530579</v>
      </c>
      <c r="D1477" s="262" t="s">
        <v>559</v>
      </c>
      <c r="E1477" s="262" t="s">
        <v>576</v>
      </c>
    </row>
    <row r="1478" spans="2:5" x14ac:dyDescent="0.45">
      <c r="B1478" s="261" t="s">
        <v>2752</v>
      </c>
      <c r="C1478" s="262">
        <v>500151</v>
      </c>
      <c r="D1478" s="262" t="s">
        <v>2753</v>
      </c>
      <c r="E1478" s="262" t="s">
        <v>2722</v>
      </c>
    </row>
    <row r="1479" spans="2:5" x14ac:dyDescent="0.45">
      <c r="B1479" s="261" t="s">
        <v>2754</v>
      </c>
      <c r="C1479" s="262">
        <v>526729</v>
      </c>
      <c r="D1479" s="262" t="s">
        <v>2755</v>
      </c>
      <c r="E1479" s="262" t="s">
        <v>672</v>
      </c>
    </row>
    <row r="1480" spans="2:5" x14ac:dyDescent="0.45">
      <c r="B1480" s="261" t="s">
        <v>2756</v>
      </c>
      <c r="C1480" s="262" t="s">
        <v>559</v>
      </c>
      <c r="D1480" s="262" t="s">
        <v>2757</v>
      </c>
      <c r="E1480" s="262" t="s">
        <v>570</v>
      </c>
    </row>
    <row r="1481" spans="2:5" x14ac:dyDescent="0.45">
      <c r="B1481" s="261" t="s">
        <v>2758</v>
      </c>
      <c r="C1481" s="262">
        <v>531439</v>
      </c>
      <c r="D1481" s="262" t="s">
        <v>2759</v>
      </c>
      <c r="E1481" s="262" t="s">
        <v>545</v>
      </c>
    </row>
    <row r="1482" spans="2:5" x14ac:dyDescent="0.45">
      <c r="B1482" s="261" t="s">
        <v>2760</v>
      </c>
      <c r="C1482" s="262">
        <v>531360</v>
      </c>
      <c r="D1482" s="262" t="s">
        <v>559</v>
      </c>
      <c r="E1482" s="262" t="s">
        <v>978</v>
      </c>
    </row>
    <row r="1483" spans="2:5" x14ac:dyDescent="0.45">
      <c r="B1483" s="261" t="s">
        <v>2761</v>
      </c>
      <c r="C1483" s="262">
        <v>513309</v>
      </c>
      <c r="D1483" s="262" t="s">
        <v>559</v>
      </c>
      <c r="E1483" s="262" t="s">
        <v>862</v>
      </c>
    </row>
    <row r="1484" spans="2:5" x14ac:dyDescent="0.45">
      <c r="B1484" s="261" t="s">
        <v>2762</v>
      </c>
      <c r="C1484" s="262">
        <v>523676</v>
      </c>
      <c r="D1484" s="262" t="s">
        <v>559</v>
      </c>
      <c r="E1484" s="262" t="s">
        <v>672</v>
      </c>
    </row>
    <row r="1485" spans="2:5" x14ac:dyDescent="0.45">
      <c r="B1485" s="261" t="s">
        <v>2763</v>
      </c>
      <c r="C1485" s="262">
        <v>530655</v>
      </c>
      <c r="D1485" s="262" t="s">
        <v>2764</v>
      </c>
      <c r="E1485" s="262" t="s">
        <v>880</v>
      </c>
    </row>
    <row r="1486" spans="2:5" x14ac:dyDescent="0.45">
      <c r="B1486" s="261" t="s">
        <v>2765</v>
      </c>
      <c r="C1486" s="262">
        <v>530655</v>
      </c>
      <c r="D1486" s="262" t="s">
        <v>2764</v>
      </c>
      <c r="E1486" s="262" t="s">
        <v>880</v>
      </c>
    </row>
    <row r="1487" spans="2:5" x14ac:dyDescent="0.45">
      <c r="B1487" s="261" t="s">
        <v>2766</v>
      </c>
      <c r="C1487" s="262">
        <v>500166</v>
      </c>
      <c r="D1487" s="262" t="s">
        <v>559</v>
      </c>
      <c r="E1487" s="262" t="s">
        <v>964</v>
      </c>
    </row>
    <row r="1488" spans="2:5" x14ac:dyDescent="0.45">
      <c r="B1488" s="261" t="s">
        <v>2767</v>
      </c>
      <c r="C1488" s="262">
        <v>500168</v>
      </c>
      <c r="D1488" s="262" t="s">
        <v>559</v>
      </c>
      <c r="E1488" s="262" t="s">
        <v>1037</v>
      </c>
    </row>
    <row r="1489" spans="2:5" x14ac:dyDescent="0.45">
      <c r="B1489" s="261" t="s">
        <v>2768</v>
      </c>
      <c r="C1489" s="262">
        <v>500168</v>
      </c>
      <c r="D1489" s="262" t="s">
        <v>559</v>
      </c>
      <c r="E1489" s="262" t="s">
        <v>1037</v>
      </c>
    </row>
    <row r="1490" spans="2:5" x14ac:dyDescent="0.45">
      <c r="B1490" s="261" t="s">
        <v>2769</v>
      </c>
      <c r="C1490" s="262">
        <v>531913</v>
      </c>
      <c r="D1490" s="262" t="s">
        <v>559</v>
      </c>
      <c r="E1490" s="262" t="s">
        <v>880</v>
      </c>
    </row>
    <row r="1491" spans="2:5" x14ac:dyDescent="0.45">
      <c r="B1491" s="261" t="s">
        <v>2770</v>
      </c>
      <c r="C1491" s="262">
        <v>526717</v>
      </c>
      <c r="D1491" s="262" t="s">
        <v>559</v>
      </c>
      <c r="E1491" s="262" t="s">
        <v>753</v>
      </c>
    </row>
    <row r="1492" spans="2:5" x14ac:dyDescent="0.45">
      <c r="B1492" s="261" t="s">
        <v>2771</v>
      </c>
      <c r="C1492" s="262">
        <v>531608</v>
      </c>
      <c r="D1492" s="262" t="s">
        <v>559</v>
      </c>
      <c r="E1492" s="262" t="s">
        <v>1601</v>
      </c>
    </row>
    <row r="1493" spans="2:5" x14ac:dyDescent="0.45">
      <c r="B1493" s="261" t="s">
        <v>2772</v>
      </c>
      <c r="C1493" s="262">
        <v>531111</v>
      </c>
      <c r="D1493" s="262" t="s">
        <v>559</v>
      </c>
      <c r="E1493" s="262" t="s">
        <v>1601</v>
      </c>
    </row>
    <row r="1494" spans="2:5" x14ac:dyDescent="0.45">
      <c r="B1494" s="261" t="s">
        <v>2773</v>
      </c>
      <c r="C1494" s="262">
        <v>531111</v>
      </c>
      <c r="D1494" s="262" t="s">
        <v>559</v>
      </c>
      <c r="E1494" s="262" t="s">
        <v>1601</v>
      </c>
    </row>
    <row r="1495" spans="2:5" x14ac:dyDescent="0.45">
      <c r="B1495" s="261" t="s">
        <v>2774</v>
      </c>
      <c r="C1495" s="262">
        <v>509148</v>
      </c>
      <c r="D1495" s="262" t="s">
        <v>559</v>
      </c>
      <c r="E1495" s="262" t="s">
        <v>1037</v>
      </c>
    </row>
    <row r="1496" spans="2:5" x14ac:dyDescent="0.45">
      <c r="B1496" s="261" t="s">
        <v>2775</v>
      </c>
      <c r="C1496" s="262">
        <v>530709</v>
      </c>
      <c r="D1496" s="262" t="s">
        <v>559</v>
      </c>
      <c r="E1496" s="262" t="s">
        <v>576</v>
      </c>
    </row>
    <row r="1497" spans="2:5" x14ac:dyDescent="0.45">
      <c r="B1497" s="261" t="s">
        <v>2776</v>
      </c>
      <c r="C1497" s="262">
        <v>530663</v>
      </c>
      <c r="D1497" s="262" t="s">
        <v>559</v>
      </c>
      <c r="E1497" s="262" t="s">
        <v>542</v>
      </c>
    </row>
    <row r="1498" spans="2:5" x14ac:dyDescent="0.45">
      <c r="B1498" s="261" t="s">
        <v>2777</v>
      </c>
      <c r="C1498" s="262">
        <v>532543</v>
      </c>
      <c r="D1498" s="262" t="s">
        <v>2778</v>
      </c>
      <c r="E1498" s="262" t="s">
        <v>767</v>
      </c>
    </row>
    <row r="1499" spans="2:5" x14ac:dyDescent="0.45">
      <c r="B1499" s="261" t="s">
        <v>2779</v>
      </c>
      <c r="C1499" s="262">
        <v>533761</v>
      </c>
      <c r="D1499" s="262" t="s">
        <v>2780</v>
      </c>
      <c r="E1499" s="262" t="s">
        <v>955</v>
      </c>
    </row>
    <row r="1500" spans="2:5" x14ac:dyDescent="0.45">
      <c r="B1500" s="261" t="s">
        <v>2781</v>
      </c>
      <c r="C1500" s="262">
        <v>780002</v>
      </c>
      <c r="D1500" s="262" t="s">
        <v>559</v>
      </c>
      <c r="E1500" s="262" t="s">
        <v>508</v>
      </c>
    </row>
    <row r="1501" spans="2:5" x14ac:dyDescent="0.45">
      <c r="B1501" s="261" t="s">
        <v>2782</v>
      </c>
      <c r="C1501" s="262">
        <v>590126</v>
      </c>
      <c r="D1501" s="262" t="s">
        <v>559</v>
      </c>
      <c r="E1501" s="262" t="s">
        <v>2154</v>
      </c>
    </row>
    <row r="1502" spans="2:5" x14ac:dyDescent="0.45">
      <c r="B1502" s="261" t="s">
        <v>2783</v>
      </c>
      <c r="C1502" s="262">
        <v>539235</v>
      </c>
      <c r="D1502" s="262" t="s">
        <v>559</v>
      </c>
      <c r="E1502" s="262" t="s">
        <v>964</v>
      </c>
    </row>
    <row r="1503" spans="2:5" x14ac:dyDescent="0.45">
      <c r="B1503" s="261" t="s">
        <v>2784</v>
      </c>
      <c r="C1503" s="262">
        <v>532482</v>
      </c>
      <c r="D1503" s="262" t="s">
        <v>2785</v>
      </c>
      <c r="E1503" s="262" t="s">
        <v>597</v>
      </c>
    </row>
    <row r="1504" spans="2:5" x14ac:dyDescent="0.45">
      <c r="B1504" s="261" t="s">
        <v>2786</v>
      </c>
      <c r="C1504" s="262">
        <v>532482</v>
      </c>
      <c r="D1504" s="262" t="s">
        <v>2785</v>
      </c>
      <c r="E1504" s="262" t="s">
        <v>597</v>
      </c>
    </row>
    <row r="1505" spans="2:5" x14ac:dyDescent="0.45">
      <c r="B1505" s="261" t="s">
        <v>2787</v>
      </c>
      <c r="C1505" s="262">
        <v>509488</v>
      </c>
      <c r="D1505" s="262" t="s">
        <v>2788</v>
      </c>
      <c r="E1505" s="262" t="s">
        <v>743</v>
      </c>
    </row>
    <row r="1506" spans="2:5" x14ac:dyDescent="0.45">
      <c r="B1506" s="261" t="s">
        <v>2789</v>
      </c>
      <c r="C1506" s="262">
        <v>509488</v>
      </c>
      <c r="D1506" s="262" t="s">
        <v>2788</v>
      </c>
      <c r="E1506" s="262" t="s">
        <v>743</v>
      </c>
    </row>
    <row r="1507" spans="2:5" x14ac:dyDescent="0.45">
      <c r="B1507" s="261" t="s">
        <v>2790</v>
      </c>
      <c r="C1507" s="262">
        <v>500300</v>
      </c>
      <c r="D1507" s="262" t="s">
        <v>2791</v>
      </c>
      <c r="E1507" s="262" t="s">
        <v>572</v>
      </c>
    </row>
    <row r="1508" spans="2:5" x14ac:dyDescent="0.45">
      <c r="B1508" s="261" t="s">
        <v>2792</v>
      </c>
      <c r="C1508" s="262">
        <v>526751</v>
      </c>
      <c r="D1508" s="262" t="s">
        <v>559</v>
      </c>
      <c r="E1508" s="262" t="s">
        <v>553</v>
      </c>
    </row>
    <row r="1509" spans="2:5" x14ac:dyDescent="0.45">
      <c r="B1509" s="261" t="s">
        <v>2793</v>
      </c>
      <c r="C1509" s="262">
        <v>505710</v>
      </c>
      <c r="D1509" s="262" t="s">
        <v>559</v>
      </c>
      <c r="E1509" s="262" t="s">
        <v>607</v>
      </c>
    </row>
    <row r="1510" spans="2:5" x14ac:dyDescent="0.45">
      <c r="B1510" s="261" t="s">
        <v>2794</v>
      </c>
      <c r="C1510" s="262">
        <v>505710</v>
      </c>
      <c r="D1510" s="262" t="s">
        <v>559</v>
      </c>
      <c r="E1510" s="262" t="s">
        <v>607</v>
      </c>
    </row>
    <row r="1511" spans="2:5" x14ac:dyDescent="0.45">
      <c r="B1511" s="261" t="s">
        <v>2795</v>
      </c>
      <c r="C1511" s="262">
        <v>509546</v>
      </c>
      <c r="D1511" s="262" t="s">
        <v>559</v>
      </c>
      <c r="E1511" s="262" t="s">
        <v>477</v>
      </c>
    </row>
    <row r="1512" spans="2:5" x14ac:dyDescent="0.45">
      <c r="B1512" s="261" t="s">
        <v>2796</v>
      </c>
      <c r="C1512" s="262">
        <v>533282</v>
      </c>
      <c r="D1512" s="262" t="s">
        <v>2797</v>
      </c>
      <c r="E1512" s="262" t="s">
        <v>2798</v>
      </c>
    </row>
    <row r="1513" spans="2:5" x14ac:dyDescent="0.45">
      <c r="B1513" s="261" t="s">
        <v>2799</v>
      </c>
      <c r="C1513" s="262">
        <v>533282</v>
      </c>
      <c r="D1513" s="262" t="s">
        <v>2797</v>
      </c>
      <c r="E1513" s="262" t="s">
        <v>2798</v>
      </c>
    </row>
    <row r="1514" spans="2:5" x14ac:dyDescent="0.45">
      <c r="B1514" s="261" t="s">
        <v>2800</v>
      </c>
      <c r="C1514" s="262">
        <v>532015</v>
      </c>
      <c r="D1514" s="262" t="s">
        <v>559</v>
      </c>
      <c r="E1514" s="262" t="s">
        <v>574</v>
      </c>
    </row>
    <row r="1515" spans="2:5" x14ac:dyDescent="0.45">
      <c r="B1515" s="261" t="s">
        <v>2801</v>
      </c>
      <c r="C1515" s="262">
        <v>532015</v>
      </c>
      <c r="D1515" s="262" t="s">
        <v>559</v>
      </c>
      <c r="E1515" s="262" t="s">
        <v>574</v>
      </c>
    </row>
    <row r="1516" spans="2:5" x14ac:dyDescent="0.45">
      <c r="B1516" s="261" t="s">
        <v>2802</v>
      </c>
      <c r="C1516" s="262">
        <v>501455</v>
      </c>
      <c r="D1516" s="262" t="s">
        <v>2803</v>
      </c>
      <c r="E1516" s="262" t="s">
        <v>567</v>
      </c>
    </row>
    <row r="1517" spans="2:5" x14ac:dyDescent="0.45">
      <c r="B1517" s="261" t="s">
        <v>2804</v>
      </c>
      <c r="C1517" s="262">
        <v>531737</v>
      </c>
      <c r="D1517" s="262" t="s">
        <v>559</v>
      </c>
      <c r="E1517" s="262" t="s">
        <v>978</v>
      </c>
    </row>
    <row r="1518" spans="2:5" x14ac:dyDescent="0.45">
      <c r="B1518" s="261" t="s">
        <v>2805</v>
      </c>
      <c r="C1518" s="262">
        <v>538979</v>
      </c>
      <c r="D1518" s="262" t="s">
        <v>2806</v>
      </c>
      <c r="E1518" s="262" t="s">
        <v>834</v>
      </c>
    </row>
    <row r="1519" spans="2:5" x14ac:dyDescent="0.45">
      <c r="B1519" s="261" t="s">
        <v>2807</v>
      </c>
      <c r="C1519" s="262">
        <v>526797</v>
      </c>
      <c r="D1519" s="262" t="s">
        <v>2808</v>
      </c>
      <c r="E1519" s="262" t="s">
        <v>1052</v>
      </c>
    </row>
    <row r="1520" spans="2:5" x14ac:dyDescent="0.45">
      <c r="B1520" s="261" t="s">
        <v>2809</v>
      </c>
      <c r="C1520" s="262" t="s">
        <v>559</v>
      </c>
      <c r="D1520" s="262" t="s">
        <v>2810</v>
      </c>
      <c r="E1520" s="262" t="s">
        <v>570</v>
      </c>
    </row>
    <row r="1521" spans="2:5" x14ac:dyDescent="0.45">
      <c r="B1521" s="261" t="s">
        <v>2811</v>
      </c>
      <c r="C1521" s="262">
        <v>508918</v>
      </c>
      <c r="D1521" s="262" t="s">
        <v>559</v>
      </c>
      <c r="E1521" s="262" t="s">
        <v>663</v>
      </c>
    </row>
    <row r="1522" spans="2:5" x14ac:dyDescent="0.45">
      <c r="B1522" s="261" t="s">
        <v>2812</v>
      </c>
      <c r="C1522" s="262">
        <v>506076</v>
      </c>
      <c r="D1522" s="262" t="s">
        <v>2813</v>
      </c>
      <c r="E1522" s="262" t="s">
        <v>1475</v>
      </c>
    </row>
    <row r="1523" spans="2:5" x14ac:dyDescent="0.45">
      <c r="B1523" s="261" t="s">
        <v>2814</v>
      </c>
      <c r="C1523" s="262">
        <v>531449</v>
      </c>
      <c r="D1523" s="262" t="s">
        <v>559</v>
      </c>
      <c r="E1523" s="262" t="s">
        <v>756</v>
      </c>
    </row>
    <row r="1524" spans="2:5" x14ac:dyDescent="0.45">
      <c r="B1524" s="261" t="s">
        <v>2815</v>
      </c>
      <c r="C1524" s="262">
        <v>501314</v>
      </c>
      <c r="D1524" s="262" t="s">
        <v>559</v>
      </c>
      <c r="E1524" s="262" t="s">
        <v>581</v>
      </c>
    </row>
    <row r="1525" spans="2:5" x14ac:dyDescent="0.45">
      <c r="B1525" s="261" t="s">
        <v>2816</v>
      </c>
      <c r="C1525" s="262">
        <v>539522</v>
      </c>
      <c r="D1525" s="262" t="s">
        <v>559</v>
      </c>
      <c r="E1525" s="262" t="s">
        <v>1003</v>
      </c>
    </row>
    <row r="1526" spans="2:5" x14ac:dyDescent="0.45">
      <c r="B1526" s="261" t="s">
        <v>2817</v>
      </c>
      <c r="C1526" s="262">
        <v>539522</v>
      </c>
      <c r="D1526" s="262" t="s">
        <v>559</v>
      </c>
      <c r="E1526" s="262" t="s">
        <v>1003</v>
      </c>
    </row>
    <row r="1527" spans="2:5" x14ac:dyDescent="0.45">
      <c r="B1527" s="261" t="s">
        <v>2818</v>
      </c>
      <c r="C1527" s="262">
        <v>509152</v>
      </c>
      <c r="D1527" s="262" t="s">
        <v>2819</v>
      </c>
      <c r="E1527" s="262" t="s">
        <v>1037</v>
      </c>
    </row>
    <row r="1528" spans="2:5" x14ac:dyDescent="0.45">
      <c r="B1528" s="261" t="s">
        <v>2820</v>
      </c>
      <c r="C1528" s="262">
        <v>511288</v>
      </c>
      <c r="D1528" s="262" t="s">
        <v>2821</v>
      </c>
      <c r="E1528" s="262" t="s">
        <v>617</v>
      </c>
    </row>
    <row r="1529" spans="2:5" x14ac:dyDescent="0.45">
      <c r="B1529" s="261" t="s">
        <v>2822</v>
      </c>
      <c r="C1529" s="262">
        <v>511543</v>
      </c>
      <c r="D1529" s="262" t="s">
        <v>559</v>
      </c>
      <c r="E1529" s="262" t="s">
        <v>576</v>
      </c>
    </row>
    <row r="1530" spans="2:5" x14ac:dyDescent="0.45">
      <c r="B1530" s="261" t="s">
        <v>2823</v>
      </c>
      <c r="C1530" s="262">
        <v>530605</v>
      </c>
      <c r="D1530" s="262" t="s">
        <v>559</v>
      </c>
      <c r="E1530" s="262" t="s">
        <v>574</v>
      </c>
    </row>
    <row r="1531" spans="2:5" x14ac:dyDescent="0.45">
      <c r="B1531" s="261" t="s">
        <v>2824</v>
      </c>
      <c r="C1531" s="262">
        <v>530469</v>
      </c>
      <c r="D1531" s="262" t="s">
        <v>559</v>
      </c>
      <c r="E1531" s="262" t="s">
        <v>576</v>
      </c>
    </row>
    <row r="1532" spans="2:5" x14ac:dyDescent="0.45">
      <c r="B1532" s="261" t="s">
        <v>2825</v>
      </c>
      <c r="C1532" s="262">
        <v>532951</v>
      </c>
      <c r="D1532" s="262" t="s">
        <v>2826</v>
      </c>
      <c r="E1532" s="262" t="s">
        <v>545</v>
      </c>
    </row>
    <row r="1533" spans="2:5" x14ac:dyDescent="0.45">
      <c r="B1533" s="261" t="s">
        <v>2827</v>
      </c>
      <c r="C1533" s="262">
        <v>532139</v>
      </c>
      <c r="D1533" s="262" t="s">
        <v>559</v>
      </c>
      <c r="E1533" s="262" t="s">
        <v>887</v>
      </c>
    </row>
    <row r="1534" spans="2:5" x14ac:dyDescent="0.45">
      <c r="B1534" s="261" t="s">
        <v>2828</v>
      </c>
      <c r="C1534" s="262">
        <v>532775</v>
      </c>
      <c r="D1534" s="262" t="s">
        <v>2829</v>
      </c>
      <c r="E1534" s="262" t="s">
        <v>704</v>
      </c>
    </row>
    <row r="1535" spans="2:5" x14ac:dyDescent="0.45">
      <c r="B1535" s="261" t="s">
        <v>2830</v>
      </c>
      <c r="C1535" s="262">
        <v>500160</v>
      </c>
      <c r="D1535" s="262" t="s">
        <v>2831</v>
      </c>
      <c r="E1535" s="262" t="s">
        <v>1502</v>
      </c>
    </row>
    <row r="1536" spans="2:5" x14ac:dyDescent="0.45">
      <c r="B1536" s="261" t="s">
        <v>2832</v>
      </c>
      <c r="C1536" s="262">
        <v>500170</v>
      </c>
      <c r="D1536" s="262" t="s">
        <v>2833</v>
      </c>
      <c r="E1536" s="262" t="s">
        <v>574</v>
      </c>
    </row>
    <row r="1537" spans="2:5" x14ac:dyDescent="0.45">
      <c r="B1537" s="261" t="s">
        <v>2834</v>
      </c>
      <c r="C1537" s="262">
        <v>532744</v>
      </c>
      <c r="D1537" s="262" t="s">
        <v>2835</v>
      </c>
      <c r="E1537" s="262" t="s">
        <v>574</v>
      </c>
    </row>
    <row r="1538" spans="2:5" x14ac:dyDescent="0.45">
      <c r="B1538" s="261" t="s">
        <v>2836</v>
      </c>
      <c r="C1538" s="262">
        <v>540602</v>
      </c>
      <c r="D1538" s="262" t="s">
        <v>2837</v>
      </c>
      <c r="E1538" s="262" t="s">
        <v>1502</v>
      </c>
    </row>
    <row r="1539" spans="2:5" x14ac:dyDescent="0.45">
      <c r="B1539" s="261" t="s">
        <v>2838</v>
      </c>
      <c r="C1539" s="262">
        <v>539479</v>
      </c>
      <c r="D1539" s="262" t="s">
        <v>559</v>
      </c>
      <c r="E1539" s="262" t="s">
        <v>567</v>
      </c>
    </row>
    <row r="1540" spans="2:5" x14ac:dyDescent="0.45">
      <c r="B1540" s="261" t="s">
        <v>2839</v>
      </c>
      <c r="C1540" s="262">
        <v>509079</v>
      </c>
      <c r="D1540" s="262" t="s">
        <v>2840</v>
      </c>
      <c r="E1540" s="262" t="s">
        <v>597</v>
      </c>
    </row>
    <row r="1541" spans="2:5" x14ac:dyDescent="0.45">
      <c r="B1541" s="261" t="s">
        <v>2841</v>
      </c>
      <c r="C1541" s="262">
        <v>530001</v>
      </c>
      <c r="D1541" s="262" t="s">
        <v>2842</v>
      </c>
      <c r="E1541" s="262" t="s">
        <v>607</v>
      </c>
    </row>
    <row r="1542" spans="2:5" x14ac:dyDescent="0.45">
      <c r="B1542" s="261" t="s">
        <v>2843</v>
      </c>
      <c r="C1542" s="262">
        <v>524226</v>
      </c>
      <c r="D1542" s="262" t="s">
        <v>2844</v>
      </c>
      <c r="E1542" s="262" t="s">
        <v>756</v>
      </c>
    </row>
    <row r="1543" spans="2:5" x14ac:dyDescent="0.45">
      <c r="B1543" s="261" t="s">
        <v>2845</v>
      </c>
      <c r="C1543" s="262">
        <v>522217</v>
      </c>
      <c r="D1543" s="262" t="s">
        <v>2846</v>
      </c>
      <c r="E1543" s="262" t="s">
        <v>637</v>
      </c>
    </row>
    <row r="1544" spans="2:5" x14ac:dyDescent="0.45">
      <c r="B1544" s="261" t="s">
        <v>2847</v>
      </c>
      <c r="C1544" s="262">
        <v>523768</v>
      </c>
      <c r="D1544" s="262" t="s">
        <v>559</v>
      </c>
      <c r="E1544" s="262" t="s">
        <v>1085</v>
      </c>
    </row>
    <row r="1545" spans="2:5" x14ac:dyDescent="0.45">
      <c r="B1545" s="261" t="s">
        <v>2848</v>
      </c>
      <c r="C1545" s="262">
        <v>513507</v>
      </c>
      <c r="D1545" s="262" t="s">
        <v>559</v>
      </c>
      <c r="E1545" s="262" t="s">
        <v>880</v>
      </c>
    </row>
    <row r="1546" spans="2:5" x14ac:dyDescent="0.45">
      <c r="B1546" s="261" t="s">
        <v>2849</v>
      </c>
      <c r="C1546" s="262">
        <v>514386</v>
      </c>
      <c r="D1546" s="262" t="s">
        <v>559</v>
      </c>
      <c r="E1546" s="262" t="s">
        <v>574</v>
      </c>
    </row>
    <row r="1547" spans="2:5" x14ac:dyDescent="0.45">
      <c r="B1547" s="261" t="s">
        <v>2850</v>
      </c>
      <c r="C1547" s="262">
        <v>526965</v>
      </c>
      <c r="D1547" s="262" t="s">
        <v>559</v>
      </c>
      <c r="E1547" s="262" t="s">
        <v>753</v>
      </c>
    </row>
    <row r="1548" spans="2:5" x14ac:dyDescent="0.45">
      <c r="B1548" s="261" t="s">
        <v>2851</v>
      </c>
      <c r="C1548" s="262">
        <v>511441</v>
      </c>
      <c r="D1548" s="262" t="s">
        <v>559</v>
      </c>
      <c r="E1548" s="262" t="s">
        <v>542</v>
      </c>
    </row>
    <row r="1549" spans="2:5" x14ac:dyDescent="0.45">
      <c r="B1549" s="261" t="s">
        <v>2852</v>
      </c>
      <c r="C1549" s="262">
        <v>500173</v>
      </c>
      <c r="D1549" s="262" t="s">
        <v>2853</v>
      </c>
      <c r="E1549" s="262" t="s">
        <v>1591</v>
      </c>
    </row>
    <row r="1550" spans="2:5" x14ac:dyDescent="0.45">
      <c r="B1550" s="261" t="s">
        <v>2854</v>
      </c>
      <c r="C1550" s="262">
        <v>531410</v>
      </c>
      <c r="D1550" s="262" t="s">
        <v>559</v>
      </c>
      <c r="E1550" s="262" t="s">
        <v>862</v>
      </c>
    </row>
    <row r="1551" spans="2:5" x14ac:dyDescent="0.45">
      <c r="B1551" s="261" t="s">
        <v>2855</v>
      </c>
      <c r="C1551" s="262">
        <v>539336</v>
      </c>
      <c r="D1551" s="262" t="s">
        <v>2856</v>
      </c>
      <c r="E1551" s="262" t="s">
        <v>689</v>
      </c>
    </row>
    <row r="1552" spans="2:5" x14ac:dyDescent="0.45">
      <c r="B1552" s="261" t="s">
        <v>2857</v>
      </c>
      <c r="C1552" s="262">
        <v>507960</v>
      </c>
      <c r="D1552" s="262" t="s">
        <v>559</v>
      </c>
      <c r="E1552" s="262" t="s">
        <v>477</v>
      </c>
    </row>
    <row r="1553" spans="2:5" x14ac:dyDescent="0.45">
      <c r="B1553" s="261" t="s">
        <v>2858</v>
      </c>
      <c r="C1553" s="262">
        <v>540938</v>
      </c>
      <c r="D1553" s="262" t="s">
        <v>559</v>
      </c>
      <c r="E1553" s="262" t="s">
        <v>574</v>
      </c>
    </row>
    <row r="1554" spans="2:5" x14ac:dyDescent="0.45">
      <c r="B1554" s="261" t="s">
        <v>2859</v>
      </c>
      <c r="C1554" s="262">
        <v>517300</v>
      </c>
      <c r="D1554" s="262" t="s">
        <v>2860</v>
      </c>
      <c r="E1554" s="262" t="s">
        <v>697</v>
      </c>
    </row>
    <row r="1555" spans="2:5" x14ac:dyDescent="0.45">
      <c r="B1555" s="261" t="s">
        <v>2861</v>
      </c>
      <c r="C1555" s="262">
        <v>517372</v>
      </c>
      <c r="D1555" s="262" t="s">
        <v>559</v>
      </c>
      <c r="E1555" s="262" t="s">
        <v>1475</v>
      </c>
    </row>
    <row r="1556" spans="2:5" x14ac:dyDescent="0.45">
      <c r="B1556" s="261" t="s">
        <v>2862</v>
      </c>
      <c r="C1556" s="262">
        <v>531341</v>
      </c>
      <c r="D1556" s="262" t="s">
        <v>559</v>
      </c>
      <c r="E1556" s="262" t="s">
        <v>576</v>
      </c>
    </row>
    <row r="1557" spans="2:5" x14ac:dyDescent="0.45">
      <c r="B1557" s="261" t="s">
        <v>2863</v>
      </c>
      <c r="C1557" s="262">
        <v>500174</v>
      </c>
      <c r="D1557" s="262" t="s">
        <v>2864</v>
      </c>
      <c r="E1557" s="262" t="s">
        <v>576</v>
      </c>
    </row>
    <row r="1558" spans="2:5" x14ac:dyDescent="0.45">
      <c r="B1558" s="261" t="s">
        <v>2865</v>
      </c>
      <c r="C1558" s="262">
        <v>524754</v>
      </c>
      <c r="D1558" s="262" t="s">
        <v>559</v>
      </c>
      <c r="E1558" s="262" t="s">
        <v>1520</v>
      </c>
    </row>
    <row r="1559" spans="2:5" x14ac:dyDescent="0.45">
      <c r="B1559" s="261" t="s">
        <v>2866</v>
      </c>
      <c r="C1559" s="262">
        <v>531881</v>
      </c>
      <c r="D1559" s="262" t="s">
        <v>559</v>
      </c>
      <c r="E1559" s="262" t="s">
        <v>581</v>
      </c>
    </row>
    <row r="1560" spans="2:5" x14ac:dyDescent="0.45">
      <c r="B1560" s="261" t="s">
        <v>2867</v>
      </c>
      <c r="C1560" s="262">
        <v>532181</v>
      </c>
      <c r="D1560" s="262" t="s">
        <v>2868</v>
      </c>
      <c r="E1560" s="262" t="s">
        <v>1235</v>
      </c>
    </row>
    <row r="1561" spans="2:5" x14ac:dyDescent="0.45">
      <c r="B1561" s="261" t="s">
        <v>2869</v>
      </c>
      <c r="C1561" s="262">
        <v>500670</v>
      </c>
      <c r="D1561" s="262" t="s">
        <v>2870</v>
      </c>
      <c r="E1561" s="262" t="s">
        <v>1065</v>
      </c>
    </row>
    <row r="1562" spans="2:5" x14ac:dyDescent="0.45">
      <c r="B1562" s="261" t="s">
        <v>2871</v>
      </c>
      <c r="C1562" s="262">
        <v>513536</v>
      </c>
      <c r="D1562" s="262" t="s">
        <v>559</v>
      </c>
      <c r="E1562" s="262" t="s">
        <v>622</v>
      </c>
    </row>
    <row r="1563" spans="2:5" x14ac:dyDescent="0.45">
      <c r="B1563" s="261" t="s">
        <v>2872</v>
      </c>
      <c r="C1563" s="262">
        <v>506858</v>
      </c>
      <c r="D1563" s="262" t="s">
        <v>559</v>
      </c>
      <c r="E1563" s="262" t="s">
        <v>934</v>
      </c>
    </row>
    <row r="1564" spans="2:5" x14ac:dyDescent="0.45">
      <c r="B1564" s="261" t="s">
        <v>2873</v>
      </c>
      <c r="C1564" s="262">
        <v>533248</v>
      </c>
      <c r="D1564" s="262" t="s">
        <v>2874</v>
      </c>
      <c r="E1564" s="262" t="s">
        <v>694</v>
      </c>
    </row>
    <row r="1565" spans="2:5" x14ac:dyDescent="0.45">
      <c r="B1565" s="261" t="s">
        <v>2875</v>
      </c>
      <c r="C1565" s="262">
        <v>517288</v>
      </c>
      <c r="D1565" s="262" t="s">
        <v>559</v>
      </c>
      <c r="E1565" s="262" t="s">
        <v>855</v>
      </c>
    </row>
    <row r="1566" spans="2:5" x14ac:dyDescent="0.45">
      <c r="B1566" s="261" t="s">
        <v>2876</v>
      </c>
      <c r="C1566" s="262">
        <v>523836</v>
      </c>
      <c r="D1566" s="262" t="s">
        <v>2877</v>
      </c>
      <c r="E1566" s="262" t="s">
        <v>753</v>
      </c>
    </row>
    <row r="1567" spans="2:5" x14ac:dyDescent="0.45">
      <c r="B1567" s="261" t="s">
        <v>2878</v>
      </c>
      <c r="C1567" s="262">
        <v>518029</v>
      </c>
      <c r="D1567" s="262" t="s">
        <v>2879</v>
      </c>
      <c r="E1567" s="262" t="s">
        <v>572</v>
      </c>
    </row>
    <row r="1568" spans="2:5" x14ac:dyDescent="0.45">
      <c r="B1568" s="261" t="s">
        <v>2880</v>
      </c>
      <c r="C1568" s="262">
        <v>500690</v>
      </c>
      <c r="D1568" s="262" t="s">
        <v>2881</v>
      </c>
      <c r="E1568" s="262" t="s">
        <v>1065</v>
      </c>
    </row>
    <row r="1569" spans="2:5" x14ac:dyDescent="0.45">
      <c r="B1569" s="261" t="s">
        <v>2882</v>
      </c>
      <c r="C1569" s="262">
        <v>532160</v>
      </c>
      <c r="D1569" s="262" t="s">
        <v>559</v>
      </c>
      <c r="E1569" s="262" t="s">
        <v>2883</v>
      </c>
    </row>
    <row r="1570" spans="2:5" x14ac:dyDescent="0.45">
      <c r="B1570" s="261" t="s">
        <v>2884</v>
      </c>
      <c r="C1570" s="262">
        <v>532702</v>
      </c>
      <c r="D1570" s="262" t="s">
        <v>2885</v>
      </c>
      <c r="E1570" s="262" t="s">
        <v>584</v>
      </c>
    </row>
    <row r="1571" spans="2:5" x14ac:dyDescent="0.45">
      <c r="B1571" s="261" t="s">
        <v>2886</v>
      </c>
      <c r="C1571" s="262">
        <v>524314</v>
      </c>
      <c r="D1571" s="262" t="s">
        <v>559</v>
      </c>
      <c r="E1571" s="262" t="s">
        <v>597</v>
      </c>
    </row>
    <row r="1572" spans="2:5" x14ac:dyDescent="0.45">
      <c r="B1572" s="261" t="s">
        <v>2887</v>
      </c>
      <c r="C1572" s="262">
        <v>506879</v>
      </c>
      <c r="D1572" s="262" t="s">
        <v>559</v>
      </c>
      <c r="E1572" s="262" t="s">
        <v>597</v>
      </c>
    </row>
    <row r="1573" spans="2:5" x14ac:dyDescent="0.45">
      <c r="B1573" s="261" t="s">
        <v>2888</v>
      </c>
      <c r="C1573" s="262">
        <v>513337</v>
      </c>
      <c r="D1573" s="262" t="s">
        <v>559</v>
      </c>
      <c r="E1573" s="262" t="s">
        <v>678</v>
      </c>
    </row>
    <row r="1574" spans="2:5" x14ac:dyDescent="0.45">
      <c r="B1574" s="261" t="s">
        <v>2889</v>
      </c>
      <c r="C1574" s="262">
        <v>506640</v>
      </c>
      <c r="D1574" s="262" t="s">
        <v>559</v>
      </c>
      <c r="E1574" s="262" t="s">
        <v>607</v>
      </c>
    </row>
    <row r="1575" spans="2:5" x14ac:dyDescent="0.45">
      <c r="B1575" s="261" t="s">
        <v>2890</v>
      </c>
      <c r="C1575" s="262">
        <v>506640</v>
      </c>
      <c r="D1575" s="262" t="s">
        <v>559</v>
      </c>
      <c r="E1575" s="262" t="s">
        <v>607</v>
      </c>
    </row>
    <row r="1576" spans="2:5" x14ac:dyDescent="0.45">
      <c r="B1576" s="261" t="s">
        <v>2891</v>
      </c>
      <c r="C1576" s="262">
        <v>538567</v>
      </c>
      <c r="D1576" s="262" t="s">
        <v>2892</v>
      </c>
      <c r="E1576" s="262" t="s">
        <v>767</v>
      </c>
    </row>
    <row r="1577" spans="2:5" x14ac:dyDescent="0.45">
      <c r="B1577" s="261" t="s">
        <v>2893</v>
      </c>
      <c r="C1577" s="262">
        <v>538567</v>
      </c>
      <c r="D1577" s="262" t="s">
        <v>2892</v>
      </c>
      <c r="E1577" s="262" t="s">
        <v>767</v>
      </c>
    </row>
    <row r="1578" spans="2:5" x14ac:dyDescent="0.45">
      <c r="B1578" s="261" t="s">
        <v>2894</v>
      </c>
      <c r="C1578" s="262">
        <v>532425</v>
      </c>
      <c r="D1578" s="262" t="s">
        <v>559</v>
      </c>
      <c r="E1578" s="262" t="s">
        <v>607</v>
      </c>
    </row>
    <row r="1579" spans="2:5" x14ac:dyDescent="0.45">
      <c r="B1579" s="261" t="s">
        <v>2895</v>
      </c>
      <c r="C1579" s="262">
        <v>532457</v>
      </c>
      <c r="D1579" s="262" t="s">
        <v>2896</v>
      </c>
      <c r="E1579" s="262" t="s">
        <v>607</v>
      </c>
    </row>
    <row r="1580" spans="2:5" x14ac:dyDescent="0.45">
      <c r="B1580" s="261" t="s">
        <v>2897</v>
      </c>
      <c r="C1580" s="262">
        <v>523277</v>
      </c>
      <c r="D1580" s="262" t="s">
        <v>559</v>
      </c>
      <c r="E1580" s="262" t="s">
        <v>562</v>
      </c>
    </row>
    <row r="1581" spans="2:5" x14ac:dyDescent="0.45">
      <c r="B1581" s="261" t="s">
        <v>2898</v>
      </c>
      <c r="C1581" s="262">
        <v>532708</v>
      </c>
      <c r="D1581" s="262" t="s">
        <v>2899</v>
      </c>
      <c r="E1581" s="262" t="s">
        <v>697</v>
      </c>
    </row>
    <row r="1582" spans="2:5" x14ac:dyDescent="0.45">
      <c r="B1582" s="261" t="s">
        <v>2900</v>
      </c>
      <c r="C1582" s="262">
        <v>530141</v>
      </c>
      <c r="D1582" s="262" t="s">
        <v>559</v>
      </c>
      <c r="E1582" s="262" t="s">
        <v>645</v>
      </c>
    </row>
    <row r="1583" spans="2:5" x14ac:dyDescent="0.45">
      <c r="B1583" s="261" t="s">
        <v>2901</v>
      </c>
      <c r="C1583" s="262">
        <v>533275</v>
      </c>
      <c r="D1583" s="262" t="s">
        <v>2902</v>
      </c>
      <c r="E1583" s="262" t="s">
        <v>591</v>
      </c>
    </row>
    <row r="1584" spans="2:5" x14ac:dyDescent="0.45">
      <c r="B1584" s="261" t="s">
        <v>2903</v>
      </c>
      <c r="C1584" s="262">
        <v>541019</v>
      </c>
      <c r="D1584" s="262" t="s">
        <v>2904</v>
      </c>
      <c r="E1584" s="262" t="s">
        <v>955</v>
      </c>
    </row>
    <row r="1585" spans="2:5" x14ac:dyDescent="0.45">
      <c r="B1585" s="261" t="s">
        <v>2905</v>
      </c>
      <c r="C1585" s="262">
        <v>539337</v>
      </c>
      <c r="D1585" s="262" t="s">
        <v>559</v>
      </c>
      <c r="E1585" s="262" t="s">
        <v>753</v>
      </c>
    </row>
    <row r="1586" spans="2:5" x14ac:dyDescent="0.45">
      <c r="B1586" s="261" t="s">
        <v>2906</v>
      </c>
      <c r="C1586" s="262">
        <v>502873</v>
      </c>
      <c r="D1586" s="262" t="s">
        <v>559</v>
      </c>
      <c r="E1586" s="262" t="s">
        <v>574</v>
      </c>
    </row>
    <row r="1587" spans="2:5" x14ac:dyDescent="0.45">
      <c r="B1587" s="261" t="s">
        <v>2907</v>
      </c>
      <c r="C1587" s="262">
        <v>532145</v>
      </c>
      <c r="D1587" s="262" t="s">
        <v>559</v>
      </c>
      <c r="E1587" s="262" t="s">
        <v>477</v>
      </c>
    </row>
    <row r="1588" spans="2:5" x14ac:dyDescent="0.45">
      <c r="B1588" s="261" t="s">
        <v>2908</v>
      </c>
      <c r="C1588" s="262">
        <v>532145</v>
      </c>
      <c r="D1588" s="262" t="s">
        <v>559</v>
      </c>
      <c r="E1588" s="262" t="s">
        <v>477</v>
      </c>
    </row>
    <row r="1589" spans="2:5" x14ac:dyDescent="0.45">
      <c r="B1589" s="261" t="s">
        <v>2909</v>
      </c>
      <c r="C1589" s="262">
        <v>539854</v>
      </c>
      <c r="D1589" s="262" t="s">
        <v>559</v>
      </c>
      <c r="E1589" s="262" t="s">
        <v>756</v>
      </c>
    </row>
    <row r="1590" spans="2:5" x14ac:dyDescent="0.45">
      <c r="B1590" s="261" t="s">
        <v>2910</v>
      </c>
      <c r="C1590" s="262">
        <v>515147</v>
      </c>
      <c r="D1590" s="262" t="s">
        <v>559</v>
      </c>
      <c r="E1590" s="262" t="s">
        <v>753</v>
      </c>
    </row>
    <row r="1591" spans="2:5" x14ac:dyDescent="0.45">
      <c r="B1591" s="261" t="s">
        <v>2911</v>
      </c>
      <c r="C1591" s="262">
        <v>509597</v>
      </c>
      <c r="D1591" s="262" t="s">
        <v>559</v>
      </c>
      <c r="E1591" s="262" t="s">
        <v>718</v>
      </c>
    </row>
    <row r="1592" spans="2:5" x14ac:dyDescent="0.45">
      <c r="B1592" s="261" t="s">
        <v>2912</v>
      </c>
      <c r="C1592" s="262">
        <v>531971</v>
      </c>
      <c r="D1592" s="262" t="s">
        <v>559</v>
      </c>
      <c r="E1592" s="262" t="s">
        <v>574</v>
      </c>
    </row>
    <row r="1593" spans="2:5" x14ac:dyDescent="0.45">
      <c r="B1593" s="261" t="s">
        <v>2913</v>
      </c>
      <c r="C1593" s="262">
        <v>538081</v>
      </c>
      <c r="D1593" s="262" t="s">
        <v>559</v>
      </c>
      <c r="E1593" s="262" t="s">
        <v>574</v>
      </c>
    </row>
    <row r="1594" spans="2:5" x14ac:dyDescent="0.45">
      <c r="B1594" s="261" t="s">
        <v>2914</v>
      </c>
      <c r="C1594" s="262">
        <v>512604</v>
      </c>
      <c r="D1594" s="262" t="s">
        <v>559</v>
      </c>
      <c r="E1594" s="262" t="s">
        <v>672</v>
      </c>
    </row>
    <row r="1595" spans="2:5" x14ac:dyDescent="0.45">
      <c r="B1595" s="261" t="s">
        <v>2915</v>
      </c>
      <c r="C1595" s="262">
        <v>542682</v>
      </c>
      <c r="D1595" s="262" t="s">
        <v>2916</v>
      </c>
      <c r="E1595" s="262" t="s">
        <v>567</v>
      </c>
    </row>
    <row r="1596" spans="2:5" x14ac:dyDescent="0.45">
      <c r="B1596" s="261" t="s">
        <v>2917</v>
      </c>
      <c r="C1596" s="262">
        <v>590043</v>
      </c>
      <c r="D1596" s="262" t="s">
        <v>2918</v>
      </c>
      <c r="E1596" s="262" t="s">
        <v>912</v>
      </c>
    </row>
    <row r="1597" spans="2:5" x14ac:dyDescent="0.45">
      <c r="B1597" s="261" t="s">
        <v>2919</v>
      </c>
      <c r="C1597" s="262">
        <v>506024</v>
      </c>
      <c r="D1597" s="262" t="s">
        <v>559</v>
      </c>
      <c r="E1597" s="262" t="s">
        <v>591</v>
      </c>
    </row>
    <row r="1598" spans="2:5" x14ac:dyDescent="0.45">
      <c r="B1598" s="261" t="s">
        <v>2920</v>
      </c>
      <c r="C1598" s="262">
        <v>526931</v>
      </c>
      <c r="D1598" s="262" t="s">
        <v>559</v>
      </c>
      <c r="E1598" s="262" t="s">
        <v>743</v>
      </c>
    </row>
    <row r="1599" spans="2:5" x14ac:dyDescent="0.45">
      <c r="B1599" s="261" t="s">
        <v>2921</v>
      </c>
      <c r="C1599" s="262">
        <v>530055</v>
      </c>
      <c r="D1599" s="262" t="s">
        <v>559</v>
      </c>
      <c r="E1599" s="262" t="s">
        <v>978</v>
      </c>
    </row>
    <row r="1600" spans="2:5" x14ac:dyDescent="0.45">
      <c r="B1600" s="261" t="s">
        <v>2922</v>
      </c>
      <c r="C1600" s="262">
        <v>500467</v>
      </c>
      <c r="D1600" s="262" t="s">
        <v>2923</v>
      </c>
      <c r="E1600" s="262" t="s">
        <v>1037</v>
      </c>
    </row>
    <row r="1601" spans="2:5" x14ac:dyDescent="0.45">
      <c r="B1601" s="261" t="s">
        <v>2924</v>
      </c>
      <c r="C1601" s="262">
        <v>532855</v>
      </c>
      <c r="D1601" s="262" t="s">
        <v>559</v>
      </c>
      <c r="E1601" s="262" t="s">
        <v>579</v>
      </c>
    </row>
    <row r="1602" spans="2:5" x14ac:dyDescent="0.45">
      <c r="B1602" s="261" t="s">
        <v>2925</v>
      </c>
      <c r="C1602" s="262">
        <v>530927</v>
      </c>
      <c r="D1602" s="262" t="s">
        <v>559</v>
      </c>
      <c r="E1602" s="262" t="s">
        <v>2883</v>
      </c>
    </row>
    <row r="1603" spans="2:5" x14ac:dyDescent="0.45">
      <c r="B1603" s="261" t="s">
        <v>2926</v>
      </c>
      <c r="C1603" s="262">
        <v>524080</v>
      </c>
      <c r="D1603" s="262" t="s">
        <v>559</v>
      </c>
      <c r="E1603" s="262" t="s">
        <v>607</v>
      </c>
    </row>
    <row r="1604" spans="2:5" x14ac:dyDescent="0.45">
      <c r="B1604" s="261" t="s">
        <v>2927</v>
      </c>
      <c r="C1604" s="262">
        <v>780014</v>
      </c>
      <c r="D1604" s="262" t="s">
        <v>559</v>
      </c>
      <c r="E1604" s="262" t="s">
        <v>508</v>
      </c>
    </row>
    <row r="1605" spans="2:5" x14ac:dyDescent="0.45">
      <c r="B1605" s="261" t="s">
        <v>2928</v>
      </c>
      <c r="C1605" s="262">
        <v>531387</v>
      </c>
      <c r="D1605" s="262" t="s">
        <v>559</v>
      </c>
      <c r="E1605" s="262" t="s">
        <v>576</v>
      </c>
    </row>
    <row r="1606" spans="2:5" x14ac:dyDescent="0.45">
      <c r="B1606" s="261" t="s">
        <v>2929</v>
      </c>
      <c r="C1606" s="262">
        <v>509073</v>
      </c>
      <c r="D1606" s="262" t="s">
        <v>2930</v>
      </c>
      <c r="E1606" s="262" t="s">
        <v>2931</v>
      </c>
    </row>
    <row r="1607" spans="2:5" x14ac:dyDescent="0.45">
      <c r="B1607" s="261" t="s">
        <v>2932</v>
      </c>
      <c r="C1607" s="262">
        <v>533162</v>
      </c>
      <c r="D1607" s="262" t="s">
        <v>2933</v>
      </c>
      <c r="E1607" s="262" t="s">
        <v>1294</v>
      </c>
    </row>
    <row r="1608" spans="2:5" x14ac:dyDescent="0.45">
      <c r="B1608" s="261" t="s">
        <v>2934</v>
      </c>
      <c r="C1608" s="262">
        <v>531531</v>
      </c>
      <c r="D1608" s="262" t="s">
        <v>2935</v>
      </c>
      <c r="E1608" s="262" t="s">
        <v>619</v>
      </c>
    </row>
    <row r="1609" spans="2:5" x14ac:dyDescent="0.45">
      <c r="B1609" s="261" t="s">
        <v>2936</v>
      </c>
      <c r="C1609" s="262">
        <v>517354</v>
      </c>
      <c r="D1609" s="262" t="s">
        <v>2937</v>
      </c>
      <c r="E1609" s="262" t="s">
        <v>855</v>
      </c>
    </row>
    <row r="1610" spans="2:5" x14ac:dyDescent="0.45">
      <c r="B1610" s="261" t="s">
        <v>2938</v>
      </c>
      <c r="C1610" s="262">
        <v>517354</v>
      </c>
      <c r="D1610" s="262" t="s">
        <v>2937</v>
      </c>
      <c r="E1610" s="262" t="s">
        <v>855</v>
      </c>
    </row>
    <row r="1611" spans="2:5" x14ac:dyDescent="0.45">
      <c r="B1611" s="261" t="s">
        <v>2939</v>
      </c>
      <c r="C1611" s="262">
        <v>539176</v>
      </c>
      <c r="D1611" s="262" t="s">
        <v>559</v>
      </c>
      <c r="E1611" s="262" t="s">
        <v>567</v>
      </c>
    </row>
    <row r="1612" spans="2:5" x14ac:dyDescent="0.45">
      <c r="B1612" s="261" t="s">
        <v>2940</v>
      </c>
      <c r="C1612" s="262">
        <v>508486</v>
      </c>
      <c r="D1612" s="262" t="s">
        <v>559</v>
      </c>
      <c r="E1612" s="262" t="s">
        <v>1601</v>
      </c>
    </row>
    <row r="1613" spans="2:5" x14ac:dyDescent="0.45">
      <c r="B1613" s="261" t="s">
        <v>2941</v>
      </c>
      <c r="C1613" s="262">
        <v>532467</v>
      </c>
      <c r="D1613" s="262" t="s">
        <v>559</v>
      </c>
      <c r="E1613" s="262" t="s">
        <v>562</v>
      </c>
    </row>
    <row r="1614" spans="2:5" x14ac:dyDescent="0.45">
      <c r="B1614" s="261" t="s">
        <v>2942</v>
      </c>
      <c r="C1614" s="262">
        <v>532334</v>
      </c>
      <c r="D1614" s="262" t="s">
        <v>559</v>
      </c>
      <c r="E1614" s="262" t="s">
        <v>645</v>
      </c>
    </row>
    <row r="1615" spans="2:5" x14ac:dyDescent="0.45">
      <c r="B1615" s="261" t="s">
        <v>2943</v>
      </c>
      <c r="C1615" s="262">
        <v>508956</v>
      </c>
      <c r="D1615" s="262" t="s">
        <v>559</v>
      </c>
      <c r="E1615" s="262" t="s">
        <v>576</v>
      </c>
    </row>
    <row r="1616" spans="2:5" x14ac:dyDescent="0.45">
      <c r="B1616" s="261" t="s">
        <v>2944</v>
      </c>
      <c r="C1616" s="262">
        <v>532333</v>
      </c>
      <c r="D1616" s="262" t="s">
        <v>559</v>
      </c>
      <c r="E1616" s="262" t="s">
        <v>542</v>
      </c>
    </row>
    <row r="1617" spans="2:5" x14ac:dyDescent="0.45">
      <c r="B1617" s="261" t="s">
        <v>2945</v>
      </c>
      <c r="C1617" s="262">
        <v>532216</v>
      </c>
      <c r="D1617" s="262" t="s">
        <v>2946</v>
      </c>
      <c r="E1617" s="262" t="s">
        <v>576</v>
      </c>
    </row>
    <row r="1618" spans="2:5" x14ac:dyDescent="0.45">
      <c r="B1618" s="261" t="s">
        <v>2947</v>
      </c>
      <c r="C1618" s="262">
        <v>517271</v>
      </c>
      <c r="D1618" s="262" t="s">
        <v>2948</v>
      </c>
      <c r="E1618" s="262" t="s">
        <v>855</v>
      </c>
    </row>
    <row r="1619" spans="2:5" x14ac:dyDescent="0.45">
      <c r="B1619" s="261" t="s">
        <v>2949</v>
      </c>
      <c r="C1619" s="262">
        <v>539224</v>
      </c>
      <c r="D1619" s="262" t="s">
        <v>559</v>
      </c>
      <c r="E1619" s="262" t="s">
        <v>548</v>
      </c>
    </row>
    <row r="1620" spans="2:5" x14ac:dyDescent="0.45">
      <c r="B1620" s="261" t="s">
        <v>2950</v>
      </c>
      <c r="C1620" s="262">
        <v>500179</v>
      </c>
      <c r="D1620" s="262" t="s">
        <v>2951</v>
      </c>
      <c r="E1620" s="262" t="s">
        <v>882</v>
      </c>
    </row>
    <row r="1621" spans="2:5" x14ac:dyDescent="0.45">
      <c r="B1621" s="261" t="s">
        <v>2952</v>
      </c>
      <c r="C1621" s="262">
        <v>532281</v>
      </c>
      <c r="D1621" s="262" t="s">
        <v>2953</v>
      </c>
      <c r="E1621" s="262" t="s">
        <v>545</v>
      </c>
    </row>
    <row r="1622" spans="2:5" x14ac:dyDescent="0.45">
      <c r="B1622" s="261" t="s">
        <v>2954</v>
      </c>
      <c r="C1622" s="262">
        <v>541729</v>
      </c>
      <c r="D1622" s="262" t="s">
        <v>2955</v>
      </c>
      <c r="E1622" s="262" t="s">
        <v>2956</v>
      </c>
    </row>
    <row r="1623" spans="2:5" x14ac:dyDescent="0.45">
      <c r="B1623" s="261" t="s">
        <v>2957</v>
      </c>
      <c r="C1623" s="262">
        <v>500180</v>
      </c>
      <c r="D1623" s="262" t="s">
        <v>2958</v>
      </c>
      <c r="E1623" s="262" t="s">
        <v>875</v>
      </c>
    </row>
    <row r="1624" spans="2:5" x14ac:dyDescent="0.45">
      <c r="B1624" s="261" t="s">
        <v>2959</v>
      </c>
      <c r="C1624" s="262">
        <v>533230</v>
      </c>
      <c r="D1624" s="262" t="s">
        <v>2960</v>
      </c>
      <c r="E1624" s="262" t="s">
        <v>542</v>
      </c>
    </row>
    <row r="1625" spans="2:5" x14ac:dyDescent="0.45">
      <c r="B1625" s="261" t="s">
        <v>2961</v>
      </c>
      <c r="C1625" s="262">
        <v>540777</v>
      </c>
      <c r="D1625" s="262" t="s">
        <v>2962</v>
      </c>
      <c r="E1625" s="262" t="s">
        <v>2963</v>
      </c>
    </row>
    <row r="1626" spans="2:5" x14ac:dyDescent="0.45">
      <c r="B1626" s="261" t="s">
        <v>2964</v>
      </c>
      <c r="C1626" s="262">
        <v>539787</v>
      </c>
      <c r="D1626" s="262" t="s">
        <v>2965</v>
      </c>
      <c r="E1626" s="262" t="s">
        <v>1027</v>
      </c>
    </row>
    <row r="1627" spans="2:5" x14ac:dyDescent="0.45">
      <c r="B1627" s="261" t="s">
        <v>2966</v>
      </c>
      <c r="C1627" s="262">
        <v>503689</v>
      </c>
      <c r="D1627" s="262" t="s">
        <v>559</v>
      </c>
      <c r="E1627" s="262" t="s">
        <v>978</v>
      </c>
    </row>
    <row r="1628" spans="2:5" x14ac:dyDescent="0.45">
      <c r="B1628" s="261" t="s">
        <v>2967</v>
      </c>
      <c r="C1628" s="262" t="s">
        <v>559</v>
      </c>
      <c r="D1628" s="262" t="s">
        <v>2968</v>
      </c>
      <c r="E1628" s="262" t="s">
        <v>570</v>
      </c>
    </row>
    <row r="1629" spans="2:5" x14ac:dyDescent="0.45">
      <c r="B1629" s="261" t="s">
        <v>2969</v>
      </c>
      <c r="C1629" s="262">
        <v>526967</v>
      </c>
      <c r="D1629" s="262" t="s">
        <v>559</v>
      </c>
      <c r="E1629" s="262" t="s">
        <v>591</v>
      </c>
    </row>
    <row r="1630" spans="2:5" x14ac:dyDescent="0.45">
      <c r="B1630" s="261" t="s">
        <v>2970</v>
      </c>
      <c r="C1630" s="262">
        <v>509631</v>
      </c>
      <c r="D1630" s="262" t="s">
        <v>2971</v>
      </c>
      <c r="E1630" s="262" t="s">
        <v>743</v>
      </c>
    </row>
    <row r="1631" spans="2:5" x14ac:dyDescent="0.45">
      <c r="B1631" s="261" t="s">
        <v>2972</v>
      </c>
      <c r="C1631" s="262">
        <v>500292</v>
      </c>
      <c r="D1631" s="262" t="s">
        <v>2973</v>
      </c>
      <c r="E1631" s="262" t="s">
        <v>572</v>
      </c>
    </row>
    <row r="1632" spans="2:5" x14ac:dyDescent="0.45">
      <c r="B1632" s="261" t="s">
        <v>2974</v>
      </c>
      <c r="C1632" s="262">
        <v>500292</v>
      </c>
      <c r="D1632" s="262" t="s">
        <v>2973</v>
      </c>
      <c r="E1632" s="262" t="s">
        <v>572</v>
      </c>
    </row>
    <row r="1633" spans="2:5" x14ac:dyDescent="0.45">
      <c r="B1633" s="261" t="s">
        <v>2975</v>
      </c>
      <c r="C1633" s="262">
        <v>539174</v>
      </c>
      <c r="D1633" s="262" t="s">
        <v>2976</v>
      </c>
      <c r="E1633" s="262" t="s">
        <v>576</v>
      </c>
    </row>
    <row r="1634" spans="2:5" x14ac:dyDescent="0.45">
      <c r="B1634" s="261" t="s">
        <v>2977</v>
      </c>
      <c r="C1634" s="262">
        <v>505520</v>
      </c>
      <c r="D1634" s="262" t="s">
        <v>559</v>
      </c>
      <c r="E1634" s="262" t="s">
        <v>978</v>
      </c>
    </row>
    <row r="1635" spans="2:5" x14ac:dyDescent="0.45">
      <c r="B1635" s="261" t="s">
        <v>2978</v>
      </c>
      <c r="C1635" s="262">
        <v>531178</v>
      </c>
      <c r="D1635" s="262" t="s">
        <v>559</v>
      </c>
      <c r="E1635" s="262" t="s">
        <v>581</v>
      </c>
    </row>
    <row r="1636" spans="2:5" x14ac:dyDescent="0.45">
      <c r="B1636" s="261" t="s">
        <v>2979</v>
      </c>
      <c r="C1636" s="262">
        <v>524590</v>
      </c>
      <c r="D1636" s="262" t="s">
        <v>559</v>
      </c>
      <c r="E1636" s="262" t="s">
        <v>581</v>
      </c>
    </row>
    <row r="1637" spans="2:5" x14ac:dyDescent="0.45">
      <c r="B1637" s="261" t="s">
        <v>2980</v>
      </c>
      <c r="C1637" s="262">
        <v>505720</v>
      </c>
      <c r="D1637" s="262" t="s">
        <v>2981</v>
      </c>
      <c r="E1637" s="262" t="s">
        <v>567</v>
      </c>
    </row>
    <row r="1638" spans="2:5" x14ac:dyDescent="0.45">
      <c r="B1638" s="261" t="s">
        <v>2982</v>
      </c>
      <c r="C1638" s="262">
        <v>519552</v>
      </c>
      <c r="D1638" s="262" t="s">
        <v>2983</v>
      </c>
      <c r="E1638" s="262" t="s">
        <v>619</v>
      </c>
    </row>
    <row r="1639" spans="2:5" x14ac:dyDescent="0.45">
      <c r="B1639" s="261" t="s">
        <v>2984</v>
      </c>
      <c r="C1639" s="262">
        <v>500182</v>
      </c>
      <c r="D1639" s="262" t="s">
        <v>2985</v>
      </c>
      <c r="E1639" s="262" t="s">
        <v>1215</v>
      </c>
    </row>
    <row r="1640" spans="2:5" x14ac:dyDescent="0.45">
      <c r="B1640" s="261" t="s">
        <v>2986</v>
      </c>
      <c r="C1640" s="262">
        <v>524669</v>
      </c>
      <c r="D1640" s="262" t="s">
        <v>2987</v>
      </c>
      <c r="E1640" s="262" t="s">
        <v>597</v>
      </c>
    </row>
    <row r="1641" spans="2:5" x14ac:dyDescent="0.45">
      <c r="B1641" s="261" t="s">
        <v>2988</v>
      </c>
      <c r="C1641" s="262">
        <v>534328</v>
      </c>
      <c r="D1641" s="262" t="s">
        <v>2989</v>
      </c>
      <c r="E1641" s="262" t="s">
        <v>581</v>
      </c>
    </row>
    <row r="1642" spans="2:5" x14ac:dyDescent="0.45">
      <c r="B1642" s="261" t="s">
        <v>2990</v>
      </c>
      <c r="C1642" s="262">
        <v>532129</v>
      </c>
      <c r="D1642" s="262" t="s">
        <v>2991</v>
      </c>
      <c r="E1642" s="262" t="s">
        <v>545</v>
      </c>
    </row>
    <row r="1643" spans="2:5" x14ac:dyDescent="0.45">
      <c r="B1643" s="261" t="s">
        <v>2992</v>
      </c>
      <c r="C1643" s="262">
        <v>504176</v>
      </c>
      <c r="D1643" s="262" t="s">
        <v>559</v>
      </c>
      <c r="E1643" s="262" t="s">
        <v>1103</v>
      </c>
    </row>
    <row r="1644" spans="2:5" x14ac:dyDescent="0.45">
      <c r="B1644" s="261" t="s">
        <v>2993</v>
      </c>
      <c r="C1644" s="262">
        <v>504176</v>
      </c>
      <c r="D1644" s="262" t="s">
        <v>559</v>
      </c>
      <c r="E1644" s="262" t="s">
        <v>1103</v>
      </c>
    </row>
    <row r="1645" spans="2:5" x14ac:dyDescent="0.45">
      <c r="B1645" s="261" t="s">
        <v>2994</v>
      </c>
      <c r="C1645" s="262">
        <v>517080</v>
      </c>
      <c r="D1645" s="262" t="s">
        <v>2995</v>
      </c>
      <c r="E1645" s="262" t="s">
        <v>955</v>
      </c>
    </row>
    <row r="1646" spans="2:5" x14ac:dyDescent="0.45">
      <c r="B1646" s="261" t="s">
        <v>2996</v>
      </c>
      <c r="C1646" s="262">
        <v>531301</v>
      </c>
      <c r="D1646" s="262" t="s">
        <v>559</v>
      </c>
      <c r="E1646" s="262" t="s">
        <v>574</v>
      </c>
    </row>
    <row r="1647" spans="2:5" x14ac:dyDescent="0.45">
      <c r="B1647" s="261" t="s">
        <v>2997</v>
      </c>
      <c r="C1647" s="262">
        <v>524735</v>
      </c>
      <c r="D1647" s="262" t="s">
        <v>2998</v>
      </c>
      <c r="E1647" s="262" t="s">
        <v>597</v>
      </c>
    </row>
    <row r="1648" spans="2:5" x14ac:dyDescent="0.45">
      <c r="B1648" s="261" t="s">
        <v>2999</v>
      </c>
      <c r="C1648" s="262">
        <v>542332</v>
      </c>
      <c r="D1648" s="262" t="s">
        <v>3000</v>
      </c>
      <c r="E1648" s="262" t="s">
        <v>542</v>
      </c>
    </row>
    <row r="1649" spans="2:5" x14ac:dyDescent="0.45">
      <c r="B1649" s="261" t="s">
        <v>3001</v>
      </c>
      <c r="C1649" s="262">
        <v>509675</v>
      </c>
      <c r="D1649" s="262" t="s">
        <v>3002</v>
      </c>
      <c r="E1649" s="262" t="s">
        <v>572</v>
      </c>
    </row>
    <row r="1650" spans="2:5" x14ac:dyDescent="0.45">
      <c r="B1650" s="261" t="s">
        <v>3003</v>
      </c>
      <c r="C1650" s="262">
        <v>532847</v>
      </c>
      <c r="D1650" s="262" t="s">
        <v>3004</v>
      </c>
      <c r="E1650" s="262" t="s">
        <v>1475</v>
      </c>
    </row>
    <row r="1651" spans="2:5" x14ac:dyDescent="0.45">
      <c r="B1651" s="261" t="s">
        <v>3005</v>
      </c>
      <c r="C1651" s="262">
        <v>505712</v>
      </c>
      <c r="D1651" s="262" t="s">
        <v>559</v>
      </c>
      <c r="E1651" s="262" t="s">
        <v>912</v>
      </c>
    </row>
    <row r="1652" spans="2:5" x14ac:dyDescent="0.45">
      <c r="B1652" s="261" t="s">
        <v>3006</v>
      </c>
      <c r="C1652" s="262">
        <v>514010</v>
      </c>
      <c r="D1652" s="262" t="s">
        <v>559</v>
      </c>
      <c r="E1652" s="262" t="s">
        <v>574</v>
      </c>
    </row>
    <row r="1653" spans="2:5" x14ac:dyDescent="0.45">
      <c r="B1653" s="261" t="s">
        <v>3007</v>
      </c>
      <c r="C1653" s="262">
        <v>500183</v>
      </c>
      <c r="D1653" s="262" t="s">
        <v>3008</v>
      </c>
      <c r="E1653" s="262" t="s">
        <v>827</v>
      </c>
    </row>
    <row r="1654" spans="2:5" x14ac:dyDescent="0.45">
      <c r="B1654" s="261" t="s">
        <v>3009</v>
      </c>
      <c r="C1654" s="262">
        <v>500184</v>
      </c>
      <c r="D1654" s="262" t="s">
        <v>3010</v>
      </c>
      <c r="E1654" s="262" t="s">
        <v>718</v>
      </c>
    </row>
    <row r="1655" spans="2:5" x14ac:dyDescent="0.45">
      <c r="B1655" s="261" t="s">
        <v>3011</v>
      </c>
      <c r="C1655" s="262">
        <v>526899</v>
      </c>
      <c r="D1655" s="262" t="s">
        <v>559</v>
      </c>
      <c r="E1655" s="262" t="s">
        <v>756</v>
      </c>
    </row>
    <row r="1656" spans="2:5" x14ac:dyDescent="0.45">
      <c r="B1656" s="261" t="s">
        <v>3012</v>
      </c>
      <c r="C1656" s="262">
        <v>513723</v>
      </c>
      <c r="D1656" s="262" t="s">
        <v>559</v>
      </c>
      <c r="E1656" s="262" t="s">
        <v>1085</v>
      </c>
    </row>
    <row r="1657" spans="2:5" x14ac:dyDescent="0.45">
      <c r="B1657" s="261" t="s">
        <v>3013</v>
      </c>
      <c r="C1657" s="262">
        <v>511169</v>
      </c>
      <c r="D1657" s="262" t="s">
        <v>559</v>
      </c>
      <c r="E1657" s="262" t="s">
        <v>576</v>
      </c>
    </row>
    <row r="1658" spans="2:5" x14ac:dyDescent="0.45">
      <c r="B1658" s="261" t="s">
        <v>3014</v>
      </c>
      <c r="C1658" s="262">
        <v>514043</v>
      </c>
      <c r="D1658" s="262" t="s">
        <v>3015</v>
      </c>
      <c r="E1658" s="262" t="s">
        <v>574</v>
      </c>
    </row>
    <row r="1659" spans="2:5" x14ac:dyDescent="0.45">
      <c r="B1659" s="261" t="s">
        <v>3016</v>
      </c>
      <c r="C1659" s="262">
        <v>531979</v>
      </c>
      <c r="D1659" s="262" t="s">
        <v>559</v>
      </c>
      <c r="E1659" s="262" t="s">
        <v>862</v>
      </c>
    </row>
    <row r="1660" spans="2:5" x14ac:dyDescent="0.45">
      <c r="B1660" s="261" t="s">
        <v>3017</v>
      </c>
      <c r="C1660" s="262">
        <v>538652</v>
      </c>
      <c r="D1660" s="262" t="s">
        <v>559</v>
      </c>
      <c r="E1660" s="262" t="s">
        <v>581</v>
      </c>
    </row>
    <row r="1661" spans="2:5" x14ac:dyDescent="0.45">
      <c r="B1661" s="261" t="s">
        <v>3018</v>
      </c>
      <c r="C1661" s="262">
        <v>504036</v>
      </c>
      <c r="D1661" s="262" t="s">
        <v>3019</v>
      </c>
      <c r="E1661" s="262" t="s">
        <v>1099</v>
      </c>
    </row>
    <row r="1662" spans="2:5" x14ac:dyDescent="0.45">
      <c r="B1662" s="261" t="s">
        <v>3020</v>
      </c>
      <c r="C1662" s="262">
        <v>539114</v>
      </c>
      <c r="D1662" s="262" t="s">
        <v>559</v>
      </c>
      <c r="E1662" s="262" t="s">
        <v>576</v>
      </c>
    </row>
    <row r="1663" spans="2:5" x14ac:dyDescent="0.45">
      <c r="B1663" s="261" t="s">
        <v>3021</v>
      </c>
      <c r="C1663" s="262">
        <v>503881</v>
      </c>
      <c r="D1663" s="262" t="s">
        <v>3022</v>
      </c>
      <c r="E1663" s="262" t="s">
        <v>574</v>
      </c>
    </row>
    <row r="1664" spans="2:5" x14ac:dyDescent="0.45">
      <c r="B1664" s="261" t="s">
        <v>3023</v>
      </c>
      <c r="C1664" s="262">
        <v>500440</v>
      </c>
      <c r="D1664" s="262" t="s">
        <v>3024</v>
      </c>
      <c r="E1664" s="262" t="s">
        <v>862</v>
      </c>
    </row>
    <row r="1665" spans="2:5" x14ac:dyDescent="0.45">
      <c r="B1665" s="261" t="s">
        <v>3025</v>
      </c>
      <c r="C1665" s="262" t="s">
        <v>559</v>
      </c>
      <c r="D1665" s="262" t="s">
        <v>3026</v>
      </c>
      <c r="E1665" s="262" t="s">
        <v>570</v>
      </c>
    </row>
    <row r="1666" spans="2:5" x14ac:dyDescent="0.45">
      <c r="B1666" s="261" t="s">
        <v>3027</v>
      </c>
      <c r="C1666" s="262">
        <v>509895</v>
      </c>
      <c r="D1666" s="262" t="s">
        <v>559</v>
      </c>
      <c r="E1666" s="262" t="s">
        <v>574</v>
      </c>
    </row>
    <row r="1667" spans="2:5" x14ac:dyDescent="0.45">
      <c r="B1667" s="261" t="s">
        <v>3028</v>
      </c>
      <c r="C1667" s="262">
        <v>532859</v>
      </c>
      <c r="D1667" s="262" t="s">
        <v>3029</v>
      </c>
      <c r="E1667" s="262" t="s">
        <v>887</v>
      </c>
    </row>
    <row r="1668" spans="2:5" x14ac:dyDescent="0.45">
      <c r="B1668" s="261" t="s">
        <v>3030</v>
      </c>
      <c r="C1668" s="262">
        <v>500189</v>
      </c>
      <c r="D1668" s="262" t="s">
        <v>3031</v>
      </c>
      <c r="E1668" s="262" t="s">
        <v>1294</v>
      </c>
    </row>
    <row r="1669" spans="2:5" x14ac:dyDescent="0.45">
      <c r="B1669" s="261" t="s">
        <v>3032</v>
      </c>
      <c r="C1669" s="262">
        <v>514428</v>
      </c>
      <c r="D1669" s="262" t="s">
        <v>559</v>
      </c>
      <c r="E1669" s="262" t="s">
        <v>678</v>
      </c>
    </row>
    <row r="1670" spans="2:5" x14ac:dyDescent="0.45">
      <c r="B1670" s="261" t="s">
        <v>3033</v>
      </c>
      <c r="C1670" s="262">
        <v>541154</v>
      </c>
      <c r="D1670" s="262" t="s">
        <v>3034</v>
      </c>
      <c r="E1670" s="262" t="s">
        <v>3035</v>
      </c>
    </row>
    <row r="1671" spans="2:5" x14ac:dyDescent="0.45">
      <c r="B1671" s="261" t="s">
        <v>3036</v>
      </c>
      <c r="C1671" s="262">
        <v>531918</v>
      </c>
      <c r="D1671" s="262" t="s">
        <v>559</v>
      </c>
      <c r="E1671" s="262" t="s">
        <v>581</v>
      </c>
    </row>
    <row r="1672" spans="2:5" x14ac:dyDescent="0.45">
      <c r="B1672" s="261" t="s">
        <v>3037</v>
      </c>
      <c r="C1672" s="262">
        <v>532041</v>
      </c>
      <c r="D1672" s="262" t="s">
        <v>3038</v>
      </c>
      <c r="E1672" s="262" t="s">
        <v>651</v>
      </c>
    </row>
    <row r="1673" spans="2:5" x14ac:dyDescent="0.45">
      <c r="B1673" s="261" t="s">
        <v>3039</v>
      </c>
      <c r="C1673" s="262">
        <v>509635</v>
      </c>
      <c r="D1673" s="262" t="s">
        <v>3040</v>
      </c>
      <c r="E1673" s="262" t="s">
        <v>912</v>
      </c>
    </row>
    <row r="1674" spans="2:5" x14ac:dyDescent="0.45">
      <c r="B1674" s="261" t="s">
        <v>3041</v>
      </c>
      <c r="C1674" s="262">
        <v>500185</v>
      </c>
      <c r="D1674" s="262" t="s">
        <v>3042</v>
      </c>
      <c r="E1674" s="262" t="s">
        <v>955</v>
      </c>
    </row>
    <row r="1675" spans="2:5" x14ac:dyDescent="0.45">
      <c r="B1675" s="261" t="s">
        <v>3043</v>
      </c>
      <c r="C1675" s="262">
        <v>513599</v>
      </c>
      <c r="D1675" s="262" t="s">
        <v>3044</v>
      </c>
      <c r="E1675" s="262" t="s">
        <v>633</v>
      </c>
    </row>
    <row r="1676" spans="2:5" x14ac:dyDescent="0.45">
      <c r="B1676" s="261" t="s">
        <v>3045</v>
      </c>
      <c r="C1676" s="262">
        <v>505725</v>
      </c>
      <c r="D1676" s="262" t="s">
        <v>3046</v>
      </c>
      <c r="E1676" s="262" t="s">
        <v>743</v>
      </c>
    </row>
    <row r="1677" spans="2:5" x14ac:dyDescent="0.45">
      <c r="B1677" s="261" t="s">
        <v>3047</v>
      </c>
      <c r="C1677" s="262">
        <v>524013</v>
      </c>
      <c r="D1677" s="262" t="s">
        <v>559</v>
      </c>
      <c r="E1677" s="262" t="s">
        <v>934</v>
      </c>
    </row>
    <row r="1678" spans="2:5" x14ac:dyDescent="0.45">
      <c r="B1678" s="261" t="s">
        <v>3048</v>
      </c>
      <c r="C1678" s="262">
        <v>519126</v>
      </c>
      <c r="D1678" s="262" t="s">
        <v>559</v>
      </c>
      <c r="E1678" s="262" t="s">
        <v>619</v>
      </c>
    </row>
    <row r="1679" spans="2:5" x14ac:dyDescent="0.45">
      <c r="B1679" s="261" t="s">
        <v>3049</v>
      </c>
      <c r="C1679" s="262">
        <v>505893</v>
      </c>
      <c r="D1679" s="262" t="s">
        <v>559</v>
      </c>
      <c r="E1679" s="262" t="s">
        <v>912</v>
      </c>
    </row>
    <row r="1680" spans="2:5" x14ac:dyDescent="0.45">
      <c r="B1680" s="261" t="s">
        <v>3050</v>
      </c>
      <c r="C1680" s="262">
        <v>509650</v>
      </c>
      <c r="D1680" s="262" t="s">
        <v>559</v>
      </c>
      <c r="E1680" s="262" t="s">
        <v>617</v>
      </c>
    </row>
    <row r="1681" spans="2:5" x14ac:dyDescent="0.45">
      <c r="B1681" s="261" t="s">
        <v>3051</v>
      </c>
      <c r="C1681" s="262">
        <v>533217</v>
      </c>
      <c r="D1681" s="262" t="s">
        <v>3052</v>
      </c>
      <c r="E1681" s="262" t="s">
        <v>1081</v>
      </c>
    </row>
    <row r="1682" spans="2:5" x14ac:dyDescent="0.45">
      <c r="B1682" s="261" t="s">
        <v>3053</v>
      </c>
      <c r="C1682" s="262">
        <v>500500</v>
      </c>
      <c r="D1682" s="262" t="s">
        <v>3054</v>
      </c>
      <c r="E1682" s="262" t="s">
        <v>2481</v>
      </c>
    </row>
    <row r="1683" spans="2:5" x14ac:dyDescent="0.45">
      <c r="B1683" s="261" t="s">
        <v>3055</v>
      </c>
      <c r="C1683" s="262">
        <v>500186</v>
      </c>
      <c r="D1683" s="262" t="s">
        <v>3056</v>
      </c>
      <c r="E1683" s="262" t="s">
        <v>622</v>
      </c>
    </row>
    <row r="1684" spans="2:5" x14ac:dyDescent="0.45">
      <c r="B1684" s="261" t="s">
        <v>3057</v>
      </c>
      <c r="C1684" s="262">
        <v>500449</v>
      </c>
      <c r="D1684" s="262" t="s">
        <v>559</v>
      </c>
      <c r="E1684" s="262" t="s">
        <v>607</v>
      </c>
    </row>
    <row r="1685" spans="2:5" x14ac:dyDescent="0.45">
      <c r="B1685" s="261" t="s">
        <v>3058</v>
      </c>
      <c r="C1685" s="262">
        <v>500104</v>
      </c>
      <c r="D1685" s="262" t="s">
        <v>3059</v>
      </c>
      <c r="E1685" s="262" t="s">
        <v>1484</v>
      </c>
    </row>
    <row r="1686" spans="2:5" x14ac:dyDescent="0.45">
      <c r="B1686" s="261" t="s">
        <v>3060</v>
      </c>
      <c r="C1686" s="262">
        <v>530315</v>
      </c>
      <c r="D1686" s="262" t="s">
        <v>559</v>
      </c>
      <c r="E1686" s="262" t="s">
        <v>753</v>
      </c>
    </row>
    <row r="1687" spans="2:5" x14ac:dyDescent="0.45">
      <c r="B1687" s="261" t="s">
        <v>3061</v>
      </c>
      <c r="C1687" s="262">
        <v>500696</v>
      </c>
      <c r="D1687" s="262" t="s">
        <v>337</v>
      </c>
      <c r="E1687" s="262" t="s">
        <v>740</v>
      </c>
    </row>
    <row r="1688" spans="2:5" x14ac:dyDescent="0.45">
      <c r="B1688" s="261" t="s">
        <v>3062</v>
      </c>
      <c r="C1688" s="262">
        <v>504713</v>
      </c>
      <c r="D1688" s="262" t="s">
        <v>559</v>
      </c>
      <c r="E1688" s="262" t="s">
        <v>1475</v>
      </c>
    </row>
    <row r="1689" spans="2:5" x14ac:dyDescent="0.45">
      <c r="B1689" s="261" t="s">
        <v>3063</v>
      </c>
      <c r="C1689" s="262">
        <v>500188</v>
      </c>
      <c r="D1689" s="262" t="s">
        <v>3064</v>
      </c>
      <c r="E1689" s="262" t="s">
        <v>3065</v>
      </c>
    </row>
    <row r="1690" spans="2:5" x14ac:dyDescent="0.45">
      <c r="B1690" s="261" t="s">
        <v>3066</v>
      </c>
      <c r="C1690" s="262">
        <v>515145</v>
      </c>
      <c r="D1690" s="262" t="s">
        <v>3067</v>
      </c>
      <c r="E1690" s="262" t="s">
        <v>753</v>
      </c>
    </row>
    <row r="1691" spans="2:5" x14ac:dyDescent="0.45">
      <c r="B1691" s="261" t="s">
        <v>3068</v>
      </c>
      <c r="C1691" s="262">
        <v>513039</v>
      </c>
      <c r="D1691" s="262" t="s">
        <v>559</v>
      </c>
      <c r="E1691" s="262" t="s">
        <v>567</v>
      </c>
    </row>
    <row r="1692" spans="2:5" x14ac:dyDescent="0.45">
      <c r="B1692" s="261" t="s">
        <v>3069</v>
      </c>
      <c r="C1692" s="262">
        <v>539984</v>
      </c>
      <c r="D1692" s="262" t="s">
        <v>559</v>
      </c>
      <c r="E1692" s="262" t="s">
        <v>1099</v>
      </c>
    </row>
    <row r="1693" spans="2:5" x14ac:dyDescent="0.45">
      <c r="B1693" s="261" t="s">
        <v>3070</v>
      </c>
      <c r="C1693" s="262">
        <v>530853</v>
      </c>
      <c r="D1693" s="262" t="s">
        <v>559</v>
      </c>
      <c r="E1693" s="262" t="s">
        <v>2370</v>
      </c>
    </row>
    <row r="1694" spans="2:5" x14ac:dyDescent="0.45">
      <c r="B1694" s="261" t="s">
        <v>3071</v>
      </c>
      <c r="C1694" s="262">
        <v>531743</v>
      </c>
      <c r="D1694" s="262" t="s">
        <v>559</v>
      </c>
      <c r="E1694" s="262" t="s">
        <v>581</v>
      </c>
    </row>
    <row r="1695" spans="2:5" x14ac:dyDescent="0.45">
      <c r="B1695" s="261" t="s">
        <v>3072</v>
      </c>
      <c r="C1695" s="262">
        <v>590018</v>
      </c>
      <c r="D1695" s="262" t="s">
        <v>3073</v>
      </c>
      <c r="E1695" s="262" t="s">
        <v>591</v>
      </c>
    </row>
    <row r="1696" spans="2:5" x14ac:dyDescent="0.45">
      <c r="B1696" s="261" t="s">
        <v>3074</v>
      </c>
      <c r="C1696" s="262">
        <v>521068</v>
      </c>
      <c r="D1696" s="262" t="s">
        <v>559</v>
      </c>
      <c r="E1696" s="262" t="s">
        <v>574</v>
      </c>
    </row>
    <row r="1697" spans="2:5" x14ac:dyDescent="0.45">
      <c r="B1697" s="261" t="s">
        <v>3075</v>
      </c>
      <c r="C1697" s="262">
        <v>532359</v>
      </c>
      <c r="D1697" s="262" t="s">
        <v>559</v>
      </c>
      <c r="E1697" s="262" t="s">
        <v>651</v>
      </c>
    </row>
    <row r="1698" spans="2:5" x14ac:dyDescent="0.45">
      <c r="B1698" s="261" t="s">
        <v>3076</v>
      </c>
      <c r="C1698" s="262">
        <v>526217</v>
      </c>
      <c r="D1698" s="262" t="s">
        <v>3077</v>
      </c>
      <c r="E1698" s="262" t="s">
        <v>753</v>
      </c>
    </row>
    <row r="1699" spans="2:5" x14ac:dyDescent="0.45">
      <c r="B1699" s="261" t="s">
        <v>3078</v>
      </c>
      <c r="C1699" s="262" t="s">
        <v>559</v>
      </c>
      <c r="D1699" s="262" t="s">
        <v>3079</v>
      </c>
      <c r="E1699" s="262" t="s">
        <v>508</v>
      </c>
    </row>
    <row r="1700" spans="2:5" x14ac:dyDescent="0.45">
      <c r="B1700" s="261" t="s">
        <v>3080</v>
      </c>
      <c r="C1700" s="262">
        <v>541627</v>
      </c>
      <c r="D1700" s="262" t="s">
        <v>3081</v>
      </c>
      <c r="E1700" s="262" t="s">
        <v>1922</v>
      </c>
    </row>
    <row r="1701" spans="2:5" x14ac:dyDescent="0.45">
      <c r="B1701" s="261" t="s">
        <v>3082</v>
      </c>
      <c r="C1701" s="262">
        <v>531661</v>
      </c>
      <c r="D1701" s="262" t="s">
        <v>559</v>
      </c>
      <c r="E1701" s="262" t="s">
        <v>567</v>
      </c>
    </row>
    <row r="1702" spans="2:5" x14ac:dyDescent="0.45">
      <c r="B1702" s="261" t="s">
        <v>3083</v>
      </c>
      <c r="C1702" s="262">
        <v>500191</v>
      </c>
      <c r="D1702" s="262" t="s">
        <v>3084</v>
      </c>
      <c r="E1702" s="262" t="s">
        <v>637</v>
      </c>
    </row>
    <row r="1703" spans="2:5" x14ac:dyDescent="0.45">
      <c r="B1703" s="261" t="s">
        <v>3085</v>
      </c>
      <c r="C1703" s="262">
        <v>522064</v>
      </c>
      <c r="D1703" s="262" t="s">
        <v>3086</v>
      </c>
      <c r="E1703" s="262" t="s">
        <v>567</v>
      </c>
    </row>
    <row r="1704" spans="2:5" x14ac:dyDescent="0.45">
      <c r="B1704" s="261" t="s">
        <v>3087</v>
      </c>
      <c r="C1704" s="262">
        <v>517174</v>
      </c>
      <c r="D1704" s="262" t="s">
        <v>3088</v>
      </c>
      <c r="E1704" s="262" t="s">
        <v>855</v>
      </c>
    </row>
    <row r="1705" spans="2:5" x14ac:dyDescent="0.45">
      <c r="B1705" s="261" t="s">
        <v>3089</v>
      </c>
      <c r="C1705" s="262">
        <v>517174</v>
      </c>
      <c r="D1705" s="262" t="s">
        <v>3088</v>
      </c>
      <c r="E1705" s="262" t="s">
        <v>855</v>
      </c>
    </row>
    <row r="1706" spans="2:5" x14ac:dyDescent="0.45">
      <c r="B1706" s="261" t="s">
        <v>3090</v>
      </c>
      <c r="C1706" s="262">
        <v>500193</v>
      </c>
      <c r="D1706" s="262" t="s">
        <v>3091</v>
      </c>
      <c r="E1706" s="262" t="s">
        <v>477</v>
      </c>
    </row>
    <row r="1707" spans="2:5" x14ac:dyDescent="0.45">
      <c r="B1707" s="261" t="s">
        <v>3092</v>
      </c>
      <c r="C1707" s="262">
        <v>526683</v>
      </c>
      <c r="D1707" s="262" t="s">
        <v>3093</v>
      </c>
      <c r="E1707" s="262" t="s">
        <v>477</v>
      </c>
    </row>
    <row r="1708" spans="2:5" x14ac:dyDescent="0.45">
      <c r="B1708" s="261" t="s">
        <v>3094</v>
      </c>
      <c r="C1708" s="262">
        <v>540530</v>
      </c>
      <c r="D1708" s="262" t="s">
        <v>3095</v>
      </c>
      <c r="E1708" s="262" t="s">
        <v>617</v>
      </c>
    </row>
    <row r="1709" spans="2:5" x14ac:dyDescent="0.45">
      <c r="B1709" s="261" t="s">
        <v>3096</v>
      </c>
      <c r="C1709" s="262">
        <v>532873</v>
      </c>
      <c r="D1709" s="262" t="s">
        <v>3097</v>
      </c>
      <c r="E1709" s="262" t="s">
        <v>645</v>
      </c>
    </row>
    <row r="1710" spans="2:5" x14ac:dyDescent="0.45">
      <c r="B1710" s="261" t="s">
        <v>3098</v>
      </c>
      <c r="C1710" s="262">
        <v>500010</v>
      </c>
      <c r="D1710" s="262" t="s">
        <v>3099</v>
      </c>
      <c r="E1710" s="262" t="s">
        <v>617</v>
      </c>
    </row>
    <row r="1711" spans="2:5" x14ac:dyDescent="0.45">
      <c r="B1711" s="261" t="s">
        <v>3100</v>
      </c>
      <c r="C1711" s="262">
        <v>532761</v>
      </c>
      <c r="D1711" s="262" t="s">
        <v>3101</v>
      </c>
      <c r="E1711" s="262" t="s">
        <v>887</v>
      </c>
    </row>
    <row r="1712" spans="2:5" x14ac:dyDescent="0.45">
      <c r="B1712" s="261" t="s">
        <v>3102</v>
      </c>
      <c r="C1712" s="262">
        <v>526761</v>
      </c>
      <c r="D1712" s="262" t="s">
        <v>559</v>
      </c>
      <c r="E1712" s="262" t="s">
        <v>477</v>
      </c>
    </row>
    <row r="1713" spans="2:5" x14ac:dyDescent="0.45">
      <c r="B1713" s="261" t="s">
        <v>3103</v>
      </c>
      <c r="C1713" s="262">
        <v>535217</v>
      </c>
      <c r="D1713" s="262" t="s">
        <v>559</v>
      </c>
      <c r="E1713" s="262" t="s">
        <v>756</v>
      </c>
    </row>
    <row r="1714" spans="2:5" x14ac:dyDescent="0.45">
      <c r="B1714" s="261" t="s">
        <v>3104</v>
      </c>
      <c r="C1714" s="262">
        <v>540136</v>
      </c>
      <c r="D1714" s="262" t="s">
        <v>3105</v>
      </c>
      <c r="E1714" s="262" t="s">
        <v>602</v>
      </c>
    </row>
    <row r="1715" spans="2:5" x14ac:dyDescent="0.45">
      <c r="B1715" s="261" t="s">
        <v>3106</v>
      </c>
      <c r="C1715" s="262">
        <v>531724</v>
      </c>
      <c r="D1715" s="262" t="s">
        <v>559</v>
      </c>
      <c r="E1715" s="262" t="s">
        <v>978</v>
      </c>
    </row>
    <row r="1716" spans="2:5" x14ac:dyDescent="0.45">
      <c r="B1716" s="261" t="s">
        <v>3107</v>
      </c>
      <c r="C1716" s="262">
        <v>500187</v>
      </c>
      <c r="D1716" s="262" t="s">
        <v>3108</v>
      </c>
      <c r="E1716" s="262" t="s">
        <v>753</v>
      </c>
    </row>
    <row r="1717" spans="2:5" x14ac:dyDescent="0.45">
      <c r="B1717" s="261" t="s">
        <v>3109</v>
      </c>
      <c r="C1717" s="262">
        <v>532662</v>
      </c>
      <c r="D1717" s="262" t="s">
        <v>3110</v>
      </c>
      <c r="E1717" s="262" t="s">
        <v>1081</v>
      </c>
    </row>
    <row r="1718" spans="2:5" x14ac:dyDescent="0.45">
      <c r="B1718" s="261" t="s">
        <v>3111</v>
      </c>
      <c r="C1718" s="262">
        <v>532799</v>
      </c>
      <c r="D1718" s="262" t="s">
        <v>3112</v>
      </c>
      <c r="E1718" s="262" t="s">
        <v>645</v>
      </c>
    </row>
    <row r="1719" spans="2:5" x14ac:dyDescent="0.45">
      <c r="B1719" s="261" t="s">
        <v>3113</v>
      </c>
      <c r="C1719" s="262">
        <v>509820</v>
      </c>
      <c r="D1719" s="262" t="s">
        <v>3114</v>
      </c>
      <c r="E1719" s="262" t="s">
        <v>753</v>
      </c>
    </row>
    <row r="1720" spans="2:5" x14ac:dyDescent="0.45">
      <c r="B1720" s="261" t="s">
        <v>3115</v>
      </c>
      <c r="C1720" s="262">
        <v>542592</v>
      </c>
      <c r="D1720" s="262" t="s">
        <v>3116</v>
      </c>
      <c r="E1720" s="262" t="s">
        <v>663</v>
      </c>
    </row>
    <row r="1721" spans="2:5" x14ac:dyDescent="0.45">
      <c r="B1721" s="261" t="s">
        <v>3117</v>
      </c>
      <c r="C1721" s="262" t="s">
        <v>559</v>
      </c>
      <c r="D1721" s="262" t="s">
        <v>3118</v>
      </c>
      <c r="E1721" s="262" t="s">
        <v>570</v>
      </c>
    </row>
    <row r="1722" spans="2:5" x14ac:dyDescent="0.45">
      <c r="B1722" s="261" t="s">
        <v>3119</v>
      </c>
      <c r="C1722" s="262">
        <v>539724</v>
      </c>
      <c r="D1722" s="262" t="s">
        <v>559</v>
      </c>
      <c r="E1722" s="262" t="s">
        <v>545</v>
      </c>
    </row>
    <row r="1723" spans="2:5" x14ac:dyDescent="0.45">
      <c r="B1723" s="261" t="s">
        <v>3120</v>
      </c>
      <c r="C1723" s="262">
        <v>519463</v>
      </c>
      <c r="D1723" s="262" t="s">
        <v>559</v>
      </c>
      <c r="E1723" s="262" t="s">
        <v>756</v>
      </c>
    </row>
    <row r="1724" spans="2:5" x14ac:dyDescent="0.45">
      <c r="B1724" s="261" t="s">
        <v>3121</v>
      </c>
      <c r="C1724" s="262" t="s">
        <v>559</v>
      </c>
      <c r="D1724" s="262" t="s">
        <v>3122</v>
      </c>
      <c r="E1724" s="262" t="s">
        <v>570</v>
      </c>
    </row>
    <row r="1725" spans="2:5" x14ac:dyDescent="0.45">
      <c r="B1725" s="261" t="s">
        <v>3123</v>
      </c>
      <c r="C1725" s="262">
        <v>532174</v>
      </c>
      <c r="D1725" s="262" t="s">
        <v>3124</v>
      </c>
      <c r="E1725" s="262" t="s">
        <v>875</v>
      </c>
    </row>
    <row r="1726" spans="2:5" x14ac:dyDescent="0.45">
      <c r="B1726" s="261" t="s">
        <v>3125</v>
      </c>
      <c r="C1726" s="262">
        <v>540716</v>
      </c>
      <c r="D1726" s="262" t="s">
        <v>3126</v>
      </c>
      <c r="E1726" s="262" t="s">
        <v>2634</v>
      </c>
    </row>
    <row r="1727" spans="2:5" x14ac:dyDescent="0.45">
      <c r="B1727" s="261" t="s">
        <v>3127</v>
      </c>
      <c r="C1727" s="262">
        <v>533244</v>
      </c>
      <c r="D1727" s="262" t="s">
        <v>3128</v>
      </c>
      <c r="E1727" s="262" t="s">
        <v>542</v>
      </c>
    </row>
    <row r="1728" spans="2:5" x14ac:dyDescent="0.45">
      <c r="B1728" s="261" t="s">
        <v>3129</v>
      </c>
      <c r="C1728" s="262">
        <v>540133</v>
      </c>
      <c r="D1728" s="262" t="s">
        <v>3130</v>
      </c>
      <c r="E1728" s="262" t="s">
        <v>2963</v>
      </c>
    </row>
    <row r="1729" spans="2:5" x14ac:dyDescent="0.45">
      <c r="B1729" s="261" t="s">
        <v>3131</v>
      </c>
      <c r="C1729" s="262">
        <v>555555</v>
      </c>
      <c r="D1729" s="262" t="s">
        <v>3132</v>
      </c>
      <c r="E1729" s="262" t="s">
        <v>542</v>
      </c>
    </row>
    <row r="1730" spans="2:5" x14ac:dyDescent="0.45">
      <c r="B1730" s="261" t="s">
        <v>3133</v>
      </c>
      <c r="C1730" s="262">
        <v>541179</v>
      </c>
      <c r="D1730" s="262" t="s">
        <v>3134</v>
      </c>
      <c r="E1730" s="262" t="s">
        <v>542</v>
      </c>
    </row>
    <row r="1731" spans="2:5" x14ac:dyDescent="0.45">
      <c r="B1731" s="261" t="s">
        <v>3135</v>
      </c>
      <c r="C1731" s="262">
        <v>532835</v>
      </c>
      <c r="D1731" s="262" t="s">
        <v>3136</v>
      </c>
      <c r="E1731" s="262" t="s">
        <v>542</v>
      </c>
    </row>
    <row r="1732" spans="2:5" x14ac:dyDescent="0.45">
      <c r="B1732" s="261" t="s">
        <v>3137</v>
      </c>
      <c r="C1732" s="262">
        <v>531524</v>
      </c>
      <c r="D1732" s="262" t="s">
        <v>3138</v>
      </c>
      <c r="E1732" s="262" t="s">
        <v>855</v>
      </c>
    </row>
    <row r="1733" spans="2:5" x14ac:dyDescent="0.45">
      <c r="B1733" s="261" t="s">
        <v>3139</v>
      </c>
      <c r="C1733" s="262">
        <v>531524</v>
      </c>
      <c r="D1733" s="262" t="s">
        <v>3138</v>
      </c>
      <c r="E1733" s="262" t="s">
        <v>855</v>
      </c>
    </row>
    <row r="1734" spans="2:5" x14ac:dyDescent="0.45">
      <c r="B1734" s="261" t="s">
        <v>3140</v>
      </c>
      <c r="C1734" s="262">
        <v>500116</v>
      </c>
      <c r="D1734" s="262" t="s">
        <v>3141</v>
      </c>
      <c r="E1734" s="262" t="s">
        <v>875</v>
      </c>
    </row>
    <row r="1735" spans="2:5" x14ac:dyDescent="0.45">
      <c r="B1735" s="261" t="s">
        <v>3142</v>
      </c>
      <c r="C1735" s="262">
        <v>539437</v>
      </c>
      <c r="D1735" s="262" t="s">
        <v>3143</v>
      </c>
      <c r="E1735" s="262" t="s">
        <v>875</v>
      </c>
    </row>
    <row r="1736" spans="2:5" x14ac:dyDescent="0.45">
      <c r="B1736" s="261" t="s">
        <v>3144</v>
      </c>
      <c r="C1736" s="262" t="s">
        <v>559</v>
      </c>
      <c r="D1736" s="262" t="s">
        <v>3145</v>
      </c>
      <c r="E1736" s="262" t="s">
        <v>875</v>
      </c>
    </row>
    <row r="1737" spans="2:5" x14ac:dyDescent="0.45">
      <c r="B1737" s="261" t="s">
        <v>3146</v>
      </c>
      <c r="C1737" s="262">
        <v>532659</v>
      </c>
      <c r="D1737" s="262" t="s">
        <v>3147</v>
      </c>
      <c r="E1737" s="262" t="s">
        <v>576</v>
      </c>
    </row>
    <row r="1738" spans="2:5" x14ac:dyDescent="0.45">
      <c r="B1738" s="261" t="s">
        <v>3148</v>
      </c>
      <c r="C1738" s="262">
        <v>507438</v>
      </c>
      <c r="D1738" s="262" t="s">
        <v>3149</v>
      </c>
      <c r="E1738" s="262" t="s">
        <v>1189</v>
      </c>
    </row>
    <row r="1739" spans="2:5" x14ac:dyDescent="0.45">
      <c r="B1739" s="261" t="s">
        <v>3150</v>
      </c>
      <c r="C1739" s="262">
        <v>505726</v>
      </c>
      <c r="D1739" s="262" t="s">
        <v>3151</v>
      </c>
      <c r="E1739" s="262" t="s">
        <v>1320</v>
      </c>
    </row>
    <row r="1740" spans="2:5" x14ac:dyDescent="0.45">
      <c r="B1740" s="261" t="s">
        <v>3152</v>
      </c>
      <c r="C1740" s="262">
        <v>500106</v>
      </c>
      <c r="D1740" s="262" t="s">
        <v>3153</v>
      </c>
      <c r="E1740" s="262" t="s">
        <v>2883</v>
      </c>
    </row>
    <row r="1741" spans="2:5" x14ac:dyDescent="0.45">
      <c r="B1741" s="261" t="s">
        <v>3154</v>
      </c>
      <c r="C1741" s="262">
        <v>540774</v>
      </c>
      <c r="D1741" s="262" t="s">
        <v>3155</v>
      </c>
      <c r="E1741" s="262" t="s">
        <v>743</v>
      </c>
    </row>
    <row r="1742" spans="2:5" x14ac:dyDescent="0.45">
      <c r="B1742" s="261" t="s">
        <v>3156</v>
      </c>
      <c r="C1742" s="262">
        <v>540377</v>
      </c>
      <c r="D1742" s="262" t="s">
        <v>559</v>
      </c>
      <c r="E1742" s="262" t="s">
        <v>581</v>
      </c>
    </row>
    <row r="1743" spans="2:5" x14ac:dyDescent="0.45">
      <c r="B1743" s="261" t="s">
        <v>3157</v>
      </c>
      <c r="C1743" s="262">
        <v>522289</v>
      </c>
      <c r="D1743" s="262" t="s">
        <v>559</v>
      </c>
      <c r="E1743" s="262" t="s">
        <v>581</v>
      </c>
    </row>
    <row r="1744" spans="2:5" x14ac:dyDescent="0.45">
      <c r="B1744" s="261" t="s">
        <v>3158</v>
      </c>
      <c r="C1744" s="262">
        <v>500199</v>
      </c>
      <c r="D1744" s="262" t="s">
        <v>3159</v>
      </c>
      <c r="E1744" s="262" t="s">
        <v>607</v>
      </c>
    </row>
    <row r="1745" spans="2:5" x14ac:dyDescent="0.45">
      <c r="B1745" s="261" t="s">
        <v>3160</v>
      </c>
      <c r="C1745" s="262">
        <v>517380</v>
      </c>
      <c r="D1745" s="262" t="s">
        <v>3161</v>
      </c>
      <c r="E1745" s="262" t="s">
        <v>912</v>
      </c>
    </row>
    <row r="1746" spans="2:5" x14ac:dyDescent="0.45">
      <c r="B1746" s="261" t="s">
        <v>3162</v>
      </c>
      <c r="C1746" s="262">
        <v>517380</v>
      </c>
      <c r="D1746" s="262" t="s">
        <v>3161</v>
      </c>
      <c r="E1746" s="262" t="s">
        <v>912</v>
      </c>
    </row>
    <row r="1747" spans="2:5" x14ac:dyDescent="0.45">
      <c r="B1747" s="261" t="s">
        <v>3163</v>
      </c>
      <c r="C1747" s="262">
        <v>539449</v>
      </c>
      <c r="D1747" s="262" t="s">
        <v>559</v>
      </c>
      <c r="E1747" s="262" t="s">
        <v>581</v>
      </c>
    </row>
    <row r="1748" spans="2:5" x14ac:dyDescent="0.45">
      <c r="B1748" s="261" t="s">
        <v>3164</v>
      </c>
      <c r="C1748" s="262">
        <v>532636</v>
      </c>
      <c r="D1748" s="262" t="s">
        <v>3165</v>
      </c>
      <c r="E1748" s="262" t="s">
        <v>542</v>
      </c>
    </row>
    <row r="1749" spans="2:5" x14ac:dyDescent="0.45">
      <c r="B1749" s="261" t="s">
        <v>3166</v>
      </c>
      <c r="C1749" s="262">
        <v>531968</v>
      </c>
      <c r="D1749" s="262" t="s">
        <v>3167</v>
      </c>
      <c r="E1749" s="262" t="s">
        <v>645</v>
      </c>
    </row>
    <row r="1750" spans="2:5" x14ac:dyDescent="0.45">
      <c r="B1750" s="261" t="s">
        <v>3168</v>
      </c>
      <c r="C1750" s="262">
        <v>514238</v>
      </c>
      <c r="D1750" s="262" t="s">
        <v>559</v>
      </c>
      <c r="E1750" s="262" t="s">
        <v>542</v>
      </c>
    </row>
    <row r="1751" spans="2:5" x14ac:dyDescent="0.45">
      <c r="B1751" s="261" t="s">
        <v>3169</v>
      </c>
      <c r="C1751" s="262">
        <v>532414</v>
      </c>
      <c r="D1751" s="262" t="s">
        <v>559</v>
      </c>
      <c r="E1751" s="262" t="s">
        <v>651</v>
      </c>
    </row>
    <row r="1752" spans="2:5" x14ac:dyDescent="0.45">
      <c r="B1752" s="261" t="s">
        <v>3170</v>
      </c>
      <c r="C1752" s="262">
        <v>532907</v>
      </c>
      <c r="D1752" s="262" t="s">
        <v>3171</v>
      </c>
      <c r="E1752" s="262" t="s">
        <v>955</v>
      </c>
    </row>
    <row r="1753" spans="2:5" x14ac:dyDescent="0.45">
      <c r="B1753" s="261" t="s">
        <v>3172</v>
      </c>
      <c r="C1753" s="262">
        <v>511208</v>
      </c>
      <c r="D1753" s="262" t="s">
        <v>3173</v>
      </c>
      <c r="E1753" s="262" t="s">
        <v>2956</v>
      </c>
    </row>
    <row r="1754" spans="2:5" x14ac:dyDescent="0.45">
      <c r="B1754" s="261" t="s">
        <v>3174</v>
      </c>
      <c r="C1754" s="262">
        <v>533177</v>
      </c>
      <c r="D1754" s="262" t="s">
        <v>3175</v>
      </c>
      <c r="E1754" s="262" t="s">
        <v>1152</v>
      </c>
    </row>
    <row r="1755" spans="2:5" x14ac:dyDescent="0.45">
      <c r="B1755" s="261" t="s">
        <v>3176</v>
      </c>
      <c r="C1755" s="262">
        <v>511628</v>
      </c>
      <c r="D1755" s="262" t="s">
        <v>559</v>
      </c>
      <c r="E1755" s="262" t="s">
        <v>576</v>
      </c>
    </row>
    <row r="1756" spans="2:5" x14ac:dyDescent="0.45">
      <c r="B1756" s="261" t="s">
        <v>3177</v>
      </c>
      <c r="C1756" s="262">
        <v>505539</v>
      </c>
      <c r="D1756" s="262" t="s">
        <v>559</v>
      </c>
      <c r="E1756" s="262" t="s">
        <v>978</v>
      </c>
    </row>
    <row r="1757" spans="2:5" x14ac:dyDescent="0.45">
      <c r="B1757" s="261" t="s">
        <v>3178</v>
      </c>
      <c r="C1757" s="262">
        <v>513295</v>
      </c>
      <c r="D1757" s="262" t="s">
        <v>559</v>
      </c>
      <c r="E1757" s="262" t="s">
        <v>591</v>
      </c>
    </row>
    <row r="1758" spans="2:5" x14ac:dyDescent="0.45">
      <c r="B1758" s="261" t="s">
        <v>3179</v>
      </c>
      <c r="C1758" s="262">
        <v>517571</v>
      </c>
      <c r="D1758" s="262" t="s">
        <v>3180</v>
      </c>
      <c r="E1758" s="262" t="s">
        <v>602</v>
      </c>
    </row>
    <row r="1759" spans="2:5" x14ac:dyDescent="0.45">
      <c r="B1759" s="261" t="s">
        <v>3181</v>
      </c>
      <c r="C1759" s="262">
        <v>532614</v>
      </c>
      <c r="D1759" s="262" t="s">
        <v>3182</v>
      </c>
      <c r="E1759" s="262" t="s">
        <v>591</v>
      </c>
    </row>
    <row r="1760" spans="2:5" x14ac:dyDescent="0.45">
      <c r="B1760" s="261" t="s">
        <v>3183</v>
      </c>
      <c r="C1760" s="262">
        <v>531129</v>
      </c>
      <c r="D1760" s="262" t="s">
        <v>559</v>
      </c>
      <c r="E1760" s="262" t="s">
        <v>1085</v>
      </c>
    </row>
    <row r="1761" spans="2:5" x14ac:dyDescent="0.45">
      <c r="B1761" s="261" t="s">
        <v>3184</v>
      </c>
      <c r="C1761" s="262">
        <v>531672</v>
      </c>
      <c r="D1761" s="262" t="s">
        <v>559</v>
      </c>
      <c r="E1761" s="262" t="s">
        <v>542</v>
      </c>
    </row>
    <row r="1762" spans="2:5" x14ac:dyDescent="0.45">
      <c r="B1762" s="261" t="s">
        <v>3185</v>
      </c>
      <c r="C1762" s="262">
        <v>517370</v>
      </c>
      <c r="D1762" s="262" t="s">
        <v>559</v>
      </c>
      <c r="E1762" s="262" t="s">
        <v>855</v>
      </c>
    </row>
    <row r="1763" spans="2:5" x14ac:dyDescent="0.45">
      <c r="B1763" s="261" t="s">
        <v>3186</v>
      </c>
      <c r="C1763" s="262">
        <v>538541</v>
      </c>
      <c r="D1763" s="262" t="s">
        <v>559</v>
      </c>
      <c r="E1763" s="262" t="s">
        <v>581</v>
      </c>
    </row>
    <row r="1764" spans="2:5" x14ac:dyDescent="0.45">
      <c r="B1764" s="261" t="s">
        <v>3187</v>
      </c>
      <c r="C1764" s="262">
        <v>531594</v>
      </c>
      <c r="D1764" s="262" t="s">
        <v>559</v>
      </c>
      <c r="E1764" s="262" t="s">
        <v>567</v>
      </c>
    </row>
    <row r="1765" spans="2:5" x14ac:dyDescent="0.45">
      <c r="B1765" s="261" t="s">
        <v>3188</v>
      </c>
      <c r="C1765" s="262">
        <v>523465</v>
      </c>
      <c r="D1765" s="262" t="s">
        <v>559</v>
      </c>
      <c r="E1765" s="262" t="s">
        <v>617</v>
      </c>
    </row>
    <row r="1766" spans="2:5" x14ac:dyDescent="0.45">
      <c r="B1766" s="261" t="s">
        <v>3189</v>
      </c>
      <c r="C1766" s="262">
        <v>536709</v>
      </c>
      <c r="D1766" s="262" t="s">
        <v>559</v>
      </c>
      <c r="E1766" s="262" t="s">
        <v>697</v>
      </c>
    </row>
    <row r="1767" spans="2:5" x14ac:dyDescent="0.45">
      <c r="B1767" s="261" t="s">
        <v>3190</v>
      </c>
      <c r="C1767" s="262">
        <v>509162</v>
      </c>
      <c r="D1767" s="262" t="s">
        <v>559</v>
      </c>
      <c r="E1767" s="262" t="s">
        <v>1037</v>
      </c>
    </row>
    <row r="1768" spans="2:5" x14ac:dyDescent="0.45">
      <c r="B1768" s="261" t="s">
        <v>3191</v>
      </c>
      <c r="C1768" s="262">
        <v>517077</v>
      </c>
      <c r="D1768" s="262" t="s">
        <v>559</v>
      </c>
      <c r="E1768" s="262" t="s">
        <v>581</v>
      </c>
    </row>
    <row r="1769" spans="2:5" x14ac:dyDescent="0.45">
      <c r="B1769" s="261" t="s">
        <v>3192</v>
      </c>
      <c r="C1769" s="262">
        <v>511473</v>
      </c>
      <c r="D1769" s="262" t="s">
        <v>3193</v>
      </c>
      <c r="E1769" s="262" t="s">
        <v>542</v>
      </c>
    </row>
    <row r="1770" spans="2:5" x14ac:dyDescent="0.45">
      <c r="B1770" s="261" t="s">
        <v>3194</v>
      </c>
      <c r="C1770" s="262">
        <v>531505</v>
      </c>
      <c r="D1770" s="262" t="s">
        <v>559</v>
      </c>
      <c r="E1770" s="262" t="s">
        <v>576</v>
      </c>
    </row>
    <row r="1771" spans="2:5" x14ac:dyDescent="0.45">
      <c r="B1771" s="261" t="s">
        <v>3195</v>
      </c>
      <c r="C1771" s="262">
        <v>511355</v>
      </c>
      <c r="D1771" s="262" t="s">
        <v>559</v>
      </c>
      <c r="E1771" s="262" t="s">
        <v>576</v>
      </c>
    </row>
    <row r="1772" spans="2:5" x14ac:dyDescent="0.45">
      <c r="B1772" s="261" t="s">
        <v>3196</v>
      </c>
      <c r="C1772" s="262">
        <v>535667</v>
      </c>
      <c r="D1772" s="262" t="s">
        <v>559</v>
      </c>
      <c r="E1772" s="262" t="s">
        <v>576</v>
      </c>
    </row>
    <row r="1773" spans="2:5" x14ac:dyDescent="0.45">
      <c r="B1773" s="261" t="s">
        <v>3197</v>
      </c>
      <c r="C1773" s="262">
        <v>531253</v>
      </c>
      <c r="D1773" s="262" t="s">
        <v>559</v>
      </c>
      <c r="E1773" s="262" t="s">
        <v>718</v>
      </c>
    </row>
    <row r="1774" spans="2:5" x14ac:dyDescent="0.45">
      <c r="B1774" s="261" t="s">
        <v>3198</v>
      </c>
      <c r="C1774" s="262">
        <v>500201</v>
      </c>
      <c r="D1774" s="262" t="s">
        <v>3199</v>
      </c>
      <c r="E1774" s="262" t="s">
        <v>607</v>
      </c>
    </row>
    <row r="1775" spans="2:5" x14ac:dyDescent="0.45">
      <c r="B1775" s="261" t="s">
        <v>3200</v>
      </c>
      <c r="C1775" s="262">
        <v>540152</v>
      </c>
      <c r="D1775" s="262" t="s">
        <v>559</v>
      </c>
      <c r="E1775" s="262" t="s">
        <v>645</v>
      </c>
    </row>
    <row r="1776" spans="2:5" x14ac:dyDescent="0.45">
      <c r="B1776" s="261" t="s">
        <v>3201</v>
      </c>
      <c r="C1776" s="262">
        <v>540565</v>
      </c>
      <c r="D1776" s="262" t="s">
        <v>3202</v>
      </c>
      <c r="E1776" s="262" t="s">
        <v>579</v>
      </c>
    </row>
    <row r="1777" spans="2:5" x14ac:dyDescent="0.45">
      <c r="B1777" s="261" t="s">
        <v>3203</v>
      </c>
      <c r="C1777" s="262">
        <v>530979</v>
      </c>
      <c r="D1777" s="262" t="s">
        <v>559</v>
      </c>
      <c r="E1777" s="262" t="s">
        <v>617</v>
      </c>
    </row>
    <row r="1778" spans="2:5" x14ac:dyDescent="0.45">
      <c r="B1778" s="261" t="s">
        <v>3204</v>
      </c>
      <c r="C1778" s="262">
        <v>531343</v>
      </c>
      <c r="D1778" s="262" t="s">
        <v>559</v>
      </c>
      <c r="E1778" s="262" t="s">
        <v>978</v>
      </c>
    </row>
    <row r="1779" spans="2:5" x14ac:dyDescent="0.45">
      <c r="B1779" s="261" t="s">
        <v>3205</v>
      </c>
      <c r="C1779" s="262">
        <v>590065</v>
      </c>
      <c r="D1779" s="262" t="s">
        <v>3206</v>
      </c>
      <c r="E1779" s="262" t="s">
        <v>581</v>
      </c>
    </row>
    <row r="1780" spans="2:5" x14ac:dyDescent="0.45">
      <c r="B1780" s="261" t="s">
        <v>3207</v>
      </c>
      <c r="C1780" s="262">
        <v>532240</v>
      </c>
      <c r="D1780" s="262" t="s">
        <v>3208</v>
      </c>
      <c r="E1780" s="262" t="s">
        <v>912</v>
      </c>
    </row>
    <row r="1781" spans="2:5" x14ac:dyDescent="0.45">
      <c r="B1781" s="261" t="s">
        <v>3209</v>
      </c>
      <c r="C1781" s="262">
        <v>513361</v>
      </c>
      <c r="D1781" s="262" t="s">
        <v>559</v>
      </c>
      <c r="E1781" s="262" t="s">
        <v>591</v>
      </c>
    </row>
    <row r="1782" spans="2:5" x14ac:dyDescent="0.45">
      <c r="B1782" s="261" t="s">
        <v>3210</v>
      </c>
      <c r="C1782" s="262">
        <v>532189</v>
      </c>
      <c r="D1782" s="262" t="s">
        <v>3211</v>
      </c>
      <c r="E1782" s="262" t="s">
        <v>477</v>
      </c>
    </row>
    <row r="1783" spans="2:5" x14ac:dyDescent="0.45">
      <c r="B1783" s="261" t="s">
        <v>3212</v>
      </c>
      <c r="C1783" s="262">
        <v>535789</v>
      </c>
      <c r="D1783" s="262" t="s">
        <v>3213</v>
      </c>
      <c r="E1783" s="262" t="s">
        <v>617</v>
      </c>
    </row>
    <row r="1784" spans="2:5" x14ac:dyDescent="0.45">
      <c r="B1784" s="261" t="s">
        <v>3214</v>
      </c>
      <c r="C1784" s="262">
        <v>533520</v>
      </c>
      <c r="D1784" s="262" t="s">
        <v>3215</v>
      </c>
      <c r="E1784" s="262" t="s">
        <v>581</v>
      </c>
    </row>
    <row r="1785" spans="2:5" x14ac:dyDescent="0.45">
      <c r="B1785" s="261" t="s">
        <v>3216</v>
      </c>
      <c r="C1785" s="262">
        <v>532832</v>
      </c>
      <c r="D1785" s="262" t="s">
        <v>3217</v>
      </c>
      <c r="E1785" s="262" t="s">
        <v>645</v>
      </c>
    </row>
    <row r="1786" spans="2:5" x14ac:dyDescent="0.45">
      <c r="B1786" s="261" t="s">
        <v>3218</v>
      </c>
      <c r="C1786" s="262">
        <v>532960</v>
      </c>
      <c r="D1786" s="262" t="s">
        <v>3219</v>
      </c>
      <c r="E1786" s="262" t="s">
        <v>542</v>
      </c>
    </row>
    <row r="1787" spans="2:5" x14ac:dyDescent="0.45">
      <c r="B1787" s="261" t="s">
        <v>3220</v>
      </c>
      <c r="C1787" s="262">
        <v>514165</v>
      </c>
      <c r="D1787" s="262" t="s">
        <v>559</v>
      </c>
      <c r="E1787" s="262" t="s">
        <v>934</v>
      </c>
    </row>
    <row r="1788" spans="2:5" x14ac:dyDescent="0.45">
      <c r="B1788" s="261" t="s">
        <v>3221</v>
      </c>
      <c r="C1788" s="262">
        <v>532814</v>
      </c>
      <c r="D1788" s="262" t="s">
        <v>3222</v>
      </c>
      <c r="E1788" s="262" t="s">
        <v>875</v>
      </c>
    </row>
    <row r="1789" spans="2:5" x14ac:dyDescent="0.45">
      <c r="B1789" s="261" t="s">
        <v>3223</v>
      </c>
      <c r="C1789" s="262">
        <v>504731</v>
      </c>
      <c r="D1789" s="262" t="s">
        <v>559</v>
      </c>
      <c r="E1789" s="262" t="s">
        <v>591</v>
      </c>
    </row>
    <row r="1790" spans="2:5" x14ac:dyDescent="0.45">
      <c r="B1790" s="261" t="s">
        <v>3224</v>
      </c>
      <c r="C1790" s="262">
        <v>509692</v>
      </c>
      <c r="D1790" s="262" t="s">
        <v>3225</v>
      </c>
      <c r="E1790" s="262" t="s">
        <v>574</v>
      </c>
    </row>
    <row r="1791" spans="2:5" x14ac:dyDescent="0.45">
      <c r="B1791" s="261" t="s">
        <v>3226</v>
      </c>
      <c r="C1791" s="262">
        <v>540750</v>
      </c>
      <c r="D1791" s="262" t="s">
        <v>3227</v>
      </c>
      <c r="E1791" s="262" t="s">
        <v>697</v>
      </c>
    </row>
    <row r="1792" spans="2:5" x14ac:dyDescent="0.45">
      <c r="B1792" s="261" t="s">
        <v>3228</v>
      </c>
      <c r="C1792" s="262">
        <v>524614</v>
      </c>
      <c r="D1792" s="262" t="s">
        <v>559</v>
      </c>
      <c r="E1792" s="262" t="s">
        <v>639</v>
      </c>
    </row>
    <row r="1793" spans="2:5" x14ac:dyDescent="0.45">
      <c r="B1793" s="261" t="s">
        <v>3229</v>
      </c>
      <c r="C1793" s="262">
        <v>504741</v>
      </c>
      <c r="D1793" s="262" t="s">
        <v>3230</v>
      </c>
      <c r="E1793" s="262" t="s">
        <v>572</v>
      </c>
    </row>
    <row r="1794" spans="2:5" x14ac:dyDescent="0.45">
      <c r="B1794" s="261" t="s">
        <v>3231</v>
      </c>
      <c r="C1794" s="262">
        <v>509051</v>
      </c>
      <c r="D1794" s="262" t="s">
        <v>559</v>
      </c>
      <c r="E1794" s="262" t="s">
        <v>651</v>
      </c>
    </row>
    <row r="1795" spans="2:5" x14ac:dyDescent="0.45">
      <c r="B1795" s="261" t="s">
        <v>3232</v>
      </c>
      <c r="C1795" s="262">
        <v>504746</v>
      </c>
      <c r="D1795" s="262" t="s">
        <v>559</v>
      </c>
      <c r="E1795" s="262" t="s">
        <v>1475</v>
      </c>
    </row>
    <row r="1796" spans="2:5" x14ac:dyDescent="0.45">
      <c r="B1796" s="261" t="s">
        <v>3233</v>
      </c>
      <c r="C1796" s="262">
        <v>533047</v>
      </c>
      <c r="D1796" s="262" t="s">
        <v>3234</v>
      </c>
      <c r="E1796" s="262" t="s">
        <v>591</v>
      </c>
    </row>
    <row r="1797" spans="2:5" x14ac:dyDescent="0.45">
      <c r="B1797" s="261" t="s">
        <v>3235</v>
      </c>
      <c r="C1797" s="262">
        <v>530965</v>
      </c>
      <c r="D1797" s="262" t="s">
        <v>3236</v>
      </c>
      <c r="E1797" s="262" t="s">
        <v>767</v>
      </c>
    </row>
    <row r="1798" spans="2:5" x14ac:dyDescent="0.45">
      <c r="B1798" s="261" t="s">
        <v>3237</v>
      </c>
      <c r="C1798" s="262">
        <v>532388</v>
      </c>
      <c r="D1798" s="262" t="s">
        <v>3238</v>
      </c>
      <c r="E1798" s="262" t="s">
        <v>875</v>
      </c>
    </row>
    <row r="1799" spans="2:5" x14ac:dyDescent="0.45">
      <c r="B1799" s="261" t="s">
        <v>3239</v>
      </c>
      <c r="C1799" s="262">
        <v>500319</v>
      </c>
      <c r="D1799" s="262" t="s">
        <v>559</v>
      </c>
      <c r="E1799" s="262" t="s">
        <v>1256</v>
      </c>
    </row>
    <row r="1800" spans="2:5" x14ac:dyDescent="0.45">
      <c r="B1800" s="261" t="s">
        <v>3240</v>
      </c>
      <c r="C1800" s="262">
        <v>533329</v>
      </c>
      <c r="D1800" s="262" t="s">
        <v>3241</v>
      </c>
      <c r="E1800" s="262" t="s">
        <v>672</v>
      </c>
    </row>
    <row r="1801" spans="2:5" x14ac:dyDescent="0.45">
      <c r="B1801" s="261" t="s">
        <v>3242</v>
      </c>
      <c r="C1801" s="262">
        <v>523586</v>
      </c>
      <c r="D1801" s="262" t="s">
        <v>559</v>
      </c>
      <c r="E1801" s="262" t="s">
        <v>718</v>
      </c>
    </row>
    <row r="1802" spans="2:5" x14ac:dyDescent="0.45">
      <c r="B1802" s="261" t="s">
        <v>3243</v>
      </c>
      <c r="C1802" s="262">
        <v>501700</v>
      </c>
      <c r="D1802" s="262" t="s">
        <v>559</v>
      </c>
      <c r="E1802" s="262" t="s">
        <v>576</v>
      </c>
    </row>
    <row r="1803" spans="2:5" x14ac:dyDescent="0.45">
      <c r="B1803" s="261" t="s">
        <v>3244</v>
      </c>
      <c r="C1803" s="262">
        <v>532745</v>
      </c>
      <c r="D1803" s="262" t="s">
        <v>559</v>
      </c>
      <c r="E1803" s="262" t="s">
        <v>542</v>
      </c>
    </row>
    <row r="1804" spans="2:5" x14ac:dyDescent="0.45">
      <c r="B1804" s="261" t="s">
        <v>3245</v>
      </c>
      <c r="C1804" s="262">
        <v>524648</v>
      </c>
      <c r="D1804" s="262" t="s">
        <v>559</v>
      </c>
      <c r="E1804" s="262" t="s">
        <v>607</v>
      </c>
    </row>
    <row r="1805" spans="2:5" x14ac:dyDescent="0.45">
      <c r="B1805" s="261" t="s">
        <v>3246</v>
      </c>
      <c r="C1805" s="262">
        <v>530747</v>
      </c>
      <c r="D1805" s="262" t="s">
        <v>559</v>
      </c>
      <c r="E1805" s="262" t="s">
        <v>576</v>
      </c>
    </row>
    <row r="1806" spans="2:5" x14ac:dyDescent="0.45">
      <c r="B1806" s="261" t="s">
        <v>3247</v>
      </c>
      <c r="C1806" s="262">
        <v>524342</v>
      </c>
      <c r="D1806" s="262" t="s">
        <v>559</v>
      </c>
      <c r="E1806" s="262" t="s">
        <v>607</v>
      </c>
    </row>
    <row r="1807" spans="2:5" x14ac:dyDescent="0.45">
      <c r="B1807" s="261" t="s">
        <v>3248</v>
      </c>
      <c r="C1807" s="262">
        <v>538838</v>
      </c>
      <c r="D1807" s="262" t="s">
        <v>559</v>
      </c>
      <c r="E1807" s="262" t="s">
        <v>574</v>
      </c>
    </row>
    <row r="1808" spans="2:5" x14ac:dyDescent="0.45">
      <c r="B1808" s="261" t="s">
        <v>3249</v>
      </c>
      <c r="C1808" s="262">
        <v>521016</v>
      </c>
      <c r="D1808" s="262" t="s">
        <v>3250</v>
      </c>
      <c r="E1808" s="262" t="s">
        <v>574</v>
      </c>
    </row>
    <row r="1809" spans="2:5" x14ac:dyDescent="0.45">
      <c r="B1809" s="261" t="s">
        <v>3251</v>
      </c>
      <c r="C1809" s="262">
        <v>526887</v>
      </c>
      <c r="D1809" s="262" t="s">
        <v>559</v>
      </c>
      <c r="E1809" s="262" t="s">
        <v>576</v>
      </c>
    </row>
    <row r="1810" spans="2:5" x14ac:dyDescent="0.45">
      <c r="B1810" s="261" t="s">
        <v>3252</v>
      </c>
      <c r="C1810" s="262">
        <v>524458</v>
      </c>
      <c r="D1810" s="262" t="s">
        <v>559</v>
      </c>
      <c r="E1810" s="262" t="s">
        <v>718</v>
      </c>
    </row>
    <row r="1811" spans="2:5" x14ac:dyDescent="0.45">
      <c r="B1811" s="261" t="s">
        <v>3253</v>
      </c>
      <c r="C1811" s="262">
        <v>506945</v>
      </c>
      <c r="D1811" s="262" t="s">
        <v>559</v>
      </c>
      <c r="E1811" s="262" t="s">
        <v>718</v>
      </c>
    </row>
    <row r="1812" spans="2:5" x14ac:dyDescent="0.45">
      <c r="B1812" s="261" t="s">
        <v>3254</v>
      </c>
      <c r="C1812" s="262">
        <v>531565</v>
      </c>
      <c r="D1812" s="262" t="s">
        <v>559</v>
      </c>
      <c r="E1812" s="262" t="s">
        <v>645</v>
      </c>
    </row>
    <row r="1813" spans="2:5" x14ac:dyDescent="0.45">
      <c r="B1813" s="261" t="s">
        <v>3255</v>
      </c>
      <c r="C1813" s="262">
        <v>500207</v>
      </c>
      <c r="D1813" s="262" t="s">
        <v>3256</v>
      </c>
      <c r="E1813" s="262" t="s">
        <v>574</v>
      </c>
    </row>
    <row r="1814" spans="2:5" x14ac:dyDescent="0.45">
      <c r="B1814" s="261" t="s">
        <v>3257</v>
      </c>
      <c r="C1814" s="262">
        <v>500207</v>
      </c>
      <c r="D1814" s="262" t="s">
        <v>3256</v>
      </c>
      <c r="E1814" s="262" t="s">
        <v>574</v>
      </c>
    </row>
    <row r="1815" spans="2:5" x14ac:dyDescent="0.45">
      <c r="B1815" s="261" t="s">
        <v>3258</v>
      </c>
      <c r="C1815" s="262">
        <v>532717</v>
      </c>
      <c r="D1815" s="262" t="s">
        <v>3259</v>
      </c>
      <c r="E1815" s="262" t="s">
        <v>602</v>
      </c>
    </row>
    <row r="1816" spans="2:5" x14ac:dyDescent="0.45">
      <c r="B1816" s="261" t="s">
        <v>3260</v>
      </c>
      <c r="C1816" s="262">
        <v>533676</v>
      </c>
      <c r="D1816" s="262" t="s">
        <v>3261</v>
      </c>
      <c r="E1816" s="262" t="s">
        <v>542</v>
      </c>
    </row>
    <row r="1817" spans="2:5" x14ac:dyDescent="0.45">
      <c r="B1817" s="261" t="s">
        <v>3262</v>
      </c>
      <c r="C1817" s="262">
        <v>541304</v>
      </c>
      <c r="D1817" s="262" t="s">
        <v>559</v>
      </c>
      <c r="E1817" s="262" t="s">
        <v>756</v>
      </c>
    </row>
    <row r="1818" spans="2:5" x14ac:dyDescent="0.45">
      <c r="B1818" s="261" t="s">
        <v>3263</v>
      </c>
      <c r="C1818" s="262">
        <v>532100</v>
      </c>
      <c r="D1818" s="262" t="s">
        <v>559</v>
      </c>
      <c r="E1818" s="262" t="s">
        <v>651</v>
      </c>
    </row>
    <row r="1819" spans="2:5" x14ac:dyDescent="0.45">
      <c r="B1819" s="261" t="s">
        <v>3264</v>
      </c>
      <c r="C1819" s="262">
        <v>532612</v>
      </c>
      <c r="D1819" s="262" t="s">
        <v>3265</v>
      </c>
      <c r="E1819" s="262" t="s">
        <v>597</v>
      </c>
    </row>
    <row r="1820" spans="2:5" x14ac:dyDescent="0.45">
      <c r="B1820" s="261" t="s">
        <v>3266</v>
      </c>
      <c r="C1820" s="262">
        <v>539433</v>
      </c>
      <c r="D1820" s="262" t="s">
        <v>559</v>
      </c>
      <c r="E1820" s="262" t="s">
        <v>1027</v>
      </c>
    </row>
    <row r="1821" spans="2:5" x14ac:dyDescent="0.45">
      <c r="B1821" s="261" t="s">
        <v>3267</v>
      </c>
      <c r="C1821" s="262">
        <v>504092</v>
      </c>
      <c r="D1821" s="262" t="s">
        <v>559</v>
      </c>
      <c r="E1821" s="262" t="s">
        <v>718</v>
      </c>
    </row>
    <row r="1822" spans="2:5" x14ac:dyDescent="0.45">
      <c r="B1822" s="261" t="s">
        <v>3268</v>
      </c>
      <c r="C1822" s="262">
        <v>504058</v>
      </c>
      <c r="D1822" s="262" t="s">
        <v>3269</v>
      </c>
      <c r="E1822" s="262" t="s">
        <v>1103</v>
      </c>
    </row>
    <row r="1823" spans="2:5" x14ac:dyDescent="0.45">
      <c r="B1823" s="261" t="s">
        <v>3270</v>
      </c>
      <c r="C1823" s="262">
        <v>533257</v>
      </c>
      <c r="D1823" s="262" t="s">
        <v>3271</v>
      </c>
      <c r="E1823" s="262" t="s">
        <v>855</v>
      </c>
    </row>
    <row r="1824" spans="2:5" x14ac:dyDescent="0.45">
      <c r="B1824" s="261" t="s">
        <v>3272</v>
      </c>
      <c r="C1824" s="262">
        <v>541336</v>
      </c>
      <c r="D1824" s="262" t="s">
        <v>3273</v>
      </c>
      <c r="E1824" s="262" t="s">
        <v>576</v>
      </c>
    </row>
    <row r="1825" spans="2:5" x14ac:dyDescent="0.45">
      <c r="B1825" s="261" t="s">
        <v>3274</v>
      </c>
      <c r="C1825" s="262">
        <v>521005</v>
      </c>
      <c r="D1825" s="262" t="s">
        <v>559</v>
      </c>
      <c r="E1825" s="262" t="s">
        <v>574</v>
      </c>
    </row>
    <row r="1826" spans="2:5" x14ac:dyDescent="0.45">
      <c r="B1826" s="261" t="s">
        <v>3275</v>
      </c>
      <c r="C1826" s="262">
        <v>532894</v>
      </c>
      <c r="D1826" s="262" t="s">
        <v>3276</v>
      </c>
      <c r="E1826" s="262" t="s">
        <v>697</v>
      </c>
    </row>
    <row r="1827" spans="2:5" x14ac:dyDescent="0.45">
      <c r="B1827" s="261" t="s">
        <v>3277</v>
      </c>
      <c r="C1827" s="262">
        <v>539175</v>
      </c>
      <c r="D1827" s="262" t="s">
        <v>559</v>
      </c>
      <c r="E1827" s="262" t="s">
        <v>1065</v>
      </c>
    </row>
    <row r="1828" spans="2:5" x14ac:dyDescent="0.45">
      <c r="B1828" s="261" t="s">
        <v>3278</v>
      </c>
      <c r="C1828" s="262">
        <v>532514</v>
      </c>
      <c r="D1828" s="262" t="s">
        <v>3279</v>
      </c>
      <c r="E1828" s="262" t="s">
        <v>584</v>
      </c>
    </row>
    <row r="1829" spans="2:5" x14ac:dyDescent="0.45">
      <c r="B1829" s="261" t="s">
        <v>3280</v>
      </c>
      <c r="C1829" s="262">
        <v>532150</v>
      </c>
      <c r="D1829" s="262" t="s">
        <v>3281</v>
      </c>
      <c r="E1829" s="262" t="s">
        <v>1027</v>
      </c>
    </row>
    <row r="1830" spans="2:5" x14ac:dyDescent="0.45">
      <c r="B1830" s="261" t="s">
        <v>3282</v>
      </c>
      <c r="C1830" s="262">
        <v>526445</v>
      </c>
      <c r="D1830" s="262" t="s">
        <v>3283</v>
      </c>
      <c r="E1830" s="262" t="s">
        <v>756</v>
      </c>
    </row>
    <row r="1831" spans="2:5" x14ac:dyDescent="0.45">
      <c r="B1831" s="261" t="s">
        <v>3284</v>
      </c>
      <c r="C1831" s="262">
        <v>522165</v>
      </c>
      <c r="D1831" s="262" t="s">
        <v>559</v>
      </c>
      <c r="E1831" s="262" t="s">
        <v>591</v>
      </c>
    </row>
    <row r="1832" spans="2:5" x14ac:dyDescent="0.45">
      <c r="B1832" s="261" t="s">
        <v>3285</v>
      </c>
      <c r="C1832" s="262">
        <v>503639</v>
      </c>
      <c r="D1832" s="262" t="s">
        <v>559</v>
      </c>
      <c r="E1832" s="262" t="s">
        <v>978</v>
      </c>
    </row>
    <row r="1833" spans="2:5" x14ac:dyDescent="0.45">
      <c r="B1833" s="261" t="s">
        <v>3286</v>
      </c>
      <c r="C1833" s="262">
        <v>532305</v>
      </c>
      <c r="D1833" s="262" t="s">
        <v>3287</v>
      </c>
      <c r="E1833" s="262" t="s">
        <v>597</v>
      </c>
    </row>
    <row r="1834" spans="2:5" x14ac:dyDescent="0.45">
      <c r="B1834" s="261" t="s">
        <v>3288</v>
      </c>
      <c r="C1834" s="262">
        <v>524652</v>
      </c>
      <c r="D1834" s="262" t="s">
        <v>3289</v>
      </c>
      <c r="E1834" s="262" t="s">
        <v>597</v>
      </c>
    </row>
    <row r="1835" spans="2:5" x14ac:dyDescent="0.45">
      <c r="B1835" s="261" t="s">
        <v>3290</v>
      </c>
      <c r="C1835" s="262">
        <v>532001</v>
      </c>
      <c r="D1835" s="262" t="s">
        <v>559</v>
      </c>
      <c r="E1835" s="262" t="s">
        <v>591</v>
      </c>
    </row>
    <row r="1836" spans="2:5" x14ac:dyDescent="0.45">
      <c r="B1836" s="261" t="s">
        <v>3291</v>
      </c>
      <c r="C1836" s="262">
        <v>531841</v>
      </c>
      <c r="D1836" s="262" t="s">
        <v>559</v>
      </c>
      <c r="E1836" s="262" t="s">
        <v>576</v>
      </c>
    </row>
    <row r="1837" spans="2:5" x14ac:dyDescent="0.45">
      <c r="B1837" s="261" t="s">
        <v>3292</v>
      </c>
      <c r="C1837" s="262">
        <v>532187</v>
      </c>
      <c r="D1837" s="262" t="s">
        <v>3293</v>
      </c>
      <c r="E1837" s="262" t="s">
        <v>875</v>
      </c>
    </row>
    <row r="1838" spans="2:5" x14ac:dyDescent="0.45">
      <c r="B1838" s="261" t="s">
        <v>3294</v>
      </c>
      <c r="C1838" s="262">
        <v>501298</v>
      </c>
      <c r="D1838" s="262" t="s">
        <v>559</v>
      </c>
      <c r="E1838" s="262" t="s">
        <v>579</v>
      </c>
    </row>
    <row r="1839" spans="2:5" x14ac:dyDescent="0.45">
      <c r="B1839" s="261" t="s">
        <v>3295</v>
      </c>
      <c r="C1839" s="262">
        <v>501295</v>
      </c>
      <c r="D1839" s="262" t="s">
        <v>3296</v>
      </c>
      <c r="E1839" s="262" t="s">
        <v>576</v>
      </c>
    </row>
    <row r="1840" spans="2:5" x14ac:dyDescent="0.45">
      <c r="B1840" s="261" t="s">
        <v>3297</v>
      </c>
      <c r="C1840" s="262">
        <v>506222</v>
      </c>
      <c r="D1840" s="262" t="s">
        <v>3298</v>
      </c>
      <c r="E1840" s="262" t="s">
        <v>718</v>
      </c>
    </row>
    <row r="1841" spans="2:5" x14ac:dyDescent="0.45">
      <c r="B1841" s="261" t="s">
        <v>3299</v>
      </c>
      <c r="C1841" s="262">
        <v>506222</v>
      </c>
      <c r="D1841" s="262" t="s">
        <v>3298</v>
      </c>
      <c r="E1841" s="262" t="s">
        <v>718</v>
      </c>
    </row>
    <row r="1842" spans="2:5" x14ac:dyDescent="0.45">
      <c r="B1842" s="261" t="s">
        <v>3300</v>
      </c>
      <c r="C1842" s="262">
        <v>512025</v>
      </c>
      <c r="D1842" s="262" t="s">
        <v>559</v>
      </c>
      <c r="E1842" s="262" t="s">
        <v>978</v>
      </c>
    </row>
    <row r="1843" spans="2:5" x14ac:dyDescent="0.45">
      <c r="B1843" s="261" t="s">
        <v>3301</v>
      </c>
      <c r="C1843" s="262">
        <v>539807</v>
      </c>
      <c r="D1843" s="262" t="s">
        <v>3302</v>
      </c>
      <c r="E1843" s="262" t="s">
        <v>565</v>
      </c>
    </row>
    <row r="1844" spans="2:5" x14ac:dyDescent="0.45">
      <c r="B1844" s="261" t="s">
        <v>3303</v>
      </c>
      <c r="C1844" s="262">
        <v>533154</v>
      </c>
      <c r="D1844" s="262" t="s">
        <v>3304</v>
      </c>
      <c r="E1844" s="262" t="s">
        <v>545</v>
      </c>
    </row>
    <row r="1845" spans="2:5" x14ac:dyDescent="0.45">
      <c r="B1845" s="261" t="s">
        <v>3305</v>
      </c>
      <c r="C1845" s="262">
        <v>533154</v>
      </c>
      <c r="D1845" s="262" t="s">
        <v>3304</v>
      </c>
      <c r="E1845" s="262" t="s">
        <v>545</v>
      </c>
    </row>
    <row r="1846" spans="2:5" x14ac:dyDescent="0.45">
      <c r="B1846" s="261" t="s">
        <v>3306</v>
      </c>
      <c r="C1846" s="262">
        <v>541083</v>
      </c>
      <c r="D1846" s="262" t="s">
        <v>559</v>
      </c>
      <c r="E1846" s="262" t="s">
        <v>1601</v>
      </c>
    </row>
    <row r="1847" spans="2:5" x14ac:dyDescent="0.45">
      <c r="B1847" s="261" t="s">
        <v>3307</v>
      </c>
      <c r="C1847" s="262">
        <v>532777</v>
      </c>
      <c r="D1847" s="262" t="s">
        <v>3308</v>
      </c>
      <c r="E1847" s="262" t="s">
        <v>3309</v>
      </c>
    </row>
    <row r="1848" spans="2:5" x14ac:dyDescent="0.45">
      <c r="B1848" s="261" t="s">
        <v>3310</v>
      </c>
      <c r="C1848" s="262">
        <v>532777</v>
      </c>
      <c r="D1848" s="262" t="s">
        <v>3308</v>
      </c>
      <c r="E1848" s="262" t="s">
        <v>3309</v>
      </c>
    </row>
    <row r="1849" spans="2:5" x14ac:dyDescent="0.45">
      <c r="B1849" s="261" t="s">
        <v>3311</v>
      </c>
      <c r="C1849" s="262" t="s">
        <v>559</v>
      </c>
      <c r="D1849" s="262" t="s">
        <v>3312</v>
      </c>
      <c r="E1849" s="262" t="s">
        <v>570</v>
      </c>
    </row>
    <row r="1850" spans="2:5" x14ac:dyDescent="0.45">
      <c r="B1850" s="261" t="s">
        <v>3313</v>
      </c>
      <c r="C1850" s="262">
        <v>504810</v>
      </c>
      <c r="D1850" s="262" t="s">
        <v>559</v>
      </c>
      <c r="E1850" s="262" t="s">
        <v>887</v>
      </c>
    </row>
    <row r="1851" spans="2:5" x14ac:dyDescent="0.45">
      <c r="B1851" s="261" t="s">
        <v>3314</v>
      </c>
      <c r="C1851" s="262">
        <v>504810</v>
      </c>
      <c r="D1851" s="262" t="s">
        <v>559</v>
      </c>
      <c r="E1851" s="262" t="s">
        <v>887</v>
      </c>
    </row>
    <row r="1852" spans="2:5" x14ac:dyDescent="0.45">
      <c r="B1852" s="261" t="s">
        <v>3315</v>
      </c>
      <c r="C1852" s="262">
        <v>500209</v>
      </c>
      <c r="D1852" s="262" t="s">
        <v>3316</v>
      </c>
      <c r="E1852" s="262" t="s">
        <v>545</v>
      </c>
    </row>
    <row r="1853" spans="2:5" x14ac:dyDescent="0.45">
      <c r="B1853" s="261" t="s">
        <v>3317</v>
      </c>
      <c r="C1853" s="262">
        <v>530777</v>
      </c>
      <c r="D1853" s="262" t="s">
        <v>559</v>
      </c>
      <c r="E1853" s="262" t="s">
        <v>678</v>
      </c>
    </row>
    <row r="1854" spans="2:5" x14ac:dyDescent="0.45">
      <c r="B1854" s="261" t="s">
        <v>3318</v>
      </c>
      <c r="C1854" s="262">
        <v>537985</v>
      </c>
      <c r="D1854" s="262" t="s">
        <v>559</v>
      </c>
      <c r="E1854" s="262" t="s">
        <v>651</v>
      </c>
    </row>
    <row r="1855" spans="2:5" x14ac:dyDescent="0.45">
      <c r="B1855" s="261" t="s">
        <v>3319</v>
      </c>
      <c r="C1855" s="262">
        <v>500210</v>
      </c>
      <c r="D1855" s="262" t="s">
        <v>3320</v>
      </c>
      <c r="E1855" s="262" t="s">
        <v>567</v>
      </c>
    </row>
    <row r="1856" spans="2:5" x14ac:dyDescent="0.45">
      <c r="B1856" s="261" t="s">
        <v>3321</v>
      </c>
      <c r="C1856" s="262">
        <v>500210</v>
      </c>
      <c r="D1856" s="262" t="s">
        <v>3320</v>
      </c>
      <c r="E1856" s="262" t="s">
        <v>567</v>
      </c>
    </row>
    <row r="1857" spans="2:5" x14ac:dyDescent="0.45">
      <c r="B1857" s="261" t="s">
        <v>3322</v>
      </c>
      <c r="C1857" s="262">
        <v>530787</v>
      </c>
      <c r="D1857" s="262" t="s">
        <v>559</v>
      </c>
      <c r="E1857" s="262" t="s">
        <v>2544</v>
      </c>
    </row>
    <row r="1858" spans="2:5" x14ac:dyDescent="0.45">
      <c r="B1858" s="261" t="s">
        <v>3323</v>
      </c>
      <c r="C1858" s="262">
        <v>531929</v>
      </c>
      <c r="D1858" s="262" t="s">
        <v>3324</v>
      </c>
      <c r="E1858" s="262" t="s">
        <v>678</v>
      </c>
    </row>
    <row r="1859" spans="2:5" x14ac:dyDescent="0.45">
      <c r="B1859" s="261" t="s">
        <v>3325</v>
      </c>
      <c r="C1859" s="262" t="s">
        <v>559</v>
      </c>
      <c r="D1859" s="262" t="s">
        <v>3326</v>
      </c>
      <c r="E1859" s="262" t="s">
        <v>570</v>
      </c>
    </row>
    <row r="1860" spans="2:5" x14ac:dyDescent="0.45">
      <c r="B1860" s="261" t="s">
        <v>3327</v>
      </c>
      <c r="C1860" s="262">
        <v>533315</v>
      </c>
      <c r="D1860" s="262" t="s">
        <v>559</v>
      </c>
      <c r="E1860" s="262" t="s">
        <v>724</v>
      </c>
    </row>
    <row r="1861" spans="2:5" x14ac:dyDescent="0.45">
      <c r="B1861" s="261" t="s">
        <v>3328</v>
      </c>
      <c r="C1861" s="262">
        <v>517433</v>
      </c>
      <c r="D1861" s="262" t="s">
        <v>559</v>
      </c>
      <c r="E1861" s="262" t="s">
        <v>545</v>
      </c>
    </row>
    <row r="1862" spans="2:5" x14ac:dyDescent="0.45">
      <c r="B1862" s="261" t="s">
        <v>3329</v>
      </c>
      <c r="C1862" s="262">
        <v>541983</v>
      </c>
      <c r="D1862" s="262" t="s">
        <v>559</v>
      </c>
      <c r="E1862" s="262" t="s">
        <v>3330</v>
      </c>
    </row>
    <row r="1863" spans="2:5" x14ac:dyDescent="0.45">
      <c r="B1863" s="261" t="s">
        <v>3331</v>
      </c>
      <c r="C1863" s="262">
        <v>541983</v>
      </c>
      <c r="D1863" s="262" t="s">
        <v>559</v>
      </c>
      <c r="E1863" s="262" t="s">
        <v>3330</v>
      </c>
    </row>
    <row r="1864" spans="2:5" x14ac:dyDescent="0.45">
      <c r="B1864" s="261" t="s">
        <v>3332</v>
      </c>
      <c r="C1864" s="262">
        <v>523840</v>
      </c>
      <c r="D1864" s="262" t="s">
        <v>559</v>
      </c>
      <c r="E1864" s="262" t="s">
        <v>753</v>
      </c>
    </row>
    <row r="1865" spans="2:5" x14ac:dyDescent="0.45">
      <c r="B1865" s="261" t="s">
        <v>3333</v>
      </c>
      <c r="C1865" s="262" t="s">
        <v>559</v>
      </c>
      <c r="D1865" s="262" t="s">
        <v>3334</v>
      </c>
      <c r="E1865" s="262" t="s">
        <v>570</v>
      </c>
    </row>
    <row r="1866" spans="2:5" x14ac:dyDescent="0.45">
      <c r="B1866" s="261" t="s">
        <v>3335</v>
      </c>
      <c r="C1866" s="262">
        <v>541353</v>
      </c>
      <c r="D1866" s="262" t="s">
        <v>559</v>
      </c>
      <c r="E1866" s="262" t="s">
        <v>955</v>
      </c>
    </row>
    <row r="1867" spans="2:5" x14ac:dyDescent="0.45">
      <c r="B1867" s="261" t="s">
        <v>3336</v>
      </c>
      <c r="C1867" s="262">
        <v>532706</v>
      </c>
      <c r="D1867" s="262" t="s">
        <v>3337</v>
      </c>
      <c r="E1867" s="262" t="s">
        <v>560</v>
      </c>
    </row>
    <row r="1868" spans="2:5" x14ac:dyDescent="0.45">
      <c r="B1868" s="261" t="s">
        <v>3338</v>
      </c>
      <c r="C1868" s="262">
        <v>539083</v>
      </c>
      <c r="D1868" s="262" t="s">
        <v>3339</v>
      </c>
      <c r="E1868" s="262" t="s">
        <v>602</v>
      </c>
    </row>
    <row r="1869" spans="2:5" x14ac:dyDescent="0.45">
      <c r="B1869" s="261" t="s">
        <v>3340</v>
      </c>
      <c r="C1869" s="262">
        <v>532851</v>
      </c>
      <c r="D1869" s="262" t="s">
        <v>3341</v>
      </c>
      <c r="E1869" s="262" t="s">
        <v>702</v>
      </c>
    </row>
    <row r="1870" spans="2:5" x14ac:dyDescent="0.45">
      <c r="B1870" s="261" t="s">
        <v>3342</v>
      </c>
      <c r="C1870" s="262">
        <v>532851</v>
      </c>
      <c r="D1870" s="262" t="s">
        <v>3341</v>
      </c>
      <c r="E1870" s="262" t="s">
        <v>702</v>
      </c>
    </row>
    <row r="1871" spans="2:5" x14ac:dyDescent="0.45">
      <c r="B1871" s="261" t="s">
        <v>3343</v>
      </c>
      <c r="C1871" s="262">
        <v>500211</v>
      </c>
      <c r="D1871" s="262" t="s">
        <v>559</v>
      </c>
      <c r="E1871" s="262" t="s">
        <v>743</v>
      </c>
    </row>
    <row r="1872" spans="2:5" x14ac:dyDescent="0.45">
      <c r="B1872" s="261" t="s">
        <v>3344</v>
      </c>
      <c r="C1872" s="262">
        <v>532774</v>
      </c>
      <c r="D1872" s="262" t="s">
        <v>3345</v>
      </c>
      <c r="E1872" s="262" t="s">
        <v>545</v>
      </c>
    </row>
    <row r="1873" spans="2:5" x14ac:dyDescent="0.45">
      <c r="B1873" s="261" t="s">
        <v>3346</v>
      </c>
      <c r="C1873" s="262">
        <v>526871</v>
      </c>
      <c r="D1873" s="262" t="s">
        <v>559</v>
      </c>
      <c r="E1873" s="262" t="s">
        <v>542</v>
      </c>
    </row>
    <row r="1874" spans="2:5" x14ac:dyDescent="0.45">
      <c r="B1874" s="261" t="s">
        <v>3347</v>
      </c>
      <c r="C1874" s="262">
        <v>531314</v>
      </c>
      <c r="D1874" s="262" t="s">
        <v>3348</v>
      </c>
      <c r="E1874" s="262" t="s">
        <v>576</v>
      </c>
    </row>
    <row r="1875" spans="2:5" x14ac:dyDescent="0.45">
      <c r="B1875" s="261" t="s">
        <v>3349</v>
      </c>
      <c r="C1875" s="262">
        <v>505358</v>
      </c>
      <c r="D1875" s="262" t="s">
        <v>559</v>
      </c>
      <c r="E1875" s="262" t="s">
        <v>567</v>
      </c>
    </row>
    <row r="1876" spans="2:5" x14ac:dyDescent="0.45">
      <c r="B1876" s="261" t="s">
        <v>3350</v>
      </c>
      <c r="C1876" s="262">
        <v>505358</v>
      </c>
      <c r="D1876" s="262" t="s">
        <v>559</v>
      </c>
      <c r="E1876" s="262" t="s">
        <v>567</v>
      </c>
    </row>
    <row r="1877" spans="2:5" x14ac:dyDescent="0.45">
      <c r="B1877" s="261" t="s">
        <v>3351</v>
      </c>
      <c r="C1877" s="262">
        <v>535958</v>
      </c>
      <c r="D1877" s="262" t="s">
        <v>3352</v>
      </c>
      <c r="E1877" s="262" t="s">
        <v>672</v>
      </c>
    </row>
    <row r="1878" spans="2:5" x14ac:dyDescent="0.45">
      <c r="B1878" s="261" t="s">
        <v>3353</v>
      </c>
      <c r="C1878" s="262">
        <v>517423</v>
      </c>
      <c r="D1878" s="262" t="s">
        <v>559</v>
      </c>
      <c r="E1878" s="262" t="s">
        <v>855</v>
      </c>
    </row>
    <row r="1879" spans="2:5" x14ac:dyDescent="0.45">
      <c r="B1879" s="261" t="s">
        <v>3354</v>
      </c>
      <c r="C1879" s="262">
        <v>536868</v>
      </c>
      <c r="D1879" s="262" t="s">
        <v>559</v>
      </c>
      <c r="E1879" s="262" t="s">
        <v>545</v>
      </c>
    </row>
    <row r="1880" spans="2:5" x14ac:dyDescent="0.45">
      <c r="B1880" s="261" t="s">
        <v>3355</v>
      </c>
      <c r="C1880" s="262">
        <v>539149</v>
      </c>
      <c r="D1880" s="262" t="s">
        <v>559</v>
      </c>
      <c r="E1880" s="262" t="s">
        <v>643</v>
      </c>
    </row>
    <row r="1881" spans="2:5" x14ac:dyDescent="0.45">
      <c r="B1881" s="261" t="s">
        <v>3356</v>
      </c>
      <c r="C1881" s="262">
        <v>500212</v>
      </c>
      <c r="D1881" s="262" t="s">
        <v>559</v>
      </c>
      <c r="E1881" s="262" t="s">
        <v>576</v>
      </c>
    </row>
    <row r="1882" spans="2:5" x14ac:dyDescent="0.45">
      <c r="B1882" s="261" t="s">
        <v>3357</v>
      </c>
      <c r="C1882" s="262">
        <v>519606</v>
      </c>
      <c r="D1882" s="262" t="s">
        <v>559</v>
      </c>
      <c r="E1882" s="262" t="s">
        <v>806</v>
      </c>
    </row>
    <row r="1883" spans="2:5" x14ac:dyDescent="0.45">
      <c r="B1883" s="261" t="s">
        <v>3358</v>
      </c>
      <c r="C1883" s="262">
        <v>531889</v>
      </c>
      <c r="D1883" s="262" t="s">
        <v>559</v>
      </c>
      <c r="E1883" s="262" t="s">
        <v>1099</v>
      </c>
    </row>
    <row r="1884" spans="2:5" x14ac:dyDescent="0.45">
      <c r="B1884" s="261" t="s">
        <v>3359</v>
      </c>
      <c r="C1884" s="262">
        <v>530921</v>
      </c>
      <c r="D1884" s="262" t="s">
        <v>559</v>
      </c>
      <c r="E1884" s="262" t="s">
        <v>678</v>
      </c>
    </row>
    <row r="1885" spans="2:5" x14ac:dyDescent="0.45">
      <c r="B1885" s="261" t="s">
        <v>3360</v>
      </c>
      <c r="C1885" s="262">
        <v>538835</v>
      </c>
      <c r="D1885" s="262" t="s">
        <v>3361</v>
      </c>
      <c r="E1885" s="262" t="s">
        <v>651</v>
      </c>
    </row>
    <row r="1886" spans="2:5" x14ac:dyDescent="0.45">
      <c r="B1886" s="261" t="s">
        <v>3362</v>
      </c>
      <c r="C1886" s="262">
        <v>534732</v>
      </c>
      <c r="D1886" s="262" t="s">
        <v>559</v>
      </c>
      <c r="E1886" s="262" t="s">
        <v>542</v>
      </c>
    </row>
    <row r="1887" spans="2:5" x14ac:dyDescent="0.45">
      <c r="B1887" s="261" t="s">
        <v>3363</v>
      </c>
      <c r="C1887" s="262">
        <v>506134</v>
      </c>
      <c r="D1887" s="262" t="s">
        <v>559</v>
      </c>
      <c r="E1887" s="262" t="s">
        <v>678</v>
      </c>
    </row>
    <row r="1888" spans="2:5" x14ac:dyDescent="0.45">
      <c r="B1888" s="261" t="s">
        <v>3364</v>
      </c>
      <c r="C1888" s="262">
        <v>532326</v>
      </c>
      <c r="D1888" s="262" t="s">
        <v>3365</v>
      </c>
      <c r="E1888" s="262" t="s">
        <v>651</v>
      </c>
    </row>
    <row r="1889" spans="2:5" x14ac:dyDescent="0.45">
      <c r="B1889" s="261" t="s">
        <v>3366</v>
      </c>
      <c r="C1889" s="262">
        <v>511391</v>
      </c>
      <c r="D1889" s="262" t="s">
        <v>559</v>
      </c>
      <c r="E1889" s="262" t="s">
        <v>576</v>
      </c>
    </row>
    <row r="1890" spans="2:5" x14ac:dyDescent="0.45">
      <c r="B1890" s="261" t="s">
        <v>3367</v>
      </c>
      <c r="C1890" s="262">
        <v>530259</v>
      </c>
      <c r="D1890" s="262" t="s">
        <v>559</v>
      </c>
      <c r="E1890" s="262" t="s">
        <v>631</v>
      </c>
    </row>
    <row r="1891" spans="2:5" x14ac:dyDescent="0.45">
      <c r="B1891" s="261" t="s">
        <v>3368</v>
      </c>
      <c r="C1891" s="262">
        <v>539692</v>
      </c>
      <c r="D1891" s="262" t="s">
        <v>559</v>
      </c>
      <c r="E1891" s="262" t="s">
        <v>576</v>
      </c>
    </row>
    <row r="1892" spans="2:5" x14ac:dyDescent="0.45">
      <c r="B1892" s="261" t="s">
        <v>3369</v>
      </c>
      <c r="C1892" s="262">
        <v>539448</v>
      </c>
      <c r="D1892" s="262" t="s">
        <v>3370</v>
      </c>
      <c r="E1892" s="262" t="s">
        <v>2689</v>
      </c>
    </row>
    <row r="1893" spans="2:5" x14ac:dyDescent="0.45">
      <c r="B1893" s="261" t="s">
        <v>3371</v>
      </c>
      <c r="C1893" s="262">
        <v>526512</v>
      </c>
      <c r="D1893" s="262" t="s">
        <v>559</v>
      </c>
      <c r="E1893" s="262" t="s">
        <v>622</v>
      </c>
    </row>
    <row r="1894" spans="2:5" x14ac:dyDescent="0.45">
      <c r="B1894" s="261" t="s">
        <v>3372</v>
      </c>
      <c r="C1894" s="262">
        <v>505737</v>
      </c>
      <c r="D1894" s="262" t="s">
        <v>559</v>
      </c>
      <c r="E1894" s="262" t="s">
        <v>567</v>
      </c>
    </row>
    <row r="1895" spans="2:5" x14ac:dyDescent="0.45">
      <c r="B1895" s="261" t="s">
        <v>3373</v>
      </c>
      <c r="C1895" s="262">
        <v>505737</v>
      </c>
      <c r="D1895" s="262" t="s">
        <v>559</v>
      </c>
      <c r="E1895" s="262" t="s">
        <v>567</v>
      </c>
    </row>
    <row r="1896" spans="2:5" x14ac:dyDescent="0.45">
      <c r="B1896" s="261" t="s">
        <v>3374</v>
      </c>
      <c r="C1896" s="262" t="s">
        <v>559</v>
      </c>
      <c r="D1896" s="262" t="s">
        <v>3375</v>
      </c>
      <c r="E1896" s="262" t="s">
        <v>508</v>
      </c>
    </row>
    <row r="1897" spans="2:5" x14ac:dyDescent="0.45">
      <c r="B1897" s="261" t="s">
        <v>3376</v>
      </c>
      <c r="C1897" s="262">
        <v>509709</v>
      </c>
      <c r="D1897" s="262" t="s">
        <v>559</v>
      </c>
      <c r="E1897" s="262" t="s">
        <v>678</v>
      </c>
    </row>
    <row r="1898" spans="2:5" x14ac:dyDescent="0.45">
      <c r="B1898" s="261" t="s">
        <v>3377</v>
      </c>
      <c r="C1898" s="262">
        <v>517044</v>
      </c>
      <c r="D1898" s="262" t="s">
        <v>559</v>
      </c>
      <c r="E1898" s="262" t="s">
        <v>643</v>
      </c>
    </row>
    <row r="1899" spans="2:5" x14ac:dyDescent="0.45">
      <c r="B1899" s="261" t="s">
        <v>3378</v>
      </c>
      <c r="C1899" s="262">
        <v>530781</v>
      </c>
      <c r="D1899" s="262" t="s">
        <v>559</v>
      </c>
      <c r="E1899" s="262" t="s">
        <v>617</v>
      </c>
    </row>
    <row r="1900" spans="2:5" x14ac:dyDescent="0.45">
      <c r="B1900" s="261" t="s">
        <v>3379</v>
      </c>
      <c r="C1900" s="262">
        <v>502330</v>
      </c>
      <c r="D1900" s="262" t="s">
        <v>3380</v>
      </c>
      <c r="E1900" s="262" t="s">
        <v>553</v>
      </c>
    </row>
    <row r="1901" spans="2:5" x14ac:dyDescent="0.45">
      <c r="B1901" s="261" t="s">
        <v>3381</v>
      </c>
      <c r="C1901" s="262">
        <v>500213</v>
      </c>
      <c r="D1901" s="262" t="s">
        <v>559</v>
      </c>
      <c r="E1901" s="262" t="s">
        <v>1558</v>
      </c>
    </row>
    <row r="1902" spans="2:5" x14ac:dyDescent="0.45">
      <c r="B1902" s="261" t="s">
        <v>3382</v>
      </c>
      <c r="C1902" s="262">
        <v>532072</v>
      </c>
      <c r="D1902" s="262" t="s">
        <v>559</v>
      </c>
      <c r="E1902" s="262" t="s">
        <v>562</v>
      </c>
    </row>
    <row r="1903" spans="2:5" x14ac:dyDescent="0.45">
      <c r="B1903" s="261" t="s">
        <v>3383</v>
      </c>
      <c r="C1903" s="262">
        <v>533181</v>
      </c>
      <c r="D1903" s="262" t="s">
        <v>3384</v>
      </c>
      <c r="E1903" s="262" t="s">
        <v>3309</v>
      </c>
    </row>
    <row r="1904" spans="2:5" x14ac:dyDescent="0.45">
      <c r="B1904" s="261" t="s">
        <v>3385</v>
      </c>
      <c r="C1904" s="262">
        <v>533506</v>
      </c>
      <c r="D1904" s="262" t="s">
        <v>3386</v>
      </c>
      <c r="E1904" s="262" t="s">
        <v>542</v>
      </c>
    </row>
    <row r="1905" spans="2:5" x14ac:dyDescent="0.45">
      <c r="B1905" s="261" t="s">
        <v>3387</v>
      </c>
      <c r="C1905" s="262">
        <v>533172</v>
      </c>
      <c r="D1905" s="262" t="s">
        <v>3388</v>
      </c>
      <c r="E1905" s="262" t="s">
        <v>542</v>
      </c>
    </row>
    <row r="1906" spans="2:5" x14ac:dyDescent="0.45">
      <c r="B1906" s="261" t="s">
        <v>3389</v>
      </c>
      <c r="C1906" s="262">
        <v>504786</v>
      </c>
      <c r="D1906" s="262" t="s">
        <v>559</v>
      </c>
      <c r="E1906" s="262" t="s">
        <v>1475</v>
      </c>
    </row>
    <row r="1907" spans="2:5" x14ac:dyDescent="0.45">
      <c r="B1907" s="261" t="s">
        <v>3390</v>
      </c>
      <c r="C1907" s="262">
        <v>523844</v>
      </c>
      <c r="D1907" s="262" t="s">
        <v>559</v>
      </c>
      <c r="E1907" s="262" t="s">
        <v>1720</v>
      </c>
    </row>
    <row r="1908" spans="2:5" x14ac:dyDescent="0.45">
      <c r="B1908" s="261" t="s">
        <v>3391</v>
      </c>
      <c r="C1908" s="262">
        <v>523752</v>
      </c>
      <c r="D1908" s="262" t="s">
        <v>559</v>
      </c>
      <c r="E1908" s="262" t="s">
        <v>567</v>
      </c>
    </row>
    <row r="1909" spans="2:5" x14ac:dyDescent="0.45">
      <c r="B1909" s="261" t="s">
        <v>3392</v>
      </c>
      <c r="C1909" s="262">
        <v>524164</v>
      </c>
      <c r="D1909" s="262" t="s">
        <v>3393</v>
      </c>
      <c r="E1909" s="262" t="s">
        <v>597</v>
      </c>
    </row>
    <row r="1910" spans="2:5" x14ac:dyDescent="0.45">
      <c r="B1910" s="261" t="s">
        <v>3394</v>
      </c>
      <c r="C1910" s="262">
        <v>500214</v>
      </c>
      <c r="D1910" s="262" t="s">
        <v>559</v>
      </c>
      <c r="E1910" s="262" t="s">
        <v>567</v>
      </c>
    </row>
    <row r="1911" spans="2:5" x14ac:dyDescent="0.45">
      <c r="B1911" s="261" t="s">
        <v>3395</v>
      </c>
      <c r="C1911" s="262">
        <v>500214</v>
      </c>
      <c r="D1911" s="262" t="s">
        <v>559</v>
      </c>
      <c r="E1911" s="262" t="s">
        <v>567</v>
      </c>
    </row>
    <row r="1912" spans="2:5" x14ac:dyDescent="0.45">
      <c r="B1912" s="261" t="s">
        <v>3396</v>
      </c>
      <c r="C1912" s="262">
        <v>523638</v>
      </c>
      <c r="D1912" s="262" t="s">
        <v>559</v>
      </c>
      <c r="E1912" s="262" t="s">
        <v>912</v>
      </c>
    </row>
    <row r="1913" spans="2:5" x14ac:dyDescent="0.45">
      <c r="B1913" s="261" t="s">
        <v>3397</v>
      </c>
      <c r="C1913" s="262">
        <v>524494</v>
      </c>
      <c r="D1913" s="262" t="s">
        <v>3398</v>
      </c>
      <c r="E1913" s="262" t="s">
        <v>597</v>
      </c>
    </row>
    <row r="1914" spans="2:5" x14ac:dyDescent="0.45">
      <c r="B1914" s="261" t="s">
        <v>3399</v>
      </c>
      <c r="C1914" s="262">
        <v>512405</v>
      </c>
      <c r="D1914" s="262" t="s">
        <v>559</v>
      </c>
      <c r="E1914" s="262" t="s">
        <v>565</v>
      </c>
    </row>
    <row r="1915" spans="2:5" x14ac:dyDescent="0.45">
      <c r="B1915" s="261" t="s">
        <v>3400</v>
      </c>
      <c r="C1915" s="262">
        <v>512405</v>
      </c>
      <c r="D1915" s="262" t="s">
        <v>559</v>
      </c>
      <c r="E1915" s="262" t="s">
        <v>565</v>
      </c>
    </row>
    <row r="1916" spans="2:5" x14ac:dyDescent="0.45">
      <c r="B1916" s="261" t="s">
        <v>3401</v>
      </c>
      <c r="C1916" s="262">
        <v>532947</v>
      </c>
      <c r="D1916" s="262" t="s">
        <v>3402</v>
      </c>
      <c r="E1916" s="262" t="s">
        <v>1152</v>
      </c>
    </row>
    <row r="1917" spans="2:5" x14ac:dyDescent="0.45">
      <c r="B1917" s="261" t="s">
        <v>3403</v>
      </c>
      <c r="C1917" s="262">
        <v>540526</v>
      </c>
      <c r="D1917" s="262" t="s">
        <v>3404</v>
      </c>
      <c r="E1917" s="262" t="s">
        <v>579</v>
      </c>
    </row>
    <row r="1918" spans="2:5" x14ac:dyDescent="0.45">
      <c r="B1918" s="261" t="s">
        <v>3405</v>
      </c>
      <c r="C1918" s="262">
        <v>541956</v>
      </c>
      <c r="D1918" s="262" t="s">
        <v>3406</v>
      </c>
      <c r="E1918" s="262" t="s">
        <v>955</v>
      </c>
    </row>
    <row r="1919" spans="2:5" x14ac:dyDescent="0.45">
      <c r="B1919" s="261" t="s">
        <v>3407</v>
      </c>
      <c r="C1919" s="262">
        <v>540735</v>
      </c>
      <c r="D1919" s="262" t="s">
        <v>559</v>
      </c>
      <c r="E1919" s="262" t="s">
        <v>651</v>
      </c>
    </row>
    <row r="1920" spans="2:5" x14ac:dyDescent="0.45">
      <c r="B1920" s="261" t="s">
        <v>3408</v>
      </c>
      <c r="C1920" s="262" t="s">
        <v>559</v>
      </c>
      <c r="D1920" s="262" t="s">
        <v>3409</v>
      </c>
      <c r="E1920" s="262" t="s">
        <v>570</v>
      </c>
    </row>
    <row r="1921" spans="2:5" x14ac:dyDescent="0.45">
      <c r="B1921" s="261" t="s">
        <v>3410</v>
      </c>
      <c r="C1921" s="262">
        <v>531337</v>
      </c>
      <c r="D1921" s="262" t="s">
        <v>559</v>
      </c>
      <c r="E1921" s="262" t="s">
        <v>542</v>
      </c>
    </row>
    <row r="1922" spans="2:5" x14ac:dyDescent="0.45">
      <c r="B1922" s="261" t="s">
        <v>3411</v>
      </c>
      <c r="C1922" s="262">
        <v>526859</v>
      </c>
      <c r="D1922" s="262" t="s">
        <v>559</v>
      </c>
      <c r="E1922" s="262" t="s">
        <v>576</v>
      </c>
    </row>
    <row r="1923" spans="2:5" x14ac:dyDescent="0.45">
      <c r="B1923" s="261" t="s">
        <v>3412</v>
      </c>
      <c r="C1923" s="262">
        <v>533033</v>
      </c>
      <c r="D1923" s="262" t="s">
        <v>559</v>
      </c>
      <c r="E1923" s="262" t="s">
        <v>567</v>
      </c>
    </row>
    <row r="1924" spans="2:5" x14ac:dyDescent="0.45">
      <c r="B1924" s="261" t="s">
        <v>3413</v>
      </c>
      <c r="C1924" s="262">
        <v>540134</v>
      </c>
      <c r="D1924" s="262" t="s">
        <v>559</v>
      </c>
      <c r="E1924" s="262" t="s">
        <v>955</v>
      </c>
    </row>
    <row r="1925" spans="2:5" x14ac:dyDescent="0.45">
      <c r="B1925" s="261" t="s">
        <v>3414</v>
      </c>
      <c r="C1925" s="262">
        <v>531109</v>
      </c>
      <c r="D1925" s="262" t="s">
        <v>559</v>
      </c>
      <c r="E1925" s="262" t="s">
        <v>718</v>
      </c>
    </row>
    <row r="1926" spans="2:5" x14ac:dyDescent="0.45">
      <c r="B1926" s="261" t="s">
        <v>3415</v>
      </c>
      <c r="C1926" s="262">
        <v>524400</v>
      </c>
      <c r="D1926" s="262" t="s">
        <v>559</v>
      </c>
      <c r="E1926" s="262" t="s">
        <v>597</v>
      </c>
    </row>
    <row r="1927" spans="2:5" x14ac:dyDescent="0.45">
      <c r="B1927" s="261" t="s">
        <v>3416</v>
      </c>
      <c r="C1927" s="262">
        <v>506161</v>
      </c>
      <c r="D1927" s="262" t="s">
        <v>559</v>
      </c>
      <c r="E1927" s="262" t="s">
        <v>576</v>
      </c>
    </row>
    <row r="1928" spans="2:5" x14ac:dyDescent="0.45">
      <c r="B1928" s="261" t="s">
        <v>3417</v>
      </c>
      <c r="C1928" s="262">
        <v>511609</v>
      </c>
      <c r="D1928" s="262" t="s">
        <v>559</v>
      </c>
      <c r="E1928" s="262" t="s">
        <v>576</v>
      </c>
    </row>
    <row r="1929" spans="2:5" x14ac:dyDescent="0.45">
      <c r="B1929" s="261" t="s">
        <v>3418</v>
      </c>
      <c r="C1929" s="262">
        <v>532479</v>
      </c>
      <c r="D1929" s="262" t="s">
        <v>3419</v>
      </c>
      <c r="E1929" s="262" t="s">
        <v>591</v>
      </c>
    </row>
    <row r="1930" spans="2:5" x14ac:dyDescent="0.45">
      <c r="B1930" s="261" t="s">
        <v>3420</v>
      </c>
      <c r="C1930" s="262">
        <v>508807</v>
      </c>
      <c r="D1930" s="262" t="s">
        <v>559</v>
      </c>
      <c r="E1930" s="262" t="s">
        <v>912</v>
      </c>
    </row>
    <row r="1931" spans="2:5" x14ac:dyDescent="0.45">
      <c r="B1931" s="261" t="s">
        <v>3421</v>
      </c>
      <c r="C1931" s="262">
        <v>524622</v>
      </c>
      <c r="D1931" s="262" t="s">
        <v>559</v>
      </c>
      <c r="E1931" s="262" t="s">
        <v>3309</v>
      </c>
    </row>
    <row r="1932" spans="2:5" x14ac:dyDescent="0.45">
      <c r="B1932" s="261" t="s">
        <v>63</v>
      </c>
      <c r="C1932" s="262">
        <v>500875</v>
      </c>
      <c r="D1932" s="262" t="s">
        <v>159</v>
      </c>
      <c r="E1932" s="262" t="s">
        <v>2722</v>
      </c>
    </row>
    <row r="1933" spans="2:5" x14ac:dyDescent="0.45">
      <c r="B1933" s="261" t="s">
        <v>3422</v>
      </c>
      <c r="C1933" s="262">
        <v>509496</v>
      </c>
      <c r="D1933" s="262" t="s">
        <v>3423</v>
      </c>
      <c r="E1933" s="262" t="s">
        <v>955</v>
      </c>
    </row>
    <row r="1934" spans="2:5" x14ac:dyDescent="0.45">
      <c r="B1934" s="261" t="s">
        <v>3424</v>
      </c>
      <c r="C1934" s="262">
        <v>509496</v>
      </c>
      <c r="D1934" s="262" t="s">
        <v>3423</v>
      </c>
      <c r="E1934" s="262" t="s">
        <v>955</v>
      </c>
    </row>
    <row r="1935" spans="2:5" x14ac:dyDescent="0.45">
      <c r="B1935" s="261" t="s">
        <v>3425</v>
      </c>
      <c r="C1935" s="262">
        <v>523610</v>
      </c>
      <c r="D1935" s="262" t="s">
        <v>3426</v>
      </c>
      <c r="E1935" s="262" t="s">
        <v>704</v>
      </c>
    </row>
    <row r="1936" spans="2:5" x14ac:dyDescent="0.45">
      <c r="B1936" s="261" t="s">
        <v>3427</v>
      </c>
      <c r="C1936" s="262">
        <v>522183</v>
      </c>
      <c r="D1936" s="262" t="s">
        <v>559</v>
      </c>
      <c r="E1936" s="262" t="s">
        <v>567</v>
      </c>
    </row>
    <row r="1937" spans="2:5" x14ac:dyDescent="0.45">
      <c r="B1937" s="261" t="s">
        <v>3428</v>
      </c>
      <c r="C1937" s="262">
        <v>507580</v>
      </c>
      <c r="D1937" s="262" t="s">
        <v>3429</v>
      </c>
      <c r="E1937" s="262" t="s">
        <v>607</v>
      </c>
    </row>
    <row r="1938" spans="2:5" x14ac:dyDescent="0.45">
      <c r="B1938" s="261" t="s">
        <v>3430</v>
      </c>
      <c r="C1938" s="262">
        <v>530773</v>
      </c>
      <c r="D1938" s="262" t="s">
        <v>3431</v>
      </c>
      <c r="E1938" s="262" t="s">
        <v>955</v>
      </c>
    </row>
    <row r="1939" spans="2:5" x14ac:dyDescent="0.45">
      <c r="B1939" s="261" t="s">
        <v>3432</v>
      </c>
      <c r="C1939" s="262">
        <v>522245</v>
      </c>
      <c r="D1939" s="262" t="s">
        <v>559</v>
      </c>
      <c r="E1939" s="262" t="s">
        <v>743</v>
      </c>
    </row>
    <row r="1940" spans="2:5" x14ac:dyDescent="0.45">
      <c r="B1940" s="261" t="s">
        <v>3433</v>
      </c>
      <c r="C1940" s="262">
        <v>532341</v>
      </c>
      <c r="D1940" s="262" t="s">
        <v>3434</v>
      </c>
      <c r="E1940" s="262" t="s">
        <v>545</v>
      </c>
    </row>
    <row r="1941" spans="2:5" x14ac:dyDescent="0.45">
      <c r="B1941" s="261" t="s">
        <v>3435</v>
      </c>
      <c r="C1941" s="262">
        <v>538539</v>
      </c>
      <c r="D1941" s="262" t="s">
        <v>559</v>
      </c>
      <c r="E1941" s="262" t="s">
        <v>579</v>
      </c>
    </row>
    <row r="1942" spans="2:5" x14ac:dyDescent="0.45">
      <c r="B1942" s="261" t="s">
        <v>3436</v>
      </c>
      <c r="C1942" s="262">
        <v>530049</v>
      </c>
      <c r="D1942" s="262" t="s">
        <v>559</v>
      </c>
      <c r="E1942" s="262" t="s">
        <v>574</v>
      </c>
    </row>
    <row r="1943" spans="2:5" x14ac:dyDescent="0.45">
      <c r="B1943" s="261" t="s">
        <v>3437</v>
      </c>
      <c r="C1943" s="262">
        <v>523062</v>
      </c>
      <c r="D1943" s="262" t="s">
        <v>559</v>
      </c>
      <c r="E1943" s="262" t="s">
        <v>576</v>
      </c>
    </row>
    <row r="1944" spans="2:5" x14ac:dyDescent="0.45">
      <c r="B1944" s="261" t="s">
        <v>3438</v>
      </c>
      <c r="C1944" s="262">
        <v>532940</v>
      </c>
      <c r="D1944" s="262" t="s">
        <v>3439</v>
      </c>
      <c r="E1944" s="262" t="s">
        <v>955</v>
      </c>
    </row>
    <row r="1945" spans="2:5" x14ac:dyDescent="0.45">
      <c r="B1945" s="261" t="s">
        <v>3440</v>
      </c>
      <c r="C1945" s="262">
        <v>506522</v>
      </c>
      <c r="D1945" s="262" t="s">
        <v>559</v>
      </c>
      <c r="E1945" s="262" t="s">
        <v>740</v>
      </c>
    </row>
    <row r="1946" spans="2:5" x14ac:dyDescent="0.45">
      <c r="B1946" s="261" t="s">
        <v>3441</v>
      </c>
      <c r="C1946" s="262">
        <v>506522</v>
      </c>
      <c r="D1946" s="262" t="s">
        <v>559</v>
      </c>
      <c r="E1946" s="262" t="s">
        <v>740</v>
      </c>
    </row>
    <row r="1947" spans="2:5" x14ac:dyDescent="0.45">
      <c r="B1947" s="261" t="s">
        <v>3442</v>
      </c>
      <c r="C1947" s="262">
        <v>530915</v>
      </c>
      <c r="D1947" s="262" t="s">
        <v>559</v>
      </c>
      <c r="E1947" s="262" t="s">
        <v>806</v>
      </c>
    </row>
    <row r="1948" spans="2:5" x14ac:dyDescent="0.45">
      <c r="B1948" s="261" t="s">
        <v>3443</v>
      </c>
      <c r="C1948" s="262">
        <v>538422</v>
      </c>
      <c r="D1948" s="262" t="s">
        <v>559</v>
      </c>
      <c r="E1948" s="262" t="s">
        <v>579</v>
      </c>
    </row>
    <row r="1949" spans="2:5" x14ac:dyDescent="0.45">
      <c r="B1949" s="261" t="s">
        <v>3444</v>
      </c>
      <c r="C1949" s="262">
        <v>530711</v>
      </c>
      <c r="D1949" s="262" t="s">
        <v>559</v>
      </c>
      <c r="E1949" s="262" t="s">
        <v>912</v>
      </c>
    </row>
    <row r="1950" spans="2:5" x14ac:dyDescent="0.45">
      <c r="B1950" s="261" t="s">
        <v>3445</v>
      </c>
      <c r="C1950" s="262">
        <v>507155</v>
      </c>
      <c r="D1950" s="262" t="s">
        <v>559</v>
      </c>
      <c r="E1950" s="262" t="s">
        <v>1189</v>
      </c>
    </row>
    <row r="1951" spans="2:5" x14ac:dyDescent="0.45">
      <c r="B1951" s="261" t="s">
        <v>3446</v>
      </c>
      <c r="C1951" s="262">
        <v>532825</v>
      </c>
      <c r="D1951" s="262" t="s">
        <v>559</v>
      </c>
      <c r="E1951" s="262" t="s">
        <v>574</v>
      </c>
    </row>
    <row r="1952" spans="2:5" x14ac:dyDescent="0.45">
      <c r="B1952" s="261" t="s">
        <v>3447</v>
      </c>
      <c r="C1952" s="262">
        <v>532705</v>
      </c>
      <c r="D1952" s="262" t="s">
        <v>3448</v>
      </c>
      <c r="E1952" s="262" t="s">
        <v>1081</v>
      </c>
    </row>
    <row r="1953" spans="2:5" x14ac:dyDescent="0.45">
      <c r="B1953" s="261" t="s">
        <v>3449</v>
      </c>
      <c r="C1953" s="262">
        <v>520139</v>
      </c>
      <c r="D1953" s="262" t="s">
        <v>559</v>
      </c>
      <c r="E1953" s="262" t="s">
        <v>2689</v>
      </c>
    </row>
    <row r="1954" spans="2:5" x14ac:dyDescent="0.45">
      <c r="B1954" s="261" t="s">
        <v>3450</v>
      </c>
      <c r="C1954" s="262">
        <v>530601</v>
      </c>
      <c r="D1954" s="262" t="s">
        <v>559</v>
      </c>
      <c r="E1954" s="262" t="s">
        <v>576</v>
      </c>
    </row>
    <row r="1955" spans="2:5" x14ac:dyDescent="0.45">
      <c r="B1955" s="261" t="s">
        <v>3451</v>
      </c>
      <c r="C1955" s="262">
        <v>507789</v>
      </c>
      <c r="D1955" s="262" t="s">
        <v>3452</v>
      </c>
      <c r="E1955" s="262" t="s">
        <v>597</v>
      </c>
    </row>
    <row r="1956" spans="2:5" x14ac:dyDescent="0.45">
      <c r="B1956" s="261" t="s">
        <v>3453</v>
      </c>
      <c r="C1956" s="262">
        <v>532976</v>
      </c>
      <c r="D1956" s="262" t="s">
        <v>3454</v>
      </c>
      <c r="E1956" s="262" t="s">
        <v>591</v>
      </c>
    </row>
    <row r="1957" spans="2:5" x14ac:dyDescent="0.45">
      <c r="B1957" s="261" t="s">
        <v>3455</v>
      </c>
      <c r="C1957" s="262">
        <v>512237</v>
      </c>
      <c r="D1957" s="262" t="s">
        <v>3456</v>
      </c>
      <c r="E1957" s="262" t="s">
        <v>591</v>
      </c>
    </row>
    <row r="1958" spans="2:5" x14ac:dyDescent="0.45">
      <c r="B1958" s="261" t="s">
        <v>3457</v>
      </c>
      <c r="C1958" s="262">
        <v>523467</v>
      </c>
      <c r="D1958" s="262" t="s">
        <v>559</v>
      </c>
      <c r="E1958" s="262" t="s">
        <v>1085</v>
      </c>
    </row>
    <row r="1959" spans="2:5" x14ac:dyDescent="0.45">
      <c r="B1959" s="261" t="s">
        <v>3458</v>
      </c>
      <c r="C1959" s="262">
        <v>531339</v>
      </c>
      <c r="D1959" s="262" t="s">
        <v>3459</v>
      </c>
      <c r="E1959" s="262" t="s">
        <v>955</v>
      </c>
    </row>
    <row r="1960" spans="2:5" x14ac:dyDescent="0.45">
      <c r="B1960" s="261" t="s">
        <v>3460</v>
      </c>
      <c r="C1960" s="262">
        <v>514312</v>
      </c>
      <c r="D1960" s="262" t="s">
        <v>559</v>
      </c>
      <c r="E1960" s="262" t="s">
        <v>574</v>
      </c>
    </row>
    <row r="1961" spans="2:5" x14ac:dyDescent="0.45">
      <c r="B1961" s="261" t="s">
        <v>3461</v>
      </c>
      <c r="C1961" s="262">
        <v>500219</v>
      </c>
      <c r="D1961" s="262" t="s">
        <v>3462</v>
      </c>
      <c r="E1961" s="262" t="s">
        <v>678</v>
      </c>
    </row>
    <row r="1962" spans="2:5" x14ac:dyDescent="0.45">
      <c r="B1962" s="261" t="s">
        <v>3461</v>
      </c>
      <c r="C1962" s="262">
        <v>570004</v>
      </c>
      <c r="D1962" s="262" t="s">
        <v>3463</v>
      </c>
      <c r="E1962" s="262" t="s">
        <v>678</v>
      </c>
    </row>
    <row r="1963" spans="2:5" x14ac:dyDescent="0.45">
      <c r="B1963" s="261" t="s">
        <v>3464</v>
      </c>
      <c r="C1963" s="262">
        <v>539119</v>
      </c>
      <c r="D1963" s="262" t="s">
        <v>559</v>
      </c>
      <c r="E1963" s="262" t="s">
        <v>1085</v>
      </c>
    </row>
    <row r="1964" spans="2:5" x14ac:dyDescent="0.45">
      <c r="B1964" s="261" t="s">
        <v>3465</v>
      </c>
      <c r="C1964" s="262">
        <v>532033</v>
      </c>
      <c r="D1964" s="262" t="s">
        <v>3466</v>
      </c>
      <c r="E1964" s="262" t="s">
        <v>1294</v>
      </c>
    </row>
    <row r="1965" spans="2:5" x14ac:dyDescent="0.45">
      <c r="B1965" s="261" t="s">
        <v>3467</v>
      </c>
      <c r="C1965" s="262">
        <v>526865</v>
      </c>
      <c r="D1965" s="262" t="s">
        <v>559</v>
      </c>
      <c r="E1965" s="262" t="s">
        <v>581</v>
      </c>
    </row>
    <row r="1966" spans="2:5" x14ac:dyDescent="0.45">
      <c r="B1966" s="261" t="s">
        <v>3468</v>
      </c>
      <c r="C1966" s="262">
        <v>526865</v>
      </c>
      <c r="D1966" s="262" t="s">
        <v>559</v>
      </c>
      <c r="E1966" s="262" t="s">
        <v>581</v>
      </c>
    </row>
    <row r="1967" spans="2:5" x14ac:dyDescent="0.45">
      <c r="B1967" s="261" t="s">
        <v>3469</v>
      </c>
      <c r="C1967" s="262">
        <v>505212</v>
      </c>
      <c r="D1967" s="262" t="s">
        <v>559</v>
      </c>
      <c r="E1967" s="262" t="s">
        <v>912</v>
      </c>
    </row>
    <row r="1968" spans="2:5" x14ac:dyDescent="0.45">
      <c r="B1968" s="261" t="s">
        <v>3470</v>
      </c>
      <c r="C1968" s="262">
        <v>505840</v>
      </c>
      <c r="D1968" s="262" t="s">
        <v>559</v>
      </c>
      <c r="E1968" s="262" t="s">
        <v>1320</v>
      </c>
    </row>
    <row r="1969" spans="2:5" x14ac:dyDescent="0.45">
      <c r="B1969" s="261" t="s">
        <v>3471</v>
      </c>
      <c r="C1969" s="262">
        <v>532532</v>
      </c>
      <c r="D1969" s="262" t="s">
        <v>3472</v>
      </c>
      <c r="E1969" s="262" t="s">
        <v>955</v>
      </c>
    </row>
    <row r="1970" spans="2:5" x14ac:dyDescent="0.45">
      <c r="B1970" s="261" t="s">
        <v>3473</v>
      </c>
      <c r="C1970" s="262">
        <v>532627</v>
      </c>
      <c r="D1970" s="262" t="s">
        <v>3474</v>
      </c>
      <c r="E1970" s="262" t="s">
        <v>697</v>
      </c>
    </row>
    <row r="1971" spans="2:5" x14ac:dyDescent="0.45">
      <c r="B1971" s="261" t="s">
        <v>3475</v>
      </c>
      <c r="C1971" s="262">
        <v>780001</v>
      </c>
      <c r="D1971" s="262" t="s">
        <v>559</v>
      </c>
      <c r="E1971" s="262" t="s">
        <v>508</v>
      </c>
    </row>
    <row r="1972" spans="2:5" x14ac:dyDescent="0.45">
      <c r="B1972" s="261" t="s">
        <v>3476</v>
      </c>
      <c r="C1972" s="262" t="s">
        <v>559</v>
      </c>
      <c r="D1972" s="262" t="s">
        <v>3477</v>
      </c>
      <c r="E1972" s="262" t="s">
        <v>570</v>
      </c>
    </row>
    <row r="1973" spans="2:5" x14ac:dyDescent="0.45">
      <c r="B1973" s="261" t="s">
        <v>3478</v>
      </c>
      <c r="C1973" s="262" t="s">
        <v>559</v>
      </c>
      <c r="D1973" s="262" t="s">
        <v>3479</v>
      </c>
      <c r="E1973" s="262" t="s">
        <v>570</v>
      </c>
    </row>
    <row r="1974" spans="2:5" x14ac:dyDescent="0.45">
      <c r="B1974" s="261" t="s">
        <v>3480</v>
      </c>
      <c r="C1974" s="262" t="s">
        <v>559</v>
      </c>
      <c r="D1974" s="262" t="s">
        <v>3479</v>
      </c>
      <c r="E1974" s="262" t="s">
        <v>570</v>
      </c>
    </row>
    <row r="1975" spans="2:5" x14ac:dyDescent="0.45">
      <c r="B1975" s="261" t="s">
        <v>3481</v>
      </c>
      <c r="C1975" s="262">
        <v>538564</v>
      </c>
      <c r="D1975" s="262" t="s">
        <v>559</v>
      </c>
      <c r="E1975" s="262" t="s">
        <v>964</v>
      </c>
    </row>
    <row r="1976" spans="2:5" x14ac:dyDescent="0.45">
      <c r="B1976" s="261" t="s">
        <v>3482</v>
      </c>
      <c r="C1976" s="262">
        <v>520051</v>
      </c>
      <c r="D1976" s="262" t="s">
        <v>3483</v>
      </c>
      <c r="E1976" s="262" t="s">
        <v>912</v>
      </c>
    </row>
    <row r="1977" spans="2:5" x14ac:dyDescent="0.45">
      <c r="B1977" s="261" t="s">
        <v>3484</v>
      </c>
      <c r="C1977" s="262">
        <v>502901</v>
      </c>
      <c r="D1977" s="262" t="s">
        <v>559</v>
      </c>
      <c r="E1977" s="262" t="s">
        <v>574</v>
      </c>
    </row>
    <row r="1978" spans="2:5" x14ac:dyDescent="0.45">
      <c r="B1978" s="261" t="s">
        <v>3485</v>
      </c>
      <c r="C1978" s="262">
        <v>500220</v>
      </c>
      <c r="D1978" s="262" t="s">
        <v>559</v>
      </c>
      <c r="E1978" s="262" t="s">
        <v>574</v>
      </c>
    </row>
    <row r="1979" spans="2:5" x14ac:dyDescent="0.45">
      <c r="B1979" s="261" t="s">
        <v>3486</v>
      </c>
      <c r="C1979" s="262">
        <v>540394</v>
      </c>
      <c r="D1979" s="262" t="s">
        <v>559</v>
      </c>
      <c r="E1979" s="262" t="s">
        <v>581</v>
      </c>
    </row>
    <row r="1980" spans="2:5" x14ac:dyDescent="0.45">
      <c r="B1980" s="261" t="s">
        <v>3487</v>
      </c>
      <c r="C1980" s="262" t="s">
        <v>559</v>
      </c>
      <c r="D1980" s="262" t="s">
        <v>3488</v>
      </c>
      <c r="E1980" s="262" t="s">
        <v>570</v>
      </c>
    </row>
    <row r="1981" spans="2:5" x14ac:dyDescent="0.45">
      <c r="B1981" s="261" t="s">
        <v>3489</v>
      </c>
      <c r="C1981" s="262">
        <v>514318</v>
      </c>
      <c r="D1981" s="262" t="s">
        <v>559</v>
      </c>
      <c r="E1981" s="262" t="s">
        <v>574</v>
      </c>
    </row>
    <row r="1982" spans="2:5" x14ac:dyDescent="0.45">
      <c r="B1982" s="261" t="s">
        <v>3490</v>
      </c>
      <c r="C1982" s="262">
        <v>526001</v>
      </c>
      <c r="D1982" s="262" t="s">
        <v>559</v>
      </c>
      <c r="E1982" s="262" t="s">
        <v>753</v>
      </c>
    </row>
    <row r="1983" spans="2:5" x14ac:dyDescent="0.45">
      <c r="B1983" s="261" t="s">
        <v>3491</v>
      </c>
      <c r="C1983" s="262">
        <v>520066</v>
      </c>
      <c r="D1983" s="262" t="s">
        <v>3492</v>
      </c>
      <c r="E1983" s="262" t="s">
        <v>912</v>
      </c>
    </row>
    <row r="1984" spans="2:5" x14ac:dyDescent="0.45">
      <c r="B1984" s="261" t="s">
        <v>3493</v>
      </c>
      <c r="C1984" s="262">
        <v>509715</v>
      </c>
      <c r="D1984" s="262" t="s">
        <v>559</v>
      </c>
      <c r="E1984" s="262" t="s">
        <v>964</v>
      </c>
    </row>
    <row r="1985" spans="2:5" x14ac:dyDescent="0.45">
      <c r="B1985" s="261" t="s">
        <v>3494</v>
      </c>
      <c r="C1985" s="262">
        <v>513252</v>
      </c>
      <c r="D1985" s="262" t="s">
        <v>559</v>
      </c>
      <c r="E1985" s="262" t="s">
        <v>912</v>
      </c>
    </row>
    <row r="1986" spans="2:5" x14ac:dyDescent="0.45">
      <c r="B1986" s="261" t="s">
        <v>3495</v>
      </c>
      <c r="C1986" s="262">
        <v>524330</v>
      </c>
      <c r="D1986" s="262" t="s">
        <v>3496</v>
      </c>
      <c r="E1986" s="262" t="s">
        <v>718</v>
      </c>
    </row>
    <row r="1987" spans="2:5" x14ac:dyDescent="0.45">
      <c r="B1987" s="261" t="s">
        <v>3497</v>
      </c>
      <c r="C1987" s="262">
        <v>522285</v>
      </c>
      <c r="D1987" s="262" t="s">
        <v>3498</v>
      </c>
      <c r="E1987" s="262" t="s">
        <v>591</v>
      </c>
    </row>
    <row r="1988" spans="2:5" x14ac:dyDescent="0.45">
      <c r="B1988" s="261" t="s">
        <v>3499</v>
      </c>
      <c r="C1988" s="262">
        <v>539005</v>
      </c>
      <c r="D1988" s="262" t="s">
        <v>559</v>
      </c>
      <c r="E1988" s="262" t="s">
        <v>978</v>
      </c>
    </row>
    <row r="1989" spans="2:5" x14ac:dyDescent="0.45">
      <c r="B1989" s="261" t="s">
        <v>3500</v>
      </c>
      <c r="C1989" s="262">
        <v>531323</v>
      </c>
      <c r="D1989" s="262" t="s">
        <v>559</v>
      </c>
      <c r="E1989" s="262" t="s">
        <v>574</v>
      </c>
    </row>
    <row r="1990" spans="2:5" x14ac:dyDescent="0.45">
      <c r="B1990" s="261" t="s">
        <v>3501</v>
      </c>
      <c r="C1990" s="262">
        <v>512233</v>
      </c>
      <c r="D1990" s="262" t="s">
        <v>559</v>
      </c>
      <c r="E1990" s="262" t="s">
        <v>574</v>
      </c>
    </row>
    <row r="1991" spans="2:5" x14ac:dyDescent="0.45">
      <c r="B1991" s="261" t="s">
        <v>3502</v>
      </c>
      <c r="C1991" s="262">
        <v>500306</v>
      </c>
      <c r="D1991" s="262" t="s">
        <v>559</v>
      </c>
      <c r="E1991" s="262" t="s">
        <v>576</v>
      </c>
    </row>
    <row r="1992" spans="2:5" x14ac:dyDescent="0.45">
      <c r="B1992" s="261" t="s">
        <v>3503</v>
      </c>
      <c r="C1992" s="262">
        <v>533207</v>
      </c>
      <c r="D1992" s="262" t="s">
        <v>3504</v>
      </c>
      <c r="E1992" s="262" t="s">
        <v>1152</v>
      </c>
    </row>
    <row r="1993" spans="2:5" x14ac:dyDescent="0.45">
      <c r="B1993" s="261" t="s">
        <v>3505</v>
      </c>
      <c r="C1993" s="262">
        <v>506520</v>
      </c>
      <c r="D1993" s="262" t="s">
        <v>559</v>
      </c>
      <c r="E1993" s="262" t="s">
        <v>607</v>
      </c>
    </row>
    <row r="1994" spans="2:5" x14ac:dyDescent="0.45">
      <c r="B1994" s="261" t="s">
        <v>3506</v>
      </c>
      <c r="C1994" s="262" t="s">
        <v>559</v>
      </c>
      <c r="D1994" s="262" t="s">
        <v>3507</v>
      </c>
      <c r="E1994" s="262" t="s">
        <v>508</v>
      </c>
    </row>
    <row r="1995" spans="2:5" x14ac:dyDescent="0.45">
      <c r="B1995" s="261" t="s">
        <v>3508</v>
      </c>
      <c r="C1995" s="262">
        <v>506910</v>
      </c>
      <c r="D1995" s="262" t="s">
        <v>559</v>
      </c>
      <c r="E1995" s="262" t="s">
        <v>718</v>
      </c>
    </row>
    <row r="1996" spans="2:5" x14ac:dyDescent="0.45">
      <c r="B1996" s="261" t="s">
        <v>3509</v>
      </c>
      <c r="C1996" s="262">
        <v>506910</v>
      </c>
      <c r="D1996" s="262" t="s">
        <v>559</v>
      </c>
      <c r="E1996" s="262" t="s">
        <v>718</v>
      </c>
    </row>
    <row r="1997" spans="2:5" x14ac:dyDescent="0.45">
      <c r="B1997" s="261" t="s">
        <v>3510</v>
      </c>
      <c r="C1997" s="262">
        <v>506943</v>
      </c>
      <c r="D1997" s="262" t="s">
        <v>3511</v>
      </c>
      <c r="E1997" s="262" t="s">
        <v>597</v>
      </c>
    </row>
    <row r="1998" spans="2:5" x14ac:dyDescent="0.45">
      <c r="B1998" s="261" t="s">
        <v>3512</v>
      </c>
      <c r="C1998" s="262">
        <v>514034</v>
      </c>
      <c r="D1998" s="262" t="s">
        <v>3513</v>
      </c>
      <c r="E1998" s="262" t="s">
        <v>934</v>
      </c>
    </row>
    <row r="1999" spans="2:5" x14ac:dyDescent="0.45">
      <c r="B1999" s="261" t="s">
        <v>3514</v>
      </c>
      <c r="C1999" s="262">
        <v>532605</v>
      </c>
      <c r="D1999" s="262" t="s">
        <v>3515</v>
      </c>
      <c r="E1999" s="262" t="s">
        <v>912</v>
      </c>
    </row>
    <row r="2000" spans="2:5" x14ac:dyDescent="0.45">
      <c r="B2000" s="261" t="s">
        <v>3516</v>
      </c>
      <c r="C2000" s="262">
        <v>500223</v>
      </c>
      <c r="D2000" s="262" t="s">
        <v>559</v>
      </c>
      <c r="E2000" s="262" t="s">
        <v>574</v>
      </c>
    </row>
    <row r="2001" spans="2:5" x14ac:dyDescent="0.45">
      <c r="B2001" s="261" t="s">
        <v>3517</v>
      </c>
      <c r="C2001" s="262">
        <v>524592</v>
      </c>
      <c r="D2001" s="262" t="s">
        <v>559</v>
      </c>
      <c r="E2001" s="262" t="s">
        <v>718</v>
      </c>
    </row>
    <row r="2002" spans="2:5" x14ac:dyDescent="0.45">
      <c r="B2002" s="261" t="s">
        <v>3518</v>
      </c>
      <c r="C2002" s="262">
        <v>538837</v>
      </c>
      <c r="D2002" s="262" t="s">
        <v>559</v>
      </c>
      <c r="E2002" s="262" t="s">
        <v>565</v>
      </c>
    </row>
    <row r="2003" spans="2:5" x14ac:dyDescent="0.45">
      <c r="B2003" s="261" t="s">
        <v>3519</v>
      </c>
      <c r="C2003" s="262">
        <v>524731</v>
      </c>
      <c r="D2003" s="262" t="s">
        <v>559</v>
      </c>
      <c r="E2003" s="262" t="s">
        <v>597</v>
      </c>
    </row>
    <row r="2004" spans="2:5" x14ac:dyDescent="0.45">
      <c r="B2004" s="261" t="s">
        <v>3520</v>
      </c>
      <c r="C2004" s="262">
        <v>532617</v>
      </c>
      <c r="D2004" s="262" t="s">
        <v>3521</v>
      </c>
      <c r="E2004" s="262" t="s">
        <v>2689</v>
      </c>
    </row>
    <row r="2005" spans="2:5" x14ac:dyDescent="0.45">
      <c r="B2005" s="261" t="s">
        <v>3522</v>
      </c>
      <c r="C2005" s="262">
        <v>532617</v>
      </c>
      <c r="D2005" s="262" t="s">
        <v>3521</v>
      </c>
      <c r="E2005" s="262" t="s">
        <v>2689</v>
      </c>
    </row>
    <row r="2006" spans="2:5" x14ac:dyDescent="0.45">
      <c r="B2006" s="261" t="s">
        <v>3523</v>
      </c>
      <c r="C2006" s="262" t="s">
        <v>559</v>
      </c>
      <c r="D2006" s="262" t="s">
        <v>3524</v>
      </c>
      <c r="E2006" s="262" t="s">
        <v>570</v>
      </c>
    </row>
    <row r="2007" spans="2:5" x14ac:dyDescent="0.45">
      <c r="B2007" s="261" t="s">
        <v>3525</v>
      </c>
      <c r="C2007" s="262">
        <v>538794</v>
      </c>
      <c r="D2007" s="262" t="s">
        <v>559</v>
      </c>
      <c r="E2007" s="262" t="s">
        <v>645</v>
      </c>
    </row>
    <row r="2008" spans="2:5" x14ac:dyDescent="0.45">
      <c r="B2008" s="261" t="s">
        <v>3526</v>
      </c>
      <c r="C2008" s="262" t="s">
        <v>559</v>
      </c>
      <c r="D2008" s="262" t="s">
        <v>3527</v>
      </c>
      <c r="E2008" s="262" t="s">
        <v>570</v>
      </c>
    </row>
    <row r="2009" spans="2:5" x14ac:dyDescent="0.45">
      <c r="B2009" s="261" t="s">
        <v>3528</v>
      </c>
      <c r="C2009" s="262">
        <v>517063</v>
      </c>
      <c r="D2009" s="262" t="s">
        <v>559</v>
      </c>
      <c r="E2009" s="262" t="s">
        <v>1042</v>
      </c>
    </row>
    <row r="2010" spans="2:5" x14ac:dyDescent="0.45">
      <c r="B2010" s="261" t="s">
        <v>3529</v>
      </c>
      <c r="C2010" s="262">
        <v>540850</v>
      </c>
      <c r="D2010" s="262" t="s">
        <v>559</v>
      </c>
      <c r="E2010" s="262" t="s">
        <v>619</v>
      </c>
    </row>
    <row r="2011" spans="2:5" x14ac:dyDescent="0.45">
      <c r="B2011" s="261" t="s">
        <v>3530</v>
      </c>
      <c r="C2011" s="262">
        <v>531550</v>
      </c>
      <c r="D2011" s="262" t="s">
        <v>559</v>
      </c>
      <c r="E2011" s="262" t="s">
        <v>542</v>
      </c>
    </row>
    <row r="2012" spans="2:5" x14ac:dyDescent="0.45">
      <c r="B2012" s="261" t="s">
        <v>3531</v>
      </c>
      <c r="C2012" s="262">
        <v>532771</v>
      </c>
      <c r="D2012" s="262" t="s">
        <v>3532</v>
      </c>
      <c r="E2012" s="262" t="s">
        <v>740</v>
      </c>
    </row>
    <row r="2013" spans="2:5" x14ac:dyDescent="0.45">
      <c r="B2013" s="261" t="s">
        <v>3533</v>
      </c>
      <c r="C2013" s="262">
        <v>540651</v>
      </c>
      <c r="D2013" s="262" t="s">
        <v>559</v>
      </c>
      <c r="E2013" s="262" t="s">
        <v>855</v>
      </c>
    </row>
    <row r="2014" spans="2:5" x14ac:dyDescent="0.45">
      <c r="B2014" s="261" t="s">
        <v>3534</v>
      </c>
      <c r="C2014" s="262">
        <v>780019</v>
      </c>
      <c r="D2014" s="262" t="s">
        <v>559</v>
      </c>
      <c r="E2014" s="262" t="s">
        <v>508</v>
      </c>
    </row>
    <row r="2015" spans="2:5" x14ac:dyDescent="0.45">
      <c r="B2015" s="261" t="s">
        <v>3535</v>
      </c>
      <c r="C2015" s="262">
        <v>511618</v>
      </c>
      <c r="D2015" s="262" t="s">
        <v>3536</v>
      </c>
      <c r="E2015" s="262" t="s">
        <v>581</v>
      </c>
    </row>
    <row r="2016" spans="2:5" x14ac:dyDescent="0.45">
      <c r="B2016" s="261" t="s">
        <v>3537</v>
      </c>
      <c r="C2016" s="262">
        <v>542653</v>
      </c>
      <c r="D2016" s="262" t="s">
        <v>3538</v>
      </c>
      <c r="E2016" s="262" t="s">
        <v>1113</v>
      </c>
    </row>
    <row r="2017" spans="2:5" x14ac:dyDescent="0.45">
      <c r="B2017" s="261" t="s">
        <v>3539</v>
      </c>
      <c r="C2017" s="262">
        <v>530405</v>
      </c>
      <c r="D2017" s="262" t="s">
        <v>559</v>
      </c>
      <c r="E2017" s="262" t="s">
        <v>542</v>
      </c>
    </row>
    <row r="2018" spans="2:5" x14ac:dyDescent="0.45">
      <c r="B2018" s="261" t="s">
        <v>3540</v>
      </c>
      <c r="C2018" s="262">
        <v>533103</v>
      </c>
      <c r="D2018" s="262" t="s">
        <v>3541</v>
      </c>
      <c r="E2018" s="262" t="s">
        <v>574</v>
      </c>
    </row>
    <row r="2019" spans="2:5" x14ac:dyDescent="0.45">
      <c r="B2019" s="261" t="s">
        <v>3542</v>
      </c>
      <c r="C2019" s="262">
        <v>511034</v>
      </c>
      <c r="D2019" s="262" t="s">
        <v>3543</v>
      </c>
      <c r="E2019" s="262" t="s">
        <v>622</v>
      </c>
    </row>
    <row r="2020" spans="2:5" x14ac:dyDescent="0.45">
      <c r="B2020" s="261" t="s">
        <v>3544</v>
      </c>
      <c r="C2020" s="262">
        <v>507981</v>
      </c>
      <c r="D2020" s="262" t="s">
        <v>559</v>
      </c>
      <c r="E2020" s="262" t="s">
        <v>477</v>
      </c>
    </row>
    <row r="2021" spans="2:5" x14ac:dyDescent="0.45">
      <c r="B2021" s="261" t="s">
        <v>3545</v>
      </c>
      <c r="C2021" s="262">
        <v>539947</v>
      </c>
      <c r="D2021" s="262" t="s">
        <v>559</v>
      </c>
      <c r="E2021" s="262" t="s">
        <v>579</v>
      </c>
    </row>
    <row r="2022" spans="2:5" x14ac:dyDescent="0.45">
      <c r="B2022" s="261" t="s">
        <v>3546</v>
      </c>
      <c r="C2022" s="262">
        <v>532624</v>
      </c>
      <c r="D2022" s="262" t="s">
        <v>3547</v>
      </c>
      <c r="E2022" s="262" t="s">
        <v>1792</v>
      </c>
    </row>
    <row r="2023" spans="2:5" x14ac:dyDescent="0.45">
      <c r="B2023" s="261" t="s">
        <v>3548</v>
      </c>
      <c r="C2023" s="262">
        <v>500227</v>
      </c>
      <c r="D2023" s="262" t="s">
        <v>3549</v>
      </c>
      <c r="E2023" s="262" t="s">
        <v>607</v>
      </c>
    </row>
    <row r="2024" spans="2:5" x14ac:dyDescent="0.45">
      <c r="B2024" s="261" t="s">
        <v>3550</v>
      </c>
      <c r="C2024" s="262">
        <v>536773</v>
      </c>
      <c r="D2024" s="262" t="s">
        <v>3551</v>
      </c>
      <c r="E2024" s="262" t="s">
        <v>542</v>
      </c>
    </row>
    <row r="2025" spans="2:5" x14ac:dyDescent="0.45">
      <c r="B2025" s="261" t="s">
        <v>3552</v>
      </c>
      <c r="C2025" s="262">
        <v>500378</v>
      </c>
      <c r="D2025" s="262" t="s">
        <v>3553</v>
      </c>
      <c r="E2025" s="262" t="s">
        <v>955</v>
      </c>
    </row>
    <row r="2026" spans="2:5" x14ac:dyDescent="0.45">
      <c r="B2026" s="261" t="s">
        <v>3554</v>
      </c>
      <c r="C2026" s="262">
        <v>539597</v>
      </c>
      <c r="D2026" s="262" t="s">
        <v>3555</v>
      </c>
      <c r="E2026" s="262" t="s">
        <v>880</v>
      </c>
    </row>
    <row r="2027" spans="2:5" x14ac:dyDescent="0.45">
      <c r="B2027" s="261" t="s">
        <v>3556</v>
      </c>
      <c r="C2027" s="262">
        <v>532508</v>
      </c>
      <c r="D2027" s="262" t="s">
        <v>3557</v>
      </c>
      <c r="E2027" s="262" t="s">
        <v>591</v>
      </c>
    </row>
    <row r="2028" spans="2:5" x14ac:dyDescent="0.45">
      <c r="B2028" s="261" t="s">
        <v>3558</v>
      </c>
      <c r="C2028" s="262">
        <v>532286</v>
      </c>
      <c r="D2028" s="262" t="s">
        <v>3559</v>
      </c>
      <c r="E2028" s="262" t="s">
        <v>591</v>
      </c>
    </row>
    <row r="2029" spans="2:5" x14ac:dyDescent="0.45">
      <c r="B2029" s="261" t="s">
        <v>3560</v>
      </c>
      <c r="C2029" s="262">
        <v>531543</v>
      </c>
      <c r="D2029" s="262" t="s">
        <v>3561</v>
      </c>
      <c r="E2029" s="262" t="s">
        <v>574</v>
      </c>
    </row>
    <row r="2030" spans="2:5" x14ac:dyDescent="0.45">
      <c r="B2030" s="261" t="s">
        <v>3562</v>
      </c>
      <c r="C2030" s="262">
        <v>540311</v>
      </c>
      <c r="D2030" s="262" t="s">
        <v>3563</v>
      </c>
      <c r="E2030" s="262" t="s">
        <v>681</v>
      </c>
    </row>
    <row r="2031" spans="2:5" x14ac:dyDescent="0.45">
      <c r="B2031" s="261" t="s">
        <v>3564</v>
      </c>
      <c r="C2031" s="262">
        <v>539225</v>
      </c>
      <c r="D2031" s="262" t="s">
        <v>559</v>
      </c>
      <c r="E2031" s="262" t="s">
        <v>584</v>
      </c>
    </row>
    <row r="2032" spans="2:5" x14ac:dyDescent="0.45">
      <c r="B2032" s="261" t="s">
        <v>3565</v>
      </c>
      <c r="C2032" s="262">
        <v>536493</v>
      </c>
      <c r="D2032" s="262" t="s">
        <v>559</v>
      </c>
      <c r="E2032" s="262" t="s">
        <v>756</v>
      </c>
    </row>
    <row r="2033" spans="2:5" x14ac:dyDescent="0.45">
      <c r="B2033" s="261" t="s">
        <v>3566</v>
      </c>
      <c r="C2033" s="262">
        <v>532644</v>
      </c>
      <c r="D2033" s="262" t="s">
        <v>3567</v>
      </c>
      <c r="E2033" s="262" t="s">
        <v>572</v>
      </c>
    </row>
    <row r="2034" spans="2:5" x14ac:dyDescent="0.45">
      <c r="B2034" s="261" t="s">
        <v>3568</v>
      </c>
      <c r="C2034" s="262">
        <v>500380</v>
      </c>
      <c r="D2034" s="262" t="s">
        <v>3569</v>
      </c>
      <c r="E2034" s="262" t="s">
        <v>572</v>
      </c>
    </row>
    <row r="2035" spans="2:5" x14ac:dyDescent="0.45">
      <c r="B2035" s="261" t="s">
        <v>3570</v>
      </c>
      <c r="C2035" s="262">
        <v>532162</v>
      </c>
      <c r="D2035" s="262" t="s">
        <v>3571</v>
      </c>
      <c r="E2035" s="262" t="s">
        <v>553</v>
      </c>
    </row>
    <row r="2036" spans="2:5" x14ac:dyDescent="0.45">
      <c r="B2036" s="261" t="s">
        <v>3572</v>
      </c>
      <c r="C2036" s="262">
        <v>530007</v>
      </c>
      <c r="D2036" s="262" t="s">
        <v>3573</v>
      </c>
      <c r="E2036" s="262" t="s">
        <v>1037</v>
      </c>
    </row>
    <row r="2037" spans="2:5" x14ac:dyDescent="0.45">
      <c r="B2037" s="261" t="s">
        <v>3574</v>
      </c>
      <c r="C2037" s="262">
        <v>538765</v>
      </c>
      <c r="D2037" s="262" t="s">
        <v>559</v>
      </c>
      <c r="E2037" s="262" t="s">
        <v>3309</v>
      </c>
    </row>
    <row r="2038" spans="2:5" x14ac:dyDescent="0.45">
      <c r="B2038" s="261" t="s">
        <v>3575</v>
      </c>
      <c r="C2038" s="262">
        <v>523405</v>
      </c>
      <c r="D2038" s="262" t="s">
        <v>3576</v>
      </c>
      <c r="E2038" s="262" t="s">
        <v>724</v>
      </c>
    </row>
    <row r="2039" spans="2:5" x14ac:dyDescent="0.45">
      <c r="B2039" s="261" t="s">
        <v>3577</v>
      </c>
      <c r="C2039" s="262">
        <v>522263</v>
      </c>
      <c r="D2039" s="262" t="s">
        <v>3578</v>
      </c>
      <c r="E2039" s="262" t="s">
        <v>955</v>
      </c>
    </row>
    <row r="2040" spans="2:5" x14ac:dyDescent="0.45">
      <c r="B2040" s="261" t="s">
        <v>3579</v>
      </c>
      <c r="C2040" s="262">
        <v>522263</v>
      </c>
      <c r="D2040" s="262" t="s">
        <v>3578</v>
      </c>
      <c r="E2040" s="262" t="s">
        <v>955</v>
      </c>
    </row>
    <row r="2041" spans="2:5" x14ac:dyDescent="0.45">
      <c r="B2041" s="261" t="s">
        <v>3580</v>
      </c>
      <c r="C2041" s="262">
        <v>511092</v>
      </c>
      <c r="D2041" s="262" t="s">
        <v>559</v>
      </c>
      <c r="E2041" s="262" t="s">
        <v>562</v>
      </c>
    </row>
    <row r="2042" spans="2:5" x14ac:dyDescent="0.45">
      <c r="B2042" s="261" t="s">
        <v>3581</v>
      </c>
      <c r="C2042" s="262">
        <v>523712</v>
      </c>
      <c r="D2042" s="262" t="s">
        <v>559</v>
      </c>
      <c r="E2042" s="262" t="s">
        <v>678</v>
      </c>
    </row>
    <row r="2043" spans="2:5" x14ac:dyDescent="0.45">
      <c r="B2043" s="261" t="s">
        <v>3582</v>
      </c>
      <c r="C2043" s="262">
        <v>513691</v>
      </c>
      <c r="D2043" s="262" t="s">
        <v>3583</v>
      </c>
      <c r="E2043" s="262" t="s">
        <v>912</v>
      </c>
    </row>
    <row r="2044" spans="2:5" x14ac:dyDescent="0.45">
      <c r="B2044" s="261" t="s">
        <v>3584</v>
      </c>
      <c r="C2044" s="262" t="s">
        <v>559</v>
      </c>
      <c r="D2044" s="262" t="s">
        <v>3585</v>
      </c>
      <c r="E2044" s="262" t="s">
        <v>508</v>
      </c>
    </row>
    <row r="2045" spans="2:5" x14ac:dyDescent="0.45">
      <c r="B2045" s="261" t="s">
        <v>3586</v>
      </c>
      <c r="C2045" s="262">
        <v>523398</v>
      </c>
      <c r="D2045" s="262" t="s">
        <v>3587</v>
      </c>
      <c r="E2045" s="262" t="s">
        <v>926</v>
      </c>
    </row>
    <row r="2046" spans="2:5" x14ac:dyDescent="0.45">
      <c r="B2046" s="261" t="s">
        <v>3588</v>
      </c>
      <c r="C2046" s="262">
        <v>523398</v>
      </c>
      <c r="D2046" s="262" t="s">
        <v>3587</v>
      </c>
      <c r="E2046" s="262" t="s">
        <v>926</v>
      </c>
    </row>
    <row r="2047" spans="2:5" x14ac:dyDescent="0.45">
      <c r="B2047" s="261" t="s">
        <v>3589</v>
      </c>
      <c r="C2047" s="262">
        <v>531861</v>
      </c>
      <c r="D2047" s="262" t="s">
        <v>559</v>
      </c>
      <c r="E2047" s="262" t="s">
        <v>542</v>
      </c>
    </row>
    <row r="2048" spans="2:5" x14ac:dyDescent="0.45">
      <c r="B2048" s="261" t="s">
        <v>3590</v>
      </c>
      <c r="C2048" s="262">
        <v>534659</v>
      </c>
      <c r="D2048" s="262" t="s">
        <v>559</v>
      </c>
      <c r="E2048" s="262" t="s">
        <v>545</v>
      </c>
    </row>
    <row r="2049" spans="2:5" x14ac:dyDescent="0.45">
      <c r="B2049" s="261" t="s">
        <v>3591</v>
      </c>
      <c r="C2049" s="262">
        <v>542446</v>
      </c>
      <c r="D2049" s="262" t="s">
        <v>3592</v>
      </c>
      <c r="E2049" s="262" t="s">
        <v>643</v>
      </c>
    </row>
    <row r="2050" spans="2:5" x14ac:dyDescent="0.45">
      <c r="B2050" s="261" t="s">
        <v>3593</v>
      </c>
      <c r="C2050" s="262">
        <v>538092</v>
      </c>
      <c r="D2050" s="262" t="s">
        <v>559</v>
      </c>
      <c r="E2050" s="262" t="s">
        <v>964</v>
      </c>
    </row>
    <row r="2051" spans="2:5" x14ac:dyDescent="0.45">
      <c r="B2051" s="261" t="s">
        <v>3594</v>
      </c>
      <c r="C2051" s="262">
        <v>505750</v>
      </c>
      <c r="D2051" s="262" t="s">
        <v>559</v>
      </c>
      <c r="E2051" s="262" t="s">
        <v>567</v>
      </c>
    </row>
    <row r="2052" spans="2:5" x14ac:dyDescent="0.45">
      <c r="B2052" s="261" t="s">
        <v>3595</v>
      </c>
      <c r="C2052" s="262">
        <v>508929</v>
      </c>
      <c r="D2052" s="262" t="s">
        <v>559</v>
      </c>
      <c r="E2052" s="262" t="s">
        <v>645</v>
      </c>
    </row>
    <row r="2053" spans="2:5" x14ac:dyDescent="0.45">
      <c r="B2053" s="261" t="s">
        <v>3596</v>
      </c>
      <c r="C2053" s="262">
        <v>530985</v>
      </c>
      <c r="D2053" s="262" t="s">
        <v>559</v>
      </c>
      <c r="E2053" s="262" t="s">
        <v>576</v>
      </c>
    </row>
    <row r="2054" spans="2:5" x14ac:dyDescent="0.45">
      <c r="B2054" s="261" t="s">
        <v>3597</v>
      </c>
      <c r="C2054" s="262">
        <v>506016</v>
      </c>
      <c r="D2054" s="262" t="s">
        <v>559</v>
      </c>
      <c r="E2054" s="262" t="s">
        <v>955</v>
      </c>
    </row>
    <row r="2055" spans="2:5" x14ac:dyDescent="0.45">
      <c r="B2055" s="261" t="s">
        <v>3598</v>
      </c>
      <c r="C2055" s="262">
        <v>504080</v>
      </c>
      <c r="D2055" s="262" t="s">
        <v>559</v>
      </c>
      <c r="E2055" s="262" t="s">
        <v>855</v>
      </c>
    </row>
    <row r="2056" spans="2:5" x14ac:dyDescent="0.45">
      <c r="B2056" s="261" t="s">
        <v>3599</v>
      </c>
      <c r="C2056" s="262">
        <v>533148</v>
      </c>
      <c r="D2056" s="262" t="s">
        <v>3600</v>
      </c>
      <c r="E2056" s="262" t="s">
        <v>697</v>
      </c>
    </row>
    <row r="2057" spans="2:5" x14ac:dyDescent="0.45">
      <c r="B2057" s="261" t="s">
        <v>3601</v>
      </c>
      <c r="C2057" s="262">
        <v>532642</v>
      </c>
      <c r="D2057" s="262" t="s">
        <v>3602</v>
      </c>
      <c r="E2057" s="262" t="s">
        <v>724</v>
      </c>
    </row>
    <row r="2058" spans="2:5" x14ac:dyDescent="0.45">
      <c r="B2058" s="261" t="s">
        <v>3603</v>
      </c>
      <c r="C2058" s="262">
        <v>500228</v>
      </c>
      <c r="D2058" s="262" t="s">
        <v>3604</v>
      </c>
      <c r="E2058" s="262" t="s">
        <v>591</v>
      </c>
    </row>
    <row r="2059" spans="2:5" x14ac:dyDescent="0.45">
      <c r="B2059" s="261" t="s">
        <v>3605</v>
      </c>
      <c r="C2059" s="262">
        <v>520057</v>
      </c>
      <c r="D2059" s="262" t="s">
        <v>3606</v>
      </c>
      <c r="E2059" s="262" t="s">
        <v>912</v>
      </c>
    </row>
    <row r="2060" spans="2:5" x14ac:dyDescent="0.45">
      <c r="B2060" s="261" t="s">
        <v>3607</v>
      </c>
      <c r="C2060" s="262">
        <v>520057</v>
      </c>
      <c r="D2060" s="262" t="s">
        <v>3608</v>
      </c>
      <c r="E2060" s="262" t="s">
        <v>912</v>
      </c>
    </row>
    <row r="2061" spans="2:5" x14ac:dyDescent="0.45">
      <c r="B2061" s="261" t="s">
        <v>3609</v>
      </c>
      <c r="C2061" s="262">
        <v>534600</v>
      </c>
      <c r="D2061" s="262" t="s">
        <v>559</v>
      </c>
      <c r="E2061" s="262" t="s">
        <v>880</v>
      </c>
    </row>
    <row r="2062" spans="2:5" x14ac:dyDescent="0.45">
      <c r="B2062" s="261" t="s">
        <v>3610</v>
      </c>
      <c r="C2062" s="262">
        <v>533155</v>
      </c>
      <c r="D2062" s="262" t="s">
        <v>3611</v>
      </c>
      <c r="E2062" s="262" t="s">
        <v>1046</v>
      </c>
    </row>
    <row r="2063" spans="2:5" x14ac:dyDescent="0.45">
      <c r="B2063" s="261" t="s">
        <v>3612</v>
      </c>
      <c r="C2063" s="262">
        <v>533320</v>
      </c>
      <c r="D2063" s="262" t="s">
        <v>3613</v>
      </c>
      <c r="E2063" s="262" t="s">
        <v>702</v>
      </c>
    </row>
    <row r="2064" spans="2:5" x14ac:dyDescent="0.45">
      <c r="B2064" s="261" t="s">
        <v>3614</v>
      </c>
      <c r="C2064" s="262">
        <v>530019</v>
      </c>
      <c r="D2064" s="262" t="s">
        <v>3615</v>
      </c>
      <c r="E2064" s="262" t="s">
        <v>597</v>
      </c>
    </row>
    <row r="2065" spans="2:5" x14ac:dyDescent="0.45">
      <c r="B2065" s="261" t="s">
        <v>3616</v>
      </c>
      <c r="C2065" s="262" t="s">
        <v>559</v>
      </c>
      <c r="D2065" s="262" t="s">
        <v>3617</v>
      </c>
      <c r="E2065" s="262" t="s">
        <v>508</v>
      </c>
    </row>
    <row r="2066" spans="2:5" x14ac:dyDescent="0.45">
      <c r="B2066" s="261" t="s">
        <v>3618</v>
      </c>
      <c r="C2066" s="262">
        <v>516078</v>
      </c>
      <c r="D2066" s="262" t="s">
        <v>559</v>
      </c>
      <c r="E2066" s="262" t="s">
        <v>753</v>
      </c>
    </row>
    <row r="2067" spans="2:5" x14ac:dyDescent="0.45">
      <c r="B2067" s="261" t="s">
        <v>3619</v>
      </c>
      <c r="C2067" s="262">
        <v>511060</v>
      </c>
      <c r="D2067" s="262" t="s">
        <v>559</v>
      </c>
      <c r="E2067" s="262" t="s">
        <v>978</v>
      </c>
    </row>
    <row r="2068" spans="2:5" x14ac:dyDescent="0.45">
      <c r="B2068" s="261" t="s">
        <v>3620</v>
      </c>
      <c r="C2068" s="262">
        <v>539216</v>
      </c>
      <c r="D2068" s="262" t="s">
        <v>559</v>
      </c>
      <c r="E2068" s="262" t="s">
        <v>574</v>
      </c>
    </row>
    <row r="2069" spans="2:5" x14ac:dyDescent="0.45">
      <c r="B2069" s="261" t="s">
        <v>3621</v>
      </c>
      <c r="C2069" s="262">
        <v>507987</v>
      </c>
      <c r="D2069" s="262" t="s">
        <v>559</v>
      </c>
      <c r="E2069" s="262" t="s">
        <v>576</v>
      </c>
    </row>
    <row r="2070" spans="2:5" x14ac:dyDescent="0.45">
      <c r="B2070" s="261" t="s">
        <v>3622</v>
      </c>
      <c r="C2070" s="262">
        <v>534623</v>
      </c>
      <c r="D2070" s="262" t="s">
        <v>559</v>
      </c>
      <c r="E2070" s="262" t="s">
        <v>3309</v>
      </c>
    </row>
    <row r="2071" spans="2:5" x14ac:dyDescent="0.45">
      <c r="B2071" s="261" t="s">
        <v>3623</v>
      </c>
      <c r="C2071" s="262">
        <v>535648</v>
      </c>
      <c r="D2071" s="262" t="s">
        <v>3624</v>
      </c>
      <c r="E2071" s="262" t="s">
        <v>1081</v>
      </c>
    </row>
    <row r="2072" spans="2:5" x14ac:dyDescent="0.45">
      <c r="B2072" s="261" t="s">
        <v>3625</v>
      </c>
      <c r="C2072" s="262">
        <v>531035</v>
      </c>
      <c r="D2072" s="262" t="s">
        <v>559</v>
      </c>
      <c r="E2072" s="262" t="s">
        <v>1215</v>
      </c>
    </row>
    <row r="2073" spans="2:5" x14ac:dyDescent="0.45">
      <c r="B2073" s="261" t="s">
        <v>3626</v>
      </c>
      <c r="C2073" s="262">
        <v>519248</v>
      </c>
      <c r="D2073" s="262" t="s">
        <v>3627</v>
      </c>
      <c r="E2073" s="262" t="s">
        <v>806</v>
      </c>
    </row>
    <row r="2074" spans="2:5" x14ac:dyDescent="0.45">
      <c r="B2074" s="261" t="s">
        <v>3628</v>
      </c>
      <c r="C2074" s="262">
        <v>542544</v>
      </c>
      <c r="D2074" s="262" t="s">
        <v>3629</v>
      </c>
      <c r="E2074" s="262" t="s">
        <v>542</v>
      </c>
    </row>
    <row r="2075" spans="2:5" x14ac:dyDescent="0.45">
      <c r="B2075" s="261" t="s">
        <v>3630</v>
      </c>
      <c r="C2075" s="262">
        <v>532926</v>
      </c>
      <c r="D2075" s="262" t="s">
        <v>3631</v>
      </c>
      <c r="E2075" s="262" t="s">
        <v>2370</v>
      </c>
    </row>
    <row r="2076" spans="2:5" x14ac:dyDescent="0.45">
      <c r="B2076" s="261" t="s">
        <v>3632</v>
      </c>
      <c r="C2076" s="262">
        <v>504076</v>
      </c>
      <c r="D2076" s="262" t="s">
        <v>559</v>
      </c>
      <c r="E2076" s="262" t="s">
        <v>602</v>
      </c>
    </row>
    <row r="2077" spans="2:5" x14ac:dyDescent="0.45">
      <c r="B2077" s="261" t="s">
        <v>3633</v>
      </c>
      <c r="C2077" s="262">
        <v>514448</v>
      </c>
      <c r="D2077" s="262" t="s">
        <v>559</v>
      </c>
      <c r="E2077" s="262" t="s">
        <v>718</v>
      </c>
    </row>
    <row r="2078" spans="2:5" x14ac:dyDescent="0.45">
      <c r="B2078" s="261" t="s">
        <v>3634</v>
      </c>
      <c r="C2078" s="262">
        <v>513250</v>
      </c>
      <c r="D2078" s="262" t="s">
        <v>3635</v>
      </c>
      <c r="E2078" s="262" t="s">
        <v>602</v>
      </c>
    </row>
    <row r="2079" spans="2:5" x14ac:dyDescent="0.45">
      <c r="B2079" s="261" t="s">
        <v>3636</v>
      </c>
      <c r="C2079" s="262">
        <v>539246</v>
      </c>
      <c r="D2079" s="262" t="s">
        <v>559</v>
      </c>
      <c r="E2079" s="262" t="s">
        <v>581</v>
      </c>
    </row>
    <row r="2080" spans="2:5" x14ac:dyDescent="0.45">
      <c r="B2080" s="261" t="s">
        <v>3637</v>
      </c>
      <c r="C2080" s="262">
        <v>532673</v>
      </c>
      <c r="D2080" s="262" t="s">
        <v>3638</v>
      </c>
      <c r="E2080" s="262" t="s">
        <v>1256</v>
      </c>
    </row>
    <row r="2081" spans="2:5" x14ac:dyDescent="0.45">
      <c r="B2081" s="261" t="s">
        <v>3639</v>
      </c>
      <c r="C2081" s="262">
        <v>539686</v>
      </c>
      <c r="D2081" s="262" t="s">
        <v>559</v>
      </c>
      <c r="E2081" s="262" t="s">
        <v>697</v>
      </c>
    </row>
    <row r="2082" spans="2:5" x14ac:dyDescent="0.45">
      <c r="B2082" s="261" t="s">
        <v>3640</v>
      </c>
      <c r="C2082" s="262">
        <v>532889</v>
      </c>
      <c r="D2082" s="262" t="s">
        <v>3641</v>
      </c>
      <c r="E2082" s="262" t="s">
        <v>574</v>
      </c>
    </row>
    <row r="2083" spans="2:5" x14ac:dyDescent="0.45">
      <c r="B2083" s="261" t="s">
        <v>3642</v>
      </c>
      <c r="C2083" s="262">
        <v>511728</v>
      </c>
      <c r="D2083" s="262" t="s">
        <v>559</v>
      </c>
      <c r="E2083" s="262" t="s">
        <v>576</v>
      </c>
    </row>
    <row r="2084" spans="2:5" x14ac:dyDescent="0.45">
      <c r="B2084" s="261" t="s">
        <v>3643</v>
      </c>
      <c r="C2084" s="262">
        <v>514360</v>
      </c>
      <c r="D2084" s="262" t="s">
        <v>559</v>
      </c>
      <c r="E2084" s="262" t="s">
        <v>955</v>
      </c>
    </row>
    <row r="2085" spans="2:5" x14ac:dyDescent="0.45">
      <c r="B2085" s="261" t="s">
        <v>3644</v>
      </c>
      <c r="C2085" s="262">
        <v>542323</v>
      </c>
      <c r="D2085" s="262" t="s">
        <v>3645</v>
      </c>
      <c r="E2085" s="262" t="s">
        <v>697</v>
      </c>
    </row>
    <row r="2086" spans="2:5" x14ac:dyDescent="0.45">
      <c r="B2086" s="261" t="s">
        <v>3646</v>
      </c>
      <c r="C2086" s="262">
        <v>540756</v>
      </c>
      <c r="D2086" s="262" t="s">
        <v>559</v>
      </c>
      <c r="E2086" s="262" t="s">
        <v>3330</v>
      </c>
    </row>
    <row r="2087" spans="2:5" x14ac:dyDescent="0.45">
      <c r="B2087" s="261" t="s">
        <v>3647</v>
      </c>
      <c r="C2087" s="262">
        <v>539393</v>
      </c>
      <c r="D2087" s="262" t="s">
        <v>559</v>
      </c>
      <c r="E2087" s="262" t="s">
        <v>1235</v>
      </c>
    </row>
    <row r="2088" spans="2:5" x14ac:dyDescent="0.45">
      <c r="B2088" s="261" t="s">
        <v>3648</v>
      </c>
      <c r="C2088" s="262">
        <v>524322</v>
      </c>
      <c r="D2088" s="262" t="s">
        <v>559</v>
      </c>
      <c r="E2088" s="262" t="s">
        <v>597</v>
      </c>
    </row>
    <row r="2089" spans="2:5" x14ac:dyDescent="0.45">
      <c r="B2089" s="261" t="s">
        <v>3649</v>
      </c>
      <c r="C2089" s="262">
        <v>524109</v>
      </c>
      <c r="D2089" s="262" t="s">
        <v>3650</v>
      </c>
      <c r="E2089" s="262" t="s">
        <v>567</v>
      </c>
    </row>
    <row r="2090" spans="2:5" x14ac:dyDescent="0.45">
      <c r="B2090" s="261" t="s">
        <v>3651</v>
      </c>
      <c r="C2090" s="262">
        <v>524675</v>
      </c>
      <c r="D2090" s="262" t="s">
        <v>559</v>
      </c>
      <c r="E2090" s="262" t="s">
        <v>581</v>
      </c>
    </row>
    <row r="2091" spans="2:5" x14ac:dyDescent="0.45">
      <c r="B2091" s="261" t="s">
        <v>3652</v>
      </c>
      <c r="C2091" s="262">
        <v>531778</v>
      </c>
      <c r="D2091" s="262" t="s">
        <v>559</v>
      </c>
      <c r="E2091" s="262" t="s">
        <v>539</v>
      </c>
    </row>
    <row r="2092" spans="2:5" x14ac:dyDescent="0.45">
      <c r="B2092" s="261" t="s">
        <v>3653</v>
      </c>
      <c r="C2092" s="262">
        <v>504840</v>
      </c>
      <c r="D2092" s="262" t="s">
        <v>559</v>
      </c>
      <c r="E2092" s="262" t="s">
        <v>753</v>
      </c>
    </row>
    <row r="2093" spans="2:5" x14ac:dyDescent="0.45">
      <c r="B2093" s="261" t="s">
        <v>3654</v>
      </c>
      <c r="C2093" s="262">
        <v>531780</v>
      </c>
      <c r="D2093" s="262" t="s">
        <v>559</v>
      </c>
      <c r="E2093" s="262" t="s">
        <v>581</v>
      </c>
    </row>
    <row r="2094" spans="2:5" x14ac:dyDescent="0.45">
      <c r="B2094" s="261" t="s">
        <v>3655</v>
      </c>
      <c r="C2094" s="262">
        <v>500233</v>
      </c>
      <c r="D2094" s="262" t="s">
        <v>3656</v>
      </c>
      <c r="E2094" s="262" t="s">
        <v>834</v>
      </c>
    </row>
    <row r="2095" spans="2:5" x14ac:dyDescent="0.45">
      <c r="B2095" s="261" t="s">
        <v>3657</v>
      </c>
      <c r="C2095" s="262">
        <v>500234</v>
      </c>
      <c r="D2095" s="262" t="s">
        <v>3658</v>
      </c>
      <c r="E2095" s="262" t="s">
        <v>572</v>
      </c>
    </row>
    <row r="2096" spans="2:5" x14ac:dyDescent="0.45">
      <c r="B2096" s="261" t="s">
        <v>3659</v>
      </c>
      <c r="C2096" s="262">
        <v>521054</v>
      </c>
      <c r="D2096" s="262" t="s">
        <v>559</v>
      </c>
      <c r="E2096" s="262" t="s">
        <v>574</v>
      </c>
    </row>
    <row r="2097" spans="2:5" x14ac:dyDescent="0.45">
      <c r="B2097" s="261" t="s">
        <v>3660</v>
      </c>
      <c r="C2097" s="262">
        <v>530201</v>
      </c>
      <c r="D2097" s="262" t="s">
        <v>559</v>
      </c>
      <c r="E2097" s="262" t="s">
        <v>574</v>
      </c>
    </row>
    <row r="2098" spans="2:5" x14ac:dyDescent="0.45">
      <c r="B2098" s="261" t="s">
        <v>3661</v>
      </c>
      <c r="C2098" s="262">
        <v>539014</v>
      </c>
      <c r="D2098" s="262" t="s">
        <v>559</v>
      </c>
      <c r="E2098" s="262" t="s">
        <v>581</v>
      </c>
    </row>
    <row r="2099" spans="2:5" x14ac:dyDescent="0.45">
      <c r="B2099" s="261" t="s">
        <v>3662</v>
      </c>
      <c r="C2099" s="262">
        <v>522287</v>
      </c>
      <c r="D2099" s="262" t="s">
        <v>3663</v>
      </c>
      <c r="E2099" s="262" t="s">
        <v>602</v>
      </c>
    </row>
    <row r="2100" spans="2:5" x14ac:dyDescent="0.45">
      <c r="B2100" s="261" t="s">
        <v>3664</v>
      </c>
      <c r="C2100" s="262" t="s">
        <v>559</v>
      </c>
      <c r="D2100" s="262" t="s">
        <v>3665</v>
      </c>
      <c r="E2100" s="262" t="s">
        <v>508</v>
      </c>
    </row>
    <row r="2101" spans="2:5" x14ac:dyDescent="0.45">
      <c r="B2101" s="261" t="s">
        <v>3666</v>
      </c>
      <c r="C2101" s="262">
        <v>513509</v>
      </c>
      <c r="D2101" s="262" t="s">
        <v>3667</v>
      </c>
      <c r="E2101" s="262" t="s">
        <v>912</v>
      </c>
    </row>
    <row r="2102" spans="2:5" x14ac:dyDescent="0.45">
      <c r="B2102" s="261" t="s">
        <v>3668</v>
      </c>
      <c r="C2102" s="262">
        <v>533302</v>
      </c>
      <c r="D2102" s="262" t="s">
        <v>3669</v>
      </c>
      <c r="E2102" s="262" t="s">
        <v>579</v>
      </c>
    </row>
    <row r="2103" spans="2:5" x14ac:dyDescent="0.45">
      <c r="B2103" s="261" t="s">
        <v>3670</v>
      </c>
      <c r="C2103" s="262">
        <v>500235</v>
      </c>
      <c r="D2103" s="262" t="s">
        <v>3671</v>
      </c>
      <c r="E2103" s="262" t="s">
        <v>591</v>
      </c>
    </row>
    <row r="2104" spans="2:5" x14ac:dyDescent="0.45">
      <c r="B2104" s="261" t="s">
        <v>3672</v>
      </c>
      <c r="C2104" s="262">
        <v>532468</v>
      </c>
      <c r="D2104" s="262" t="s">
        <v>559</v>
      </c>
      <c r="E2104" s="262" t="s">
        <v>724</v>
      </c>
    </row>
    <row r="2105" spans="2:5" x14ac:dyDescent="0.45">
      <c r="B2105" s="261" t="s">
        <v>3673</v>
      </c>
      <c r="C2105" s="262">
        <v>514322</v>
      </c>
      <c r="D2105" s="262" t="s">
        <v>559</v>
      </c>
      <c r="E2105" s="262" t="s">
        <v>574</v>
      </c>
    </row>
    <row r="2106" spans="2:5" x14ac:dyDescent="0.45">
      <c r="B2106" s="261" t="s">
        <v>3674</v>
      </c>
      <c r="C2106" s="262">
        <v>511131</v>
      </c>
      <c r="D2106" s="262" t="s">
        <v>559</v>
      </c>
      <c r="E2106" s="262" t="s">
        <v>645</v>
      </c>
    </row>
    <row r="2107" spans="2:5" x14ac:dyDescent="0.45">
      <c r="B2107" s="261" t="s">
        <v>3675</v>
      </c>
      <c r="C2107" s="262">
        <v>526668</v>
      </c>
      <c r="D2107" s="262" t="s">
        <v>3676</v>
      </c>
      <c r="E2107" s="262" t="s">
        <v>477</v>
      </c>
    </row>
    <row r="2108" spans="2:5" x14ac:dyDescent="0.45">
      <c r="B2108" s="261" t="s">
        <v>3677</v>
      </c>
      <c r="C2108" s="262">
        <v>532741</v>
      </c>
      <c r="D2108" s="262" t="s">
        <v>3678</v>
      </c>
      <c r="E2108" s="262" t="s">
        <v>591</v>
      </c>
    </row>
    <row r="2109" spans="2:5" x14ac:dyDescent="0.45">
      <c r="B2109" s="261" t="s">
        <v>3679</v>
      </c>
      <c r="C2109" s="262">
        <v>524604</v>
      </c>
      <c r="D2109" s="262" t="s">
        <v>559</v>
      </c>
      <c r="E2109" s="262" t="s">
        <v>597</v>
      </c>
    </row>
    <row r="2110" spans="2:5" x14ac:dyDescent="0.45">
      <c r="B2110" s="261" t="s">
        <v>3680</v>
      </c>
      <c r="C2110" s="262">
        <v>780003</v>
      </c>
      <c r="D2110" s="262" t="s">
        <v>559</v>
      </c>
      <c r="E2110" s="262" t="s">
        <v>508</v>
      </c>
    </row>
    <row r="2111" spans="2:5" x14ac:dyDescent="0.45">
      <c r="B2111" s="261" t="s">
        <v>3681</v>
      </c>
      <c r="C2111" s="262">
        <v>506184</v>
      </c>
      <c r="D2111" s="262" t="s">
        <v>3682</v>
      </c>
      <c r="E2111" s="262" t="s">
        <v>672</v>
      </c>
    </row>
    <row r="2112" spans="2:5" x14ac:dyDescent="0.45">
      <c r="B2112" s="261" t="s">
        <v>3683</v>
      </c>
      <c r="C2112" s="262">
        <v>538896</v>
      </c>
      <c r="D2112" s="262" t="s">
        <v>559</v>
      </c>
      <c r="E2112" s="262" t="s">
        <v>607</v>
      </c>
    </row>
    <row r="2113" spans="2:5" x14ac:dyDescent="0.45">
      <c r="B2113" s="261" t="s">
        <v>3684</v>
      </c>
      <c r="C2113" s="262">
        <v>541005</v>
      </c>
      <c r="D2113" s="262" t="s">
        <v>559</v>
      </c>
      <c r="E2113" s="262" t="s">
        <v>964</v>
      </c>
    </row>
    <row r="2114" spans="2:5" x14ac:dyDescent="0.45">
      <c r="B2114" s="261" t="s">
        <v>3685</v>
      </c>
      <c r="C2114" s="262">
        <v>521242</v>
      </c>
      <c r="D2114" s="262" t="s">
        <v>559</v>
      </c>
      <c r="E2114" s="262" t="s">
        <v>574</v>
      </c>
    </row>
    <row r="2115" spans="2:5" x14ac:dyDescent="0.45">
      <c r="B2115" s="261" t="s">
        <v>3686</v>
      </c>
      <c r="C2115" s="262">
        <v>500236</v>
      </c>
      <c r="D2115" s="262" t="s">
        <v>3687</v>
      </c>
      <c r="E2115" s="262" t="s">
        <v>923</v>
      </c>
    </row>
    <row r="2116" spans="2:5" x14ac:dyDescent="0.45">
      <c r="B2116" s="261" t="s">
        <v>3688</v>
      </c>
      <c r="C2116" s="262">
        <v>513456</v>
      </c>
      <c r="D2116" s="262" t="s">
        <v>559</v>
      </c>
      <c r="E2116" s="262" t="s">
        <v>880</v>
      </c>
    </row>
    <row r="2117" spans="2:5" x14ac:dyDescent="0.45">
      <c r="B2117" s="261" t="s">
        <v>3689</v>
      </c>
      <c r="C2117" s="262">
        <v>506525</v>
      </c>
      <c r="D2117" s="262" t="s">
        <v>3690</v>
      </c>
      <c r="E2117" s="262" t="s">
        <v>607</v>
      </c>
    </row>
    <row r="2118" spans="2:5" x14ac:dyDescent="0.45">
      <c r="B2118" s="261" t="s">
        <v>3691</v>
      </c>
      <c r="C2118" s="262">
        <v>507779</v>
      </c>
      <c r="D2118" s="262" t="s">
        <v>559</v>
      </c>
      <c r="E2118" s="262" t="s">
        <v>753</v>
      </c>
    </row>
    <row r="2119" spans="2:5" x14ac:dyDescent="0.45">
      <c r="B2119" s="261" t="s">
        <v>3692</v>
      </c>
      <c r="C2119" s="262">
        <v>500165</v>
      </c>
      <c r="D2119" s="262" t="s">
        <v>3693</v>
      </c>
      <c r="E2119" s="262" t="s">
        <v>834</v>
      </c>
    </row>
    <row r="2120" spans="2:5" x14ac:dyDescent="0.45">
      <c r="B2120" s="261" t="s">
        <v>3694</v>
      </c>
      <c r="C2120" s="262">
        <v>540515</v>
      </c>
      <c r="D2120" s="262" t="s">
        <v>559</v>
      </c>
      <c r="E2120" s="262" t="s">
        <v>542</v>
      </c>
    </row>
    <row r="2121" spans="2:5" x14ac:dyDescent="0.45">
      <c r="B2121" s="261" t="s">
        <v>3695</v>
      </c>
      <c r="C2121" s="262">
        <v>512399</v>
      </c>
      <c r="D2121" s="262" t="s">
        <v>559</v>
      </c>
      <c r="E2121" s="262" t="s">
        <v>542</v>
      </c>
    </row>
    <row r="2122" spans="2:5" x14ac:dyDescent="0.45">
      <c r="B2122" s="261" t="s">
        <v>3696</v>
      </c>
      <c r="C2122" s="262">
        <v>512036</v>
      </c>
      <c r="D2122" s="262" t="s">
        <v>559</v>
      </c>
      <c r="E2122" s="262" t="s">
        <v>574</v>
      </c>
    </row>
    <row r="2123" spans="2:5" x14ac:dyDescent="0.45">
      <c r="B2123" s="261" t="s">
        <v>3697</v>
      </c>
      <c r="C2123" s="262">
        <v>539679</v>
      </c>
      <c r="D2123" s="262" t="s">
        <v>559</v>
      </c>
      <c r="E2123" s="262" t="s">
        <v>576</v>
      </c>
    </row>
    <row r="2124" spans="2:5" x14ac:dyDescent="0.45">
      <c r="B2124" s="261" t="s">
        <v>3698</v>
      </c>
      <c r="C2124" s="262" t="s">
        <v>559</v>
      </c>
      <c r="D2124" s="262" t="s">
        <v>3699</v>
      </c>
      <c r="E2124" s="262" t="s">
        <v>570</v>
      </c>
    </row>
    <row r="2125" spans="2:5" x14ac:dyDescent="0.45">
      <c r="B2125" s="261" t="s">
        <v>3700</v>
      </c>
      <c r="C2125" s="262">
        <v>526115</v>
      </c>
      <c r="D2125" s="262" t="s">
        <v>559</v>
      </c>
      <c r="E2125" s="262" t="s">
        <v>672</v>
      </c>
    </row>
    <row r="2126" spans="2:5" x14ac:dyDescent="0.45">
      <c r="B2126" s="261" t="s">
        <v>3701</v>
      </c>
      <c r="C2126" s="262">
        <v>541161</v>
      </c>
      <c r="D2126" s="262" t="s">
        <v>3702</v>
      </c>
      <c r="E2126" s="262" t="s">
        <v>645</v>
      </c>
    </row>
    <row r="2127" spans="2:5" x14ac:dyDescent="0.45">
      <c r="B2127" s="261" t="s">
        <v>3703</v>
      </c>
      <c r="C2127" s="262">
        <v>533451</v>
      </c>
      <c r="D2127" s="262" t="s">
        <v>3704</v>
      </c>
      <c r="E2127" s="262" t="s">
        <v>697</v>
      </c>
    </row>
    <row r="2128" spans="2:5" x14ac:dyDescent="0.45">
      <c r="B2128" s="261" t="s">
        <v>3705</v>
      </c>
      <c r="C2128" s="262">
        <v>538928</v>
      </c>
      <c r="D2128" s="262" t="s">
        <v>559</v>
      </c>
      <c r="E2128" s="262" t="s">
        <v>576</v>
      </c>
    </row>
    <row r="2129" spans="2:5" x14ac:dyDescent="0.45">
      <c r="B2129" s="261" t="s">
        <v>3706</v>
      </c>
      <c r="C2129" s="262">
        <v>537784</v>
      </c>
      <c r="D2129" s="262" t="s">
        <v>559</v>
      </c>
      <c r="E2129" s="262" t="s">
        <v>978</v>
      </c>
    </row>
    <row r="2130" spans="2:5" x14ac:dyDescent="0.45">
      <c r="B2130" s="261" t="s">
        <v>3707</v>
      </c>
      <c r="C2130" s="262">
        <v>590003</v>
      </c>
      <c r="D2130" s="262" t="s">
        <v>3708</v>
      </c>
      <c r="E2130" s="262" t="s">
        <v>875</v>
      </c>
    </row>
    <row r="2131" spans="2:5" x14ac:dyDescent="0.45">
      <c r="B2131" s="261" t="s">
        <v>3709</v>
      </c>
      <c r="C2131" s="262">
        <v>531687</v>
      </c>
      <c r="D2131" s="262" t="s">
        <v>3710</v>
      </c>
      <c r="E2131" s="262" t="s">
        <v>756</v>
      </c>
    </row>
    <row r="2132" spans="2:5" x14ac:dyDescent="0.45">
      <c r="B2132" s="261" t="s">
        <v>3711</v>
      </c>
      <c r="C2132" s="262">
        <v>539533</v>
      </c>
      <c r="D2132" s="262" t="s">
        <v>559</v>
      </c>
      <c r="E2132" s="262" t="s">
        <v>542</v>
      </c>
    </row>
    <row r="2133" spans="2:5" x14ac:dyDescent="0.45">
      <c r="B2133" s="261" t="s">
        <v>3712</v>
      </c>
      <c r="C2133" s="262">
        <v>502933</v>
      </c>
      <c r="D2133" s="262" t="s">
        <v>559</v>
      </c>
      <c r="E2133" s="262" t="s">
        <v>574</v>
      </c>
    </row>
    <row r="2134" spans="2:5" x14ac:dyDescent="0.45">
      <c r="B2134" s="261" t="s">
        <v>3713</v>
      </c>
      <c r="C2134" s="262">
        <v>532925</v>
      </c>
      <c r="D2134" s="262" t="s">
        <v>3714</v>
      </c>
      <c r="E2134" s="262" t="s">
        <v>955</v>
      </c>
    </row>
    <row r="2135" spans="2:5" x14ac:dyDescent="0.45">
      <c r="B2135" s="261" t="s">
        <v>3715</v>
      </c>
      <c r="C2135" s="262">
        <v>532899</v>
      </c>
      <c r="D2135" s="262" t="s">
        <v>3716</v>
      </c>
      <c r="E2135" s="262" t="s">
        <v>756</v>
      </c>
    </row>
    <row r="2136" spans="2:5" x14ac:dyDescent="0.45">
      <c r="B2136" s="261" t="s">
        <v>3717</v>
      </c>
      <c r="C2136" s="262">
        <v>524444</v>
      </c>
      <c r="D2136" s="262" t="s">
        <v>559</v>
      </c>
      <c r="E2136" s="262" t="s">
        <v>806</v>
      </c>
    </row>
    <row r="2137" spans="2:5" x14ac:dyDescent="0.45">
      <c r="B2137" s="261" t="s">
        <v>3718</v>
      </c>
      <c r="C2137" s="262">
        <v>535136</v>
      </c>
      <c r="D2137" s="262" t="s">
        <v>559</v>
      </c>
      <c r="E2137" s="262" t="s">
        <v>574</v>
      </c>
    </row>
    <row r="2138" spans="2:5" x14ac:dyDescent="0.45">
      <c r="B2138" s="261" t="s">
        <v>3719</v>
      </c>
      <c r="C2138" s="262">
        <v>590041</v>
      </c>
      <c r="D2138" s="262" t="s">
        <v>3720</v>
      </c>
      <c r="E2138" s="262" t="s">
        <v>704</v>
      </c>
    </row>
    <row r="2139" spans="2:5" x14ac:dyDescent="0.45">
      <c r="B2139" s="261" t="s">
        <v>3721</v>
      </c>
      <c r="C2139" s="262">
        <v>530255</v>
      </c>
      <c r="D2139" s="262" t="s">
        <v>559</v>
      </c>
      <c r="E2139" s="262" t="s">
        <v>553</v>
      </c>
    </row>
    <row r="2140" spans="2:5" x14ac:dyDescent="0.45">
      <c r="B2140" s="261" t="s">
        <v>3722</v>
      </c>
      <c r="C2140" s="262">
        <v>539276</v>
      </c>
      <c r="D2140" s="262" t="s">
        <v>3723</v>
      </c>
      <c r="E2140" s="262" t="s">
        <v>3330</v>
      </c>
    </row>
    <row r="2141" spans="2:5" x14ac:dyDescent="0.45">
      <c r="B2141" s="261" t="s">
        <v>3724</v>
      </c>
      <c r="C2141" s="262">
        <v>504084</v>
      </c>
      <c r="D2141" s="262" t="s">
        <v>559</v>
      </c>
      <c r="E2141" s="262" t="s">
        <v>855</v>
      </c>
    </row>
    <row r="2142" spans="2:5" x14ac:dyDescent="0.45">
      <c r="B2142" s="261" t="s">
        <v>3725</v>
      </c>
      <c r="C2142" s="262">
        <v>539562</v>
      </c>
      <c r="D2142" s="262" t="s">
        <v>559</v>
      </c>
      <c r="E2142" s="262" t="s">
        <v>542</v>
      </c>
    </row>
    <row r="2143" spans="2:5" x14ac:dyDescent="0.45">
      <c r="B2143" s="261" t="s">
        <v>3726</v>
      </c>
      <c r="C2143" s="262">
        <v>530357</v>
      </c>
      <c r="D2143" s="262" t="s">
        <v>559</v>
      </c>
      <c r="E2143" s="262" t="s">
        <v>542</v>
      </c>
    </row>
    <row r="2144" spans="2:5" x14ac:dyDescent="0.45">
      <c r="B2144" s="261" t="s">
        <v>3727</v>
      </c>
      <c r="C2144" s="262">
        <v>530357</v>
      </c>
      <c r="D2144" s="262" t="s">
        <v>559</v>
      </c>
      <c r="E2144" s="262" t="s">
        <v>542</v>
      </c>
    </row>
    <row r="2145" spans="2:5" x14ac:dyDescent="0.45">
      <c r="B2145" s="261" t="s">
        <v>3728</v>
      </c>
      <c r="C2145" s="262">
        <v>526067</v>
      </c>
      <c r="D2145" s="262" t="s">
        <v>559</v>
      </c>
      <c r="E2145" s="262" t="s">
        <v>753</v>
      </c>
    </row>
    <row r="2146" spans="2:5" x14ac:dyDescent="0.45">
      <c r="B2146" s="261" t="s">
        <v>3729</v>
      </c>
      <c r="C2146" s="262">
        <v>531784</v>
      </c>
      <c r="D2146" s="262" t="s">
        <v>559</v>
      </c>
      <c r="E2146" s="262" t="s">
        <v>955</v>
      </c>
    </row>
    <row r="2147" spans="2:5" x14ac:dyDescent="0.45">
      <c r="B2147" s="261" t="s">
        <v>3730</v>
      </c>
      <c r="C2147" s="262">
        <v>590066</v>
      </c>
      <c r="D2147" s="262" t="s">
        <v>3731</v>
      </c>
      <c r="E2147" s="262" t="s">
        <v>572</v>
      </c>
    </row>
    <row r="2148" spans="2:5" x14ac:dyDescent="0.45">
      <c r="B2148" s="261" t="s">
        <v>3732</v>
      </c>
      <c r="C2148" s="262">
        <v>533192</v>
      </c>
      <c r="D2148" s="262" t="s">
        <v>3733</v>
      </c>
      <c r="E2148" s="262" t="s">
        <v>1256</v>
      </c>
    </row>
    <row r="2149" spans="2:5" x14ac:dyDescent="0.45">
      <c r="B2149" s="261" t="s">
        <v>3734</v>
      </c>
      <c r="C2149" s="262">
        <v>540385</v>
      </c>
      <c r="D2149" s="262" t="s">
        <v>559</v>
      </c>
      <c r="E2149" s="262" t="s">
        <v>542</v>
      </c>
    </row>
    <row r="2150" spans="2:5" x14ac:dyDescent="0.45">
      <c r="B2150" s="261" t="s">
        <v>3735</v>
      </c>
      <c r="C2150" s="262">
        <v>532054</v>
      </c>
      <c r="D2150" s="262" t="s">
        <v>3736</v>
      </c>
      <c r="E2150" s="262" t="s">
        <v>672</v>
      </c>
    </row>
    <row r="2151" spans="2:5" x14ac:dyDescent="0.45">
      <c r="B2151" s="261" t="s">
        <v>3737</v>
      </c>
      <c r="C2151" s="262">
        <v>532714</v>
      </c>
      <c r="D2151" s="262" t="s">
        <v>3738</v>
      </c>
      <c r="E2151" s="262" t="s">
        <v>602</v>
      </c>
    </row>
    <row r="2152" spans="2:5" x14ac:dyDescent="0.45">
      <c r="B2152" s="261" t="s">
        <v>3739</v>
      </c>
      <c r="C2152" s="262">
        <v>508993</v>
      </c>
      <c r="D2152" s="262" t="s">
        <v>559</v>
      </c>
      <c r="E2152" s="262" t="s">
        <v>645</v>
      </c>
    </row>
    <row r="2153" spans="2:5" x14ac:dyDescent="0.45">
      <c r="B2153" s="261" t="s">
        <v>3740</v>
      </c>
      <c r="C2153" s="262">
        <v>518011</v>
      </c>
      <c r="D2153" s="262" t="s">
        <v>559</v>
      </c>
      <c r="E2153" s="262" t="s">
        <v>572</v>
      </c>
    </row>
    <row r="2154" spans="2:5" x14ac:dyDescent="0.45">
      <c r="B2154" s="261" t="s">
        <v>3741</v>
      </c>
      <c r="C2154" s="262" t="s">
        <v>559</v>
      </c>
      <c r="D2154" s="262" t="s">
        <v>3742</v>
      </c>
      <c r="E2154" s="262" t="s">
        <v>570</v>
      </c>
    </row>
    <row r="2155" spans="2:5" x14ac:dyDescent="0.45">
      <c r="B2155" s="261" t="s">
        <v>3743</v>
      </c>
      <c r="C2155" s="262">
        <v>517569</v>
      </c>
      <c r="D2155" s="262" t="s">
        <v>3744</v>
      </c>
      <c r="E2155" s="262" t="s">
        <v>855</v>
      </c>
    </row>
    <row r="2156" spans="2:5" x14ac:dyDescent="0.45">
      <c r="B2156" s="261" t="s">
        <v>3745</v>
      </c>
      <c r="C2156" s="262">
        <v>519602</v>
      </c>
      <c r="D2156" s="262" t="s">
        <v>3746</v>
      </c>
      <c r="E2156" s="262" t="s">
        <v>651</v>
      </c>
    </row>
    <row r="2157" spans="2:5" x14ac:dyDescent="0.45">
      <c r="B2157" s="261" t="s">
        <v>3747</v>
      </c>
      <c r="C2157" s="262">
        <v>506528</v>
      </c>
      <c r="D2157" s="262" t="s">
        <v>559</v>
      </c>
      <c r="E2157" s="262" t="s">
        <v>718</v>
      </c>
    </row>
    <row r="2158" spans="2:5" x14ac:dyDescent="0.45">
      <c r="B2158" s="261" t="s">
        <v>3748</v>
      </c>
      <c r="C2158" s="262">
        <v>531163</v>
      </c>
      <c r="D2158" s="262" t="s">
        <v>3749</v>
      </c>
      <c r="E2158" s="262" t="s">
        <v>718</v>
      </c>
    </row>
    <row r="2159" spans="2:5" x14ac:dyDescent="0.45">
      <c r="B2159" s="261" t="s">
        <v>3750</v>
      </c>
      <c r="C2159" s="262">
        <v>506530</v>
      </c>
      <c r="D2159" s="262" t="s">
        <v>559</v>
      </c>
      <c r="E2159" s="262" t="s">
        <v>753</v>
      </c>
    </row>
    <row r="2160" spans="2:5" x14ac:dyDescent="0.45">
      <c r="B2160" s="261" t="s">
        <v>3751</v>
      </c>
      <c r="C2160" s="262">
        <v>505890</v>
      </c>
      <c r="D2160" s="262" t="s">
        <v>559</v>
      </c>
      <c r="E2160" s="262" t="s">
        <v>567</v>
      </c>
    </row>
    <row r="2161" spans="2:5" x14ac:dyDescent="0.45">
      <c r="B2161" s="261" t="s">
        <v>3752</v>
      </c>
      <c r="C2161" s="262">
        <v>505890</v>
      </c>
      <c r="D2161" s="262" t="s">
        <v>559</v>
      </c>
      <c r="E2161" s="262" t="s">
        <v>567</v>
      </c>
    </row>
    <row r="2162" spans="2:5" x14ac:dyDescent="0.45">
      <c r="B2162" s="261" t="s">
        <v>3753</v>
      </c>
      <c r="C2162" s="262">
        <v>540953</v>
      </c>
      <c r="D2162" s="262" t="s">
        <v>559</v>
      </c>
      <c r="E2162" s="262" t="s">
        <v>672</v>
      </c>
    </row>
    <row r="2163" spans="2:5" x14ac:dyDescent="0.45">
      <c r="B2163" s="261" t="s">
        <v>3754</v>
      </c>
      <c r="C2163" s="262">
        <v>530163</v>
      </c>
      <c r="D2163" s="262" t="s">
        <v>559</v>
      </c>
      <c r="E2163" s="262" t="s">
        <v>597</v>
      </c>
    </row>
    <row r="2164" spans="2:5" x14ac:dyDescent="0.45">
      <c r="B2164" s="261" t="s">
        <v>3755</v>
      </c>
      <c r="C2164" s="262">
        <v>532686</v>
      </c>
      <c r="D2164" s="262" t="s">
        <v>3756</v>
      </c>
      <c r="E2164" s="262" t="s">
        <v>681</v>
      </c>
    </row>
    <row r="2165" spans="2:5" x14ac:dyDescent="0.45">
      <c r="B2165" s="261" t="s">
        <v>3757</v>
      </c>
      <c r="C2165" s="262">
        <v>532686</v>
      </c>
      <c r="D2165" s="262" t="s">
        <v>3756</v>
      </c>
      <c r="E2165" s="262" t="s">
        <v>681</v>
      </c>
    </row>
    <row r="2166" spans="2:5" x14ac:dyDescent="0.45">
      <c r="B2166" s="261" t="s">
        <v>3758</v>
      </c>
      <c r="C2166" s="262">
        <v>507180</v>
      </c>
      <c r="D2166" s="262" t="s">
        <v>3759</v>
      </c>
      <c r="E2166" s="262" t="s">
        <v>1256</v>
      </c>
    </row>
    <row r="2167" spans="2:5" x14ac:dyDescent="0.45">
      <c r="B2167" s="261" t="s">
        <v>3760</v>
      </c>
      <c r="C2167" s="262">
        <v>524174</v>
      </c>
      <c r="D2167" s="262" t="s">
        <v>559</v>
      </c>
      <c r="E2167" s="262" t="s">
        <v>607</v>
      </c>
    </row>
    <row r="2168" spans="2:5" x14ac:dyDescent="0.45">
      <c r="B2168" s="261" t="s">
        <v>3761</v>
      </c>
      <c r="C2168" s="262">
        <v>533289</v>
      </c>
      <c r="D2168" s="262" t="s">
        <v>3762</v>
      </c>
      <c r="E2168" s="262" t="s">
        <v>878</v>
      </c>
    </row>
    <row r="2169" spans="2:5" x14ac:dyDescent="0.45">
      <c r="B2169" s="261" t="s">
        <v>3763</v>
      </c>
      <c r="C2169" s="262">
        <v>502937</v>
      </c>
      <c r="D2169" s="262" t="s">
        <v>3764</v>
      </c>
      <c r="E2169" s="262" t="s">
        <v>548</v>
      </c>
    </row>
    <row r="2170" spans="2:5" x14ac:dyDescent="0.45">
      <c r="B2170" s="261" t="s">
        <v>3765</v>
      </c>
      <c r="C2170" s="262">
        <v>532732</v>
      </c>
      <c r="D2170" s="262" t="s">
        <v>3766</v>
      </c>
      <c r="E2170" s="262" t="s">
        <v>672</v>
      </c>
    </row>
    <row r="2171" spans="2:5" x14ac:dyDescent="0.45">
      <c r="B2171" s="261" t="s">
        <v>3767</v>
      </c>
      <c r="C2171" s="262">
        <v>507948</v>
      </c>
      <c r="D2171" s="262" t="s">
        <v>559</v>
      </c>
      <c r="E2171" s="262" t="s">
        <v>576</v>
      </c>
    </row>
    <row r="2172" spans="2:5" x14ac:dyDescent="0.45">
      <c r="B2172" s="261" t="s">
        <v>3768</v>
      </c>
      <c r="C2172" s="262">
        <v>512597</v>
      </c>
      <c r="D2172" s="262" t="s">
        <v>3769</v>
      </c>
      <c r="E2172" s="262" t="s">
        <v>576</v>
      </c>
    </row>
    <row r="2173" spans="2:5" x14ac:dyDescent="0.45">
      <c r="B2173" s="261" t="s">
        <v>3770</v>
      </c>
      <c r="C2173" s="262" t="s">
        <v>559</v>
      </c>
      <c r="D2173" s="262" t="s">
        <v>3771</v>
      </c>
      <c r="E2173" s="262" t="s">
        <v>576</v>
      </c>
    </row>
    <row r="2174" spans="2:5" x14ac:dyDescent="0.45">
      <c r="B2174" s="261" t="s">
        <v>3772</v>
      </c>
      <c r="C2174" s="262">
        <v>500239</v>
      </c>
      <c r="D2174" s="262" t="s">
        <v>559</v>
      </c>
      <c r="E2174" s="262" t="s">
        <v>574</v>
      </c>
    </row>
    <row r="2175" spans="2:5" x14ac:dyDescent="0.45">
      <c r="B2175" s="261" t="s">
        <v>3773</v>
      </c>
      <c r="C2175" s="262">
        <v>531609</v>
      </c>
      <c r="D2175" s="262" t="s">
        <v>559</v>
      </c>
      <c r="E2175" s="262" t="s">
        <v>753</v>
      </c>
    </row>
    <row r="2176" spans="2:5" x14ac:dyDescent="0.45">
      <c r="B2176" s="261" t="s">
        <v>3774</v>
      </c>
      <c r="C2176" s="262">
        <v>540775</v>
      </c>
      <c r="D2176" s="262" t="s">
        <v>3775</v>
      </c>
      <c r="E2176" s="262" t="s">
        <v>983</v>
      </c>
    </row>
    <row r="2177" spans="2:5" x14ac:dyDescent="0.45">
      <c r="B2177" s="261" t="s">
        <v>3776</v>
      </c>
      <c r="C2177" s="262">
        <v>540775</v>
      </c>
      <c r="D2177" s="262" t="s">
        <v>3775</v>
      </c>
      <c r="E2177" s="262" t="s">
        <v>983</v>
      </c>
    </row>
    <row r="2178" spans="2:5" x14ac:dyDescent="0.45">
      <c r="B2178" s="261" t="s">
        <v>3777</v>
      </c>
      <c r="C2178" s="262">
        <v>590068</v>
      </c>
      <c r="D2178" s="262" t="s">
        <v>3778</v>
      </c>
      <c r="E2178" s="262" t="s">
        <v>581</v>
      </c>
    </row>
    <row r="2179" spans="2:5" x14ac:dyDescent="0.45">
      <c r="B2179" s="261" t="s">
        <v>3779</v>
      </c>
      <c r="C2179" s="262">
        <v>507794</v>
      </c>
      <c r="D2179" s="262" t="s">
        <v>559</v>
      </c>
      <c r="E2179" s="262" t="s">
        <v>1065</v>
      </c>
    </row>
    <row r="2180" spans="2:5" x14ac:dyDescent="0.45">
      <c r="B2180" s="261" t="s">
        <v>3780</v>
      </c>
      <c r="C2180" s="262">
        <v>504269</v>
      </c>
      <c r="D2180" s="262" t="s">
        <v>3781</v>
      </c>
      <c r="E2180" s="262" t="s">
        <v>1320</v>
      </c>
    </row>
    <row r="2181" spans="2:5" x14ac:dyDescent="0.45">
      <c r="B2181" s="261" t="s">
        <v>3782</v>
      </c>
      <c r="C2181" s="262">
        <v>590068</v>
      </c>
      <c r="D2181" s="262" t="s">
        <v>3778</v>
      </c>
      <c r="E2181" s="262" t="s">
        <v>581</v>
      </c>
    </row>
    <row r="2182" spans="2:5" x14ac:dyDescent="0.45">
      <c r="B2182" s="261" t="s">
        <v>3783</v>
      </c>
      <c r="C2182" s="262">
        <v>519064</v>
      </c>
      <c r="D2182" s="262" t="s">
        <v>559</v>
      </c>
      <c r="E2182" s="262" t="s">
        <v>756</v>
      </c>
    </row>
    <row r="2183" spans="2:5" x14ac:dyDescent="0.45">
      <c r="B2183" s="261" t="s">
        <v>3784</v>
      </c>
      <c r="C2183" s="262">
        <v>531892</v>
      </c>
      <c r="D2183" s="262" t="s">
        <v>3785</v>
      </c>
      <c r="E2183" s="262" t="s">
        <v>542</v>
      </c>
    </row>
    <row r="2184" spans="2:5" x14ac:dyDescent="0.45">
      <c r="B2184" s="261" t="s">
        <v>3786</v>
      </c>
      <c r="C2184" s="262">
        <v>506178</v>
      </c>
      <c r="D2184" s="262" t="s">
        <v>559</v>
      </c>
      <c r="E2184" s="262" t="s">
        <v>581</v>
      </c>
    </row>
    <row r="2185" spans="2:5" x14ac:dyDescent="0.45">
      <c r="B2185" s="261" t="s">
        <v>3787</v>
      </c>
      <c r="C2185" s="262">
        <v>521127</v>
      </c>
      <c r="D2185" s="262" t="s">
        <v>559</v>
      </c>
      <c r="E2185" s="262" t="s">
        <v>574</v>
      </c>
    </row>
    <row r="2186" spans="2:5" x14ac:dyDescent="0.45">
      <c r="B2186" s="261" t="s">
        <v>3788</v>
      </c>
      <c r="C2186" s="262">
        <v>539788</v>
      </c>
      <c r="D2186" s="262" t="s">
        <v>559</v>
      </c>
      <c r="E2186" s="262" t="s">
        <v>593</v>
      </c>
    </row>
    <row r="2187" spans="2:5" x14ac:dyDescent="0.45">
      <c r="B2187" s="261" t="s">
        <v>3789</v>
      </c>
      <c r="C2187" s="262">
        <v>507435</v>
      </c>
      <c r="D2187" s="262" t="s">
        <v>559</v>
      </c>
      <c r="E2187" s="262" t="s">
        <v>1189</v>
      </c>
    </row>
    <row r="2188" spans="2:5" x14ac:dyDescent="0.45">
      <c r="B2188" s="261" t="s">
        <v>3790</v>
      </c>
      <c r="C2188" s="262">
        <v>507435</v>
      </c>
      <c r="D2188" s="262" t="s">
        <v>559</v>
      </c>
      <c r="E2188" s="262" t="s">
        <v>1189</v>
      </c>
    </row>
    <row r="2189" spans="2:5" x14ac:dyDescent="0.45">
      <c r="B2189" s="261" t="s">
        <v>3791</v>
      </c>
      <c r="C2189" s="262">
        <v>535730</v>
      </c>
      <c r="D2189" s="262" t="s">
        <v>559</v>
      </c>
      <c r="E2189" s="262" t="s">
        <v>574</v>
      </c>
    </row>
    <row r="2190" spans="2:5" x14ac:dyDescent="0.45">
      <c r="B2190" s="261" t="s">
        <v>3792</v>
      </c>
      <c r="C2190" s="262">
        <v>531692</v>
      </c>
      <c r="D2190" s="262" t="s">
        <v>559</v>
      </c>
      <c r="E2190" s="262" t="s">
        <v>477</v>
      </c>
    </row>
    <row r="2191" spans="2:5" x14ac:dyDescent="0.45">
      <c r="B2191" s="261" t="s">
        <v>3793</v>
      </c>
      <c r="C2191" s="262">
        <v>513693</v>
      </c>
      <c r="D2191" s="262" t="s">
        <v>559</v>
      </c>
      <c r="E2191" s="262" t="s">
        <v>591</v>
      </c>
    </row>
    <row r="2192" spans="2:5" x14ac:dyDescent="0.45">
      <c r="B2192" s="261" t="s">
        <v>3794</v>
      </c>
      <c r="C2192" s="262">
        <v>540812</v>
      </c>
      <c r="D2192" s="262" t="s">
        <v>559</v>
      </c>
      <c r="E2192" s="262" t="s">
        <v>1027</v>
      </c>
    </row>
    <row r="2193" spans="2:5" x14ac:dyDescent="0.45">
      <c r="B2193" s="261" t="s">
        <v>3795</v>
      </c>
      <c r="C2193" s="262">
        <v>507946</v>
      </c>
      <c r="D2193" s="262" t="s">
        <v>559</v>
      </c>
      <c r="E2193" s="262" t="s">
        <v>581</v>
      </c>
    </row>
    <row r="2194" spans="2:5" x14ac:dyDescent="0.45">
      <c r="B2194" s="261" t="s">
        <v>3796</v>
      </c>
      <c r="C2194" s="262">
        <v>507946</v>
      </c>
      <c r="D2194" s="262" t="s">
        <v>559</v>
      </c>
      <c r="E2194" s="262" t="s">
        <v>581</v>
      </c>
    </row>
    <row r="2195" spans="2:5" x14ac:dyDescent="0.45">
      <c r="B2195" s="261" t="s">
        <v>3797</v>
      </c>
      <c r="C2195" s="262">
        <v>535566</v>
      </c>
      <c r="D2195" s="262" t="s">
        <v>559</v>
      </c>
      <c r="E2195" s="262" t="s">
        <v>576</v>
      </c>
    </row>
    <row r="2196" spans="2:5" x14ac:dyDescent="0.45">
      <c r="B2196" s="261" t="s">
        <v>3798</v>
      </c>
      <c r="C2196" s="262">
        <v>524699</v>
      </c>
      <c r="D2196" s="262" t="s">
        <v>559</v>
      </c>
      <c r="E2196" s="262" t="s">
        <v>607</v>
      </c>
    </row>
    <row r="2197" spans="2:5" x14ac:dyDescent="0.45">
      <c r="B2197" s="261" t="s">
        <v>3799</v>
      </c>
      <c r="C2197" s="262">
        <v>522101</v>
      </c>
      <c r="D2197" s="262" t="s">
        <v>559</v>
      </c>
      <c r="E2197" s="262" t="s">
        <v>567</v>
      </c>
    </row>
    <row r="2198" spans="2:5" x14ac:dyDescent="0.45">
      <c r="B2198" s="261" t="s">
        <v>3800</v>
      </c>
      <c r="C2198" s="262">
        <v>523218</v>
      </c>
      <c r="D2198" s="262" t="s">
        <v>3801</v>
      </c>
      <c r="E2198" s="262" t="s">
        <v>1099</v>
      </c>
    </row>
    <row r="2199" spans="2:5" x14ac:dyDescent="0.45">
      <c r="B2199" s="261" t="s">
        <v>3802</v>
      </c>
      <c r="C2199" s="262">
        <v>524500</v>
      </c>
      <c r="D2199" s="262" t="s">
        <v>3803</v>
      </c>
      <c r="E2199" s="262" t="s">
        <v>597</v>
      </c>
    </row>
    <row r="2200" spans="2:5" x14ac:dyDescent="0.45">
      <c r="B2200" s="261" t="s">
        <v>3804</v>
      </c>
      <c r="C2200" s="262">
        <v>524500</v>
      </c>
      <c r="D2200" s="262" t="s">
        <v>3803</v>
      </c>
      <c r="E2200" s="262" t="s">
        <v>597</v>
      </c>
    </row>
    <row r="2201" spans="2:5" x14ac:dyDescent="0.45">
      <c r="B2201" s="261" t="s">
        <v>3805</v>
      </c>
      <c r="C2201" s="262">
        <v>532067</v>
      </c>
      <c r="D2201" s="262" t="s">
        <v>559</v>
      </c>
      <c r="E2201" s="262" t="s">
        <v>702</v>
      </c>
    </row>
    <row r="2202" spans="2:5" x14ac:dyDescent="0.45">
      <c r="B2202" s="261" t="s">
        <v>3806</v>
      </c>
      <c r="C2202" s="262">
        <v>532067</v>
      </c>
      <c r="D2202" s="262" t="s">
        <v>559</v>
      </c>
      <c r="E2202" s="262" t="s">
        <v>702</v>
      </c>
    </row>
    <row r="2203" spans="2:5" x14ac:dyDescent="0.45">
      <c r="B2203" s="261" t="s">
        <v>3807</v>
      </c>
      <c r="C2203" s="262">
        <v>530313</v>
      </c>
      <c r="D2203" s="262" t="s">
        <v>3808</v>
      </c>
      <c r="E2203" s="262" t="s">
        <v>597</v>
      </c>
    </row>
    <row r="2204" spans="2:5" x14ac:dyDescent="0.45">
      <c r="B2204" s="261" t="s">
        <v>3809</v>
      </c>
      <c r="C2204" s="262">
        <v>500240</v>
      </c>
      <c r="D2204" s="262" t="s">
        <v>559</v>
      </c>
      <c r="E2204" s="262" t="s">
        <v>1215</v>
      </c>
    </row>
    <row r="2205" spans="2:5" x14ac:dyDescent="0.45">
      <c r="B2205" s="261" t="s">
        <v>3810</v>
      </c>
      <c r="C2205" s="262">
        <v>531274</v>
      </c>
      <c r="D2205" s="262" t="s">
        <v>559</v>
      </c>
      <c r="E2205" s="262" t="s">
        <v>576</v>
      </c>
    </row>
    <row r="2206" spans="2:5" x14ac:dyDescent="0.45">
      <c r="B2206" s="261" t="s">
        <v>3811</v>
      </c>
      <c r="C2206" s="262">
        <v>524019</v>
      </c>
      <c r="D2206" s="262" t="s">
        <v>3812</v>
      </c>
      <c r="E2206" s="262" t="s">
        <v>678</v>
      </c>
    </row>
    <row r="2207" spans="2:5" x14ac:dyDescent="0.45">
      <c r="B2207" s="261" t="s">
        <v>3813</v>
      </c>
      <c r="C2207" s="262">
        <v>524019</v>
      </c>
      <c r="D2207" s="262" t="s">
        <v>3812</v>
      </c>
      <c r="E2207" s="262" t="s">
        <v>678</v>
      </c>
    </row>
    <row r="2208" spans="2:5" x14ac:dyDescent="0.45">
      <c r="B2208" s="261" t="s">
        <v>3814</v>
      </c>
      <c r="C2208" s="262">
        <v>530215</v>
      </c>
      <c r="D2208" s="262" t="s">
        <v>559</v>
      </c>
      <c r="E2208" s="262" t="s">
        <v>645</v>
      </c>
    </row>
    <row r="2209" spans="2:5" x14ac:dyDescent="0.45">
      <c r="B2209" s="261" t="s">
        <v>3815</v>
      </c>
      <c r="C2209" s="262">
        <v>512329</v>
      </c>
      <c r="D2209" s="262" t="s">
        <v>559</v>
      </c>
      <c r="E2209" s="262" t="s">
        <v>978</v>
      </c>
    </row>
    <row r="2210" spans="2:5" x14ac:dyDescent="0.45">
      <c r="B2210" s="261" t="s">
        <v>3816</v>
      </c>
      <c r="C2210" s="262">
        <v>540680</v>
      </c>
      <c r="D2210" s="262" t="s">
        <v>3817</v>
      </c>
      <c r="E2210" s="262" t="s">
        <v>591</v>
      </c>
    </row>
    <row r="2211" spans="2:5" x14ac:dyDescent="0.45">
      <c r="B2211" s="261" t="s">
        <v>3818</v>
      </c>
      <c r="C2211" s="262">
        <v>531413</v>
      </c>
      <c r="D2211" s="262" t="s">
        <v>559</v>
      </c>
      <c r="E2211" s="262" t="s">
        <v>2544</v>
      </c>
    </row>
    <row r="2212" spans="2:5" x14ac:dyDescent="0.45">
      <c r="B2212" s="261" t="s">
        <v>3819</v>
      </c>
      <c r="C2212" s="262">
        <v>537750</v>
      </c>
      <c r="D2212" s="262" t="s">
        <v>559</v>
      </c>
      <c r="E2212" s="262" t="s">
        <v>579</v>
      </c>
    </row>
    <row r="2213" spans="2:5" x14ac:dyDescent="0.45">
      <c r="B2213" s="261" t="s">
        <v>3820</v>
      </c>
      <c r="C2213" s="262">
        <v>532967</v>
      </c>
      <c r="D2213" s="262" t="s">
        <v>3821</v>
      </c>
      <c r="E2213" s="262" t="s">
        <v>718</v>
      </c>
    </row>
    <row r="2214" spans="2:5" x14ac:dyDescent="0.45">
      <c r="B2214" s="261" t="s">
        <v>3822</v>
      </c>
      <c r="C2214" s="262">
        <v>500241</v>
      </c>
      <c r="D2214" s="262" t="s">
        <v>3823</v>
      </c>
      <c r="E2214" s="262" t="s">
        <v>567</v>
      </c>
    </row>
    <row r="2215" spans="2:5" x14ac:dyDescent="0.45">
      <c r="B2215" s="261" t="s">
        <v>3824</v>
      </c>
      <c r="C2215" s="262">
        <v>533193</v>
      </c>
      <c r="D2215" s="262" t="s">
        <v>3825</v>
      </c>
      <c r="E2215" s="262" t="s">
        <v>855</v>
      </c>
    </row>
    <row r="2216" spans="2:5" x14ac:dyDescent="0.45">
      <c r="B2216" s="261" t="s">
        <v>3826</v>
      </c>
      <c r="C2216" s="262">
        <v>500245</v>
      </c>
      <c r="D2216" s="262" t="s">
        <v>559</v>
      </c>
      <c r="E2216" s="262" t="s">
        <v>591</v>
      </c>
    </row>
    <row r="2217" spans="2:5" x14ac:dyDescent="0.45">
      <c r="B2217" s="261" t="s">
        <v>3827</v>
      </c>
      <c r="C2217" s="262">
        <v>500243</v>
      </c>
      <c r="D2217" s="262" t="s">
        <v>3828</v>
      </c>
      <c r="E2217" s="262" t="s">
        <v>567</v>
      </c>
    </row>
    <row r="2218" spans="2:5" x14ac:dyDescent="0.45">
      <c r="B2218" s="261" t="s">
        <v>3829</v>
      </c>
      <c r="C2218" s="262">
        <v>533293</v>
      </c>
      <c r="D2218" s="262" t="s">
        <v>3830</v>
      </c>
      <c r="E2218" s="262" t="s">
        <v>912</v>
      </c>
    </row>
    <row r="2219" spans="2:5" x14ac:dyDescent="0.45">
      <c r="B2219" s="261" t="s">
        <v>3831</v>
      </c>
      <c r="C2219" s="262">
        <v>505283</v>
      </c>
      <c r="D2219" s="262" t="s">
        <v>559</v>
      </c>
      <c r="E2219" s="262" t="s">
        <v>567</v>
      </c>
    </row>
    <row r="2220" spans="2:5" x14ac:dyDescent="0.45">
      <c r="B2220" s="261" t="s">
        <v>3832</v>
      </c>
      <c r="C2220" s="262">
        <v>530145</v>
      </c>
      <c r="D2220" s="262" t="s">
        <v>559</v>
      </c>
      <c r="E2220" s="262" t="s">
        <v>678</v>
      </c>
    </row>
    <row r="2221" spans="2:5" x14ac:dyDescent="0.45">
      <c r="B2221" s="261" t="s">
        <v>3833</v>
      </c>
      <c r="C2221" s="262">
        <v>521248</v>
      </c>
      <c r="D2221" s="262" t="s">
        <v>3834</v>
      </c>
      <c r="E2221" s="262" t="s">
        <v>672</v>
      </c>
    </row>
    <row r="2222" spans="2:5" x14ac:dyDescent="0.45">
      <c r="B2222" s="261" t="s">
        <v>3835</v>
      </c>
      <c r="C2222" s="262">
        <v>532304</v>
      </c>
      <c r="D2222" s="262" t="s">
        <v>559</v>
      </c>
      <c r="E2222" s="262" t="s">
        <v>542</v>
      </c>
    </row>
    <row r="2223" spans="2:5" x14ac:dyDescent="0.45">
      <c r="B2223" s="261" t="s">
        <v>3836</v>
      </c>
      <c r="C2223" s="262">
        <v>532304</v>
      </c>
      <c r="D2223" s="262" t="s">
        <v>559</v>
      </c>
      <c r="E2223" s="262" t="s">
        <v>542</v>
      </c>
    </row>
    <row r="2224" spans="2:5" x14ac:dyDescent="0.45">
      <c r="B2224" s="261" t="s">
        <v>3837</v>
      </c>
      <c r="C2224" s="262">
        <v>530235</v>
      </c>
      <c r="D2224" s="262" t="s">
        <v>559</v>
      </c>
      <c r="E2224" s="262" t="s">
        <v>576</v>
      </c>
    </row>
    <row r="2225" spans="2:5" x14ac:dyDescent="0.45">
      <c r="B2225" s="261" t="s">
        <v>3838</v>
      </c>
      <c r="C2225" s="262">
        <v>526409</v>
      </c>
      <c r="D2225" s="262" t="s">
        <v>559</v>
      </c>
      <c r="E2225" s="262" t="s">
        <v>678</v>
      </c>
    </row>
    <row r="2226" spans="2:5" x14ac:dyDescent="0.45">
      <c r="B2226" s="261" t="s">
        <v>3839</v>
      </c>
      <c r="C2226" s="262">
        <v>526409</v>
      </c>
      <c r="D2226" s="262" t="s">
        <v>559</v>
      </c>
      <c r="E2226" s="262" t="s">
        <v>678</v>
      </c>
    </row>
    <row r="2227" spans="2:5" x14ac:dyDescent="0.45">
      <c r="B2227" s="261" t="s">
        <v>3840</v>
      </c>
      <c r="C2227" s="262">
        <v>523652</v>
      </c>
      <c r="D2227" s="262" t="s">
        <v>559</v>
      </c>
      <c r="E2227" s="262" t="s">
        <v>678</v>
      </c>
    </row>
    <row r="2228" spans="2:5" x14ac:dyDescent="0.45">
      <c r="B2228" s="261" t="s">
        <v>3841</v>
      </c>
      <c r="C2228" s="262">
        <v>521238</v>
      </c>
      <c r="D2228" s="262" t="s">
        <v>559</v>
      </c>
      <c r="E2228" s="262" t="s">
        <v>882</v>
      </c>
    </row>
    <row r="2229" spans="2:5" x14ac:dyDescent="0.45">
      <c r="B2229" s="261" t="s">
        <v>3842</v>
      </c>
      <c r="C2229" s="262" t="s">
        <v>559</v>
      </c>
      <c r="D2229" s="262" t="s">
        <v>3843</v>
      </c>
      <c r="E2229" s="262" t="s">
        <v>570</v>
      </c>
    </row>
    <row r="2230" spans="2:5" x14ac:dyDescent="0.45">
      <c r="B2230" s="261" t="s">
        <v>3844</v>
      </c>
      <c r="C2230" s="262">
        <v>530771</v>
      </c>
      <c r="D2230" s="262" t="s">
        <v>559</v>
      </c>
      <c r="E2230" s="262" t="s">
        <v>576</v>
      </c>
    </row>
    <row r="2231" spans="2:5" x14ac:dyDescent="0.45">
      <c r="B2231" s="261" t="s">
        <v>3845</v>
      </c>
      <c r="C2231" s="262">
        <v>514221</v>
      </c>
      <c r="D2231" s="262" t="s">
        <v>559</v>
      </c>
      <c r="E2231" s="262" t="s">
        <v>574</v>
      </c>
    </row>
    <row r="2232" spans="2:5" x14ac:dyDescent="0.45">
      <c r="B2232" s="261" t="s">
        <v>3846</v>
      </c>
      <c r="C2232" s="262">
        <v>517170</v>
      </c>
      <c r="D2232" s="262" t="s">
        <v>3847</v>
      </c>
      <c r="E2232" s="262" t="s">
        <v>855</v>
      </c>
    </row>
    <row r="2233" spans="2:5" x14ac:dyDescent="0.45">
      <c r="B2233" s="261" t="s">
        <v>3848</v>
      </c>
      <c r="C2233" s="262">
        <v>524520</v>
      </c>
      <c r="D2233" s="262" t="s">
        <v>559</v>
      </c>
      <c r="E2233" s="262" t="s">
        <v>747</v>
      </c>
    </row>
    <row r="2234" spans="2:5" x14ac:dyDescent="0.45">
      <c r="B2234" s="261" t="s">
        <v>3849</v>
      </c>
      <c r="C2234" s="262">
        <v>524520</v>
      </c>
      <c r="D2234" s="262" t="s">
        <v>559</v>
      </c>
      <c r="E2234" s="262" t="s">
        <v>747</v>
      </c>
    </row>
    <row r="2235" spans="2:5" x14ac:dyDescent="0.45">
      <c r="B2235" s="261" t="s">
        <v>3850</v>
      </c>
      <c r="C2235" s="262">
        <v>531578</v>
      </c>
      <c r="D2235" s="262" t="s">
        <v>559</v>
      </c>
      <c r="E2235" s="262" t="s">
        <v>645</v>
      </c>
    </row>
    <row r="2236" spans="2:5" x14ac:dyDescent="0.45">
      <c r="B2236" s="261" t="s">
        <v>3851</v>
      </c>
      <c r="C2236" s="262">
        <v>519415</v>
      </c>
      <c r="D2236" s="262" t="s">
        <v>559</v>
      </c>
      <c r="E2236" s="262" t="s">
        <v>619</v>
      </c>
    </row>
    <row r="2237" spans="2:5" x14ac:dyDescent="0.45">
      <c r="B2237" s="261" t="s">
        <v>3852</v>
      </c>
      <c r="C2237" s="262">
        <v>540468</v>
      </c>
      <c r="D2237" s="262" t="s">
        <v>559</v>
      </c>
      <c r="E2237" s="262" t="s">
        <v>1520</v>
      </c>
    </row>
    <row r="2238" spans="2:5" x14ac:dyDescent="0.45">
      <c r="B2238" s="261" t="s">
        <v>3853</v>
      </c>
      <c r="C2238" s="262">
        <v>532942</v>
      </c>
      <c r="D2238" s="262" t="s">
        <v>3854</v>
      </c>
      <c r="E2238" s="262" t="s">
        <v>955</v>
      </c>
    </row>
    <row r="2239" spans="2:5" x14ac:dyDescent="0.45">
      <c r="B2239" s="261" t="s">
        <v>3855</v>
      </c>
      <c r="C2239" s="262">
        <v>512559</v>
      </c>
      <c r="D2239" s="262" t="s">
        <v>3856</v>
      </c>
      <c r="E2239" s="262" t="s">
        <v>756</v>
      </c>
    </row>
    <row r="2240" spans="2:5" x14ac:dyDescent="0.45">
      <c r="B2240" s="261" t="s">
        <v>3857</v>
      </c>
      <c r="C2240" s="262">
        <v>523207</v>
      </c>
      <c r="D2240" s="262" t="s">
        <v>3858</v>
      </c>
      <c r="E2240" s="262" t="s">
        <v>1103</v>
      </c>
    </row>
    <row r="2241" spans="2:5" x14ac:dyDescent="0.45">
      <c r="B2241" s="261" t="s">
        <v>3859</v>
      </c>
      <c r="C2241" s="262">
        <v>532924</v>
      </c>
      <c r="D2241" s="262" t="s">
        <v>3860</v>
      </c>
      <c r="E2241" s="262" t="s">
        <v>645</v>
      </c>
    </row>
    <row r="2242" spans="2:5" x14ac:dyDescent="0.45">
      <c r="B2242" s="261" t="s">
        <v>3861</v>
      </c>
      <c r="C2242" s="262">
        <v>539910</v>
      </c>
      <c r="D2242" s="262" t="s">
        <v>559</v>
      </c>
      <c r="E2242" s="262" t="s">
        <v>562</v>
      </c>
    </row>
    <row r="2243" spans="2:5" x14ac:dyDescent="0.45">
      <c r="B2243" s="261" t="s">
        <v>3862</v>
      </c>
      <c r="C2243" s="262">
        <v>514128</v>
      </c>
      <c r="D2243" s="262" t="s">
        <v>559</v>
      </c>
      <c r="E2243" s="262" t="s">
        <v>574</v>
      </c>
    </row>
    <row r="2244" spans="2:5" x14ac:dyDescent="0.45">
      <c r="B2244" s="261" t="s">
        <v>3863</v>
      </c>
      <c r="C2244" s="262">
        <v>524280</v>
      </c>
      <c r="D2244" s="262" t="s">
        <v>3864</v>
      </c>
      <c r="E2244" s="262" t="s">
        <v>597</v>
      </c>
    </row>
    <row r="2245" spans="2:5" x14ac:dyDescent="0.45">
      <c r="B2245" s="261" t="s">
        <v>3865</v>
      </c>
      <c r="C2245" s="262">
        <v>500247</v>
      </c>
      <c r="D2245" s="262" t="s">
        <v>3866</v>
      </c>
      <c r="E2245" s="262" t="s">
        <v>875</v>
      </c>
    </row>
    <row r="2246" spans="2:5" x14ac:dyDescent="0.45">
      <c r="B2246" s="261" t="s">
        <v>3867</v>
      </c>
      <c r="C2246" s="262">
        <v>590097</v>
      </c>
      <c r="D2246" s="262" t="s">
        <v>3868</v>
      </c>
      <c r="E2246" s="262" t="s">
        <v>542</v>
      </c>
    </row>
    <row r="2247" spans="2:5" x14ac:dyDescent="0.45">
      <c r="B2247" s="261" t="s">
        <v>3869</v>
      </c>
      <c r="C2247" s="262">
        <v>590107</v>
      </c>
      <c r="D2247" s="262" t="s">
        <v>3870</v>
      </c>
      <c r="E2247" s="262" t="s">
        <v>542</v>
      </c>
    </row>
    <row r="2248" spans="2:5" x14ac:dyDescent="0.45">
      <c r="B2248" s="261" t="s">
        <v>3871</v>
      </c>
      <c r="C2248" s="262">
        <v>532985</v>
      </c>
      <c r="D2248" s="262" t="s">
        <v>3872</v>
      </c>
      <c r="E2248" s="262" t="s">
        <v>542</v>
      </c>
    </row>
    <row r="2249" spans="2:5" x14ac:dyDescent="0.45">
      <c r="B2249" s="261" t="s">
        <v>3873</v>
      </c>
      <c r="C2249" s="262">
        <v>507474</v>
      </c>
      <c r="D2249" s="262" t="s">
        <v>559</v>
      </c>
      <c r="E2249" s="262" t="s">
        <v>639</v>
      </c>
    </row>
    <row r="2250" spans="2:5" x14ac:dyDescent="0.45">
      <c r="B2250" s="261" t="s">
        <v>3874</v>
      </c>
      <c r="C2250" s="262" t="s">
        <v>559</v>
      </c>
      <c r="D2250" s="262" t="s">
        <v>3875</v>
      </c>
      <c r="E2250" s="262" t="s">
        <v>508</v>
      </c>
    </row>
    <row r="2251" spans="2:5" x14ac:dyDescent="0.45">
      <c r="B2251" s="261" t="s">
        <v>3876</v>
      </c>
      <c r="C2251" s="262">
        <v>530299</v>
      </c>
      <c r="D2251" s="262" t="s">
        <v>3877</v>
      </c>
      <c r="E2251" s="262" t="s">
        <v>581</v>
      </c>
    </row>
    <row r="2252" spans="2:5" x14ac:dyDescent="0.45">
      <c r="B2252" s="261" t="s">
        <v>3878</v>
      </c>
      <c r="C2252" s="262" t="s">
        <v>559</v>
      </c>
      <c r="D2252" s="262" t="s">
        <v>3879</v>
      </c>
      <c r="E2252" s="262" t="s">
        <v>508</v>
      </c>
    </row>
    <row r="2253" spans="2:5" x14ac:dyDescent="0.45">
      <c r="B2253" s="261" t="s">
        <v>3880</v>
      </c>
      <c r="C2253" s="262">
        <v>511138</v>
      </c>
      <c r="D2253" s="262" t="s">
        <v>559</v>
      </c>
      <c r="E2253" s="262" t="s">
        <v>576</v>
      </c>
    </row>
    <row r="2254" spans="2:5" x14ac:dyDescent="0.45">
      <c r="B2254" s="261" t="s">
        <v>3881</v>
      </c>
      <c r="C2254" s="262">
        <v>539599</v>
      </c>
      <c r="D2254" s="262" t="s">
        <v>559</v>
      </c>
      <c r="E2254" s="262" t="s">
        <v>593</v>
      </c>
    </row>
    <row r="2255" spans="2:5" x14ac:dyDescent="0.45">
      <c r="B2255" s="261" t="s">
        <v>3882</v>
      </c>
      <c r="C2255" s="262">
        <v>523323</v>
      </c>
      <c r="D2255" s="262" t="s">
        <v>559</v>
      </c>
      <c r="E2255" s="262" t="s">
        <v>747</v>
      </c>
    </row>
    <row r="2256" spans="2:5" x14ac:dyDescent="0.45">
      <c r="B2256" s="261" t="s">
        <v>3883</v>
      </c>
      <c r="C2256" s="262">
        <v>505585</v>
      </c>
      <c r="D2256" s="262" t="s">
        <v>559</v>
      </c>
      <c r="E2256" s="262" t="s">
        <v>978</v>
      </c>
    </row>
    <row r="2257" spans="2:5" x14ac:dyDescent="0.45">
      <c r="B2257" s="261" t="s">
        <v>3884</v>
      </c>
      <c r="C2257" s="262">
        <v>507598</v>
      </c>
      <c r="D2257" s="262" t="s">
        <v>559</v>
      </c>
      <c r="E2257" s="262" t="s">
        <v>639</v>
      </c>
    </row>
    <row r="2258" spans="2:5" x14ac:dyDescent="0.45">
      <c r="B2258" s="261" t="s">
        <v>3885</v>
      </c>
      <c r="C2258" s="262">
        <v>532400</v>
      </c>
      <c r="D2258" s="262" t="s">
        <v>3886</v>
      </c>
      <c r="E2258" s="262" t="s">
        <v>545</v>
      </c>
    </row>
    <row r="2259" spans="2:5" x14ac:dyDescent="0.45">
      <c r="B2259" s="261" t="s">
        <v>3887</v>
      </c>
      <c r="C2259" s="262">
        <v>542651</v>
      </c>
      <c r="D2259" s="262" t="s">
        <v>3888</v>
      </c>
      <c r="E2259" s="262" t="s">
        <v>3889</v>
      </c>
    </row>
    <row r="2260" spans="2:5" x14ac:dyDescent="0.45">
      <c r="B2260" s="261" t="s">
        <v>3890</v>
      </c>
      <c r="C2260" s="262">
        <v>542459</v>
      </c>
      <c r="D2260" s="262" t="s">
        <v>3891</v>
      </c>
      <c r="E2260" s="262" t="s">
        <v>3889</v>
      </c>
    </row>
    <row r="2261" spans="2:5" x14ac:dyDescent="0.45">
      <c r="B2261" s="261" t="s">
        <v>3892</v>
      </c>
      <c r="C2261" s="262">
        <v>501261</v>
      </c>
      <c r="D2261" s="262" t="s">
        <v>559</v>
      </c>
      <c r="E2261" s="262" t="s">
        <v>542</v>
      </c>
    </row>
    <row r="2262" spans="2:5" x14ac:dyDescent="0.45">
      <c r="B2262" s="261" t="s">
        <v>3893</v>
      </c>
      <c r="C2262" s="262">
        <v>530813</v>
      </c>
      <c r="D2262" s="262" t="s">
        <v>3894</v>
      </c>
      <c r="E2262" s="262" t="s">
        <v>619</v>
      </c>
    </row>
    <row r="2263" spans="2:5" x14ac:dyDescent="0.45">
      <c r="B2263" s="261" t="s">
        <v>3895</v>
      </c>
      <c r="C2263" s="262">
        <v>524518</v>
      </c>
      <c r="D2263" s="262" t="s">
        <v>3896</v>
      </c>
      <c r="E2263" s="262" t="s">
        <v>597</v>
      </c>
    </row>
    <row r="2264" spans="2:5" x14ac:dyDescent="0.45">
      <c r="B2264" s="261" t="s">
        <v>3897</v>
      </c>
      <c r="C2264" s="262">
        <v>530139</v>
      </c>
      <c r="D2264" s="262" t="s">
        <v>559</v>
      </c>
      <c r="E2264" s="262" t="s">
        <v>576</v>
      </c>
    </row>
    <row r="2265" spans="2:5" x14ac:dyDescent="0.45">
      <c r="B2265" s="261" t="s">
        <v>3898</v>
      </c>
      <c r="C2265" s="262">
        <v>531328</v>
      </c>
      <c r="D2265" s="262" t="s">
        <v>559</v>
      </c>
      <c r="E2265" s="262" t="s">
        <v>1520</v>
      </c>
    </row>
    <row r="2266" spans="2:5" x14ac:dyDescent="0.45">
      <c r="B2266" s="261" t="s">
        <v>3899</v>
      </c>
      <c r="C2266" s="262">
        <v>533482</v>
      </c>
      <c r="D2266" s="262" t="s">
        <v>3900</v>
      </c>
      <c r="E2266" s="262" t="s">
        <v>955</v>
      </c>
    </row>
    <row r="2267" spans="2:5" x14ac:dyDescent="0.45">
      <c r="B2267" s="261" t="s">
        <v>3901</v>
      </c>
      <c r="C2267" s="262" t="s">
        <v>559</v>
      </c>
      <c r="D2267" s="262" t="s">
        <v>3902</v>
      </c>
      <c r="E2267" s="262" t="s">
        <v>570</v>
      </c>
    </row>
    <row r="2268" spans="2:5" x14ac:dyDescent="0.45">
      <c r="B2268" s="261" t="s">
        <v>3903</v>
      </c>
      <c r="C2268" s="262">
        <v>539384</v>
      </c>
      <c r="D2268" s="262" t="s">
        <v>559</v>
      </c>
      <c r="E2268" s="262" t="s">
        <v>576</v>
      </c>
    </row>
    <row r="2269" spans="2:5" x14ac:dyDescent="0.45">
      <c r="B2269" s="261" t="s">
        <v>3904</v>
      </c>
      <c r="C2269" s="262">
        <v>504392</v>
      </c>
      <c r="D2269" s="262" t="s">
        <v>559</v>
      </c>
      <c r="E2269" s="262" t="s">
        <v>542</v>
      </c>
    </row>
    <row r="2270" spans="2:5" x14ac:dyDescent="0.45">
      <c r="B2270" s="261" t="s">
        <v>3905</v>
      </c>
      <c r="C2270" s="262">
        <v>526423</v>
      </c>
      <c r="D2270" s="262" t="s">
        <v>559</v>
      </c>
      <c r="E2270" s="262" t="s">
        <v>678</v>
      </c>
    </row>
    <row r="2271" spans="2:5" x14ac:dyDescent="0.45">
      <c r="B2271" s="261" t="s">
        <v>3906</v>
      </c>
      <c r="C2271" s="262">
        <v>526423</v>
      </c>
      <c r="D2271" s="262" t="s">
        <v>559</v>
      </c>
      <c r="E2271" s="262" t="s">
        <v>678</v>
      </c>
    </row>
    <row r="2272" spans="2:5" x14ac:dyDescent="0.45">
      <c r="B2272" s="261" t="s">
        <v>3907</v>
      </c>
      <c r="C2272" s="262">
        <v>533210</v>
      </c>
      <c r="D2272" s="262" t="s">
        <v>559</v>
      </c>
      <c r="E2272" s="262" t="s">
        <v>806</v>
      </c>
    </row>
    <row r="2273" spans="2:5" x14ac:dyDescent="0.45">
      <c r="B2273" s="261" t="s">
        <v>3908</v>
      </c>
      <c r="C2273" s="262" t="s">
        <v>559</v>
      </c>
      <c r="D2273" s="262" t="s">
        <v>3909</v>
      </c>
      <c r="E2273" s="262" t="s">
        <v>570</v>
      </c>
    </row>
    <row r="2274" spans="2:5" x14ac:dyDescent="0.45">
      <c r="B2274" s="261" t="s">
        <v>3910</v>
      </c>
      <c r="C2274" s="262">
        <v>523550</v>
      </c>
      <c r="D2274" s="262" t="s">
        <v>559</v>
      </c>
      <c r="E2274" s="262" t="s">
        <v>548</v>
      </c>
    </row>
    <row r="2275" spans="2:5" x14ac:dyDescent="0.45">
      <c r="B2275" s="261" t="s">
        <v>3911</v>
      </c>
      <c r="C2275" s="262">
        <v>500249</v>
      </c>
      <c r="D2275" s="262" t="s">
        <v>3912</v>
      </c>
      <c r="E2275" s="262" t="s">
        <v>567</v>
      </c>
    </row>
    <row r="2276" spans="2:5" x14ac:dyDescent="0.45">
      <c r="B2276" s="261" t="s">
        <v>3913</v>
      </c>
      <c r="C2276" s="262">
        <v>519421</v>
      </c>
      <c r="D2276" s="262" t="s">
        <v>559</v>
      </c>
      <c r="E2276" s="262" t="s">
        <v>619</v>
      </c>
    </row>
    <row r="2277" spans="2:5" x14ac:dyDescent="0.45">
      <c r="B2277" s="261" t="s">
        <v>3914</v>
      </c>
      <c r="C2277" s="262" t="s">
        <v>559</v>
      </c>
      <c r="D2277" s="262" t="s">
        <v>3915</v>
      </c>
      <c r="E2277" s="262" t="s">
        <v>570</v>
      </c>
    </row>
    <row r="2278" spans="2:5" x14ac:dyDescent="0.45">
      <c r="B2278" s="261" t="s">
        <v>3916</v>
      </c>
      <c r="C2278" s="262">
        <v>503626</v>
      </c>
      <c r="D2278" s="262" t="s">
        <v>559</v>
      </c>
      <c r="E2278" s="262" t="s">
        <v>542</v>
      </c>
    </row>
    <row r="2279" spans="2:5" x14ac:dyDescent="0.45">
      <c r="B2279" s="261" t="s">
        <v>3917</v>
      </c>
      <c r="C2279" s="262">
        <v>532997</v>
      </c>
      <c r="D2279" s="262" t="s">
        <v>3918</v>
      </c>
      <c r="E2279" s="262" t="s">
        <v>697</v>
      </c>
    </row>
    <row r="2280" spans="2:5" x14ac:dyDescent="0.45">
      <c r="B2280" s="261" t="s">
        <v>3919</v>
      </c>
      <c r="C2280" s="262">
        <v>530149</v>
      </c>
      <c r="D2280" s="262" t="s">
        <v>559</v>
      </c>
      <c r="E2280" s="262" t="s">
        <v>574</v>
      </c>
    </row>
    <row r="2281" spans="2:5" x14ac:dyDescent="0.45">
      <c r="B2281" s="261" t="s">
        <v>3920</v>
      </c>
      <c r="C2281" s="262">
        <v>532081</v>
      </c>
      <c r="D2281" s="262" t="s">
        <v>3921</v>
      </c>
      <c r="E2281" s="262" t="s">
        <v>562</v>
      </c>
    </row>
    <row r="2282" spans="2:5" x14ac:dyDescent="0.45">
      <c r="B2282" s="261" t="s">
        <v>3922</v>
      </c>
      <c r="C2282" s="262">
        <v>532937</v>
      </c>
      <c r="D2282" s="262" t="s">
        <v>559</v>
      </c>
      <c r="E2282" s="262" t="s">
        <v>553</v>
      </c>
    </row>
    <row r="2283" spans="2:5" x14ac:dyDescent="0.45">
      <c r="B2283" s="261" t="s">
        <v>3923</v>
      </c>
      <c r="C2283" s="262">
        <v>539408</v>
      </c>
      <c r="D2283" s="262" t="s">
        <v>559</v>
      </c>
      <c r="E2283" s="262" t="s">
        <v>576</v>
      </c>
    </row>
    <row r="2284" spans="2:5" x14ac:dyDescent="0.45">
      <c r="B2284" s="261" t="s">
        <v>3924</v>
      </c>
      <c r="C2284" s="262">
        <v>505299</v>
      </c>
      <c r="D2284" s="262" t="s">
        <v>559</v>
      </c>
      <c r="E2284" s="262" t="s">
        <v>567</v>
      </c>
    </row>
    <row r="2285" spans="2:5" x14ac:dyDescent="0.45">
      <c r="B2285" s="261" t="s">
        <v>3925</v>
      </c>
      <c r="C2285" s="262">
        <v>513703</v>
      </c>
      <c r="D2285" s="262" t="s">
        <v>559</v>
      </c>
      <c r="E2285" s="262" t="s">
        <v>574</v>
      </c>
    </row>
    <row r="2286" spans="2:5" x14ac:dyDescent="0.45">
      <c r="B2286" s="261" t="s">
        <v>3926</v>
      </c>
      <c r="C2286" s="262">
        <v>523594</v>
      </c>
      <c r="D2286" s="262" t="s">
        <v>559</v>
      </c>
      <c r="E2286" s="262" t="s">
        <v>678</v>
      </c>
    </row>
    <row r="2287" spans="2:5" x14ac:dyDescent="0.45">
      <c r="B2287" s="261" t="s">
        <v>3927</v>
      </c>
      <c r="C2287" s="262">
        <v>511048</v>
      </c>
      <c r="D2287" s="262" t="s">
        <v>559</v>
      </c>
      <c r="E2287" s="262" t="s">
        <v>581</v>
      </c>
    </row>
    <row r="2288" spans="2:5" x14ac:dyDescent="0.45">
      <c r="B2288" s="261" t="s">
        <v>3928</v>
      </c>
      <c r="C2288" s="262">
        <v>514240</v>
      </c>
      <c r="D2288" s="262" t="s">
        <v>559</v>
      </c>
      <c r="E2288" s="262" t="s">
        <v>574</v>
      </c>
    </row>
    <row r="2289" spans="2:5" x14ac:dyDescent="0.45">
      <c r="B2289" s="261" t="s">
        <v>3929</v>
      </c>
      <c r="C2289" s="262">
        <v>536170</v>
      </c>
      <c r="D2289" s="262" t="s">
        <v>559</v>
      </c>
      <c r="E2289" s="262" t="s">
        <v>581</v>
      </c>
    </row>
    <row r="2290" spans="2:5" x14ac:dyDescent="0.45">
      <c r="B2290" s="261" t="s">
        <v>3930</v>
      </c>
      <c r="C2290" s="262">
        <v>530421</v>
      </c>
      <c r="D2290" s="262" t="s">
        <v>559</v>
      </c>
      <c r="E2290" s="262" t="s">
        <v>607</v>
      </c>
    </row>
    <row r="2291" spans="2:5" x14ac:dyDescent="0.45">
      <c r="B2291" s="261" t="s">
        <v>3931</v>
      </c>
      <c r="C2291" s="262">
        <v>531206</v>
      </c>
      <c r="D2291" s="262" t="s">
        <v>559</v>
      </c>
      <c r="E2291" s="262" t="s">
        <v>576</v>
      </c>
    </row>
    <row r="2292" spans="2:5" x14ac:dyDescent="0.45">
      <c r="B2292" s="261" t="s">
        <v>3932</v>
      </c>
      <c r="C2292" s="262">
        <v>531882</v>
      </c>
      <c r="D2292" s="262" t="s">
        <v>3933</v>
      </c>
      <c r="E2292" s="262" t="s">
        <v>619</v>
      </c>
    </row>
    <row r="2293" spans="2:5" x14ac:dyDescent="0.45">
      <c r="B2293" s="261" t="s">
        <v>3934</v>
      </c>
      <c r="C2293" s="262">
        <v>539997</v>
      </c>
      <c r="D2293" s="262" t="s">
        <v>559</v>
      </c>
      <c r="E2293" s="262" t="s">
        <v>597</v>
      </c>
    </row>
    <row r="2294" spans="2:5" x14ac:dyDescent="0.45">
      <c r="B2294" s="261" t="s">
        <v>3935</v>
      </c>
      <c r="C2294" s="262">
        <v>537669</v>
      </c>
      <c r="D2294" s="262" t="s">
        <v>559</v>
      </c>
      <c r="E2294" s="262" t="s">
        <v>637</v>
      </c>
    </row>
    <row r="2295" spans="2:5" x14ac:dyDescent="0.45">
      <c r="B2295" s="261" t="s">
        <v>3936</v>
      </c>
      <c r="C2295" s="262">
        <v>533519</v>
      </c>
      <c r="D2295" s="262" t="s">
        <v>3937</v>
      </c>
      <c r="E2295" s="262" t="s">
        <v>724</v>
      </c>
    </row>
    <row r="2296" spans="2:5" x14ac:dyDescent="0.45">
      <c r="B2296" s="261" t="s">
        <v>3938</v>
      </c>
      <c r="C2296" s="262">
        <v>540115</v>
      </c>
      <c r="D2296" s="262" t="s">
        <v>3939</v>
      </c>
      <c r="E2296" s="262" t="s">
        <v>565</v>
      </c>
    </row>
    <row r="2297" spans="2:5" x14ac:dyDescent="0.45">
      <c r="B2297" s="261" t="s">
        <v>3940</v>
      </c>
      <c r="C2297" s="262">
        <v>526947</v>
      </c>
      <c r="D2297" s="262" t="s">
        <v>3941</v>
      </c>
      <c r="E2297" s="262" t="s">
        <v>1601</v>
      </c>
    </row>
    <row r="2298" spans="2:5" x14ac:dyDescent="0.45">
      <c r="B2298" s="261" t="s">
        <v>3942</v>
      </c>
      <c r="C2298" s="262">
        <v>505693</v>
      </c>
      <c r="D2298" s="262" t="s">
        <v>3943</v>
      </c>
      <c r="E2298" s="262" t="s">
        <v>743</v>
      </c>
    </row>
    <row r="2299" spans="2:5" x14ac:dyDescent="0.45">
      <c r="B2299" s="261" t="s">
        <v>3944</v>
      </c>
      <c r="C2299" s="262">
        <v>524202</v>
      </c>
      <c r="D2299" s="262" t="s">
        <v>559</v>
      </c>
      <c r="E2299" s="262" t="s">
        <v>639</v>
      </c>
    </row>
    <row r="2300" spans="2:5" x14ac:dyDescent="0.45">
      <c r="B2300" s="261" t="s">
        <v>3945</v>
      </c>
      <c r="C2300" s="262">
        <v>524202</v>
      </c>
      <c r="D2300" s="262" t="s">
        <v>559</v>
      </c>
      <c r="E2300" s="262" t="s">
        <v>639</v>
      </c>
    </row>
    <row r="2301" spans="2:5" x14ac:dyDescent="0.45">
      <c r="B2301" s="261" t="s">
        <v>3946</v>
      </c>
      <c r="C2301" s="262">
        <v>540026</v>
      </c>
      <c r="D2301" s="262" t="s">
        <v>559</v>
      </c>
      <c r="E2301" s="262" t="s">
        <v>645</v>
      </c>
    </row>
    <row r="2302" spans="2:5" x14ac:dyDescent="0.45">
      <c r="B2302" s="261" t="s">
        <v>3947</v>
      </c>
      <c r="C2302" s="262">
        <v>530577</v>
      </c>
      <c r="D2302" s="262" t="s">
        <v>559</v>
      </c>
      <c r="E2302" s="262" t="s">
        <v>576</v>
      </c>
    </row>
    <row r="2303" spans="2:5" x14ac:dyDescent="0.45">
      <c r="B2303" s="261" t="s">
        <v>3948</v>
      </c>
      <c r="C2303" s="262">
        <v>524522</v>
      </c>
      <c r="D2303" s="262" t="s">
        <v>559</v>
      </c>
      <c r="E2303" s="262" t="s">
        <v>607</v>
      </c>
    </row>
    <row r="2304" spans="2:5" x14ac:dyDescent="0.45">
      <c r="B2304" s="261" t="s">
        <v>3949</v>
      </c>
      <c r="C2304" s="262" t="s">
        <v>559</v>
      </c>
      <c r="D2304" s="262" t="s">
        <v>3950</v>
      </c>
      <c r="E2304" s="262" t="s">
        <v>570</v>
      </c>
    </row>
    <row r="2305" spans="2:5" x14ac:dyDescent="0.45">
      <c r="B2305" s="261" t="s">
        <v>3951</v>
      </c>
      <c r="C2305" s="262">
        <v>531842</v>
      </c>
      <c r="D2305" s="262" t="s">
        <v>559</v>
      </c>
      <c r="E2305" s="262" t="s">
        <v>581</v>
      </c>
    </row>
    <row r="2306" spans="2:5" x14ac:dyDescent="0.45">
      <c r="B2306" s="261" t="s">
        <v>3952</v>
      </c>
      <c r="C2306" s="262">
        <v>535387</v>
      </c>
      <c r="D2306" s="262" t="s">
        <v>559</v>
      </c>
      <c r="E2306" s="262" t="s">
        <v>574</v>
      </c>
    </row>
    <row r="2307" spans="2:5" x14ac:dyDescent="0.45">
      <c r="B2307" s="261" t="s">
        <v>3953</v>
      </c>
      <c r="C2307" s="262">
        <v>535387</v>
      </c>
      <c r="D2307" s="262" t="s">
        <v>559</v>
      </c>
      <c r="E2307" s="262" t="s">
        <v>574</v>
      </c>
    </row>
    <row r="2308" spans="2:5" x14ac:dyDescent="0.45">
      <c r="B2308" s="261" t="s">
        <v>3954</v>
      </c>
      <c r="C2308" s="262">
        <v>505302</v>
      </c>
      <c r="D2308" s="262" t="s">
        <v>559</v>
      </c>
      <c r="E2308" s="262" t="s">
        <v>567</v>
      </c>
    </row>
    <row r="2309" spans="2:5" x14ac:dyDescent="0.45">
      <c r="B2309" s="261" t="s">
        <v>3955</v>
      </c>
      <c r="C2309" s="262">
        <v>504258</v>
      </c>
      <c r="D2309" s="262" t="s">
        <v>559</v>
      </c>
      <c r="E2309" s="262" t="s">
        <v>855</v>
      </c>
    </row>
    <row r="2310" spans="2:5" x14ac:dyDescent="0.45">
      <c r="B2310" s="261" t="s">
        <v>3956</v>
      </c>
      <c r="C2310" s="262" t="s">
        <v>559</v>
      </c>
      <c r="D2310" s="262" t="s">
        <v>3957</v>
      </c>
      <c r="E2310" s="262" t="s">
        <v>508</v>
      </c>
    </row>
    <row r="2311" spans="2:5" x14ac:dyDescent="0.45">
      <c r="B2311" s="261" t="s">
        <v>3958</v>
      </c>
      <c r="C2311" s="262">
        <v>500252</v>
      </c>
      <c r="D2311" s="262" t="s">
        <v>3959</v>
      </c>
      <c r="E2311" s="262" t="s">
        <v>567</v>
      </c>
    </row>
    <row r="2312" spans="2:5" x14ac:dyDescent="0.45">
      <c r="B2312" s="261" t="s">
        <v>3960</v>
      </c>
      <c r="C2312" s="262">
        <v>502958</v>
      </c>
      <c r="D2312" s="262" t="s">
        <v>559</v>
      </c>
      <c r="E2312" s="262" t="s">
        <v>574</v>
      </c>
    </row>
    <row r="2313" spans="2:5" x14ac:dyDescent="0.45">
      <c r="B2313" s="261" t="s">
        <v>3961</v>
      </c>
      <c r="C2313" s="262">
        <v>506079</v>
      </c>
      <c r="D2313" s="262" t="s">
        <v>3962</v>
      </c>
      <c r="E2313" s="262" t="s">
        <v>880</v>
      </c>
    </row>
    <row r="2314" spans="2:5" x14ac:dyDescent="0.45">
      <c r="B2314" s="261" t="s">
        <v>3963</v>
      </c>
      <c r="C2314" s="262">
        <v>534690</v>
      </c>
      <c r="D2314" s="262" t="s">
        <v>3964</v>
      </c>
      <c r="E2314" s="262" t="s">
        <v>875</v>
      </c>
    </row>
    <row r="2315" spans="2:5" x14ac:dyDescent="0.45">
      <c r="B2315" s="261" t="s">
        <v>3965</v>
      </c>
      <c r="C2315" s="262">
        <v>590075</v>
      </c>
      <c r="D2315" s="262" t="s">
        <v>3966</v>
      </c>
      <c r="E2315" s="262" t="s">
        <v>574</v>
      </c>
    </row>
    <row r="2316" spans="2:5" x14ac:dyDescent="0.45">
      <c r="B2316" s="261" t="s">
        <v>3967</v>
      </c>
      <c r="C2316" s="262">
        <v>539841</v>
      </c>
      <c r="D2316" s="262" t="s">
        <v>559</v>
      </c>
      <c r="E2316" s="262" t="s">
        <v>878</v>
      </c>
    </row>
    <row r="2317" spans="2:5" x14ac:dyDescent="0.45">
      <c r="B2317" s="261" t="s">
        <v>3968</v>
      </c>
      <c r="C2317" s="262">
        <v>509048</v>
      </c>
      <c r="D2317" s="262" t="s">
        <v>559</v>
      </c>
      <c r="E2317" s="262" t="s">
        <v>645</v>
      </c>
    </row>
    <row r="2318" spans="2:5" x14ac:dyDescent="0.45">
      <c r="B2318" s="261" t="s">
        <v>3969</v>
      </c>
      <c r="C2318" s="262">
        <v>532275</v>
      </c>
      <c r="D2318" s="262" t="s">
        <v>559</v>
      </c>
      <c r="E2318" s="262" t="s">
        <v>576</v>
      </c>
    </row>
    <row r="2319" spans="2:5" x14ac:dyDescent="0.45">
      <c r="B2319" s="261" t="s">
        <v>3970</v>
      </c>
      <c r="C2319" s="262">
        <v>533012</v>
      </c>
      <c r="D2319" s="262" t="s">
        <v>3971</v>
      </c>
      <c r="E2319" s="262" t="s">
        <v>645</v>
      </c>
    </row>
    <row r="2320" spans="2:5" x14ac:dyDescent="0.45">
      <c r="B2320" s="261" t="s">
        <v>3972</v>
      </c>
      <c r="C2320" s="262">
        <v>540005</v>
      </c>
      <c r="D2320" s="262" t="s">
        <v>3973</v>
      </c>
      <c r="E2320" s="262" t="s">
        <v>545</v>
      </c>
    </row>
    <row r="2321" spans="2:5" x14ac:dyDescent="0.45">
      <c r="B2321" s="261" t="s">
        <v>3974</v>
      </c>
      <c r="C2321" s="262">
        <v>500510</v>
      </c>
      <c r="D2321" s="262" t="s">
        <v>3975</v>
      </c>
      <c r="E2321" s="262" t="s">
        <v>955</v>
      </c>
    </row>
    <row r="2322" spans="2:5" x14ac:dyDescent="0.45">
      <c r="B2322" s="261" t="s">
        <v>3976</v>
      </c>
      <c r="C2322" s="262">
        <v>540702</v>
      </c>
      <c r="D2322" s="262" t="s">
        <v>3977</v>
      </c>
      <c r="E2322" s="262" t="s">
        <v>747</v>
      </c>
    </row>
    <row r="2323" spans="2:5" x14ac:dyDescent="0.45">
      <c r="B2323" s="261" t="s">
        <v>3978</v>
      </c>
      <c r="C2323" s="262">
        <v>531164</v>
      </c>
      <c r="D2323" s="262" t="s">
        <v>559</v>
      </c>
      <c r="E2323" s="262" t="s">
        <v>672</v>
      </c>
    </row>
    <row r="2324" spans="2:5" x14ac:dyDescent="0.45">
      <c r="B2324" s="261" t="s">
        <v>3979</v>
      </c>
      <c r="C2324" s="262">
        <v>539909</v>
      </c>
      <c r="D2324" s="262" t="s">
        <v>559</v>
      </c>
      <c r="E2324" s="262" t="s">
        <v>576</v>
      </c>
    </row>
    <row r="2325" spans="2:5" x14ac:dyDescent="0.45">
      <c r="B2325" s="261" t="s">
        <v>3980</v>
      </c>
      <c r="C2325" s="262" t="s">
        <v>559</v>
      </c>
      <c r="D2325" s="262" t="s">
        <v>3981</v>
      </c>
      <c r="E2325" s="262" t="s">
        <v>570</v>
      </c>
    </row>
    <row r="2326" spans="2:5" x14ac:dyDescent="0.45">
      <c r="B2326" s="261" t="s">
        <v>3982</v>
      </c>
      <c r="C2326" s="262">
        <v>540222</v>
      </c>
      <c r="D2326" s="262" t="s">
        <v>3983</v>
      </c>
      <c r="E2326" s="262" t="s">
        <v>597</v>
      </c>
    </row>
    <row r="2327" spans="2:5" x14ac:dyDescent="0.45">
      <c r="B2327" s="261" t="s">
        <v>3984</v>
      </c>
      <c r="C2327" s="262">
        <v>532829</v>
      </c>
      <c r="D2327" s="262" t="s">
        <v>559</v>
      </c>
      <c r="E2327" s="262" t="s">
        <v>983</v>
      </c>
    </row>
    <row r="2328" spans="2:5" x14ac:dyDescent="0.45">
      <c r="B2328" s="261" t="s">
        <v>3985</v>
      </c>
      <c r="C2328" s="262" t="s">
        <v>559</v>
      </c>
      <c r="D2328" s="262" t="s">
        <v>3986</v>
      </c>
      <c r="E2328" s="262" t="s">
        <v>570</v>
      </c>
    </row>
    <row r="2329" spans="2:5" x14ac:dyDescent="0.45">
      <c r="B2329" s="261" t="s">
        <v>3987</v>
      </c>
      <c r="C2329" s="262">
        <v>531288</v>
      </c>
      <c r="D2329" s="262" t="s">
        <v>559</v>
      </c>
      <c r="E2329" s="262" t="s">
        <v>576</v>
      </c>
    </row>
    <row r="2330" spans="2:5" x14ac:dyDescent="0.45">
      <c r="B2330" s="261" t="s">
        <v>3988</v>
      </c>
      <c r="C2330" s="262">
        <v>540360</v>
      </c>
      <c r="D2330" s="262" t="s">
        <v>559</v>
      </c>
      <c r="E2330" s="262" t="s">
        <v>542</v>
      </c>
    </row>
    <row r="2331" spans="2:5" x14ac:dyDescent="0.45">
      <c r="B2331" s="261" t="s">
        <v>3989</v>
      </c>
      <c r="C2331" s="262">
        <v>508306</v>
      </c>
      <c r="D2331" s="262" t="s">
        <v>559</v>
      </c>
      <c r="E2331" s="262" t="s">
        <v>964</v>
      </c>
    </row>
    <row r="2332" spans="2:5" x14ac:dyDescent="0.45">
      <c r="B2332" s="261" t="s">
        <v>3990</v>
      </c>
      <c r="C2332" s="262">
        <v>517415</v>
      </c>
      <c r="D2332" s="262" t="s">
        <v>559</v>
      </c>
      <c r="E2332" s="262" t="s">
        <v>887</v>
      </c>
    </row>
    <row r="2333" spans="2:5" x14ac:dyDescent="0.45">
      <c r="B2333" s="261" t="s">
        <v>3991</v>
      </c>
      <c r="C2333" s="262">
        <v>517518</v>
      </c>
      <c r="D2333" s="262" t="s">
        <v>3992</v>
      </c>
      <c r="E2333" s="262" t="s">
        <v>567</v>
      </c>
    </row>
    <row r="2334" spans="2:5" x14ac:dyDescent="0.45">
      <c r="B2334" s="261" t="s">
        <v>3993</v>
      </c>
      <c r="C2334" s="262">
        <v>509046</v>
      </c>
      <c r="D2334" s="262" t="s">
        <v>559</v>
      </c>
      <c r="E2334" s="262" t="s">
        <v>978</v>
      </c>
    </row>
    <row r="2335" spans="2:5" x14ac:dyDescent="0.45">
      <c r="B2335" s="261" t="s">
        <v>3994</v>
      </c>
      <c r="C2335" s="262">
        <v>780021</v>
      </c>
      <c r="D2335" s="262" t="s">
        <v>559</v>
      </c>
      <c r="E2335" s="262" t="s">
        <v>508</v>
      </c>
    </row>
    <row r="2336" spans="2:5" x14ac:dyDescent="0.45">
      <c r="B2336" s="261" t="s">
        <v>3995</v>
      </c>
      <c r="C2336" s="262">
        <v>541233</v>
      </c>
      <c r="D2336" s="262" t="s">
        <v>3996</v>
      </c>
      <c r="E2336" s="262" t="s">
        <v>477</v>
      </c>
    </row>
    <row r="2337" spans="2:5" x14ac:dyDescent="0.45">
      <c r="B2337" s="261" t="s">
        <v>3997</v>
      </c>
      <c r="C2337" s="262">
        <v>533602</v>
      </c>
      <c r="D2337" s="262" t="s">
        <v>559</v>
      </c>
      <c r="E2337" s="262" t="s">
        <v>579</v>
      </c>
    </row>
    <row r="2338" spans="2:5" x14ac:dyDescent="0.45">
      <c r="B2338" s="261" t="s">
        <v>3998</v>
      </c>
      <c r="C2338" s="262">
        <v>541196</v>
      </c>
      <c r="D2338" s="262" t="s">
        <v>559</v>
      </c>
      <c r="E2338" s="262" t="s">
        <v>643</v>
      </c>
    </row>
    <row r="2339" spans="2:5" x14ac:dyDescent="0.45">
      <c r="B2339" s="261" t="s">
        <v>3999</v>
      </c>
      <c r="C2339" s="262" t="s">
        <v>559</v>
      </c>
      <c r="D2339" s="262" t="s">
        <v>4000</v>
      </c>
      <c r="E2339" s="262" t="s">
        <v>570</v>
      </c>
    </row>
    <row r="2340" spans="2:5" x14ac:dyDescent="0.45">
      <c r="B2340" s="261" t="s">
        <v>4001</v>
      </c>
      <c r="C2340" s="262" t="s">
        <v>559</v>
      </c>
      <c r="D2340" s="262" t="s">
        <v>4000</v>
      </c>
      <c r="E2340" s="262" t="s">
        <v>570</v>
      </c>
    </row>
    <row r="2341" spans="2:5" x14ac:dyDescent="0.45">
      <c r="B2341" s="261" t="s">
        <v>4002</v>
      </c>
      <c r="C2341" s="262">
        <v>500250</v>
      </c>
      <c r="D2341" s="262" t="s">
        <v>4003</v>
      </c>
      <c r="E2341" s="262" t="s">
        <v>912</v>
      </c>
    </row>
    <row r="2342" spans="2:5" x14ac:dyDescent="0.45">
      <c r="B2342" s="261" t="s">
        <v>4004</v>
      </c>
      <c r="C2342" s="262">
        <v>533007</v>
      </c>
      <c r="D2342" s="262" t="s">
        <v>4005</v>
      </c>
      <c r="E2342" s="262" t="s">
        <v>1475</v>
      </c>
    </row>
    <row r="2343" spans="2:5" x14ac:dyDescent="0.45">
      <c r="B2343" s="261" t="s">
        <v>4006</v>
      </c>
      <c r="C2343" s="262" t="s">
        <v>559</v>
      </c>
      <c r="D2343" s="262" t="s">
        <v>4007</v>
      </c>
      <c r="E2343" s="262" t="s">
        <v>570</v>
      </c>
    </row>
    <row r="2344" spans="2:5" x14ac:dyDescent="0.45">
      <c r="B2344" s="261" t="s">
        <v>4008</v>
      </c>
      <c r="C2344" s="262">
        <v>526596</v>
      </c>
      <c r="D2344" s="262" t="s">
        <v>4009</v>
      </c>
      <c r="E2344" s="262" t="s">
        <v>983</v>
      </c>
    </row>
    <row r="2345" spans="2:5" x14ac:dyDescent="0.45">
      <c r="B2345" s="261" t="s">
        <v>4010</v>
      </c>
      <c r="C2345" s="262">
        <v>511593</v>
      </c>
      <c r="D2345" s="262" t="s">
        <v>559</v>
      </c>
      <c r="E2345" s="262" t="s">
        <v>576</v>
      </c>
    </row>
    <row r="2346" spans="2:5" x14ac:dyDescent="0.45">
      <c r="B2346" s="261" t="s">
        <v>4011</v>
      </c>
      <c r="C2346" s="262">
        <v>531027</v>
      </c>
      <c r="D2346" s="262" t="s">
        <v>559</v>
      </c>
      <c r="E2346" s="262" t="s">
        <v>542</v>
      </c>
    </row>
    <row r="2347" spans="2:5" x14ac:dyDescent="0.45">
      <c r="B2347" s="261" t="s">
        <v>4012</v>
      </c>
      <c r="C2347" s="262">
        <v>500253</v>
      </c>
      <c r="D2347" s="262" t="s">
        <v>4013</v>
      </c>
      <c r="E2347" s="262" t="s">
        <v>617</v>
      </c>
    </row>
    <row r="2348" spans="2:5" x14ac:dyDescent="0.45">
      <c r="B2348" s="261" t="s">
        <v>4014</v>
      </c>
      <c r="C2348" s="262">
        <v>539927</v>
      </c>
      <c r="D2348" s="262" t="s">
        <v>559</v>
      </c>
      <c r="E2348" s="262" t="s">
        <v>643</v>
      </c>
    </row>
    <row r="2349" spans="2:5" x14ac:dyDescent="0.45">
      <c r="B2349" s="261" t="s">
        <v>4015</v>
      </c>
      <c r="C2349" s="262">
        <v>507759</v>
      </c>
      <c r="D2349" s="262" t="s">
        <v>559</v>
      </c>
      <c r="E2349" s="262" t="s">
        <v>607</v>
      </c>
    </row>
    <row r="2350" spans="2:5" x14ac:dyDescent="0.45">
      <c r="B2350" s="261" t="s">
        <v>4016</v>
      </c>
      <c r="C2350" s="262">
        <v>517463</v>
      </c>
      <c r="D2350" s="262" t="s">
        <v>4017</v>
      </c>
      <c r="E2350" s="262" t="s">
        <v>1099</v>
      </c>
    </row>
    <row r="2351" spans="2:5" x14ac:dyDescent="0.45">
      <c r="B2351" s="261" t="s">
        <v>4018</v>
      </c>
      <c r="C2351" s="262">
        <v>531241</v>
      </c>
      <c r="D2351" s="262" t="s">
        <v>4019</v>
      </c>
      <c r="E2351" s="262" t="s">
        <v>1103</v>
      </c>
    </row>
    <row r="2352" spans="2:5" x14ac:dyDescent="0.45">
      <c r="B2352" s="261" t="s">
        <v>4020</v>
      </c>
      <c r="C2352" s="262">
        <v>531633</v>
      </c>
      <c r="D2352" s="262" t="s">
        <v>4021</v>
      </c>
      <c r="E2352" s="262" t="s">
        <v>597</v>
      </c>
    </row>
    <row r="2353" spans="2:5" x14ac:dyDescent="0.45">
      <c r="B2353" s="261" t="s">
        <v>4022</v>
      </c>
      <c r="C2353" s="262">
        <v>523457</v>
      </c>
      <c r="D2353" s="262" t="s">
        <v>4023</v>
      </c>
      <c r="E2353" s="262" t="s">
        <v>1591</v>
      </c>
    </row>
    <row r="2354" spans="2:5" x14ac:dyDescent="0.45">
      <c r="B2354" s="261" t="s">
        <v>4024</v>
      </c>
      <c r="C2354" s="262">
        <v>523457</v>
      </c>
      <c r="D2354" s="262" t="s">
        <v>4025</v>
      </c>
      <c r="E2354" s="262" t="s">
        <v>1591</v>
      </c>
    </row>
    <row r="2355" spans="2:5" x14ac:dyDescent="0.45">
      <c r="B2355" s="261" t="s">
        <v>4026</v>
      </c>
      <c r="C2355" s="262">
        <v>524748</v>
      </c>
      <c r="D2355" s="262" t="s">
        <v>559</v>
      </c>
      <c r="E2355" s="262" t="s">
        <v>607</v>
      </c>
    </row>
    <row r="2356" spans="2:5" x14ac:dyDescent="0.45">
      <c r="B2356" s="261" t="s">
        <v>4027</v>
      </c>
      <c r="C2356" s="262">
        <v>526604</v>
      </c>
      <c r="D2356" s="262" t="s">
        <v>559</v>
      </c>
      <c r="E2356" s="262" t="s">
        <v>567</v>
      </c>
    </row>
    <row r="2357" spans="2:5" x14ac:dyDescent="0.45">
      <c r="B2357" s="261" t="s">
        <v>4028</v>
      </c>
      <c r="C2357" s="262">
        <v>507912</v>
      </c>
      <c r="D2357" s="262" t="s">
        <v>559</v>
      </c>
      <c r="E2357" s="262" t="s">
        <v>542</v>
      </c>
    </row>
    <row r="2358" spans="2:5" x14ac:dyDescent="0.45">
      <c r="B2358" s="261" t="s">
        <v>4029</v>
      </c>
      <c r="C2358" s="262">
        <v>540192</v>
      </c>
      <c r="D2358" s="262" t="s">
        <v>559</v>
      </c>
      <c r="E2358" s="262" t="s">
        <v>542</v>
      </c>
    </row>
    <row r="2359" spans="2:5" x14ac:dyDescent="0.45">
      <c r="B2359" s="261" t="s">
        <v>4030</v>
      </c>
      <c r="C2359" s="262">
        <v>512455</v>
      </c>
      <c r="D2359" s="262" t="s">
        <v>559</v>
      </c>
      <c r="E2359" s="262" t="s">
        <v>591</v>
      </c>
    </row>
    <row r="2360" spans="2:5" x14ac:dyDescent="0.45">
      <c r="B2360" s="261" t="s">
        <v>4031</v>
      </c>
      <c r="C2360" s="262">
        <v>539992</v>
      </c>
      <c r="D2360" s="262" t="s">
        <v>4032</v>
      </c>
      <c r="E2360" s="262" t="s">
        <v>567</v>
      </c>
    </row>
    <row r="2361" spans="2:5" x14ac:dyDescent="0.45">
      <c r="B2361" s="261" t="s">
        <v>4033</v>
      </c>
      <c r="C2361" s="262">
        <v>590082</v>
      </c>
      <c r="D2361" s="262" t="s">
        <v>559</v>
      </c>
      <c r="E2361" s="262" t="s">
        <v>542</v>
      </c>
    </row>
    <row r="2362" spans="2:5" x14ac:dyDescent="0.45">
      <c r="B2362" s="261" t="s">
        <v>4034</v>
      </c>
      <c r="C2362" s="262">
        <v>532740</v>
      </c>
      <c r="D2362" s="262" t="s">
        <v>4035</v>
      </c>
      <c r="E2362" s="262" t="s">
        <v>567</v>
      </c>
    </row>
    <row r="2363" spans="2:5" x14ac:dyDescent="0.45">
      <c r="B2363" s="261" t="s">
        <v>4036</v>
      </c>
      <c r="C2363" s="262">
        <v>526568</v>
      </c>
      <c r="D2363" s="262" t="s">
        <v>559</v>
      </c>
      <c r="E2363" s="262" t="s">
        <v>964</v>
      </c>
    </row>
    <row r="2364" spans="2:5" x14ac:dyDescent="0.45">
      <c r="B2364" s="261" t="s">
        <v>4037</v>
      </c>
      <c r="C2364" s="262">
        <v>534422</v>
      </c>
      <c r="D2364" s="262" t="s">
        <v>559</v>
      </c>
      <c r="E2364" s="262" t="s">
        <v>1027</v>
      </c>
    </row>
    <row r="2365" spans="2:5" x14ac:dyDescent="0.45">
      <c r="B2365" s="261" t="s">
        <v>4038</v>
      </c>
      <c r="C2365" s="262">
        <v>500284</v>
      </c>
      <c r="D2365" s="262" t="s">
        <v>559</v>
      </c>
      <c r="E2365" s="262" t="s">
        <v>607</v>
      </c>
    </row>
    <row r="2366" spans="2:5" x14ac:dyDescent="0.45">
      <c r="B2366" s="261" t="s">
        <v>4039</v>
      </c>
      <c r="C2366" s="262">
        <v>530065</v>
      </c>
      <c r="D2366" s="262" t="s">
        <v>559</v>
      </c>
      <c r="E2366" s="262" t="s">
        <v>477</v>
      </c>
    </row>
    <row r="2367" spans="2:5" x14ac:dyDescent="0.45">
      <c r="B2367" s="261" t="s">
        <v>4040</v>
      </c>
      <c r="C2367" s="262">
        <v>540952</v>
      </c>
      <c r="D2367" s="262" t="s">
        <v>559</v>
      </c>
      <c r="E2367" s="262" t="s">
        <v>672</v>
      </c>
    </row>
    <row r="2368" spans="2:5" x14ac:dyDescent="0.45">
      <c r="B2368" s="261" t="s">
        <v>4041</v>
      </c>
      <c r="C2368" s="262">
        <v>523475</v>
      </c>
      <c r="D2368" s="262" t="s">
        <v>559</v>
      </c>
      <c r="E2368" s="262" t="s">
        <v>619</v>
      </c>
    </row>
    <row r="2369" spans="2:5" x14ac:dyDescent="0.45">
      <c r="B2369" s="261" t="s">
        <v>4042</v>
      </c>
      <c r="C2369" s="262">
        <v>532998</v>
      </c>
      <c r="D2369" s="262" t="s">
        <v>4043</v>
      </c>
      <c r="E2369" s="262" t="s">
        <v>1027</v>
      </c>
    </row>
    <row r="2370" spans="2:5" x14ac:dyDescent="0.45">
      <c r="B2370" s="261" t="s">
        <v>4044</v>
      </c>
      <c r="C2370" s="262">
        <v>533343</v>
      </c>
      <c r="D2370" s="262" t="s">
        <v>4045</v>
      </c>
      <c r="E2370" s="262" t="s">
        <v>672</v>
      </c>
    </row>
    <row r="2371" spans="2:5" x14ac:dyDescent="0.45">
      <c r="B2371" s="261" t="s">
        <v>4046</v>
      </c>
      <c r="C2371" s="262">
        <v>539227</v>
      </c>
      <c r="D2371" s="262" t="s">
        <v>559</v>
      </c>
      <c r="E2371" s="262" t="s">
        <v>567</v>
      </c>
    </row>
    <row r="2372" spans="2:5" x14ac:dyDescent="0.45">
      <c r="B2372" s="261" t="s">
        <v>4047</v>
      </c>
      <c r="C2372" s="262">
        <v>514036</v>
      </c>
      <c r="D2372" s="262" t="s">
        <v>559</v>
      </c>
      <c r="E2372" s="262" t="s">
        <v>574</v>
      </c>
    </row>
    <row r="2373" spans="2:5" x14ac:dyDescent="0.45">
      <c r="B2373" s="261" t="s">
        <v>4048</v>
      </c>
      <c r="C2373" s="262">
        <v>532783</v>
      </c>
      <c r="D2373" s="262" t="s">
        <v>4049</v>
      </c>
      <c r="E2373" s="262" t="s">
        <v>619</v>
      </c>
    </row>
    <row r="2374" spans="2:5" x14ac:dyDescent="0.45">
      <c r="B2374" s="261" t="s">
        <v>4050</v>
      </c>
      <c r="C2374" s="262">
        <v>526179</v>
      </c>
      <c r="D2374" s="262" t="s">
        <v>559</v>
      </c>
      <c r="E2374" s="262" t="s">
        <v>794</v>
      </c>
    </row>
    <row r="2375" spans="2:5" x14ac:dyDescent="0.45">
      <c r="B2375" s="261" t="s">
        <v>4051</v>
      </c>
      <c r="C2375" s="262">
        <v>512048</v>
      </c>
      <c r="D2375" s="262" t="s">
        <v>559</v>
      </c>
      <c r="E2375" s="262" t="s">
        <v>645</v>
      </c>
    </row>
    <row r="2376" spans="2:5" x14ac:dyDescent="0.45">
      <c r="B2376" s="261" t="s">
        <v>4052</v>
      </c>
      <c r="C2376" s="262">
        <v>532796</v>
      </c>
      <c r="D2376" s="262" t="s">
        <v>4053</v>
      </c>
      <c r="E2376" s="262" t="s">
        <v>912</v>
      </c>
    </row>
    <row r="2377" spans="2:5" x14ac:dyDescent="0.45">
      <c r="B2377" s="261" t="s">
        <v>4054</v>
      </c>
      <c r="C2377" s="262">
        <v>517206</v>
      </c>
      <c r="D2377" s="262" t="s">
        <v>4055</v>
      </c>
      <c r="E2377" s="262" t="s">
        <v>912</v>
      </c>
    </row>
    <row r="2378" spans="2:5" x14ac:dyDescent="0.45">
      <c r="B2378" s="261" t="s">
        <v>4056</v>
      </c>
      <c r="C2378" s="262">
        <v>500257</v>
      </c>
      <c r="D2378" s="262" t="s">
        <v>4057</v>
      </c>
      <c r="E2378" s="262" t="s">
        <v>597</v>
      </c>
    </row>
    <row r="2379" spans="2:5" x14ac:dyDescent="0.45">
      <c r="B2379" s="261" t="s">
        <v>4058</v>
      </c>
      <c r="C2379" s="262">
        <v>539542</v>
      </c>
      <c r="D2379" s="262" t="s">
        <v>4059</v>
      </c>
      <c r="E2379" s="262" t="s">
        <v>672</v>
      </c>
    </row>
    <row r="2380" spans="2:5" x14ac:dyDescent="0.45">
      <c r="B2380" s="261" t="s">
        <v>4060</v>
      </c>
      <c r="C2380" s="262">
        <v>531402</v>
      </c>
      <c r="D2380" s="262" t="s">
        <v>559</v>
      </c>
      <c r="E2380" s="262" t="s">
        <v>581</v>
      </c>
    </row>
    <row r="2381" spans="2:5" x14ac:dyDescent="0.45">
      <c r="B2381" s="261" t="s">
        <v>4061</v>
      </c>
      <c r="C2381" s="262">
        <v>500259</v>
      </c>
      <c r="D2381" s="262" t="s">
        <v>4062</v>
      </c>
      <c r="E2381" s="262" t="s">
        <v>597</v>
      </c>
    </row>
    <row r="2382" spans="2:5" x14ac:dyDescent="0.45">
      <c r="B2382" s="261" t="s">
        <v>4063</v>
      </c>
      <c r="C2382" s="262">
        <v>530689</v>
      </c>
      <c r="D2382" s="262" t="s">
        <v>559</v>
      </c>
      <c r="E2382" s="262" t="s">
        <v>740</v>
      </c>
    </row>
    <row r="2383" spans="2:5" x14ac:dyDescent="0.45">
      <c r="B2383" s="261" t="s">
        <v>4064</v>
      </c>
      <c r="C2383" s="262">
        <v>505320</v>
      </c>
      <c r="D2383" s="262" t="s">
        <v>559</v>
      </c>
      <c r="E2383" s="262" t="s">
        <v>567</v>
      </c>
    </row>
    <row r="2384" spans="2:5" x14ac:dyDescent="0.45">
      <c r="B2384" s="261" t="s">
        <v>4065</v>
      </c>
      <c r="C2384" s="262">
        <v>534532</v>
      </c>
      <c r="D2384" s="262" t="s">
        <v>4066</v>
      </c>
      <c r="E2384" s="262" t="s">
        <v>672</v>
      </c>
    </row>
    <row r="2385" spans="2:5" x14ac:dyDescent="0.45">
      <c r="B2385" s="261" t="s">
        <v>4067</v>
      </c>
      <c r="C2385" s="262">
        <v>526935</v>
      </c>
      <c r="D2385" s="262" t="s">
        <v>559</v>
      </c>
      <c r="E2385" s="262" t="s">
        <v>542</v>
      </c>
    </row>
    <row r="2386" spans="2:5" x14ac:dyDescent="0.45">
      <c r="B2386" s="261" t="s">
        <v>4068</v>
      </c>
      <c r="C2386" s="262">
        <v>538890</v>
      </c>
      <c r="D2386" s="262" t="s">
        <v>559</v>
      </c>
      <c r="E2386" s="262" t="s">
        <v>574</v>
      </c>
    </row>
    <row r="2387" spans="2:5" x14ac:dyDescent="0.45">
      <c r="B2387" s="261" t="s">
        <v>4069</v>
      </c>
      <c r="C2387" s="262">
        <v>538890</v>
      </c>
      <c r="D2387" s="262" t="s">
        <v>559</v>
      </c>
      <c r="E2387" s="262" t="s">
        <v>574</v>
      </c>
    </row>
    <row r="2388" spans="2:5" x14ac:dyDescent="0.45">
      <c r="B2388" s="261" t="s">
        <v>4070</v>
      </c>
      <c r="C2388" s="262" t="s">
        <v>559</v>
      </c>
      <c r="D2388" s="262" t="s">
        <v>4071</v>
      </c>
      <c r="E2388" s="262" t="s">
        <v>570</v>
      </c>
    </row>
    <row r="2389" spans="2:5" x14ac:dyDescent="0.45">
      <c r="B2389" s="261" t="s">
        <v>4072</v>
      </c>
      <c r="C2389" s="262">
        <v>506543</v>
      </c>
      <c r="D2389" s="262" t="s">
        <v>559</v>
      </c>
      <c r="E2389" s="262" t="s">
        <v>1065</v>
      </c>
    </row>
    <row r="2390" spans="2:5" x14ac:dyDescent="0.45">
      <c r="B2390" s="261" t="s">
        <v>4073</v>
      </c>
      <c r="C2390" s="262">
        <v>532906</v>
      </c>
      <c r="D2390" s="262" t="s">
        <v>4074</v>
      </c>
      <c r="E2390" s="262" t="s">
        <v>955</v>
      </c>
    </row>
    <row r="2391" spans="2:5" x14ac:dyDescent="0.45">
      <c r="B2391" s="261" t="s">
        <v>4075</v>
      </c>
      <c r="C2391" s="262">
        <v>507836</v>
      </c>
      <c r="D2391" s="262" t="s">
        <v>559</v>
      </c>
      <c r="E2391" s="262" t="s">
        <v>477</v>
      </c>
    </row>
    <row r="2392" spans="2:5" x14ac:dyDescent="0.45">
      <c r="B2392" s="261" t="s">
        <v>4076</v>
      </c>
      <c r="C2392" s="262">
        <v>507836</v>
      </c>
      <c r="D2392" s="262" t="s">
        <v>559</v>
      </c>
      <c r="E2392" s="262" t="s">
        <v>477</v>
      </c>
    </row>
    <row r="2393" spans="2:5" x14ac:dyDescent="0.45">
      <c r="B2393" s="261" t="s">
        <v>4077</v>
      </c>
      <c r="C2393" s="262">
        <v>541973</v>
      </c>
      <c r="D2393" s="262" t="s">
        <v>559</v>
      </c>
      <c r="E2393" s="262" t="s">
        <v>477</v>
      </c>
    </row>
    <row r="2394" spans="2:5" x14ac:dyDescent="0.45">
      <c r="B2394" s="261" t="s">
        <v>4078</v>
      </c>
      <c r="C2394" s="262">
        <v>523248</v>
      </c>
      <c r="D2394" s="262" t="s">
        <v>559</v>
      </c>
      <c r="E2394" s="262" t="s">
        <v>678</v>
      </c>
    </row>
    <row r="2395" spans="2:5" x14ac:dyDescent="0.45">
      <c r="B2395" s="261" t="s">
        <v>4079</v>
      </c>
      <c r="C2395" s="262">
        <v>501471</v>
      </c>
      <c r="D2395" s="262" t="s">
        <v>559</v>
      </c>
      <c r="E2395" s="262" t="s">
        <v>581</v>
      </c>
    </row>
    <row r="2396" spans="2:5" x14ac:dyDescent="0.45">
      <c r="B2396" s="261" t="s">
        <v>4080</v>
      </c>
      <c r="C2396" s="262" t="s">
        <v>559</v>
      </c>
      <c r="D2396" s="262" t="s">
        <v>4081</v>
      </c>
      <c r="E2396" s="262" t="s">
        <v>570</v>
      </c>
    </row>
    <row r="2397" spans="2:5" x14ac:dyDescent="0.45">
      <c r="B2397" s="261" t="s">
        <v>4082</v>
      </c>
      <c r="C2397" s="262">
        <v>512600</v>
      </c>
      <c r="D2397" s="262" t="s">
        <v>559</v>
      </c>
      <c r="E2397" s="262" t="s">
        <v>581</v>
      </c>
    </row>
    <row r="2398" spans="2:5" x14ac:dyDescent="0.45">
      <c r="B2398" s="261" t="s">
        <v>4083</v>
      </c>
      <c r="C2398" s="262" t="s">
        <v>559</v>
      </c>
      <c r="D2398" s="262" t="s">
        <v>4084</v>
      </c>
      <c r="E2398" s="262" t="s">
        <v>570</v>
      </c>
    </row>
    <row r="2399" spans="2:5" x14ac:dyDescent="0.45">
      <c r="B2399" s="261" t="s">
        <v>4085</v>
      </c>
      <c r="C2399" s="262">
        <v>539894</v>
      </c>
      <c r="D2399" s="262" t="s">
        <v>559</v>
      </c>
      <c r="E2399" s="262" t="s">
        <v>955</v>
      </c>
    </row>
    <row r="2400" spans="2:5" x14ac:dyDescent="0.45">
      <c r="B2400" s="261" t="s">
        <v>4086</v>
      </c>
      <c r="C2400" s="262">
        <v>515093</v>
      </c>
      <c r="D2400" s="262" t="s">
        <v>4087</v>
      </c>
      <c r="E2400" s="262" t="s">
        <v>1085</v>
      </c>
    </row>
    <row r="2401" spans="2:5" x14ac:dyDescent="0.45">
      <c r="B2401" s="261" t="s">
        <v>4088</v>
      </c>
      <c r="C2401" s="262">
        <v>780009</v>
      </c>
      <c r="D2401" s="262" t="s">
        <v>559</v>
      </c>
      <c r="E2401" s="262" t="s">
        <v>508</v>
      </c>
    </row>
    <row r="2402" spans="2:5" x14ac:dyDescent="0.45">
      <c r="B2402" s="261" t="s">
        <v>4089</v>
      </c>
      <c r="C2402" s="262">
        <v>531497</v>
      </c>
      <c r="D2402" s="262" t="s">
        <v>4090</v>
      </c>
      <c r="E2402" s="262" t="s">
        <v>955</v>
      </c>
    </row>
    <row r="2403" spans="2:5" x14ac:dyDescent="0.45">
      <c r="B2403" s="261" t="s">
        <v>4091</v>
      </c>
      <c r="C2403" s="262">
        <v>519279</v>
      </c>
      <c r="D2403" s="262" t="s">
        <v>559</v>
      </c>
      <c r="E2403" s="262" t="s">
        <v>756</v>
      </c>
    </row>
    <row r="2404" spans="2:5" x14ac:dyDescent="0.45">
      <c r="B2404" s="261" t="s">
        <v>4092</v>
      </c>
      <c r="C2404" s="262">
        <v>515059</v>
      </c>
      <c r="D2404" s="262" t="s">
        <v>559</v>
      </c>
      <c r="E2404" s="262" t="s">
        <v>806</v>
      </c>
    </row>
    <row r="2405" spans="2:5" x14ac:dyDescent="0.45">
      <c r="B2405" s="261" t="s">
        <v>4093</v>
      </c>
      <c r="C2405" s="262">
        <v>511000</v>
      </c>
      <c r="D2405" s="262" t="s">
        <v>559</v>
      </c>
      <c r="E2405" s="262" t="s">
        <v>576</v>
      </c>
    </row>
    <row r="2406" spans="2:5" x14ac:dyDescent="0.45">
      <c r="B2406" s="261" t="s">
        <v>4094</v>
      </c>
      <c r="C2406" s="262">
        <v>531910</v>
      </c>
      <c r="D2406" s="262" t="s">
        <v>559</v>
      </c>
      <c r="E2406" s="262" t="s">
        <v>597</v>
      </c>
    </row>
    <row r="2407" spans="2:5" x14ac:dyDescent="0.45">
      <c r="B2407" s="261" t="s">
        <v>4095</v>
      </c>
      <c r="C2407" s="262" t="s">
        <v>559</v>
      </c>
      <c r="D2407" s="262" t="s">
        <v>4096</v>
      </c>
      <c r="E2407" s="262" t="s">
        <v>570</v>
      </c>
    </row>
    <row r="2408" spans="2:5" x14ac:dyDescent="0.45">
      <c r="B2408" s="261" t="s">
        <v>4097</v>
      </c>
      <c r="C2408" s="262" t="s">
        <v>559</v>
      </c>
      <c r="D2408" s="262" t="s">
        <v>4098</v>
      </c>
      <c r="E2408" s="262" t="s">
        <v>570</v>
      </c>
    </row>
    <row r="2409" spans="2:5" x14ac:dyDescent="0.45">
      <c r="B2409" s="261" t="s">
        <v>4099</v>
      </c>
      <c r="C2409" s="262">
        <v>590134</v>
      </c>
      <c r="D2409" s="262" t="s">
        <v>4100</v>
      </c>
      <c r="E2409" s="262" t="s">
        <v>1065</v>
      </c>
    </row>
    <row r="2410" spans="2:5" x14ac:dyDescent="0.45">
      <c r="B2410" s="261" t="s">
        <v>4101</v>
      </c>
      <c r="C2410" s="262">
        <v>538401</v>
      </c>
      <c r="D2410" s="262" t="s">
        <v>559</v>
      </c>
      <c r="E2410" s="262" t="s">
        <v>1099</v>
      </c>
    </row>
    <row r="2411" spans="2:5" x14ac:dyDescent="0.45">
      <c r="B2411" s="261" t="s">
        <v>4102</v>
      </c>
      <c r="C2411" s="262">
        <v>500264</v>
      </c>
      <c r="D2411" s="262" t="s">
        <v>559</v>
      </c>
      <c r="E2411" s="262" t="s">
        <v>574</v>
      </c>
    </row>
    <row r="2412" spans="2:5" x14ac:dyDescent="0.45">
      <c r="B2412" s="261" t="s">
        <v>4103</v>
      </c>
      <c r="C2412" s="262">
        <v>540650</v>
      </c>
      <c r="D2412" s="262" t="s">
        <v>4104</v>
      </c>
      <c r="E2412" s="262" t="s">
        <v>1256</v>
      </c>
    </row>
    <row r="2413" spans="2:5" x14ac:dyDescent="0.45">
      <c r="B2413" s="261" t="s">
        <v>4105</v>
      </c>
      <c r="C2413" s="262">
        <v>524000</v>
      </c>
      <c r="D2413" s="262" t="s">
        <v>4106</v>
      </c>
      <c r="E2413" s="262" t="s">
        <v>576</v>
      </c>
    </row>
    <row r="2414" spans="2:5" x14ac:dyDescent="0.45">
      <c r="B2414" s="261" t="s">
        <v>4107</v>
      </c>
      <c r="C2414" s="262">
        <v>517449</v>
      </c>
      <c r="D2414" s="262" t="s">
        <v>559</v>
      </c>
      <c r="E2414" s="262" t="s">
        <v>1475</v>
      </c>
    </row>
    <row r="2415" spans="2:5" x14ac:dyDescent="0.45">
      <c r="B2415" s="261" t="s">
        <v>4108</v>
      </c>
      <c r="C2415" s="262">
        <v>512377</v>
      </c>
      <c r="D2415" s="262" t="s">
        <v>559</v>
      </c>
      <c r="E2415" s="262" t="s">
        <v>978</v>
      </c>
    </row>
    <row r="2416" spans="2:5" x14ac:dyDescent="0.45">
      <c r="B2416" s="261" t="s">
        <v>4109</v>
      </c>
      <c r="C2416" s="262">
        <v>532896</v>
      </c>
      <c r="D2416" s="262" t="s">
        <v>4110</v>
      </c>
      <c r="E2416" s="262" t="s">
        <v>553</v>
      </c>
    </row>
    <row r="2417" spans="2:5" x14ac:dyDescent="0.45">
      <c r="B2417" s="261" t="s">
        <v>4111</v>
      </c>
      <c r="C2417" s="262">
        <v>523384</v>
      </c>
      <c r="D2417" s="262" t="s">
        <v>4112</v>
      </c>
      <c r="E2417" s="262" t="s">
        <v>576</v>
      </c>
    </row>
    <row r="2418" spans="2:5" x14ac:dyDescent="0.45">
      <c r="B2418" s="261" t="s">
        <v>4113</v>
      </c>
      <c r="C2418" s="262">
        <v>519612</v>
      </c>
      <c r="D2418" s="262" t="s">
        <v>559</v>
      </c>
      <c r="E2418" s="262" t="s">
        <v>619</v>
      </c>
    </row>
    <row r="2419" spans="2:5" x14ac:dyDescent="0.45">
      <c r="B2419" s="261" t="s">
        <v>4114</v>
      </c>
      <c r="C2419" s="262">
        <v>514450</v>
      </c>
      <c r="D2419" s="262" t="s">
        <v>559</v>
      </c>
      <c r="E2419" s="262" t="s">
        <v>1475</v>
      </c>
    </row>
    <row r="2420" spans="2:5" x14ac:dyDescent="0.45">
      <c r="B2420" s="261" t="s">
        <v>4115</v>
      </c>
      <c r="C2420" s="262">
        <v>513460</v>
      </c>
      <c r="D2420" s="262" t="s">
        <v>559</v>
      </c>
      <c r="E2420" s="262" t="s">
        <v>880</v>
      </c>
    </row>
    <row r="2421" spans="2:5" x14ac:dyDescent="0.45">
      <c r="B2421" s="261" t="s">
        <v>4116</v>
      </c>
      <c r="C2421" s="262">
        <v>513554</v>
      </c>
      <c r="D2421" s="262" t="s">
        <v>4117</v>
      </c>
      <c r="E2421" s="262" t="s">
        <v>880</v>
      </c>
    </row>
    <row r="2422" spans="2:5" x14ac:dyDescent="0.45">
      <c r="B2422" s="261" t="s">
        <v>4118</v>
      </c>
      <c r="C2422" s="262">
        <v>531515</v>
      </c>
      <c r="D2422" s="262" t="s">
        <v>559</v>
      </c>
      <c r="E2422" s="262" t="s">
        <v>581</v>
      </c>
    </row>
    <row r="2423" spans="2:5" x14ac:dyDescent="0.45">
      <c r="B2423" s="261" t="s">
        <v>4119</v>
      </c>
      <c r="C2423" s="262">
        <v>539957</v>
      </c>
      <c r="D2423" s="262" t="s">
        <v>4120</v>
      </c>
      <c r="E2423" s="262" t="s">
        <v>584</v>
      </c>
    </row>
    <row r="2424" spans="2:5" x14ac:dyDescent="0.45">
      <c r="B2424" s="261" t="s">
        <v>4121</v>
      </c>
      <c r="C2424" s="262">
        <v>500108</v>
      </c>
      <c r="D2424" s="262" t="s">
        <v>4122</v>
      </c>
      <c r="E2424" s="262" t="s">
        <v>1499</v>
      </c>
    </row>
    <row r="2425" spans="2:5" x14ac:dyDescent="0.45">
      <c r="B2425" s="261" t="s">
        <v>4123</v>
      </c>
      <c r="C2425" s="262">
        <v>530441</v>
      </c>
      <c r="D2425" s="262" t="s">
        <v>559</v>
      </c>
      <c r="E2425" s="262" t="s">
        <v>978</v>
      </c>
    </row>
    <row r="2426" spans="2:5" x14ac:dyDescent="0.45">
      <c r="B2426" s="261" t="s">
        <v>4124</v>
      </c>
      <c r="C2426" s="262">
        <v>530441</v>
      </c>
      <c r="D2426" s="262" t="s">
        <v>559</v>
      </c>
      <c r="E2426" s="262" t="s">
        <v>978</v>
      </c>
    </row>
    <row r="2427" spans="2:5" x14ac:dyDescent="0.45">
      <c r="B2427" s="261" t="s">
        <v>4125</v>
      </c>
      <c r="C2427" s="262">
        <v>505523</v>
      </c>
      <c r="D2427" s="262" t="s">
        <v>559</v>
      </c>
      <c r="E2427" s="262" t="s">
        <v>581</v>
      </c>
    </row>
    <row r="2428" spans="2:5" x14ac:dyDescent="0.45">
      <c r="B2428" s="261" t="s">
        <v>4126</v>
      </c>
      <c r="C2428" s="262">
        <v>500266</v>
      </c>
      <c r="D2428" s="262" t="s">
        <v>4127</v>
      </c>
      <c r="E2428" s="262" t="s">
        <v>579</v>
      </c>
    </row>
    <row r="2429" spans="2:5" x14ac:dyDescent="0.45">
      <c r="B2429" s="261" t="s">
        <v>4128</v>
      </c>
      <c r="C2429" s="262">
        <v>500265</v>
      </c>
      <c r="D2429" s="262" t="s">
        <v>4129</v>
      </c>
      <c r="E2429" s="262" t="s">
        <v>955</v>
      </c>
    </row>
    <row r="2430" spans="2:5" x14ac:dyDescent="0.45">
      <c r="B2430" s="261" t="s">
        <v>4130</v>
      </c>
      <c r="C2430" s="262">
        <v>526795</v>
      </c>
      <c r="D2430" s="262" t="s">
        <v>559</v>
      </c>
      <c r="E2430" s="262" t="s">
        <v>631</v>
      </c>
    </row>
    <row r="2431" spans="2:5" x14ac:dyDescent="0.45">
      <c r="B2431" s="261" t="s">
        <v>4131</v>
      </c>
      <c r="C2431" s="262">
        <v>512337</v>
      </c>
      <c r="D2431" s="262" t="s">
        <v>559</v>
      </c>
      <c r="E2431" s="262" t="s">
        <v>581</v>
      </c>
    </row>
    <row r="2432" spans="2:5" x14ac:dyDescent="0.45">
      <c r="B2432" s="261" t="s">
        <v>4132</v>
      </c>
      <c r="C2432" s="262">
        <v>539383</v>
      </c>
      <c r="D2432" s="262" t="s">
        <v>559</v>
      </c>
      <c r="E2432" s="262" t="s">
        <v>545</v>
      </c>
    </row>
    <row r="2433" spans="2:5" x14ac:dyDescent="0.45">
      <c r="B2433" s="261" t="s">
        <v>4133</v>
      </c>
      <c r="C2433" s="262">
        <v>531648</v>
      </c>
      <c r="D2433" s="262" t="s">
        <v>559</v>
      </c>
      <c r="E2433" s="262" t="s">
        <v>633</v>
      </c>
    </row>
    <row r="2434" spans="2:5" x14ac:dyDescent="0.45">
      <c r="B2434" s="261" t="s">
        <v>4134</v>
      </c>
      <c r="C2434" s="262">
        <v>542677</v>
      </c>
      <c r="D2434" s="262" t="s">
        <v>4135</v>
      </c>
      <c r="E2434" s="262" t="s">
        <v>645</v>
      </c>
    </row>
    <row r="2435" spans="2:5" x14ac:dyDescent="0.45">
      <c r="B2435" s="261" t="s">
        <v>4136</v>
      </c>
      <c r="C2435" s="262" t="s">
        <v>559</v>
      </c>
      <c r="D2435" s="262" t="s">
        <v>4137</v>
      </c>
      <c r="E2435" s="262" t="s">
        <v>570</v>
      </c>
    </row>
    <row r="2436" spans="2:5" x14ac:dyDescent="0.45">
      <c r="B2436" s="261" t="s">
        <v>4138</v>
      </c>
      <c r="C2436" s="262" t="s">
        <v>559</v>
      </c>
      <c r="D2436" s="262" t="s">
        <v>4139</v>
      </c>
      <c r="E2436" s="262" t="s">
        <v>570</v>
      </c>
    </row>
    <row r="2437" spans="2:5" x14ac:dyDescent="0.45">
      <c r="B2437" s="261" t="s">
        <v>4140</v>
      </c>
      <c r="C2437" s="262">
        <v>532720</v>
      </c>
      <c r="D2437" s="262" t="s">
        <v>4141</v>
      </c>
      <c r="E2437" s="262" t="s">
        <v>576</v>
      </c>
    </row>
    <row r="2438" spans="2:5" x14ac:dyDescent="0.45">
      <c r="B2438" s="261" t="s">
        <v>4142</v>
      </c>
      <c r="C2438" s="262">
        <v>500520</v>
      </c>
      <c r="D2438" s="262" t="s">
        <v>4143</v>
      </c>
      <c r="E2438" s="262" t="s">
        <v>2481</v>
      </c>
    </row>
    <row r="2439" spans="2:5" x14ac:dyDescent="0.45">
      <c r="B2439" s="261" t="s">
        <v>4144</v>
      </c>
      <c r="C2439" s="262">
        <v>532756</v>
      </c>
      <c r="D2439" s="262" t="s">
        <v>4145</v>
      </c>
      <c r="E2439" s="262" t="s">
        <v>1475</v>
      </c>
    </row>
    <row r="2440" spans="2:5" x14ac:dyDescent="0.45">
      <c r="B2440" s="261" t="s">
        <v>4146</v>
      </c>
      <c r="C2440" s="262">
        <v>533088</v>
      </c>
      <c r="D2440" s="262" t="s">
        <v>4147</v>
      </c>
      <c r="E2440" s="262" t="s">
        <v>477</v>
      </c>
    </row>
    <row r="2441" spans="2:5" x14ac:dyDescent="0.45">
      <c r="B2441" s="261" t="s">
        <v>4148</v>
      </c>
      <c r="C2441" s="262">
        <v>533088</v>
      </c>
      <c r="D2441" s="262" t="s">
        <v>4147</v>
      </c>
      <c r="E2441" s="262" t="s">
        <v>477</v>
      </c>
    </row>
    <row r="2442" spans="2:5" x14ac:dyDescent="0.45">
      <c r="B2442" s="261" t="s">
        <v>4149</v>
      </c>
      <c r="C2442" s="262">
        <v>532313</v>
      </c>
      <c r="D2442" s="262" t="s">
        <v>4150</v>
      </c>
      <c r="E2442" s="262" t="s">
        <v>645</v>
      </c>
    </row>
    <row r="2443" spans="2:5" x14ac:dyDescent="0.45">
      <c r="B2443" s="261" t="s">
        <v>4151</v>
      </c>
      <c r="C2443" s="262">
        <v>540768</v>
      </c>
      <c r="D2443" s="262" t="s">
        <v>4152</v>
      </c>
      <c r="E2443" s="262" t="s">
        <v>878</v>
      </c>
    </row>
    <row r="2444" spans="2:5" x14ac:dyDescent="0.45">
      <c r="B2444" s="261" t="s">
        <v>4153</v>
      </c>
      <c r="C2444" s="262">
        <v>542503</v>
      </c>
      <c r="D2444" s="262" t="s">
        <v>4154</v>
      </c>
      <c r="E2444" s="262" t="s">
        <v>2529</v>
      </c>
    </row>
    <row r="2445" spans="2:5" x14ac:dyDescent="0.45">
      <c r="B2445" s="261" t="s">
        <v>4155</v>
      </c>
      <c r="C2445" s="262">
        <v>590078</v>
      </c>
      <c r="D2445" s="262" t="s">
        <v>4156</v>
      </c>
      <c r="E2445" s="262" t="s">
        <v>591</v>
      </c>
    </row>
    <row r="2446" spans="2:5" x14ac:dyDescent="0.45">
      <c r="B2446" s="261" t="s">
        <v>4157</v>
      </c>
      <c r="C2446" s="262">
        <v>513430</v>
      </c>
      <c r="D2446" s="262" t="s">
        <v>559</v>
      </c>
      <c r="E2446" s="262" t="s">
        <v>862</v>
      </c>
    </row>
    <row r="2447" spans="2:5" x14ac:dyDescent="0.45">
      <c r="B2447" s="261" t="s">
        <v>4158</v>
      </c>
      <c r="C2447" s="262">
        <v>539289</v>
      </c>
      <c r="D2447" s="262" t="s">
        <v>4159</v>
      </c>
      <c r="E2447" s="262" t="s">
        <v>545</v>
      </c>
    </row>
    <row r="2448" spans="2:5" x14ac:dyDescent="0.45">
      <c r="B2448" s="261" t="s">
        <v>4160</v>
      </c>
      <c r="C2448" s="262">
        <v>500267</v>
      </c>
      <c r="D2448" s="262" t="s">
        <v>559</v>
      </c>
      <c r="E2448" s="262" t="s">
        <v>1215</v>
      </c>
    </row>
    <row r="2449" spans="2:5" x14ac:dyDescent="0.45">
      <c r="B2449" s="261" t="s">
        <v>4161</v>
      </c>
      <c r="C2449" s="262">
        <v>539229</v>
      </c>
      <c r="D2449" s="262" t="s">
        <v>559</v>
      </c>
      <c r="E2449" s="262" t="s">
        <v>548</v>
      </c>
    </row>
    <row r="2450" spans="2:5" x14ac:dyDescent="0.45">
      <c r="B2450" s="261" t="s">
        <v>4162</v>
      </c>
      <c r="C2450" s="262">
        <v>506919</v>
      </c>
      <c r="D2450" s="262" t="s">
        <v>559</v>
      </c>
      <c r="E2450" s="262" t="s">
        <v>597</v>
      </c>
    </row>
    <row r="2451" spans="2:5" x14ac:dyDescent="0.45">
      <c r="B2451" s="261" t="s">
        <v>4163</v>
      </c>
      <c r="C2451" s="262">
        <v>539400</v>
      </c>
      <c r="D2451" s="262" t="s">
        <v>559</v>
      </c>
      <c r="E2451" s="262" t="s">
        <v>672</v>
      </c>
    </row>
    <row r="2452" spans="2:5" x14ac:dyDescent="0.45">
      <c r="B2452" s="261" t="s">
        <v>4164</v>
      </c>
      <c r="C2452" s="262">
        <v>539400</v>
      </c>
      <c r="D2452" s="262" t="s">
        <v>559</v>
      </c>
      <c r="E2452" s="262" t="s">
        <v>672</v>
      </c>
    </row>
    <row r="2453" spans="2:5" x14ac:dyDescent="0.45">
      <c r="B2453" s="261" t="s">
        <v>4165</v>
      </c>
      <c r="C2453" s="262">
        <v>532728</v>
      </c>
      <c r="D2453" s="262" t="s">
        <v>4166</v>
      </c>
      <c r="E2453" s="262" t="s">
        <v>553</v>
      </c>
    </row>
    <row r="2454" spans="2:5" x14ac:dyDescent="0.45">
      <c r="B2454" s="261" t="s">
        <v>4167</v>
      </c>
      <c r="C2454" s="262">
        <v>513269</v>
      </c>
      <c r="D2454" s="262" t="s">
        <v>4168</v>
      </c>
      <c r="E2454" s="262" t="s">
        <v>955</v>
      </c>
    </row>
    <row r="2455" spans="2:5" x14ac:dyDescent="0.45">
      <c r="B2455" s="261" t="s">
        <v>4169</v>
      </c>
      <c r="C2455" s="262">
        <v>513269</v>
      </c>
      <c r="D2455" s="262" t="s">
        <v>4168</v>
      </c>
      <c r="E2455" s="262" t="s">
        <v>955</v>
      </c>
    </row>
    <row r="2456" spans="2:5" x14ac:dyDescent="0.45">
      <c r="B2456" s="261" t="s">
        <v>4170</v>
      </c>
      <c r="C2456" s="262">
        <v>533169</v>
      </c>
      <c r="D2456" s="262" t="s">
        <v>4171</v>
      </c>
      <c r="E2456" s="262" t="s">
        <v>955</v>
      </c>
    </row>
    <row r="2457" spans="2:5" x14ac:dyDescent="0.45">
      <c r="B2457" s="261" t="s">
        <v>4172</v>
      </c>
      <c r="C2457" s="262">
        <v>539045</v>
      </c>
      <c r="D2457" s="262" t="s">
        <v>4173</v>
      </c>
      <c r="E2457" s="262" t="s">
        <v>862</v>
      </c>
    </row>
    <row r="2458" spans="2:5" x14ac:dyDescent="0.45">
      <c r="B2458" s="261" t="s">
        <v>4174</v>
      </c>
      <c r="C2458" s="262">
        <v>539046</v>
      </c>
      <c r="D2458" s="262" t="s">
        <v>4175</v>
      </c>
      <c r="E2458" s="262" t="s">
        <v>591</v>
      </c>
    </row>
    <row r="2459" spans="2:5" x14ac:dyDescent="0.45">
      <c r="B2459" s="261" t="s">
        <v>4176</v>
      </c>
      <c r="C2459" s="262">
        <v>532932</v>
      </c>
      <c r="D2459" s="262" t="s">
        <v>4177</v>
      </c>
      <c r="E2459" s="262" t="s">
        <v>753</v>
      </c>
    </row>
    <row r="2460" spans="2:5" x14ac:dyDescent="0.45">
      <c r="B2460" s="261" t="s">
        <v>4178</v>
      </c>
      <c r="C2460" s="262">
        <v>539044</v>
      </c>
      <c r="D2460" s="262" t="s">
        <v>4179</v>
      </c>
      <c r="E2460" s="262" t="s">
        <v>591</v>
      </c>
    </row>
    <row r="2461" spans="2:5" x14ac:dyDescent="0.45">
      <c r="B2461" s="261" t="s">
        <v>4180</v>
      </c>
      <c r="C2461" s="262">
        <v>500268</v>
      </c>
      <c r="D2461" s="262" t="s">
        <v>4181</v>
      </c>
      <c r="E2461" s="262" t="s">
        <v>771</v>
      </c>
    </row>
    <row r="2462" spans="2:5" x14ac:dyDescent="0.45">
      <c r="B2462" s="261" t="s">
        <v>4182</v>
      </c>
      <c r="C2462" s="262">
        <v>531213</v>
      </c>
      <c r="D2462" s="262" t="s">
        <v>4183</v>
      </c>
      <c r="E2462" s="262" t="s">
        <v>576</v>
      </c>
    </row>
    <row r="2463" spans="2:5" x14ac:dyDescent="0.45">
      <c r="B2463" s="261" t="s">
        <v>4184</v>
      </c>
      <c r="C2463" s="262">
        <v>540402</v>
      </c>
      <c r="D2463" s="262" t="s">
        <v>559</v>
      </c>
      <c r="E2463" s="262" t="s">
        <v>645</v>
      </c>
    </row>
    <row r="2464" spans="2:5" x14ac:dyDescent="0.45">
      <c r="B2464" s="261" t="s">
        <v>4185</v>
      </c>
      <c r="C2464" s="262" t="s">
        <v>559</v>
      </c>
      <c r="D2464" s="262" t="s">
        <v>4186</v>
      </c>
      <c r="E2464" s="262" t="s">
        <v>570</v>
      </c>
    </row>
    <row r="2465" spans="2:5" x14ac:dyDescent="0.45">
      <c r="B2465" s="261" t="s">
        <v>4187</v>
      </c>
      <c r="C2465" s="262">
        <v>533204</v>
      </c>
      <c r="D2465" s="262" t="s">
        <v>4188</v>
      </c>
      <c r="E2465" s="262" t="s">
        <v>574</v>
      </c>
    </row>
    <row r="2466" spans="2:5" x14ac:dyDescent="0.45">
      <c r="B2466" s="261" t="s">
        <v>4189</v>
      </c>
      <c r="C2466" s="262">
        <v>505850</v>
      </c>
      <c r="D2466" s="262" t="s">
        <v>4190</v>
      </c>
      <c r="E2466" s="262" t="s">
        <v>576</v>
      </c>
    </row>
    <row r="2467" spans="2:5" x14ac:dyDescent="0.45">
      <c r="B2467" s="261" t="s">
        <v>4191</v>
      </c>
      <c r="C2467" s="262">
        <v>502157</v>
      </c>
      <c r="D2467" s="262" t="s">
        <v>4192</v>
      </c>
      <c r="E2467" s="262" t="s">
        <v>572</v>
      </c>
    </row>
    <row r="2468" spans="2:5" x14ac:dyDescent="0.45">
      <c r="B2468" s="261" t="s">
        <v>4193</v>
      </c>
      <c r="C2468" s="262">
        <v>532637</v>
      </c>
      <c r="D2468" s="262" t="s">
        <v>4194</v>
      </c>
      <c r="E2468" s="262" t="s">
        <v>597</v>
      </c>
    </row>
    <row r="2469" spans="2:5" x14ac:dyDescent="0.45">
      <c r="B2469" s="261" t="s">
        <v>4195</v>
      </c>
      <c r="C2469" s="262">
        <v>537800</v>
      </c>
      <c r="D2469" s="262" t="s">
        <v>559</v>
      </c>
      <c r="E2469" s="262" t="s">
        <v>576</v>
      </c>
    </row>
    <row r="2470" spans="2:5" x14ac:dyDescent="0.45">
      <c r="B2470" s="261" t="s">
        <v>4196</v>
      </c>
      <c r="C2470" s="262">
        <v>514418</v>
      </c>
      <c r="D2470" s="262" t="s">
        <v>559</v>
      </c>
      <c r="E2470" s="262" t="s">
        <v>607</v>
      </c>
    </row>
    <row r="2471" spans="2:5" x14ac:dyDescent="0.45">
      <c r="B2471" s="261" t="s">
        <v>4197</v>
      </c>
      <c r="C2471" s="262">
        <v>539275</v>
      </c>
      <c r="D2471" s="262" t="s">
        <v>559</v>
      </c>
      <c r="E2471" s="262" t="s">
        <v>756</v>
      </c>
    </row>
    <row r="2472" spans="2:5" x14ac:dyDescent="0.45">
      <c r="B2472" s="261" t="s">
        <v>4198</v>
      </c>
      <c r="C2472" s="262">
        <v>516007</v>
      </c>
      <c r="D2472" s="262" t="s">
        <v>4199</v>
      </c>
      <c r="E2472" s="262" t="s">
        <v>1052</v>
      </c>
    </row>
    <row r="2473" spans="2:5" x14ac:dyDescent="0.45">
      <c r="B2473" s="261" t="s">
        <v>4200</v>
      </c>
      <c r="C2473" s="262">
        <v>530011</v>
      </c>
      <c r="D2473" s="262" t="s">
        <v>4201</v>
      </c>
      <c r="E2473" s="262" t="s">
        <v>1065</v>
      </c>
    </row>
    <row r="2474" spans="2:5" x14ac:dyDescent="0.45">
      <c r="B2474" s="261" t="s">
        <v>4202</v>
      </c>
      <c r="C2474" s="262">
        <v>500109</v>
      </c>
      <c r="D2474" s="262" t="s">
        <v>4203</v>
      </c>
      <c r="E2474" s="262" t="s">
        <v>1484</v>
      </c>
    </row>
    <row r="2475" spans="2:5" x14ac:dyDescent="0.45">
      <c r="B2475" s="261" t="s">
        <v>4204</v>
      </c>
      <c r="C2475" s="262">
        <v>530243</v>
      </c>
      <c r="D2475" s="262" t="s">
        <v>559</v>
      </c>
      <c r="E2475" s="262" t="s">
        <v>651</v>
      </c>
    </row>
    <row r="2476" spans="2:5" x14ac:dyDescent="0.45">
      <c r="B2476" s="261" t="s">
        <v>4205</v>
      </c>
      <c r="C2476" s="262">
        <v>507938</v>
      </c>
      <c r="D2476" s="262" t="s">
        <v>559</v>
      </c>
      <c r="E2476" s="262" t="s">
        <v>576</v>
      </c>
    </row>
    <row r="2477" spans="2:5" x14ac:dyDescent="0.45">
      <c r="B2477" s="261" t="s">
        <v>4206</v>
      </c>
      <c r="C2477" s="262">
        <v>533078</v>
      </c>
      <c r="D2477" s="262" t="s">
        <v>559</v>
      </c>
      <c r="E2477" s="262" t="s">
        <v>645</v>
      </c>
    </row>
    <row r="2478" spans="2:5" x14ac:dyDescent="0.45">
      <c r="B2478" s="261" t="s">
        <v>4207</v>
      </c>
      <c r="C2478" s="262">
        <v>540396</v>
      </c>
      <c r="D2478" s="262" t="s">
        <v>559</v>
      </c>
      <c r="E2478" s="262" t="s">
        <v>574</v>
      </c>
    </row>
    <row r="2479" spans="2:5" x14ac:dyDescent="0.45">
      <c r="B2479" s="261" t="s">
        <v>4208</v>
      </c>
      <c r="C2479" s="262">
        <v>540396</v>
      </c>
      <c r="D2479" s="262" t="s">
        <v>559</v>
      </c>
      <c r="E2479" s="262" t="s">
        <v>574</v>
      </c>
    </row>
    <row r="2480" spans="2:5" x14ac:dyDescent="0.45">
      <c r="B2480" s="261" t="s">
        <v>4209</v>
      </c>
      <c r="C2480" s="262">
        <v>541974</v>
      </c>
      <c r="D2480" s="262" t="s">
        <v>559</v>
      </c>
      <c r="E2480" s="262" t="s">
        <v>806</v>
      </c>
    </row>
    <row r="2481" spans="2:5" x14ac:dyDescent="0.45">
      <c r="B2481" s="261" t="s">
        <v>4210</v>
      </c>
      <c r="C2481" s="262">
        <v>539207</v>
      </c>
      <c r="D2481" s="262" t="s">
        <v>4211</v>
      </c>
      <c r="E2481" s="262" t="s">
        <v>992</v>
      </c>
    </row>
    <row r="2482" spans="2:5" x14ac:dyDescent="0.45">
      <c r="B2482" s="261" t="s">
        <v>4212</v>
      </c>
      <c r="C2482" s="262">
        <v>530537</v>
      </c>
      <c r="D2482" s="262" t="s">
        <v>559</v>
      </c>
      <c r="E2482" s="262" t="s">
        <v>617</v>
      </c>
    </row>
    <row r="2483" spans="2:5" x14ac:dyDescent="0.45">
      <c r="B2483" s="261" t="s">
        <v>4213</v>
      </c>
      <c r="C2483" s="262">
        <v>511758</v>
      </c>
      <c r="D2483" s="262" t="s">
        <v>559</v>
      </c>
      <c r="E2483" s="262" t="s">
        <v>576</v>
      </c>
    </row>
    <row r="2484" spans="2:5" x14ac:dyDescent="0.45">
      <c r="B2484" s="261" t="s">
        <v>4214</v>
      </c>
      <c r="C2484" s="262">
        <v>512303</v>
      </c>
      <c r="D2484" s="262" t="s">
        <v>559</v>
      </c>
      <c r="E2484" s="262" t="s">
        <v>978</v>
      </c>
    </row>
    <row r="2485" spans="2:5" x14ac:dyDescent="0.45">
      <c r="B2485" s="261" t="s">
        <v>4215</v>
      </c>
      <c r="C2485" s="262">
        <v>505324</v>
      </c>
      <c r="D2485" s="262" t="s">
        <v>4216</v>
      </c>
      <c r="E2485" s="262" t="s">
        <v>567</v>
      </c>
    </row>
    <row r="2486" spans="2:5" x14ac:dyDescent="0.45">
      <c r="B2486" s="261" t="s">
        <v>4217</v>
      </c>
      <c r="C2486" s="262">
        <v>505324</v>
      </c>
      <c r="D2486" s="262" t="s">
        <v>4216</v>
      </c>
      <c r="E2486" s="262" t="s">
        <v>567</v>
      </c>
    </row>
    <row r="2487" spans="2:5" x14ac:dyDescent="0.45">
      <c r="B2487" s="261" t="s">
        <v>4218</v>
      </c>
      <c r="C2487" s="262">
        <v>538970</v>
      </c>
      <c r="D2487" s="262" t="s">
        <v>559</v>
      </c>
      <c r="E2487" s="262" t="s">
        <v>645</v>
      </c>
    </row>
    <row r="2488" spans="2:5" x14ac:dyDescent="0.45">
      <c r="B2488" s="261" t="s">
        <v>4219</v>
      </c>
      <c r="C2488" s="262">
        <v>521018</v>
      </c>
      <c r="D2488" s="262" t="s">
        <v>4220</v>
      </c>
      <c r="E2488" s="262" t="s">
        <v>574</v>
      </c>
    </row>
    <row r="2489" spans="2:5" x14ac:dyDescent="0.45">
      <c r="B2489" s="261" t="s">
        <v>4221</v>
      </c>
      <c r="C2489" s="262">
        <v>503101</v>
      </c>
      <c r="D2489" s="262" t="s">
        <v>4222</v>
      </c>
      <c r="E2489" s="262" t="s">
        <v>645</v>
      </c>
    </row>
    <row r="2490" spans="2:5" x14ac:dyDescent="0.45">
      <c r="B2490" s="261" t="s">
        <v>4223</v>
      </c>
      <c r="C2490" s="262">
        <v>502250</v>
      </c>
      <c r="D2490" s="262" t="s">
        <v>559</v>
      </c>
      <c r="E2490" s="262" t="s">
        <v>1085</v>
      </c>
    </row>
    <row r="2491" spans="2:5" x14ac:dyDescent="0.45">
      <c r="B2491" s="261" t="s">
        <v>4224</v>
      </c>
      <c r="C2491" s="262">
        <v>513544</v>
      </c>
      <c r="D2491" s="262" t="s">
        <v>559</v>
      </c>
      <c r="E2491" s="262" t="s">
        <v>633</v>
      </c>
    </row>
    <row r="2492" spans="2:5" x14ac:dyDescent="0.45">
      <c r="B2492" s="261" t="s">
        <v>4225</v>
      </c>
      <c r="C2492" s="262">
        <v>530543</v>
      </c>
      <c r="D2492" s="262" t="s">
        <v>559</v>
      </c>
      <c r="E2492" s="262" t="s">
        <v>645</v>
      </c>
    </row>
    <row r="2493" spans="2:5" x14ac:dyDescent="0.45">
      <c r="B2493" s="261" t="s">
        <v>4226</v>
      </c>
      <c r="C2493" s="262">
        <v>540254</v>
      </c>
      <c r="D2493" s="262" t="s">
        <v>559</v>
      </c>
      <c r="E2493" s="262" t="s">
        <v>576</v>
      </c>
    </row>
    <row r="2494" spans="2:5" x14ac:dyDescent="0.45">
      <c r="B2494" s="261" t="s">
        <v>4227</v>
      </c>
      <c r="C2494" s="262">
        <v>500206</v>
      </c>
      <c r="D2494" s="262" t="s">
        <v>559</v>
      </c>
      <c r="E2494" s="262" t="s">
        <v>576</v>
      </c>
    </row>
    <row r="2495" spans="2:5" x14ac:dyDescent="0.45">
      <c r="B2495" s="261" t="s">
        <v>4228</v>
      </c>
      <c r="C2495" s="262">
        <v>531642</v>
      </c>
      <c r="D2495" s="262" t="s">
        <v>345</v>
      </c>
      <c r="E2495" s="262" t="s">
        <v>740</v>
      </c>
    </row>
    <row r="2496" spans="2:5" x14ac:dyDescent="0.45">
      <c r="B2496" s="261" t="s">
        <v>4229</v>
      </c>
      <c r="C2496" s="262" t="s">
        <v>559</v>
      </c>
      <c r="D2496" s="262" t="s">
        <v>4230</v>
      </c>
      <c r="E2496" s="262" t="s">
        <v>570</v>
      </c>
    </row>
    <row r="2497" spans="2:5" x14ac:dyDescent="0.45">
      <c r="B2497" s="261" t="s">
        <v>4231</v>
      </c>
      <c r="C2497" s="262" t="s">
        <v>559</v>
      </c>
      <c r="D2497" s="262" t="s">
        <v>4230</v>
      </c>
      <c r="E2497" s="262" t="s">
        <v>570</v>
      </c>
    </row>
    <row r="2498" spans="2:5" x14ac:dyDescent="0.45">
      <c r="B2498" s="261" t="s">
        <v>4232</v>
      </c>
      <c r="C2498" s="262">
        <v>531503</v>
      </c>
      <c r="D2498" s="262" t="s">
        <v>559</v>
      </c>
      <c r="E2498" s="262" t="s">
        <v>574</v>
      </c>
    </row>
    <row r="2499" spans="2:5" x14ac:dyDescent="0.45">
      <c r="B2499" s="261" t="s">
        <v>4233</v>
      </c>
      <c r="C2499" s="262">
        <v>526891</v>
      </c>
      <c r="D2499" s="262" t="s">
        <v>559</v>
      </c>
      <c r="E2499" s="262" t="s">
        <v>542</v>
      </c>
    </row>
    <row r="2500" spans="2:5" x14ac:dyDescent="0.45">
      <c r="B2500" s="261" t="s">
        <v>4234</v>
      </c>
      <c r="C2500" s="262">
        <v>524404</v>
      </c>
      <c r="D2500" s="262" t="s">
        <v>4235</v>
      </c>
      <c r="E2500" s="262" t="s">
        <v>597</v>
      </c>
    </row>
    <row r="2501" spans="2:5" x14ac:dyDescent="0.45">
      <c r="B2501" s="261" t="s">
        <v>4236</v>
      </c>
      <c r="C2501" s="262" t="s">
        <v>559</v>
      </c>
      <c r="D2501" s="262" t="s">
        <v>4237</v>
      </c>
      <c r="E2501" s="262" t="s">
        <v>570</v>
      </c>
    </row>
    <row r="2502" spans="2:5" x14ac:dyDescent="0.45">
      <c r="B2502" s="261" t="s">
        <v>4238</v>
      </c>
      <c r="C2502" s="262">
        <v>517467</v>
      </c>
      <c r="D2502" s="262" t="s">
        <v>559</v>
      </c>
      <c r="E2502" s="262" t="s">
        <v>855</v>
      </c>
    </row>
    <row r="2503" spans="2:5" x14ac:dyDescent="0.45">
      <c r="B2503" s="261" t="s">
        <v>4239</v>
      </c>
      <c r="C2503" s="262">
        <v>523566</v>
      </c>
      <c r="D2503" s="262" t="s">
        <v>559</v>
      </c>
      <c r="E2503" s="262" t="s">
        <v>645</v>
      </c>
    </row>
    <row r="2504" spans="2:5" x14ac:dyDescent="0.45">
      <c r="B2504" s="261" t="s">
        <v>4240</v>
      </c>
      <c r="C2504" s="262">
        <v>531540</v>
      </c>
      <c r="D2504" s="262" t="s">
        <v>559</v>
      </c>
      <c r="E2504" s="262" t="s">
        <v>955</v>
      </c>
    </row>
    <row r="2505" spans="2:5" x14ac:dyDescent="0.45">
      <c r="B2505" s="261" t="s">
        <v>4241</v>
      </c>
      <c r="C2505" s="262">
        <v>531319</v>
      </c>
      <c r="D2505" s="262" t="s">
        <v>559</v>
      </c>
      <c r="E2505" s="262" t="s">
        <v>576</v>
      </c>
    </row>
    <row r="2506" spans="2:5" x14ac:dyDescent="0.45">
      <c r="B2506" s="261" t="s">
        <v>4242</v>
      </c>
      <c r="C2506" s="262">
        <v>532500</v>
      </c>
      <c r="D2506" s="262" t="s">
        <v>4243</v>
      </c>
      <c r="E2506" s="262" t="s">
        <v>2481</v>
      </c>
    </row>
    <row r="2507" spans="2:5" x14ac:dyDescent="0.45">
      <c r="B2507" s="261" t="s">
        <v>4244</v>
      </c>
      <c r="C2507" s="262">
        <v>532500</v>
      </c>
      <c r="D2507" s="262" t="s">
        <v>4243</v>
      </c>
      <c r="E2507" s="262" t="s">
        <v>2481</v>
      </c>
    </row>
    <row r="2508" spans="2:5" x14ac:dyDescent="0.45">
      <c r="B2508" s="261" t="s">
        <v>4245</v>
      </c>
      <c r="C2508" s="262" t="s">
        <v>559</v>
      </c>
      <c r="D2508" s="262" t="s">
        <v>4246</v>
      </c>
      <c r="E2508" s="262" t="s">
        <v>570</v>
      </c>
    </row>
    <row r="2509" spans="2:5" x14ac:dyDescent="0.45">
      <c r="B2509" s="261" t="s">
        <v>4247</v>
      </c>
      <c r="C2509" s="262">
        <v>540749</v>
      </c>
      <c r="D2509" s="262" t="s">
        <v>4248</v>
      </c>
      <c r="E2509" s="262" t="s">
        <v>576</v>
      </c>
    </row>
    <row r="2510" spans="2:5" x14ac:dyDescent="0.45">
      <c r="B2510" s="261" t="s">
        <v>4249</v>
      </c>
      <c r="C2510" s="262" t="s">
        <v>559</v>
      </c>
      <c r="D2510" s="262" t="s">
        <v>4250</v>
      </c>
      <c r="E2510" s="262" t="s">
        <v>508</v>
      </c>
    </row>
    <row r="2511" spans="2:5" x14ac:dyDescent="0.45">
      <c r="B2511" s="261" t="s">
        <v>4251</v>
      </c>
      <c r="C2511" s="262">
        <v>523704</v>
      </c>
      <c r="D2511" s="262" t="s">
        <v>4252</v>
      </c>
      <c r="E2511" s="262" t="s">
        <v>651</v>
      </c>
    </row>
    <row r="2512" spans="2:5" x14ac:dyDescent="0.45">
      <c r="B2512" s="261" t="s">
        <v>4253</v>
      </c>
      <c r="C2512" s="262">
        <v>506867</v>
      </c>
      <c r="D2512" s="262" t="s">
        <v>559</v>
      </c>
      <c r="E2512" s="262" t="s">
        <v>574</v>
      </c>
    </row>
    <row r="2513" spans="2:5" x14ac:dyDescent="0.45">
      <c r="B2513" s="261" t="s">
        <v>4254</v>
      </c>
      <c r="C2513" s="262">
        <v>511768</v>
      </c>
      <c r="D2513" s="262" t="s">
        <v>559</v>
      </c>
      <c r="E2513" s="262" t="s">
        <v>576</v>
      </c>
    </row>
    <row r="2514" spans="2:5" x14ac:dyDescent="0.45">
      <c r="B2514" s="261" t="s">
        <v>4255</v>
      </c>
      <c r="C2514" s="262">
        <v>511688</v>
      </c>
      <c r="D2514" s="262" t="s">
        <v>559</v>
      </c>
      <c r="E2514" s="262" t="s">
        <v>576</v>
      </c>
    </row>
    <row r="2515" spans="2:5" x14ac:dyDescent="0.45">
      <c r="B2515" s="261" t="s">
        <v>4256</v>
      </c>
      <c r="C2515" s="262">
        <v>540704</v>
      </c>
      <c r="D2515" s="262" t="s">
        <v>4257</v>
      </c>
      <c r="E2515" s="262" t="s">
        <v>565</v>
      </c>
    </row>
    <row r="2516" spans="2:5" x14ac:dyDescent="0.45">
      <c r="B2516" s="261" t="s">
        <v>4258</v>
      </c>
      <c r="C2516" s="262">
        <v>539219</v>
      </c>
      <c r="D2516" s="262" t="s">
        <v>559</v>
      </c>
      <c r="E2516" s="262" t="s">
        <v>1475</v>
      </c>
    </row>
    <row r="2517" spans="2:5" x14ac:dyDescent="0.45">
      <c r="B2517" s="261" t="s">
        <v>4259</v>
      </c>
      <c r="C2517" s="262">
        <v>500248</v>
      </c>
      <c r="D2517" s="262" t="s">
        <v>559</v>
      </c>
      <c r="E2517" s="262" t="s">
        <v>678</v>
      </c>
    </row>
    <row r="2518" spans="2:5" x14ac:dyDescent="0.45">
      <c r="B2518" s="261" t="s">
        <v>4260</v>
      </c>
      <c r="C2518" s="262">
        <v>523371</v>
      </c>
      <c r="D2518" s="262" t="s">
        <v>4261</v>
      </c>
      <c r="E2518" s="262" t="s">
        <v>1256</v>
      </c>
    </row>
    <row r="2519" spans="2:5" x14ac:dyDescent="0.45">
      <c r="B2519" s="261" t="s">
        <v>4262</v>
      </c>
      <c r="C2519" s="262">
        <v>539981</v>
      </c>
      <c r="D2519" s="262" t="s">
        <v>4263</v>
      </c>
      <c r="E2519" s="262" t="s">
        <v>724</v>
      </c>
    </row>
    <row r="2520" spans="2:5" x14ac:dyDescent="0.45">
      <c r="B2520" s="261" t="s">
        <v>4264</v>
      </c>
      <c r="C2520" s="262">
        <v>534563</v>
      </c>
      <c r="D2520" s="262" t="s">
        <v>4265</v>
      </c>
      <c r="E2520" s="262" t="s">
        <v>567</v>
      </c>
    </row>
    <row r="2521" spans="2:5" x14ac:dyDescent="0.45">
      <c r="B2521" s="261" t="s">
        <v>4266</v>
      </c>
      <c r="C2521" s="262">
        <v>500271</v>
      </c>
      <c r="D2521" s="262" t="s">
        <v>4267</v>
      </c>
      <c r="E2521" s="262" t="s">
        <v>2963</v>
      </c>
    </row>
    <row r="2522" spans="2:5" x14ac:dyDescent="0.45">
      <c r="B2522" s="261" t="s">
        <v>4268</v>
      </c>
      <c r="C2522" s="262">
        <v>539981</v>
      </c>
      <c r="D2522" s="262" t="s">
        <v>4269</v>
      </c>
      <c r="E2522" s="262" t="s">
        <v>724</v>
      </c>
    </row>
    <row r="2523" spans="2:5" x14ac:dyDescent="0.45">
      <c r="B2523" s="261" t="s">
        <v>4270</v>
      </c>
      <c r="C2523" s="262">
        <v>539940</v>
      </c>
      <c r="D2523" s="262" t="s">
        <v>4271</v>
      </c>
      <c r="E2523" s="262" t="s">
        <v>724</v>
      </c>
    </row>
    <row r="2524" spans="2:5" x14ac:dyDescent="0.45">
      <c r="B2524" s="261" t="s">
        <v>4272</v>
      </c>
      <c r="C2524" s="262">
        <v>534338</v>
      </c>
      <c r="D2524" s="262" t="s">
        <v>559</v>
      </c>
      <c r="E2524" s="262" t="s">
        <v>645</v>
      </c>
    </row>
    <row r="2525" spans="2:5" x14ac:dyDescent="0.45">
      <c r="B2525" s="261" t="s">
        <v>4273</v>
      </c>
      <c r="C2525" s="262">
        <v>526538</v>
      </c>
      <c r="D2525" s="262" t="s">
        <v>559</v>
      </c>
      <c r="E2525" s="262" t="s">
        <v>597</v>
      </c>
    </row>
    <row r="2526" spans="2:5" x14ac:dyDescent="0.45">
      <c r="B2526" s="261" t="s">
        <v>4274</v>
      </c>
      <c r="C2526" s="262">
        <v>540401</v>
      </c>
      <c r="D2526" s="262" t="s">
        <v>559</v>
      </c>
      <c r="E2526" s="262" t="s">
        <v>581</v>
      </c>
    </row>
    <row r="2527" spans="2:5" x14ac:dyDescent="0.45">
      <c r="B2527" s="261" t="s">
        <v>4275</v>
      </c>
      <c r="C2527" s="262">
        <v>539519</v>
      </c>
      <c r="D2527" s="262" t="s">
        <v>559</v>
      </c>
      <c r="E2527" s="262" t="s">
        <v>593</v>
      </c>
    </row>
    <row r="2528" spans="2:5" x14ac:dyDescent="0.45">
      <c r="B2528" s="261" t="s">
        <v>4276</v>
      </c>
      <c r="C2528" s="262">
        <v>531221</v>
      </c>
      <c r="D2528" s="262" t="s">
        <v>559</v>
      </c>
      <c r="E2528" s="262" t="s">
        <v>1085</v>
      </c>
    </row>
    <row r="2529" spans="2:5" x14ac:dyDescent="0.45">
      <c r="B2529" s="261" t="s">
        <v>4277</v>
      </c>
      <c r="C2529" s="262">
        <v>531680</v>
      </c>
      <c r="D2529" s="262" t="s">
        <v>559</v>
      </c>
      <c r="E2529" s="262" t="s">
        <v>672</v>
      </c>
    </row>
    <row r="2530" spans="2:5" x14ac:dyDescent="0.45">
      <c r="B2530" s="261" t="s">
        <v>4278</v>
      </c>
      <c r="C2530" s="262">
        <v>522249</v>
      </c>
      <c r="D2530" s="262" t="s">
        <v>4279</v>
      </c>
      <c r="E2530" s="262" t="s">
        <v>574</v>
      </c>
    </row>
    <row r="2531" spans="2:5" x14ac:dyDescent="0.45">
      <c r="B2531" s="261" t="s">
        <v>4280</v>
      </c>
      <c r="C2531" s="262">
        <v>523792</v>
      </c>
      <c r="D2531" s="262" t="s">
        <v>4281</v>
      </c>
      <c r="E2531" s="262" t="s">
        <v>567</v>
      </c>
    </row>
    <row r="2532" spans="2:5" x14ac:dyDescent="0.45">
      <c r="B2532" s="261" t="s">
        <v>4282</v>
      </c>
      <c r="C2532" s="262">
        <v>533152</v>
      </c>
      <c r="D2532" s="262" t="s">
        <v>4283</v>
      </c>
      <c r="E2532" s="262" t="s">
        <v>955</v>
      </c>
    </row>
    <row r="2533" spans="2:5" x14ac:dyDescent="0.45">
      <c r="B2533" s="261" t="s">
        <v>4284</v>
      </c>
      <c r="C2533" s="262">
        <v>532852</v>
      </c>
      <c r="D2533" s="262" t="s">
        <v>4285</v>
      </c>
      <c r="E2533" s="262" t="s">
        <v>579</v>
      </c>
    </row>
    <row r="2534" spans="2:5" x14ac:dyDescent="0.45">
      <c r="B2534" s="261" t="s">
        <v>4286</v>
      </c>
      <c r="C2534" s="262">
        <v>532654</v>
      </c>
      <c r="D2534" s="262" t="s">
        <v>4287</v>
      </c>
      <c r="E2534" s="262" t="s">
        <v>964</v>
      </c>
    </row>
    <row r="2535" spans="2:5" x14ac:dyDescent="0.45">
      <c r="B2535" s="261" t="s">
        <v>4288</v>
      </c>
      <c r="C2535" s="262">
        <v>532654</v>
      </c>
      <c r="D2535" s="262" t="s">
        <v>4287</v>
      </c>
      <c r="E2535" s="262" t="s">
        <v>964</v>
      </c>
    </row>
    <row r="2536" spans="2:5" x14ac:dyDescent="0.45">
      <c r="B2536" s="261" t="s">
        <v>4289</v>
      </c>
      <c r="C2536" s="262">
        <v>532629</v>
      </c>
      <c r="D2536" s="262" t="s">
        <v>4290</v>
      </c>
      <c r="E2536" s="262" t="s">
        <v>955</v>
      </c>
    </row>
    <row r="2537" spans="2:5" x14ac:dyDescent="0.45">
      <c r="B2537" s="261" t="s">
        <v>4291</v>
      </c>
      <c r="C2537" s="262">
        <v>512267</v>
      </c>
      <c r="D2537" s="262" t="s">
        <v>559</v>
      </c>
      <c r="E2537" s="262" t="s">
        <v>562</v>
      </c>
    </row>
    <row r="2538" spans="2:5" x14ac:dyDescent="0.45">
      <c r="B2538" s="261" t="s">
        <v>4292</v>
      </c>
      <c r="C2538" s="262">
        <v>531146</v>
      </c>
      <c r="D2538" s="262" t="s">
        <v>559</v>
      </c>
      <c r="E2538" s="262" t="s">
        <v>597</v>
      </c>
    </row>
    <row r="2539" spans="2:5" x14ac:dyDescent="0.45">
      <c r="B2539" s="261" t="s">
        <v>4293</v>
      </c>
      <c r="C2539" s="262">
        <v>523144</v>
      </c>
      <c r="D2539" s="262" t="s">
        <v>559</v>
      </c>
      <c r="E2539" s="262" t="s">
        <v>597</v>
      </c>
    </row>
    <row r="2540" spans="2:5" x14ac:dyDescent="0.45">
      <c r="B2540" s="261" t="s">
        <v>4294</v>
      </c>
      <c r="C2540" s="262">
        <v>539938</v>
      </c>
      <c r="D2540" s="262" t="s">
        <v>4295</v>
      </c>
      <c r="E2540" s="262" t="s">
        <v>542</v>
      </c>
    </row>
    <row r="2541" spans="2:5" x14ac:dyDescent="0.45">
      <c r="B2541" s="261" t="s">
        <v>4296</v>
      </c>
      <c r="C2541" s="262">
        <v>540937</v>
      </c>
      <c r="D2541" s="262" t="s">
        <v>559</v>
      </c>
      <c r="E2541" s="262" t="s">
        <v>597</v>
      </c>
    </row>
    <row r="2542" spans="2:5" x14ac:dyDescent="0.45">
      <c r="B2542" s="261" t="s">
        <v>4297</v>
      </c>
      <c r="C2542" s="262">
        <v>526301</v>
      </c>
      <c r="D2542" s="262" t="s">
        <v>559</v>
      </c>
      <c r="E2542" s="262" t="s">
        <v>747</v>
      </c>
    </row>
    <row r="2543" spans="2:5" x14ac:dyDescent="0.45">
      <c r="B2543" s="261" t="s">
        <v>4298</v>
      </c>
      <c r="C2543" s="262">
        <v>538834</v>
      </c>
      <c r="D2543" s="262" t="s">
        <v>559</v>
      </c>
      <c r="E2543" s="262" t="s">
        <v>576</v>
      </c>
    </row>
    <row r="2544" spans="2:5" x14ac:dyDescent="0.45">
      <c r="B2544" s="261" t="s">
        <v>4299</v>
      </c>
      <c r="C2544" s="262">
        <v>512505</v>
      </c>
      <c r="D2544" s="262" t="s">
        <v>559</v>
      </c>
      <c r="E2544" s="262" t="s">
        <v>880</v>
      </c>
    </row>
    <row r="2545" spans="2:5" x14ac:dyDescent="0.45">
      <c r="B2545" s="261" t="s">
        <v>4300</v>
      </c>
      <c r="C2545" s="262">
        <v>540519</v>
      </c>
      <c r="D2545" s="262" t="s">
        <v>559</v>
      </c>
      <c r="E2545" s="262" t="s">
        <v>567</v>
      </c>
    </row>
    <row r="2546" spans="2:5" x14ac:dyDescent="0.45">
      <c r="B2546" s="261" t="s">
        <v>4301</v>
      </c>
      <c r="C2546" s="262">
        <v>511276</v>
      </c>
      <c r="D2546" s="262" t="s">
        <v>559</v>
      </c>
      <c r="E2546" s="262" t="s">
        <v>756</v>
      </c>
    </row>
    <row r="2547" spans="2:5" x14ac:dyDescent="0.45">
      <c r="B2547" s="261" t="s">
        <v>4302</v>
      </c>
      <c r="C2547" s="262">
        <v>531176</v>
      </c>
      <c r="D2547" s="262" t="s">
        <v>559</v>
      </c>
      <c r="E2547" s="262" t="s">
        <v>576</v>
      </c>
    </row>
    <row r="2548" spans="2:5" x14ac:dyDescent="0.45">
      <c r="B2548" s="261" t="s">
        <v>4303</v>
      </c>
      <c r="C2548" s="262">
        <v>531417</v>
      </c>
      <c r="D2548" s="262" t="s">
        <v>559</v>
      </c>
      <c r="E2548" s="262" t="s">
        <v>576</v>
      </c>
    </row>
    <row r="2549" spans="2:5" x14ac:dyDescent="0.45">
      <c r="B2549" s="261" t="s">
        <v>4304</v>
      </c>
      <c r="C2549" s="262">
        <v>532105</v>
      </c>
      <c r="D2549" s="262" t="s">
        <v>559</v>
      </c>
      <c r="E2549" s="262" t="s">
        <v>978</v>
      </c>
    </row>
    <row r="2550" spans="2:5" x14ac:dyDescent="0.45">
      <c r="B2550" s="261" t="s">
        <v>4305</v>
      </c>
      <c r="C2550" s="262">
        <v>532105</v>
      </c>
      <c r="D2550" s="262" t="s">
        <v>559</v>
      </c>
      <c r="E2550" s="262" t="s">
        <v>978</v>
      </c>
    </row>
    <row r="2551" spans="2:5" x14ac:dyDescent="0.45">
      <c r="B2551" s="261" t="s">
        <v>4306</v>
      </c>
      <c r="C2551" s="262">
        <v>539767</v>
      </c>
      <c r="D2551" s="262" t="s">
        <v>559</v>
      </c>
      <c r="E2551" s="262" t="s">
        <v>645</v>
      </c>
    </row>
    <row r="2552" spans="2:5" x14ac:dyDescent="0.45">
      <c r="B2552" s="261" t="s">
        <v>4307</v>
      </c>
      <c r="C2552" s="262">
        <v>532408</v>
      </c>
      <c r="D2552" s="262" t="s">
        <v>4308</v>
      </c>
      <c r="E2552" s="262" t="s">
        <v>651</v>
      </c>
    </row>
    <row r="2553" spans="2:5" x14ac:dyDescent="0.45">
      <c r="B2553" s="261" t="s">
        <v>4309</v>
      </c>
      <c r="C2553" s="262">
        <v>541352</v>
      </c>
      <c r="D2553" s="262" t="s">
        <v>559</v>
      </c>
      <c r="E2553" s="262" t="s">
        <v>639</v>
      </c>
    </row>
    <row r="2554" spans="2:5" x14ac:dyDescent="0.45">
      <c r="B2554" s="261" t="s">
        <v>4310</v>
      </c>
      <c r="C2554" s="262">
        <v>532865</v>
      </c>
      <c r="D2554" s="262" t="s">
        <v>4311</v>
      </c>
      <c r="E2554" s="262" t="s">
        <v>718</v>
      </c>
    </row>
    <row r="2555" spans="2:5" x14ac:dyDescent="0.45">
      <c r="B2555" s="261" t="s">
        <v>4312</v>
      </c>
      <c r="C2555" s="262">
        <v>511367</v>
      </c>
      <c r="D2555" s="262" t="s">
        <v>559</v>
      </c>
      <c r="E2555" s="262" t="s">
        <v>576</v>
      </c>
    </row>
    <row r="2556" spans="2:5" x14ac:dyDescent="0.45">
      <c r="B2556" s="261" t="s">
        <v>4313</v>
      </c>
      <c r="C2556" s="262">
        <v>511367</v>
      </c>
      <c r="D2556" s="262" t="s">
        <v>559</v>
      </c>
      <c r="E2556" s="262" t="s">
        <v>576</v>
      </c>
    </row>
    <row r="2557" spans="2:5" x14ac:dyDescent="0.45">
      <c r="B2557" s="261" t="s">
        <v>4314</v>
      </c>
      <c r="C2557" s="262">
        <v>539012</v>
      </c>
      <c r="D2557" s="262" t="s">
        <v>559</v>
      </c>
      <c r="E2557" s="262" t="s">
        <v>565</v>
      </c>
    </row>
    <row r="2558" spans="2:5" x14ac:dyDescent="0.45">
      <c r="B2558" s="261" t="s">
        <v>4315</v>
      </c>
      <c r="C2558" s="262">
        <v>540730</v>
      </c>
      <c r="D2558" s="262" t="s">
        <v>559</v>
      </c>
      <c r="E2558" s="262" t="s">
        <v>581</v>
      </c>
    </row>
    <row r="2559" spans="2:5" x14ac:dyDescent="0.45">
      <c r="B2559" s="261" t="s">
        <v>4316</v>
      </c>
      <c r="C2559" s="262">
        <v>511740</v>
      </c>
      <c r="D2559" s="262" t="s">
        <v>559</v>
      </c>
      <c r="E2559" s="262" t="s">
        <v>617</v>
      </c>
    </row>
    <row r="2560" spans="2:5" x14ac:dyDescent="0.45">
      <c r="B2560" s="261" t="s">
        <v>4317</v>
      </c>
      <c r="C2560" s="262">
        <v>511377</v>
      </c>
      <c r="D2560" s="262" t="s">
        <v>559</v>
      </c>
      <c r="E2560" s="262" t="s">
        <v>576</v>
      </c>
    </row>
    <row r="2561" spans="2:5" x14ac:dyDescent="0.45">
      <c r="B2561" s="261" t="s">
        <v>4318</v>
      </c>
      <c r="C2561" s="262">
        <v>511738</v>
      </c>
      <c r="D2561" s="262" t="s">
        <v>559</v>
      </c>
      <c r="E2561" s="262" t="s">
        <v>542</v>
      </c>
    </row>
    <row r="2562" spans="2:5" x14ac:dyDescent="0.45">
      <c r="B2562" s="261" t="s">
        <v>4319</v>
      </c>
      <c r="C2562" s="262">
        <v>532307</v>
      </c>
      <c r="D2562" s="262" t="s">
        <v>4320</v>
      </c>
      <c r="E2562" s="262" t="s">
        <v>651</v>
      </c>
    </row>
    <row r="2563" spans="2:5" x14ac:dyDescent="0.45">
      <c r="B2563" s="261" t="s">
        <v>4321</v>
      </c>
      <c r="C2563" s="262">
        <v>531127</v>
      </c>
      <c r="D2563" s="262" t="s">
        <v>559</v>
      </c>
      <c r="E2563" s="262" t="s">
        <v>576</v>
      </c>
    </row>
    <row r="2564" spans="2:5" x14ac:dyDescent="0.45">
      <c r="B2564" s="261" t="s">
        <v>4322</v>
      </c>
      <c r="C2564" s="262">
        <v>523828</v>
      </c>
      <c r="D2564" s="262" t="s">
        <v>4323</v>
      </c>
      <c r="E2564" s="262" t="s">
        <v>912</v>
      </c>
    </row>
    <row r="2565" spans="2:5" x14ac:dyDescent="0.45">
      <c r="B2565" s="261" t="s">
        <v>4324</v>
      </c>
      <c r="C2565" s="262">
        <v>531727</v>
      </c>
      <c r="D2565" s="262" t="s">
        <v>559</v>
      </c>
      <c r="E2565" s="262" t="s">
        <v>912</v>
      </c>
    </row>
    <row r="2566" spans="2:5" x14ac:dyDescent="0.45">
      <c r="B2566" s="261" t="s">
        <v>4325</v>
      </c>
      <c r="C2566" s="262">
        <v>539126</v>
      </c>
      <c r="D2566" s="262" t="s">
        <v>4326</v>
      </c>
      <c r="E2566" s="262" t="s">
        <v>1152</v>
      </c>
    </row>
    <row r="2567" spans="2:5" x14ac:dyDescent="0.45">
      <c r="B2567" s="261" t="s">
        <v>4327</v>
      </c>
      <c r="C2567" s="262">
        <v>538942</v>
      </c>
      <c r="D2567" s="262" t="s">
        <v>559</v>
      </c>
      <c r="E2567" s="262" t="s">
        <v>978</v>
      </c>
    </row>
    <row r="2568" spans="2:5" x14ac:dyDescent="0.45">
      <c r="B2568" s="261" t="s">
        <v>4328</v>
      </c>
      <c r="C2568" s="262">
        <v>526235</v>
      </c>
      <c r="D2568" s="262" t="s">
        <v>4329</v>
      </c>
      <c r="E2568" s="262" t="s">
        <v>548</v>
      </c>
    </row>
    <row r="2569" spans="2:5" x14ac:dyDescent="0.45">
      <c r="B2569" s="261" t="s">
        <v>4330</v>
      </c>
      <c r="C2569" s="262">
        <v>500126</v>
      </c>
      <c r="D2569" s="262" t="s">
        <v>4331</v>
      </c>
      <c r="E2569" s="262" t="s">
        <v>597</v>
      </c>
    </row>
    <row r="2570" spans="2:5" x14ac:dyDescent="0.45">
      <c r="B2570" s="261" t="s">
        <v>4332</v>
      </c>
      <c r="C2570" s="262">
        <v>538964</v>
      </c>
      <c r="D2570" s="262" t="s">
        <v>559</v>
      </c>
      <c r="E2570" s="262" t="s">
        <v>597</v>
      </c>
    </row>
    <row r="2571" spans="2:5" x14ac:dyDescent="0.45">
      <c r="B2571" s="261" t="s">
        <v>4333</v>
      </c>
      <c r="C2571" s="262">
        <v>531357</v>
      </c>
      <c r="D2571" s="262" t="s">
        <v>559</v>
      </c>
      <c r="E2571" s="262" t="s">
        <v>581</v>
      </c>
    </row>
    <row r="2572" spans="2:5" x14ac:dyDescent="0.45">
      <c r="B2572" s="261" t="s">
        <v>4334</v>
      </c>
      <c r="C2572" s="262">
        <v>512415</v>
      </c>
      <c r="D2572" s="262" t="s">
        <v>559</v>
      </c>
      <c r="E2572" s="262" t="s">
        <v>978</v>
      </c>
    </row>
    <row r="2573" spans="2:5" x14ac:dyDescent="0.45">
      <c r="B2573" s="261" t="s">
        <v>4335</v>
      </c>
      <c r="C2573" s="262">
        <v>500274</v>
      </c>
      <c r="D2573" s="262" t="s">
        <v>559</v>
      </c>
      <c r="E2573" s="262" t="s">
        <v>597</v>
      </c>
    </row>
    <row r="2574" spans="2:5" x14ac:dyDescent="0.45">
      <c r="B2574" s="261" t="s">
        <v>4336</v>
      </c>
      <c r="C2574" s="262">
        <v>531810</v>
      </c>
      <c r="D2574" s="262" t="s">
        <v>559</v>
      </c>
      <c r="E2574" s="262" t="s">
        <v>880</v>
      </c>
    </row>
    <row r="2575" spans="2:5" x14ac:dyDescent="0.45">
      <c r="B2575" s="261" t="s">
        <v>4337</v>
      </c>
      <c r="C2575" s="262">
        <v>531810</v>
      </c>
      <c r="D2575" s="262" t="s">
        <v>559</v>
      </c>
      <c r="E2575" s="262" t="s">
        <v>880</v>
      </c>
    </row>
    <row r="2576" spans="2:5" x14ac:dyDescent="0.45">
      <c r="B2576" s="261" t="s">
        <v>4338</v>
      </c>
      <c r="C2576" s="262">
        <v>513335</v>
      </c>
      <c r="D2576" s="262" t="s">
        <v>4339</v>
      </c>
      <c r="E2576" s="262" t="s">
        <v>1475</v>
      </c>
    </row>
    <row r="2577" spans="2:5" x14ac:dyDescent="0.45">
      <c r="B2577" s="261" t="s">
        <v>4340</v>
      </c>
      <c r="C2577" s="262">
        <v>532990</v>
      </c>
      <c r="D2577" s="262" t="s">
        <v>4341</v>
      </c>
      <c r="E2577" s="262" t="s">
        <v>591</v>
      </c>
    </row>
    <row r="2578" spans="2:5" x14ac:dyDescent="0.45">
      <c r="B2578" s="261" t="s">
        <v>4342</v>
      </c>
      <c r="C2578" s="262">
        <v>500159</v>
      </c>
      <c r="D2578" s="262" t="s">
        <v>559</v>
      </c>
      <c r="E2578" s="262" t="s">
        <v>553</v>
      </c>
    </row>
    <row r="2579" spans="2:5" x14ac:dyDescent="0.45">
      <c r="B2579" s="261" t="s">
        <v>4343</v>
      </c>
      <c r="C2579" s="262">
        <v>542650</v>
      </c>
      <c r="D2579" s="262" t="s">
        <v>4344</v>
      </c>
      <c r="E2579" s="262" t="s">
        <v>747</v>
      </c>
    </row>
    <row r="2580" spans="2:5" x14ac:dyDescent="0.45">
      <c r="B2580" s="261" t="s">
        <v>4345</v>
      </c>
      <c r="C2580" s="262">
        <v>540150</v>
      </c>
      <c r="D2580" s="262" t="s">
        <v>559</v>
      </c>
      <c r="E2580" s="262" t="s">
        <v>955</v>
      </c>
    </row>
    <row r="2581" spans="2:5" x14ac:dyDescent="0.45">
      <c r="B2581" s="261" t="s">
        <v>4346</v>
      </c>
      <c r="C2581" s="262">
        <v>513496</v>
      </c>
      <c r="D2581" s="262" t="s">
        <v>559</v>
      </c>
      <c r="E2581" s="262" t="s">
        <v>3065</v>
      </c>
    </row>
    <row r="2582" spans="2:5" x14ac:dyDescent="0.45">
      <c r="B2582" s="261" t="s">
        <v>4347</v>
      </c>
      <c r="C2582" s="262">
        <v>531613</v>
      </c>
      <c r="D2582" s="262" t="s">
        <v>4348</v>
      </c>
      <c r="E2582" s="262" t="s">
        <v>1113</v>
      </c>
    </row>
    <row r="2583" spans="2:5" x14ac:dyDescent="0.45">
      <c r="B2583" s="261" t="s">
        <v>4349</v>
      </c>
      <c r="C2583" s="262">
        <v>526622</v>
      </c>
      <c r="D2583" s="262" t="s">
        <v>559</v>
      </c>
      <c r="E2583" s="262" t="s">
        <v>878</v>
      </c>
    </row>
    <row r="2584" spans="2:5" x14ac:dyDescent="0.45">
      <c r="B2584" s="261" t="s">
        <v>4350</v>
      </c>
      <c r="C2584" s="262">
        <v>526622</v>
      </c>
      <c r="D2584" s="262" t="s">
        <v>559</v>
      </c>
      <c r="E2584" s="262" t="s">
        <v>878</v>
      </c>
    </row>
    <row r="2585" spans="2:5" x14ac:dyDescent="0.45">
      <c r="B2585" s="261" t="s">
        <v>4351</v>
      </c>
      <c r="C2585" s="262">
        <v>513721</v>
      </c>
      <c r="D2585" s="262" t="s">
        <v>559</v>
      </c>
      <c r="E2585" s="262" t="s">
        <v>591</v>
      </c>
    </row>
    <row r="2586" spans="2:5" x14ac:dyDescent="0.45">
      <c r="B2586" s="261" t="s">
        <v>4352</v>
      </c>
      <c r="C2586" s="262">
        <v>532850</v>
      </c>
      <c r="D2586" s="262" t="s">
        <v>4353</v>
      </c>
      <c r="E2586" s="262" t="s">
        <v>1099</v>
      </c>
    </row>
    <row r="2587" spans="2:5" x14ac:dyDescent="0.45">
      <c r="B2587" s="261" t="s">
        <v>4354</v>
      </c>
      <c r="C2587" s="262">
        <v>523343</v>
      </c>
      <c r="D2587" s="262" t="s">
        <v>559</v>
      </c>
      <c r="E2587" s="262" t="s">
        <v>576</v>
      </c>
    </row>
    <row r="2588" spans="2:5" x14ac:dyDescent="0.45">
      <c r="B2588" s="261" t="s">
        <v>4355</v>
      </c>
      <c r="C2588" s="262">
        <v>523343</v>
      </c>
      <c r="D2588" s="262" t="s">
        <v>559</v>
      </c>
      <c r="E2588" s="262" t="s">
        <v>576</v>
      </c>
    </row>
    <row r="2589" spans="2:5" x14ac:dyDescent="0.45">
      <c r="B2589" s="261" t="s">
        <v>4356</v>
      </c>
      <c r="C2589" s="262">
        <v>526251</v>
      </c>
      <c r="D2589" s="262" t="s">
        <v>559</v>
      </c>
      <c r="E2589" s="262" t="s">
        <v>542</v>
      </c>
    </row>
    <row r="2590" spans="2:5" x14ac:dyDescent="0.45">
      <c r="B2590" s="261" t="s">
        <v>4357</v>
      </c>
      <c r="C2590" s="262">
        <v>500277</v>
      </c>
      <c r="D2590" s="262" t="s">
        <v>559</v>
      </c>
      <c r="E2590" s="262" t="s">
        <v>574</v>
      </c>
    </row>
    <row r="2591" spans="2:5" x14ac:dyDescent="0.45">
      <c r="B2591" s="261" t="s">
        <v>4358</v>
      </c>
      <c r="C2591" s="262">
        <v>531192</v>
      </c>
      <c r="D2591" s="262" t="s">
        <v>559</v>
      </c>
      <c r="E2591" s="262" t="s">
        <v>576</v>
      </c>
    </row>
    <row r="2592" spans="2:5" x14ac:dyDescent="0.45">
      <c r="B2592" s="261" t="s">
        <v>4359</v>
      </c>
      <c r="C2592" s="262">
        <v>540744</v>
      </c>
      <c r="D2592" s="262" t="s">
        <v>559</v>
      </c>
      <c r="E2592" s="262" t="s">
        <v>591</v>
      </c>
    </row>
    <row r="2593" spans="2:5" x14ac:dyDescent="0.45">
      <c r="B2593" s="261" t="s">
        <v>4360</v>
      </c>
      <c r="C2593" s="262">
        <v>533310</v>
      </c>
      <c r="D2593" s="262" t="s">
        <v>4361</v>
      </c>
      <c r="E2593" s="262" t="s">
        <v>4362</v>
      </c>
    </row>
    <row r="2594" spans="2:5" x14ac:dyDescent="0.45">
      <c r="B2594" s="261" t="s">
        <v>4363</v>
      </c>
      <c r="C2594" s="262">
        <v>526570</v>
      </c>
      <c r="D2594" s="262" t="s">
        <v>559</v>
      </c>
      <c r="E2594" s="262" t="s">
        <v>1085</v>
      </c>
    </row>
    <row r="2595" spans="2:5" x14ac:dyDescent="0.45">
      <c r="B2595" s="261" t="s">
        <v>4364</v>
      </c>
      <c r="C2595" s="262">
        <v>538895</v>
      </c>
      <c r="D2595" s="262" t="s">
        <v>559</v>
      </c>
      <c r="E2595" s="262" t="s">
        <v>581</v>
      </c>
    </row>
    <row r="2596" spans="2:5" x14ac:dyDescent="0.45">
      <c r="B2596" s="261" t="s">
        <v>4365</v>
      </c>
      <c r="C2596" s="262">
        <v>541337</v>
      </c>
      <c r="D2596" s="262" t="s">
        <v>559</v>
      </c>
      <c r="E2596" s="262" t="s">
        <v>834</v>
      </c>
    </row>
    <row r="2597" spans="2:5" x14ac:dyDescent="0.45">
      <c r="B2597" s="261" t="s">
        <v>4366</v>
      </c>
      <c r="C2597" s="262">
        <v>531338</v>
      </c>
      <c r="D2597" s="262" t="s">
        <v>559</v>
      </c>
      <c r="E2597" s="262" t="s">
        <v>1085</v>
      </c>
    </row>
    <row r="2598" spans="2:5" x14ac:dyDescent="0.45">
      <c r="B2598" s="261" t="s">
        <v>4367</v>
      </c>
      <c r="C2598" s="262">
        <v>511018</v>
      </c>
      <c r="D2598" s="262" t="s">
        <v>559</v>
      </c>
      <c r="E2598" s="262" t="s">
        <v>978</v>
      </c>
    </row>
    <row r="2599" spans="2:5" x14ac:dyDescent="0.45">
      <c r="B2599" s="261" t="s">
        <v>4368</v>
      </c>
      <c r="C2599" s="262">
        <v>507621</v>
      </c>
      <c r="D2599" s="262" t="s">
        <v>559</v>
      </c>
      <c r="E2599" s="262" t="s">
        <v>619</v>
      </c>
    </row>
    <row r="2600" spans="2:5" x14ac:dyDescent="0.45">
      <c r="B2600" s="261" t="s">
        <v>4369</v>
      </c>
      <c r="C2600" s="262">
        <v>511187</v>
      </c>
      <c r="D2600" s="262" t="s">
        <v>559</v>
      </c>
      <c r="E2600" s="262" t="s">
        <v>978</v>
      </c>
    </row>
    <row r="2601" spans="2:5" x14ac:dyDescent="0.45">
      <c r="B2601" s="261" t="s">
        <v>4370</v>
      </c>
      <c r="C2601" s="262" t="s">
        <v>559</v>
      </c>
      <c r="D2601" s="262" t="s">
        <v>4371</v>
      </c>
      <c r="E2601" s="262" t="s">
        <v>570</v>
      </c>
    </row>
    <row r="2602" spans="2:5" x14ac:dyDescent="0.45">
      <c r="B2602" s="261" t="s">
        <v>4372</v>
      </c>
      <c r="C2602" s="262">
        <v>531456</v>
      </c>
      <c r="D2602" s="262" t="s">
        <v>559</v>
      </c>
      <c r="E2602" s="262" t="s">
        <v>574</v>
      </c>
    </row>
    <row r="2603" spans="2:5" x14ac:dyDescent="0.45">
      <c r="B2603" s="261" t="s">
        <v>4373</v>
      </c>
      <c r="C2603" s="262">
        <v>538962</v>
      </c>
      <c r="D2603" s="262" t="s">
        <v>4374</v>
      </c>
      <c r="E2603" s="262" t="s">
        <v>912</v>
      </c>
    </row>
    <row r="2604" spans="2:5" x14ac:dyDescent="0.45">
      <c r="B2604" s="261" t="s">
        <v>4375</v>
      </c>
      <c r="C2604" s="262">
        <v>539303</v>
      </c>
      <c r="D2604" s="262" t="s">
        <v>559</v>
      </c>
      <c r="E2604" s="262" t="s">
        <v>576</v>
      </c>
    </row>
    <row r="2605" spans="2:5" x14ac:dyDescent="0.45">
      <c r="B2605" s="261" t="s">
        <v>4376</v>
      </c>
      <c r="C2605" s="262">
        <v>532539</v>
      </c>
      <c r="D2605" s="262" t="s">
        <v>4377</v>
      </c>
      <c r="E2605" s="262" t="s">
        <v>912</v>
      </c>
    </row>
    <row r="2606" spans="2:5" x14ac:dyDescent="0.45">
      <c r="B2606" s="261" t="s">
        <v>4378</v>
      </c>
      <c r="C2606" s="262">
        <v>517344</v>
      </c>
      <c r="D2606" s="262" t="s">
        <v>4379</v>
      </c>
      <c r="E2606" s="262" t="s">
        <v>651</v>
      </c>
    </row>
    <row r="2607" spans="2:5" x14ac:dyDescent="0.45">
      <c r="B2607" s="261" t="s">
        <v>4380</v>
      </c>
      <c r="C2607" s="262">
        <v>517344</v>
      </c>
      <c r="D2607" s="262" t="s">
        <v>4379</v>
      </c>
      <c r="E2607" s="262" t="s">
        <v>651</v>
      </c>
    </row>
    <row r="2608" spans="2:5" x14ac:dyDescent="0.45">
      <c r="B2608" s="261" t="s">
        <v>4381</v>
      </c>
      <c r="C2608" s="262">
        <v>532819</v>
      </c>
      <c r="D2608" s="262" t="s">
        <v>4382</v>
      </c>
      <c r="E2608" s="262" t="s">
        <v>545</v>
      </c>
    </row>
    <row r="2609" spans="2:5" x14ac:dyDescent="0.45">
      <c r="B2609" s="261" t="s">
        <v>4383</v>
      </c>
      <c r="C2609" s="262">
        <v>523373</v>
      </c>
      <c r="D2609" s="262" t="s">
        <v>559</v>
      </c>
      <c r="E2609" s="262" t="s">
        <v>672</v>
      </c>
    </row>
    <row r="2610" spans="2:5" x14ac:dyDescent="0.45">
      <c r="B2610" s="261" t="s">
        <v>4384</v>
      </c>
      <c r="C2610" s="262">
        <v>523373</v>
      </c>
      <c r="D2610" s="262" t="s">
        <v>559</v>
      </c>
      <c r="E2610" s="262" t="s">
        <v>672</v>
      </c>
    </row>
    <row r="2611" spans="2:5" x14ac:dyDescent="0.45">
      <c r="B2611" s="261" t="s">
        <v>4385</v>
      </c>
      <c r="C2611" s="262">
        <v>532164</v>
      </c>
      <c r="D2611" s="262" t="s">
        <v>559</v>
      </c>
      <c r="E2611" s="262" t="s">
        <v>576</v>
      </c>
    </row>
    <row r="2612" spans="2:5" x14ac:dyDescent="0.45">
      <c r="B2612" s="261" t="s">
        <v>4386</v>
      </c>
      <c r="C2612" s="262">
        <v>505797</v>
      </c>
      <c r="D2612" s="262" t="s">
        <v>559</v>
      </c>
      <c r="E2612" s="262" t="s">
        <v>743</v>
      </c>
    </row>
    <row r="2613" spans="2:5" x14ac:dyDescent="0.45">
      <c r="B2613" s="261" t="s">
        <v>4387</v>
      </c>
      <c r="C2613" s="262">
        <v>500279</v>
      </c>
      <c r="D2613" s="262" t="s">
        <v>4388</v>
      </c>
      <c r="E2613" s="262" t="s">
        <v>926</v>
      </c>
    </row>
    <row r="2614" spans="2:5" x14ac:dyDescent="0.45">
      <c r="B2614" s="261" t="s">
        <v>4389</v>
      </c>
      <c r="C2614" s="262">
        <v>505336</v>
      </c>
      <c r="D2614" s="262" t="s">
        <v>559</v>
      </c>
      <c r="E2614" s="262" t="s">
        <v>567</v>
      </c>
    </row>
    <row r="2615" spans="2:5" x14ac:dyDescent="0.45">
      <c r="B2615" s="261" t="s">
        <v>4390</v>
      </c>
      <c r="C2615" s="262">
        <v>505336</v>
      </c>
      <c r="D2615" s="262" t="s">
        <v>559</v>
      </c>
      <c r="E2615" s="262" t="s">
        <v>567</v>
      </c>
    </row>
    <row r="2616" spans="2:5" x14ac:dyDescent="0.45">
      <c r="B2616" s="261" t="s">
        <v>4391</v>
      </c>
      <c r="C2616" s="262">
        <v>526642</v>
      </c>
      <c r="D2616" s="262" t="s">
        <v>4392</v>
      </c>
      <c r="E2616" s="262" t="s">
        <v>983</v>
      </c>
    </row>
    <row r="2617" spans="2:5" x14ac:dyDescent="0.45">
      <c r="B2617" s="261" t="s">
        <v>4393</v>
      </c>
      <c r="C2617" s="262">
        <v>539220</v>
      </c>
      <c r="D2617" s="262" t="s">
        <v>559</v>
      </c>
      <c r="E2617" s="262" t="s">
        <v>672</v>
      </c>
    </row>
    <row r="2618" spans="2:5" x14ac:dyDescent="0.45">
      <c r="B2618" s="261" t="s">
        <v>4394</v>
      </c>
      <c r="C2618" s="262">
        <v>541195</v>
      </c>
      <c r="D2618" s="262" t="s">
        <v>4395</v>
      </c>
      <c r="E2618" s="262" t="s">
        <v>880</v>
      </c>
    </row>
    <row r="2619" spans="2:5" x14ac:dyDescent="0.45">
      <c r="B2619" s="261" t="s">
        <v>4396</v>
      </c>
      <c r="C2619" s="262">
        <v>539594</v>
      </c>
      <c r="D2619" s="262" t="s">
        <v>559</v>
      </c>
      <c r="E2619" s="262" t="s">
        <v>756</v>
      </c>
    </row>
    <row r="2620" spans="2:5" x14ac:dyDescent="0.45">
      <c r="B2620" s="261" t="s">
        <v>4397</v>
      </c>
      <c r="C2620" s="262" t="s">
        <v>559</v>
      </c>
      <c r="D2620" s="262" t="s">
        <v>4398</v>
      </c>
      <c r="E2620" s="262" t="s">
        <v>570</v>
      </c>
    </row>
    <row r="2621" spans="2:5" x14ac:dyDescent="0.45">
      <c r="B2621" s="261" t="s">
        <v>4399</v>
      </c>
      <c r="C2621" s="262">
        <v>523782</v>
      </c>
      <c r="D2621" s="262" t="s">
        <v>559</v>
      </c>
      <c r="E2621" s="262" t="s">
        <v>581</v>
      </c>
    </row>
    <row r="2622" spans="2:5" x14ac:dyDescent="0.45">
      <c r="B2622" s="261" t="s">
        <v>4400</v>
      </c>
      <c r="C2622" s="262">
        <v>523782</v>
      </c>
      <c r="D2622" s="262" t="s">
        <v>559</v>
      </c>
      <c r="E2622" s="262" t="s">
        <v>581</v>
      </c>
    </row>
    <row r="2623" spans="2:5" x14ac:dyDescent="0.45">
      <c r="B2623" s="261" t="s">
        <v>4401</v>
      </c>
      <c r="C2623" s="262">
        <v>540078</v>
      </c>
      <c r="D2623" s="262" t="s">
        <v>559</v>
      </c>
      <c r="E2623" s="262" t="s">
        <v>753</v>
      </c>
    </row>
    <row r="2624" spans="2:5" x14ac:dyDescent="0.45">
      <c r="B2624" s="261" t="s">
        <v>4402</v>
      </c>
      <c r="C2624" s="262" t="s">
        <v>559</v>
      </c>
      <c r="D2624" s="262" t="s">
        <v>4403</v>
      </c>
      <c r="E2624" s="262" t="s">
        <v>570</v>
      </c>
    </row>
    <row r="2625" spans="2:5" x14ac:dyDescent="0.45">
      <c r="B2625" s="261" t="s">
        <v>4404</v>
      </c>
      <c r="C2625" s="262">
        <v>522036</v>
      </c>
      <c r="D2625" s="262" t="s">
        <v>4405</v>
      </c>
      <c r="E2625" s="262" t="s">
        <v>743</v>
      </c>
    </row>
    <row r="2626" spans="2:5" x14ac:dyDescent="0.45">
      <c r="B2626" s="261" t="s">
        <v>4406</v>
      </c>
      <c r="C2626" s="262">
        <v>522241</v>
      </c>
      <c r="D2626" s="262" t="s">
        <v>4407</v>
      </c>
      <c r="E2626" s="262" t="s">
        <v>1475</v>
      </c>
    </row>
    <row r="2627" spans="2:5" x14ac:dyDescent="0.45">
      <c r="B2627" s="261" t="s">
        <v>4408</v>
      </c>
      <c r="C2627" s="262">
        <v>509196</v>
      </c>
      <c r="D2627" s="262" t="s">
        <v>4409</v>
      </c>
      <c r="E2627" s="262" t="s">
        <v>4410</v>
      </c>
    </row>
    <row r="2628" spans="2:5" x14ac:dyDescent="0.45">
      <c r="B2628" s="261" t="s">
        <v>4411</v>
      </c>
      <c r="C2628" s="262" t="s">
        <v>559</v>
      </c>
      <c r="D2628" s="262" t="s">
        <v>4412</v>
      </c>
      <c r="E2628" s="262" t="s">
        <v>570</v>
      </c>
    </row>
    <row r="2629" spans="2:5" x14ac:dyDescent="0.45">
      <c r="B2629" s="261" t="s">
        <v>4413</v>
      </c>
      <c r="C2629" s="262">
        <v>513377</v>
      </c>
      <c r="D2629" s="262" t="s">
        <v>4414</v>
      </c>
      <c r="E2629" s="262" t="s">
        <v>581</v>
      </c>
    </row>
    <row r="2630" spans="2:5" x14ac:dyDescent="0.45">
      <c r="B2630" s="261" t="s">
        <v>4415</v>
      </c>
      <c r="C2630" s="262">
        <v>503772</v>
      </c>
      <c r="D2630" s="262" t="s">
        <v>559</v>
      </c>
      <c r="E2630" s="262" t="s">
        <v>581</v>
      </c>
    </row>
    <row r="2631" spans="2:5" x14ac:dyDescent="0.45">
      <c r="B2631" s="261" t="s">
        <v>4416</v>
      </c>
      <c r="C2631" s="262">
        <v>503015</v>
      </c>
      <c r="D2631" s="262" t="s">
        <v>559</v>
      </c>
      <c r="E2631" s="262" t="s">
        <v>581</v>
      </c>
    </row>
    <row r="2632" spans="2:5" x14ac:dyDescent="0.45">
      <c r="B2632" s="261" t="s">
        <v>4417</v>
      </c>
      <c r="C2632" s="262">
        <v>539762</v>
      </c>
      <c r="D2632" s="262" t="s">
        <v>559</v>
      </c>
      <c r="E2632" s="262" t="s">
        <v>756</v>
      </c>
    </row>
    <row r="2633" spans="2:5" x14ac:dyDescent="0.45">
      <c r="B2633" s="261" t="s">
        <v>4418</v>
      </c>
      <c r="C2633" s="262">
        <v>519287</v>
      </c>
      <c r="D2633" s="262" t="s">
        <v>559</v>
      </c>
      <c r="E2633" s="262" t="s">
        <v>619</v>
      </c>
    </row>
    <row r="2634" spans="2:5" x14ac:dyDescent="0.45">
      <c r="B2634" s="261" t="s">
        <v>4419</v>
      </c>
      <c r="C2634" s="262">
        <v>503015</v>
      </c>
      <c r="D2634" s="262" t="s">
        <v>559</v>
      </c>
      <c r="E2634" s="262" t="s">
        <v>581</v>
      </c>
    </row>
    <row r="2635" spans="2:5" x14ac:dyDescent="0.45">
      <c r="B2635" s="261" t="s">
        <v>4420</v>
      </c>
      <c r="C2635" s="262">
        <v>509760</v>
      </c>
      <c r="D2635" s="262" t="s">
        <v>559</v>
      </c>
      <c r="E2635" s="262" t="s">
        <v>542</v>
      </c>
    </row>
    <row r="2636" spans="2:5" x14ac:dyDescent="0.45">
      <c r="B2636" s="261" t="s">
        <v>4421</v>
      </c>
      <c r="C2636" s="262">
        <v>513303</v>
      </c>
      <c r="D2636" s="262" t="s">
        <v>4422</v>
      </c>
      <c r="E2636" s="262" t="s">
        <v>4423</v>
      </c>
    </row>
    <row r="2637" spans="2:5" x14ac:dyDescent="0.45">
      <c r="B2637" s="261" t="s">
        <v>4424</v>
      </c>
      <c r="C2637" s="262">
        <v>537092</v>
      </c>
      <c r="D2637" s="262" t="s">
        <v>559</v>
      </c>
      <c r="E2637" s="262" t="s">
        <v>542</v>
      </c>
    </row>
    <row r="2638" spans="2:5" x14ac:dyDescent="0.45">
      <c r="B2638" s="261" t="s">
        <v>4425</v>
      </c>
      <c r="C2638" s="262">
        <v>519003</v>
      </c>
      <c r="D2638" s="262" t="s">
        <v>559</v>
      </c>
      <c r="E2638" s="262" t="s">
        <v>756</v>
      </c>
    </row>
    <row r="2639" spans="2:5" x14ac:dyDescent="0.45">
      <c r="B2639" s="261" t="s">
        <v>4426</v>
      </c>
      <c r="C2639" s="262">
        <v>500890</v>
      </c>
      <c r="D2639" s="262" t="s">
        <v>4427</v>
      </c>
      <c r="E2639" s="262" t="s">
        <v>1037</v>
      </c>
    </row>
    <row r="2640" spans="2:5" x14ac:dyDescent="0.45">
      <c r="B2640" s="261" t="s">
        <v>4428</v>
      </c>
      <c r="C2640" s="262">
        <v>503776</v>
      </c>
      <c r="D2640" s="262" t="s">
        <v>559</v>
      </c>
      <c r="E2640" s="262" t="s">
        <v>702</v>
      </c>
    </row>
    <row r="2641" spans="2:5" x14ac:dyDescent="0.45">
      <c r="B2641" s="261" t="s">
        <v>4429</v>
      </c>
      <c r="C2641" s="262">
        <v>506261</v>
      </c>
      <c r="D2641" s="262" t="s">
        <v>559</v>
      </c>
      <c r="E2641" s="262" t="s">
        <v>855</v>
      </c>
    </row>
    <row r="2642" spans="2:5" x14ac:dyDescent="0.45">
      <c r="B2642" s="261" t="s">
        <v>4430</v>
      </c>
      <c r="C2642" s="262" t="s">
        <v>559</v>
      </c>
      <c r="D2642" s="262" t="s">
        <v>4431</v>
      </c>
      <c r="E2642" s="262" t="s">
        <v>570</v>
      </c>
    </row>
    <row r="2643" spans="2:5" x14ac:dyDescent="0.45">
      <c r="B2643" s="261" t="s">
        <v>4432</v>
      </c>
      <c r="C2643" s="262">
        <v>531453</v>
      </c>
      <c r="D2643" s="262" t="s">
        <v>4433</v>
      </c>
      <c r="E2643" s="262" t="s">
        <v>574</v>
      </c>
    </row>
    <row r="2644" spans="2:5" x14ac:dyDescent="0.45">
      <c r="B2644" s="261" t="s">
        <v>4434</v>
      </c>
      <c r="C2644" s="262">
        <v>530169</v>
      </c>
      <c r="D2644" s="262" t="s">
        <v>559</v>
      </c>
      <c r="E2644" s="262" t="s">
        <v>553</v>
      </c>
    </row>
    <row r="2645" spans="2:5" x14ac:dyDescent="0.45">
      <c r="B2645" s="261" t="s">
        <v>4435</v>
      </c>
      <c r="C2645" s="262">
        <v>532140</v>
      </c>
      <c r="D2645" s="262" t="s">
        <v>559</v>
      </c>
      <c r="E2645" s="262" t="s">
        <v>574</v>
      </c>
    </row>
    <row r="2646" spans="2:5" x14ac:dyDescent="0.45">
      <c r="B2646" s="261" t="s">
        <v>4436</v>
      </c>
      <c r="C2646" s="262">
        <v>530047</v>
      </c>
      <c r="D2646" s="262" t="s">
        <v>4437</v>
      </c>
      <c r="E2646" s="262" t="s">
        <v>574</v>
      </c>
    </row>
    <row r="2647" spans="2:5" x14ac:dyDescent="0.45">
      <c r="B2647" s="261" t="s">
        <v>4438</v>
      </c>
      <c r="C2647" s="262">
        <v>533286</v>
      </c>
      <c r="D2647" s="262" t="s">
        <v>4439</v>
      </c>
      <c r="E2647" s="262" t="s">
        <v>539</v>
      </c>
    </row>
    <row r="2648" spans="2:5" x14ac:dyDescent="0.45">
      <c r="B2648" s="261" t="s">
        <v>4440</v>
      </c>
      <c r="C2648" s="262" t="s">
        <v>559</v>
      </c>
      <c r="D2648" s="262" t="s">
        <v>4441</v>
      </c>
      <c r="E2648" s="262" t="s">
        <v>570</v>
      </c>
    </row>
    <row r="2649" spans="2:5" x14ac:dyDescent="0.45">
      <c r="B2649" s="261" t="s">
        <v>4442</v>
      </c>
      <c r="C2649" s="262">
        <v>533080</v>
      </c>
      <c r="D2649" s="262" t="s">
        <v>4443</v>
      </c>
      <c r="E2649" s="262" t="s">
        <v>753</v>
      </c>
    </row>
    <row r="2650" spans="2:5" x14ac:dyDescent="0.45">
      <c r="B2650" s="261" t="s">
        <v>4444</v>
      </c>
      <c r="C2650" s="262">
        <v>526263</v>
      </c>
      <c r="D2650" s="262" t="s">
        <v>4445</v>
      </c>
      <c r="E2650" s="262" t="s">
        <v>887</v>
      </c>
    </row>
    <row r="2651" spans="2:5" x14ac:dyDescent="0.45">
      <c r="B2651" s="261" t="s">
        <v>4446</v>
      </c>
      <c r="C2651" s="262">
        <v>511551</v>
      </c>
      <c r="D2651" s="262" t="s">
        <v>559</v>
      </c>
      <c r="E2651" s="262" t="s">
        <v>542</v>
      </c>
    </row>
    <row r="2652" spans="2:5" x14ac:dyDescent="0.45">
      <c r="B2652" s="261" t="s">
        <v>4447</v>
      </c>
      <c r="C2652" s="262">
        <v>535910</v>
      </c>
      <c r="D2652" s="262" t="s">
        <v>559</v>
      </c>
      <c r="E2652" s="262" t="s">
        <v>576</v>
      </c>
    </row>
    <row r="2653" spans="2:5" x14ac:dyDescent="0.45">
      <c r="B2653" s="261" t="s">
        <v>4448</v>
      </c>
      <c r="C2653" s="262">
        <v>532078</v>
      </c>
      <c r="D2653" s="262" t="s">
        <v>559</v>
      </c>
      <c r="E2653" s="262" t="s">
        <v>591</v>
      </c>
    </row>
    <row r="2654" spans="2:5" x14ac:dyDescent="0.45">
      <c r="B2654" s="261" t="s">
        <v>4449</v>
      </c>
      <c r="C2654" s="262">
        <v>513446</v>
      </c>
      <c r="D2654" s="262" t="s">
        <v>4450</v>
      </c>
      <c r="E2654" s="262" t="s">
        <v>591</v>
      </c>
    </row>
    <row r="2655" spans="2:5" x14ac:dyDescent="0.45">
      <c r="B2655" s="261" t="s">
        <v>4451</v>
      </c>
      <c r="C2655" s="262">
        <v>532723</v>
      </c>
      <c r="D2655" s="262" t="s">
        <v>559</v>
      </c>
      <c r="E2655" s="262" t="s">
        <v>645</v>
      </c>
    </row>
    <row r="2656" spans="2:5" x14ac:dyDescent="0.45">
      <c r="B2656" s="261" t="s">
        <v>4452</v>
      </c>
      <c r="C2656" s="262">
        <v>505343</v>
      </c>
      <c r="D2656" s="262" t="s">
        <v>559</v>
      </c>
      <c r="E2656" s="262" t="s">
        <v>978</v>
      </c>
    </row>
    <row r="2657" spans="2:5" x14ac:dyDescent="0.45">
      <c r="B2657" s="261" t="s">
        <v>4453</v>
      </c>
      <c r="C2657" s="262">
        <v>505343</v>
      </c>
      <c r="D2657" s="262" t="s">
        <v>559</v>
      </c>
      <c r="E2657" s="262" t="s">
        <v>978</v>
      </c>
    </row>
    <row r="2658" spans="2:5" x14ac:dyDescent="0.45">
      <c r="B2658" s="261" t="s">
        <v>4454</v>
      </c>
      <c r="C2658" s="262">
        <v>524084</v>
      </c>
      <c r="D2658" s="262" t="s">
        <v>4455</v>
      </c>
      <c r="E2658" s="262" t="s">
        <v>702</v>
      </c>
    </row>
    <row r="2659" spans="2:5" x14ac:dyDescent="0.45">
      <c r="B2659" s="261" t="s">
        <v>4456</v>
      </c>
      <c r="C2659" s="262">
        <v>524084</v>
      </c>
      <c r="D2659" s="262" t="s">
        <v>4455</v>
      </c>
      <c r="E2659" s="262" t="s">
        <v>702</v>
      </c>
    </row>
    <row r="2660" spans="2:5" x14ac:dyDescent="0.45">
      <c r="B2660" s="261" t="s">
        <v>4457</v>
      </c>
      <c r="C2660" s="262">
        <v>538836</v>
      </c>
      <c r="D2660" s="262" t="s">
        <v>4458</v>
      </c>
      <c r="E2660" s="262" t="s">
        <v>672</v>
      </c>
    </row>
    <row r="2661" spans="2:5" x14ac:dyDescent="0.45">
      <c r="B2661" s="261" t="s">
        <v>4459</v>
      </c>
      <c r="C2661" s="262">
        <v>530167</v>
      </c>
      <c r="D2661" s="262" t="s">
        <v>559</v>
      </c>
      <c r="E2661" s="262" t="s">
        <v>576</v>
      </c>
    </row>
    <row r="2662" spans="2:5" x14ac:dyDescent="0.45">
      <c r="B2662" s="261" t="s">
        <v>4460</v>
      </c>
      <c r="C2662" s="262">
        <v>539199</v>
      </c>
      <c r="D2662" s="262" t="s">
        <v>559</v>
      </c>
      <c r="E2662" s="262" t="s">
        <v>542</v>
      </c>
    </row>
    <row r="2663" spans="2:5" x14ac:dyDescent="0.45">
      <c r="B2663" s="261" t="s">
        <v>4461</v>
      </c>
      <c r="C2663" s="262">
        <v>532621</v>
      </c>
      <c r="D2663" s="262" t="s">
        <v>4462</v>
      </c>
      <c r="E2663" s="262" t="s">
        <v>574</v>
      </c>
    </row>
    <row r="2664" spans="2:5" x14ac:dyDescent="0.45">
      <c r="B2664" s="261" t="s">
        <v>4463</v>
      </c>
      <c r="C2664" s="262">
        <v>511549</v>
      </c>
      <c r="D2664" s="262" t="s">
        <v>559</v>
      </c>
      <c r="E2664" s="262" t="s">
        <v>576</v>
      </c>
    </row>
    <row r="2665" spans="2:5" x14ac:dyDescent="0.45">
      <c r="B2665" s="261" t="s">
        <v>4464</v>
      </c>
      <c r="C2665" s="262">
        <v>500288</v>
      </c>
      <c r="D2665" s="262" t="s">
        <v>4465</v>
      </c>
      <c r="E2665" s="262" t="s">
        <v>597</v>
      </c>
    </row>
    <row r="2666" spans="2:5" x14ac:dyDescent="0.45">
      <c r="B2666" s="261" t="s">
        <v>4466</v>
      </c>
      <c r="C2666" s="262">
        <v>526237</v>
      </c>
      <c r="D2666" s="262" t="s">
        <v>559</v>
      </c>
      <c r="E2666" s="262" t="s">
        <v>576</v>
      </c>
    </row>
    <row r="2667" spans="2:5" x14ac:dyDescent="0.45">
      <c r="B2667" s="261" t="s">
        <v>4467</v>
      </c>
      <c r="C2667" s="262">
        <v>523160</v>
      </c>
      <c r="D2667" s="262" t="s">
        <v>559</v>
      </c>
      <c r="E2667" s="262" t="s">
        <v>743</v>
      </c>
    </row>
    <row r="2668" spans="2:5" x14ac:dyDescent="0.45">
      <c r="B2668" s="261" t="s">
        <v>4468</v>
      </c>
      <c r="C2668" s="262">
        <v>523160</v>
      </c>
      <c r="D2668" s="262" t="s">
        <v>559</v>
      </c>
      <c r="E2668" s="262" t="s">
        <v>743</v>
      </c>
    </row>
    <row r="2669" spans="2:5" x14ac:dyDescent="0.45">
      <c r="B2669" s="261" t="s">
        <v>4469</v>
      </c>
      <c r="C2669" s="262">
        <v>513305</v>
      </c>
      <c r="D2669" s="262" t="s">
        <v>4470</v>
      </c>
      <c r="E2669" s="262" t="s">
        <v>978</v>
      </c>
    </row>
    <row r="2670" spans="2:5" x14ac:dyDescent="0.45">
      <c r="B2670" s="261" t="s">
        <v>4471</v>
      </c>
      <c r="C2670" s="262">
        <v>532407</v>
      </c>
      <c r="D2670" s="262" t="s">
        <v>559</v>
      </c>
      <c r="E2670" s="262" t="s">
        <v>651</v>
      </c>
    </row>
    <row r="2671" spans="2:5" x14ac:dyDescent="0.45">
      <c r="B2671" s="261" t="s">
        <v>4472</v>
      </c>
      <c r="C2671" s="262" t="s">
        <v>559</v>
      </c>
      <c r="D2671" s="262" t="s">
        <v>4473</v>
      </c>
      <c r="E2671" s="262" t="s">
        <v>508</v>
      </c>
    </row>
    <row r="2672" spans="2:5" x14ac:dyDescent="0.45">
      <c r="B2672" s="261" t="s">
        <v>4474</v>
      </c>
      <c r="C2672" s="262">
        <v>517334</v>
      </c>
      <c r="D2672" s="262" t="s">
        <v>4475</v>
      </c>
      <c r="E2672" s="262" t="s">
        <v>912</v>
      </c>
    </row>
    <row r="2673" spans="2:5" x14ac:dyDescent="0.45">
      <c r="B2673" s="261" t="s">
        <v>4476</v>
      </c>
      <c r="C2673" s="262">
        <v>532892</v>
      </c>
      <c r="D2673" s="262" t="s">
        <v>4477</v>
      </c>
      <c r="E2673" s="262" t="s">
        <v>576</v>
      </c>
    </row>
    <row r="2674" spans="2:5" x14ac:dyDescent="0.45">
      <c r="B2674" s="261" t="s">
        <v>4478</v>
      </c>
      <c r="C2674" s="262">
        <v>590115</v>
      </c>
      <c r="D2674" s="262" t="s">
        <v>4479</v>
      </c>
      <c r="E2674" s="262" t="s">
        <v>542</v>
      </c>
    </row>
    <row r="2675" spans="2:5" x14ac:dyDescent="0.45">
      <c r="B2675" s="261" t="s">
        <v>4480</v>
      </c>
      <c r="C2675" s="262">
        <v>533385</v>
      </c>
      <c r="D2675" s="262" t="s">
        <v>4481</v>
      </c>
      <c r="E2675" s="262" t="s">
        <v>542</v>
      </c>
    </row>
    <row r="2676" spans="2:5" x14ac:dyDescent="0.45">
      <c r="B2676" s="261" t="s">
        <v>4482</v>
      </c>
      <c r="C2676" s="262">
        <v>507522</v>
      </c>
      <c r="D2676" s="262" t="s">
        <v>559</v>
      </c>
      <c r="E2676" s="262" t="s">
        <v>1189</v>
      </c>
    </row>
    <row r="2677" spans="2:5" x14ac:dyDescent="0.45">
      <c r="B2677" s="261" t="s">
        <v>4483</v>
      </c>
      <c r="C2677" s="262">
        <v>526299</v>
      </c>
      <c r="D2677" s="262" t="s">
        <v>4484</v>
      </c>
      <c r="E2677" s="262" t="s">
        <v>545</v>
      </c>
    </row>
    <row r="2678" spans="2:5" x14ac:dyDescent="0.45">
      <c r="B2678" s="261" t="s">
        <v>4485</v>
      </c>
      <c r="C2678" s="262">
        <v>500450</v>
      </c>
      <c r="D2678" s="262" t="s">
        <v>559</v>
      </c>
      <c r="E2678" s="262" t="s">
        <v>542</v>
      </c>
    </row>
    <row r="2679" spans="2:5" x14ac:dyDescent="0.45">
      <c r="B2679" s="261" t="s">
        <v>4486</v>
      </c>
      <c r="C2679" s="262">
        <v>526143</v>
      </c>
      <c r="D2679" s="262" t="s">
        <v>559</v>
      </c>
      <c r="E2679" s="262" t="s">
        <v>753</v>
      </c>
    </row>
    <row r="2680" spans="2:5" x14ac:dyDescent="0.45">
      <c r="B2680" s="261" t="s">
        <v>4487</v>
      </c>
      <c r="C2680" s="262">
        <v>532440</v>
      </c>
      <c r="D2680" s="262" t="s">
        <v>4488</v>
      </c>
      <c r="E2680" s="262" t="s">
        <v>2544</v>
      </c>
    </row>
    <row r="2681" spans="2:5" x14ac:dyDescent="0.45">
      <c r="B2681" s="261" t="s">
        <v>4489</v>
      </c>
      <c r="C2681" s="262">
        <v>540809</v>
      </c>
      <c r="D2681" s="262" t="s">
        <v>559</v>
      </c>
      <c r="E2681" s="262" t="s">
        <v>581</v>
      </c>
    </row>
    <row r="2682" spans="2:5" x14ac:dyDescent="0.45">
      <c r="B2682" s="261" t="s">
        <v>4490</v>
      </c>
      <c r="C2682" s="262">
        <v>500290</v>
      </c>
      <c r="D2682" s="262" t="s">
        <v>4491</v>
      </c>
      <c r="E2682" s="262" t="s">
        <v>1037</v>
      </c>
    </row>
    <row r="2683" spans="2:5" x14ac:dyDescent="0.45">
      <c r="B2683" s="261" t="s">
        <v>4492</v>
      </c>
      <c r="C2683" s="262">
        <v>532376</v>
      </c>
      <c r="D2683" s="262" t="s">
        <v>4493</v>
      </c>
      <c r="E2683" s="262" t="s">
        <v>704</v>
      </c>
    </row>
    <row r="2684" spans="2:5" x14ac:dyDescent="0.45">
      <c r="B2684" s="261" t="s">
        <v>4494</v>
      </c>
      <c r="C2684" s="262">
        <v>512065</v>
      </c>
      <c r="D2684" s="262" t="s">
        <v>559</v>
      </c>
      <c r="E2684" s="262" t="s">
        <v>576</v>
      </c>
    </row>
    <row r="2685" spans="2:5" x14ac:dyDescent="0.45">
      <c r="B2685" s="261" t="s">
        <v>4495</v>
      </c>
      <c r="C2685" s="262">
        <v>532650</v>
      </c>
      <c r="D2685" s="262" t="s">
        <v>4496</v>
      </c>
      <c r="E2685" s="262" t="s">
        <v>880</v>
      </c>
    </row>
    <row r="2686" spans="2:5" x14ac:dyDescent="0.45">
      <c r="B2686" s="261" t="s">
        <v>4497</v>
      </c>
      <c r="C2686" s="262">
        <v>508922</v>
      </c>
      <c r="D2686" s="262" t="s">
        <v>559</v>
      </c>
      <c r="E2686" s="262" t="s">
        <v>1601</v>
      </c>
    </row>
    <row r="2687" spans="2:5" x14ac:dyDescent="0.45">
      <c r="B2687" s="261" t="s">
        <v>4498</v>
      </c>
      <c r="C2687" s="262">
        <v>508922</v>
      </c>
      <c r="D2687" s="262" t="s">
        <v>559</v>
      </c>
      <c r="E2687" s="262" t="s">
        <v>1601</v>
      </c>
    </row>
    <row r="2688" spans="2:5" x14ac:dyDescent="0.45">
      <c r="B2688" s="261" t="s">
        <v>4499</v>
      </c>
      <c r="C2688" s="262" t="s">
        <v>559</v>
      </c>
      <c r="D2688" s="262" t="s">
        <v>4500</v>
      </c>
      <c r="E2688" s="262" t="s">
        <v>1601</v>
      </c>
    </row>
    <row r="2689" spans="2:5" x14ac:dyDescent="0.45">
      <c r="B2689" s="261" t="s">
        <v>4501</v>
      </c>
      <c r="C2689" s="262">
        <v>542597</v>
      </c>
      <c r="D2689" s="262" t="s">
        <v>4502</v>
      </c>
      <c r="E2689" s="262" t="s">
        <v>923</v>
      </c>
    </row>
    <row r="2690" spans="2:5" x14ac:dyDescent="0.45">
      <c r="B2690" s="261" t="s">
        <v>4503</v>
      </c>
      <c r="C2690" s="262">
        <v>534312</v>
      </c>
      <c r="D2690" s="262" t="s">
        <v>4504</v>
      </c>
      <c r="E2690" s="262" t="s">
        <v>663</v>
      </c>
    </row>
    <row r="2691" spans="2:5" x14ac:dyDescent="0.45">
      <c r="B2691" s="261" t="s">
        <v>4505</v>
      </c>
      <c r="C2691" s="262">
        <v>531919</v>
      </c>
      <c r="D2691" s="262" t="s">
        <v>559</v>
      </c>
      <c r="E2691" s="262" t="s">
        <v>579</v>
      </c>
    </row>
    <row r="2692" spans="2:5" x14ac:dyDescent="0.45">
      <c r="B2692" s="261" t="s">
        <v>4506</v>
      </c>
      <c r="C2692" s="262">
        <v>539819</v>
      </c>
      <c r="D2692" s="262" t="s">
        <v>559</v>
      </c>
      <c r="E2692" s="262" t="s">
        <v>542</v>
      </c>
    </row>
    <row r="2693" spans="2:5" x14ac:dyDescent="0.45">
      <c r="B2693" s="261" t="s">
        <v>4507</v>
      </c>
      <c r="C2693" s="262">
        <v>538743</v>
      </c>
      <c r="D2693" s="262" t="s">
        <v>559</v>
      </c>
      <c r="E2693" s="262" t="s">
        <v>545</v>
      </c>
    </row>
    <row r="2694" spans="2:5" x14ac:dyDescent="0.45">
      <c r="B2694" s="261" t="s">
        <v>4508</v>
      </c>
      <c r="C2694" s="262">
        <v>532097</v>
      </c>
      <c r="D2694" s="262" t="s">
        <v>4509</v>
      </c>
      <c r="E2694" s="262" t="s">
        <v>955</v>
      </c>
    </row>
    <row r="2695" spans="2:5" x14ac:dyDescent="0.45">
      <c r="B2695" s="261" t="s">
        <v>4510</v>
      </c>
      <c r="C2695" s="262">
        <v>500460</v>
      </c>
      <c r="D2695" s="262" t="s">
        <v>4511</v>
      </c>
      <c r="E2695" s="262" t="s">
        <v>591</v>
      </c>
    </row>
    <row r="2696" spans="2:5" x14ac:dyDescent="0.45">
      <c r="B2696" s="261" t="s">
        <v>4512</v>
      </c>
      <c r="C2696" s="262">
        <v>523832</v>
      </c>
      <c r="D2696" s="262" t="s">
        <v>4513</v>
      </c>
      <c r="E2696" s="262" t="s">
        <v>676</v>
      </c>
    </row>
    <row r="2697" spans="2:5" x14ac:dyDescent="0.45">
      <c r="B2697" s="261" t="s">
        <v>4514</v>
      </c>
      <c r="C2697" s="262">
        <v>530341</v>
      </c>
      <c r="D2697" s="262" t="s">
        <v>559</v>
      </c>
      <c r="E2697" s="262" t="s">
        <v>542</v>
      </c>
    </row>
    <row r="2698" spans="2:5" x14ac:dyDescent="0.45">
      <c r="B2698" s="261" t="s">
        <v>4515</v>
      </c>
      <c r="C2698" s="262">
        <v>535204</v>
      </c>
      <c r="D2698" s="262" t="s">
        <v>559</v>
      </c>
      <c r="E2698" s="262" t="s">
        <v>581</v>
      </c>
    </row>
    <row r="2699" spans="2:5" x14ac:dyDescent="0.45">
      <c r="B2699" s="261" t="s">
        <v>4516</v>
      </c>
      <c r="C2699" s="262">
        <v>532357</v>
      </c>
      <c r="D2699" s="262" t="s">
        <v>4517</v>
      </c>
      <c r="E2699" s="262" t="s">
        <v>562</v>
      </c>
    </row>
    <row r="2700" spans="2:5" x14ac:dyDescent="0.45">
      <c r="B2700" s="261" t="s">
        <v>4518</v>
      </c>
      <c r="C2700" s="262">
        <v>501477</v>
      </c>
      <c r="D2700" s="262" t="s">
        <v>559</v>
      </c>
      <c r="E2700" s="262" t="s">
        <v>581</v>
      </c>
    </row>
    <row r="2701" spans="2:5" x14ac:dyDescent="0.45">
      <c r="B2701" s="261" t="s">
        <v>4519</v>
      </c>
      <c r="C2701" s="262">
        <v>501477</v>
      </c>
      <c r="D2701" s="262" t="s">
        <v>559</v>
      </c>
      <c r="E2701" s="262" t="s">
        <v>581</v>
      </c>
    </row>
    <row r="2702" spans="2:5" x14ac:dyDescent="0.45">
      <c r="B2702" s="261" t="s">
        <v>4520</v>
      </c>
      <c r="C2702" s="262">
        <v>534091</v>
      </c>
      <c r="D2702" s="262" t="s">
        <v>4521</v>
      </c>
      <c r="E2702" s="262" t="s">
        <v>579</v>
      </c>
    </row>
    <row r="2703" spans="2:5" x14ac:dyDescent="0.45">
      <c r="B2703" s="261" t="s">
        <v>4522</v>
      </c>
      <c r="C2703" s="262">
        <v>534091</v>
      </c>
      <c r="D2703" s="262" t="s">
        <v>4521</v>
      </c>
      <c r="E2703" s="262" t="s">
        <v>579</v>
      </c>
    </row>
    <row r="2704" spans="2:5" x14ac:dyDescent="0.45">
      <c r="B2704" s="261" t="s">
        <v>4523</v>
      </c>
      <c r="C2704" s="262">
        <v>526169</v>
      </c>
      <c r="D2704" s="262" t="s">
        <v>559</v>
      </c>
      <c r="E2704" s="262" t="s">
        <v>1037</v>
      </c>
    </row>
    <row r="2705" spans="2:5" x14ac:dyDescent="0.45">
      <c r="B2705" s="261" t="s">
        <v>4524</v>
      </c>
      <c r="C2705" s="262">
        <v>526169</v>
      </c>
      <c r="D2705" s="262" t="s">
        <v>559</v>
      </c>
      <c r="E2705" s="262" t="s">
        <v>1037</v>
      </c>
    </row>
    <row r="2706" spans="2:5" x14ac:dyDescent="0.45">
      <c r="B2706" s="261" t="s">
        <v>4525</v>
      </c>
      <c r="C2706" s="262">
        <v>505594</v>
      </c>
      <c r="D2706" s="262" t="s">
        <v>559</v>
      </c>
      <c r="E2706" s="262" t="s">
        <v>978</v>
      </c>
    </row>
    <row r="2707" spans="2:5" x14ac:dyDescent="0.45">
      <c r="B2707" s="261" t="s">
        <v>4526</v>
      </c>
      <c r="C2707" s="262">
        <v>504356</v>
      </c>
      <c r="D2707" s="262" t="s">
        <v>559</v>
      </c>
      <c r="E2707" s="262" t="s">
        <v>978</v>
      </c>
    </row>
    <row r="2708" spans="2:5" x14ac:dyDescent="0.45">
      <c r="B2708" s="261" t="s">
        <v>4527</v>
      </c>
      <c r="C2708" s="262">
        <v>520059</v>
      </c>
      <c r="D2708" s="262" t="s">
        <v>4528</v>
      </c>
      <c r="E2708" s="262" t="s">
        <v>912</v>
      </c>
    </row>
    <row r="2709" spans="2:5" x14ac:dyDescent="0.45">
      <c r="B2709" s="261" t="s">
        <v>4529</v>
      </c>
      <c r="C2709" s="262">
        <v>520043</v>
      </c>
      <c r="D2709" s="262" t="s">
        <v>4530</v>
      </c>
      <c r="E2709" s="262" t="s">
        <v>912</v>
      </c>
    </row>
    <row r="2710" spans="2:5" x14ac:dyDescent="0.45">
      <c r="B2710" s="261" t="s">
        <v>4531</v>
      </c>
      <c r="C2710" s="262">
        <v>511200</v>
      </c>
      <c r="D2710" s="262" t="s">
        <v>559</v>
      </c>
      <c r="E2710" s="262" t="s">
        <v>978</v>
      </c>
    </row>
    <row r="2711" spans="2:5" x14ac:dyDescent="0.45">
      <c r="B2711" s="261" t="s">
        <v>4532</v>
      </c>
      <c r="C2711" s="262">
        <v>511401</v>
      </c>
      <c r="D2711" s="262" t="s">
        <v>4533</v>
      </c>
      <c r="E2711" s="262" t="s">
        <v>542</v>
      </c>
    </row>
    <row r="2712" spans="2:5" x14ac:dyDescent="0.45">
      <c r="B2712" s="261" t="s">
        <v>4534</v>
      </c>
      <c r="C2712" s="262">
        <v>531821</v>
      </c>
      <c r="D2712" s="262" t="s">
        <v>559</v>
      </c>
      <c r="E2712" s="262" t="s">
        <v>542</v>
      </c>
    </row>
    <row r="2713" spans="2:5" x14ac:dyDescent="0.45">
      <c r="B2713" s="261" t="s">
        <v>4535</v>
      </c>
      <c r="C2713" s="262">
        <v>515037</v>
      </c>
      <c r="D2713" s="262" t="s">
        <v>4536</v>
      </c>
      <c r="E2713" s="262" t="s">
        <v>834</v>
      </c>
    </row>
    <row r="2714" spans="2:5" x14ac:dyDescent="0.45">
      <c r="B2714" s="261" t="s">
        <v>4537</v>
      </c>
      <c r="C2714" s="262">
        <v>540366</v>
      </c>
      <c r="D2714" s="262" t="s">
        <v>4538</v>
      </c>
      <c r="E2714" s="262" t="s">
        <v>1294</v>
      </c>
    </row>
    <row r="2715" spans="2:5" x14ac:dyDescent="0.45">
      <c r="B2715" s="261" t="s">
        <v>4539</v>
      </c>
      <c r="C2715" s="262">
        <v>511766</v>
      </c>
      <c r="D2715" s="262" t="s">
        <v>4540</v>
      </c>
      <c r="E2715" s="262" t="s">
        <v>576</v>
      </c>
    </row>
    <row r="2716" spans="2:5" x14ac:dyDescent="0.45">
      <c r="B2716" s="261" t="s">
        <v>4541</v>
      </c>
      <c r="C2716" s="262">
        <v>533398</v>
      </c>
      <c r="D2716" s="262" t="s">
        <v>4542</v>
      </c>
      <c r="E2716" s="262" t="s">
        <v>576</v>
      </c>
    </row>
    <row r="2717" spans="2:5" x14ac:dyDescent="0.45">
      <c r="B2717" s="261" t="s">
        <v>4543</v>
      </c>
      <c r="C2717" s="262">
        <v>532991</v>
      </c>
      <c r="D2717" s="262" t="s">
        <v>4544</v>
      </c>
      <c r="E2717" s="262" t="s">
        <v>645</v>
      </c>
    </row>
    <row r="2718" spans="2:5" x14ac:dyDescent="0.45">
      <c r="B2718" s="261" t="s">
        <v>4545</v>
      </c>
      <c r="C2718" s="262">
        <v>538862</v>
      </c>
      <c r="D2718" s="262" t="s">
        <v>559</v>
      </c>
      <c r="E2718" s="262" t="s">
        <v>542</v>
      </c>
    </row>
    <row r="2719" spans="2:5" x14ac:dyDescent="0.45">
      <c r="B2719" s="261" t="s">
        <v>4546</v>
      </c>
      <c r="C2719" s="262">
        <v>506734</v>
      </c>
      <c r="D2719" s="262" t="s">
        <v>559</v>
      </c>
      <c r="E2719" s="262" t="s">
        <v>607</v>
      </c>
    </row>
    <row r="2720" spans="2:5" x14ac:dyDescent="0.45">
      <c r="B2720" s="261" t="s">
        <v>4547</v>
      </c>
      <c r="C2720" s="262">
        <v>535205</v>
      </c>
      <c r="D2720" s="262" t="s">
        <v>559</v>
      </c>
      <c r="E2720" s="262" t="s">
        <v>581</v>
      </c>
    </row>
    <row r="2721" spans="2:5" x14ac:dyDescent="0.45">
      <c r="B2721" s="261" t="s">
        <v>4548</v>
      </c>
      <c r="C2721" s="262" t="s">
        <v>559</v>
      </c>
      <c r="D2721" s="262" t="s">
        <v>4549</v>
      </c>
      <c r="E2721" s="262" t="s">
        <v>508</v>
      </c>
    </row>
    <row r="2722" spans="2:5" x14ac:dyDescent="0.45">
      <c r="B2722" s="261" t="s">
        <v>4550</v>
      </c>
      <c r="C2722" s="262">
        <v>512024</v>
      </c>
      <c r="D2722" s="262" t="s">
        <v>559</v>
      </c>
      <c r="E2722" s="262" t="s">
        <v>633</v>
      </c>
    </row>
    <row r="2723" spans="2:5" x14ac:dyDescent="0.45">
      <c r="B2723" s="261" t="s">
        <v>4551</v>
      </c>
      <c r="C2723" s="262">
        <v>530897</v>
      </c>
      <c r="D2723" s="262" t="s">
        <v>559</v>
      </c>
      <c r="E2723" s="262" t="s">
        <v>747</v>
      </c>
    </row>
    <row r="2724" spans="2:5" x14ac:dyDescent="0.45">
      <c r="B2724" s="261" t="s">
        <v>4552</v>
      </c>
      <c r="C2724" s="262">
        <v>516082</v>
      </c>
      <c r="D2724" s="262" t="s">
        <v>4553</v>
      </c>
      <c r="E2724" s="262" t="s">
        <v>553</v>
      </c>
    </row>
    <row r="2725" spans="2:5" x14ac:dyDescent="0.45">
      <c r="B2725" s="261" t="s">
        <v>4554</v>
      </c>
      <c r="C2725" s="262">
        <v>532623</v>
      </c>
      <c r="D2725" s="262" t="s">
        <v>559</v>
      </c>
      <c r="E2725" s="262" t="s">
        <v>581</v>
      </c>
    </row>
    <row r="2726" spans="2:5" x14ac:dyDescent="0.45">
      <c r="B2726" s="261" t="s">
        <v>4555</v>
      </c>
      <c r="C2726" s="262">
        <v>512279</v>
      </c>
      <c r="D2726" s="262" t="s">
        <v>559</v>
      </c>
      <c r="E2726" s="262" t="s">
        <v>978</v>
      </c>
    </row>
    <row r="2727" spans="2:5" x14ac:dyDescent="0.45">
      <c r="B2727" s="261" t="s">
        <v>4556</v>
      </c>
      <c r="C2727" s="262">
        <v>524709</v>
      </c>
      <c r="D2727" s="262" t="s">
        <v>4557</v>
      </c>
      <c r="E2727" s="262" t="s">
        <v>702</v>
      </c>
    </row>
    <row r="2728" spans="2:5" x14ac:dyDescent="0.45">
      <c r="B2728" s="261" t="s">
        <v>4558</v>
      </c>
      <c r="C2728" s="262" t="s">
        <v>559</v>
      </c>
      <c r="D2728" s="262" t="s">
        <v>4559</v>
      </c>
      <c r="E2728" s="262" t="s">
        <v>508</v>
      </c>
    </row>
    <row r="2729" spans="2:5" x14ac:dyDescent="0.45">
      <c r="B2729" s="261" t="s">
        <v>4560</v>
      </c>
      <c r="C2729" s="262">
        <v>531832</v>
      </c>
      <c r="D2729" s="262" t="s">
        <v>559</v>
      </c>
      <c r="E2729" s="262" t="s">
        <v>756</v>
      </c>
    </row>
    <row r="2730" spans="2:5" x14ac:dyDescent="0.45">
      <c r="B2730" s="261" t="s">
        <v>4561</v>
      </c>
      <c r="C2730" s="262">
        <v>539917</v>
      </c>
      <c r="D2730" s="262" t="s">
        <v>4562</v>
      </c>
      <c r="E2730" s="262" t="s">
        <v>1065</v>
      </c>
    </row>
    <row r="2731" spans="2:5" x14ac:dyDescent="0.45">
      <c r="B2731" s="261" t="s">
        <v>4563</v>
      </c>
      <c r="C2731" s="262">
        <v>534184</v>
      </c>
      <c r="D2731" s="262" t="s">
        <v>4564</v>
      </c>
      <c r="E2731" s="262" t="s">
        <v>622</v>
      </c>
    </row>
    <row r="2732" spans="2:5" x14ac:dyDescent="0.45">
      <c r="B2732" s="261" t="s">
        <v>4565</v>
      </c>
      <c r="C2732" s="262">
        <v>532362</v>
      </c>
      <c r="D2732" s="262" t="s">
        <v>559</v>
      </c>
      <c r="E2732" s="262" t="s">
        <v>591</v>
      </c>
    </row>
    <row r="2733" spans="2:5" x14ac:dyDescent="0.45">
      <c r="B2733" s="261" t="s">
        <v>4566</v>
      </c>
      <c r="C2733" s="262">
        <v>532895</v>
      </c>
      <c r="D2733" s="262" t="s">
        <v>4567</v>
      </c>
      <c r="E2733" s="262" t="s">
        <v>579</v>
      </c>
    </row>
    <row r="2734" spans="2:5" x14ac:dyDescent="0.45">
      <c r="B2734" s="261" t="s">
        <v>4568</v>
      </c>
      <c r="C2734" s="262">
        <v>521109</v>
      </c>
      <c r="D2734" s="262" t="s">
        <v>4569</v>
      </c>
      <c r="E2734" s="262" t="s">
        <v>574</v>
      </c>
    </row>
    <row r="2735" spans="2:5" x14ac:dyDescent="0.45">
      <c r="B2735" s="261" t="s">
        <v>4570</v>
      </c>
      <c r="C2735" s="262">
        <v>532952</v>
      </c>
      <c r="D2735" s="262" t="s">
        <v>4571</v>
      </c>
      <c r="E2735" s="262" t="s">
        <v>579</v>
      </c>
    </row>
    <row r="2736" spans="2:5" x14ac:dyDescent="0.45">
      <c r="B2736" s="261" t="s">
        <v>4572</v>
      </c>
      <c r="C2736" s="262">
        <v>519136</v>
      </c>
      <c r="D2736" s="262" t="s">
        <v>4573</v>
      </c>
      <c r="E2736" s="262" t="s">
        <v>574</v>
      </c>
    </row>
    <row r="2737" spans="2:5" x14ac:dyDescent="0.45">
      <c r="B2737" s="261" t="s">
        <v>4574</v>
      </c>
      <c r="C2737" s="262">
        <v>523391</v>
      </c>
      <c r="D2737" s="262" t="s">
        <v>4575</v>
      </c>
      <c r="E2737" s="262" t="s">
        <v>574</v>
      </c>
    </row>
    <row r="2738" spans="2:5" x14ac:dyDescent="0.45">
      <c r="B2738" s="261" t="s">
        <v>4576</v>
      </c>
      <c r="C2738" s="262">
        <v>500296</v>
      </c>
      <c r="D2738" s="262" t="s">
        <v>4577</v>
      </c>
      <c r="E2738" s="262" t="s">
        <v>574</v>
      </c>
    </row>
    <row r="2739" spans="2:5" x14ac:dyDescent="0.45">
      <c r="B2739" s="261" t="s">
        <v>4578</v>
      </c>
      <c r="C2739" s="262">
        <v>541418</v>
      </c>
      <c r="D2739" s="262" t="s">
        <v>559</v>
      </c>
      <c r="E2739" s="262" t="s">
        <v>619</v>
      </c>
    </row>
    <row r="2740" spans="2:5" x14ac:dyDescent="0.45">
      <c r="B2740" s="261" t="s">
        <v>4579</v>
      </c>
      <c r="C2740" s="262">
        <v>531212</v>
      </c>
      <c r="D2740" s="262" t="s">
        <v>559</v>
      </c>
      <c r="E2740" s="262" t="s">
        <v>576</v>
      </c>
    </row>
    <row r="2741" spans="2:5" x14ac:dyDescent="0.45">
      <c r="B2741" s="261" t="s">
        <v>4580</v>
      </c>
      <c r="C2741" s="262">
        <v>532256</v>
      </c>
      <c r="D2741" s="262" t="s">
        <v>4581</v>
      </c>
      <c r="E2741" s="262" t="s">
        <v>576</v>
      </c>
    </row>
    <row r="2742" spans="2:5" x14ac:dyDescent="0.45">
      <c r="B2742" s="261" t="s">
        <v>4582</v>
      </c>
      <c r="C2742" s="262">
        <v>538395</v>
      </c>
      <c r="D2742" s="262" t="s">
        <v>559</v>
      </c>
      <c r="E2742" s="262" t="s">
        <v>542</v>
      </c>
    </row>
    <row r="2743" spans="2:5" x14ac:dyDescent="0.45">
      <c r="B2743" s="261" t="s">
        <v>4583</v>
      </c>
      <c r="C2743" s="262">
        <v>532641</v>
      </c>
      <c r="D2743" s="262" t="s">
        <v>4584</v>
      </c>
      <c r="E2743" s="262" t="s">
        <v>574</v>
      </c>
    </row>
    <row r="2744" spans="2:5" x14ac:dyDescent="0.45">
      <c r="B2744" s="261" t="s">
        <v>4585</v>
      </c>
      <c r="C2744" s="262" t="s">
        <v>559</v>
      </c>
      <c r="D2744" s="262" t="s">
        <v>4586</v>
      </c>
      <c r="E2744" s="262" t="s">
        <v>570</v>
      </c>
    </row>
    <row r="2745" spans="2:5" x14ac:dyDescent="0.45">
      <c r="B2745" s="261" t="s">
        <v>4587</v>
      </c>
      <c r="C2745" s="262">
        <v>539551</v>
      </c>
      <c r="D2745" s="262" t="s">
        <v>4588</v>
      </c>
      <c r="E2745" s="262" t="s">
        <v>1027</v>
      </c>
    </row>
    <row r="2746" spans="2:5" x14ac:dyDescent="0.45">
      <c r="B2746" s="261" t="s">
        <v>4589</v>
      </c>
      <c r="C2746" s="262">
        <v>540080</v>
      </c>
      <c r="D2746" s="262" t="s">
        <v>559</v>
      </c>
      <c r="E2746" s="262" t="s">
        <v>591</v>
      </c>
    </row>
    <row r="2747" spans="2:5" x14ac:dyDescent="0.45">
      <c r="B2747" s="261" t="s">
        <v>4590</v>
      </c>
      <c r="C2747" s="262">
        <v>519455</v>
      </c>
      <c r="D2747" s="262" t="s">
        <v>559</v>
      </c>
      <c r="E2747" s="262" t="s">
        <v>672</v>
      </c>
    </row>
    <row r="2748" spans="2:5" x14ac:dyDescent="0.45">
      <c r="B2748" s="261" t="s">
        <v>4591</v>
      </c>
      <c r="C2748" s="262">
        <v>540204</v>
      </c>
      <c r="D2748" s="262" t="s">
        <v>4592</v>
      </c>
      <c r="E2748" s="262" t="s">
        <v>643</v>
      </c>
    </row>
    <row r="2749" spans="2:5" x14ac:dyDescent="0.45">
      <c r="B2749" s="261" t="s">
        <v>4593</v>
      </c>
      <c r="C2749" s="262">
        <v>531416</v>
      </c>
      <c r="D2749" s="262" t="s">
        <v>559</v>
      </c>
      <c r="E2749" s="262" t="s">
        <v>645</v>
      </c>
    </row>
    <row r="2750" spans="2:5" x14ac:dyDescent="0.45">
      <c r="B2750" s="261" t="s">
        <v>4594</v>
      </c>
      <c r="C2750" s="262" t="s">
        <v>559</v>
      </c>
      <c r="D2750" s="262" t="s">
        <v>4595</v>
      </c>
      <c r="E2750" s="262" t="s">
        <v>570</v>
      </c>
    </row>
    <row r="2751" spans="2:5" x14ac:dyDescent="0.45">
      <c r="B2751" s="261" t="s">
        <v>4596</v>
      </c>
      <c r="C2751" s="262">
        <v>526739</v>
      </c>
      <c r="D2751" s="262" t="s">
        <v>559</v>
      </c>
      <c r="E2751" s="262" t="s">
        <v>718</v>
      </c>
    </row>
    <row r="2752" spans="2:5" x14ac:dyDescent="0.45">
      <c r="B2752" s="261" t="s">
        <v>4597</v>
      </c>
      <c r="C2752" s="262">
        <v>517431</v>
      </c>
      <c r="D2752" s="262" t="s">
        <v>4598</v>
      </c>
      <c r="E2752" s="262" t="s">
        <v>678</v>
      </c>
    </row>
    <row r="2753" spans="2:5" x14ac:dyDescent="0.45">
      <c r="B2753" s="261" t="s">
        <v>4599</v>
      </c>
      <c r="C2753" s="262">
        <v>539595</v>
      </c>
      <c r="D2753" s="262" t="s">
        <v>559</v>
      </c>
      <c r="E2753" s="262" t="s">
        <v>542</v>
      </c>
    </row>
    <row r="2754" spans="2:5" x14ac:dyDescent="0.45">
      <c r="B2754" s="261" t="s">
        <v>4600</v>
      </c>
      <c r="C2754" s="262">
        <v>524816</v>
      </c>
      <c r="D2754" s="262" t="s">
        <v>4601</v>
      </c>
      <c r="E2754" s="262" t="s">
        <v>597</v>
      </c>
    </row>
    <row r="2755" spans="2:5" x14ac:dyDescent="0.45">
      <c r="B2755" s="261" t="s">
        <v>4602</v>
      </c>
      <c r="C2755" s="262">
        <v>537291</v>
      </c>
      <c r="D2755" s="262" t="s">
        <v>4603</v>
      </c>
      <c r="E2755" s="262" t="s">
        <v>756</v>
      </c>
    </row>
    <row r="2756" spans="2:5" x14ac:dyDescent="0.45">
      <c r="B2756" s="261" t="s">
        <v>4604</v>
      </c>
      <c r="C2756" s="262">
        <v>537291</v>
      </c>
      <c r="D2756" s="262" t="s">
        <v>4603</v>
      </c>
      <c r="E2756" s="262" t="s">
        <v>756</v>
      </c>
    </row>
    <row r="2757" spans="2:5" x14ac:dyDescent="0.45">
      <c r="B2757" s="261" t="s">
        <v>4605</v>
      </c>
      <c r="C2757" s="262">
        <v>502407</v>
      </c>
      <c r="D2757" s="262" t="s">
        <v>559</v>
      </c>
      <c r="E2757" s="262" t="s">
        <v>553</v>
      </c>
    </row>
    <row r="2758" spans="2:5" x14ac:dyDescent="0.45">
      <c r="B2758" s="261" t="s">
        <v>4606</v>
      </c>
      <c r="C2758" s="262">
        <v>532234</v>
      </c>
      <c r="D2758" s="262" t="s">
        <v>4607</v>
      </c>
      <c r="E2758" s="262" t="s">
        <v>862</v>
      </c>
    </row>
    <row r="2759" spans="2:5" x14ac:dyDescent="0.45">
      <c r="B2759" s="261" t="s">
        <v>4608</v>
      </c>
      <c r="C2759" s="262">
        <v>523630</v>
      </c>
      <c r="D2759" s="262" t="s">
        <v>4609</v>
      </c>
      <c r="E2759" s="262" t="s">
        <v>1065</v>
      </c>
    </row>
    <row r="2760" spans="2:5" x14ac:dyDescent="0.45">
      <c r="B2760" s="261" t="s">
        <v>4610</v>
      </c>
      <c r="C2760" s="262">
        <v>531289</v>
      </c>
      <c r="D2760" s="262" t="s">
        <v>559</v>
      </c>
      <c r="E2760" s="262" t="s">
        <v>880</v>
      </c>
    </row>
    <row r="2761" spans="2:5" x14ac:dyDescent="0.45">
      <c r="B2761" s="261" t="s">
        <v>4611</v>
      </c>
      <c r="C2761" s="262">
        <v>531651</v>
      </c>
      <c r="D2761" s="262" t="s">
        <v>559</v>
      </c>
      <c r="E2761" s="262" t="s">
        <v>591</v>
      </c>
    </row>
    <row r="2762" spans="2:5" x14ac:dyDescent="0.45">
      <c r="B2762" s="261" t="s">
        <v>4612</v>
      </c>
      <c r="C2762" s="262">
        <v>507813</v>
      </c>
      <c r="D2762" s="262" t="s">
        <v>559</v>
      </c>
      <c r="E2762" s="262" t="s">
        <v>1591</v>
      </c>
    </row>
    <row r="2763" spans="2:5" x14ac:dyDescent="0.45">
      <c r="B2763" s="261" t="s">
        <v>4613</v>
      </c>
      <c r="C2763" s="262">
        <v>500298</v>
      </c>
      <c r="D2763" s="262" t="s">
        <v>559</v>
      </c>
      <c r="E2763" s="262" t="s">
        <v>607</v>
      </c>
    </row>
    <row r="2764" spans="2:5" x14ac:dyDescent="0.45">
      <c r="B2764" s="261" t="s">
        <v>4614</v>
      </c>
      <c r="C2764" s="262">
        <v>526616</v>
      </c>
      <c r="D2764" s="262" t="s">
        <v>559</v>
      </c>
      <c r="E2764" s="262" t="s">
        <v>678</v>
      </c>
    </row>
    <row r="2765" spans="2:5" x14ac:dyDescent="0.45">
      <c r="B2765" s="261" t="s">
        <v>4615</v>
      </c>
      <c r="C2765" s="262">
        <v>531287</v>
      </c>
      <c r="D2765" s="262" t="s">
        <v>559</v>
      </c>
      <c r="E2765" s="262" t="s">
        <v>678</v>
      </c>
    </row>
    <row r="2766" spans="2:5" x14ac:dyDescent="0.45">
      <c r="B2766" s="261" t="s">
        <v>4616</v>
      </c>
      <c r="C2766" s="262">
        <v>516062</v>
      </c>
      <c r="D2766" s="262" t="s">
        <v>559</v>
      </c>
      <c r="E2766" s="262" t="s">
        <v>1052</v>
      </c>
    </row>
    <row r="2767" spans="2:5" x14ac:dyDescent="0.45">
      <c r="B2767" s="261" t="s">
        <v>4617</v>
      </c>
      <c r="C2767" s="262">
        <v>504882</v>
      </c>
      <c r="D2767" s="262" t="s">
        <v>559</v>
      </c>
      <c r="E2767" s="262" t="s">
        <v>645</v>
      </c>
    </row>
    <row r="2768" spans="2:5" x14ac:dyDescent="0.45">
      <c r="B2768" s="261" t="s">
        <v>4618</v>
      </c>
      <c r="C2768" s="262">
        <v>504882</v>
      </c>
      <c r="D2768" s="262" t="s">
        <v>559</v>
      </c>
      <c r="E2768" s="262" t="s">
        <v>645</v>
      </c>
    </row>
    <row r="2769" spans="2:5" x14ac:dyDescent="0.45">
      <c r="B2769" s="261" t="s">
        <v>4619</v>
      </c>
      <c r="C2769" s="262">
        <v>513179</v>
      </c>
      <c r="D2769" s="262" t="s">
        <v>4620</v>
      </c>
      <c r="E2769" s="262" t="s">
        <v>591</v>
      </c>
    </row>
    <row r="2770" spans="2:5" x14ac:dyDescent="0.45">
      <c r="B2770" s="261" t="s">
        <v>4621</v>
      </c>
      <c r="C2770" s="262">
        <v>530119</v>
      </c>
      <c r="D2770" s="262" t="s">
        <v>559</v>
      </c>
      <c r="E2770" s="262" t="s">
        <v>806</v>
      </c>
    </row>
    <row r="2771" spans="2:5" x14ac:dyDescent="0.45">
      <c r="B2771" s="261" t="s">
        <v>4622</v>
      </c>
      <c r="C2771" s="262">
        <v>531834</v>
      </c>
      <c r="D2771" s="262" t="s">
        <v>559</v>
      </c>
      <c r="E2771" s="262" t="s">
        <v>756</v>
      </c>
    </row>
    <row r="2772" spans="2:5" x14ac:dyDescent="0.45">
      <c r="B2772" s="261" t="s">
        <v>4623</v>
      </c>
      <c r="C2772" s="262">
        <v>524654</v>
      </c>
      <c r="D2772" s="262" t="s">
        <v>559</v>
      </c>
      <c r="E2772" s="262" t="s">
        <v>597</v>
      </c>
    </row>
    <row r="2773" spans="2:5" x14ac:dyDescent="0.45">
      <c r="B2773" s="261" t="s">
        <v>4624</v>
      </c>
      <c r="C2773" s="262">
        <v>538926</v>
      </c>
      <c r="D2773" s="262" t="s">
        <v>559</v>
      </c>
      <c r="E2773" s="262" t="s">
        <v>756</v>
      </c>
    </row>
    <row r="2774" spans="2:5" x14ac:dyDescent="0.45">
      <c r="B2774" s="261" t="s">
        <v>4625</v>
      </c>
      <c r="C2774" s="262">
        <v>513023</v>
      </c>
      <c r="D2774" s="262" t="s">
        <v>4626</v>
      </c>
      <c r="E2774" s="262" t="s">
        <v>697</v>
      </c>
    </row>
    <row r="2775" spans="2:5" x14ac:dyDescent="0.45">
      <c r="B2775" s="261" t="s">
        <v>4627</v>
      </c>
      <c r="C2775" s="262">
        <v>539521</v>
      </c>
      <c r="D2775" s="262" t="s">
        <v>559</v>
      </c>
      <c r="E2775" s="262" t="s">
        <v>542</v>
      </c>
    </row>
    <row r="2776" spans="2:5" x14ac:dyDescent="0.45">
      <c r="B2776" s="261" t="s">
        <v>4628</v>
      </c>
      <c r="C2776" s="262">
        <v>532504</v>
      </c>
      <c r="D2776" s="262" t="s">
        <v>4629</v>
      </c>
      <c r="E2776" s="262" t="s">
        <v>607</v>
      </c>
    </row>
    <row r="2777" spans="2:5" x14ac:dyDescent="0.45">
      <c r="B2777" s="261" t="s">
        <v>4630</v>
      </c>
      <c r="C2777" s="262">
        <v>531494</v>
      </c>
      <c r="D2777" s="262" t="s">
        <v>559</v>
      </c>
      <c r="E2777" s="262" t="s">
        <v>645</v>
      </c>
    </row>
    <row r="2778" spans="2:5" x14ac:dyDescent="0.45">
      <c r="B2778" s="261" t="s">
        <v>4631</v>
      </c>
      <c r="C2778" s="262">
        <v>539332</v>
      </c>
      <c r="D2778" s="262" t="s">
        <v>4632</v>
      </c>
      <c r="E2778" s="262" t="s">
        <v>681</v>
      </c>
    </row>
    <row r="2779" spans="2:5" x14ac:dyDescent="0.45">
      <c r="B2779" s="261" t="s">
        <v>4633</v>
      </c>
      <c r="C2779" s="262">
        <v>539525</v>
      </c>
      <c r="D2779" s="262" t="s">
        <v>559</v>
      </c>
      <c r="E2779" s="262" t="s">
        <v>593</v>
      </c>
    </row>
    <row r="2780" spans="2:5" x14ac:dyDescent="0.45">
      <c r="B2780" s="261" t="s">
        <v>4634</v>
      </c>
      <c r="C2780" s="262">
        <v>508989</v>
      </c>
      <c r="D2780" s="262" t="s">
        <v>4635</v>
      </c>
      <c r="E2780" s="262" t="s">
        <v>1081</v>
      </c>
    </row>
    <row r="2781" spans="2:5" x14ac:dyDescent="0.45">
      <c r="B2781" s="261" t="s">
        <v>4636</v>
      </c>
      <c r="C2781" s="262">
        <v>538668</v>
      </c>
      <c r="D2781" s="262" t="s">
        <v>559</v>
      </c>
      <c r="E2781" s="262" t="s">
        <v>576</v>
      </c>
    </row>
    <row r="2782" spans="2:5" x14ac:dyDescent="0.45">
      <c r="B2782" s="261" t="s">
        <v>4637</v>
      </c>
      <c r="C2782" s="262">
        <v>523242</v>
      </c>
      <c r="D2782" s="262" t="s">
        <v>559</v>
      </c>
      <c r="E2782" s="262" t="s">
        <v>983</v>
      </c>
    </row>
    <row r="2783" spans="2:5" x14ac:dyDescent="0.45">
      <c r="B2783" s="261" t="s">
        <v>4638</v>
      </c>
      <c r="C2783" s="262">
        <v>534309</v>
      </c>
      <c r="D2783" s="262" t="s">
        <v>4639</v>
      </c>
      <c r="E2783" s="262" t="s">
        <v>955</v>
      </c>
    </row>
    <row r="2784" spans="2:5" x14ac:dyDescent="0.45">
      <c r="B2784" s="261" t="s">
        <v>4640</v>
      </c>
      <c r="C2784" s="262">
        <v>534309</v>
      </c>
      <c r="D2784" s="262" t="s">
        <v>4639</v>
      </c>
      <c r="E2784" s="262" t="s">
        <v>955</v>
      </c>
    </row>
    <row r="2785" spans="2:5" x14ac:dyDescent="0.45">
      <c r="B2785" s="261" t="s">
        <v>4641</v>
      </c>
      <c r="C2785" s="262">
        <v>519506</v>
      </c>
      <c r="D2785" s="262" t="s">
        <v>559</v>
      </c>
      <c r="E2785" s="262" t="s">
        <v>619</v>
      </c>
    </row>
    <row r="2786" spans="2:5" x14ac:dyDescent="0.45">
      <c r="B2786" s="261" t="s">
        <v>4642</v>
      </c>
      <c r="C2786" s="262">
        <v>531452</v>
      </c>
      <c r="D2786" s="262" t="s">
        <v>559</v>
      </c>
      <c r="E2786" s="262" t="s">
        <v>576</v>
      </c>
    </row>
    <row r="2787" spans="2:5" x14ac:dyDescent="0.45">
      <c r="B2787" s="261" t="s">
        <v>4643</v>
      </c>
      <c r="C2787" s="262">
        <v>500294</v>
      </c>
      <c r="D2787" s="262" t="s">
        <v>4644</v>
      </c>
      <c r="E2787" s="262" t="s">
        <v>955</v>
      </c>
    </row>
    <row r="2788" spans="2:5" x14ac:dyDescent="0.45">
      <c r="B2788" s="261" t="s">
        <v>4645</v>
      </c>
      <c r="C2788" s="262">
        <v>502168</v>
      </c>
      <c r="D2788" s="262" t="s">
        <v>4646</v>
      </c>
      <c r="E2788" s="262" t="s">
        <v>572</v>
      </c>
    </row>
    <row r="2789" spans="2:5" x14ac:dyDescent="0.45">
      <c r="B2789" s="261" t="s">
        <v>4647</v>
      </c>
      <c r="C2789" s="262">
        <v>530557</v>
      </c>
      <c r="D2789" s="262" t="s">
        <v>559</v>
      </c>
      <c r="E2789" s="262" t="s">
        <v>542</v>
      </c>
    </row>
    <row r="2790" spans="2:5" x14ac:dyDescent="0.45">
      <c r="B2790" s="261" t="s">
        <v>4648</v>
      </c>
      <c r="C2790" s="262">
        <v>511535</v>
      </c>
      <c r="D2790" s="262" t="s">
        <v>559</v>
      </c>
      <c r="E2790" s="262" t="s">
        <v>542</v>
      </c>
    </row>
    <row r="2791" spans="2:5" x14ac:dyDescent="0.45">
      <c r="B2791" s="261" t="s">
        <v>4649</v>
      </c>
      <c r="C2791" s="262">
        <v>532649</v>
      </c>
      <c r="D2791" s="262" t="s">
        <v>4650</v>
      </c>
      <c r="E2791" s="262" t="s">
        <v>597</v>
      </c>
    </row>
    <row r="2792" spans="2:5" x14ac:dyDescent="0.45">
      <c r="B2792" s="261" t="s">
        <v>4651</v>
      </c>
      <c r="C2792" s="262">
        <v>508670</v>
      </c>
      <c r="D2792" s="262" t="s">
        <v>559</v>
      </c>
      <c r="E2792" s="262" t="s">
        <v>964</v>
      </c>
    </row>
    <row r="2793" spans="2:5" x14ac:dyDescent="0.45">
      <c r="B2793" s="261" t="s">
        <v>4652</v>
      </c>
      <c r="C2793" s="262">
        <v>531049</v>
      </c>
      <c r="D2793" s="262" t="s">
        <v>559</v>
      </c>
      <c r="E2793" s="262" t="s">
        <v>1085</v>
      </c>
    </row>
    <row r="2794" spans="2:5" x14ac:dyDescent="0.45">
      <c r="B2794" s="261" t="s">
        <v>4653</v>
      </c>
      <c r="C2794" s="262">
        <v>539409</v>
      </c>
      <c r="D2794" s="262" t="s">
        <v>559</v>
      </c>
      <c r="E2794" s="262" t="s">
        <v>581</v>
      </c>
    </row>
    <row r="2795" spans="2:5" x14ac:dyDescent="0.45">
      <c r="B2795" s="261" t="s">
        <v>4654</v>
      </c>
      <c r="C2795" s="262">
        <v>537838</v>
      </c>
      <c r="D2795" s="262" t="s">
        <v>559</v>
      </c>
      <c r="E2795" s="262" t="s">
        <v>581</v>
      </c>
    </row>
    <row r="2796" spans="2:5" x14ac:dyDescent="0.45">
      <c r="B2796" s="261" t="s">
        <v>4655</v>
      </c>
      <c r="C2796" s="262">
        <v>519560</v>
      </c>
      <c r="D2796" s="262" t="s">
        <v>559</v>
      </c>
      <c r="E2796" s="262" t="s">
        <v>756</v>
      </c>
    </row>
    <row r="2797" spans="2:5" x14ac:dyDescent="0.45">
      <c r="B2797" s="261" t="s">
        <v>4656</v>
      </c>
      <c r="C2797" s="262">
        <v>539016</v>
      </c>
      <c r="D2797" s="262" t="s">
        <v>559</v>
      </c>
      <c r="E2797" s="262" t="s">
        <v>576</v>
      </c>
    </row>
    <row r="2798" spans="2:5" x14ac:dyDescent="0.45">
      <c r="B2798" s="261" t="s">
        <v>4657</v>
      </c>
      <c r="C2798" s="262">
        <v>532864</v>
      </c>
      <c r="D2798" s="262" t="s">
        <v>4658</v>
      </c>
      <c r="E2798" s="262" t="s">
        <v>1475</v>
      </c>
    </row>
    <row r="2799" spans="2:5" x14ac:dyDescent="0.45">
      <c r="B2799" s="261" t="s">
        <v>4659</v>
      </c>
      <c r="C2799" s="262">
        <v>504112</v>
      </c>
      <c r="D2799" s="262" t="s">
        <v>4660</v>
      </c>
      <c r="E2799" s="262" t="s">
        <v>2178</v>
      </c>
    </row>
    <row r="2800" spans="2:5" x14ac:dyDescent="0.45">
      <c r="B2800" s="261" t="s">
        <v>4661</v>
      </c>
      <c r="C2800" s="262">
        <v>514332</v>
      </c>
      <c r="D2800" s="262" t="s">
        <v>559</v>
      </c>
      <c r="E2800" s="262" t="s">
        <v>645</v>
      </c>
    </row>
    <row r="2801" spans="2:5" x14ac:dyDescent="0.45">
      <c r="B2801" s="261" t="s">
        <v>4662</v>
      </c>
      <c r="C2801" s="262">
        <v>526195</v>
      </c>
      <c r="D2801" s="262" t="s">
        <v>559</v>
      </c>
      <c r="E2801" s="262" t="s">
        <v>672</v>
      </c>
    </row>
    <row r="2802" spans="2:5" x14ac:dyDescent="0.45">
      <c r="B2802" s="261" t="s">
        <v>4663</v>
      </c>
      <c r="C2802" s="262">
        <v>526195</v>
      </c>
      <c r="D2802" s="262" t="s">
        <v>559</v>
      </c>
      <c r="E2802" s="262" t="s">
        <v>672</v>
      </c>
    </row>
    <row r="2803" spans="2:5" x14ac:dyDescent="0.45">
      <c r="B2803" s="261" t="s">
        <v>4664</v>
      </c>
      <c r="C2803" s="262">
        <v>542665</v>
      </c>
      <c r="D2803" s="262" t="s">
        <v>4665</v>
      </c>
      <c r="E2803" s="262" t="s">
        <v>718</v>
      </c>
    </row>
    <row r="2804" spans="2:5" x14ac:dyDescent="0.45">
      <c r="B2804" s="261" t="s">
        <v>4666</v>
      </c>
      <c r="C2804" s="262">
        <v>512522</v>
      </c>
      <c r="D2804" s="262" t="s">
        <v>559</v>
      </c>
      <c r="E2804" s="262" t="s">
        <v>581</v>
      </c>
    </row>
    <row r="2805" spans="2:5" x14ac:dyDescent="0.45">
      <c r="B2805" s="261" t="s">
        <v>4667</v>
      </c>
      <c r="C2805" s="262">
        <v>505355</v>
      </c>
      <c r="D2805" s="262" t="s">
        <v>4668</v>
      </c>
      <c r="E2805" s="262" t="s">
        <v>978</v>
      </c>
    </row>
    <row r="2806" spans="2:5" x14ac:dyDescent="0.45">
      <c r="B2806" s="261" t="s">
        <v>4669</v>
      </c>
      <c r="C2806" s="262">
        <v>500790</v>
      </c>
      <c r="D2806" s="262" t="s">
        <v>338</v>
      </c>
      <c r="E2806" s="262" t="s">
        <v>619</v>
      </c>
    </row>
    <row r="2807" spans="2:5" x14ac:dyDescent="0.45">
      <c r="B2807" s="261" t="s">
        <v>4670</v>
      </c>
      <c r="C2807" s="262">
        <v>500790</v>
      </c>
      <c r="D2807" s="262" t="s">
        <v>338</v>
      </c>
      <c r="E2807" s="262" t="s">
        <v>619</v>
      </c>
    </row>
    <row r="2808" spans="2:5" x14ac:dyDescent="0.45">
      <c r="B2808" s="261" t="s">
        <v>4671</v>
      </c>
      <c r="C2808" s="262">
        <v>509040</v>
      </c>
      <c r="D2808" s="262" t="s">
        <v>559</v>
      </c>
      <c r="E2808" s="262" t="s">
        <v>651</v>
      </c>
    </row>
    <row r="2809" spans="2:5" x14ac:dyDescent="0.45">
      <c r="B2809" s="261" t="s">
        <v>4672</v>
      </c>
      <c r="C2809" s="262">
        <v>509040</v>
      </c>
      <c r="D2809" s="262" t="s">
        <v>559</v>
      </c>
      <c r="E2809" s="262" t="s">
        <v>651</v>
      </c>
    </row>
    <row r="2810" spans="2:5" x14ac:dyDescent="0.45">
      <c r="B2810" s="261" t="s">
        <v>4673</v>
      </c>
      <c r="C2810" s="262">
        <v>542117</v>
      </c>
      <c r="D2810" s="262" t="s">
        <v>559</v>
      </c>
      <c r="E2810" s="262" t="s">
        <v>508</v>
      </c>
    </row>
    <row r="2811" spans="2:5" x14ac:dyDescent="0.45">
      <c r="B2811" s="261" t="s">
        <v>4674</v>
      </c>
      <c r="C2811" s="262">
        <v>511658</v>
      </c>
      <c r="D2811" s="262" t="s">
        <v>559</v>
      </c>
      <c r="E2811" s="262" t="s">
        <v>651</v>
      </c>
    </row>
    <row r="2812" spans="2:5" x14ac:dyDescent="0.45">
      <c r="B2812" s="261" t="s">
        <v>4675</v>
      </c>
      <c r="C2812" s="262">
        <v>523558</v>
      </c>
      <c r="D2812" s="262" t="s">
        <v>559</v>
      </c>
      <c r="E2812" s="262" t="s">
        <v>1099</v>
      </c>
    </row>
    <row r="2813" spans="2:5" x14ac:dyDescent="0.45">
      <c r="B2813" s="261" t="s">
        <v>4676</v>
      </c>
      <c r="C2813" s="262">
        <v>532798</v>
      </c>
      <c r="D2813" s="262" t="s">
        <v>4677</v>
      </c>
      <c r="E2813" s="262" t="s">
        <v>724</v>
      </c>
    </row>
    <row r="2814" spans="2:5" x14ac:dyDescent="0.45">
      <c r="B2814" s="261" t="s">
        <v>4678</v>
      </c>
      <c r="C2814" s="262">
        <v>532887</v>
      </c>
      <c r="D2814" s="262" t="s">
        <v>4679</v>
      </c>
      <c r="E2814" s="262" t="s">
        <v>602</v>
      </c>
    </row>
    <row r="2815" spans="2:5" x14ac:dyDescent="0.45">
      <c r="B2815" s="261" t="s">
        <v>4680</v>
      </c>
      <c r="C2815" s="262">
        <v>524558</v>
      </c>
      <c r="D2815" s="262" t="s">
        <v>4681</v>
      </c>
      <c r="E2815" s="262" t="s">
        <v>597</v>
      </c>
    </row>
    <row r="2816" spans="2:5" x14ac:dyDescent="0.45">
      <c r="B2816" s="261" t="s">
        <v>4682</v>
      </c>
      <c r="C2816" s="262">
        <v>532529</v>
      </c>
      <c r="D2816" s="262" t="s">
        <v>4683</v>
      </c>
      <c r="E2816" s="262" t="s">
        <v>1294</v>
      </c>
    </row>
    <row r="2817" spans="2:5" x14ac:dyDescent="0.45">
      <c r="B2817" s="261" t="s">
        <v>4684</v>
      </c>
      <c r="C2817" s="262">
        <v>540243</v>
      </c>
      <c r="D2817" s="262" t="s">
        <v>559</v>
      </c>
      <c r="E2817" s="262" t="s">
        <v>581</v>
      </c>
    </row>
    <row r="2818" spans="2:5" x14ac:dyDescent="0.45">
      <c r="B2818" s="261" t="s">
        <v>4685</v>
      </c>
      <c r="C2818" s="262">
        <v>508867</v>
      </c>
      <c r="D2818" s="262" t="s">
        <v>559</v>
      </c>
      <c r="E2818" s="262" t="s">
        <v>651</v>
      </c>
    </row>
    <row r="2819" spans="2:5" x14ac:dyDescent="0.45">
      <c r="B2819" s="261" t="s">
        <v>4686</v>
      </c>
      <c r="C2819" s="262">
        <v>501479</v>
      </c>
      <c r="D2819" s="262" t="s">
        <v>559</v>
      </c>
      <c r="E2819" s="262" t="s">
        <v>581</v>
      </c>
    </row>
    <row r="2820" spans="2:5" x14ac:dyDescent="0.45">
      <c r="B2820" s="261" t="s">
        <v>4687</v>
      </c>
      <c r="C2820" s="262">
        <v>536644</v>
      </c>
      <c r="D2820" s="262" t="s">
        <v>559</v>
      </c>
      <c r="E2820" s="262" t="s">
        <v>581</v>
      </c>
    </row>
    <row r="2821" spans="2:5" x14ac:dyDescent="0.45">
      <c r="B2821" s="261" t="s">
        <v>4688</v>
      </c>
      <c r="C2821" s="262">
        <v>540900</v>
      </c>
      <c r="D2821" s="262" t="s">
        <v>4689</v>
      </c>
      <c r="E2821" s="262" t="s">
        <v>545</v>
      </c>
    </row>
    <row r="2822" spans="2:5" x14ac:dyDescent="0.45">
      <c r="B2822" s="261" t="s">
        <v>4690</v>
      </c>
      <c r="C2822" s="262">
        <v>532416</v>
      </c>
      <c r="D2822" s="262" t="s">
        <v>4691</v>
      </c>
      <c r="E2822" s="262" t="s">
        <v>1081</v>
      </c>
    </row>
    <row r="2823" spans="2:5" x14ac:dyDescent="0.45">
      <c r="B2823" s="261" t="s">
        <v>4692</v>
      </c>
      <c r="C2823" s="262">
        <v>538874</v>
      </c>
      <c r="D2823" s="262" t="s">
        <v>559</v>
      </c>
      <c r="E2823" s="262" t="s">
        <v>542</v>
      </c>
    </row>
    <row r="2824" spans="2:5" x14ac:dyDescent="0.45">
      <c r="B2824" s="261" t="s">
        <v>4693</v>
      </c>
      <c r="C2824" s="262">
        <v>524774</v>
      </c>
      <c r="D2824" s="262" t="s">
        <v>559</v>
      </c>
      <c r="E2824" s="262" t="s">
        <v>597</v>
      </c>
    </row>
    <row r="2825" spans="2:5" x14ac:dyDescent="0.45">
      <c r="B2825" s="261" t="s">
        <v>4694</v>
      </c>
      <c r="C2825" s="262">
        <v>517554</v>
      </c>
      <c r="D2825" s="262" t="s">
        <v>559</v>
      </c>
      <c r="E2825" s="262" t="s">
        <v>639</v>
      </c>
    </row>
    <row r="2826" spans="2:5" x14ac:dyDescent="0.45">
      <c r="B2826" s="261" t="s">
        <v>4695</v>
      </c>
      <c r="C2826" s="262">
        <v>533098</v>
      </c>
      <c r="D2826" s="262" t="s">
        <v>4696</v>
      </c>
      <c r="E2826" s="262" t="s">
        <v>697</v>
      </c>
    </row>
    <row r="2827" spans="2:5" x14ac:dyDescent="0.45">
      <c r="B2827" s="261" t="s">
        <v>4697</v>
      </c>
      <c r="C2827" s="262">
        <v>526721</v>
      </c>
      <c r="D2827" s="262" t="s">
        <v>559</v>
      </c>
      <c r="E2827" s="262" t="s">
        <v>736</v>
      </c>
    </row>
    <row r="2828" spans="2:5" x14ac:dyDescent="0.45">
      <c r="B2828" s="261" t="s">
        <v>4698</v>
      </c>
      <c r="C2828" s="262">
        <v>523209</v>
      </c>
      <c r="D2828" s="262" t="s">
        <v>559</v>
      </c>
      <c r="E2828" s="262" t="s">
        <v>576</v>
      </c>
    </row>
    <row r="2829" spans="2:5" x14ac:dyDescent="0.45">
      <c r="B2829" s="261" t="s">
        <v>4699</v>
      </c>
      <c r="C2829" s="262">
        <v>512103</v>
      </c>
      <c r="D2829" s="262" t="s">
        <v>559</v>
      </c>
      <c r="E2829" s="262" t="s">
        <v>1085</v>
      </c>
    </row>
    <row r="2830" spans="2:5" x14ac:dyDescent="0.45">
      <c r="B2830" s="261" t="s">
        <v>4700</v>
      </c>
      <c r="C2830" s="262">
        <v>531083</v>
      </c>
      <c r="D2830" s="262" t="s">
        <v>559</v>
      </c>
      <c r="E2830" s="262" t="s">
        <v>651</v>
      </c>
    </row>
    <row r="2831" spans="2:5" x14ac:dyDescent="0.45">
      <c r="B2831" s="261" t="s">
        <v>4701</v>
      </c>
      <c r="C2831" s="262">
        <v>500304</v>
      </c>
      <c r="D2831" s="262" t="s">
        <v>4702</v>
      </c>
      <c r="E2831" s="262" t="s">
        <v>1042</v>
      </c>
    </row>
    <row r="2832" spans="2:5" x14ac:dyDescent="0.45">
      <c r="B2832" s="261" t="s">
        <v>4703</v>
      </c>
      <c r="C2832" s="262">
        <v>532541</v>
      </c>
      <c r="D2832" s="262" t="s">
        <v>4704</v>
      </c>
      <c r="E2832" s="262" t="s">
        <v>545</v>
      </c>
    </row>
    <row r="2833" spans="2:5" x14ac:dyDescent="0.45">
      <c r="B2833" s="261" t="s">
        <v>4705</v>
      </c>
      <c r="C2833" s="262">
        <v>526159</v>
      </c>
      <c r="D2833" s="262" t="s">
        <v>559</v>
      </c>
      <c r="E2833" s="262" t="s">
        <v>581</v>
      </c>
    </row>
    <row r="2834" spans="2:5" x14ac:dyDescent="0.45">
      <c r="B2834" s="261" t="s">
        <v>4706</v>
      </c>
      <c r="C2834" s="262">
        <v>531272</v>
      </c>
      <c r="D2834" s="262" t="s">
        <v>559</v>
      </c>
      <c r="E2834" s="262" t="s">
        <v>576</v>
      </c>
    </row>
    <row r="2835" spans="2:5" x14ac:dyDescent="0.45">
      <c r="B2835" s="261" t="s">
        <v>4707</v>
      </c>
      <c r="C2835" s="262">
        <v>530377</v>
      </c>
      <c r="D2835" s="262" t="s">
        <v>4708</v>
      </c>
      <c r="E2835" s="262" t="s">
        <v>645</v>
      </c>
    </row>
    <row r="2836" spans="2:5" x14ac:dyDescent="0.45">
      <c r="B2836" s="261" t="s">
        <v>4709</v>
      </c>
      <c r="C2836" s="262">
        <v>542231</v>
      </c>
      <c r="D2836" s="262" t="s">
        <v>4710</v>
      </c>
      <c r="E2836" s="262" t="s">
        <v>645</v>
      </c>
    </row>
    <row r="2837" spans="2:5" x14ac:dyDescent="0.45">
      <c r="B2837" s="261" t="s">
        <v>4711</v>
      </c>
      <c r="C2837" s="262">
        <v>502294</v>
      </c>
      <c r="D2837" s="262" t="s">
        <v>559</v>
      </c>
      <c r="E2837" s="262" t="s">
        <v>1085</v>
      </c>
    </row>
    <row r="2838" spans="2:5" x14ac:dyDescent="0.45">
      <c r="B2838" s="261" t="s">
        <v>4712</v>
      </c>
      <c r="C2838" s="262">
        <v>530129</v>
      </c>
      <c r="D2838" s="262" t="s">
        <v>559</v>
      </c>
      <c r="E2838" s="262" t="s">
        <v>880</v>
      </c>
    </row>
    <row r="2839" spans="2:5" x14ac:dyDescent="0.45">
      <c r="B2839" s="261" t="s">
        <v>4713</v>
      </c>
      <c r="C2839" s="262">
        <v>523385</v>
      </c>
      <c r="D2839" s="262" t="s">
        <v>4714</v>
      </c>
      <c r="E2839" s="262" t="s">
        <v>678</v>
      </c>
    </row>
    <row r="2840" spans="2:5" x14ac:dyDescent="0.45">
      <c r="B2840" s="261" t="s">
        <v>4715</v>
      </c>
      <c r="C2840" s="262">
        <v>512004</v>
      </c>
      <c r="D2840" s="262" t="s">
        <v>559</v>
      </c>
      <c r="E2840" s="262" t="s">
        <v>978</v>
      </c>
    </row>
    <row r="2841" spans="2:5" x14ac:dyDescent="0.45">
      <c r="B2841" s="261" t="s">
        <v>4716</v>
      </c>
      <c r="C2841" s="262">
        <v>531598</v>
      </c>
      <c r="D2841" s="262" t="s">
        <v>559</v>
      </c>
      <c r="E2841" s="262" t="s">
        <v>619</v>
      </c>
    </row>
    <row r="2842" spans="2:5" x14ac:dyDescent="0.45">
      <c r="B2842" s="261" t="s">
        <v>4717</v>
      </c>
      <c r="C2842" s="262">
        <v>530971</v>
      </c>
      <c r="D2842" s="262" t="s">
        <v>559</v>
      </c>
      <c r="E2842" s="262" t="s">
        <v>581</v>
      </c>
    </row>
    <row r="2843" spans="2:5" x14ac:dyDescent="0.45">
      <c r="B2843" s="261" t="s">
        <v>4718</v>
      </c>
      <c r="C2843" s="262">
        <v>511714</v>
      </c>
      <c r="D2843" s="262" t="s">
        <v>559</v>
      </c>
      <c r="E2843" s="262" t="s">
        <v>645</v>
      </c>
    </row>
    <row r="2844" spans="2:5" x14ac:dyDescent="0.45">
      <c r="B2844" s="261" t="s">
        <v>4719</v>
      </c>
      <c r="C2844" s="262">
        <v>539843</v>
      </c>
      <c r="D2844" s="262" t="s">
        <v>559</v>
      </c>
      <c r="E2844" s="262" t="s">
        <v>545</v>
      </c>
    </row>
    <row r="2845" spans="2:5" x14ac:dyDescent="0.45">
      <c r="B2845" s="261" t="s">
        <v>4720</v>
      </c>
      <c r="C2845" s="262">
        <v>532986</v>
      </c>
      <c r="D2845" s="262" t="s">
        <v>559</v>
      </c>
      <c r="E2845" s="262" t="s">
        <v>955</v>
      </c>
    </row>
    <row r="2846" spans="2:5" x14ac:dyDescent="0.45">
      <c r="B2846" s="261" t="s">
        <v>4721</v>
      </c>
      <c r="C2846" s="262" t="s">
        <v>559</v>
      </c>
      <c r="D2846" s="262" t="s">
        <v>4722</v>
      </c>
      <c r="E2846" s="262" t="s">
        <v>508</v>
      </c>
    </row>
    <row r="2847" spans="2:5" x14ac:dyDescent="0.45">
      <c r="B2847" s="261" t="s">
        <v>4723</v>
      </c>
      <c r="C2847" s="262">
        <v>512425</v>
      </c>
      <c r="D2847" s="262" t="s">
        <v>559</v>
      </c>
      <c r="E2847" s="262" t="s">
        <v>581</v>
      </c>
    </row>
    <row r="2848" spans="2:5" x14ac:dyDescent="0.45">
      <c r="B2848" s="261" t="s">
        <v>4724</v>
      </c>
      <c r="C2848" s="262">
        <v>500307</v>
      </c>
      <c r="D2848" s="262" t="s">
        <v>559</v>
      </c>
      <c r="E2848" s="262" t="s">
        <v>978</v>
      </c>
    </row>
    <row r="2849" spans="2:5" x14ac:dyDescent="0.45">
      <c r="B2849" s="261" t="s">
        <v>4725</v>
      </c>
      <c r="C2849" s="262">
        <v>539311</v>
      </c>
      <c r="D2849" s="262" t="s">
        <v>559</v>
      </c>
      <c r="E2849" s="262" t="s">
        <v>542</v>
      </c>
    </row>
    <row r="2850" spans="2:5" x14ac:dyDescent="0.45">
      <c r="B2850" s="261" t="s">
        <v>4726</v>
      </c>
      <c r="C2850" s="262">
        <v>539311</v>
      </c>
      <c r="D2850" s="262" t="s">
        <v>559</v>
      </c>
      <c r="E2850" s="262" t="s">
        <v>542</v>
      </c>
    </row>
    <row r="2851" spans="2:5" x14ac:dyDescent="0.45">
      <c r="B2851" s="261" t="s">
        <v>4727</v>
      </c>
      <c r="C2851" s="262">
        <v>532722</v>
      </c>
      <c r="D2851" s="262" t="s">
        <v>4728</v>
      </c>
      <c r="E2851" s="262" t="s">
        <v>834</v>
      </c>
    </row>
    <row r="2852" spans="2:5" x14ac:dyDescent="0.45">
      <c r="B2852" s="261" t="s">
        <v>4729</v>
      </c>
      <c r="C2852" s="262">
        <v>533202</v>
      </c>
      <c r="D2852" s="262" t="s">
        <v>4730</v>
      </c>
      <c r="E2852" s="262" t="s">
        <v>645</v>
      </c>
    </row>
    <row r="2853" spans="2:5" x14ac:dyDescent="0.45">
      <c r="B2853" s="261" t="s">
        <v>4731</v>
      </c>
      <c r="C2853" s="262">
        <v>508875</v>
      </c>
      <c r="D2853" s="262" t="s">
        <v>559</v>
      </c>
      <c r="E2853" s="262" t="s">
        <v>978</v>
      </c>
    </row>
    <row r="2854" spans="2:5" x14ac:dyDescent="0.45">
      <c r="B2854" s="261" t="s">
        <v>4732</v>
      </c>
      <c r="C2854" s="262">
        <v>532854</v>
      </c>
      <c r="D2854" s="262" t="s">
        <v>4733</v>
      </c>
      <c r="E2854" s="262" t="s">
        <v>567</v>
      </c>
    </row>
    <row r="2855" spans="2:5" x14ac:dyDescent="0.45">
      <c r="B2855" s="261" t="s">
        <v>4734</v>
      </c>
      <c r="C2855" s="262">
        <v>532698</v>
      </c>
      <c r="D2855" s="262" t="s">
        <v>4735</v>
      </c>
      <c r="E2855" s="262" t="s">
        <v>574</v>
      </c>
    </row>
    <row r="2856" spans="2:5" x14ac:dyDescent="0.45">
      <c r="B2856" s="261" t="s">
        <v>4736</v>
      </c>
      <c r="C2856" s="262" t="s">
        <v>559</v>
      </c>
      <c r="D2856" s="262" t="s">
        <v>4737</v>
      </c>
      <c r="E2856" s="262" t="s">
        <v>570</v>
      </c>
    </row>
    <row r="2857" spans="2:5" x14ac:dyDescent="0.45">
      <c r="B2857" s="261" t="s">
        <v>4738</v>
      </c>
      <c r="C2857" s="262">
        <v>506532</v>
      </c>
      <c r="D2857" s="262" t="s">
        <v>559</v>
      </c>
      <c r="E2857" s="262" t="s">
        <v>718</v>
      </c>
    </row>
    <row r="2858" spans="2:5" x14ac:dyDescent="0.45">
      <c r="B2858" s="261" t="s">
        <v>4739</v>
      </c>
      <c r="C2858" s="262">
        <v>506532</v>
      </c>
      <c r="D2858" s="262" t="s">
        <v>559</v>
      </c>
      <c r="E2858" s="262" t="s">
        <v>718</v>
      </c>
    </row>
    <row r="2859" spans="2:5" x14ac:dyDescent="0.45">
      <c r="B2859" s="261" t="s">
        <v>4740</v>
      </c>
      <c r="C2859" s="262">
        <v>512381</v>
      </c>
      <c r="D2859" s="262" t="s">
        <v>559</v>
      </c>
      <c r="E2859" s="262" t="s">
        <v>581</v>
      </c>
    </row>
    <row r="2860" spans="2:5" x14ac:dyDescent="0.45">
      <c r="B2860" s="261" t="s">
        <v>4741</v>
      </c>
      <c r="C2860" s="262">
        <v>512245</v>
      </c>
      <c r="D2860" s="262" t="s">
        <v>559</v>
      </c>
      <c r="E2860" s="262" t="s">
        <v>978</v>
      </c>
    </row>
    <row r="2861" spans="2:5" x14ac:dyDescent="0.45">
      <c r="B2861" s="261" t="s">
        <v>4742</v>
      </c>
      <c r="C2861" s="262">
        <v>538772</v>
      </c>
      <c r="D2861" s="262" t="s">
        <v>559</v>
      </c>
      <c r="E2861" s="262" t="s">
        <v>576</v>
      </c>
    </row>
    <row r="2862" spans="2:5" x14ac:dyDescent="0.45">
      <c r="B2862" s="261" t="s">
        <v>4743</v>
      </c>
      <c r="C2862" s="262">
        <v>519494</v>
      </c>
      <c r="D2862" s="262" t="s">
        <v>4744</v>
      </c>
      <c r="E2862" s="262" t="s">
        <v>806</v>
      </c>
    </row>
    <row r="2863" spans="2:5" x14ac:dyDescent="0.45">
      <c r="B2863" s="261" t="s">
        <v>4745</v>
      </c>
      <c r="C2863" s="262">
        <v>513683</v>
      </c>
      <c r="D2863" s="262" t="s">
        <v>4746</v>
      </c>
      <c r="E2863" s="262" t="s">
        <v>697</v>
      </c>
    </row>
    <row r="2864" spans="2:5" x14ac:dyDescent="0.45">
      <c r="B2864" s="261" t="s">
        <v>4747</v>
      </c>
      <c r="C2864" s="262">
        <v>513683</v>
      </c>
      <c r="D2864" s="262" t="s">
        <v>4748</v>
      </c>
      <c r="E2864" s="262" t="s">
        <v>697</v>
      </c>
    </row>
    <row r="2865" spans="2:5" x14ac:dyDescent="0.45">
      <c r="B2865" s="261" t="s">
        <v>4749</v>
      </c>
      <c r="C2865" s="262">
        <v>526371</v>
      </c>
      <c r="D2865" s="262" t="s">
        <v>4750</v>
      </c>
      <c r="E2865" s="262" t="s">
        <v>539</v>
      </c>
    </row>
    <row r="2866" spans="2:5" x14ac:dyDescent="0.45">
      <c r="B2866" s="261" t="s">
        <v>4751</v>
      </c>
      <c r="C2866" s="262">
        <v>500730</v>
      </c>
      <c r="D2866" s="262" t="s">
        <v>4752</v>
      </c>
      <c r="E2866" s="262" t="s">
        <v>718</v>
      </c>
    </row>
    <row r="2867" spans="2:5" x14ac:dyDescent="0.45">
      <c r="B2867" s="261" t="s">
        <v>4753</v>
      </c>
      <c r="C2867" s="262">
        <v>532481</v>
      </c>
      <c r="D2867" s="262" t="s">
        <v>4754</v>
      </c>
      <c r="E2867" s="262" t="s">
        <v>1152</v>
      </c>
    </row>
    <row r="2868" spans="2:5" x14ac:dyDescent="0.45">
      <c r="B2868" s="261" t="s">
        <v>4755</v>
      </c>
      <c r="C2868" s="262" t="s">
        <v>559</v>
      </c>
      <c r="D2868" s="262" t="s">
        <v>4756</v>
      </c>
      <c r="E2868" s="262" t="s">
        <v>508</v>
      </c>
    </row>
    <row r="2869" spans="2:5" x14ac:dyDescent="0.45">
      <c r="B2869" s="261" t="s">
        <v>4757</v>
      </c>
      <c r="C2869" s="262">
        <v>524414</v>
      </c>
      <c r="D2869" s="262" t="s">
        <v>559</v>
      </c>
      <c r="E2869" s="262" t="s">
        <v>581</v>
      </c>
    </row>
    <row r="2870" spans="2:5" x14ac:dyDescent="0.45">
      <c r="B2870" s="261" t="s">
        <v>4758</v>
      </c>
      <c r="C2870" s="262">
        <v>534615</v>
      </c>
      <c r="D2870" s="262" t="s">
        <v>4759</v>
      </c>
      <c r="E2870" s="262" t="s">
        <v>878</v>
      </c>
    </row>
    <row r="2871" spans="2:5" x14ac:dyDescent="0.45">
      <c r="B2871" s="261" t="s">
        <v>4760</v>
      </c>
      <c r="C2871" s="262">
        <v>542628</v>
      </c>
      <c r="D2871" s="262" t="s">
        <v>4761</v>
      </c>
      <c r="E2871" s="262" t="s">
        <v>923</v>
      </c>
    </row>
    <row r="2872" spans="2:5" x14ac:dyDescent="0.45">
      <c r="B2872" s="261" t="s">
        <v>4762</v>
      </c>
      <c r="C2872" s="262">
        <v>539110</v>
      </c>
      <c r="D2872" s="262" t="s">
        <v>559</v>
      </c>
      <c r="E2872" s="262" t="s">
        <v>576</v>
      </c>
    </row>
    <row r="2873" spans="2:5" x14ac:dyDescent="0.45">
      <c r="B2873" s="261" t="s">
        <v>4763</v>
      </c>
      <c r="C2873" s="262">
        <v>540698</v>
      </c>
      <c r="D2873" s="262" t="s">
        <v>559</v>
      </c>
      <c r="E2873" s="262" t="s">
        <v>581</v>
      </c>
    </row>
    <row r="2874" spans="2:5" x14ac:dyDescent="0.45">
      <c r="B2874" s="261" t="s">
        <v>4764</v>
      </c>
      <c r="C2874" s="262">
        <v>531465</v>
      </c>
      <c r="D2874" s="262" t="s">
        <v>559</v>
      </c>
      <c r="E2874" s="262" t="s">
        <v>581</v>
      </c>
    </row>
    <row r="2875" spans="2:5" x14ac:dyDescent="0.45">
      <c r="B2875" s="261" t="s">
        <v>4765</v>
      </c>
      <c r="C2875" s="262">
        <v>513566</v>
      </c>
      <c r="D2875" s="262" t="s">
        <v>559</v>
      </c>
      <c r="E2875" s="262" t="s">
        <v>591</v>
      </c>
    </row>
    <row r="2876" spans="2:5" x14ac:dyDescent="0.45">
      <c r="B2876" s="261" t="s">
        <v>4766</v>
      </c>
      <c r="C2876" s="262">
        <v>530733</v>
      </c>
      <c r="D2876" s="262" t="s">
        <v>559</v>
      </c>
      <c r="E2876" s="262" t="s">
        <v>1081</v>
      </c>
    </row>
    <row r="2877" spans="2:5" x14ac:dyDescent="0.45">
      <c r="B2877" s="261" t="s">
        <v>4767</v>
      </c>
      <c r="C2877" s="262">
        <v>530733</v>
      </c>
      <c r="D2877" s="262" t="s">
        <v>559</v>
      </c>
      <c r="E2877" s="262" t="s">
        <v>1081</v>
      </c>
    </row>
    <row r="2878" spans="2:5" x14ac:dyDescent="0.45">
      <c r="B2878" s="261" t="s">
        <v>4768</v>
      </c>
      <c r="C2878" s="262">
        <v>500672</v>
      </c>
      <c r="D2878" s="262" t="s">
        <v>559</v>
      </c>
      <c r="E2878" s="262" t="s">
        <v>597</v>
      </c>
    </row>
    <row r="2879" spans="2:5" x14ac:dyDescent="0.45">
      <c r="B2879" s="261" t="s">
        <v>4769</v>
      </c>
      <c r="C2879" s="262">
        <v>500672</v>
      </c>
      <c r="D2879" s="262" t="s">
        <v>559</v>
      </c>
      <c r="E2879" s="262" t="s">
        <v>597</v>
      </c>
    </row>
    <row r="2880" spans="2:5" x14ac:dyDescent="0.45">
      <c r="B2880" s="261" t="s">
        <v>4770</v>
      </c>
      <c r="C2880" s="262">
        <v>530127</v>
      </c>
      <c r="D2880" s="262" t="s">
        <v>559</v>
      </c>
      <c r="E2880" s="262" t="s">
        <v>542</v>
      </c>
    </row>
    <row r="2881" spans="2:5" x14ac:dyDescent="0.45">
      <c r="B2881" s="261" t="s">
        <v>4771</v>
      </c>
      <c r="C2881" s="262">
        <v>530367</v>
      </c>
      <c r="D2881" s="262" t="s">
        <v>4772</v>
      </c>
      <c r="E2881" s="262" t="s">
        <v>567</v>
      </c>
    </row>
    <row r="2882" spans="2:5" x14ac:dyDescent="0.45">
      <c r="B2882" s="261" t="s">
        <v>4773</v>
      </c>
      <c r="C2882" s="262">
        <v>535458</v>
      </c>
      <c r="D2882" s="262" t="s">
        <v>4774</v>
      </c>
      <c r="E2882" s="262" t="s">
        <v>743</v>
      </c>
    </row>
    <row r="2883" spans="2:5" x14ac:dyDescent="0.45">
      <c r="B2883" s="261" t="s">
        <v>4775</v>
      </c>
      <c r="C2883" s="262">
        <v>526723</v>
      </c>
      <c r="D2883" s="262" t="s">
        <v>559</v>
      </c>
      <c r="E2883" s="262" t="s">
        <v>2722</v>
      </c>
    </row>
    <row r="2884" spans="2:5" x14ac:dyDescent="0.45">
      <c r="B2884" s="261" t="s">
        <v>4776</v>
      </c>
      <c r="C2884" s="262">
        <v>532555</v>
      </c>
      <c r="D2884" s="262" t="s">
        <v>4777</v>
      </c>
      <c r="E2884" s="262" t="s">
        <v>697</v>
      </c>
    </row>
    <row r="2885" spans="2:5" x14ac:dyDescent="0.45">
      <c r="B2885" s="261" t="s">
        <v>4778</v>
      </c>
      <c r="C2885" s="262">
        <v>533015</v>
      </c>
      <c r="D2885" s="262" t="s">
        <v>4779</v>
      </c>
      <c r="E2885" s="262" t="s">
        <v>1502</v>
      </c>
    </row>
    <row r="2886" spans="2:5" x14ac:dyDescent="0.45">
      <c r="B2886" s="261" t="s">
        <v>4780</v>
      </c>
      <c r="C2886" s="262">
        <v>533015</v>
      </c>
      <c r="D2886" s="262" t="s">
        <v>4779</v>
      </c>
      <c r="E2886" s="262" t="s">
        <v>1502</v>
      </c>
    </row>
    <row r="2887" spans="2:5" x14ac:dyDescent="0.45">
      <c r="B2887" s="261" t="s">
        <v>4781</v>
      </c>
      <c r="C2887" s="262">
        <v>531209</v>
      </c>
      <c r="D2887" s="262" t="s">
        <v>4782</v>
      </c>
      <c r="E2887" s="262" t="s">
        <v>651</v>
      </c>
    </row>
    <row r="2888" spans="2:5" x14ac:dyDescent="0.45">
      <c r="B2888" s="261" t="s">
        <v>4783</v>
      </c>
      <c r="C2888" s="262">
        <v>531304</v>
      </c>
      <c r="D2888" s="262" t="s">
        <v>559</v>
      </c>
      <c r="E2888" s="262" t="s">
        <v>574</v>
      </c>
    </row>
    <row r="2889" spans="2:5" x14ac:dyDescent="0.45">
      <c r="B2889" s="261" t="s">
        <v>4784</v>
      </c>
      <c r="C2889" s="262">
        <v>524764</v>
      </c>
      <c r="D2889" s="262" t="s">
        <v>559</v>
      </c>
      <c r="E2889" s="262" t="s">
        <v>607</v>
      </c>
    </row>
    <row r="2890" spans="2:5" x14ac:dyDescent="0.45">
      <c r="B2890" s="261" t="s">
        <v>4785</v>
      </c>
      <c r="C2890" s="262">
        <v>524764</v>
      </c>
      <c r="D2890" s="262" t="s">
        <v>559</v>
      </c>
      <c r="E2890" s="262" t="s">
        <v>607</v>
      </c>
    </row>
    <row r="2891" spans="2:5" x14ac:dyDescent="0.45">
      <c r="B2891" s="261" t="s">
        <v>4786</v>
      </c>
      <c r="C2891" s="262">
        <v>530219</v>
      </c>
      <c r="D2891" s="262" t="s">
        <v>559</v>
      </c>
      <c r="E2891" s="262" t="s">
        <v>672</v>
      </c>
    </row>
    <row r="2892" spans="2:5" x14ac:dyDescent="0.45">
      <c r="B2892" s="261" t="s">
        <v>4787</v>
      </c>
      <c r="C2892" s="262">
        <v>531819</v>
      </c>
      <c r="D2892" s="262" t="s">
        <v>559</v>
      </c>
      <c r="E2892" s="262" t="s">
        <v>581</v>
      </c>
    </row>
    <row r="2893" spans="2:5" x14ac:dyDescent="0.45">
      <c r="B2893" s="261" t="s">
        <v>4788</v>
      </c>
      <c r="C2893" s="262">
        <v>531819</v>
      </c>
      <c r="D2893" s="262" t="s">
        <v>559</v>
      </c>
      <c r="E2893" s="262" t="s">
        <v>581</v>
      </c>
    </row>
    <row r="2894" spans="2:5" x14ac:dyDescent="0.45">
      <c r="B2894" s="261" t="s">
        <v>4789</v>
      </c>
      <c r="C2894" s="262">
        <v>504378</v>
      </c>
      <c r="D2894" s="262" t="s">
        <v>559</v>
      </c>
      <c r="E2894" s="262" t="s">
        <v>581</v>
      </c>
    </row>
    <row r="2895" spans="2:5" x14ac:dyDescent="0.45">
      <c r="B2895" s="261" t="s">
        <v>4790</v>
      </c>
      <c r="C2895" s="262">
        <v>539116</v>
      </c>
      <c r="D2895" s="262" t="s">
        <v>559</v>
      </c>
      <c r="E2895" s="262" t="s">
        <v>581</v>
      </c>
    </row>
    <row r="2896" spans="2:5" x14ac:dyDescent="0.45">
      <c r="B2896" s="261" t="s">
        <v>4791</v>
      </c>
      <c r="C2896" s="262">
        <v>512489</v>
      </c>
      <c r="D2896" s="262" t="s">
        <v>559</v>
      </c>
      <c r="E2896" s="262" t="s">
        <v>576</v>
      </c>
    </row>
    <row r="2897" spans="2:5" x14ac:dyDescent="0.45">
      <c r="B2897" s="261" t="s">
        <v>4792</v>
      </c>
      <c r="C2897" s="262">
        <v>538547</v>
      </c>
      <c r="D2897" s="262" t="s">
        <v>559</v>
      </c>
      <c r="E2897" s="262" t="s">
        <v>806</v>
      </c>
    </row>
    <row r="2898" spans="2:5" x14ac:dyDescent="0.45">
      <c r="B2898" s="261" t="s">
        <v>4793</v>
      </c>
      <c r="C2898" s="262">
        <v>533273</v>
      </c>
      <c r="D2898" s="262" t="s">
        <v>4794</v>
      </c>
      <c r="E2898" s="262" t="s">
        <v>645</v>
      </c>
    </row>
    <row r="2899" spans="2:5" x14ac:dyDescent="0.45">
      <c r="B2899" s="261" t="s">
        <v>4795</v>
      </c>
      <c r="C2899" s="262">
        <v>535657</v>
      </c>
      <c r="D2899" s="262" t="s">
        <v>559</v>
      </c>
      <c r="E2899" s="262" t="s">
        <v>545</v>
      </c>
    </row>
    <row r="2900" spans="2:5" x14ac:dyDescent="0.45">
      <c r="B2900" s="261" t="s">
        <v>4796</v>
      </c>
      <c r="C2900" s="262">
        <v>519491</v>
      </c>
      <c r="D2900" s="262" t="s">
        <v>559</v>
      </c>
      <c r="E2900" s="262" t="s">
        <v>753</v>
      </c>
    </row>
    <row r="2901" spans="2:5" x14ac:dyDescent="0.45">
      <c r="B2901" s="261" t="s">
        <v>4797</v>
      </c>
      <c r="C2901" s="262">
        <v>519491</v>
      </c>
      <c r="D2901" s="262" t="s">
        <v>559</v>
      </c>
      <c r="E2901" s="262" t="s">
        <v>753</v>
      </c>
    </row>
    <row r="2902" spans="2:5" x14ac:dyDescent="0.45">
      <c r="B2902" s="261" t="s">
        <v>4798</v>
      </c>
      <c r="C2902" s="262">
        <v>538019</v>
      </c>
      <c r="D2902" s="262" t="s">
        <v>559</v>
      </c>
      <c r="E2902" s="262" t="s">
        <v>639</v>
      </c>
    </row>
    <row r="2903" spans="2:5" x14ac:dyDescent="0.45">
      <c r="B2903" s="261" t="s">
        <v>4799</v>
      </c>
      <c r="C2903" s="262">
        <v>540405</v>
      </c>
      <c r="D2903" s="262" t="s">
        <v>559</v>
      </c>
      <c r="E2903" s="262" t="s">
        <v>639</v>
      </c>
    </row>
    <row r="2904" spans="2:5" x14ac:dyDescent="0.45">
      <c r="B2904" s="261" t="s">
        <v>4800</v>
      </c>
      <c r="C2904" s="262">
        <v>533008</v>
      </c>
      <c r="D2904" s="262" t="s">
        <v>4801</v>
      </c>
      <c r="E2904" s="262" t="s">
        <v>591</v>
      </c>
    </row>
    <row r="2905" spans="2:5" x14ac:dyDescent="0.45">
      <c r="B2905" s="261" t="s">
        <v>4802</v>
      </c>
      <c r="C2905" s="262">
        <v>538894</v>
      </c>
      <c r="D2905" s="262" t="s">
        <v>559</v>
      </c>
      <c r="E2905" s="262" t="s">
        <v>542</v>
      </c>
    </row>
    <row r="2906" spans="2:5" x14ac:dyDescent="0.45">
      <c r="B2906" s="261" t="s">
        <v>4803</v>
      </c>
      <c r="C2906" s="262">
        <v>540416</v>
      </c>
      <c r="D2906" s="262" t="s">
        <v>559</v>
      </c>
      <c r="E2906" s="262" t="s">
        <v>565</v>
      </c>
    </row>
    <row r="2907" spans="2:5" x14ac:dyDescent="0.45">
      <c r="B2907" s="261" t="s">
        <v>4804</v>
      </c>
      <c r="C2907" s="262">
        <v>531996</v>
      </c>
      <c r="D2907" s="262" t="s">
        <v>559</v>
      </c>
      <c r="E2907" s="262" t="s">
        <v>576</v>
      </c>
    </row>
    <row r="2908" spans="2:5" x14ac:dyDescent="0.45">
      <c r="B2908" s="261" t="s">
        <v>4805</v>
      </c>
      <c r="C2908" s="262">
        <v>530175</v>
      </c>
      <c r="D2908" s="262" t="s">
        <v>559</v>
      </c>
      <c r="E2908" s="262" t="s">
        <v>651</v>
      </c>
    </row>
    <row r="2909" spans="2:5" x14ac:dyDescent="0.45">
      <c r="B2909" s="261" t="s">
        <v>4806</v>
      </c>
      <c r="C2909" s="262">
        <v>539570</v>
      </c>
      <c r="D2909" s="262" t="s">
        <v>559</v>
      </c>
      <c r="E2909" s="262" t="s">
        <v>545</v>
      </c>
    </row>
    <row r="2910" spans="2:5" x14ac:dyDescent="0.45">
      <c r="B2910" s="261" t="s">
        <v>4807</v>
      </c>
      <c r="C2910" s="262">
        <v>500312</v>
      </c>
      <c r="D2910" s="262" t="s">
        <v>4808</v>
      </c>
      <c r="E2910" s="262" t="s">
        <v>622</v>
      </c>
    </row>
    <row r="2911" spans="2:5" x14ac:dyDescent="0.45">
      <c r="B2911" s="261" t="s">
        <v>4809</v>
      </c>
      <c r="C2911" s="262">
        <v>533106</v>
      </c>
      <c r="D2911" s="262" t="s">
        <v>4810</v>
      </c>
      <c r="E2911" s="262" t="s">
        <v>622</v>
      </c>
    </row>
    <row r="2912" spans="2:5" x14ac:dyDescent="0.45">
      <c r="B2912" s="261" t="s">
        <v>4811</v>
      </c>
      <c r="C2912" s="262">
        <v>500313</v>
      </c>
      <c r="D2912" s="262" t="s">
        <v>4812</v>
      </c>
      <c r="E2912" s="262" t="s">
        <v>898</v>
      </c>
    </row>
    <row r="2913" spans="2:5" x14ac:dyDescent="0.45">
      <c r="B2913" s="261" t="s">
        <v>4813</v>
      </c>
      <c r="C2913" s="262">
        <v>533106</v>
      </c>
      <c r="D2913" s="262" t="s">
        <v>4810</v>
      </c>
      <c r="E2913" s="262" t="s">
        <v>622</v>
      </c>
    </row>
    <row r="2914" spans="2:5" x14ac:dyDescent="0.45">
      <c r="B2914" s="261" t="s">
        <v>4814</v>
      </c>
      <c r="C2914" s="262">
        <v>526415</v>
      </c>
      <c r="D2914" s="262" t="s">
        <v>559</v>
      </c>
      <c r="E2914" s="262" t="s">
        <v>1055</v>
      </c>
    </row>
    <row r="2915" spans="2:5" x14ac:dyDescent="0.45">
      <c r="B2915" s="261" t="s">
        <v>4815</v>
      </c>
      <c r="C2915" s="262">
        <v>526415</v>
      </c>
      <c r="D2915" s="262" t="s">
        <v>559</v>
      </c>
      <c r="E2915" s="262" t="s">
        <v>1055</v>
      </c>
    </row>
    <row r="2916" spans="2:5" x14ac:dyDescent="0.45">
      <c r="B2916" s="261" t="s">
        <v>4816</v>
      </c>
      <c r="C2916" s="262">
        <v>532439</v>
      </c>
      <c r="D2916" s="262" t="s">
        <v>4817</v>
      </c>
      <c r="E2916" s="262" t="s">
        <v>567</v>
      </c>
    </row>
    <row r="2917" spans="2:5" x14ac:dyDescent="0.45">
      <c r="B2917" s="261" t="s">
        <v>4818</v>
      </c>
      <c r="C2917" s="262">
        <v>521105</v>
      </c>
      <c r="D2917" s="262" t="s">
        <v>559</v>
      </c>
      <c r="E2917" s="262" t="s">
        <v>3309</v>
      </c>
    </row>
    <row r="2918" spans="2:5" x14ac:dyDescent="0.45">
      <c r="B2918" s="261" t="s">
        <v>4819</v>
      </c>
      <c r="C2918" s="262">
        <v>534190</v>
      </c>
      <c r="D2918" s="262" t="s">
        <v>559</v>
      </c>
      <c r="E2918" s="262" t="s">
        <v>1055</v>
      </c>
    </row>
    <row r="2919" spans="2:5" x14ac:dyDescent="0.45">
      <c r="B2919" s="261" t="s">
        <v>4820</v>
      </c>
      <c r="C2919" s="262">
        <v>507609</v>
      </c>
      <c r="D2919" s="262" t="s">
        <v>559</v>
      </c>
      <c r="E2919" s="262" t="s">
        <v>756</v>
      </c>
    </row>
    <row r="2920" spans="2:5" x14ac:dyDescent="0.45">
      <c r="B2920" s="261" t="s">
        <v>4821</v>
      </c>
      <c r="C2920" s="262">
        <v>531092</v>
      </c>
      <c r="D2920" s="262" t="s">
        <v>4822</v>
      </c>
      <c r="E2920" s="262" t="s">
        <v>955</v>
      </c>
    </row>
    <row r="2921" spans="2:5" x14ac:dyDescent="0.45">
      <c r="B2921" s="261" t="s">
        <v>4823</v>
      </c>
      <c r="C2921" s="262">
        <v>538537</v>
      </c>
      <c r="D2921" s="262" t="s">
        <v>559</v>
      </c>
      <c r="E2921" s="262" t="s">
        <v>581</v>
      </c>
    </row>
    <row r="2922" spans="2:5" x14ac:dyDescent="0.45">
      <c r="B2922" s="261" t="s">
        <v>4824</v>
      </c>
      <c r="C2922" s="262">
        <v>520021</v>
      </c>
      <c r="D2922" s="262" t="s">
        <v>4825</v>
      </c>
      <c r="E2922" s="262" t="s">
        <v>912</v>
      </c>
    </row>
    <row r="2923" spans="2:5" x14ac:dyDescent="0.45">
      <c r="B2923" s="261" t="s">
        <v>4826</v>
      </c>
      <c r="C2923" s="262">
        <v>532880</v>
      </c>
      <c r="D2923" s="262" t="s">
        <v>4827</v>
      </c>
      <c r="E2923" s="262" t="s">
        <v>645</v>
      </c>
    </row>
    <row r="2924" spans="2:5" x14ac:dyDescent="0.45">
      <c r="B2924" s="261" t="s">
        <v>4828</v>
      </c>
      <c r="C2924" s="262" t="s">
        <v>559</v>
      </c>
      <c r="D2924" s="262" t="s">
        <v>4829</v>
      </c>
      <c r="E2924" s="262" t="s">
        <v>570</v>
      </c>
    </row>
    <row r="2925" spans="2:5" x14ac:dyDescent="0.45">
      <c r="B2925" s="261" t="s">
        <v>4830</v>
      </c>
      <c r="C2925" s="262" t="s">
        <v>559</v>
      </c>
      <c r="D2925" s="262" t="s">
        <v>4829</v>
      </c>
      <c r="E2925" s="262" t="s">
        <v>570</v>
      </c>
    </row>
    <row r="2926" spans="2:5" x14ac:dyDescent="0.45">
      <c r="B2926" s="261" t="s">
        <v>4831</v>
      </c>
      <c r="C2926" s="262">
        <v>531496</v>
      </c>
      <c r="D2926" s="262" t="s">
        <v>559</v>
      </c>
      <c r="E2926" s="262" t="s">
        <v>574</v>
      </c>
    </row>
    <row r="2927" spans="2:5" x14ac:dyDescent="0.45">
      <c r="B2927" s="261" t="s">
        <v>4832</v>
      </c>
      <c r="C2927" s="262">
        <v>532167</v>
      </c>
      <c r="D2927" s="262" t="s">
        <v>559</v>
      </c>
      <c r="E2927" s="262" t="s">
        <v>607</v>
      </c>
    </row>
    <row r="2928" spans="2:5" x14ac:dyDescent="0.45">
      <c r="B2928" s="261" t="s">
        <v>4833</v>
      </c>
      <c r="C2928" s="262">
        <v>533317</v>
      </c>
      <c r="D2928" s="262" t="s">
        <v>4834</v>
      </c>
      <c r="E2928" s="262" t="s">
        <v>718</v>
      </c>
    </row>
    <row r="2929" spans="2:5" x14ac:dyDescent="0.45">
      <c r="B2929" s="261" t="s">
        <v>4835</v>
      </c>
      <c r="C2929" s="262">
        <v>532340</v>
      </c>
      <c r="D2929" s="262" t="s">
        <v>559</v>
      </c>
      <c r="E2929" s="262" t="s">
        <v>651</v>
      </c>
    </row>
    <row r="2930" spans="2:5" x14ac:dyDescent="0.45">
      <c r="B2930" s="261" t="s">
        <v>4836</v>
      </c>
      <c r="C2930" s="262">
        <v>514324</v>
      </c>
      <c r="D2930" s="262" t="s">
        <v>559</v>
      </c>
      <c r="E2930" s="262" t="s">
        <v>574</v>
      </c>
    </row>
    <row r="2931" spans="2:5" x14ac:dyDescent="0.45">
      <c r="B2931" s="261" t="s">
        <v>4837</v>
      </c>
      <c r="C2931" s="262">
        <v>514324</v>
      </c>
      <c r="D2931" s="262" t="s">
        <v>559</v>
      </c>
      <c r="E2931" s="262" t="s">
        <v>574</v>
      </c>
    </row>
    <row r="2932" spans="2:5" x14ac:dyDescent="0.45">
      <c r="B2932" s="261" t="s">
        <v>4838</v>
      </c>
      <c r="C2932" s="262" t="s">
        <v>559</v>
      </c>
      <c r="D2932" s="262" t="s">
        <v>4839</v>
      </c>
      <c r="E2932" s="262" t="s">
        <v>570</v>
      </c>
    </row>
    <row r="2933" spans="2:5" x14ac:dyDescent="0.45">
      <c r="B2933" s="261" t="s">
        <v>4840</v>
      </c>
      <c r="C2933" s="262">
        <v>533632</v>
      </c>
      <c r="D2933" s="262" t="s">
        <v>4841</v>
      </c>
      <c r="E2933" s="262" t="s">
        <v>579</v>
      </c>
    </row>
    <row r="2934" spans="2:5" x14ac:dyDescent="0.45">
      <c r="B2934" s="261" t="s">
        <v>4842</v>
      </c>
      <c r="C2934" s="262">
        <v>530805</v>
      </c>
      <c r="D2934" s="262" t="s">
        <v>559</v>
      </c>
      <c r="E2934" s="262" t="s">
        <v>643</v>
      </c>
    </row>
    <row r="2935" spans="2:5" x14ac:dyDescent="0.45">
      <c r="B2935" s="261" t="s">
        <v>4843</v>
      </c>
      <c r="C2935" s="262">
        <v>535647</v>
      </c>
      <c r="D2935" s="262" t="s">
        <v>559</v>
      </c>
      <c r="E2935" s="262" t="s">
        <v>562</v>
      </c>
    </row>
    <row r="2936" spans="2:5" x14ac:dyDescent="0.45">
      <c r="B2936" s="261" t="s">
        <v>4844</v>
      </c>
      <c r="C2936" s="262">
        <v>532944</v>
      </c>
      <c r="D2936" s="262" t="s">
        <v>4845</v>
      </c>
      <c r="E2936" s="262" t="s">
        <v>1502</v>
      </c>
    </row>
    <row r="2937" spans="2:5" x14ac:dyDescent="0.45">
      <c r="B2937" s="261" t="s">
        <v>4846</v>
      </c>
      <c r="C2937" s="262">
        <v>540386</v>
      </c>
      <c r="D2937" s="262" t="s">
        <v>559</v>
      </c>
      <c r="E2937" s="262" t="s">
        <v>542</v>
      </c>
    </row>
    <row r="2938" spans="2:5" x14ac:dyDescent="0.45">
      <c r="B2938" s="261" t="s">
        <v>4847</v>
      </c>
      <c r="C2938" s="262">
        <v>517536</v>
      </c>
      <c r="D2938" s="262" t="s">
        <v>4848</v>
      </c>
      <c r="E2938" s="262" t="s">
        <v>545</v>
      </c>
    </row>
    <row r="2939" spans="2:5" x14ac:dyDescent="0.45">
      <c r="B2939" s="261" t="s">
        <v>4849</v>
      </c>
      <c r="C2939" s="262" t="s">
        <v>559</v>
      </c>
      <c r="D2939" s="262" t="s">
        <v>4850</v>
      </c>
      <c r="E2939" s="262" t="s">
        <v>570</v>
      </c>
    </row>
    <row r="2940" spans="2:5" x14ac:dyDescent="0.45">
      <c r="B2940" s="261" t="s">
        <v>4851</v>
      </c>
      <c r="C2940" s="262">
        <v>530135</v>
      </c>
      <c r="D2940" s="262" t="s">
        <v>4852</v>
      </c>
      <c r="E2940" s="262" t="s">
        <v>593</v>
      </c>
    </row>
    <row r="2941" spans="2:5" x14ac:dyDescent="0.45">
      <c r="B2941" s="261" t="s">
        <v>4853</v>
      </c>
      <c r="C2941" s="262">
        <v>531254</v>
      </c>
      <c r="D2941" s="262" t="s">
        <v>559</v>
      </c>
      <c r="E2941" s="262" t="s">
        <v>576</v>
      </c>
    </row>
    <row r="2942" spans="2:5" x14ac:dyDescent="0.45">
      <c r="B2942" s="261" t="s">
        <v>4854</v>
      </c>
      <c r="C2942" s="262">
        <v>532391</v>
      </c>
      <c r="D2942" s="262" t="s">
        <v>4855</v>
      </c>
      <c r="E2942" s="262" t="s">
        <v>1720</v>
      </c>
    </row>
    <row r="2943" spans="2:5" x14ac:dyDescent="0.45">
      <c r="B2943" s="261" t="s">
        <v>4856</v>
      </c>
      <c r="C2943" s="262">
        <v>532391</v>
      </c>
      <c r="D2943" s="262" t="s">
        <v>4855</v>
      </c>
      <c r="E2943" s="262" t="s">
        <v>1720</v>
      </c>
    </row>
    <row r="2944" spans="2:5" x14ac:dyDescent="0.45">
      <c r="B2944" s="261" t="s">
        <v>4857</v>
      </c>
      <c r="C2944" s="262">
        <v>539598</v>
      </c>
      <c r="D2944" s="262" t="s">
        <v>559</v>
      </c>
      <c r="E2944" s="262" t="s">
        <v>576</v>
      </c>
    </row>
    <row r="2945" spans="2:5" x14ac:dyDescent="0.45">
      <c r="B2945" s="261" t="s">
        <v>4858</v>
      </c>
      <c r="C2945" s="262">
        <v>532466</v>
      </c>
      <c r="D2945" s="262" t="s">
        <v>4859</v>
      </c>
      <c r="E2945" s="262" t="s">
        <v>545</v>
      </c>
    </row>
    <row r="2946" spans="2:5" x14ac:dyDescent="0.45">
      <c r="B2946" s="261" t="s">
        <v>4860</v>
      </c>
      <c r="C2946" s="262">
        <v>512626</v>
      </c>
      <c r="D2946" s="262" t="s">
        <v>4861</v>
      </c>
      <c r="E2946" s="262" t="s">
        <v>574</v>
      </c>
    </row>
    <row r="2947" spans="2:5" x14ac:dyDescent="0.45">
      <c r="B2947" s="261" t="s">
        <v>4862</v>
      </c>
      <c r="C2947" s="262">
        <v>524372</v>
      </c>
      <c r="D2947" s="262" t="s">
        <v>4863</v>
      </c>
      <c r="E2947" s="262" t="s">
        <v>597</v>
      </c>
    </row>
    <row r="2948" spans="2:5" x14ac:dyDescent="0.45">
      <c r="B2948" s="261" t="s">
        <v>4864</v>
      </c>
      <c r="C2948" s="262">
        <v>531157</v>
      </c>
      <c r="D2948" s="262" t="s">
        <v>559</v>
      </c>
      <c r="E2948" s="262" t="s">
        <v>718</v>
      </c>
    </row>
    <row r="2949" spans="2:5" x14ac:dyDescent="0.45">
      <c r="B2949" s="261" t="s">
        <v>4865</v>
      </c>
      <c r="C2949" s="262">
        <v>513121</v>
      </c>
      <c r="D2949" s="262" t="s">
        <v>4866</v>
      </c>
      <c r="E2949" s="262" t="s">
        <v>718</v>
      </c>
    </row>
    <row r="2950" spans="2:5" x14ac:dyDescent="0.45">
      <c r="B2950" s="261" t="s">
        <v>4867</v>
      </c>
      <c r="C2950" s="262">
        <v>504879</v>
      </c>
      <c r="D2950" s="262" t="s">
        <v>4868</v>
      </c>
      <c r="E2950" s="262" t="s">
        <v>1475</v>
      </c>
    </row>
    <row r="2951" spans="2:5" x14ac:dyDescent="0.45">
      <c r="B2951" s="261" t="s">
        <v>4869</v>
      </c>
      <c r="C2951" s="262">
        <v>530365</v>
      </c>
      <c r="D2951" s="262" t="s">
        <v>4870</v>
      </c>
      <c r="E2951" s="262" t="s">
        <v>834</v>
      </c>
    </row>
    <row r="2952" spans="2:5" x14ac:dyDescent="0.45">
      <c r="B2952" s="261" t="s">
        <v>4871</v>
      </c>
      <c r="C2952" s="262">
        <v>507690</v>
      </c>
      <c r="D2952" s="262" t="s">
        <v>559</v>
      </c>
      <c r="E2952" s="262" t="s">
        <v>992</v>
      </c>
    </row>
    <row r="2953" spans="2:5" x14ac:dyDescent="0.45">
      <c r="B2953" s="261" t="s">
        <v>4872</v>
      </c>
      <c r="C2953" s="262">
        <v>535754</v>
      </c>
      <c r="D2953" s="262" t="s">
        <v>4873</v>
      </c>
      <c r="E2953" s="262" t="s">
        <v>572</v>
      </c>
    </row>
    <row r="2954" spans="2:5" x14ac:dyDescent="0.45">
      <c r="B2954" s="261" t="s">
        <v>4874</v>
      </c>
      <c r="C2954" s="262">
        <v>541301</v>
      </c>
      <c r="D2954" s="262" t="s">
        <v>4875</v>
      </c>
      <c r="E2954" s="262" t="s">
        <v>926</v>
      </c>
    </row>
    <row r="2955" spans="2:5" x14ac:dyDescent="0.45">
      <c r="B2955" s="261" t="s">
        <v>4876</v>
      </c>
      <c r="C2955" s="262">
        <v>533263</v>
      </c>
      <c r="D2955" s="262" t="s">
        <v>4877</v>
      </c>
      <c r="E2955" s="262" t="s">
        <v>697</v>
      </c>
    </row>
    <row r="2956" spans="2:5" x14ac:dyDescent="0.45">
      <c r="B2956" s="261" t="s">
        <v>4878</v>
      </c>
      <c r="C2956" s="262">
        <v>502420</v>
      </c>
      <c r="D2956" s="262" t="s">
        <v>4879</v>
      </c>
      <c r="E2956" s="262" t="s">
        <v>553</v>
      </c>
    </row>
    <row r="2957" spans="2:5" x14ac:dyDescent="0.45">
      <c r="B2957" s="261" t="s">
        <v>4880</v>
      </c>
      <c r="C2957" s="262">
        <v>526325</v>
      </c>
      <c r="D2957" s="262" t="s">
        <v>4881</v>
      </c>
      <c r="E2957" s="262" t="s">
        <v>753</v>
      </c>
    </row>
    <row r="2958" spans="2:5" x14ac:dyDescent="0.45">
      <c r="B2958" s="261" t="s">
        <v>4882</v>
      </c>
      <c r="C2958" s="262">
        <v>534076</v>
      </c>
      <c r="D2958" s="262" t="s">
        <v>4883</v>
      </c>
      <c r="E2958" s="262" t="s">
        <v>743</v>
      </c>
    </row>
    <row r="2959" spans="2:5" x14ac:dyDescent="0.45">
      <c r="B2959" s="261" t="s">
        <v>4884</v>
      </c>
      <c r="C2959" s="262">
        <v>531512</v>
      </c>
      <c r="D2959" s="262" t="s">
        <v>559</v>
      </c>
      <c r="E2959" s="262" t="s">
        <v>562</v>
      </c>
    </row>
    <row r="2960" spans="2:5" x14ac:dyDescent="0.45">
      <c r="B2960" s="261" t="s">
        <v>4885</v>
      </c>
      <c r="C2960" s="262">
        <v>500078</v>
      </c>
      <c r="D2960" s="262" t="s">
        <v>559</v>
      </c>
      <c r="E2960" s="262" t="s">
        <v>607</v>
      </c>
    </row>
    <row r="2961" spans="2:5" x14ac:dyDescent="0.45">
      <c r="B2961" s="261" t="s">
        <v>4886</v>
      </c>
      <c r="C2961" s="262">
        <v>500315</v>
      </c>
      <c r="D2961" s="262" t="s">
        <v>4887</v>
      </c>
      <c r="E2961" s="262" t="s">
        <v>875</v>
      </c>
    </row>
    <row r="2962" spans="2:5" x14ac:dyDescent="0.45">
      <c r="B2962" s="261" t="s">
        <v>4888</v>
      </c>
      <c r="C2962" s="262">
        <v>506579</v>
      </c>
      <c r="D2962" s="262" t="s">
        <v>4889</v>
      </c>
      <c r="E2962" s="262" t="s">
        <v>607</v>
      </c>
    </row>
    <row r="2963" spans="2:5" x14ac:dyDescent="0.45">
      <c r="B2963" s="261" t="s">
        <v>4890</v>
      </c>
      <c r="C2963" s="262">
        <v>500314</v>
      </c>
      <c r="D2963" s="262" t="s">
        <v>4891</v>
      </c>
      <c r="E2963" s="262" t="s">
        <v>477</v>
      </c>
    </row>
    <row r="2964" spans="2:5" x14ac:dyDescent="0.45">
      <c r="B2964" s="261" t="s">
        <v>4892</v>
      </c>
      <c r="C2964" s="262">
        <v>532817</v>
      </c>
      <c r="D2964" s="262" t="s">
        <v>4893</v>
      </c>
      <c r="E2964" s="262" t="s">
        <v>1085</v>
      </c>
    </row>
    <row r="2965" spans="2:5" x14ac:dyDescent="0.45">
      <c r="B2965" s="261" t="s">
        <v>4894</v>
      </c>
      <c r="C2965" s="262">
        <v>531859</v>
      </c>
      <c r="D2965" s="262" t="s">
        <v>559</v>
      </c>
      <c r="E2965" s="262" t="s">
        <v>1475</v>
      </c>
    </row>
    <row r="2966" spans="2:5" x14ac:dyDescent="0.45">
      <c r="B2966" s="261" t="s">
        <v>4895</v>
      </c>
      <c r="C2966" s="262">
        <v>541206</v>
      </c>
      <c r="D2966" s="262" t="s">
        <v>559</v>
      </c>
      <c r="E2966" s="262" t="s">
        <v>878</v>
      </c>
    </row>
    <row r="2967" spans="2:5" x14ac:dyDescent="0.45">
      <c r="B2967" s="261" t="s">
        <v>4896</v>
      </c>
      <c r="C2967" s="262">
        <v>531626</v>
      </c>
      <c r="D2967" s="262" t="s">
        <v>559</v>
      </c>
      <c r="E2967" s="262" t="s">
        <v>672</v>
      </c>
    </row>
    <row r="2968" spans="2:5" x14ac:dyDescent="0.45">
      <c r="B2968" s="261" t="s">
        <v>4897</v>
      </c>
      <c r="C2968" s="262">
        <v>531626</v>
      </c>
      <c r="D2968" s="262" t="s">
        <v>559</v>
      </c>
      <c r="E2968" s="262" t="s">
        <v>672</v>
      </c>
    </row>
    <row r="2969" spans="2:5" x14ac:dyDescent="0.45">
      <c r="B2969" s="261" t="s">
        <v>4898</v>
      </c>
      <c r="C2969" s="262">
        <v>539015</v>
      </c>
      <c r="D2969" s="262" t="s">
        <v>4899</v>
      </c>
      <c r="E2969" s="262" t="s">
        <v>1294</v>
      </c>
    </row>
    <row r="2970" spans="2:5" x14ac:dyDescent="0.45">
      <c r="B2970" s="261" t="s">
        <v>4900</v>
      </c>
      <c r="C2970" s="262">
        <v>539287</v>
      </c>
      <c r="D2970" s="262" t="s">
        <v>4901</v>
      </c>
      <c r="E2970" s="262" t="s">
        <v>597</v>
      </c>
    </row>
    <row r="2971" spans="2:5" x14ac:dyDescent="0.45">
      <c r="B2971" s="261" t="s">
        <v>4902</v>
      </c>
      <c r="C2971" s="262">
        <v>530173</v>
      </c>
      <c r="D2971" s="262" t="s">
        <v>559</v>
      </c>
      <c r="E2971" s="262" t="s">
        <v>672</v>
      </c>
    </row>
    <row r="2972" spans="2:5" x14ac:dyDescent="0.45">
      <c r="B2972" s="261" t="s">
        <v>4903</v>
      </c>
      <c r="C2972" s="262">
        <v>501179</v>
      </c>
      <c r="D2972" s="262" t="s">
        <v>559</v>
      </c>
      <c r="E2972" s="262" t="s">
        <v>579</v>
      </c>
    </row>
    <row r="2973" spans="2:5" x14ac:dyDescent="0.45">
      <c r="B2973" s="261" t="s">
        <v>4904</v>
      </c>
      <c r="C2973" s="262">
        <v>509782</v>
      </c>
      <c r="D2973" s="262" t="s">
        <v>559</v>
      </c>
      <c r="E2973" s="262" t="s">
        <v>978</v>
      </c>
    </row>
    <row r="2974" spans="2:5" x14ac:dyDescent="0.45">
      <c r="B2974" s="261" t="s">
        <v>4905</v>
      </c>
      <c r="C2974" s="262">
        <v>540198</v>
      </c>
      <c r="D2974" s="262" t="s">
        <v>559</v>
      </c>
      <c r="E2974" s="262" t="s">
        <v>574</v>
      </c>
    </row>
    <row r="2975" spans="2:5" x14ac:dyDescent="0.45">
      <c r="B2975" s="261" t="s">
        <v>4906</v>
      </c>
      <c r="C2975" s="262">
        <v>500317</v>
      </c>
      <c r="D2975" s="262" t="s">
        <v>4907</v>
      </c>
      <c r="E2975" s="262" t="s">
        <v>579</v>
      </c>
    </row>
    <row r="2976" spans="2:5" x14ac:dyDescent="0.45">
      <c r="B2976" s="261" t="s">
        <v>4908</v>
      </c>
      <c r="C2976" s="262">
        <v>539290</v>
      </c>
      <c r="D2976" s="262" t="s">
        <v>4909</v>
      </c>
      <c r="E2976" s="262" t="s">
        <v>579</v>
      </c>
    </row>
    <row r="2977" spans="2:5" x14ac:dyDescent="0.45">
      <c r="B2977" s="261" t="s">
        <v>4910</v>
      </c>
      <c r="C2977" s="262">
        <v>509099</v>
      </c>
      <c r="D2977" s="262" t="s">
        <v>559</v>
      </c>
      <c r="E2977" s="262" t="s">
        <v>978</v>
      </c>
    </row>
    <row r="2978" spans="2:5" x14ac:dyDescent="0.45">
      <c r="B2978" s="261" t="s">
        <v>4911</v>
      </c>
      <c r="C2978" s="262">
        <v>531065</v>
      </c>
      <c r="D2978" s="262" t="s">
        <v>559</v>
      </c>
      <c r="E2978" s="262" t="s">
        <v>1256</v>
      </c>
    </row>
    <row r="2979" spans="2:5" x14ac:dyDescent="0.45">
      <c r="B2979" s="261" t="s">
        <v>4912</v>
      </c>
      <c r="C2979" s="262">
        <v>514460</v>
      </c>
      <c r="D2979" s="262" t="s">
        <v>559</v>
      </c>
      <c r="E2979" s="262" t="s">
        <v>581</v>
      </c>
    </row>
    <row r="2980" spans="2:5" x14ac:dyDescent="0.45">
      <c r="B2980" s="261" t="s">
        <v>4913</v>
      </c>
      <c r="C2980" s="262">
        <v>523151</v>
      </c>
      <c r="D2980" s="262" t="s">
        <v>559</v>
      </c>
      <c r="E2980" s="262" t="s">
        <v>643</v>
      </c>
    </row>
    <row r="2981" spans="2:5" x14ac:dyDescent="0.45">
      <c r="B2981" s="261" t="s">
        <v>4914</v>
      </c>
      <c r="C2981" s="262">
        <v>514330</v>
      </c>
      <c r="D2981" s="262" t="s">
        <v>559</v>
      </c>
      <c r="E2981" s="262" t="s">
        <v>574</v>
      </c>
    </row>
    <row r="2982" spans="2:5" x14ac:dyDescent="0.45">
      <c r="B2982" s="261" t="s">
        <v>4915</v>
      </c>
      <c r="C2982" s="262">
        <v>530741</v>
      </c>
      <c r="D2982" s="262" t="s">
        <v>559</v>
      </c>
      <c r="E2982" s="262" t="s">
        <v>639</v>
      </c>
    </row>
    <row r="2983" spans="2:5" x14ac:dyDescent="0.45">
      <c r="B2983" s="261" t="s">
        <v>4916</v>
      </c>
      <c r="C2983" s="262">
        <v>539291</v>
      </c>
      <c r="D2983" s="262" t="s">
        <v>559</v>
      </c>
      <c r="E2983" s="262" t="s">
        <v>756</v>
      </c>
    </row>
    <row r="2984" spans="2:5" x14ac:dyDescent="0.45">
      <c r="B2984" s="261" t="s">
        <v>4917</v>
      </c>
      <c r="C2984" s="262">
        <v>539352</v>
      </c>
      <c r="D2984" s="262" t="s">
        <v>559</v>
      </c>
      <c r="E2984" s="262" t="s">
        <v>562</v>
      </c>
    </row>
    <row r="2985" spans="2:5" x14ac:dyDescent="0.45">
      <c r="B2985" s="261" t="s">
        <v>4918</v>
      </c>
      <c r="C2985" s="262">
        <v>513403</v>
      </c>
      <c r="D2985" s="262" t="s">
        <v>559</v>
      </c>
      <c r="E2985" s="262" t="s">
        <v>591</v>
      </c>
    </row>
    <row r="2986" spans="2:5" x14ac:dyDescent="0.45">
      <c r="B2986" s="261" t="s">
        <v>4919</v>
      </c>
      <c r="C2986" s="262">
        <v>523862</v>
      </c>
      <c r="D2986" s="262" t="s">
        <v>559</v>
      </c>
      <c r="E2986" s="262" t="s">
        <v>576</v>
      </c>
    </row>
    <row r="2987" spans="2:5" x14ac:dyDescent="0.45">
      <c r="B2987" s="261" t="s">
        <v>4920</v>
      </c>
      <c r="C2987" s="262">
        <v>523483</v>
      </c>
      <c r="D2987" s="262" t="s">
        <v>559</v>
      </c>
      <c r="E2987" s="262" t="s">
        <v>1085</v>
      </c>
    </row>
    <row r="2988" spans="2:5" x14ac:dyDescent="0.45">
      <c r="B2988" s="261" t="s">
        <v>4921</v>
      </c>
      <c r="C2988" s="262">
        <v>538963</v>
      </c>
      <c r="D2988" s="262" t="s">
        <v>559</v>
      </c>
      <c r="E2988" s="262" t="s">
        <v>880</v>
      </c>
    </row>
    <row r="2989" spans="2:5" x14ac:dyDescent="0.45">
      <c r="B2989" s="261" t="s">
        <v>4922</v>
      </c>
      <c r="C2989" s="262">
        <v>531395</v>
      </c>
      <c r="D2989" s="262" t="s">
        <v>559</v>
      </c>
      <c r="E2989" s="262" t="s">
        <v>574</v>
      </c>
    </row>
    <row r="2990" spans="2:5" x14ac:dyDescent="0.45">
      <c r="B2990" s="261" t="s">
        <v>4923</v>
      </c>
      <c r="C2990" s="262">
        <v>532350</v>
      </c>
      <c r="D2990" s="262" t="s">
        <v>559</v>
      </c>
      <c r="E2990" s="262" t="s">
        <v>562</v>
      </c>
    </row>
    <row r="2991" spans="2:5" x14ac:dyDescent="0.45">
      <c r="B2991" s="261" t="s">
        <v>4924</v>
      </c>
      <c r="C2991" s="262">
        <v>526905</v>
      </c>
      <c r="D2991" s="262" t="s">
        <v>559</v>
      </c>
      <c r="E2991" s="262" t="s">
        <v>607</v>
      </c>
    </row>
    <row r="2992" spans="2:5" x14ac:dyDescent="0.45">
      <c r="B2992" s="261" t="s">
        <v>4925</v>
      </c>
      <c r="C2992" s="262">
        <v>517230</v>
      </c>
      <c r="D2992" s="262" t="s">
        <v>4926</v>
      </c>
      <c r="E2992" s="262" t="s">
        <v>581</v>
      </c>
    </row>
    <row r="2993" spans="2:5" x14ac:dyDescent="0.45">
      <c r="B2993" s="261" t="s">
        <v>4927</v>
      </c>
      <c r="C2993" s="262">
        <v>532827</v>
      </c>
      <c r="D2993" s="262" t="s">
        <v>4928</v>
      </c>
      <c r="E2993" s="262" t="s">
        <v>672</v>
      </c>
    </row>
    <row r="2994" spans="2:5" x14ac:dyDescent="0.45">
      <c r="B2994" s="261" t="s">
        <v>4929</v>
      </c>
      <c r="C2994" s="262">
        <v>532900</v>
      </c>
      <c r="D2994" s="262" t="s">
        <v>4930</v>
      </c>
      <c r="E2994" s="262" t="s">
        <v>576</v>
      </c>
    </row>
    <row r="2995" spans="2:5" x14ac:dyDescent="0.45">
      <c r="B2995" s="261" t="s">
        <v>4931</v>
      </c>
      <c r="C2995" s="262">
        <v>540648</v>
      </c>
      <c r="D2995" s="262" t="s">
        <v>4932</v>
      </c>
      <c r="E2995" s="262" t="s">
        <v>579</v>
      </c>
    </row>
    <row r="2996" spans="2:5" x14ac:dyDescent="0.45">
      <c r="B2996" s="261" t="s">
        <v>4933</v>
      </c>
      <c r="C2996" s="262">
        <v>539121</v>
      </c>
      <c r="D2996" s="262" t="s">
        <v>559</v>
      </c>
      <c r="E2996" s="262" t="s">
        <v>862</v>
      </c>
    </row>
    <row r="2997" spans="2:5" x14ac:dyDescent="0.45">
      <c r="B2997" s="261" t="s">
        <v>4934</v>
      </c>
      <c r="C2997" s="262">
        <v>541444</v>
      </c>
      <c r="D2997" s="262" t="s">
        <v>559</v>
      </c>
      <c r="E2997" s="262" t="s">
        <v>672</v>
      </c>
    </row>
    <row r="2998" spans="2:5" x14ac:dyDescent="0.45">
      <c r="B2998" s="261" t="s">
        <v>4935</v>
      </c>
      <c r="C2998" s="262">
        <v>532521</v>
      </c>
      <c r="D2998" s="262" t="s">
        <v>4936</v>
      </c>
      <c r="E2998" s="262" t="s">
        <v>651</v>
      </c>
    </row>
    <row r="2999" spans="2:5" x14ac:dyDescent="0.45">
      <c r="B2999" s="261" t="s">
        <v>4937</v>
      </c>
      <c r="C2999" s="262">
        <v>511597</v>
      </c>
      <c r="D2999" s="262" t="s">
        <v>559</v>
      </c>
      <c r="E2999" s="262" t="s">
        <v>576</v>
      </c>
    </row>
    <row r="3000" spans="2:5" x14ac:dyDescent="0.45">
      <c r="B3000" s="261" t="s">
        <v>4938</v>
      </c>
      <c r="C3000" s="262">
        <v>517397</v>
      </c>
      <c r="D3000" s="262" t="s">
        <v>559</v>
      </c>
      <c r="E3000" s="262" t="s">
        <v>1099</v>
      </c>
    </row>
    <row r="3001" spans="2:5" x14ac:dyDescent="0.45">
      <c r="B3001" s="261" t="s">
        <v>4939</v>
      </c>
      <c r="C3001" s="262">
        <v>517397</v>
      </c>
      <c r="D3001" s="262" t="s">
        <v>559</v>
      </c>
      <c r="E3001" s="262" t="s">
        <v>1099</v>
      </c>
    </row>
    <row r="3002" spans="2:5" x14ac:dyDescent="0.45">
      <c r="B3002" s="261" t="s">
        <v>4940</v>
      </c>
      <c r="C3002" s="262">
        <v>511525</v>
      </c>
      <c r="D3002" s="262" t="s">
        <v>559</v>
      </c>
      <c r="E3002" s="262" t="s">
        <v>651</v>
      </c>
    </row>
    <row r="3003" spans="2:5" x14ac:dyDescent="0.45">
      <c r="B3003" s="261" t="s">
        <v>4941</v>
      </c>
      <c r="C3003" s="262">
        <v>531349</v>
      </c>
      <c r="D3003" s="262" t="s">
        <v>4942</v>
      </c>
      <c r="E3003" s="262" t="s">
        <v>895</v>
      </c>
    </row>
    <row r="3004" spans="2:5" x14ac:dyDescent="0.45">
      <c r="B3004" s="261" t="s">
        <v>4943</v>
      </c>
      <c r="C3004" s="262" t="s">
        <v>559</v>
      </c>
      <c r="D3004" s="262" t="s">
        <v>4944</v>
      </c>
      <c r="E3004" s="262" t="s">
        <v>570</v>
      </c>
    </row>
    <row r="3005" spans="2:5" x14ac:dyDescent="0.45">
      <c r="B3005" s="261" t="s">
        <v>4945</v>
      </c>
      <c r="C3005" s="262">
        <v>538742</v>
      </c>
      <c r="D3005" s="262" t="s">
        <v>559</v>
      </c>
      <c r="E3005" s="262" t="s">
        <v>581</v>
      </c>
    </row>
    <row r="3006" spans="2:5" x14ac:dyDescent="0.45">
      <c r="B3006" s="261" t="s">
        <v>4946</v>
      </c>
      <c r="C3006" s="262">
        <v>538860</v>
      </c>
      <c r="D3006" s="262" t="s">
        <v>559</v>
      </c>
      <c r="E3006" s="262" t="s">
        <v>576</v>
      </c>
    </row>
    <row r="3007" spans="2:5" x14ac:dyDescent="0.45">
      <c r="B3007" s="261" t="s">
        <v>4947</v>
      </c>
      <c r="C3007" s="262">
        <v>524820</v>
      </c>
      <c r="D3007" s="262" t="s">
        <v>4948</v>
      </c>
      <c r="E3007" s="262" t="s">
        <v>767</v>
      </c>
    </row>
    <row r="3008" spans="2:5" x14ac:dyDescent="0.45">
      <c r="B3008" s="261" t="s">
        <v>4949</v>
      </c>
      <c r="C3008" s="262">
        <v>508941</v>
      </c>
      <c r="D3008" s="262" t="s">
        <v>559</v>
      </c>
      <c r="E3008" s="262" t="s">
        <v>743</v>
      </c>
    </row>
    <row r="3009" spans="2:5" x14ac:dyDescent="0.45">
      <c r="B3009" s="261" t="s">
        <v>4950</v>
      </c>
      <c r="C3009" s="262">
        <v>504093</v>
      </c>
      <c r="D3009" s="262" t="s">
        <v>559</v>
      </c>
      <c r="E3009" s="262" t="s">
        <v>1103</v>
      </c>
    </row>
    <row r="3010" spans="2:5" x14ac:dyDescent="0.45">
      <c r="B3010" s="261" t="s">
        <v>4951</v>
      </c>
      <c r="C3010" s="262">
        <v>513511</v>
      </c>
      <c r="D3010" s="262" t="s">
        <v>559</v>
      </c>
      <c r="E3010" s="262" t="s">
        <v>591</v>
      </c>
    </row>
    <row r="3011" spans="2:5" x14ac:dyDescent="0.45">
      <c r="B3011" s="261" t="s">
        <v>4952</v>
      </c>
      <c r="C3011" s="262">
        <v>531726</v>
      </c>
      <c r="D3011" s="262" t="s">
        <v>559</v>
      </c>
      <c r="E3011" s="262" t="s">
        <v>597</v>
      </c>
    </row>
    <row r="3012" spans="2:5" x14ac:dyDescent="0.45">
      <c r="B3012" s="261" t="s">
        <v>4953</v>
      </c>
      <c r="C3012" s="262">
        <v>506122</v>
      </c>
      <c r="D3012" s="262" t="s">
        <v>559</v>
      </c>
      <c r="E3012" s="262" t="s">
        <v>912</v>
      </c>
    </row>
    <row r="3013" spans="2:5" x14ac:dyDescent="0.45">
      <c r="B3013" s="261" t="s">
        <v>4954</v>
      </c>
      <c r="C3013" s="262">
        <v>531280</v>
      </c>
      <c r="D3013" s="262" t="s">
        <v>559</v>
      </c>
      <c r="E3013" s="262" t="s">
        <v>753</v>
      </c>
    </row>
    <row r="3014" spans="2:5" x14ac:dyDescent="0.45">
      <c r="B3014" s="261" t="s">
        <v>4955</v>
      </c>
      <c r="C3014" s="262">
        <v>534796</v>
      </c>
      <c r="D3014" s="262" t="s">
        <v>559</v>
      </c>
      <c r="E3014" s="262" t="s">
        <v>678</v>
      </c>
    </row>
    <row r="3015" spans="2:5" x14ac:dyDescent="0.45">
      <c r="B3015" s="261" t="s">
        <v>4956</v>
      </c>
      <c r="C3015" s="262" t="s">
        <v>559</v>
      </c>
      <c r="D3015" s="262" t="s">
        <v>4957</v>
      </c>
      <c r="E3015" s="262" t="s">
        <v>570</v>
      </c>
    </row>
    <row r="3016" spans="2:5" x14ac:dyDescent="0.45">
      <c r="B3016" s="261" t="s">
        <v>4958</v>
      </c>
      <c r="C3016" s="262">
        <v>539143</v>
      </c>
      <c r="D3016" s="262" t="s">
        <v>559</v>
      </c>
      <c r="E3016" s="262" t="s">
        <v>548</v>
      </c>
    </row>
    <row r="3017" spans="2:5" x14ac:dyDescent="0.45">
      <c r="B3017" s="261" t="s">
        <v>4959</v>
      </c>
      <c r="C3017" s="262">
        <v>500322</v>
      </c>
      <c r="D3017" s="262" t="s">
        <v>559</v>
      </c>
      <c r="E3017" s="262" t="s">
        <v>572</v>
      </c>
    </row>
    <row r="3018" spans="2:5" x14ac:dyDescent="0.45">
      <c r="B3018" s="261" t="s">
        <v>4960</v>
      </c>
      <c r="C3018" s="262">
        <v>513359</v>
      </c>
      <c r="D3018" s="262" t="s">
        <v>4961</v>
      </c>
      <c r="E3018" s="262" t="s">
        <v>834</v>
      </c>
    </row>
    <row r="3019" spans="2:5" x14ac:dyDescent="0.45">
      <c r="B3019" s="261" t="s">
        <v>4962</v>
      </c>
      <c r="C3019" s="262">
        <v>533211</v>
      </c>
      <c r="D3019" s="262" t="s">
        <v>4963</v>
      </c>
      <c r="E3019" s="262" t="s">
        <v>597</v>
      </c>
    </row>
    <row r="3020" spans="2:5" x14ac:dyDescent="0.45">
      <c r="B3020" s="261" t="s">
        <v>4964</v>
      </c>
      <c r="C3020" s="262">
        <v>539889</v>
      </c>
      <c r="D3020" s="262" t="s">
        <v>4965</v>
      </c>
      <c r="E3020" s="262" t="s">
        <v>619</v>
      </c>
    </row>
    <row r="3021" spans="2:5" x14ac:dyDescent="0.45">
      <c r="B3021" s="261" t="s">
        <v>4966</v>
      </c>
      <c r="C3021" s="262">
        <v>531255</v>
      </c>
      <c r="D3021" s="262" t="s">
        <v>559</v>
      </c>
      <c r="E3021" s="262" t="s">
        <v>576</v>
      </c>
    </row>
    <row r="3022" spans="2:5" x14ac:dyDescent="0.45">
      <c r="B3022" s="261" t="s">
        <v>4967</v>
      </c>
      <c r="C3022" s="262">
        <v>530555</v>
      </c>
      <c r="D3022" s="262" t="s">
        <v>4968</v>
      </c>
      <c r="E3022" s="262" t="s">
        <v>855</v>
      </c>
    </row>
    <row r="3023" spans="2:5" x14ac:dyDescent="0.45">
      <c r="B3023" s="261" t="s">
        <v>4969</v>
      </c>
      <c r="C3023" s="262">
        <v>507970</v>
      </c>
      <c r="D3023" s="262" t="s">
        <v>559</v>
      </c>
      <c r="E3023" s="262" t="s">
        <v>740</v>
      </c>
    </row>
    <row r="3024" spans="2:5" x14ac:dyDescent="0.45">
      <c r="B3024" s="261" t="s">
        <v>4970</v>
      </c>
      <c r="C3024" s="262">
        <v>507970</v>
      </c>
      <c r="D3024" s="262" t="s">
        <v>559</v>
      </c>
      <c r="E3024" s="262" t="s">
        <v>740</v>
      </c>
    </row>
    <row r="3025" spans="2:5" x14ac:dyDescent="0.45">
      <c r="B3025" s="261" t="s">
        <v>4971</v>
      </c>
      <c r="C3025" s="262">
        <v>524689</v>
      </c>
      <c r="D3025" s="262" t="s">
        <v>4972</v>
      </c>
      <c r="E3025" s="262" t="s">
        <v>597</v>
      </c>
    </row>
    <row r="3026" spans="2:5" x14ac:dyDescent="0.45">
      <c r="B3026" s="261" t="s">
        <v>4973</v>
      </c>
      <c r="C3026" s="262">
        <v>524689</v>
      </c>
      <c r="D3026" s="262" t="s">
        <v>4972</v>
      </c>
      <c r="E3026" s="262" t="s">
        <v>597</v>
      </c>
    </row>
    <row r="3027" spans="2:5" x14ac:dyDescent="0.45">
      <c r="B3027" s="261" t="s">
        <v>4974</v>
      </c>
      <c r="C3027" s="262">
        <v>539481</v>
      </c>
      <c r="D3027" s="262" t="s">
        <v>559</v>
      </c>
      <c r="E3027" s="262" t="s">
        <v>576</v>
      </c>
    </row>
    <row r="3028" spans="2:5" x14ac:dyDescent="0.45">
      <c r="B3028" s="261" t="s">
        <v>4975</v>
      </c>
      <c r="C3028" s="262" t="s">
        <v>559</v>
      </c>
      <c r="D3028" s="262" t="s">
        <v>4976</v>
      </c>
      <c r="E3028" s="262" t="s">
        <v>570</v>
      </c>
    </row>
    <row r="3029" spans="2:5" x14ac:dyDescent="0.45">
      <c r="B3029" s="261" t="s">
        <v>4977</v>
      </c>
      <c r="C3029" s="262">
        <v>524628</v>
      </c>
      <c r="D3029" s="262" t="s">
        <v>559</v>
      </c>
      <c r="E3029" s="262" t="s">
        <v>581</v>
      </c>
    </row>
    <row r="3030" spans="2:5" x14ac:dyDescent="0.45">
      <c r="B3030" s="261" t="s">
        <v>4978</v>
      </c>
      <c r="C3030" s="262">
        <v>532911</v>
      </c>
      <c r="D3030" s="262" t="s">
        <v>559</v>
      </c>
      <c r="E3030" s="262" t="s">
        <v>645</v>
      </c>
    </row>
    <row r="3031" spans="2:5" x14ac:dyDescent="0.45">
      <c r="B3031" s="261" t="s">
        <v>4979</v>
      </c>
      <c r="C3031" s="262">
        <v>540359</v>
      </c>
      <c r="D3031" s="262" t="s">
        <v>559</v>
      </c>
      <c r="E3031" s="262" t="s">
        <v>597</v>
      </c>
    </row>
    <row r="3032" spans="2:5" x14ac:dyDescent="0.45">
      <c r="B3032" s="261" t="s">
        <v>4980</v>
      </c>
      <c r="C3032" s="262">
        <v>540467</v>
      </c>
      <c r="D3032" s="262" t="s">
        <v>559</v>
      </c>
      <c r="E3032" s="262" t="s">
        <v>672</v>
      </c>
    </row>
    <row r="3033" spans="2:5" x14ac:dyDescent="0.45">
      <c r="B3033" s="261" t="s">
        <v>4981</v>
      </c>
      <c r="C3033" s="262">
        <v>780017</v>
      </c>
      <c r="D3033" s="262" t="s">
        <v>559</v>
      </c>
      <c r="E3033" s="262" t="s">
        <v>508</v>
      </c>
    </row>
    <row r="3034" spans="2:5" x14ac:dyDescent="0.45">
      <c r="B3034" s="261" t="s">
        <v>4982</v>
      </c>
      <c r="C3034" s="262">
        <v>506128</v>
      </c>
      <c r="D3034" s="262" t="s">
        <v>559</v>
      </c>
      <c r="E3034" s="262" t="s">
        <v>597</v>
      </c>
    </row>
    <row r="3035" spans="2:5" x14ac:dyDescent="0.45">
      <c r="B3035" s="261" t="s">
        <v>4983</v>
      </c>
      <c r="C3035" s="262">
        <v>511702</v>
      </c>
      <c r="D3035" s="262" t="s">
        <v>559</v>
      </c>
      <c r="E3035" s="262" t="s">
        <v>576</v>
      </c>
    </row>
    <row r="3036" spans="2:5" x14ac:dyDescent="0.45">
      <c r="B3036" s="261" t="s">
        <v>4984</v>
      </c>
      <c r="C3036" s="262">
        <v>511176</v>
      </c>
      <c r="D3036" s="262" t="s">
        <v>559</v>
      </c>
      <c r="E3036" s="262" t="s">
        <v>645</v>
      </c>
    </row>
    <row r="3037" spans="2:5" x14ac:dyDescent="0.45">
      <c r="B3037" s="261" t="s">
        <v>4985</v>
      </c>
      <c r="C3037" s="262">
        <v>532780</v>
      </c>
      <c r="D3037" s="262" t="s">
        <v>4986</v>
      </c>
      <c r="E3037" s="262" t="s">
        <v>645</v>
      </c>
    </row>
    <row r="3038" spans="2:5" x14ac:dyDescent="0.45">
      <c r="B3038" s="261" t="s">
        <v>4987</v>
      </c>
      <c r="C3038" s="262">
        <v>526349</v>
      </c>
      <c r="D3038" s="262" t="s">
        <v>559</v>
      </c>
      <c r="E3038" s="262" t="s">
        <v>912</v>
      </c>
    </row>
    <row r="3039" spans="2:5" x14ac:dyDescent="0.45">
      <c r="B3039" s="261" t="s">
        <v>4988</v>
      </c>
      <c r="C3039" s="262">
        <v>541347</v>
      </c>
      <c r="D3039" s="262" t="s">
        <v>559</v>
      </c>
      <c r="E3039" s="262" t="s">
        <v>1256</v>
      </c>
    </row>
    <row r="3040" spans="2:5" x14ac:dyDescent="0.45">
      <c r="B3040" s="261" t="s">
        <v>4989</v>
      </c>
      <c r="C3040" s="262">
        <v>521080</v>
      </c>
      <c r="D3040" s="262" t="s">
        <v>559</v>
      </c>
      <c r="E3040" s="262" t="s">
        <v>574</v>
      </c>
    </row>
    <row r="3041" spans="2:5" x14ac:dyDescent="0.45">
      <c r="B3041" s="261" t="s">
        <v>4990</v>
      </c>
      <c r="C3041" s="262" t="s">
        <v>559</v>
      </c>
      <c r="D3041" s="262" t="s">
        <v>4991</v>
      </c>
      <c r="E3041" s="262" t="s">
        <v>570</v>
      </c>
    </row>
    <row r="3042" spans="2:5" x14ac:dyDescent="0.45">
      <c r="B3042" s="261" t="s">
        <v>4992</v>
      </c>
      <c r="C3042" s="262">
        <v>500456</v>
      </c>
      <c r="D3042" s="262" t="s">
        <v>559</v>
      </c>
      <c r="E3042" s="262" t="s">
        <v>934</v>
      </c>
    </row>
    <row r="3043" spans="2:5" x14ac:dyDescent="0.45">
      <c r="B3043" s="261" t="s">
        <v>4993</v>
      </c>
      <c r="C3043" s="262">
        <v>511734</v>
      </c>
      <c r="D3043" s="262" t="s">
        <v>559</v>
      </c>
      <c r="E3043" s="262" t="s">
        <v>576</v>
      </c>
    </row>
    <row r="3044" spans="2:5" x14ac:dyDescent="0.45">
      <c r="B3044" s="261" t="s">
        <v>4994</v>
      </c>
      <c r="C3044" s="262">
        <v>503092</v>
      </c>
      <c r="D3044" s="262" t="s">
        <v>559</v>
      </c>
      <c r="E3044" s="262" t="s">
        <v>574</v>
      </c>
    </row>
    <row r="3045" spans="2:5" x14ac:dyDescent="0.45">
      <c r="B3045" s="261" t="s">
        <v>4995</v>
      </c>
      <c r="C3045" s="262">
        <v>539401</v>
      </c>
      <c r="D3045" s="262" t="s">
        <v>559</v>
      </c>
      <c r="E3045" s="262" t="s">
        <v>672</v>
      </c>
    </row>
    <row r="3046" spans="2:5" x14ac:dyDescent="0.45">
      <c r="B3046" s="261" t="s">
        <v>4996</v>
      </c>
      <c r="C3046" s="262">
        <v>531120</v>
      </c>
      <c r="D3046" s="262" t="s">
        <v>4997</v>
      </c>
      <c r="E3046" s="262" t="s">
        <v>955</v>
      </c>
    </row>
    <row r="3047" spans="2:5" x14ac:dyDescent="0.45">
      <c r="B3047" s="261" t="s">
        <v>4998</v>
      </c>
      <c r="C3047" s="262">
        <v>526381</v>
      </c>
      <c r="D3047" s="262" t="s">
        <v>4999</v>
      </c>
      <c r="E3047" s="262" t="s">
        <v>631</v>
      </c>
    </row>
    <row r="3048" spans="2:5" x14ac:dyDescent="0.45">
      <c r="B3048" s="261" t="s">
        <v>5000</v>
      </c>
      <c r="C3048" s="262">
        <v>517417</v>
      </c>
      <c r="D3048" s="262" t="s">
        <v>559</v>
      </c>
      <c r="E3048" s="262" t="s">
        <v>567</v>
      </c>
    </row>
    <row r="3049" spans="2:5" x14ac:dyDescent="0.45">
      <c r="B3049" s="261" t="s">
        <v>5001</v>
      </c>
      <c r="C3049" s="262">
        <v>517417</v>
      </c>
      <c r="D3049" s="262" t="s">
        <v>559</v>
      </c>
      <c r="E3049" s="262" t="s">
        <v>567</v>
      </c>
    </row>
    <row r="3050" spans="2:5" x14ac:dyDescent="0.45">
      <c r="B3050" s="261" t="s">
        <v>5002</v>
      </c>
      <c r="C3050" s="262">
        <v>524031</v>
      </c>
      <c r="D3050" s="262" t="s">
        <v>559</v>
      </c>
      <c r="E3050" s="262" t="s">
        <v>645</v>
      </c>
    </row>
    <row r="3051" spans="2:5" x14ac:dyDescent="0.45">
      <c r="B3051" s="261" t="s">
        <v>5003</v>
      </c>
      <c r="C3051" s="262">
        <v>514326</v>
      </c>
      <c r="D3051" s="262" t="s">
        <v>5004</v>
      </c>
      <c r="E3051" s="262" t="s">
        <v>574</v>
      </c>
    </row>
    <row r="3052" spans="2:5" x14ac:dyDescent="0.45">
      <c r="B3052" s="261" t="s">
        <v>5005</v>
      </c>
      <c r="C3052" s="262">
        <v>514326</v>
      </c>
      <c r="D3052" s="262" t="s">
        <v>5004</v>
      </c>
      <c r="E3052" s="262" t="s">
        <v>574</v>
      </c>
    </row>
    <row r="3053" spans="2:5" x14ac:dyDescent="0.45">
      <c r="B3053" s="261" t="s">
        <v>5006</v>
      </c>
      <c r="C3053" s="262">
        <v>539113</v>
      </c>
      <c r="D3053" s="262" t="s">
        <v>559</v>
      </c>
      <c r="E3053" s="262" t="s">
        <v>576</v>
      </c>
    </row>
    <row r="3054" spans="2:5" x14ac:dyDescent="0.45">
      <c r="B3054" s="261" t="s">
        <v>5007</v>
      </c>
      <c r="C3054" s="262">
        <v>532742</v>
      </c>
      <c r="D3054" s="262" t="s">
        <v>559</v>
      </c>
      <c r="E3054" s="262" t="s">
        <v>718</v>
      </c>
    </row>
    <row r="3055" spans="2:5" x14ac:dyDescent="0.45">
      <c r="B3055" s="261" t="s">
        <v>5008</v>
      </c>
      <c r="C3055" s="262">
        <v>535658</v>
      </c>
      <c r="D3055" s="262" t="s">
        <v>559</v>
      </c>
      <c r="E3055" s="262" t="s">
        <v>576</v>
      </c>
    </row>
    <row r="3056" spans="2:5" x14ac:dyDescent="0.45">
      <c r="B3056" s="261" t="s">
        <v>5009</v>
      </c>
      <c r="C3056" s="262">
        <v>532676</v>
      </c>
      <c r="D3056" s="262" t="s">
        <v>5010</v>
      </c>
      <c r="E3056" s="262" t="s">
        <v>955</v>
      </c>
    </row>
    <row r="3057" spans="2:5" x14ac:dyDescent="0.45">
      <c r="B3057" s="261" t="s">
        <v>5011</v>
      </c>
      <c r="C3057" s="262">
        <v>514087</v>
      </c>
      <c r="D3057" s="262" t="s">
        <v>559</v>
      </c>
      <c r="E3057" s="262" t="s">
        <v>574</v>
      </c>
    </row>
    <row r="3058" spans="2:5" x14ac:dyDescent="0.45">
      <c r="B3058" s="261" t="s">
        <v>5012</v>
      </c>
      <c r="C3058" s="262">
        <v>534809</v>
      </c>
      <c r="D3058" s="262" t="s">
        <v>5013</v>
      </c>
      <c r="E3058" s="262" t="s">
        <v>672</v>
      </c>
    </row>
    <row r="3059" spans="2:5" x14ac:dyDescent="0.45">
      <c r="B3059" s="261" t="s">
        <v>5014</v>
      </c>
      <c r="C3059" s="262">
        <v>517119</v>
      </c>
      <c r="D3059" s="262" t="s">
        <v>559</v>
      </c>
      <c r="E3059" s="262" t="s">
        <v>882</v>
      </c>
    </row>
    <row r="3060" spans="2:5" x14ac:dyDescent="0.45">
      <c r="B3060" s="261" t="s">
        <v>5015</v>
      </c>
      <c r="C3060" s="262">
        <v>538730</v>
      </c>
      <c r="D3060" s="262" t="s">
        <v>5016</v>
      </c>
      <c r="E3060" s="262" t="s">
        <v>581</v>
      </c>
    </row>
    <row r="3061" spans="2:5" x14ac:dyDescent="0.45">
      <c r="B3061" s="261" t="s">
        <v>5017</v>
      </c>
      <c r="C3061" s="262">
        <v>532808</v>
      </c>
      <c r="D3061" s="262" t="s">
        <v>5018</v>
      </c>
      <c r="E3061" s="262" t="s">
        <v>672</v>
      </c>
    </row>
    <row r="3062" spans="2:5" x14ac:dyDescent="0.45">
      <c r="B3062" s="261" t="s">
        <v>5019</v>
      </c>
      <c r="C3062" s="262">
        <v>523260</v>
      </c>
      <c r="D3062" s="262" t="s">
        <v>5020</v>
      </c>
      <c r="E3062" s="262" t="s">
        <v>753</v>
      </c>
    </row>
    <row r="3063" spans="2:5" x14ac:dyDescent="0.45">
      <c r="B3063" s="261" t="s">
        <v>5021</v>
      </c>
      <c r="C3063" s="262">
        <v>539273</v>
      </c>
      <c r="D3063" s="262" t="s">
        <v>559</v>
      </c>
      <c r="E3063" s="262" t="s">
        <v>1046</v>
      </c>
    </row>
    <row r="3064" spans="2:5" x14ac:dyDescent="0.45">
      <c r="B3064" s="261" t="s">
        <v>5022</v>
      </c>
      <c r="C3064" s="262">
        <v>524136</v>
      </c>
      <c r="D3064" s="262" t="s">
        <v>559</v>
      </c>
      <c r="E3064" s="262" t="s">
        <v>2370</v>
      </c>
    </row>
    <row r="3065" spans="2:5" x14ac:dyDescent="0.45">
      <c r="B3065" s="261" t="s">
        <v>5023</v>
      </c>
      <c r="C3065" s="262">
        <v>531352</v>
      </c>
      <c r="D3065" s="262" t="s">
        <v>559</v>
      </c>
      <c r="E3065" s="262" t="s">
        <v>574</v>
      </c>
    </row>
    <row r="3066" spans="2:5" x14ac:dyDescent="0.45">
      <c r="B3066" s="261" t="s">
        <v>5024</v>
      </c>
      <c r="C3066" s="262">
        <v>503031</v>
      </c>
      <c r="D3066" s="262" t="s">
        <v>5025</v>
      </c>
      <c r="E3066" s="262" t="s">
        <v>645</v>
      </c>
    </row>
    <row r="3067" spans="2:5" x14ac:dyDescent="0.45">
      <c r="B3067" s="261" t="s">
        <v>5026</v>
      </c>
      <c r="C3067" s="262">
        <v>539333</v>
      </c>
      <c r="D3067" s="262" t="s">
        <v>5027</v>
      </c>
      <c r="E3067" s="262" t="s">
        <v>645</v>
      </c>
    </row>
    <row r="3068" spans="2:5" x14ac:dyDescent="0.45">
      <c r="B3068" s="261" t="s">
        <v>5028</v>
      </c>
      <c r="C3068" s="262">
        <v>513228</v>
      </c>
      <c r="D3068" s="262" t="s">
        <v>5029</v>
      </c>
      <c r="E3068" s="262" t="s">
        <v>591</v>
      </c>
    </row>
    <row r="3069" spans="2:5" x14ac:dyDescent="0.45">
      <c r="B3069" s="261" t="s">
        <v>5030</v>
      </c>
      <c r="C3069" s="262" t="s">
        <v>559</v>
      </c>
      <c r="D3069" s="262" t="s">
        <v>5031</v>
      </c>
      <c r="E3069" s="262" t="s">
        <v>570</v>
      </c>
    </row>
    <row r="3070" spans="2:5" x14ac:dyDescent="0.45">
      <c r="B3070" s="261" t="s">
        <v>5032</v>
      </c>
      <c r="C3070" s="262">
        <v>500329</v>
      </c>
      <c r="D3070" s="262" t="s">
        <v>559</v>
      </c>
      <c r="E3070" s="262" t="s">
        <v>562</v>
      </c>
    </row>
    <row r="3071" spans="2:5" x14ac:dyDescent="0.45">
      <c r="B3071" s="261" t="s">
        <v>5033</v>
      </c>
      <c r="C3071" s="262">
        <v>524210</v>
      </c>
      <c r="D3071" s="262" t="s">
        <v>559</v>
      </c>
      <c r="E3071" s="262" t="s">
        <v>607</v>
      </c>
    </row>
    <row r="3072" spans="2:5" x14ac:dyDescent="0.45">
      <c r="B3072" s="261" t="s">
        <v>5034</v>
      </c>
      <c r="C3072" s="262">
        <v>524210</v>
      </c>
      <c r="D3072" s="262" t="s">
        <v>559</v>
      </c>
      <c r="E3072" s="262" t="s">
        <v>607</v>
      </c>
    </row>
    <row r="3073" spans="2:5" x14ac:dyDescent="0.45">
      <c r="B3073" s="261" t="s">
        <v>5035</v>
      </c>
      <c r="C3073" s="262">
        <v>501144</v>
      </c>
      <c r="D3073" s="262" t="s">
        <v>559</v>
      </c>
      <c r="E3073" s="262" t="s">
        <v>978</v>
      </c>
    </row>
    <row r="3074" spans="2:5" x14ac:dyDescent="0.45">
      <c r="B3074" s="261" t="s">
        <v>5036</v>
      </c>
      <c r="C3074" s="262" t="s">
        <v>559</v>
      </c>
      <c r="D3074" s="262" t="s">
        <v>5037</v>
      </c>
      <c r="E3074" s="262" t="s">
        <v>570</v>
      </c>
    </row>
    <row r="3075" spans="2:5" x14ac:dyDescent="0.45">
      <c r="B3075" s="261" t="s">
        <v>5038</v>
      </c>
      <c r="C3075" s="262">
        <v>521062</v>
      </c>
      <c r="D3075" s="262" t="s">
        <v>559</v>
      </c>
      <c r="E3075" s="262" t="s">
        <v>1294</v>
      </c>
    </row>
    <row r="3076" spans="2:5" x14ac:dyDescent="0.45">
      <c r="B3076" s="261" t="s">
        <v>5039</v>
      </c>
      <c r="C3076" s="262">
        <v>526435</v>
      </c>
      <c r="D3076" s="262" t="s">
        <v>559</v>
      </c>
      <c r="E3076" s="262" t="s">
        <v>553</v>
      </c>
    </row>
    <row r="3077" spans="2:5" x14ac:dyDescent="0.45">
      <c r="B3077" s="261" t="s">
        <v>5040</v>
      </c>
      <c r="C3077" s="262">
        <v>504132</v>
      </c>
      <c r="D3077" s="262" t="s">
        <v>559</v>
      </c>
      <c r="E3077" s="262" t="s">
        <v>743</v>
      </c>
    </row>
    <row r="3078" spans="2:5" x14ac:dyDescent="0.45">
      <c r="B3078" s="261" t="s">
        <v>5041</v>
      </c>
      <c r="C3078" s="262">
        <v>533179</v>
      </c>
      <c r="D3078" s="262" t="s">
        <v>5042</v>
      </c>
      <c r="E3078" s="262" t="s">
        <v>545</v>
      </c>
    </row>
    <row r="3079" spans="2:5" x14ac:dyDescent="0.45">
      <c r="B3079" s="261" t="s">
        <v>5043</v>
      </c>
      <c r="C3079" s="262">
        <v>517172</v>
      </c>
      <c r="D3079" s="262" t="s">
        <v>559</v>
      </c>
      <c r="E3079" s="262" t="s">
        <v>1099</v>
      </c>
    </row>
    <row r="3080" spans="2:5" x14ac:dyDescent="0.45">
      <c r="B3080" s="261" t="s">
        <v>5044</v>
      </c>
      <c r="C3080" s="262">
        <v>530381</v>
      </c>
      <c r="D3080" s="262" t="s">
        <v>5045</v>
      </c>
      <c r="E3080" s="262" t="s">
        <v>955</v>
      </c>
    </row>
    <row r="3081" spans="2:5" x14ac:dyDescent="0.45">
      <c r="B3081" s="261" t="s">
        <v>5046</v>
      </c>
      <c r="C3081" s="262">
        <v>532522</v>
      </c>
      <c r="D3081" s="262" t="s">
        <v>5047</v>
      </c>
      <c r="E3081" s="262" t="s">
        <v>767</v>
      </c>
    </row>
    <row r="3082" spans="2:5" x14ac:dyDescent="0.45">
      <c r="B3082" s="261" t="s">
        <v>5048</v>
      </c>
      <c r="C3082" s="262">
        <v>500680</v>
      </c>
      <c r="D3082" s="262" t="s">
        <v>5049</v>
      </c>
      <c r="E3082" s="262" t="s">
        <v>597</v>
      </c>
    </row>
    <row r="3083" spans="2:5" x14ac:dyDescent="0.45">
      <c r="B3083" s="261" t="s">
        <v>5050</v>
      </c>
      <c r="C3083" s="262">
        <v>531769</v>
      </c>
      <c r="D3083" s="262" t="s">
        <v>559</v>
      </c>
      <c r="E3083" s="262" t="s">
        <v>651</v>
      </c>
    </row>
    <row r="3084" spans="2:5" x14ac:dyDescent="0.45">
      <c r="B3084" s="261" t="s">
        <v>5051</v>
      </c>
      <c r="C3084" s="262">
        <v>533581</v>
      </c>
      <c r="D3084" s="262" t="s">
        <v>5052</v>
      </c>
      <c r="E3084" s="262" t="s">
        <v>926</v>
      </c>
    </row>
    <row r="3085" spans="2:5" x14ac:dyDescent="0.45">
      <c r="B3085" s="261" t="s">
        <v>5053</v>
      </c>
      <c r="C3085" s="262">
        <v>526747</v>
      </c>
      <c r="D3085" s="262" t="s">
        <v>559</v>
      </c>
      <c r="E3085" s="262" t="s">
        <v>862</v>
      </c>
    </row>
    <row r="3086" spans="2:5" x14ac:dyDescent="0.45">
      <c r="B3086" s="261" t="s">
        <v>5054</v>
      </c>
      <c r="C3086" s="262">
        <v>531281</v>
      </c>
      <c r="D3086" s="262" t="s">
        <v>559</v>
      </c>
      <c r="E3086" s="262" t="s">
        <v>1085</v>
      </c>
    </row>
    <row r="3087" spans="2:5" x14ac:dyDescent="0.45">
      <c r="B3087" s="261" t="s">
        <v>5055</v>
      </c>
      <c r="C3087" s="262">
        <v>500143</v>
      </c>
      <c r="D3087" s="262" t="s">
        <v>559</v>
      </c>
      <c r="E3087" s="262" t="s">
        <v>581</v>
      </c>
    </row>
    <row r="3088" spans="2:5" x14ac:dyDescent="0.45">
      <c r="B3088" s="261" t="s">
        <v>5056</v>
      </c>
      <c r="C3088" s="262">
        <v>512026</v>
      </c>
      <c r="D3088" s="262" t="s">
        <v>559</v>
      </c>
      <c r="E3088" s="262" t="s">
        <v>581</v>
      </c>
    </row>
    <row r="3089" spans="2:5" x14ac:dyDescent="0.45">
      <c r="B3089" s="261" t="s">
        <v>5057</v>
      </c>
      <c r="C3089" s="262">
        <v>523620</v>
      </c>
      <c r="D3089" s="262" t="s">
        <v>559</v>
      </c>
      <c r="E3089" s="262" t="s">
        <v>597</v>
      </c>
    </row>
    <row r="3090" spans="2:5" x14ac:dyDescent="0.45">
      <c r="B3090" s="261" t="s">
        <v>5058</v>
      </c>
      <c r="C3090" s="262">
        <v>506590</v>
      </c>
      <c r="D3090" s="262" t="s">
        <v>5059</v>
      </c>
      <c r="E3090" s="262" t="s">
        <v>5060</v>
      </c>
    </row>
    <row r="3091" spans="2:5" x14ac:dyDescent="0.45">
      <c r="B3091" s="261" t="s">
        <v>5061</v>
      </c>
      <c r="C3091" s="262">
        <v>526481</v>
      </c>
      <c r="D3091" s="262" t="s">
        <v>559</v>
      </c>
      <c r="E3091" s="262" t="s">
        <v>672</v>
      </c>
    </row>
    <row r="3092" spans="2:5" x14ac:dyDescent="0.45">
      <c r="B3092" s="261" t="s">
        <v>5062</v>
      </c>
      <c r="C3092" s="262">
        <v>537839</v>
      </c>
      <c r="D3092" s="262" t="s">
        <v>559</v>
      </c>
      <c r="E3092" s="262" t="s">
        <v>477</v>
      </c>
    </row>
    <row r="3093" spans="2:5" x14ac:dyDescent="0.45">
      <c r="B3093" s="261" t="s">
        <v>5063</v>
      </c>
      <c r="C3093" s="262">
        <v>509084</v>
      </c>
      <c r="D3093" s="262" t="s">
        <v>559</v>
      </c>
      <c r="E3093" s="262" t="s">
        <v>978</v>
      </c>
    </row>
    <row r="3094" spans="2:5" x14ac:dyDescent="0.45">
      <c r="B3094" s="261" t="s">
        <v>5064</v>
      </c>
      <c r="C3094" s="262">
        <v>526588</v>
      </c>
      <c r="D3094" s="262" t="s">
        <v>559</v>
      </c>
      <c r="E3094" s="262" t="s">
        <v>1792</v>
      </c>
    </row>
    <row r="3095" spans="2:5" x14ac:dyDescent="0.45">
      <c r="B3095" s="261" t="s">
        <v>5065</v>
      </c>
      <c r="C3095" s="262">
        <v>526588</v>
      </c>
      <c r="D3095" s="262" t="s">
        <v>559</v>
      </c>
      <c r="E3095" s="262" t="s">
        <v>1792</v>
      </c>
    </row>
    <row r="3096" spans="2:5" x14ac:dyDescent="0.45">
      <c r="B3096" s="261" t="s">
        <v>5066</v>
      </c>
      <c r="C3096" s="262">
        <v>524808</v>
      </c>
      <c r="D3096" s="262" t="s">
        <v>559</v>
      </c>
      <c r="E3096" s="262" t="s">
        <v>702</v>
      </c>
    </row>
    <row r="3097" spans="2:5" x14ac:dyDescent="0.45">
      <c r="B3097" s="261" t="s">
        <v>5067</v>
      </c>
      <c r="C3097" s="262">
        <v>524808</v>
      </c>
      <c r="D3097" s="262" t="s">
        <v>559</v>
      </c>
      <c r="E3097" s="262" t="s">
        <v>702</v>
      </c>
    </row>
    <row r="3098" spans="2:5" x14ac:dyDescent="0.45">
      <c r="B3098" s="261" t="s">
        <v>5068</v>
      </c>
      <c r="C3098" s="262">
        <v>523642</v>
      </c>
      <c r="D3098" s="262" t="s">
        <v>5069</v>
      </c>
      <c r="E3098" s="262" t="s">
        <v>702</v>
      </c>
    </row>
    <row r="3099" spans="2:5" x14ac:dyDescent="0.45">
      <c r="B3099" s="261" t="s">
        <v>5070</v>
      </c>
      <c r="C3099" s="262">
        <v>530305</v>
      </c>
      <c r="D3099" s="262" t="s">
        <v>559</v>
      </c>
      <c r="E3099" s="262" t="s">
        <v>1256</v>
      </c>
    </row>
    <row r="3100" spans="2:5" x14ac:dyDescent="0.45">
      <c r="B3100" s="261" t="s">
        <v>5071</v>
      </c>
      <c r="C3100" s="262">
        <v>507498</v>
      </c>
      <c r="D3100" s="262" t="s">
        <v>559</v>
      </c>
      <c r="E3100" s="262" t="s">
        <v>1256</v>
      </c>
    </row>
    <row r="3101" spans="2:5" x14ac:dyDescent="0.45">
      <c r="B3101" s="261" t="s">
        <v>5072</v>
      </c>
      <c r="C3101" s="262">
        <v>532355</v>
      </c>
      <c r="D3101" s="262" t="s">
        <v>559</v>
      </c>
      <c r="E3101" s="262" t="s">
        <v>562</v>
      </c>
    </row>
    <row r="3102" spans="2:5" x14ac:dyDescent="0.45">
      <c r="B3102" s="261" t="s">
        <v>5073</v>
      </c>
      <c r="C3102" s="262">
        <v>500331</v>
      </c>
      <c r="D3102" s="262" t="s">
        <v>5074</v>
      </c>
      <c r="E3102" s="262" t="s">
        <v>718</v>
      </c>
    </row>
    <row r="3103" spans="2:5" x14ac:dyDescent="0.45">
      <c r="B3103" s="261" t="s">
        <v>5075</v>
      </c>
      <c r="C3103" s="262">
        <v>500327</v>
      </c>
      <c r="D3103" s="262" t="s">
        <v>5076</v>
      </c>
      <c r="E3103" s="262" t="s">
        <v>678</v>
      </c>
    </row>
    <row r="3104" spans="2:5" x14ac:dyDescent="0.45">
      <c r="B3104" s="261" t="s">
        <v>5077</v>
      </c>
      <c r="C3104" s="262">
        <v>539883</v>
      </c>
      <c r="D3104" s="262" t="s">
        <v>5078</v>
      </c>
      <c r="E3104" s="262" t="s">
        <v>724</v>
      </c>
    </row>
    <row r="3105" spans="2:5" x14ac:dyDescent="0.45">
      <c r="B3105" s="261" t="s">
        <v>5079</v>
      </c>
      <c r="C3105" s="262">
        <v>519439</v>
      </c>
      <c r="D3105" s="262" t="s">
        <v>559</v>
      </c>
      <c r="E3105" s="262" t="s">
        <v>806</v>
      </c>
    </row>
    <row r="3106" spans="2:5" x14ac:dyDescent="0.45">
      <c r="B3106" s="261" t="s">
        <v>5080</v>
      </c>
      <c r="C3106" s="262">
        <v>531879</v>
      </c>
      <c r="D3106" s="262" t="s">
        <v>5081</v>
      </c>
      <c r="E3106" s="262" t="s">
        <v>1189</v>
      </c>
    </row>
    <row r="3107" spans="2:5" x14ac:dyDescent="0.45">
      <c r="B3107" s="261" t="s">
        <v>5082</v>
      </c>
      <c r="C3107" s="262">
        <v>514300</v>
      </c>
      <c r="D3107" s="262" t="s">
        <v>5083</v>
      </c>
      <c r="E3107" s="262" t="s">
        <v>574</v>
      </c>
    </row>
    <row r="3108" spans="2:5" x14ac:dyDescent="0.45">
      <c r="B3108" s="261" t="s">
        <v>5084</v>
      </c>
      <c r="C3108" s="262">
        <v>507864</v>
      </c>
      <c r="D3108" s="262" t="s">
        <v>559</v>
      </c>
      <c r="E3108" s="262" t="s">
        <v>542</v>
      </c>
    </row>
    <row r="3109" spans="2:5" x14ac:dyDescent="0.45">
      <c r="B3109" s="261" t="s">
        <v>5085</v>
      </c>
      <c r="C3109" s="262">
        <v>500302</v>
      </c>
      <c r="D3109" s="262" t="s">
        <v>5086</v>
      </c>
      <c r="E3109" s="262" t="s">
        <v>597</v>
      </c>
    </row>
    <row r="3110" spans="2:5" x14ac:dyDescent="0.45">
      <c r="B3110" s="261" t="s">
        <v>5087</v>
      </c>
      <c r="C3110" s="262">
        <v>532979</v>
      </c>
      <c r="D3110" s="262" t="s">
        <v>5088</v>
      </c>
      <c r="E3110" s="262" t="s">
        <v>597</v>
      </c>
    </row>
    <row r="3111" spans="2:5" x14ac:dyDescent="0.45">
      <c r="B3111" s="261" t="s">
        <v>5089</v>
      </c>
      <c r="C3111" s="262">
        <v>530683</v>
      </c>
      <c r="D3111" s="262" t="s">
        <v>559</v>
      </c>
      <c r="E3111" s="262" t="s">
        <v>753</v>
      </c>
    </row>
    <row r="3112" spans="2:5" x14ac:dyDescent="0.45">
      <c r="B3112" s="261" t="s">
        <v>5090</v>
      </c>
      <c r="C3112" s="262">
        <v>513519</v>
      </c>
      <c r="D3112" s="262" t="s">
        <v>5091</v>
      </c>
      <c r="E3112" s="262" t="s">
        <v>855</v>
      </c>
    </row>
    <row r="3113" spans="2:5" x14ac:dyDescent="0.45">
      <c r="B3113" s="261" t="s">
        <v>5092</v>
      </c>
      <c r="C3113" s="262">
        <v>500333</v>
      </c>
      <c r="D3113" s="262" t="s">
        <v>559</v>
      </c>
      <c r="E3113" s="262" t="s">
        <v>1037</v>
      </c>
    </row>
    <row r="3114" spans="2:5" x14ac:dyDescent="0.45">
      <c r="B3114" s="261" t="s">
        <v>5093</v>
      </c>
      <c r="C3114" s="262">
        <v>523105</v>
      </c>
      <c r="D3114" s="262" t="s">
        <v>559</v>
      </c>
      <c r="E3114" s="262" t="s">
        <v>753</v>
      </c>
    </row>
    <row r="3115" spans="2:5" x14ac:dyDescent="0.45">
      <c r="B3115" s="261" t="s">
        <v>5094</v>
      </c>
      <c r="C3115" s="262">
        <v>523648</v>
      </c>
      <c r="D3115" s="262" t="s">
        <v>5095</v>
      </c>
      <c r="E3115" s="262" t="s">
        <v>718</v>
      </c>
    </row>
    <row r="3116" spans="2:5" x14ac:dyDescent="0.45">
      <c r="B3116" s="261" t="s">
        <v>5096</v>
      </c>
      <c r="C3116" s="262">
        <v>523648</v>
      </c>
      <c r="D3116" s="262" t="s">
        <v>5095</v>
      </c>
      <c r="E3116" s="262" t="s">
        <v>718</v>
      </c>
    </row>
    <row r="3117" spans="2:5" x14ac:dyDescent="0.45">
      <c r="B3117" s="261" t="s">
        <v>5097</v>
      </c>
      <c r="C3117" s="262">
        <v>534060</v>
      </c>
      <c r="D3117" s="262" t="s">
        <v>559</v>
      </c>
      <c r="E3117" s="262" t="s">
        <v>576</v>
      </c>
    </row>
    <row r="3118" spans="2:5" x14ac:dyDescent="0.45">
      <c r="B3118" s="261" t="s">
        <v>5098</v>
      </c>
      <c r="C3118" s="262">
        <v>532366</v>
      </c>
      <c r="D3118" s="262" t="s">
        <v>5099</v>
      </c>
      <c r="E3118" s="262" t="s">
        <v>576</v>
      </c>
    </row>
    <row r="3119" spans="2:5" x14ac:dyDescent="0.45">
      <c r="B3119" s="261" t="s">
        <v>5100</v>
      </c>
      <c r="C3119" s="262">
        <v>540173</v>
      </c>
      <c r="D3119" s="262" t="s">
        <v>5101</v>
      </c>
      <c r="E3119" s="262" t="s">
        <v>617</v>
      </c>
    </row>
    <row r="3120" spans="2:5" x14ac:dyDescent="0.45">
      <c r="B3120" s="261" t="s">
        <v>5102</v>
      </c>
      <c r="C3120" s="262">
        <v>539150</v>
      </c>
      <c r="D3120" s="262" t="s">
        <v>5103</v>
      </c>
      <c r="E3120" s="262" t="s">
        <v>1152</v>
      </c>
    </row>
    <row r="3121" spans="2:5" x14ac:dyDescent="0.45">
      <c r="B3121" s="261" t="s">
        <v>5104</v>
      </c>
      <c r="C3121" s="262">
        <v>532803</v>
      </c>
      <c r="D3121" s="262" t="s">
        <v>5105</v>
      </c>
      <c r="E3121" s="262" t="s">
        <v>756</v>
      </c>
    </row>
    <row r="3122" spans="2:5" x14ac:dyDescent="0.45">
      <c r="B3122" s="261" t="s">
        <v>5106</v>
      </c>
      <c r="C3122" s="262">
        <v>539195</v>
      </c>
      <c r="D3122" s="262" t="s">
        <v>559</v>
      </c>
      <c r="E3122" s="262" t="s">
        <v>607</v>
      </c>
    </row>
    <row r="3123" spans="2:5" x14ac:dyDescent="0.45">
      <c r="B3123" s="261" t="s">
        <v>5107</v>
      </c>
      <c r="C3123" s="262">
        <v>523628</v>
      </c>
      <c r="D3123" s="262" t="s">
        <v>5108</v>
      </c>
      <c r="E3123" s="262" t="s">
        <v>645</v>
      </c>
    </row>
    <row r="3124" spans="2:5" x14ac:dyDescent="0.45">
      <c r="B3124" s="261" t="s">
        <v>5109</v>
      </c>
      <c r="C3124" s="262">
        <v>524570</v>
      </c>
      <c r="D3124" s="262" t="s">
        <v>5110</v>
      </c>
      <c r="E3124" s="262" t="s">
        <v>718</v>
      </c>
    </row>
    <row r="3125" spans="2:5" x14ac:dyDescent="0.45">
      <c r="B3125" s="261" t="s">
        <v>5111</v>
      </c>
      <c r="C3125" s="262">
        <v>532486</v>
      </c>
      <c r="D3125" s="262" t="s">
        <v>5112</v>
      </c>
      <c r="E3125" s="262" t="s">
        <v>1085</v>
      </c>
    </row>
    <row r="3126" spans="2:5" x14ac:dyDescent="0.45">
      <c r="B3126" s="261" t="s">
        <v>5113</v>
      </c>
      <c r="C3126" s="262">
        <v>526687</v>
      </c>
      <c r="D3126" s="262" t="s">
        <v>559</v>
      </c>
      <c r="E3126" s="262" t="s">
        <v>477</v>
      </c>
    </row>
    <row r="3127" spans="2:5" x14ac:dyDescent="0.45">
      <c r="B3127" s="261" t="s">
        <v>5114</v>
      </c>
      <c r="C3127" s="262">
        <v>540717</v>
      </c>
      <c r="D3127" s="262" t="s">
        <v>559</v>
      </c>
      <c r="E3127" s="262" t="s">
        <v>581</v>
      </c>
    </row>
    <row r="3128" spans="2:5" x14ac:dyDescent="0.45">
      <c r="B3128" s="261" t="s">
        <v>5115</v>
      </c>
      <c r="C3128" s="262">
        <v>507645</v>
      </c>
      <c r="D3128" s="262" t="s">
        <v>559</v>
      </c>
      <c r="E3128" s="262" t="s">
        <v>718</v>
      </c>
    </row>
    <row r="3129" spans="2:5" x14ac:dyDescent="0.45">
      <c r="B3129" s="261" t="s">
        <v>5116</v>
      </c>
      <c r="C3129" s="262">
        <v>531768</v>
      </c>
      <c r="D3129" s="262" t="s">
        <v>5117</v>
      </c>
      <c r="E3129" s="262" t="s">
        <v>1720</v>
      </c>
    </row>
    <row r="3130" spans="2:5" x14ac:dyDescent="0.45">
      <c r="B3130" s="261" t="s">
        <v>5118</v>
      </c>
      <c r="C3130" s="262">
        <v>542652</v>
      </c>
      <c r="D3130" s="262" t="s">
        <v>5119</v>
      </c>
      <c r="E3130" s="262" t="s">
        <v>855</v>
      </c>
    </row>
    <row r="3131" spans="2:5" x14ac:dyDescent="0.45">
      <c r="B3131" s="261" t="s">
        <v>5120</v>
      </c>
      <c r="C3131" s="262">
        <v>506605</v>
      </c>
      <c r="D3131" s="262" t="s">
        <v>559</v>
      </c>
      <c r="E3131" s="262" t="s">
        <v>607</v>
      </c>
    </row>
    <row r="3132" spans="2:5" x14ac:dyDescent="0.45">
      <c r="B3132" s="261" t="s">
        <v>5121</v>
      </c>
      <c r="C3132" s="262">
        <v>531397</v>
      </c>
      <c r="D3132" s="262" t="s">
        <v>559</v>
      </c>
      <c r="E3132" s="262" t="s">
        <v>753</v>
      </c>
    </row>
    <row r="3133" spans="2:5" x14ac:dyDescent="0.45">
      <c r="B3133" s="261" t="s">
        <v>5122</v>
      </c>
      <c r="C3133" s="262">
        <v>514486</v>
      </c>
      <c r="D3133" s="262" t="s">
        <v>559</v>
      </c>
      <c r="E3133" s="262" t="s">
        <v>574</v>
      </c>
    </row>
    <row r="3134" spans="2:5" x14ac:dyDescent="0.45">
      <c r="B3134" s="261" t="s">
        <v>5123</v>
      </c>
      <c r="C3134" s="262">
        <v>531454</v>
      </c>
      <c r="D3134" s="262" t="s">
        <v>559</v>
      </c>
      <c r="E3134" s="262" t="s">
        <v>934</v>
      </c>
    </row>
    <row r="3135" spans="2:5" x14ac:dyDescent="0.45">
      <c r="B3135" s="261" t="s">
        <v>5124</v>
      </c>
      <c r="C3135" s="262">
        <v>531454</v>
      </c>
      <c r="D3135" s="262" t="s">
        <v>559</v>
      </c>
      <c r="E3135" s="262" t="s">
        <v>934</v>
      </c>
    </row>
    <row r="3136" spans="2:5" x14ac:dyDescent="0.45">
      <c r="B3136" s="261" t="s">
        <v>5125</v>
      </c>
      <c r="C3136" s="262">
        <v>537573</v>
      </c>
      <c r="D3136" s="262" t="s">
        <v>559</v>
      </c>
      <c r="E3136" s="262" t="s">
        <v>678</v>
      </c>
    </row>
    <row r="3137" spans="2:5" x14ac:dyDescent="0.45">
      <c r="B3137" s="261" t="s">
        <v>5126</v>
      </c>
      <c r="C3137" s="262">
        <v>526043</v>
      </c>
      <c r="D3137" s="262" t="s">
        <v>559</v>
      </c>
      <c r="E3137" s="262" t="s">
        <v>567</v>
      </c>
    </row>
    <row r="3138" spans="2:5" x14ac:dyDescent="0.45">
      <c r="B3138" s="261" t="s">
        <v>5127</v>
      </c>
      <c r="C3138" s="262">
        <v>524051</v>
      </c>
      <c r="D3138" s="262" t="s">
        <v>5128</v>
      </c>
      <c r="E3138" s="262" t="s">
        <v>607</v>
      </c>
    </row>
    <row r="3139" spans="2:5" x14ac:dyDescent="0.45">
      <c r="B3139" s="261" t="s">
        <v>5129</v>
      </c>
      <c r="C3139" s="262">
        <v>539354</v>
      </c>
      <c r="D3139" s="262" t="s">
        <v>559</v>
      </c>
      <c r="E3139" s="262" t="s">
        <v>753</v>
      </c>
    </row>
    <row r="3140" spans="2:5" x14ac:dyDescent="0.45">
      <c r="B3140" s="261" t="s">
        <v>5130</v>
      </c>
      <c r="C3140" s="262">
        <v>512481</v>
      </c>
      <c r="D3140" s="262" t="s">
        <v>559</v>
      </c>
      <c r="E3140" s="262" t="s">
        <v>576</v>
      </c>
    </row>
    <row r="3141" spans="2:5" x14ac:dyDescent="0.45">
      <c r="B3141" s="261" t="s">
        <v>5131</v>
      </c>
      <c r="C3141" s="262">
        <v>512481</v>
      </c>
      <c r="D3141" s="262" t="s">
        <v>559</v>
      </c>
      <c r="E3141" s="262" t="s">
        <v>576</v>
      </c>
    </row>
    <row r="3142" spans="2:5" x14ac:dyDescent="0.45">
      <c r="B3142" s="261" t="s">
        <v>5132</v>
      </c>
      <c r="C3142" s="262">
        <v>532626</v>
      </c>
      <c r="D3142" s="262" t="s">
        <v>559</v>
      </c>
      <c r="E3142" s="262" t="s">
        <v>2798</v>
      </c>
    </row>
    <row r="3143" spans="2:5" x14ac:dyDescent="0.45">
      <c r="B3143" s="261" t="s">
        <v>5133</v>
      </c>
      <c r="C3143" s="262">
        <v>532460</v>
      </c>
      <c r="D3143" s="262" t="s">
        <v>5134</v>
      </c>
      <c r="E3143" s="262" t="s">
        <v>1256</v>
      </c>
    </row>
    <row r="3144" spans="2:5" x14ac:dyDescent="0.45">
      <c r="B3144" s="261" t="s">
        <v>5135</v>
      </c>
      <c r="C3144" s="262">
        <v>532011</v>
      </c>
      <c r="D3144" s="262" t="s">
        <v>559</v>
      </c>
      <c r="E3144" s="262" t="s">
        <v>562</v>
      </c>
    </row>
    <row r="3145" spans="2:5" x14ac:dyDescent="0.45">
      <c r="B3145" s="261" t="s">
        <v>5136</v>
      </c>
      <c r="C3145" s="262">
        <v>540727</v>
      </c>
      <c r="D3145" s="262" t="s">
        <v>559</v>
      </c>
      <c r="E3145" s="262" t="s">
        <v>1475</v>
      </c>
    </row>
    <row r="3146" spans="2:5" x14ac:dyDescent="0.45">
      <c r="B3146" s="261" t="s">
        <v>5137</v>
      </c>
      <c r="C3146" s="262">
        <v>519359</v>
      </c>
      <c r="D3146" s="262" t="s">
        <v>559</v>
      </c>
      <c r="E3146" s="262" t="s">
        <v>806</v>
      </c>
    </row>
    <row r="3147" spans="2:5" x14ac:dyDescent="0.45">
      <c r="B3147" s="261" t="s">
        <v>5138</v>
      </c>
      <c r="C3147" s="262">
        <v>531870</v>
      </c>
      <c r="D3147" s="262" t="s">
        <v>559</v>
      </c>
      <c r="E3147" s="262" t="s">
        <v>955</v>
      </c>
    </row>
    <row r="3148" spans="2:5" x14ac:dyDescent="0.45">
      <c r="B3148" s="261" t="s">
        <v>5139</v>
      </c>
      <c r="C3148" s="262">
        <v>532933</v>
      </c>
      <c r="D3148" s="262" t="s">
        <v>559</v>
      </c>
      <c r="E3148" s="262" t="s">
        <v>912</v>
      </c>
    </row>
    <row r="3149" spans="2:5" x14ac:dyDescent="0.45">
      <c r="B3149" s="261" t="s">
        <v>5140</v>
      </c>
      <c r="C3149" s="262" t="s">
        <v>559</v>
      </c>
      <c r="D3149" s="262" t="s">
        <v>5141</v>
      </c>
      <c r="E3149" s="262" t="s">
        <v>570</v>
      </c>
    </row>
    <row r="3150" spans="2:5" x14ac:dyDescent="0.45">
      <c r="B3150" s="261" t="s">
        <v>5142</v>
      </c>
      <c r="C3150" s="262">
        <v>532810</v>
      </c>
      <c r="D3150" s="262" t="s">
        <v>5143</v>
      </c>
      <c r="E3150" s="262" t="s">
        <v>576</v>
      </c>
    </row>
    <row r="3151" spans="2:5" x14ac:dyDescent="0.45">
      <c r="B3151" s="261" t="s">
        <v>5144</v>
      </c>
      <c r="C3151" s="262">
        <v>532898</v>
      </c>
      <c r="D3151" s="262" t="s">
        <v>5145</v>
      </c>
      <c r="E3151" s="262" t="s">
        <v>697</v>
      </c>
    </row>
    <row r="3152" spans="2:5" x14ac:dyDescent="0.45">
      <c r="B3152" s="261" t="s">
        <v>5146</v>
      </c>
      <c r="C3152" s="262">
        <v>532898</v>
      </c>
      <c r="D3152" s="262" t="s">
        <v>5145</v>
      </c>
      <c r="E3152" s="262" t="s">
        <v>697</v>
      </c>
    </row>
    <row r="3153" spans="2:5" x14ac:dyDescent="0.45">
      <c r="B3153" s="261" t="s">
        <v>5147</v>
      </c>
      <c r="C3153" s="262">
        <v>539302</v>
      </c>
      <c r="D3153" s="262" t="s">
        <v>5148</v>
      </c>
      <c r="E3153" s="262" t="s">
        <v>955</v>
      </c>
    </row>
    <row r="3154" spans="2:5" x14ac:dyDescent="0.45">
      <c r="B3154" s="261" t="s">
        <v>5149</v>
      </c>
      <c r="C3154" s="262" t="s">
        <v>559</v>
      </c>
      <c r="D3154" s="262" t="s">
        <v>5150</v>
      </c>
      <c r="E3154" s="262" t="s">
        <v>570</v>
      </c>
    </row>
    <row r="3155" spans="2:5" x14ac:dyDescent="0.45">
      <c r="B3155" s="261" t="s">
        <v>5151</v>
      </c>
      <c r="C3155" s="262">
        <v>538731</v>
      </c>
      <c r="D3155" s="262" t="s">
        <v>559</v>
      </c>
      <c r="E3155" s="262" t="s">
        <v>736</v>
      </c>
    </row>
    <row r="3156" spans="2:5" x14ac:dyDescent="0.45">
      <c r="B3156" s="261" t="s">
        <v>5152</v>
      </c>
      <c r="C3156" s="262">
        <v>532934</v>
      </c>
      <c r="D3156" s="262" t="s">
        <v>5153</v>
      </c>
      <c r="E3156" s="262" t="s">
        <v>912</v>
      </c>
    </row>
    <row r="3157" spans="2:5" x14ac:dyDescent="0.45">
      <c r="B3157" s="261" t="s">
        <v>5154</v>
      </c>
      <c r="C3157" s="262">
        <v>539351</v>
      </c>
      <c r="D3157" s="262" t="s">
        <v>5155</v>
      </c>
      <c r="E3157" s="262" t="s">
        <v>619</v>
      </c>
    </row>
    <row r="3158" spans="2:5" x14ac:dyDescent="0.45">
      <c r="B3158" s="261" t="s">
        <v>5156</v>
      </c>
      <c r="C3158" s="262">
        <v>540027</v>
      </c>
      <c r="D3158" s="262" t="s">
        <v>559</v>
      </c>
      <c r="E3158" s="262" t="s">
        <v>560</v>
      </c>
    </row>
    <row r="3159" spans="2:5" x14ac:dyDescent="0.45">
      <c r="B3159" s="261" t="s">
        <v>5157</v>
      </c>
      <c r="C3159" s="262">
        <v>540027</v>
      </c>
      <c r="D3159" s="262" t="s">
        <v>559</v>
      </c>
      <c r="E3159" s="262" t="s">
        <v>560</v>
      </c>
    </row>
    <row r="3160" spans="2:5" x14ac:dyDescent="0.45">
      <c r="B3160" s="261" t="s">
        <v>5158</v>
      </c>
      <c r="C3160" s="262">
        <v>531855</v>
      </c>
      <c r="D3160" s="262" t="s">
        <v>559</v>
      </c>
      <c r="E3160" s="262" t="s">
        <v>591</v>
      </c>
    </row>
    <row r="3161" spans="2:5" x14ac:dyDescent="0.45">
      <c r="B3161" s="261" t="s">
        <v>5159</v>
      </c>
      <c r="C3161" s="262">
        <v>506042</v>
      </c>
      <c r="D3161" s="262" t="s">
        <v>559</v>
      </c>
      <c r="E3161" s="262" t="s">
        <v>591</v>
      </c>
    </row>
    <row r="3162" spans="2:5" x14ac:dyDescent="0.45">
      <c r="B3162" s="261" t="s">
        <v>5160</v>
      </c>
      <c r="C3162" s="262">
        <v>513532</v>
      </c>
      <c r="D3162" s="262" t="s">
        <v>559</v>
      </c>
      <c r="E3162" s="262" t="s">
        <v>912</v>
      </c>
    </row>
    <row r="3163" spans="2:5" x14ac:dyDescent="0.45">
      <c r="B3163" s="261" t="s">
        <v>5161</v>
      </c>
      <c r="C3163" s="262">
        <v>530095</v>
      </c>
      <c r="D3163" s="262" t="s">
        <v>559</v>
      </c>
      <c r="E3163" s="262" t="s">
        <v>591</v>
      </c>
    </row>
    <row r="3164" spans="2:5" x14ac:dyDescent="0.45">
      <c r="B3164" s="261" t="s">
        <v>5162</v>
      </c>
      <c r="C3164" s="262">
        <v>533178</v>
      </c>
      <c r="D3164" s="262" t="s">
        <v>5163</v>
      </c>
      <c r="E3164" s="262" t="s">
        <v>574</v>
      </c>
    </row>
    <row r="3165" spans="2:5" x14ac:dyDescent="0.45">
      <c r="B3165" s="261" t="s">
        <v>5164</v>
      </c>
      <c r="C3165" s="262">
        <v>500192</v>
      </c>
      <c r="D3165" s="262" t="s">
        <v>559</v>
      </c>
      <c r="E3165" s="262" t="s">
        <v>574</v>
      </c>
    </row>
    <row r="3166" spans="2:5" x14ac:dyDescent="0.45">
      <c r="B3166" s="261" t="s">
        <v>5165</v>
      </c>
      <c r="C3166" s="262">
        <v>522205</v>
      </c>
      <c r="D3166" s="262" t="s">
        <v>5166</v>
      </c>
      <c r="E3166" s="262" t="s">
        <v>955</v>
      </c>
    </row>
    <row r="3167" spans="2:5" x14ac:dyDescent="0.45">
      <c r="B3167" s="261" t="s">
        <v>5167</v>
      </c>
      <c r="C3167" s="262">
        <v>531746</v>
      </c>
      <c r="D3167" s="262" t="s">
        <v>5168</v>
      </c>
      <c r="E3167" s="262" t="s">
        <v>645</v>
      </c>
    </row>
    <row r="3168" spans="2:5" x14ac:dyDescent="0.45">
      <c r="B3168" s="261" t="s">
        <v>5169</v>
      </c>
      <c r="C3168" s="262">
        <v>533605</v>
      </c>
      <c r="D3168" s="262" t="s">
        <v>5170</v>
      </c>
      <c r="E3168" s="262" t="s">
        <v>955</v>
      </c>
    </row>
    <row r="3169" spans="2:5" x14ac:dyDescent="0.45">
      <c r="B3169" s="261" t="s">
        <v>5171</v>
      </c>
      <c r="C3169" s="262">
        <v>506022</v>
      </c>
      <c r="D3169" s="262" t="s">
        <v>5172</v>
      </c>
      <c r="E3169" s="262" t="s">
        <v>591</v>
      </c>
    </row>
    <row r="3170" spans="2:5" x14ac:dyDescent="0.45">
      <c r="B3170" s="261" t="s">
        <v>5173</v>
      </c>
      <c r="C3170" s="262">
        <v>542684</v>
      </c>
      <c r="D3170" s="262" t="s">
        <v>5174</v>
      </c>
      <c r="E3170" s="262" t="s">
        <v>678</v>
      </c>
    </row>
    <row r="3171" spans="2:5" x14ac:dyDescent="0.45">
      <c r="B3171" s="261" t="s">
        <v>5175</v>
      </c>
      <c r="C3171" s="262">
        <v>533239</v>
      </c>
      <c r="D3171" s="262" t="s">
        <v>5176</v>
      </c>
      <c r="E3171" s="262" t="s">
        <v>955</v>
      </c>
    </row>
    <row r="3172" spans="2:5" x14ac:dyDescent="0.45">
      <c r="B3172" s="261" t="s">
        <v>5177</v>
      </c>
      <c r="C3172" s="262">
        <v>531437</v>
      </c>
      <c r="D3172" s="262" t="s">
        <v>559</v>
      </c>
      <c r="E3172" s="262" t="s">
        <v>574</v>
      </c>
    </row>
    <row r="3173" spans="2:5" x14ac:dyDescent="0.45">
      <c r="B3173" s="261" t="s">
        <v>5178</v>
      </c>
      <c r="C3173" s="262">
        <v>531172</v>
      </c>
      <c r="D3173" s="262" t="s">
        <v>559</v>
      </c>
      <c r="E3173" s="262" t="s">
        <v>574</v>
      </c>
    </row>
    <row r="3174" spans="2:5" x14ac:dyDescent="0.45">
      <c r="B3174" s="261" t="s">
        <v>5179</v>
      </c>
      <c r="C3174" s="262">
        <v>519014</v>
      </c>
      <c r="D3174" s="262" t="s">
        <v>559</v>
      </c>
      <c r="E3174" s="262" t="s">
        <v>574</v>
      </c>
    </row>
    <row r="3175" spans="2:5" x14ac:dyDescent="0.45">
      <c r="B3175" s="261" t="s">
        <v>5180</v>
      </c>
      <c r="C3175" s="262">
        <v>519014</v>
      </c>
      <c r="D3175" s="262" t="s">
        <v>559</v>
      </c>
      <c r="E3175" s="262" t="s">
        <v>574</v>
      </c>
    </row>
    <row r="3176" spans="2:5" x14ac:dyDescent="0.45">
      <c r="B3176" s="261" t="s">
        <v>5181</v>
      </c>
      <c r="C3176" s="262">
        <v>540724</v>
      </c>
      <c r="D3176" s="262" t="s">
        <v>5182</v>
      </c>
      <c r="E3176" s="262" t="s">
        <v>619</v>
      </c>
    </row>
    <row r="3177" spans="2:5" x14ac:dyDescent="0.45">
      <c r="B3177" s="261" t="s">
        <v>5183</v>
      </c>
      <c r="C3177" s="262">
        <v>526490</v>
      </c>
      <c r="D3177" s="262" t="s">
        <v>559</v>
      </c>
      <c r="E3177" s="262" t="s">
        <v>1052</v>
      </c>
    </row>
    <row r="3178" spans="2:5" x14ac:dyDescent="0.45">
      <c r="B3178" s="261" t="s">
        <v>5184</v>
      </c>
      <c r="C3178" s="262">
        <v>531257</v>
      </c>
      <c r="D3178" s="262" t="s">
        <v>559</v>
      </c>
      <c r="E3178" s="262" t="s">
        <v>718</v>
      </c>
    </row>
    <row r="3179" spans="2:5" x14ac:dyDescent="0.45">
      <c r="B3179" s="261" t="s">
        <v>5185</v>
      </c>
      <c r="C3179" s="262">
        <v>540901</v>
      </c>
      <c r="D3179" s="262" t="s">
        <v>5186</v>
      </c>
      <c r="E3179" s="262" t="s">
        <v>560</v>
      </c>
    </row>
    <row r="3180" spans="2:5" x14ac:dyDescent="0.45">
      <c r="B3180" s="261" t="s">
        <v>5187</v>
      </c>
      <c r="C3180" s="262">
        <v>506107</v>
      </c>
      <c r="D3180" s="262" t="s">
        <v>559</v>
      </c>
      <c r="E3180" s="262" t="s">
        <v>978</v>
      </c>
    </row>
    <row r="3181" spans="2:5" x14ac:dyDescent="0.45">
      <c r="B3181" s="261" t="s">
        <v>5188</v>
      </c>
      <c r="C3181" s="262">
        <v>539636</v>
      </c>
      <c r="D3181" s="262" t="s">
        <v>5189</v>
      </c>
      <c r="E3181" s="262" t="s">
        <v>912</v>
      </c>
    </row>
    <row r="3182" spans="2:5" x14ac:dyDescent="0.45">
      <c r="B3182" s="261" t="s">
        <v>5190</v>
      </c>
      <c r="C3182" s="262">
        <v>523874</v>
      </c>
      <c r="D3182" s="262" t="s">
        <v>559</v>
      </c>
      <c r="E3182" s="262" t="s">
        <v>581</v>
      </c>
    </row>
    <row r="3183" spans="2:5" x14ac:dyDescent="0.45">
      <c r="B3183" s="261" t="s">
        <v>5191</v>
      </c>
      <c r="C3183" s="262">
        <v>517258</v>
      </c>
      <c r="D3183" s="262" t="s">
        <v>559</v>
      </c>
      <c r="E3183" s="262" t="s">
        <v>1099</v>
      </c>
    </row>
    <row r="3184" spans="2:5" x14ac:dyDescent="0.45">
      <c r="B3184" s="261" t="s">
        <v>5192</v>
      </c>
      <c r="C3184" s="262">
        <v>523539</v>
      </c>
      <c r="D3184" s="262" t="s">
        <v>5193</v>
      </c>
      <c r="E3184" s="262" t="s">
        <v>1475</v>
      </c>
    </row>
    <row r="3185" spans="2:5" x14ac:dyDescent="0.45">
      <c r="B3185" s="261" t="s">
        <v>5194</v>
      </c>
      <c r="C3185" s="262">
        <v>523539</v>
      </c>
      <c r="D3185" s="262" t="s">
        <v>5193</v>
      </c>
      <c r="E3185" s="262" t="s">
        <v>1475</v>
      </c>
    </row>
    <row r="3186" spans="2:5" x14ac:dyDescent="0.45">
      <c r="B3186" s="261" t="s">
        <v>5195</v>
      </c>
      <c r="C3186" s="262" t="s">
        <v>559</v>
      </c>
      <c r="D3186" s="262" t="s">
        <v>5196</v>
      </c>
      <c r="E3186" s="262" t="s">
        <v>508</v>
      </c>
    </row>
    <row r="3187" spans="2:5" x14ac:dyDescent="0.45">
      <c r="B3187" s="261" t="s">
        <v>5197</v>
      </c>
      <c r="C3187" s="262">
        <v>530669</v>
      </c>
      <c r="D3187" s="262" t="s">
        <v>559</v>
      </c>
      <c r="E3187" s="262" t="s">
        <v>542</v>
      </c>
    </row>
    <row r="3188" spans="2:5" x14ac:dyDescent="0.45">
      <c r="B3188" s="261" t="s">
        <v>5198</v>
      </c>
      <c r="C3188" s="262">
        <v>530331</v>
      </c>
      <c r="D3188" s="262" t="s">
        <v>559</v>
      </c>
      <c r="E3188" s="262" t="s">
        <v>574</v>
      </c>
    </row>
    <row r="3189" spans="2:5" x14ac:dyDescent="0.45">
      <c r="B3189" s="261" t="s">
        <v>5199</v>
      </c>
      <c r="C3189" s="262">
        <v>780007</v>
      </c>
      <c r="D3189" s="262" t="s">
        <v>559</v>
      </c>
      <c r="E3189" s="262" t="s">
        <v>508</v>
      </c>
    </row>
    <row r="3190" spans="2:5" x14ac:dyDescent="0.45">
      <c r="B3190" s="261" t="s">
        <v>5200</v>
      </c>
      <c r="C3190" s="262">
        <v>526247</v>
      </c>
      <c r="D3190" s="262" t="s">
        <v>5201</v>
      </c>
      <c r="E3190" s="262" t="s">
        <v>718</v>
      </c>
    </row>
    <row r="3191" spans="2:5" x14ac:dyDescent="0.45">
      <c r="B3191" s="261" t="s">
        <v>5202</v>
      </c>
      <c r="C3191" s="262">
        <v>500540</v>
      </c>
      <c r="D3191" s="262" t="s">
        <v>5203</v>
      </c>
      <c r="E3191" s="262" t="s">
        <v>567</v>
      </c>
    </row>
    <row r="3192" spans="2:5" x14ac:dyDescent="0.45">
      <c r="B3192" s="261" t="s">
        <v>5204</v>
      </c>
      <c r="C3192" s="262">
        <v>513291</v>
      </c>
      <c r="D3192" s="262" t="s">
        <v>559</v>
      </c>
      <c r="E3192" s="262" t="s">
        <v>880</v>
      </c>
    </row>
    <row r="3193" spans="2:5" x14ac:dyDescent="0.45">
      <c r="B3193" s="261" t="s">
        <v>5205</v>
      </c>
      <c r="C3193" s="262">
        <v>514354</v>
      </c>
      <c r="D3193" s="262" t="s">
        <v>5206</v>
      </c>
      <c r="E3193" s="262" t="s">
        <v>607</v>
      </c>
    </row>
    <row r="3194" spans="2:5" x14ac:dyDescent="0.45">
      <c r="B3194" s="261" t="s">
        <v>5207</v>
      </c>
      <c r="C3194" s="262">
        <v>509835</v>
      </c>
      <c r="D3194" s="262" t="s">
        <v>559</v>
      </c>
      <c r="E3194" s="262" t="s">
        <v>574</v>
      </c>
    </row>
    <row r="3195" spans="2:5" x14ac:dyDescent="0.45">
      <c r="B3195" s="261" t="s">
        <v>5208</v>
      </c>
      <c r="C3195" s="262">
        <v>531802</v>
      </c>
      <c r="D3195" s="262" t="s">
        <v>559</v>
      </c>
      <c r="E3195" s="262" t="s">
        <v>645</v>
      </c>
    </row>
    <row r="3196" spans="2:5" x14ac:dyDescent="0.45">
      <c r="B3196" s="261" t="s">
        <v>5209</v>
      </c>
      <c r="C3196" s="262">
        <v>509077</v>
      </c>
      <c r="D3196" s="262" t="s">
        <v>5210</v>
      </c>
      <c r="E3196" s="262" t="s">
        <v>2154</v>
      </c>
    </row>
    <row r="3197" spans="2:5" x14ac:dyDescent="0.45">
      <c r="B3197" s="261" t="s">
        <v>5211</v>
      </c>
      <c r="C3197" s="262">
        <v>533274</v>
      </c>
      <c r="D3197" s="262" t="s">
        <v>5212</v>
      </c>
      <c r="E3197" s="262" t="s">
        <v>645</v>
      </c>
    </row>
    <row r="3198" spans="2:5" x14ac:dyDescent="0.45">
      <c r="B3198" s="261" t="s">
        <v>5213</v>
      </c>
      <c r="C3198" s="262">
        <v>540293</v>
      </c>
      <c r="D3198" s="262" t="s">
        <v>5214</v>
      </c>
      <c r="E3198" s="262" t="s">
        <v>912</v>
      </c>
    </row>
    <row r="3199" spans="2:5" x14ac:dyDescent="0.45">
      <c r="B3199" s="261" t="s">
        <v>5215</v>
      </c>
      <c r="C3199" s="262">
        <v>519262</v>
      </c>
      <c r="D3199" s="262" t="s">
        <v>559</v>
      </c>
      <c r="E3199" s="262" t="s">
        <v>756</v>
      </c>
    </row>
    <row r="3200" spans="2:5" x14ac:dyDescent="0.45">
      <c r="B3200" s="261" t="s">
        <v>5216</v>
      </c>
      <c r="C3200" s="262">
        <v>531246</v>
      </c>
      <c r="D3200" s="262" t="s">
        <v>559</v>
      </c>
      <c r="E3200" s="262" t="s">
        <v>806</v>
      </c>
    </row>
    <row r="3201" spans="2:5" x14ac:dyDescent="0.45">
      <c r="B3201" s="261" t="s">
        <v>5217</v>
      </c>
      <c r="C3201" s="262">
        <v>530589</v>
      </c>
      <c r="D3201" s="262" t="s">
        <v>559</v>
      </c>
      <c r="E3201" s="262" t="s">
        <v>678</v>
      </c>
    </row>
    <row r="3202" spans="2:5" x14ac:dyDescent="0.45">
      <c r="B3202" s="261" t="s">
        <v>5218</v>
      </c>
      <c r="C3202" s="262">
        <v>535514</v>
      </c>
      <c r="D3202" s="262" t="s">
        <v>559</v>
      </c>
      <c r="E3202" s="262" t="s">
        <v>576</v>
      </c>
    </row>
    <row r="3203" spans="2:5" x14ac:dyDescent="0.45">
      <c r="B3203" s="261" t="s">
        <v>5219</v>
      </c>
      <c r="C3203" s="262">
        <v>540404</v>
      </c>
      <c r="D3203" s="262" t="s">
        <v>559</v>
      </c>
      <c r="E3203" s="262" t="s">
        <v>756</v>
      </c>
    </row>
    <row r="3204" spans="2:5" x14ac:dyDescent="0.45">
      <c r="B3204" s="261" t="s">
        <v>5220</v>
      </c>
      <c r="C3204" s="262">
        <v>532748</v>
      </c>
      <c r="D3204" s="262" t="s">
        <v>5221</v>
      </c>
      <c r="E3204" s="262" t="s">
        <v>562</v>
      </c>
    </row>
    <row r="3205" spans="2:5" x14ac:dyDescent="0.45">
      <c r="B3205" s="261" t="s">
        <v>5222</v>
      </c>
      <c r="C3205" s="262">
        <v>519299</v>
      </c>
      <c r="D3205" s="262" t="s">
        <v>559</v>
      </c>
      <c r="E3205" s="262" t="s">
        <v>806</v>
      </c>
    </row>
    <row r="3206" spans="2:5" x14ac:dyDescent="0.45">
      <c r="B3206" s="261" t="s">
        <v>5223</v>
      </c>
      <c r="C3206" s="262">
        <v>530695</v>
      </c>
      <c r="D3206" s="262" t="s">
        <v>559</v>
      </c>
      <c r="E3206" s="262" t="s">
        <v>645</v>
      </c>
    </row>
    <row r="3207" spans="2:5" x14ac:dyDescent="0.45">
      <c r="B3207" s="261" t="s">
        <v>5224</v>
      </c>
      <c r="C3207" s="262">
        <v>500337</v>
      </c>
      <c r="D3207" s="262" t="s">
        <v>5225</v>
      </c>
      <c r="E3207" s="262" t="s">
        <v>542</v>
      </c>
    </row>
    <row r="3208" spans="2:5" x14ac:dyDescent="0.45">
      <c r="B3208" s="261" t="s">
        <v>5226</v>
      </c>
      <c r="C3208" s="262">
        <v>521149</v>
      </c>
      <c r="D3208" s="262" t="s">
        <v>559</v>
      </c>
      <c r="E3208" s="262" t="s">
        <v>645</v>
      </c>
    </row>
    <row r="3209" spans="2:5" x14ac:dyDescent="0.45">
      <c r="B3209" s="261" t="s">
        <v>5227</v>
      </c>
      <c r="C3209" s="262">
        <v>521149</v>
      </c>
      <c r="D3209" s="262" t="s">
        <v>559</v>
      </c>
      <c r="E3209" s="262" t="s">
        <v>645</v>
      </c>
    </row>
    <row r="3210" spans="2:5" x14ac:dyDescent="0.45">
      <c r="B3210" s="261" t="s">
        <v>5228</v>
      </c>
      <c r="C3210" s="262">
        <v>531735</v>
      </c>
      <c r="D3210" s="262" t="s">
        <v>559</v>
      </c>
      <c r="E3210" s="262" t="s">
        <v>576</v>
      </c>
    </row>
    <row r="3211" spans="2:5" x14ac:dyDescent="0.45">
      <c r="B3211" s="261" t="s">
        <v>5229</v>
      </c>
      <c r="C3211" s="262">
        <v>500338</v>
      </c>
      <c r="D3211" s="262" t="s">
        <v>5230</v>
      </c>
      <c r="E3211" s="262" t="s">
        <v>572</v>
      </c>
    </row>
    <row r="3212" spans="2:5" x14ac:dyDescent="0.45">
      <c r="B3212" s="261" t="s">
        <v>5231</v>
      </c>
      <c r="C3212" s="262">
        <v>512217</v>
      </c>
      <c r="D3212" s="262" t="s">
        <v>559</v>
      </c>
      <c r="E3212" s="262" t="s">
        <v>576</v>
      </c>
    </row>
    <row r="3213" spans="2:5" x14ac:dyDescent="0.45">
      <c r="B3213" s="261" t="s">
        <v>5232</v>
      </c>
      <c r="C3213" s="262">
        <v>531688</v>
      </c>
      <c r="D3213" s="262" t="s">
        <v>559</v>
      </c>
      <c r="E3213" s="262" t="s">
        <v>651</v>
      </c>
    </row>
    <row r="3214" spans="2:5" x14ac:dyDescent="0.45">
      <c r="B3214" s="261" t="s">
        <v>5233</v>
      </c>
      <c r="C3214" s="262">
        <v>531688</v>
      </c>
      <c r="D3214" s="262" t="s">
        <v>559</v>
      </c>
      <c r="E3214" s="262" t="s">
        <v>651</v>
      </c>
    </row>
    <row r="3215" spans="2:5" x14ac:dyDescent="0.45">
      <c r="B3215" s="261" t="s">
        <v>5234</v>
      </c>
      <c r="C3215" s="262" t="s">
        <v>559</v>
      </c>
      <c r="D3215" s="262" t="s">
        <v>5235</v>
      </c>
      <c r="E3215" s="262" t="s">
        <v>570</v>
      </c>
    </row>
    <row r="3216" spans="2:5" x14ac:dyDescent="0.45">
      <c r="B3216" s="261" t="s">
        <v>5236</v>
      </c>
      <c r="C3216" s="262">
        <v>539359</v>
      </c>
      <c r="D3216" s="262" t="s">
        <v>559</v>
      </c>
      <c r="E3216" s="262" t="s">
        <v>1475</v>
      </c>
    </row>
    <row r="3217" spans="2:5" x14ac:dyDescent="0.45">
      <c r="B3217" s="261" t="s">
        <v>5237</v>
      </c>
      <c r="C3217" s="262">
        <v>532387</v>
      </c>
      <c r="D3217" s="262" t="s">
        <v>5238</v>
      </c>
      <c r="E3217" s="262" t="s">
        <v>562</v>
      </c>
    </row>
    <row r="3218" spans="2:5" x14ac:dyDescent="0.45">
      <c r="B3218" s="261" t="s">
        <v>5239</v>
      </c>
      <c r="C3218" s="262">
        <v>524580</v>
      </c>
      <c r="D3218" s="262" t="s">
        <v>559</v>
      </c>
      <c r="E3218" s="262" t="s">
        <v>581</v>
      </c>
    </row>
    <row r="3219" spans="2:5" x14ac:dyDescent="0.45">
      <c r="B3219" s="261" t="s">
        <v>5240</v>
      </c>
      <c r="C3219" s="262">
        <v>511557</v>
      </c>
      <c r="D3219" s="262" t="s">
        <v>559</v>
      </c>
      <c r="E3219" s="262" t="s">
        <v>978</v>
      </c>
    </row>
    <row r="3220" spans="2:5" x14ac:dyDescent="0.45">
      <c r="B3220" s="261" t="s">
        <v>5241</v>
      </c>
      <c r="C3220" s="262">
        <v>512105</v>
      </c>
      <c r="D3220" s="262" t="s">
        <v>559</v>
      </c>
      <c r="E3220" s="262" t="s">
        <v>978</v>
      </c>
    </row>
    <row r="3221" spans="2:5" x14ac:dyDescent="0.45">
      <c r="B3221" s="261" t="s">
        <v>5242</v>
      </c>
      <c r="C3221" s="262">
        <v>526009</v>
      </c>
      <c r="D3221" s="262" t="s">
        <v>559</v>
      </c>
      <c r="E3221" s="262" t="s">
        <v>581</v>
      </c>
    </row>
    <row r="3222" spans="2:5" x14ac:dyDescent="0.45">
      <c r="B3222" s="261" t="s">
        <v>5243</v>
      </c>
      <c r="C3222" s="262">
        <v>526009</v>
      </c>
      <c r="D3222" s="262" t="s">
        <v>559</v>
      </c>
      <c r="E3222" s="262" t="s">
        <v>581</v>
      </c>
    </row>
    <row r="3223" spans="2:5" x14ac:dyDescent="0.45">
      <c r="B3223" s="261" t="s">
        <v>5244</v>
      </c>
      <c r="C3223" s="262" t="s">
        <v>559</v>
      </c>
      <c r="D3223" s="262" t="s">
        <v>5245</v>
      </c>
      <c r="E3223" s="262" t="s">
        <v>581</v>
      </c>
    </row>
    <row r="3224" spans="2:5" x14ac:dyDescent="0.45">
      <c r="B3224" s="261" t="s">
        <v>5246</v>
      </c>
      <c r="C3224" s="262">
        <v>500459</v>
      </c>
      <c r="D3224" s="262" t="s">
        <v>5247</v>
      </c>
      <c r="E3224" s="262" t="s">
        <v>740</v>
      </c>
    </row>
    <row r="3225" spans="2:5" x14ac:dyDescent="0.45">
      <c r="B3225" s="261" t="s">
        <v>5248</v>
      </c>
      <c r="C3225" s="262">
        <v>531265</v>
      </c>
      <c r="D3225" s="262" t="s">
        <v>559</v>
      </c>
      <c r="E3225" s="262" t="s">
        <v>639</v>
      </c>
    </row>
    <row r="3226" spans="2:5" x14ac:dyDescent="0.45">
      <c r="B3226" s="261" t="s">
        <v>5249</v>
      </c>
      <c r="C3226" s="262" t="s">
        <v>559</v>
      </c>
      <c r="D3226" s="262" t="s">
        <v>5250</v>
      </c>
      <c r="E3226" s="262" t="s">
        <v>570</v>
      </c>
    </row>
    <row r="3227" spans="2:5" x14ac:dyDescent="0.45">
      <c r="B3227" s="261" t="s">
        <v>5251</v>
      </c>
      <c r="C3227" s="262">
        <v>526494</v>
      </c>
      <c r="D3227" s="262" t="s">
        <v>559</v>
      </c>
      <c r="E3227" s="262" t="s">
        <v>753</v>
      </c>
    </row>
    <row r="3228" spans="2:5" x14ac:dyDescent="0.45">
      <c r="B3228" s="261" t="s">
        <v>5252</v>
      </c>
      <c r="C3228" s="262">
        <v>590057</v>
      </c>
      <c r="D3228" s="262" t="s">
        <v>5253</v>
      </c>
      <c r="E3228" s="262" t="s">
        <v>651</v>
      </c>
    </row>
    <row r="3229" spans="2:5" x14ac:dyDescent="0.45">
      <c r="B3229" s="261" t="s">
        <v>5254</v>
      </c>
      <c r="C3229" s="262">
        <v>590057</v>
      </c>
      <c r="D3229" s="262" t="s">
        <v>5253</v>
      </c>
      <c r="E3229" s="262" t="s">
        <v>651</v>
      </c>
    </row>
    <row r="3230" spans="2:5" x14ac:dyDescent="0.45">
      <c r="B3230" s="261" t="s">
        <v>5255</v>
      </c>
      <c r="C3230" s="262">
        <v>540703</v>
      </c>
      <c r="D3230" s="262" t="s">
        <v>559</v>
      </c>
      <c r="E3230" s="262" t="s">
        <v>643</v>
      </c>
    </row>
    <row r="3231" spans="2:5" x14ac:dyDescent="0.45">
      <c r="B3231" s="261" t="s">
        <v>5256</v>
      </c>
      <c r="C3231" s="262">
        <v>532647</v>
      </c>
      <c r="D3231" s="262" t="s">
        <v>5257</v>
      </c>
      <c r="E3231" s="262" t="s">
        <v>672</v>
      </c>
    </row>
    <row r="3232" spans="2:5" x14ac:dyDescent="0.45">
      <c r="B3232" s="261" t="s">
        <v>5258</v>
      </c>
      <c r="C3232" s="262">
        <v>532647</v>
      </c>
      <c r="D3232" s="262" t="s">
        <v>5257</v>
      </c>
      <c r="E3232" s="262" t="s">
        <v>672</v>
      </c>
    </row>
    <row r="3233" spans="2:5" x14ac:dyDescent="0.45">
      <c r="B3233" s="261" t="s">
        <v>5259</v>
      </c>
      <c r="C3233" s="262">
        <v>534675</v>
      </c>
      <c r="D3233" s="262" t="s">
        <v>5260</v>
      </c>
      <c r="E3233" s="262" t="s">
        <v>645</v>
      </c>
    </row>
    <row r="3234" spans="2:5" x14ac:dyDescent="0.45">
      <c r="B3234" s="261" t="s">
        <v>5261</v>
      </c>
      <c r="C3234" s="262">
        <v>505502</v>
      </c>
      <c r="D3234" s="262" t="s">
        <v>559</v>
      </c>
      <c r="E3234" s="262" t="s">
        <v>542</v>
      </c>
    </row>
    <row r="3235" spans="2:5" x14ac:dyDescent="0.45">
      <c r="B3235" s="261" t="s">
        <v>5262</v>
      </c>
      <c r="C3235" s="262">
        <v>526801</v>
      </c>
      <c r="D3235" s="262" t="s">
        <v>5263</v>
      </c>
      <c r="E3235" s="262" t="s">
        <v>955</v>
      </c>
    </row>
    <row r="3236" spans="2:5" x14ac:dyDescent="0.45">
      <c r="B3236" s="261" t="s">
        <v>5264</v>
      </c>
      <c r="C3236" s="262">
        <v>540544</v>
      </c>
      <c r="D3236" s="262" t="s">
        <v>5265</v>
      </c>
      <c r="E3236" s="262" t="s">
        <v>955</v>
      </c>
    </row>
    <row r="3237" spans="2:5" x14ac:dyDescent="0.45">
      <c r="B3237" s="261" t="s">
        <v>5266</v>
      </c>
      <c r="C3237" s="262">
        <v>532524</v>
      </c>
      <c r="D3237" s="262" t="s">
        <v>5267</v>
      </c>
      <c r="E3237" s="262" t="s">
        <v>697</v>
      </c>
    </row>
    <row r="3238" spans="2:5" x14ac:dyDescent="0.45">
      <c r="B3238" s="261" t="s">
        <v>5268</v>
      </c>
      <c r="C3238" s="262">
        <v>533344</v>
      </c>
      <c r="D3238" s="262" t="s">
        <v>5269</v>
      </c>
      <c r="E3238" s="262" t="s">
        <v>576</v>
      </c>
    </row>
    <row r="3239" spans="2:5" x14ac:dyDescent="0.45">
      <c r="B3239" s="261" t="s">
        <v>5270</v>
      </c>
      <c r="C3239" s="262">
        <v>532524</v>
      </c>
      <c r="D3239" s="262" t="s">
        <v>5267</v>
      </c>
      <c r="E3239" s="262" t="s">
        <v>697</v>
      </c>
    </row>
    <row r="3240" spans="2:5" x14ac:dyDescent="0.45">
      <c r="B3240" s="261" t="s">
        <v>5271</v>
      </c>
      <c r="C3240" s="262">
        <v>539006</v>
      </c>
      <c r="D3240" s="262" t="s">
        <v>559</v>
      </c>
      <c r="E3240" s="262" t="s">
        <v>1475</v>
      </c>
    </row>
    <row r="3241" spans="2:5" x14ac:dyDescent="0.45">
      <c r="B3241" s="261" t="s">
        <v>5272</v>
      </c>
      <c r="C3241" s="262">
        <v>509220</v>
      </c>
      <c r="D3241" s="262" t="s">
        <v>5273</v>
      </c>
      <c r="E3241" s="262" t="s">
        <v>581</v>
      </c>
    </row>
    <row r="3242" spans="2:5" x14ac:dyDescent="0.45">
      <c r="B3242" s="261" t="s">
        <v>5274</v>
      </c>
      <c r="C3242" s="262">
        <v>539785</v>
      </c>
      <c r="D3242" s="262" t="s">
        <v>5275</v>
      </c>
      <c r="E3242" s="262" t="s">
        <v>553</v>
      </c>
    </row>
    <row r="3243" spans="2:5" x14ac:dyDescent="0.45">
      <c r="B3243" s="261" t="s">
        <v>5276</v>
      </c>
      <c r="C3243" s="262">
        <v>512591</v>
      </c>
      <c r="D3243" s="262" t="s">
        <v>559</v>
      </c>
      <c r="E3243" s="262" t="s">
        <v>581</v>
      </c>
    </row>
    <row r="3244" spans="2:5" x14ac:dyDescent="0.45">
      <c r="B3244" s="261" t="s">
        <v>5277</v>
      </c>
      <c r="C3244" s="262" t="s">
        <v>559</v>
      </c>
      <c r="D3244" s="262" t="s">
        <v>5278</v>
      </c>
      <c r="E3244" s="262" t="s">
        <v>570</v>
      </c>
    </row>
    <row r="3245" spans="2:5" x14ac:dyDescent="0.45">
      <c r="B3245" s="261" t="s">
        <v>5279</v>
      </c>
      <c r="C3245" s="262">
        <v>512461</v>
      </c>
      <c r="D3245" s="262" t="s">
        <v>559</v>
      </c>
      <c r="E3245" s="262" t="s">
        <v>581</v>
      </c>
    </row>
    <row r="3246" spans="2:5" x14ac:dyDescent="0.45">
      <c r="B3246" s="261" t="s">
        <v>5280</v>
      </c>
      <c r="C3246" s="262">
        <v>512099</v>
      </c>
      <c r="D3246" s="262" t="s">
        <v>559</v>
      </c>
      <c r="E3246" s="262" t="s">
        <v>672</v>
      </c>
    </row>
    <row r="3247" spans="2:5" x14ac:dyDescent="0.45">
      <c r="B3247" s="261" t="s">
        <v>5281</v>
      </c>
      <c r="C3247" s="262">
        <v>532693</v>
      </c>
      <c r="D3247" s="262" t="s">
        <v>5282</v>
      </c>
      <c r="E3247" s="262" t="s">
        <v>955</v>
      </c>
    </row>
    <row r="3248" spans="2:5" x14ac:dyDescent="0.45">
      <c r="B3248" s="261" t="s">
        <v>5283</v>
      </c>
      <c r="C3248" s="262">
        <v>533295</v>
      </c>
      <c r="D3248" s="262" t="s">
        <v>5284</v>
      </c>
      <c r="E3248" s="262" t="s">
        <v>875</v>
      </c>
    </row>
    <row r="3249" spans="2:5" x14ac:dyDescent="0.45">
      <c r="B3249" s="261" t="s">
        <v>5285</v>
      </c>
      <c r="C3249" s="262">
        <v>506852</v>
      </c>
      <c r="D3249" s="262" t="s">
        <v>559</v>
      </c>
      <c r="E3249" s="262" t="s">
        <v>607</v>
      </c>
    </row>
    <row r="3250" spans="2:5" x14ac:dyDescent="0.45">
      <c r="B3250" s="261" t="s">
        <v>5286</v>
      </c>
      <c r="C3250" s="262">
        <v>506618</v>
      </c>
      <c r="D3250" s="262" t="s">
        <v>5287</v>
      </c>
      <c r="E3250" s="262" t="s">
        <v>702</v>
      </c>
    </row>
    <row r="3251" spans="2:5" x14ac:dyDescent="0.45">
      <c r="B3251" s="261" t="s">
        <v>5288</v>
      </c>
      <c r="C3251" s="262">
        <v>500346</v>
      </c>
      <c r="D3251" s="262" t="s">
        <v>559</v>
      </c>
      <c r="E3251" s="262" t="s">
        <v>704</v>
      </c>
    </row>
    <row r="3252" spans="2:5" x14ac:dyDescent="0.45">
      <c r="B3252" s="261" t="s">
        <v>5289</v>
      </c>
      <c r="C3252" s="262">
        <v>532461</v>
      </c>
      <c r="D3252" s="262" t="s">
        <v>5290</v>
      </c>
      <c r="E3252" s="262" t="s">
        <v>875</v>
      </c>
    </row>
    <row r="3253" spans="2:5" x14ac:dyDescent="0.45">
      <c r="B3253" s="261" t="s">
        <v>5291</v>
      </c>
      <c r="C3253" s="262">
        <v>532891</v>
      </c>
      <c r="D3253" s="262" t="s">
        <v>5292</v>
      </c>
      <c r="E3253" s="262" t="s">
        <v>645</v>
      </c>
    </row>
    <row r="3254" spans="2:5" x14ac:dyDescent="0.45">
      <c r="B3254" s="261" t="s">
        <v>5293</v>
      </c>
      <c r="C3254" s="262">
        <v>540492</v>
      </c>
      <c r="D3254" s="262" t="s">
        <v>559</v>
      </c>
      <c r="E3254" s="262" t="s">
        <v>581</v>
      </c>
    </row>
    <row r="3255" spans="2:5" x14ac:dyDescent="0.45">
      <c r="B3255" s="261" t="s">
        <v>5294</v>
      </c>
      <c r="C3255" s="262">
        <v>523315</v>
      </c>
      <c r="D3255" s="262" t="s">
        <v>559</v>
      </c>
      <c r="E3255" s="262" t="s">
        <v>553</v>
      </c>
    </row>
    <row r="3256" spans="2:5" x14ac:dyDescent="0.45">
      <c r="B3256" s="261" t="s">
        <v>5295</v>
      </c>
      <c r="C3256" s="262">
        <v>538993</v>
      </c>
      <c r="D3256" s="262" t="s">
        <v>559</v>
      </c>
      <c r="E3256" s="262" t="s">
        <v>645</v>
      </c>
    </row>
    <row r="3257" spans="2:5" x14ac:dyDescent="0.45">
      <c r="B3257" s="261" t="s">
        <v>5296</v>
      </c>
      <c r="C3257" s="262">
        <v>540159</v>
      </c>
      <c r="D3257" s="262" t="s">
        <v>559</v>
      </c>
      <c r="E3257" s="262" t="s">
        <v>562</v>
      </c>
    </row>
    <row r="3258" spans="2:5" x14ac:dyDescent="0.45">
      <c r="B3258" s="261" t="s">
        <v>5297</v>
      </c>
      <c r="C3258" s="262">
        <v>538647</v>
      </c>
      <c r="D3258" s="262" t="s">
        <v>559</v>
      </c>
      <c r="E3258" s="262" t="s">
        <v>576</v>
      </c>
    </row>
    <row r="3259" spans="2:5" x14ac:dyDescent="0.45">
      <c r="B3259" s="261" t="s">
        <v>5298</v>
      </c>
      <c r="C3259" s="262" t="s">
        <v>559</v>
      </c>
      <c r="D3259" s="262" t="s">
        <v>5299</v>
      </c>
      <c r="E3259" s="262" t="s">
        <v>570</v>
      </c>
    </row>
    <row r="3260" spans="2:5" x14ac:dyDescent="0.45">
      <c r="B3260" s="261" t="s">
        <v>5300</v>
      </c>
      <c r="C3260" s="262">
        <v>531562</v>
      </c>
      <c r="D3260" s="262" t="s">
        <v>559</v>
      </c>
      <c r="E3260" s="262" t="s">
        <v>574</v>
      </c>
    </row>
    <row r="3261" spans="2:5" x14ac:dyDescent="0.45">
      <c r="B3261" s="261" t="s">
        <v>5301</v>
      </c>
      <c r="C3261" s="262">
        <v>517556</v>
      </c>
      <c r="D3261" s="262" t="s">
        <v>5302</v>
      </c>
      <c r="E3261" s="262" t="s">
        <v>645</v>
      </c>
    </row>
    <row r="3262" spans="2:5" x14ac:dyDescent="0.45">
      <c r="B3262" s="261" t="s">
        <v>5303</v>
      </c>
      <c r="C3262" s="262">
        <v>532689</v>
      </c>
      <c r="D3262" s="262" t="s">
        <v>5304</v>
      </c>
      <c r="E3262" s="262" t="s">
        <v>560</v>
      </c>
    </row>
    <row r="3263" spans="2:5" x14ac:dyDescent="0.45">
      <c r="B3263" s="261" t="s">
        <v>5305</v>
      </c>
      <c r="C3263" s="262">
        <v>536659</v>
      </c>
      <c r="D3263" s="262" t="s">
        <v>559</v>
      </c>
      <c r="E3263" s="262" t="s">
        <v>955</v>
      </c>
    </row>
    <row r="3264" spans="2:5" x14ac:dyDescent="0.45">
      <c r="B3264" s="261" t="s">
        <v>5306</v>
      </c>
      <c r="C3264" s="262">
        <v>534109</v>
      </c>
      <c r="D3264" s="262" t="s">
        <v>559</v>
      </c>
      <c r="E3264" s="262" t="s">
        <v>576</v>
      </c>
    </row>
    <row r="3265" spans="2:5" x14ac:dyDescent="0.45">
      <c r="B3265" s="261" t="s">
        <v>5307</v>
      </c>
      <c r="C3265" s="262">
        <v>511116</v>
      </c>
      <c r="D3265" s="262" t="s">
        <v>559</v>
      </c>
      <c r="E3265" s="262" t="s">
        <v>1499</v>
      </c>
    </row>
    <row r="3266" spans="2:5" x14ac:dyDescent="0.45">
      <c r="B3266" s="261" t="s">
        <v>5308</v>
      </c>
      <c r="C3266" s="262">
        <v>538596</v>
      </c>
      <c r="D3266" s="262" t="s">
        <v>559</v>
      </c>
      <c r="E3266" s="262" t="s">
        <v>645</v>
      </c>
    </row>
    <row r="3267" spans="2:5" x14ac:dyDescent="0.45">
      <c r="B3267" s="261" t="s">
        <v>5309</v>
      </c>
      <c r="C3267" s="262">
        <v>530281</v>
      </c>
      <c r="D3267" s="262" t="s">
        <v>559</v>
      </c>
      <c r="E3267" s="262" t="s">
        <v>753</v>
      </c>
    </row>
    <row r="3268" spans="2:5" x14ac:dyDescent="0.45">
      <c r="B3268" s="261" t="s">
        <v>5310</v>
      </c>
      <c r="C3268" s="262">
        <v>530281</v>
      </c>
      <c r="D3268" s="262" t="s">
        <v>559</v>
      </c>
      <c r="E3268" s="262" t="s">
        <v>753</v>
      </c>
    </row>
    <row r="3269" spans="2:5" x14ac:dyDescent="0.45">
      <c r="B3269" s="261" t="s">
        <v>5311</v>
      </c>
      <c r="C3269" s="262">
        <v>590099</v>
      </c>
      <c r="D3269" s="262" t="s">
        <v>5312</v>
      </c>
      <c r="E3269" s="262" t="s">
        <v>542</v>
      </c>
    </row>
    <row r="3270" spans="2:5" x14ac:dyDescent="0.45">
      <c r="B3270" s="261" t="s">
        <v>5313</v>
      </c>
      <c r="C3270" s="262">
        <v>590110</v>
      </c>
      <c r="D3270" s="262" t="s">
        <v>5314</v>
      </c>
      <c r="E3270" s="262" t="s">
        <v>542</v>
      </c>
    </row>
    <row r="3271" spans="2:5" x14ac:dyDescent="0.45">
      <c r="B3271" s="261" t="s">
        <v>5315</v>
      </c>
      <c r="C3271" s="262">
        <v>539978</v>
      </c>
      <c r="D3271" s="262" t="s">
        <v>5316</v>
      </c>
      <c r="E3271" s="262" t="s">
        <v>548</v>
      </c>
    </row>
    <row r="3272" spans="2:5" x14ac:dyDescent="0.45">
      <c r="B3272" s="261" t="s">
        <v>5317</v>
      </c>
      <c r="C3272" s="262">
        <v>539962</v>
      </c>
      <c r="D3272" s="262" t="s">
        <v>559</v>
      </c>
      <c r="E3272" s="262" t="s">
        <v>576</v>
      </c>
    </row>
    <row r="3273" spans="2:5" x14ac:dyDescent="0.45">
      <c r="B3273" s="261" t="s">
        <v>5318</v>
      </c>
      <c r="C3273" s="262">
        <v>535719</v>
      </c>
      <c r="D3273" s="262" t="s">
        <v>559</v>
      </c>
      <c r="E3273" s="262" t="s">
        <v>545</v>
      </c>
    </row>
    <row r="3274" spans="2:5" x14ac:dyDescent="0.45">
      <c r="B3274" s="261" t="s">
        <v>5319</v>
      </c>
      <c r="C3274" s="262">
        <v>535719</v>
      </c>
      <c r="D3274" s="262" t="s">
        <v>559</v>
      </c>
      <c r="E3274" s="262" t="s">
        <v>545</v>
      </c>
    </row>
    <row r="3275" spans="2:5" x14ac:dyDescent="0.45">
      <c r="B3275" s="261" t="s">
        <v>5320</v>
      </c>
      <c r="C3275" s="262">
        <v>539678</v>
      </c>
      <c r="D3275" s="262" t="s">
        <v>5321</v>
      </c>
      <c r="E3275" s="262" t="s">
        <v>651</v>
      </c>
    </row>
    <row r="3276" spans="2:5" x14ac:dyDescent="0.45">
      <c r="B3276" s="261" t="s">
        <v>5322</v>
      </c>
      <c r="C3276" s="262">
        <v>532866</v>
      </c>
      <c r="D3276" s="262" t="s">
        <v>5323</v>
      </c>
      <c r="E3276" s="262" t="s">
        <v>545</v>
      </c>
    </row>
    <row r="3277" spans="2:5" x14ac:dyDescent="0.45">
      <c r="B3277" s="261" t="s">
        <v>5324</v>
      </c>
      <c r="C3277" s="262">
        <v>532024</v>
      </c>
      <c r="D3277" s="262" t="s">
        <v>559</v>
      </c>
      <c r="E3277" s="262" t="s">
        <v>542</v>
      </c>
    </row>
    <row r="3278" spans="2:5" x14ac:dyDescent="0.45">
      <c r="B3278" s="261" t="s">
        <v>5325</v>
      </c>
      <c r="C3278" s="262">
        <v>536456</v>
      </c>
      <c r="D3278" s="262" t="s">
        <v>559</v>
      </c>
      <c r="E3278" s="262" t="s">
        <v>756</v>
      </c>
    </row>
    <row r="3279" spans="2:5" x14ac:dyDescent="0.45">
      <c r="B3279" s="261" t="s">
        <v>5326</v>
      </c>
      <c r="C3279" s="262">
        <v>509845</v>
      </c>
      <c r="D3279" s="262" t="s">
        <v>559</v>
      </c>
      <c r="E3279" s="262" t="s">
        <v>645</v>
      </c>
    </row>
    <row r="3280" spans="2:5" x14ac:dyDescent="0.45">
      <c r="B3280" s="261" t="s">
        <v>5327</v>
      </c>
      <c r="C3280" s="262" t="s">
        <v>559</v>
      </c>
      <c r="D3280" s="262" t="s">
        <v>5328</v>
      </c>
      <c r="E3280" s="262" t="s">
        <v>570</v>
      </c>
    </row>
    <row r="3281" spans="2:5" x14ac:dyDescent="0.45">
      <c r="B3281" s="261" t="s">
        <v>5329</v>
      </c>
      <c r="C3281" s="262">
        <v>533284</v>
      </c>
      <c r="D3281" s="262" t="s">
        <v>5330</v>
      </c>
      <c r="E3281" s="262" t="s">
        <v>955</v>
      </c>
    </row>
    <row r="3282" spans="2:5" x14ac:dyDescent="0.45">
      <c r="B3282" s="261" t="s">
        <v>5331</v>
      </c>
      <c r="C3282" s="262">
        <v>530917</v>
      </c>
      <c r="D3282" s="262" t="s">
        <v>559</v>
      </c>
      <c r="E3282" s="262" t="s">
        <v>978</v>
      </c>
    </row>
    <row r="3283" spans="2:5" x14ac:dyDescent="0.45">
      <c r="B3283" s="261" t="s">
        <v>5332</v>
      </c>
      <c r="C3283" s="262">
        <v>517447</v>
      </c>
      <c r="D3283" s="262" t="s">
        <v>5333</v>
      </c>
      <c r="E3283" s="262" t="s">
        <v>651</v>
      </c>
    </row>
    <row r="3284" spans="2:5" x14ac:dyDescent="0.45">
      <c r="B3284" s="261" t="s">
        <v>5334</v>
      </c>
      <c r="C3284" s="262">
        <v>517447</v>
      </c>
      <c r="D3284" s="262" t="s">
        <v>5333</v>
      </c>
      <c r="E3284" s="262" t="s">
        <v>651</v>
      </c>
    </row>
    <row r="3285" spans="2:5" x14ac:dyDescent="0.45">
      <c r="B3285" s="261" t="s">
        <v>5335</v>
      </c>
      <c r="C3285" s="262">
        <v>532735</v>
      </c>
      <c r="D3285" s="262" t="s">
        <v>5336</v>
      </c>
      <c r="E3285" s="262" t="s">
        <v>545</v>
      </c>
    </row>
    <row r="3286" spans="2:5" x14ac:dyDescent="0.45">
      <c r="B3286" s="261" t="s">
        <v>5337</v>
      </c>
      <c r="C3286" s="262">
        <v>512565</v>
      </c>
      <c r="D3286" s="262" t="s">
        <v>559</v>
      </c>
      <c r="E3286" s="262" t="s">
        <v>756</v>
      </c>
    </row>
    <row r="3287" spans="2:5" x14ac:dyDescent="0.45">
      <c r="B3287" s="261" t="s">
        <v>5338</v>
      </c>
      <c r="C3287" s="262">
        <v>538119</v>
      </c>
      <c r="D3287" s="262" t="s">
        <v>559</v>
      </c>
      <c r="E3287" s="262" t="s">
        <v>574</v>
      </c>
    </row>
    <row r="3288" spans="2:5" x14ac:dyDescent="0.45">
      <c r="B3288" s="261" t="s">
        <v>5339</v>
      </c>
      <c r="C3288" s="262">
        <v>524502</v>
      </c>
      <c r="D3288" s="262" t="s">
        <v>559</v>
      </c>
      <c r="E3288" s="262" t="s">
        <v>1720</v>
      </c>
    </row>
    <row r="3289" spans="2:5" x14ac:dyDescent="0.45">
      <c r="B3289" s="261" t="s">
        <v>5340</v>
      </c>
      <c r="C3289" s="262">
        <v>524502</v>
      </c>
      <c r="D3289" s="262" t="s">
        <v>559</v>
      </c>
      <c r="E3289" s="262" t="s">
        <v>1720</v>
      </c>
    </row>
    <row r="3290" spans="2:5" x14ac:dyDescent="0.45">
      <c r="B3290" s="261" t="s">
        <v>5341</v>
      </c>
      <c r="C3290" s="262">
        <v>502271</v>
      </c>
      <c r="D3290" s="262" t="s">
        <v>559</v>
      </c>
      <c r="E3290" s="262" t="s">
        <v>743</v>
      </c>
    </row>
    <row r="3291" spans="2:5" x14ac:dyDescent="0.45">
      <c r="B3291" s="261" t="s">
        <v>5342</v>
      </c>
      <c r="C3291" s="262">
        <v>520073</v>
      </c>
      <c r="D3291" s="262" t="s">
        <v>559</v>
      </c>
      <c r="E3291" s="262" t="s">
        <v>912</v>
      </c>
    </row>
    <row r="3292" spans="2:5" x14ac:dyDescent="0.45">
      <c r="B3292" s="261" t="s">
        <v>5343</v>
      </c>
      <c r="C3292" s="262">
        <v>590070</v>
      </c>
      <c r="D3292" s="262" t="s">
        <v>5344</v>
      </c>
      <c r="E3292" s="262" t="s">
        <v>562</v>
      </c>
    </row>
    <row r="3293" spans="2:5" x14ac:dyDescent="0.45">
      <c r="B3293" s="261" t="s">
        <v>5345</v>
      </c>
      <c r="C3293" s="262">
        <v>590070</v>
      </c>
      <c r="D3293" s="262" t="s">
        <v>5344</v>
      </c>
      <c r="E3293" s="262" t="s">
        <v>562</v>
      </c>
    </row>
    <row r="3294" spans="2:5" x14ac:dyDescent="0.45">
      <c r="B3294" s="261" t="s">
        <v>5346</v>
      </c>
      <c r="C3294" s="262">
        <v>532692</v>
      </c>
      <c r="D3294" s="262" t="s">
        <v>5347</v>
      </c>
      <c r="E3294" s="262" t="s">
        <v>753</v>
      </c>
    </row>
    <row r="3295" spans="2:5" x14ac:dyDescent="0.45">
      <c r="B3295" s="261" t="s">
        <v>5348</v>
      </c>
      <c r="C3295" s="262">
        <v>539673</v>
      </c>
      <c r="D3295" s="262" t="s">
        <v>559</v>
      </c>
      <c r="E3295" s="262" t="s">
        <v>593</v>
      </c>
    </row>
    <row r="3296" spans="2:5" x14ac:dyDescent="0.45">
      <c r="B3296" s="261" t="s">
        <v>5349</v>
      </c>
      <c r="C3296" s="262">
        <v>531273</v>
      </c>
      <c r="D3296" s="262" t="s">
        <v>559</v>
      </c>
      <c r="E3296" s="262" t="s">
        <v>645</v>
      </c>
    </row>
    <row r="3297" spans="2:5" x14ac:dyDescent="0.45">
      <c r="B3297" s="261" t="s">
        <v>5350</v>
      </c>
      <c r="C3297" s="262">
        <v>531273</v>
      </c>
      <c r="D3297" s="262" t="s">
        <v>559</v>
      </c>
      <c r="E3297" s="262" t="s">
        <v>645</v>
      </c>
    </row>
    <row r="3298" spans="2:5" x14ac:dyDescent="0.45">
      <c r="B3298" s="261" t="s">
        <v>5351</v>
      </c>
      <c r="C3298" s="262">
        <v>539814</v>
      </c>
      <c r="D3298" s="262" t="s">
        <v>559</v>
      </c>
      <c r="E3298" s="262" t="s">
        <v>581</v>
      </c>
    </row>
    <row r="3299" spans="2:5" x14ac:dyDescent="0.45">
      <c r="B3299" s="261" t="s">
        <v>5352</v>
      </c>
      <c r="C3299" s="262">
        <v>540125</v>
      </c>
      <c r="D3299" s="262" t="s">
        <v>559</v>
      </c>
      <c r="E3299" s="262" t="s">
        <v>672</v>
      </c>
    </row>
    <row r="3300" spans="2:5" x14ac:dyDescent="0.45">
      <c r="B3300" s="261" t="s">
        <v>5353</v>
      </c>
      <c r="C3300" s="262">
        <v>532497</v>
      </c>
      <c r="D3300" s="262" t="s">
        <v>5354</v>
      </c>
      <c r="E3300" s="262" t="s">
        <v>1189</v>
      </c>
    </row>
    <row r="3301" spans="2:5" x14ac:dyDescent="0.45">
      <c r="B3301" s="261" t="s">
        <v>5355</v>
      </c>
      <c r="C3301" s="262">
        <v>531412</v>
      </c>
      <c r="D3301" s="262" t="s">
        <v>559</v>
      </c>
      <c r="E3301" s="262" t="s">
        <v>740</v>
      </c>
    </row>
    <row r="3302" spans="2:5" x14ac:dyDescent="0.45">
      <c r="B3302" s="261" t="s">
        <v>5356</v>
      </c>
      <c r="C3302" s="262">
        <v>531412</v>
      </c>
      <c r="D3302" s="262" t="s">
        <v>559</v>
      </c>
      <c r="E3302" s="262" t="s">
        <v>740</v>
      </c>
    </row>
    <row r="3303" spans="2:5" x14ac:dyDescent="0.45">
      <c r="B3303" s="261" t="s">
        <v>5357</v>
      </c>
      <c r="C3303" s="262">
        <v>539837</v>
      </c>
      <c r="D3303" s="262" t="s">
        <v>559</v>
      </c>
      <c r="E3303" s="262" t="s">
        <v>743</v>
      </c>
    </row>
    <row r="3304" spans="2:5" x14ac:dyDescent="0.45">
      <c r="B3304" s="261" t="s">
        <v>5358</v>
      </c>
      <c r="C3304" s="262">
        <v>526813</v>
      </c>
      <c r="D3304" s="262" t="s">
        <v>559</v>
      </c>
      <c r="E3304" s="262" t="s">
        <v>2722</v>
      </c>
    </row>
    <row r="3305" spans="2:5" x14ac:dyDescent="0.45">
      <c r="B3305" s="261" t="s">
        <v>5359</v>
      </c>
      <c r="C3305" s="262">
        <v>531552</v>
      </c>
      <c r="D3305" s="262" t="s">
        <v>559</v>
      </c>
      <c r="E3305" s="262" t="s">
        <v>645</v>
      </c>
    </row>
    <row r="3306" spans="2:5" x14ac:dyDescent="0.45">
      <c r="B3306" s="261" t="s">
        <v>5360</v>
      </c>
      <c r="C3306" s="262">
        <v>538921</v>
      </c>
      <c r="D3306" s="262" t="s">
        <v>559</v>
      </c>
      <c r="E3306" s="262" t="s">
        <v>756</v>
      </c>
    </row>
    <row r="3307" spans="2:5" x14ac:dyDescent="0.45">
      <c r="B3307" s="261" t="s">
        <v>5361</v>
      </c>
      <c r="C3307" s="262">
        <v>514316</v>
      </c>
      <c r="D3307" s="262" t="s">
        <v>559</v>
      </c>
      <c r="E3307" s="262" t="s">
        <v>574</v>
      </c>
    </row>
    <row r="3308" spans="2:5" x14ac:dyDescent="0.45">
      <c r="B3308" s="261" t="s">
        <v>5362</v>
      </c>
      <c r="C3308" s="262">
        <v>531887</v>
      </c>
      <c r="D3308" s="262" t="s">
        <v>559</v>
      </c>
      <c r="E3308" s="262" t="s">
        <v>672</v>
      </c>
    </row>
    <row r="3309" spans="2:5" x14ac:dyDescent="0.45">
      <c r="B3309" s="261" t="s">
        <v>5363</v>
      </c>
      <c r="C3309" s="262">
        <v>540270</v>
      </c>
      <c r="D3309" s="262" t="s">
        <v>559</v>
      </c>
      <c r="E3309" s="262" t="s">
        <v>581</v>
      </c>
    </row>
    <row r="3310" spans="2:5" x14ac:dyDescent="0.45">
      <c r="B3310" s="261" t="s">
        <v>5364</v>
      </c>
      <c r="C3310" s="262">
        <v>542649</v>
      </c>
      <c r="D3310" s="262" t="s">
        <v>5365</v>
      </c>
      <c r="E3310" s="262" t="s">
        <v>5366</v>
      </c>
    </row>
    <row r="3311" spans="2:5" x14ac:dyDescent="0.45">
      <c r="B3311" s="261" t="s">
        <v>5367</v>
      </c>
      <c r="C3311" s="262">
        <v>500339</v>
      </c>
      <c r="D3311" s="262" t="s">
        <v>5368</v>
      </c>
      <c r="E3311" s="262" t="s">
        <v>771</v>
      </c>
    </row>
    <row r="3312" spans="2:5" x14ac:dyDescent="0.45">
      <c r="B3312" s="261" t="s">
        <v>5369</v>
      </c>
      <c r="C3312" s="262">
        <v>532441</v>
      </c>
      <c r="D3312" s="262" t="s">
        <v>559</v>
      </c>
      <c r="E3312" s="262" t="s">
        <v>574</v>
      </c>
    </row>
    <row r="3313" spans="2:5" x14ac:dyDescent="0.45">
      <c r="B3313" s="261" t="s">
        <v>5370</v>
      </c>
      <c r="C3313" s="262">
        <v>531694</v>
      </c>
      <c r="D3313" s="262" t="s">
        <v>559</v>
      </c>
      <c r="E3313" s="262" t="s">
        <v>645</v>
      </c>
    </row>
    <row r="3314" spans="2:5" x14ac:dyDescent="0.45">
      <c r="B3314" s="261" t="s">
        <v>5371</v>
      </c>
      <c r="C3314" s="262">
        <v>523523</v>
      </c>
      <c r="D3314" s="262" t="s">
        <v>5372</v>
      </c>
      <c r="E3314" s="262" t="s">
        <v>553</v>
      </c>
    </row>
    <row r="3315" spans="2:5" x14ac:dyDescent="0.45">
      <c r="B3315" s="261" t="s">
        <v>5373</v>
      </c>
      <c r="C3315" s="262">
        <v>530111</v>
      </c>
      <c r="D3315" s="262" t="s">
        <v>559</v>
      </c>
      <c r="E3315" s="262" t="s">
        <v>753</v>
      </c>
    </row>
    <row r="3316" spans="2:5" x14ac:dyDescent="0.45">
      <c r="B3316" s="261" t="s">
        <v>5374</v>
      </c>
      <c r="C3316" s="262">
        <v>530699</v>
      </c>
      <c r="D3316" s="262" t="s">
        <v>5375</v>
      </c>
      <c r="E3316" s="262" t="s">
        <v>574</v>
      </c>
    </row>
    <row r="3317" spans="2:5" x14ac:dyDescent="0.45">
      <c r="B3317" s="261" t="s">
        <v>5376</v>
      </c>
      <c r="C3317" s="262">
        <v>532826</v>
      </c>
      <c r="D3317" s="262" t="s">
        <v>5377</v>
      </c>
      <c r="E3317" s="262" t="s">
        <v>1294</v>
      </c>
    </row>
    <row r="3318" spans="2:5" x14ac:dyDescent="0.45">
      <c r="B3318" s="261" t="s">
        <v>5378</v>
      </c>
      <c r="C3318" s="262">
        <v>503127</v>
      </c>
      <c r="D3318" s="262" t="s">
        <v>559</v>
      </c>
      <c r="E3318" s="262" t="s">
        <v>548</v>
      </c>
    </row>
    <row r="3319" spans="2:5" x14ac:dyDescent="0.45">
      <c r="B3319" s="261" t="s">
        <v>5379</v>
      </c>
      <c r="C3319" s="262">
        <v>532503</v>
      </c>
      <c r="D3319" s="262" t="s">
        <v>559</v>
      </c>
      <c r="E3319" s="262" t="s">
        <v>574</v>
      </c>
    </row>
    <row r="3320" spans="2:5" x14ac:dyDescent="0.45">
      <c r="B3320" s="261" t="s">
        <v>5380</v>
      </c>
      <c r="C3320" s="262">
        <v>538707</v>
      </c>
      <c r="D3320" s="262" t="s">
        <v>559</v>
      </c>
      <c r="E3320" s="262" t="s">
        <v>753</v>
      </c>
    </row>
    <row r="3321" spans="2:5" x14ac:dyDescent="0.45">
      <c r="B3321" s="261" t="s">
        <v>5381</v>
      </c>
      <c r="C3321" s="262">
        <v>526873</v>
      </c>
      <c r="D3321" s="262" t="s">
        <v>559</v>
      </c>
      <c r="E3321" s="262" t="s">
        <v>767</v>
      </c>
    </row>
    <row r="3322" spans="2:5" x14ac:dyDescent="0.45">
      <c r="B3322" s="261" t="s">
        <v>5382</v>
      </c>
      <c r="C3322" s="262">
        <v>530253</v>
      </c>
      <c r="D3322" s="262" t="s">
        <v>559</v>
      </c>
      <c r="E3322" s="262" t="s">
        <v>880</v>
      </c>
    </row>
    <row r="3323" spans="2:5" x14ac:dyDescent="0.45">
      <c r="B3323" s="261" t="s">
        <v>5383</v>
      </c>
      <c r="C3323" s="262">
        <v>507962</v>
      </c>
      <c r="D3323" s="262" t="s">
        <v>559</v>
      </c>
      <c r="E3323" s="262" t="s">
        <v>576</v>
      </c>
    </row>
    <row r="3324" spans="2:5" x14ac:dyDescent="0.45">
      <c r="B3324" s="261" t="s">
        <v>5384</v>
      </c>
      <c r="C3324" s="262">
        <v>526662</v>
      </c>
      <c r="D3324" s="262" t="s">
        <v>5385</v>
      </c>
      <c r="E3324" s="262" t="s">
        <v>955</v>
      </c>
    </row>
    <row r="3325" spans="2:5" x14ac:dyDescent="0.45">
      <c r="B3325" s="261" t="s">
        <v>5386</v>
      </c>
      <c r="C3325" s="262">
        <v>531500</v>
      </c>
      <c r="D3325" s="262" t="s">
        <v>5387</v>
      </c>
      <c r="E3325" s="262" t="s">
        <v>672</v>
      </c>
    </row>
    <row r="3326" spans="2:5" x14ac:dyDescent="0.45">
      <c r="B3326" s="261" t="s">
        <v>5388</v>
      </c>
      <c r="C3326" s="262">
        <v>526823</v>
      </c>
      <c r="D3326" s="262" t="s">
        <v>559</v>
      </c>
      <c r="E3326" s="262" t="s">
        <v>645</v>
      </c>
    </row>
    <row r="3327" spans="2:5" x14ac:dyDescent="0.45">
      <c r="B3327" s="261" t="s">
        <v>5389</v>
      </c>
      <c r="C3327" s="262">
        <v>514028</v>
      </c>
      <c r="D3327" s="262" t="s">
        <v>559</v>
      </c>
      <c r="E3327" s="262" t="s">
        <v>574</v>
      </c>
    </row>
    <row r="3328" spans="2:5" x14ac:dyDescent="0.45">
      <c r="B3328" s="261" t="s">
        <v>5390</v>
      </c>
      <c r="C3328" s="262">
        <v>539495</v>
      </c>
      <c r="D3328" s="262" t="s">
        <v>559</v>
      </c>
      <c r="E3328" s="262" t="s">
        <v>576</v>
      </c>
    </row>
    <row r="3329" spans="2:5" x14ac:dyDescent="0.45">
      <c r="B3329" s="261" t="s">
        <v>5391</v>
      </c>
      <c r="C3329" s="262">
        <v>513369</v>
      </c>
      <c r="D3329" s="262" t="s">
        <v>559</v>
      </c>
      <c r="E3329" s="262" t="s">
        <v>1475</v>
      </c>
    </row>
    <row r="3330" spans="2:5" x14ac:dyDescent="0.45">
      <c r="B3330" s="261" t="s">
        <v>5392</v>
      </c>
      <c r="C3330" s="262" t="s">
        <v>559</v>
      </c>
      <c r="D3330" s="262" t="s">
        <v>5393</v>
      </c>
      <c r="E3330" s="262" t="s">
        <v>570</v>
      </c>
    </row>
    <row r="3331" spans="2:5" x14ac:dyDescent="0.45">
      <c r="B3331" s="261" t="s">
        <v>5394</v>
      </c>
      <c r="C3331" s="262">
        <v>541601</v>
      </c>
      <c r="D3331" s="262" t="s">
        <v>559</v>
      </c>
      <c r="E3331" s="262" t="s">
        <v>597</v>
      </c>
    </row>
    <row r="3332" spans="2:5" x14ac:dyDescent="0.45">
      <c r="B3332" s="261" t="s">
        <v>5395</v>
      </c>
      <c r="C3332" s="262">
        <v>522257</v>
      </c>
      <c r="D3332" s="262" t="s">
        <v>559</v>
      </c>
      <c r="E3332" s="262" t="s">
        <v>567</v>
      </c>
    </row>
    <row r="3333" spans="2:5" x14ac:dyDescent="0.45">
      <c r="B3333" s="261" t="s">
        <v>5396</v>
      </c>
      <c r="C3333" s="262">
        <v>517522</v>
      </c>
      <c r="D3333" s="262" t="s">
        <v>559</v>
      </c>
      <c r="E3333" s="262" t="s">
        <v>912</v>
      </c>
    </row>
    <row r="3334" spans="2:5" x14ac:dyDescent="0.45">
      <c r="B3334" s="261" t="s">
        <v>5397</v>
      </c>
      <c r="C3334" s="262">
        <v>512409</v>
      </c>
      <c r="D3334" s="262" t="s">
        <v>559</v>
      </c>
      <c r="E3334" s="262" t="s">
        <v>576</v>
      </c>
    </row>
    <row r="3335" spans="2:5" x14ac:dyDescent="0.45">
      <c r="B3335" s="261" t="s">
        <v>5398</v>
      </c>
      <c r="C3335" s="262" t="s">
        <v>559</v>
      </c>
      <c r="D3335" s="262" t="s">
        <v>5399</v>
      </c>
      <c r="E3335" s="262" t="s">
        <v>570</v>
      </c>
    </row>
    <row r="3336" spans="2:5" x14ac:dyDescent="0.45">
      <c r="B3336" s="261" t="s">
        <v>5400</v>
      </c>
      <c r="C3336" s="262">
        <v>500354</v>
      </c>
      <c r="D3336" s="262" t="s">
        <v>5401</v>
      </c>
      <c r="E3336" s="262" t="s">
        <v>1256</v>
      </c>
    </row>
    <row r="3337" spans="2:5" x14ac:dyDescent="0.45">
      <c r="B3337" s="261" t="s">
        <v>5402</v>
      </c>
      <c r="C3337" s="262">
        <v>532665</v>
      </c>
      <c r="D3337" s="262" t="s">
        <v>5403</v>
      </c>
      <c r="E3337" s="262" t="s">
        <v>574</v>
      </c>
    </row>
    <row r="3338" spans="2:5" x14ac:dyDescent="0.45">
      <c r="B3338" s="261" t="s">
        <v>5404</v>
      </c>
      <c r="C3338" s="262">
        <v>500355</v>
      </c>
      <c r="D3338" s="262" t="s">
        <v>5405</v>
      </c>
      <c r="E3338" s="262" t="s">
        <v>702</v>
      </c>
    </row>
    <row r="3339" spans="2:5" x14ac:dyDescent="0.45">
      <c r="B3339" s="261" t="s">
        <v>5406</v>
      </c>
      <c r="C3339" s="262">
        <v>500355</v>
      </c>
      <c r="D3339" s="262" t="s">
        <v>5405</v>
      </c>
      <c r="E3339" s="262" t="s">
        <v>702</v>
      </c>
    </row>
    <row r="3340" spans="2:5" x14ac:dyDescent="0.45">
      <c r="B3340" s="261" t="s">
        <v>5407</v>
      </c>
      <c r="C3340" s="262">
        <v>534734</v>
      </c>
      <c r="D3340" s="262" t="s">
        <v>559</v>
      </c>
      <c r="E3340" s="262" t="s">
        <v>718</v>
      </c>
    </row>
    <row r="3341" spans="2:5" x14ac:dyDescent="0.45">
      <c r="B3341" s="261" t="s">
        <v>5408</v>
      </c>
      <c r="C3341" s="262">
        <v>522281</v>
      </c>
      <c r="D3341" s="262" t="s">
        <v>559</v>
      </c>
      <c r="E3341" s="262" t="s">
        <v>855</v>
      </c>
    </row>
    <row r="3342" spans="2:5" x14ac:dyDescent="0.45">
      <c r="B3342" s="261" t="s">
        <v>5409</v>
      </c>
      <c r="C3342" s="262">
        <v>500357</v>
      </c>
      <c r="D3342" s="262" t="s">
        <v>559</v>
      </c>
      <c r="E3342" s="262" t="s">
        <v>553</v>
      </c>
    </row>
    <row r="3343" spans="2:5" x14ac:dyDescent="0.45">
      <c r="B3343" s="261" t="s">
        <v>5410</v>
      </c>
      <c r="C3343" s="262">
        <v>500358</v>
      </c>
      <c r="D3343" s="262" t="s">
        <v>559</v>
      </c>
      <c r="E3343" s="262" t="s">
        <v>576</v>
      </c>
    </row>
    <row r="3344" spans="2:5" x14ac:dyDescent="0.45">
      <c r="B3344" s="261" t="s">
        <v>5411</v>
      </c>
      <c r="C3344" s="262">
        <v>524037</v>
      </c>
      <c r="D3344" s="262" t="s">
        <v>559</v>
      </c>
      <c r="E3344" s="262" t="s">
        <v>1065</v>
      </c>
    </row>
    <row r="3345" spans="2:5" x14ac:dyDescent="0.45">
      <c r="B3345" s="261" t="s">
        <v>5412</v>
      </c>
      <c r="C3345" s="262">
        <v>502587</v>
      </c>
      <c r="D3345" s="262" t="s">
        <v>559</v>
      </c>
      <c r="E3345" s="262" t="s">
        <v>553</v>
      </c>
    </row>
    <row r="3346" spans="2:5" x14ac:dyDescent="0.45">
      <c r="B3346" s="261" t="s">
        <v>5413</v>
      </c>
      <c r="C3346" s="262">
        <v>539309</v>
      </c>
      <c r="D3346" s="262" t="s">
        <v>5414</v>
      </c>
      <c r="E3346" s="262" t="s">
        <v>880</v>
      </c>
    </row>
    <row r="3347" spans="2:5" x14ac:dyDescent="0.45">
      <c r="B3347" s="261" t="s">
        <v>5415</v>
      </c>
      <c r="C3347" s="262">
        <v>523289</v>
      </c>
      <c r="D3347" s="262" t="s">
        <v>559</v>
      </c>
      <c r="E3347" s="262" t="s">
        <v>581</v>
      </c>
    </row>
    <row r="3348" spans="2:5" x14ac:dyDescent="0.45">
      <c r="B3348" s="261" t="s">
        <v>5416</v>
      </c>
      <c r="C3348" s="262">
        <v>515127</v>
      </c>
      <c r="D3348" s="262" t="s">
        <v>559</v>
      </c>
      <c r="E3348" s="262" t="s">
        <v>581</v>
      </c>
    </row>
    <row r="3349" spans="2:5" x14ac:dyDescent="0.45">
      <c r="B3349" s="261" t="s">
        <v>5417</v>
      </c>
      <c r="C3349" s="262">
        <v>538540</v>
      </c>
      <c r="D3349" s="262" t="s">
        <v>559</v>
      </c>
      <c r="E3349" s="262" t="s">
        <v>576</v>
      </c>
    </row>
    <row r="3350" spans="2:5" x14ac:dyDescent="0.45">
      <c r="B3350" s="261" t="s">
        <v>5418</v>
      </c>
      <c r="C3350" s="262">
        <v>532369</v>
      </c>
      <c r="D3350" s="262" t="s">
        <v>5419</v>
      </c>
      <c r="E3350" s="262" t="s">
        <v>1085</v>
      </c>
    </row>
    <row r="3351" spans="2:5" x14ac:dyDescent="0.45">
      <c r="B3351" s="261" t="s">
        <v>5420</v>
      </c>
      <c r="C3351" s="262">
        <v>532370</v>
      </c>
      <c r="D3351" s="262" t="s">
        <v>5421</v>
      </c>
      <c r="E3351" s="262" t="s">
        <v>545</v>
      </c>
    </row>
    <row r="3352" spans="2:5" x14ac:dyDescent="0.45">
      <c r="B3352" s="261" t="s">
        <v>5422</v>
      </c>
      <c r="C3352" s="262">
        <v>514223</v>
      </c>
      <c r="D3352" s="262" t="s">
        <v>5423</v>
      </c>
      <c r="E3352" s="262" t="s">
        <v>581</v>
      </c>
    </row>
    <row r="3353" spans="2:5" x14ac:dyDescent="0.45">
      <c r="B3353" s="261" t="s">
        <v>5424</v>
      </c>
      <c r="C3353" s="262">
        <v>530951</v>
      </c>
      <c r="D3353" s="262" t="s">
        <v>559</v>
      </c>
      <c r="E3353" s="262" t="s">
        <v>651</v>
      </c>
    </row>
    <row r="3354" spans="2:5" x14ac:dyDescent="0.45">
      <c r="B3354" s="261" t="s">
        <v>5425</v>
      </c>
      <c r="C3354" s="262">
        <v>532527</v>
      </c>
      <c r="D3354" s="262" t="s">
        <v>5426</v>
      </c>
      <c r="E3354" s="262" t="s">
        <v>1475</v>
      </c>
    </row>
    <row r="3355" spans="2:5" x14ac:dyDescent="0.45">
      <c r="B3355" s="261" t="s">
        <v>5427</v>
      </c>
      <c r="C3355" s="262">
        <v>533262</v>
      </c>
      <c r="D3355" s="262" t="s">
        <v>5428</v>
      </c>
      <c r="E3355" s="262" t="s">
        <v>955</v>
      </c>
    </row>
    <row r="3356" spans="2:5" x14ac:dyDescent="0.45">
      <c r="B3356" s="261" t="s">
        <v>5429</v>
      </c>
      <c r="C3356" s="262">
        <v>532690</v>
      </c>
      <c r="D3356" s="262" t="s">
        <v>5430</v>
      </c>
      <c r="E3356" s="262" t="s">
        <v>591</v>
      </c>
    </row>
    <row r="3357" spans="2:5" x14ac:dyDescent="0.45">
      <c r="B3357" s="261" t="s">
        <v>5431</v>
      </c>
      <c r="C3357" s="262">
        <v>530925</v>
      </c>
      <c r="D3357" s="262" t="s">
        <v>559</v>
      </c>
      <c r="E3357" s="262" t="s">
        <v>576</v>
      </c>
    </row>
    <row r="3358" spans="2:5" x14ac:dyDescent="0.45">
      <c r="B3358" s="261" t="s">
        <v>5432</v>
      </c>
      <c r="C3358" s="262">
        <v>507490</v>
      </c>
      <c r="D3358" s="262" t="s">
        <v>5433</v>
      </c>
      <c r="E3358" s="262" t="s">
        <v>1256</v>
      </c>
    </row>
    <row r="3359" spans="2:5" x14ac:dyDescent="0.45">
      <c r="B3359" s="261" t="s">
        <v>5434</v>
      </c>
      <c r="C3359" s="262">
        <v>531228</v>
      </c>
      <c r="D3359" s="262" t="s">
        <v>559</v>
      </c>
      <c r="E3359" s="262" t="s">
        <v>576</v>
      </c>
    </row>
    <row r="3360" spans="2:5" x14ac:dyDescent="0.45">
      <c r="B3360" s="261" t="s">
        <v>5435</v>
      </c>
      <c r="C3360" s="262">
        <v>532987</v>
      </c>
      <c r="D3360" s="262" t="s">
        <v>5436</v>
      </c>
      <c r="E3360" s="262" t="s">
        <v>912</v>
      </c>
    </row>
    <row r="3361" spans="2:5" x14ac:dyDescent="0.45">
      <c r="B3361" s="261" t="s">
        <v>5437</v>
      </c>
      <c r="C3361" s="262">
        <v>532988</v>
      </c>
      <c r="D3361" s="262" t="s">
        <v>5438</v>
      </c>
      <c r="E3361" s="262" t="s">
        <v>912</v>
      </c>
    </row>
    <row r="3362" spans="2:5" x14ac:dyDescent="0.45">
      <c r="B3362" s="261" t="s">
        <v>5439</v>
      </c>
      <c r="C3362" s="262">
        <v>505800</v>
      </c>
      <c r="D3362" s="262" t="s">
        <v>5440</v>
      </c>
      <c r="E3362" s="262" t="s">
        <v>912</v>
      </c>
    </row>
    <row r="3363" spans="2:5" x14ac:dyDescent="0.45">
      <c r="B3363" s="261" t="s">
        <v>5441</v>
      </c>
      <c r="C3363" s="262">
        <v>532661</v>
      </c>
      <c r="D3363" s="262" t="s">
        <v>5442</v>
      </c>
      <c r="E3363" s="262" t="s">
        <v>912</v>
      </c>
    </row>
    <row r="3364" spans="2:5" x14ac:dyDescent="0.45">
      <c r="B3364" s="261" t="s">
        <v>5443</v>
      </c>
      <c r="C3364" s="262">
        <v>541945</v>
      </c>
      <c r="D3364" s="262" t="s">
        <v>559</v>
      </c>
      <c r="E3364" s="262" t="s">
        <v>955</v>
      </c>
    </row>
    <row r="3365" spans="2:5" x14ac:dyDescent="0.45">
      <c r="B3365" s="261" t="s">
        <v>5444</v>
      </c>
      <c r="C3365" s="262">
        <v>531583</v>
      </c>
      <c r="D3365" s="262" t="s">
        <v>559</v>
      </c>
      <c r="E3365" s="262" t="s">
        <v>576</v>
      </c>
    </row>
    <row r="3366" spans="2:5" x14ac:dyDescent="0.45">
      <c r="B3366" s="261" t="s">
        <v>5445</v>
      </c>
      <c r="C3366" s="262">
        <v>500360</v>
      </c>
      <c r="D3366" s="262" t="s">
        <v>559</v>
      </c>
      <c r="E3366" s="262" t="s">
        <v>567</v>
      </c>
    </row>
    <row r="3367" spans="2:5" x14ac:dyDescent="0.45">
      <c r="B3367" s="261" t="s">
        <v>5446</v>
      </c>
      <c r="C3367" s="262">
        <v>501351</v>
      </c>
      <c r="D3367" s="262" t="s">
        <v>559</v>
      </c>
      <c r="E3367" s="262" t="s">
        <v>978</v>
      </c>
    </row>
    <row r="3368" spans="2:5" x14ac:dyDescent="0.45">
      <c r="B3368" s="261" t="s">
        <v>5447</v>
      </c>
      <c r="C3368" s="262">
        <v>507966</v>
      </c>
      <c r="D3368" s="262" t="s">
        <v>559</v>
      </c>
      <c r="E3368" s="262" t="s">
        <v>477</v>
      </c>
    </row>
    <row r="3369" spans="2:5" x14ac:dyDescent="0.45">
      <c r="B3369" s="261" t="s">
        <v>5448</v>
      </c>
      <c r="C3369" s="262">
        <v>522207</v>
      </c>
      <c r="D3369" s="262" t="s">
        <v>559</v>
      </c>
      <c r="E3369" s="262" t="s">
        <v>912</v>
      </c>
    </row>
    <row r="3370" spans="2:5" x14ac:dyDescent="0.45">
      <c r="B3370" s="261" t="s">
        <v>5449</v>
      </c>
      <c r="C3370" s="262">
        <v>522207</v>
      </c>
      <c r="D3370" s="262" t="s">
        <v>559</v>
      </c>
      <c r="E3370" s="262" t="s">
        <v>912</v>
      </c>
    </row>
    <row r="3371" spans="2:5" x14ac:dyDescent="0.45">
      <c r="B3371" s="261" t="s">
        <v>5450</v>
      </c>
      <c r="C3371" s="262">
        <v>524230</v>
      </c>
      <c r="D3371" s="262" t="s">
        <v>5451</v>
      </c>
      <c r="E3371" s="262" t="s">
        <v>1065</v>
      </c>
    </row>
    <row r="3372" spans="2:5" x14ac:dyDescent="0.45">
      <c r="B3372" s="261" t="s">
        <v>5452</v>
      </c>
      <c r="C3372" s="262">
        <v>531233</v>
      </c>
      <c r="D3372" s="262" t="s">
        <v>559</v>
      </c>
      <c r="E3372" s="262" t="s">
        <v>743</v>
      </c>
    </row>
    <row r="3373" spans="2:5" x14ac:dyDescent="0.45">
      <c r="B3373" s="261" t="s">
        <v>5453</v>
      </c>
      <c r="C3373" s="262">
        <v>507649</v>
      </c>
      <c r="D3373" s="262" t="s">
        <v>559</v>
      </c>
      <c r="E3373" s="262" t="s">
        <v>806</v>
      </c>
    </row>
    <row r="3374" spans="2:5" x14ac:dyDescent="0.45">
      <c r="B3374" s="261" t="s">
        <v>5454</v>
      </c>
      <c r="C3374" s="262">
        <v>532918</v>
      </c>
      <c r="D3374" s="262" t="s">
        <v>559</v>
      </c>
      <c r="E3374" s="262" t="s">
        <v>880</v>
      </c>
    </row>
    <row r="3375" spans="2:5" x14ac:dyDescent="0.45">
      <c r="B3375" s="261" t="s">
        <v>5455</v>
      </c>
      <c r="C3375" s="262">
        <v>524610</v>
      </c>
      <c r="D3375" s="262" t="s">
        <v>559</v>
      </c>
      <c r="E3375" s="262" t="s">
        <v>718</v>
      </c>
    </row>
    <row r="3376" spans="2:5" x14ac:dyDescent="0.45">
      <c r="B3376" s="261" t="s">
        <v>5456</v>
      </c>
      <c r="C3376" s="262">
        <v>540796</v>
      </c>
      <c r="D3376" s="262" t="s">
        <v>559</v>
      </c>
      <c r="E3376" s="262" t="s">
        <v>645</v>
      </c>
    </row>
    <row r="3377" spans="2:5" x14ac:dyDescent="0.45">
      <c r="B3377" s="261" t="s">
        <v>5457</v>
      </c>
      <c r="C3377" s="262">
        <v>520111</v>
      </c>
      <c r="D3377" s="262" t="s">
        <v>5458</v>
      </c>
      <c r="E3377" s="262" t="s">
        <v>955</v>
      </c>
    </row>
    <row r="3378" spans="2:5" x14ac:dyDescent="0.45">
      <c r="B3378" s="261" t="s">
        <v>5459</v>
      </c>
      <c r="C3378" s="262">
        <v>534597</v>
      </c>
      <c r="D3378" s="262" t="s">
        <v>5460</v>
      </c>
      <c r="E3378" s="262" t="s">
        <v>697</v>
      </c>
    </row>
    <row r="3379" spans="2:5" x14ac:dyDescent="0.45">
      <c r="B3379" s="261" t="s">
        <v>5461</v>
      </c>
      <c r="C3379" s="262">
        <v>533122</v>
      </c>
      <c r="D3379" s="262" t="s">
        <v>5462</v>
      </c>
      <c r="E3379" s="262" t="s">
        <v>697</v>
      </c>
    </row>
    <row r="3380" spans="2:5" x14ac:dyDescent="0.45">
      <c r="B3380" s="261" t="s">
        <v>5463</v>
      </c>
      <c r="C3380" s="262">
        <v>537840</v>
      </c>
      <c r="D3380" s="262" t="s">
        <v>559</v>
      </c>
      <c r="E3380" s="262" t="s">
        <v>955</v>
      </c>
    </row>
    <row r="3381" spans="2:5" x14ac:dyDescent="0.45">
      <c r="B3381" s="261" t="s">
        <v>5464</v>
      </c>
      <c r="C3381" s="262">
        <v>507300</v>
      </c>
      <c r="D3381" s="262" t="s">
        <v>559</v>
      </c>
      <c r="E3381" s="262" t="s">
        <v>1256</v>
      </c>
    </row>
    <row r="3382" spans="2:5" x14ac:dyDescent="0.45">
      <c r="B3382" s="261" t="s">
        <v>5465</v>
      </c>
      <c r="C3382" s="262">
        <v>533294</v>
      </c>
      <c r="D3382" s="262" t="s">
        <v>5466</v>
      </c>
      <c r="E3382" s="262" t="s">
        <v>1189</v>
      </c>
    </row>
    <row r="3383" spans="2:5" x14ac:dyDescent="0.45">
      <c r="B3383" s="261" t="s">
        <v>5467</v>
      </c>
      <c r="C3383" s="262">
        <v>526095</v>
      </c>
      <c r="D3383" s="262" t="s">
        <v>559</v>
      </c>
      <c r="E3383" s="262" t="s">
        <v>1085</v>
      </c>
    </row>
    <row r="3384" spans="2:5" x14ac:dyDescent="0.45">
      <c r="B3384" s="261" t="s">
        <v>5468</v>
      </c>
      <c r="C3384" s="262">
        <v>504341</v>
      </c>
      <c r="D3384" s="262" t="s">
        <v>559</v>
      </c>
      <c r="E3384" s="262" t="s">
        <v>542</v>
      </c>
    </row>
    <row r="3385" spans="2:5" x14ac:dyDescent="0.45">
      <c r="B3385" s="261" t="s">
        <v>5469</v>
      </c>
      <c r="C3385" s="262">
        <v>541634</v>
      </c>
      <c r="D3385" s="262" t="s">
        <v>559</v>
      </c>
      <c r="E3385" s="262" t="s">
        <v>1085</v>
      </c>
    </row>
    <row r="3386" spans="2:5" x14ac:dyDescent="0.45">
      <c r="B3386" s="261" t="s">
        <v>5470</v>
      </c>
      <c r="C3386" s="262">
        <v>531207</v>
      </c>
      <c r="D3386" s="262" t="s">
        <v>559</v>
      </c>
      <c r="E3386" s="262" t="s">
        <v>597</v>
      </c>
    </row>
    <row r="3387" spans="2:5" x14ac:dyDescent="0.45">
      <c r="B3387" s="261" t="s">
        <v>5471</v>
      </c>
      <c r="C3387" s="262">
        <v>500330</v>
      </c>
      <c r="D3387" s="262" t="s">
        <v>5472</v>
      </c>
      <c r="E3387" s="262" t="s">
        <v>574</v>
      </c>
    </row>
    <row r="3388" spans="2:5" x14ac:dyDescent="0.45">
      <c r="B3388" s="261" t="s">
        <v>5473</v>
      </c>
      <c r="C3388" s="262">
        <v>540065</v>
      </c>
      <c r="D3388" s="262" t="s">
        <v>5474</v>
      </c>
      <c r="E3388" s="262" t="s">
        <v>875</v>
      </c>
    </row>
    <row r="3389" spans="2:5" x14ac:dyDescent="0.45">
      <c r="B3389" s="261" t="s">
        <v>5475</v>
      </c>
      <c r="C3389" s="262">
        <v>531825</v>
      </c>
      <c r="D3389" s="262" t="s">
        <v>559</v>
      </c>
      <c r="E3389" s="262" t="s">
        <v>545</v>
      </c>
    </row>
    <row r="3390" spans="2:5" x14ac:dyDescent="0.45">
      <c r="B3390" s="261" t="s">
        <v>5476</v>
      </c>
      <c r="C3390" s="262">
        <v>537254</v>
      </c>
      <c r="D3390" s="262" t="s">
        <v>559</v>
      </c>
      <c r="E3390" s="262" t="s">
        <v>581</v>
      </c>
    </row>
    <row r="3391" spans="2:5" x14ac:dyDescent="0.45">
      <c r="B3391" s="261" t="s">
        <v>5477</v>
      </c>
      <c r="C3391" s="262">
        <v>534708</v>
      </c>
      <c r="D3391" s="262" t="s">
        <v>559</v>
      </c>
      <c r="E3391" s="262" t="s">
        <v>727</v>
      </c>
    </row>
    <row r="3392" spans="2:5" x14ac:dyDescent="0.45">
      <c r="B3392" s="261" t="s">
        <v>5478</v>
      </c>
      <c r="C3392" s="262">
        <v>533608</v>
      </c>
      <c r="D3392" s="262" t="s">
        <v>559</v>
      </c>
      <c r="E3392" s="262" t="s">
        <v>678</v>
      </c>
    </row>
    <row r="3393" spans="2:5" x14ac:dyDescent="0.45">
      <c r="B3393" s="261" t="s">
        <v>5479</v>
      </c>
      <c r="C3393" s="262">
        <v>533285</v>
      </c>
      <c r="D3393" s="262" t="s">
        <v>559</v>
      </c>
      <c r="E3393" s="262" t="s">
        <v>645</v>
      </c>
    </row>
    <row r="3394" spans="2:5" x14ac:dyDescent="0.45">
      <c r="B3394" s="261" t="s">
        <v>5480</v>
      </c>
      <c r="C3394" s="262">
        <v>539691</v>
      </c>
      <c r="D3394" s="262" t="s">
        <v>559</v>
      </c>
      <c r="E3394" s="262" t="s">
        <v>581</v>
      </c>
    </row>
    <row r="3395" spans="2:5" x14ac:dyDescent="0.45">
      <c r="B3395" s="261" t="s">
        <v>5481</v>
      </c>
      <c r="C3395" s="262">
        <v>530053</v>
      </c>
      <c r="D3395" s="262" t="s">
        <v>559</v>
      </c>
      <c r="E3395" s="262" t="s">
        <v>645</v>
      </c>
    </row>
    <row r="3396" spans="2:5" x14ac:dyDescent="0.45">
      <c r="B3396" s="261" t="s">
        <v>5482</v>
      </c>
      <c r="C3396" s="262">
        <v>513558</v>
      </c>
      <c r="D3396" s="262" t="s">
        <v>559</v>
      </c>
      <c r="E3396" s="262" t="s">
        <v>591</v>
      </c>
    </row>
    <row r="3397" spans="2:5" x14ac:dyDescent="0.45">
      <c r="B3397" s="261" t="s">
        <v>5483</v>
      </c>
      <c r="C3397" s="262">
        <v>538611</v>
      </c>
      <c r="D3397" s="262" t="s">
        <v>559</v>
      </c>
      <c r="E3397" s="262" t="s">
        <v>542</v>
      </c>
    </row>
    <row r="3398" spans="2:5" x14ac:dyDescent="0.45">
      <c r="B3398" s="261" t="s">
        <v>5484</v>
      </c>
      <c r="C3398" s="262">
        <v>532955</v>
      </c>
      <c r="D3398" s="262" t="s">
        <v>5485</v>
      </c>
      <c r="E3398" s="262" t="s">
        <v>576</v>
      </c>
    </row>
    <row r="3399" spans="2:5" x14ac:dyDescent="0.45">
      <c r="B3399" s="261" t="s">
        <v>5486</v>
      </c>
      <c r="C3399" s="262">
        <v>523650</v>
      </c>
      <c r="D3399" s="262" t="s">
        <v>559</v>
      </c>
      <c r="E3399" s="262" t="s">
        <v>567</v>
      </c>
    </row>
    <row r="3400" spans="2:5" x14ac:dyDescent="0.45">
      <c r="B3400" s="261" t="s">
        <v>5487</v>
      </c>
      <c r="C3400" s="262">
        <v>532805</v>
      </c>
      <c r="D3400" s="262" t="s">
        <v>5488</v>
      </c>
      <c r="E3400" s="262" t="s">
        <v>581</v>
      </c>
    </row>
    <row r="3401" spans="2:5" x14ac:dyDescent="0.45">
      <c r="B3401" s="261" t="s">
        <v>5489</v>
      </c>
      <c r="C3401" s="262">
        <v>532805</v>
      </c>
      <c r="D3401" s="262" t="s">
        <v>5488</v>
      </c>
      <c r="E3401" s="262" t="s">
        <v>581</v>
      </c>
    </row>
    <row r="3402" spans="2:5" x14ac:dyDescent="0.45">
      <c r="B3402" s="261" t="s">
        <v>5490</v>
      </c>
      <c r="C3402" s="262">
        <v>532884</v>
      </c>
      <c r="D3402" s="262" t="s">
        <v>5491</v>
      </c>
      <c r="E3402" s="262" t="s">
        <v>1591</v>
      </c>
    </row>
    <row r="3403" spans="2:5" x14ac:dyDescent="0.45">
      <c r="B3403" s="261" t="s">
        <v>5492</v>
      </c>
      <c r="C3403" s="262">
        <v>530815</v>
      </c>
      <c r="D3403" s="262" t="s">
        <v>559</v>
      </c>
      <c r="E3403" s="262" t="s">
        <v>607</v>
      </c>
    </row>
    <row r="3404" spans="2:5" x14ac:dyDescent="0.45">
      <c r="B3404" s="261" t="s">
        <v>5493</v>
      </c>
      <c r="C3404" s="262">
        <v>531033</v>
      </c>
      <c r="D3404" s="262" t="s">
        <v>559</v>
      </c>
      <c r="E3404" s="262" t="s">
        <v>576</v>
      </c>
    </row>
    <row r="3405" spans="2:5" x14ac:dyDescent="0.45">
      <c r="B3405" s="261" t="s">
        <v>5494</v>
      </c>
      <c r="C3405" s="262">
        <v>530807</v>
      </c>
      <c r="D3405" s="262" t="s">
        <v>559</v>
      </c>
      <c r="E3405" s="262" t="s">
        <v>645</v>
      </c>
    </row>
    <row r="3406" spans="2:5" x14ac:dyDescent="0.45">
      <c r="B3406" s="261" t="s">
        <v>5495</v>
      </c>
      <c r="C3406" s="262">
        <v>515018</v>
      </c>
      <c r="D3406" s="262" t="s">
        <v>5496</v>
      </c>
      <c r="E3406" s="262" t="s">
        <v>834</v>
      </c>
    </row>
    <row r="3407" spans="2:5" x14ac:dyDescent="0.45">
      <c r="B3407" s="261" t="s">
        <v>5497</v>
      </c>
      <c r="C3407" s="262">
        <v>540175</v>
      </c>
      <c r="D3407" s="262" t="s">
        <v>559</v>
      </c>
      <c r="E3407" s="262" t="s">
        <v>542</v>
      </c>
    </row>
    <row r="3408" spans="2:5" x14ac:dyDescent="0.45">
      <c r="B3408" s="261" t="s">
        <v>5498</v>
      </c>
      <c r="C3408" s="262">
        <v>511585</v>
      </c>
      <c r="D3408" s="262" t="s">
        <v>559</v>
      </c>
      <c r="E3408" s="262" t="s">
        <v>576</v>
      </c>
    </row>
    <row r="3409" spans="2:5" x14ac:dyDescent="0.45">
      <c r="B3409" s="261" t="s">
        <v>5499</v>
      </c>
      <c r="C3409" s="262">
        <v>512624</v>
      </c>
      <c r="D3409" s="262" t="s">
        <v>559</v>
      </c>
      <c r="E3409" s="262" t="s">
        <v>581</v>
      </c>
    </row>
    <row r="3410" spans="2:5" x14ac:dyDescent="0.45">
      <c r="B3410" s="261" t="s">
        <v>5500</v>
      </c>
      <c r="C3410" s="262">
        <v>505817</v>
      </c>
      <c r="D3410" s="262" t="s">
        <v>559</v>
      </c>
      <c r="E3410" s="262" t="s">
        <v>912</v>
      </c>
    </row>
    <row r="3411" spans="2:5" x14ac:dyDescent="0.45">
      <c r="B3411" s="261" t="s">
        <v>5501</v>
      </c>
      <c r="C3411" s="262">
        <v>505817</v>
      </c>
      <c r="D3411" s="262" t="s">
        <v>559</v>
      </c>
      <c r="E3411" s="262" t="s">
        <v>912</v>
      </c>
    </row>
    <row r="3412" spans="2:5" x14ac:dyDescent="0.45">
      <c r="B3412" s="261" t="s">
        <v>5502</v>
      </c>
      <c r="C3412" s="262">
        <v>526075</v>
      </c>
      <c r="D3412" s="262" t="s">
        <v>559</v>
      </c>
      <c r="E3412" s="262" t="s">
        <v>597</v>
      </c>
    </row>
    <row r="3413" spans="2:5" x14ac:dyDescent="0.45">
      <c r="B3413" s="261" t="s">
        <v>5503</v>
      </c>
      <c r="C3413" s="262">
        <v>530517</v>
      </c>
      <c r="D3413" s="262" t="s">
        <v>5504</v>
      </c>
      <c r="E3413" s="262" t="s">
        <v>983</v>
      </c>
    </row>
    <row r="3414" spans="2:5" x14ac:dyDescent="0.45">
      <c r="B3414" s="261" t="s">
        <v>5505</v>
      </c>
      <c r="C3414" s="262" t="s">
        <v>559</v>
      </c>
      <c r="D3414" s="262" t="s">
        <v>5506</v>
      </c>
      <c r="E3414" s="262" t="s">
        <v>570</v>
      </c>
    </row>
    <row r="3415" spans="2:5" x14ac:dyDescent="0.45">
      <c r="B3415" s="261" t="s">
        <v>5507</v>
      </c>
      <c r="C3415" s="262">
        <v>532124</v>
      </c>
      <c r="D3415" s="262" t="s">
        <v>559</v>
      </c>
      <c r="E3415" s="262" t="s">
        <v>477</v>
      </c>
    </row>
    <row r="3416" spans="2:5" x14ac:dyDescent="0.45">
      <c r="B3416" s="261" t="s">
        <v>5508</v>
      </c>
      <c r="C3416" s="262">
        <v>532124</v>
      </c>
      <c r="D3416" s="262" t="s">
        <v>559</v>
      </c>
      <c r="E3416" s="262" t="s">
        <v>477</v>
      </c>
    </row>
    <row r="3417" spans="2:5" x14ac:dyDescent="0.45">
      <c r="B3417" s="261" t="s">
        <v>5509</v>
      </c>
      <c r="C3417" s="262">
        <v>500111</v>
      </c>
      <c r="D3417" s="262" t="s">
        <v>5510</v>
      </c>
      <c r="E3417" s="262" t="s">
        <v>576</v>
      </c>
    </row>
    <row r="3418" spans="2:5" x14ac:dyDescent="0.45">
      <c r="B3418" s="261" t="s">
        <v>5511</v>
      </c>
      <c r="C3418" s="262">
        <v>503162</v>
      </c>
      <c r="D3418" s="262" t="s">
        <v>559</v>
      </c>
      <c r="E3418" s="262" t="s">
        <v>574</v>
      </c>
    </row>
    <row r="3419" spans="2:5" x14ac:dyDescent="0.45">
      <c r="B3419" s="261" t="s">
        <v>5512</v>
      </c>
      <c r="C3419" s="262">
        <v>532712</v>
      </c>
      <c r="D3419" s="262" t="s">
        <v>5513</v>
      </c>
      <c r="E3419" s="262" t="s">
        <v>1499</v>
      </c>
    </row>
    <row r="3420" spans="2:5" x14ac:dyDescent="0.45">
      <c r="B3420" s="261" t="s">
        <v>5514</v>
      </c>
      <c r="C3420" s="262">
        <v>590106</v>
      </c>
      <c r="D3420" s="262" t="s">
        <v>5515</v>
      </c>
      <c r="E3420" s="262" t="s">
        <v>542</v>
      </c>
    </row>
    <row r="3421" spans="2:5" x14ac:dyDescent="0.45">
      <c r="B3421" s="261" t="s">
        <v>5516</v>
      </c>
      <c r="C3421" s="262">
        <v>590095</v>
      </c>
      <c r="D3421" s="262" t="s">
        <v>5517</v>
      </c>
      <c r="E3421" s="262" t="s">
        <v>542</v>
      </c>
    </row>
    <row r="3422" spans="2:5" x14ac:dyDescent="0.45">
      <c r="B3422" s="261" t="s">
        <v>5518</v>
      </c>
      <c r="C3422" s="262">
        <v>590113</v>
      </c>
      <c r="D3422" s="262" t="s">
        <v>5519</v>
      </c>
      <c r="E3422" s="262" t="s">
        <v>542</v>
      </c>
    </row>
    <row r="3423" spans="2:5" x14ac:dyDescent="0.45">
      <c r="B3423" s="261" t="s">
        <v>5520</v>
      </c>
      <c r="C3423" s="262">
        <v>590104</v>
      </c>
      <c r="D3423" s="262" t="s">
        <v>5521</v>
      </c>
      <c r="E3423" s="262" t="s">
        <v>542</v>
      </c>
    </row>
    <row r="3424" spans="2:5" x14ac:dyDescent="0.45">
      <c r="B3424" s="261" t="s">
        <v>5522</v>
      </c>
      <c r="C3424" s="262">
        <v>590103</v>
      </c>
      <c r="D3424" s="262" t="s">
        <v>5523</v>
      </c>
      <c r="E3424" s="262" t="s">
        <v>542</v>
      </c>
    </row>
    <row r="3425" spans="2:5" x14ac:dyDescent="0.45">
      <c r="B3425" s="261" t="s">
        <v>5524</v>
      </c>
      <c r="C3425" s="262">
        <v>590108</v>
      </c>
      <c r="D3425" s="262" t="s">
        <v>5525</v>
      </c>
      <c r="E3425" s="262" t="s">
        <v>542</v>
      </c>
    </row>
    <row r="3426" spans="2:5" x14ac:dyDescent="0.45">
      <c r="B3426" s="261" t="s">
        <v>5526</v>
      </c>
      <c r="C3426" s="262">
        <v>590109</v>
      </c>
      <c r="D3426" s="262" t="s">
        <v>5527</v>
      </c>
      <c r="E3426" s="262" t="s">
        <v>542</v>
      </c>
    </row>
    <row r="3427" spans="2:5" x14ac:dyDescent="0.45">
      <c r="B3427" s="261" t="s">
        <v>5528</v>
      </c>
      <c r="C3427" s="262">
        <v>540709</v>
      </c>
      <c r="D3427" s="262" t="s">
        <v>5529</v>
      </c>
      <c r="E3427" s="262" t="s">
        <v>617</v>
      </c>
    </row>
    <row r="3428" spans="2:5" x14ac:dyDescent="0.45">
      <c r="B3428" s="261" t="s">
        <v>5530</v>
      </c>
      <c r="C3428" s="262">
        <v>523445</v>
      </c>
      <c r="D3428" s="262" t="s">
        <v>5531</v>
      </c>
      <c r="E3428" s="262" t="s">
        <v>955</v>
      </c>
    </row>
    <row r="3429" spans="2:5" x14ac:dyDescent="0.45">
      <c r="B3429" s="261" t="s">
        <v>5532</v>
      </c>
      <c r="C3429" s="262">
        <v>500325</v>
      </c>
      <c r="D3429" s="262" t="s">
        <v>5533</v>
      </c>
      <c r="E3429" s="262" t="s">
        <v>689</v>
      </c>
    </row>
    <row r="3430" spans="2:5" x14ac:dyDescent="0.45">
      <c r="B3430" s="261" t="s">
        <v>5534</v>
      </c>
      <c r="C3430" s="262">
        <v>500390</v>
      </c>
      <c r="D3430" s="262" t="s">
        <v>5535</v>
      </c>
      <c r="E3430" s="262" t="s">
        <v>697</v>
      </c>
    </row>
    <row r="3431" spans="2:5" x14ac:dyDescent="0.45">
      <c r="B3431" s="261" t="s">
        <v>5536</v>
      </c>
      <c r="C3431" s="262">
        <v>533107</v>
      </c>
      <c r="D3431" s="262" t="s">
        <v>5537</v>
      </c>
      <c r="E3431" s="262" t="s">
        <v>1030</v>
      </c>
    </row>
    <row r="3432" spans="2:5" x14ac:dyDescent="0.45">
      <c r="B3432" s="261" t="s">
        <v>5538</v>
      </c>
      <c r="C3432" s="262">
        <v>540767</v>
      </c>
      <c r="D3432" s="262" t="s">
        <v>5539</v>
      </c>
      <c r="E3432" s="262" t="s">
        <v>2956</v>
      </c>
    </row>
    <row r="3433" spans="2:5" x14ac:dyDescent="0.45">
      <c r="B3433" s="261" t="s">
        <v>5540</v>
      </c>
      <c r="C3433" s="262">
        <v>532939</v>
      </c>
      <c r="D3433" s="262" t="s">
        <v>5541</v>
      </c>
      <c r="E3433" s="262" t="s">
        <v>697</v>
      </c>
    </row>
    <row r="3434" spans="2:5" x14ac:dyDescent="0.45">
      <c r="B3434" s="261" t="s">
        <v>5542</v>
      </c>
      <c r="C3434" s="262">
        <v>511712</v>
      </c>
      <c r="D3434" s="262" t="s">
        <v>559</v>
      </c>
      <c r="E3434" s="262" t="s">
        <v>542</v>
      </c>
    </row>
    <row r="3435" spans="2:5" x14ac:dyDescent="0.45">
      <c r="B3435" s="261" t="s">
        <v>5543</v>
      </c>
      <c r="C3435" s="262">
        <v>539760</v>
      </c>
      <c r="D3435" s="262" t="s">
        <v>559</v>
      </c>
      <c r="E3435" s="262" t="s">
        <v>855</v>
      </c>
    </row>
    <row r="3436" spans="2:5" x14ac:dyDescent="0.45">
      <c r="B3436" s="261" t="s">
        <v>5544</v>
      </c>
      <c r="C3436" s="262">
        <v>532915</v>
      </c>
      <c r="D3436" s="262" t="s">
        <v>5545</v>
      </c>
      <c r="E3436" s="262" t="s">
        <v>542</v>
      </c>
    </row>
    <row r="3437" spans="2:5" x14ac:dyDescent="0.45">
      <c r="B3437" s="261" t="s">
        <v>5546</v>
      </c>
      <c r="C3437" s="262">
        <v>540426</v>
      </c>
      <c r="D3437" s="262" t="s">
        <v>559</v>
      </c>
      <c r="E3437" s="262" t="s">
        <v>645</v>
      </c>
    </row>
    <row r="3438" spans="2:5" x14ac:dyDescent="0.45">
      <c r="B3438" s="261" t="s">
        <v>5547</v>
      </c>
      <c r="C3438" s="262">
        <v>513043</v>
      </c>
      <c r="D3438" s="262" t="s">
        <v>559</v>
      </c>
      <c r="E3438" s="262" t="s">
        <v>880</v>
      </c>
    </row>
    <row r="3439" spans="2:5" x14ac:dyDescent="0.45">
      <c r="B3439" s="261" t="s">
        <v>5548</v>
      </c>
      <c r="C3439" s="262">
        <v>512487</v>
      </c>
      <c r="D3439" s="262" t="s">
        <v>559</v>
      </c>
      <c r="E3439" s="262" t="s">
        <v>581</v>
      </c>
    </row>
    <row r="3440" spans="2:5" x14ac:dyDescent="0.45">
      <c r="B3440" s="261" t="s">
        <v>5549</v>
      </c>
      <c r="C3440" s="262">
        <v>505658</v>
      </c>
      <c r="D3440" s="262" t="s">
        <v>559</v>
      </c>
      <c r="E3440" s="262" t="s">
        <v>567</v>
      </c>
    </row>
    <row r="3441" spans="2:5" x14ac:dyDescent="0.45">
      <c r="B3441" s="261" t="s">
        <v>5550</v>
      </c>
      <c r="C3441" s="262">
        <v>504360</v>
      </c>
      <c r="D3441" s="262" t="s">
        <v>559</v>
      </c>
      <c r="E3441" s="262" t="s">
        <v>581</v>
      </c>
    </row>
    <row r="3442" spans="2:5" x14ac:dyDescent="0.45">
      <c r="B3442" s="261" t="s">
        <v>5551</v>
      </c>
      <c r="C3442" s="262">
        <v>511149</v>
      </c>
      <c r="D3442" s="262" t="s">
        <v>559</v>
      </c>
      <c r="E3442" s="262" t="s">
        <v>978</v>
      </c>
    </row>
    <row r="3443" spans="2:5" x14ac:dyDescent="0.45">
      <c r="B3443" s="261" t="s">
        <v>5552</v>
      </c>
      <c r="C3443" s="262">
        <v>530919</v>
      </c>
      <c r="D3443" s="262" t="s">
        <v>5553</v>
      </c>
      <c r="E3443" s="262" t="s">
        <v>3889</v>
      </c>
    </row>
    <row r="3444" spans="2:5" x14ac:dyDescent="0.45">
      <c r="B3444" s="261" t="s">
        <v>5554</v>
      </c>
      <c r="C3444" s="262" t="s">
        <v>559</v>
      </c>
      <c r="D3444" s="262" t="s">
        <v>5555</v>
      </c>
      <c r="E3444" s="262" t="s">
        <v>3889</v>
      </c>
    </row>
    <row r="3445" spans="2:5" x14ac:dyDescent="0.45">
      <c r="B3445" s="261" t="s">
        <v>5556</v>
      </c>
      <c r="C3445" s="262">
        <v>532923</v>
      </c>
      <c r="D3445" s="262" t="s">
        <v>5557</v>
      </c>
      <c r="E3445" s="262" t="s">
        <v>672</v>
      </c>
    </row>
    <row r="3446" spans="2:5" x14ac:dyDescent="0.45">
      <c r="B3446" s="261" t="s">
        <v>5558</v>
      </c>
      <c r="C3446" s="262">
        <v>535322</v>
      </c>
      <c r="D3446" s="262" t="s">
        <v>5559</v>
      </c>
      <c r="E3446" s="262" t="s">
        <v>617</v>
      </c>
    </row>
    <row r="3447" spans="2:5" x14ac:dyDescent="0.45">
      <c r="B3447" s="261" t="s">
        <v>5560</v>
      </c>
      <c r="C3447" s="262">
        <v>532687</v>
      </c>
      <c r="D3447" s="262" t="s">
        <v>5561</v>
      </c>
      <c r="E3447" s="262" t="s">
        <v>2544</v>
      </c>
    </row>
    <row r="3448" spans="2:5" x14ac:dyDescent="0.45">
      <c r="B3448" s="261" t="s">
        <v>5562</v>
      </c>
      <c r="C3448" s="262">
        <v>532687</v>
      </c>
      <c r="D3448" s="262" t="s">
        <v>5561</v>
      </c>
      <c r="E3448" s="262" t="s">
        <v>2544</v>
      </c>
    </row>
    <row r="3449" spans="2:5" x14ac:dyDescent="0.45">
      <c r="B3449" s="261" t="s">
        <v>5563</v>
      </c>
      <c r="C3449" s="262">
        <v>524218</v>
      </c>
      <c r="D3449" s="262" t="s">
        <v>559</v>
      </c>
      <c r="E3449" s="262" t="s">
        <v>597</v>
      </c>
    </row>
    <row r="3450" spans="2:5" x14ac:dyDescent="0.45">
      <c r="B3450" s="261" t="s">
        <v>5564</v>
      </c>
      <c r="C3450" s="262">
        <v>505509</v>
      </c>
      <c r="D3450" s="262" t="s">
        <v>5565</v>
      </c>
      <c r="E3450" s="262" t="s">
        <v>678</v>
      </c>
    </row>
    <row r="3451" spans="2:5" x14ac:dyDescent="0.45">
      <c r="B3451" s="261" t="s">
        <v>5566</v>
      </c>
      <c r="C3451" s="262">
        <v>515085</v>
      </c>
      <c r="D3451" s="262" t="s">
        <v>559</v>
      </c>
      <c r="E3451" s="262" t="s">
        <v>834</v>
      </c>
    </row>
    <row r="3452" spans="2:5" x14ac:dyDescent="0.45">
      <c r="B3452" s="261" t="s">
        <v>5567</v>
      </c>
      <c r="C3452" s="262">
        <v>519191</v>
      </c>
      <c r="D3452" s="262" t="s">
        <v>5568</v>
      </c>
      <c r="E3452" s="262" t="s">
        <v>5569</v>
      </c>
    </row>
    <row r="3453" spans="2:5" x14ac:dyDescent="0.45">
      <c r="B3453" s="261" t="s">
        <v>5570</v>
      </c>
      <c r="C3453" s="262">
        <v>505368</v>
      </c>
      <c r="D3453" s="262" t="s">
        <v>5571</v>
      </c>
      <c r="E3453" s="262" t="s">
        <v>567</v>
      </c>
    </row>
    <row r="3454" spans="2:5" x14ac:dyDescent="0.45">
      <c r="B3454" s="261" t="s">
        <v>5572</v>
      </c>
      <c r="C3454" s="262">
        <v>531888</v>
      </c>
      <c r="D3454" s="262" t="s">
        <v>559</v>
      </c>
      <c r="E3454" s="262" t="s">
        <v>567</v>
      </c>
    </row>
    <row r="3455" spans="2:5" x14ac:dyDescent="0.45">
      <c r="B3455" s="261" t="s">
        <v>5573</v>
      </c>
      <c r="C3455" s="262">
        <v>539669</v>
      </c>
      <c r="D3455" s="262" t="s">
        <v>559</v>
      </c>
      <c r="E3455" s="262" t="s">
        <v>576</v>
      </c>
    </row>
    <row r="3456" spans="2:5" x14ac:dyDescent="0.45">
      <c r="B3456" s="261" t="s">
        <v>5574</v>
      </c>
      <c r="C3456" s="262">
        <v>531952</v>
      </c>
      <c r="D3456" s="262" t="s">
        <v>559</v>
      </c>
      <c r="E3456" s="262" t="s">
        <v>574</v>
      </c>
    </row>
    <row r="3457" spans="2:5" x14ac:dyDescent="0.45">
      <c r="B3457" s="261" t="s">
        <v>5575</v>
      </c>
      <c r="C3457" s="262">
        <v>530271</v>
      </c>
      <c r="D3457" s="262" t="s">
        <v>559</v>
      </c>
      <c r="E3457" s="262" t="s">
        <v>576</v>
      </c>
    </row>
    <row r="3458" spans="2:5" x14ac:dyDescent="0.45">
      <c r="B3458" s="261" t="s">
        <v>5576</v>
      </c>
      <c r="C3458" s="262">
        <v>532766</v>
      </c>
      <c r="D3458" s="262" t="s">
        <v>559</v>
      </c>
      <c r="E3458" s="262" t="s">
        <v>955</v>
      </c>
    </row>
    <row r="3459" spans="2:5" x14ac:dyDescent="0.45">
      <c r="B3459" s="261" t="s">
        <v>5577</v>
      </c>
      <c r="C3459" s="262">
        <v>539435</v>
      </c>
      <c r="D3459" s="262" t="s">
        <v>559</v>
      </c>
      <c r="E3459" s="262" t="s">
        <v>542</v>
      </c>
    </row>
    <row r="3460" spans="2:5" x14ac:dyDescent="0.45">
      <c r="B3460" s="261" t="s">
        <v>5578</v>
      </c>
      <c r="C3460" s="262">
        <v>519230</v>
      </c>
      <c r="D3460" s="262" t="s">
        <v>559</v>
      </c>
      <c r="E3460" s="262" t="s">
        <v>581</v>
      </c>
    </row>
    <row r="3461" spans="2:5" x14ac:dyDescent="0.45">
      <c r="B3461" s="261" t="s">
        <v>5579</v>
      </c>
      <c r="C3461" s="262">
        <v>520008</v>
      </c>
      <c r="D3461" s="262" t="s">
        <v>5580</v>
      </c>
      <c r="E3461" s="262" t="s">
        <v>912</v>
      </c>
    </row>
    <row r="3462" spans="2:5" x14ac:dyDescent="0.45">
      <c r="B3462" s="261" t="s">
        <v>5581</v>
      </c>
      <c r="C3462" s="262">
        <v>540590</v>
      </c>
      <c r="D3462" s="262" t="s">
        <v>559</v>
      </c>
      <c r="E3462" s="262" t="s">
        <v>887</v>
      </c>
    </row>
    <row r="3463" spans="2:5" x14ac:dyDescent="0.45">
      <c r="B3463" s="261" t="s">
        <v>5582</v>
      </c>
      <c r="C3463" s="262">
        <v>524480</v>
      </c>
      <c r="D3463" s="262" t="s">
        <v>559</v>
      </c>
      <c r="E3463" s="262" t="s">
        <v>607</v>
      </c>
    </row>
    <row r="3464" spans="2:5" x14ac:dyDescent="0.45">
      <c r="B3464" s="261" t="s">
        <v>5583</v>
      </c>
      <c r="C3464" s="262">
        <v>540082</v>
      </c>
      <c r="D3464" s="262" t="s">
        <v>559</v>
      </c>
      <c r="E3464" s="262" t="s">
        <v>880</v>
      </c>
    </row>
    <row r="3465" spans="2:5" x14ac:dyDescent="0.45">
      <c r="B3465" s="261" t="s">
        <v>5584</v>
      </c>
      <c r="C3465" s="262">
        <v>504365</v>
      </c>
      <c r="D3465" s="262" t="s">
        <v>559</v>
      </c>
      <c r="E3465" s="262" t="s">
        <v>542</v>
      </c>
    </row>
    <row r="3466" spans="2:5" x14ac:dyDescent="0.45">
      <c r="B3466" s="261" t="s">
        <v>5585</v>
      </c>
      <c r="C3466" s="262">
        <v>541151</v>
      </c>
      <c r="D3466" s="262" t="s">
        <v>559</v>
      </c>
      <c r="E3466" s="262" t="s">
        <v>643</v>
      </c>
    </row>
    <row r="3467" spans="2:5" x14ac:dyDescent="0.45">
      <c r="B3467" s="261" t="s">
        <v>5586</v>
      </c>
      <c r="C3467" s="262">
        <v>541151</v>
      </c>
      <c r="D3467" s="262" t="s">
        <v>559</v>
      </c>
      <c r="E3467" s="262" t="s">
        <v>643</v>
      </c>
    </row>
    <row r="3468" spans="2:5" x14ac:dyDescent="0.45">
      <c r="B3468" s="261" t="s">
        <v>5587</v>
      </c>
      <c r="C3468" s="262">
        <v>507508</v>
      </c>
      <c r="D3468" s="262" t="s">
        <v>559</v>
      </c>
      <c r="E3468" s="262" t="s">
        <v>1256</v>
      </c>
    </row>
    <row r="3469" spans="2:5" x14ac:dyDescent="0.45">
      <c r="B3469" s="261" t="s">
        <v>5588</v>
      </c>
      <c r="C3469" s="262">
        <v>530251</v>
      </c>
      <c r="D3469" s="262" t="s">
        <v>559</v>
      </c>
      <c r="E3469" s="262" t="s">
        <v>581</v>
      </c>
    </row>
    <row r="3470" spans="2:5" x14ac:dyDescent="0.45">
      <c r="B3470" s="261" t="s">
        <v>5589</v>
      </c>
      <c r="C3470" s="262">
        <v>514177</v>
      </c>
      <c r="D3470" s="262" t="s">
        <v>559</v>
      </c>
      <c r="E3470" s="262" t="s">
        <v>574</v>
      </c>
    </row>
    <row r="3471" spans="2:5" x14ac:dyDescent="0.45">
      <c r="B3471" s="261" t="s">
        <v>5590</v>
      </c>
      <c r="C3471" s="262">
        <v>531539</v>
      </c>
      <c r="D3471" s="262" t="s">
        <v>559</v>
      </c>
      <c r="E3471" s="262" t="s">
        <v>591</v>
      </c>
    </row>
    <row r="3472" spans="2:5" x14ac:dyDescent="0.45">
      <c r="B3472" s="261" t="s">
        <v>5591</v>
      </c>
      <c r="C3472" s="262">
        <v>526861</v>
      </c>
      <c r="D3472" s="262" t="s">
        <v>559</v>
      </c>
      <c r="E3472" s="262" t="s">
        <v>567</v>
      </c>
    </row>
    <row r="3473" spans="2:5" x14ac:dyDescent="0.45">
      <c r="B3473" s="261" t="s">
        <v>5592</v>
      </c>
      <c r="C3473" s="262">
        <v>523021</v>
      </c>
      <c r="D3473" s="262" t="s">
        <v>559</v>
      </c>
      <c r="E3473" s="262" t="s">
        <v>753</v>
      </c>
    </row>
    <row r="3474" spans="2:5" x14ac:dyDescent="0.45">
      <c r="B3474" s="261" t="s">
        <v>5593</v>
      </c>
      <c r="C3474" s="262">
        <v>526492</v>
      </c>
      <c r="D3474" s="262" t="s">
        <v>559</v>
      </c>
      <c r="E3474" s="262" t="s">
        <v>1475</v>
      </c>
    </row>
    <row r="3475" spans="2:5" x14ac:dyDescent="0.45">
      <c r="B3475" s="261" t="s">
        <v>5594</v>
      </c>
      <c r="C3475" s="262">
        <v>542383</v>
      </c>
      <c r="D3475" s="262" t="s">
        <v>5595</v>
      </c>
      <c r="E3475" s="262" t="s">
        <v>878</v>
      </c>
    </row>
    <row r="3476" spans="2:5" x14ac:dyDescent="0.45">
      <c r="B3476" s="261" t="s">
        <v>5596</v>
      </c>
      <c r="C3476" s="262">
        <v>541556</v>
      </c>
      <c r="D3476" s="262" t="s">
        <v>5597</v>
      </c>
      <c r="E3476" s="262" t="s">
        <v>955</v>
      </c>
    </row>
    <row r="3477" spans="2:5" x14ac:dyDescent="0.45">
      <c r="B3477" s="261" t="s">
        <v>5598</v>
      </c>
      <c r="C3477" s="262">
        <v>519097</v>
      </c>
      <c r="D3477" s="262" t="s">
        <v>559</v>
      </c>
      <c r="E3477" s="262" t="s">
        <v>607</v>
      </c>
    </row>
    <row r="3478" spans="2:5" x14ac:dyDescent="0.45">
      <c r="B3478" s="261" t="s">
        <v>5599</v>
      </c>
      <c r="C3478" s="262">
        <v>526407</v>
      </c>
      <c r="D3478" s="262" t="s">
        <v>559</v>
      </c>
      <c r="E3478" s="262" t="s">
        <v>672</v>
      </c>
    </row>
    <row r="3479" spans="2:5" x14ac:dyDescent="0.45">
      <c r="B3479" s="261" t="s">
        <v>5600</v>
      </c>
      <c r="C3479" s="262">
        <v>540843</v>
      </c>
      <c r="D3479" s="262" t="s">
        <v>559</v>
      </c>
      <c r="E3479" s="262" t="s">
        <v>3330</v>
      </c>
    </row>
    <row r="3480" spans="2:5" x14ac:dyDescent="0.45">
      <c r="B3480" s="261" t="s">
        <v>5601</v>
      </c>
      <c r="C3480" s="262" t="s">
        <v>559</v>
      </c>
      <c r="D3480" s="262" t="s">
        <v>5602</v>
      </c>
      <c r="E3480" s="262" t="s">
        <v>570</v>
      </c>
    </row>
    <row r="3481" spans="2:5" x14ac:dyDescent="0.45">
      <c r="B3481" s="261" t="s">
        <v>5603</v>
      </c>
      <c r="C3481" s="262">
        <v>512618</v>
      </c>
      <c r="D3481" s="262" t="s">
        <v>559</v>
      </c>
      <c r="E3481" s="262" t="s">
        <v>574</v>
      </c>
    </row>
    <row r="3482" spans="2:5" x14ac:dyDescent="0.45">
      <c r="B3482" s="261" t="s">
        <v>5604</v>
      </c>
      <c r="C3482" s="262">
        <v>540358</v>
      </c>
      <c r="D3482" s="262" t="s">
        <v>559</v>
      </c>
      <c r="E3482" s="262" t="s">
        <v>855</v>
      </c>
    </row>
    <row r="3483" spans="2:5" x14ac:dyDescent="0.45">
      <c r="B3483" s="261" t="s">
        <v>5605</v>
      </c>
      <c r="C3483" s="262">
        <v>500365</v>
      </c>
      <c r="D3483" s="262" t="s">
        <v>559</v>
      </c>
      <c r="E3483" s="262" t="s">
        <v>591</v>
      </c>
    </row>
    <row r="3484" spans="2:5" x14ac:dyDescent="0.45">
      <c r="B3484" s="261" t="s">
        <v>5606</v>
      </c>
      <c r="C3484" s="262">
        <v>531447</v>
      </c>
      <c r="D3484" s="262" t="s">
        <v>559</v>
      </c>
      <c r="E3484" s="262" t="s">
        <v>581</v>
      </c>
    </row>
    <row r="3485" spans="2:5" x14ac:dyDescent="0.45">
      <c r="B3485" s="261" t="s">
        <v>5607</v>
      </c>
      <c r="C3485" s="262">
        <v>531822</v>
      </c>
      <c r="D3485" s="262" t="s">
        <v>559</v>
      </c>
      <c r="E3485" s="262" t="s">
        <v>645</v>
      </c>
    </row>
    <row r="3486" spans="2:5" x14ac:dyDescent="0.45">
      <c r="B3486" s="261" t="s">
        <v>5608</v>
      </c>
      <c r="C3486" s="262">
        <v>532731</v>
      </c>
      <c r="D3486" s="262" t="s">
        <v>5609</v>
      </c>
      <c r="E3486" s="262" t="s">
        <v>591</v>
      </c>
    </row>
    <row r="3487" spans="2:5" x14ac:dyDescent="0.45">
      <c r="B3487" s="261" t="s">
        <v>5610</v>
      </c>
      <c r="C3487" s="262">
        <v>505807</v>
      </c>
      <c r="D3487" s="262" t="s">
        <v>559</v>
      </c>
      <c r="E3487" s="262" t="s">
        <v>1475</v>
      </c>
    </row>
    <row r="3488" spans="2:5" x14ac:dyDescent="0.45">
      <c r="B3488" s="261" t="s">
        <v>5611</v>
      </c>
      <c r="C3488" s="262">
        <v>502448</v>
      </c>
      <c r="D3488" s="262" t="s">
        <v>5612</v>
      </c>
      <c r="E3488" s="262" t="s">
        <v>753</v>
      </c>
    </row>
    <row r="3489" spans="2:5" x14ac:dyDescent="0.45">
      <c r="B3489" s="261" t="s">
        <v>5613</v>
      </c>
      <c r="C3489" s="262">
        <v>500366</v>
      </c>
      <c r="D3489" s="262" t="s">
        <v>5614</v>
      </c>
      <c r="E3489" s="262" t="s">
        <v>565</v>
      </c>
    </row>
    <row r="3490" spans="2:5" x14ac:dyDescent="0.45">
      <c r="B3490" s="261" t="s">
        <v>5615</v>
      </c>
      <c r="C3490" s="262">
        <v>500366</v>
      </c>
      <c r="D3490" s="262" t="s">
        <v>5614</v>
      </c>
      <c r="E3490" s="262" t="s">
        <v>565</v>
      </c>
    </row>
    <row r="3491" spans="2:5" x14ac:dyDescent="0.45">
      <c r="B3491" s="261" t="s">
        <v>5616</v>
      </c>
      <c r="C3491" s="262">
        <v>542145</v>
      </c>
      <c r="D3491" s="262" t="s">
        <v>559</v>
      </c>
      <c r="E3491" s="262" t="s">
        <v>581</v>
      </c>
    </row>
    <row r="3492" spans="2:5" x14ac:dyDescent="0.45">
      <c r="B3492" s="261" t="s">
        <v>5617</v>
      </c>
      <c r="C3492" s="262">
        <v>530991</v>
      </c>
      <c r="D3492" s="262" t="s">
        <v>559</v>
      </c>
      <c r="E3492" s="262" t="s">
        <v>597</v>
      </c>
    </row>
    <row r="3493" spans="2:5" x14ac:dyDescent="0.45">
      <c r="B3493" s="261" t="s">
        <v>5618</v>
      </c>
      <c r="C3493" s="262">
        <v>542599</v>
      </c>
      <c r="D3493" s="262" t="s">
        <v>5619</v>
      </c>
      <c r="E3493" s="262" t="s">
        <v>477</v>
      </c>
    </row>
    <row r="3494" spans="2:5" x14ac:dyDescent="0.45">
      <c r="B3494" s="261" t="s">
        <v>5620</v>
      </c>
      <c r="C3494" s="262">
        <v>531324</v>
      </c>
      <c r="D3494" s="262" t="s">
        <v>559</v>
      </c>
      <c r="E3494" s="262" t="s">
        <v>542</v>
      </c>
    </row>
    <row r="3495" spans="2:5" x14ac:dyDescent="0.45">
      <c r="B3495" s="261" t="s">
        <v>5621</v>
      </c>
      <c r="C3495" s="262">
        <v>533168</v>
      </c>
      <c r="D3495" s="262" t="s">
        <v>5622</v>
      </c>
      <c r="E3495" s="262" t="s">
        <v>964</v>
      </c>
    </row>
    <row r="3496" spans="2:5" x14ac:dyDescent="0.45">
      <c r="B3496" s="261" t="s">
        <v>5623</v>
      </c>
      <c r="C3496" s="262">
        <v>533168</v>
      </c>
      <c r="D3496" s="262" t="s">
        <v>5622</v>
      </c>
      <c r="E3496" s="262" t="s">
        <v>964</v>
      </c>
    </row>
    <row r="3497" spans="2:5" x14ac:dyDescent="0.45">
      <c r="B3497" s="261" t="s">
        <v>5624</v>
      </c>
      <c r="C3497" s="262">
        <v>517500</v>
      </c>
      <c r="D3497" s="262" t="s">
        <v>559</v>
      </c>
      <c r="E3497" s="262" t="s">
        <v>567</v>
      </c>
    </row>
    <row r="3498" spans="2:5" x14ac:dyDescent="0.45">
      <c r="B3498" s="261" t="s">
        <v>5625</v>
      </c>
      <c r="C3498" s="262">
        <v>539922</v>
      </c>
      <c r="D3498" s="262" t="s">
        <v>559</v>
      </c>
      <c r="E3498" s="262" t="s">
        <v>581</v>
      </c>
    </row>
    <row r="3499" spans="2:5" x14ac:dyDescent="0.45">
      <c r="B3499" s="261" t="s">
        <v>5626</v>
      </c>
      <c r="C3499" s="262">
        <v>539922</v>
      </c>
      <c r="D3499" s="262" t="s">
        <v>559</v>
      </c>
      <c r="E3499" s="262" t="s">
        <v>581</v>
      </c>
    </row>
    <row r="3500" spans="2:5" x14ac:dyDescent="0.45">
      <c r="B3500" s="261" t="s">
        <v>5627</v>
      </c>
      <c r="C3500" s="262">
        <v>526193</v>
      </c>
      <c r="D3500" s="262" t="s">
        <v>559</v>
      </c>
      <c r="E3500" s="262" t="s">
        <v>834</v>
      </c>
    </row>
    <row r="3501" spans="2:5" x14ac:dyDescent="0.45">
      <c r="B3501" s="261" t="s">
        <v>5628</v>
      </c>
      <c r="C3501" s="262">
        <v>512047</v>
      </c>
      <c r="D3501" s="262" t="s">
        <v>559</v>
      </c>
      <c r="E3501" s="262" t="s">
        <v>672</v>
      </c>
    </row>
    <row r="3502" spans="2:5" x14ac:dyDescent="0.45">
      <c r="B3502" s="261" t="s">
        <v>5629</v>
      </c>
      <c r="C3502" s="262">
        <v>532699</v>
      </c>
      <c r="D3502" s="262" t="s">
        <v>5630</v>
      </c>
      <c r="E3502" s="262" t="s">
        <v>477</v>
      </c>
    </row>
    <row r="3503" spans="2:5" x14ac:dyDescent="0.45">
      <c r="B3503" s="261" t="s">
        <v>5631</v>
      </c>
      <c r="C3503" s="262">
        <v>526640</v>
      </c>
      <c r="D3503" s="262" t="s">
        <v>559</v>
      </c>
      <c r="E3503" s="262" t="s">
        <v>477</v>
      </c>
    </row>
    <row r="3504" spans="2:5" x14ac:dyDescent="0.45">
      <c r="B3504" s="261" t="s">
        <v>5632</v>
      </c>
      <c r="C3504" s="262">
        <v>532983</v>
      </c>
      <c r="D3504" s="262" t="s">
        <v>5633</v>
      </c>
      <c r="E3504" s="262" t="s">
        <v>597</v>
      </c>
    </row>
    <row r="3505" spans="2:5" x14ac:dyDescent="0.45">
      <c r="B3505" s="261" t="s">
        <v>5634</v>
      </c>
      <c r="C3505" s="262">
        <v>511626</v>
      </c>
      <c r="D3505" s="262" t="s">
        <v>559</v>
      </c>
      <c r="E3505" s="262" t="s">
        <v>576</v>
      </c>
    </row>
    <row r="3506" spans="2:5" x14ac:dyDescent="0.45">
      <c r="B3506" s="261" t="s">
        <v>5635</v>
      </c>
      <c r="C3506" s="262">
        <v>530179</v>
      </c>
      <c r="D3506" s="262" t="s">
        <v>559</v>
      </c>
      <c r="E3506" s="262" t="s">
        <v>574</v>
      </c>
    </row>
    <row r="3507" spans="2:5" x14ac:dyDescent="0.45">
      <c r="B3507" s="261" t="s">
        <v>5636</v>
      </c>
      <c r="C3507" s="262">
        <v>539875</v>
      </c>
      <c r="D3507" s="262" t="s">
        <v>559</v>
      </c>
      <c r="E3507" s="262" t="s">
        <v>579</v>
      </c>
    </row>
    <row r="3508" spans="2:5" x14ac:dyDescent="0.45">
      <c r="B3508" s="261" t="s">
        <v>5637</v>
      </c>
      <c r="C3508" s="262">
        <v>500350</v>
      </c>
      <c r="D3508" s="262" t="s">
        <v>5638</v>
      </c>
      <c r="E3508" s="262" t="s">
        <v>574</v>
      </c>
    </row>
    <row r="3509" spans="2:5" x14ac:dyDescent="0.45">
      <c r="B3509" s="261" t="s">
        <v>5639</v>
      </c>
      <c r="C3509" s="262">
        <v>531215</v>
      </c>
      <c r="D3509" s="262" t="s">
        <v>559</v>
      </c>
      <c r="E3509" s="262" t="s">
        <v>855</v>
      </c>
    </row>
    <row r="3510" spans="2:5" x14ac:dyDescent="0.45">
      <c r="B3510" s="261" t="s">
        <v>5640</v>
      </c>
      <c r="C3510" s="262">
        <v>500367</v>
      </c>
      <c r="D3510" s="262" t="s">
        <v>559</v>
      </c>
      <c r="E3510" s="262" t="s">
        <v>1037</v>
      </c>
    </row>
    <row r="3511" spans="2:5" x14ac:dyDescent="0.45">
      <c r="B3511" s="261" t="s">
        <v>5641</v>
      </c>
      <c r="C3511" s="262">
        <v>531099</v>
      </c>
      <c r="D3511" s="262" t="s">
        <v>559</v>
      </c>
      <c r="E3511" s="262" t="s">
        <v>597</v>
      </c>
    </row>
    <row r="3512" spans="2:5" x14ac:dyDescent="0.45">
      <c r="B3512" s="261" t="s">
        <v>5642</v>
      </c>
      <c r="C3512" s="262">
        <v>509020</v>
      </c>
      <c r="D3512" s="262" t="s">
        <v>5643</v>
      </c>
      <c r="E3512" s="262" t="s">
        <v>806</v>
      </c>
    </row>
    <row r="3513" spans="2:5" x14ac:dyDescent="0.45">
      <c r="B3513" s="261" t="s">
        <v>5644</v>
      </c>
      <c r="C3513" s="262">
        <v>500368</v>
      </c>
      <c r="D3513" s="262" t="s">
        <v>5645</v>
      </c>
      <c r="E3513" s="262" t="s">
        <v>806</v>
      </c>
    </row>
    <row r="3514" spans="2:5" x14ac:dyDescent="0.45">
      <c r="B3514" s="261" t="s">
        <v>5646</v>
      </c>
      <c r="C3514" s="262">
        <v>540696</v>
      </c>
      <c r="D3514" s="262" t="s">
        <v>559</v>
      </c>
      <c r="E3514" s="262" t="s">
        <v>581</v>
      </c>
    </row>
    <row r="3515" spans="2:5" x14ac:dyDescent="0.45">
      <c r="B3515" s="261" t="s">
        <v>5647</v>
      </c>
      <c r="C3515" s="262">
        <v>540696</v>
      </c>
      <c r="D3515" s="262" t="s">
        <v>559</v>
      </c>
      <c r="E3515" s="262" t="s">
        <v>581</v>
      </c>
    </row>
    <row r="3516" spans="2:5" x14ac:dyDescent="0.45">
      <c r="B3516" s="261" t="s">
        <v>5648</v>
      </c>
      <c r="C3516" s="262">
        <v>532785</v>
      </c>
      <c r="D3516" s="262" t="s">
        <v>5649</v>
      </c>
      <c r="E3516" s="262" t="s">
        <v>553</v>
      </c>
    </row>
    <row r="3517" spans="2:5" x14ac:dyDescent="0.45">
      <c r="B3517" s="261" t="s">
        <v>5650</v>
      </c>
      <c r="C3517" s="262">
        <v>539226</v>
      </c>
      <c r="D3517" s="262" t="s">
        <v>559</v>
      </c>
      <c r="E3517" s="262" t="s">
        <v>591</v>
      </c>
    </row>
    <row r="3518" spans="2:5" x14ac:dyDescent="0.45">
      <c r="B3518" s="261" t="s">
        <v>5651</v>
      </c>
      <c r="C3518" s="262" t="s">
        <v>559</v>
      </c>
      <c r="D3518" s="262" t="s">
        <v>5652</v>
      </c>
      <c r="E3518" s="262" t="s">
        <v>570</v>
      </c>
    </row>
    <row r="3519" spans="2:5" x14ac:dyDescent="0.45">
      <c r="B3519" s="261" t="s">
        <v>5653</v>
      </c>
      <c r="C3519" s="262">
        <v>519413</v>
      </c>
      <c r="D3519" s="262" t="s">
        <v>559</v>
      </c>
      <c r="E3519" s="262" t="s">
        <v>581</v>
      </c>
    </row>
    <row r="3520" spans="2:5" x14ac:dyDescent="0.45">
      <c r="B3520" s="261" t="s">
        <v>5654</v>
      </c>
      <c r="C3520" s="262">
        <v>530449</v>
      </c>
      <c r="D3520" s="262" t="s">
        <v>559</v>
      </c>
      <c r="E3520" s="262" t="s">
        <v>678</v>
      </c>
    </row>
    <row r="3521" spans="2:5" x14ac:dyDescent="0.45">
      <c r="B3521" s="261" t="s">
        <v>5655</v>
      </c>
      <c r="C3521" s="262">
        <v>533552</v>
      </c>
      <c r="D3521" s="262" t="s">
        <v>5656</v>
      </c>
      <c r="E3521" s="262" t="s">
        <v>672</v>
      </c>
    </row>
    <row r="3522" spans="2:5" x14ac:dyDescent="0.45">
      <c r="B3522" s="261" t="s">
        <v>5657</v>
      </c>
      <c r="C3522" s="262">
        <v>533470</v>
      </c>
      <c r="D3522" s="262" t="s">
        <v>5658</v>
      </c>
      <c r="E3522" s="262" t="s">
        <v>1052</v>
      </c>
    </row>
    <row r="3523" spans="2:5" x14ac:dyDescent="0.45">
      <c r="B3523" s="261" t="s">
        <v>5659</v>
      </c>
      <c r="C3523" s="262">
        <v>504335</v>
      </c>
      <c r="D3523" s="262" t="s">
        <v>559</v>
      </c>
      <c r="E3523" s="262" t="s">
        <v>581</v>
      </c>
    </row>
    <row r="3524" spans="2:5" x14ac:dyDescent="0.45">
      <c r="B3524" s="261" t="s">
        <v>5660</v>
      </c>
      <c r="C3524" s="262">
        <v>517035</v>
      </c>
      <c r="D3524" s="262" t="s">
        <v>559</v>
      </c>
      <c r="E3524" s="262" t="s">
        <v>1099</v>
      </c>
    </row>
    <row r="3525" spans="2:5" x14ac:dyDescent="0.45">
      <c r="B3525" s="261" t="s">
        <v>5661</v>
      </c>
      <c r="C3525" s="262">
        <v>542034</v>
      </c>
      <c r="D3525" s="262" t="s">
        <v>559</v>
      </c>
      <c r="E3525" s="262" t="s">
        <v>672</v>
      </c>
    </row>
    <row r="3526" spans="2:5" x14ac:dyDescent="0.45">
      <c r="B3526" s="261" t="s">
        <v>5662</v>
      </c>
      <c r="C3526" s="262">
        <v>532604</v>
      </c>
      <c r="D3526" s="262" t="s">
        <v>5663</v>
      </c>
      <c r="E3526" s="262" t="s">
        <v>591</v>
      </c>
    </row>
    <row r="3527" spans="2:5" x14ac:dyDescent="0.45">
      <c r="B3527" s="261" t="s">
        <v>5664</v>
      </c>
      <c r="C3527" s="262">
        <v>540497</v>
      </c>
      <c r="D3527" s="262" t="s">
        <v>5665</v>
      </c>
      <c r="E3527" s="262" t="s">
        <v>1081</v>
      </c>
    </row>
    <row r="3528" spans="2:5" x14ac:dyDescent="0.45">
      <c r="B3528" s="261" t="s">
        <v>5666</v>
      </c>
      <c r="C3528" s="262">
        <v>534598</v>
      </c>
      <c r="D3528" s="262" t="s">
        <v>5667</v>
      </c>
      <c r="E3528" s="262" t="s">
        <v>697</v>
      </c>
    </row>
    <row r="3529" spans="2:5" x14ac:dyDescent="0.45">
      <c r="B3529" s="261" t="s">
        <v>5668</v>
      </c>
      <c r="C3529" s="262">
        <v>539450</v>
      </c>
      <c r="D3529" s="262" t="s">
        <v>5669</v>
      </c>
      <c r="E3529" s="262" t="s">
        <v>740</v>
      </c>
    </row>
    <row r="3530" spans="2:5" x14ac:dyDescent="0.45">
      <c r="B3530" s="261" t="s">
        <v>5670</v>
      </c>
      <c r="C3530" s="262">
        <v>532316</v>
      </c>
      <c r="D3530" s="262" t="s">
        <v>5671</v>
      </c>
      <c r="E3530" s="262" t="s">
        <v>5672</v>
      </c>
    </row>
    <row r="3531" spans="2:5" x14ac:dyDescent="0.45">
      <c r="B3531" s="261" t="s">
        <v>5673</v>
      </c>
      <c r="C3531" s="262">
        <v>540048</v>
      </c>
      <c r="D3531" s="262" t="s">
        <v>5674</v>
      </c>
      <c r="E3531" s="262" t="s">
        <v>672</v>
      </c>
    </row>
    <row r="3532" spans="2:5" x14ac:dyDescent="0.45">
      <c r="B3532" s="261" t="s">
        <v>5675</v>
      </c>
      <c r="C3532" s="262">
        <v>536710</v>
      </c>
      <c r="D3532" s="262" t="s">
        <v>559</v>
      </c>
      <c r="E3532" s="262" t="s">
        <v>576</v>
      </c>
    </row>
    <row r="3533" spans="2:5" x14ac:dyDescent="0.45">
      <c r="B3533" s="261" t="s">
        <v>5676</v>
      </c>
      <c r="C3533" s="262">
        <v>513515</v>
      </c>
      <c r="D3533" s="262" t="s">
        <v>559</v>
      </c>
      <c r="E3533" s="262" t="s">
        <v>574</v>
      </c>
    </row>
    <row r="3534" spans="2:5" x14ac:dyDescent="0.45">
      <c r="B3534" s="261" t="s">
        <v>5677</v>
      </c>
      <c r="C3534" s="262">
        <v>531307</v>
      </c>
      <c r="D3534" s="262" t="s">
        <v>559</v>
      </c>
      <c r="E3534" s="262" t="s">
        <v>574</v>
      </c>
    </row>
    <row r="3535" spans="2:5" x14ac:dyDescent="0.45">
      <c r="B3535" s="261" t="s">
        <v>5678</v>
      </c>
      <c r="C3535" s="262" t="s">
        <v>559</v>
      </c>
      <c r="D3535" s="262" t="s">
        <v>5679</v>
      </c>
      <c r="E3535" s="262" t="s">
        <v>570</v>
      </c>
    </row>
    <row r="3536" spans="2:5" x14ac:dyDescent="0.45">
      <c r="B3536" s="261" t="s">
        <v>5680</v>
      </c>
      <c r="C3536" s="262">
        <v>538876</v>
      </c>
      <c r="D3536" s="262" t="s">
        <v>559</v>
      </c>
      <c r="E3536" s="262" t="s">
        <v>576</v>
      </c>
    </row>
    <row r="3537" spans="2:5" x14ac:dyDescent="0.45">
      <c r="B3537" s="261" t="s">
        <v>5681</v>
      </c>
      <c r="C3537" s="262">
        <v>535621</v>
      </c>
      <c r="D3537" s="262" t="s">
        <v>559</v>
      </c>
      <c r="E3537" s="262" t="s">
        <v>645</v>
      </c>
    </row>
    <row r="3538" spans="2:5" x14ac:dyDescent="0.45">
      <c r="B3538" s="261" t="s">
        <v>5682</v>
      </c>
      <c r="C3538" s="262">
        <v>503622</v>
      </c>
      <c r="D3538" s="262" t="s">
        <v>559</v>
      </c>
      <c r="E3538" s="262" t="s">
        <v>542</v>
      </c>
    </row>
    <row r="3539" spans="2:5" x14ac:dyDescent="0.45">
      <c r="B3539" s="261" t="s">
        <v>5683</v>
      </c>
      <c r="C3539" s="262">
        <v>514197</v>
      </c>
      <c r="D3539" s="262" t="s">
        <v>559</v>
      </c>
      <c r="E3539" s="262" t="s">
        <v>574</v>
      </c>
    </row>
    <row r="3540" spans="2:5" x14ac:dyDescent="0.45">
      <c r="B3540" s="261" t="s">
        <v>5684</v>
      </c>
      <c r="C3540" s="262">
        <v>540081</v>
      </c>
      <c r="D3540" s="262" t="s">
        <v>5685</v>
      </c>
      <c r="E3540" s="262" t="s">
        <v>1081</v>
      </c>
    </row>
    <row r="3541" spans="2:5" x14ac:dyDescent="0.45">
      <c r="B3541" s="261" t="s">
        <v>5686</v>
      </c>
      <c r="C3541" s="262">
        <v>539112</v>
      </c>
      <c r="D3541" s="262" t="s">
        <v>559</v>
      </c>
      <c r="E3541" s="262" t="s">
        <v>645</v>
      </c>
    </row>
    <row r="3542" spans="2:5" x14ac:dyDescent="0.45">
      <c r="B3542" s="261" t="s">
        <v>5687</v>
      </c>
      <c r="C3542" s="262">
        <v>530267</v>
      </c>
      <c r="D3542" s="262" t="s">
        <v>559</v>
      </c>
      <c r="E3542" s="262" t="s">
        <v>567</v>
      </c>
    </row>
    <row r="3543" spans="2:5" x14ac:dyDescent="0.45">
      <c r="B3543" s="261" t="s">
        <v>5688</v>
      </c>
      <c r="C3543" s="262">
        <v>530461</v>
      </c>
      <c r="D3543" s="262" t="s">
        <v>559</v>
      </c>
      <c r="E3543" s="262" t="s">
        <v>639</v>
      </c>
    </row>
    <row r="3544" spans="2:5" x14ac:dyDescent="0.45">
      <c r="B3544" s="261" t="s">
        <v>5689</v>
      </c>
      <c r="C3544" s="262">
        <v>540132</v>
      </c>
      <c r="D3544" s="262" t="s">
        <v>559</v>
      </c>
      <c r="E3544" s="262" t="s">
        <v>581</v>
      </c>
    </row>
    <row r="3545" spans="2:5" x14ac:dyDescent="0.45">
      <c r="B3545" s="261" t="s">
        <v>5690</v>
      </c>
      <c r="C3545" s="262">
        <v>540132</v>
      </c>
      <c r="D3545" s="262" t="s">
        <v>559</v>
      </c>
      <c r="E3545" s="262" t="s">
        <v>581</v>
      </c>
    </row>
    <row r="3546" spans="2:5" x14ac:dyDescent="0.45">
      <c r="B3546" s="261" t="s">
        <v>5691</v>
      </c>
      <c r="C3546" s="262">
        <v>531869</v>
      </c>
      <c r="D3546" s="262" t="s">
        <v>559</v>
      </c>
      <c r="E3546" s="262" t="s">
        <v>862</v>
      </c>
    </row>
    <row r="3547" spans="2:5" x14ac:dyDescent="0.45">
      <c r="B3547" s="261" t="s">
        <v>5692</v>
      </c>
      <c r="C3547" s="262">
        <v>532710</v>
      </c>
      <c r="D3547" s="262" t="s">
        <v>5693</v>
      </c>
      <c r="E3547" s="262" t="s">
        <v>955</v>
      </c>
    </row>
    <row r="3548" spans="2:5" x14ac:dyDescent="0.45">
      <c r="B3548" s="261" t="s">
        <v>5694</v>
      </c>
      <c r="C3548" s="262">
        <v>539346</v>
      </c>
      <c r="D3548" s="262" t="s">
        <v>5695</v>
      </c>
      <c r="E3548" s="262" t="s">
        <v>1152</v>
      </c>
    </row>
    <row r="3549" spans="2:5" x14ac:dyDescent="0.45">
      <c r="B3549" s="261" t="s">
        <v>5696</v>
      </c>
      <c r="C3549" s="262">
        <v>506642</v>
      </c>
      <c r="D3549" s="262" t="s">
        <v>559</v>
      </c>
      <c r="E3549" s="262" t="s">
        <v>607</v>
      </c>
    </row>
    <row r="3550" spans="2:5" x14ac:dyDescent="0.45">
      <c r="B3550" s="261" t="s">
        <v>5697</v>
      </c>
      <c r="C3550" s="262">
        <v>540821</v>
      </c>
      <c r="D3550" s="262" t="s">
        <v>559</v>
      </c>
      <c r="E3550" s="262" t="s">
        <v>1294</v>
      </c>
    </row>
    <row r="3551" spans="2:5" x14ac:dyDescent="0.45">
      <c r="B3551" s="261" t="s">
        <v>5698</v>
      </c>
      <c r="C3551" s="262">
        <v>532034</v>
      </c>
      <c r="D3551" s="262" t="s">
        <v>559</v>
      </c>
      <c r="E3551" s="262" t="s">
        <v>740</v>
      </c>
    </row>
    <row r="3552" spans="2:5" x14ac:dyDescent="0.45">
      <c r="B3552" s="261" t="s">
        <v>5699</v>
      </c>
      <c r="C3552" s="262">
        <v>531448</v>
      </c>
      <c r="D3552" s="262" t="s">
        <v>559</v>
      </c>
      <c r="E3552" s="262" t="s">
        <v>978</v>
      </c>
    </row>
    <row r="3553" spans="2:5" x14ac:dyDescent="0.45">
      <c r="B3553" s="261" t="s">
        <v>5700</v>
      </c>
      <c r="C3553" s="262">
        <v>523025</v>
      </c>
      <c r="D3553" s="262" t="s">
        <v>559</v>
      </c>
      <c r="E3553" s="262" t="s">
        <v>672</v>
      </c>
    </row>
    <row r="3554" spans="2:5" x14ac:dyDescent="0.45">
      <c r="B3554" s="261" t="s">
        <v>5701</v>
      </c>
      <c r="C3554" s="262">
        <v>523025</v>
      </c>
      <c r="D3554" s="262" t="s">
        <v>559</v>
      </c>
      <c r="E3554" s="262" t="s">
        <v>672</v>
      </c>
    </row>
    <row r="3555" spans="2:5" x14ac:dyDescent="0.45">
      <c r="B3555" s="261" t="s">
        <v>5702</v>
      </c>
      <c r="C3555" s="262">
        <v>502090</v>
      </c>
      <c r="D3555" s="262" t="s">
        <v>5703</v>
      </c>
      <c r="E3555" s="262" t="s">
        <v>572</v>
      </c>
    </row>
    <row r="3556" spans="2:5" x14ac:dyDescent="0.45">
      <c r="B3556" s="261" t="s">
        <v>5704</v>
      </c>
      <c r="C3556" s="262">
        <v>540715</v>
      </c>
      <c r="D3556" s="262" t="s">
        <v>559</v>
      </c>
      <c r="E3556" s="262" t="s">
        <v>672</v>
      </c>
    </row>
    <row r="3557" spans="2:5" x14ac:dyDescent="0.45">
      <c r="B3557" s="261" t="s">
        <v>5705</v>
      </c>
      <c r="C3557" s="262">
        <v>532092</v>
      </c>
      <c r="D3557" s="262" t="s">
        <v>559</v>
      </c>
      <c r="E3557" s="262" t="s">
        <v>576</v>
      </c>
    </row>
    <row r="3558" spans="2:5" x14ac:dyDescent="0.45">
      <c r="B3558" s="261" t="s">
        <v>5706</v>
      </c>
      <c r="C3558" s="262">
        <v>507663</v>
      </c>
      <c r="D3558" s="262" t="s">
        <v>559</v>
      </c>
      <c r="E3558" s="262" t="s">
        <v>806</v>
      </c>
    </row>
    <row r="3559" spans="2:5" x14ac:dyDescent="0.45">
      <c r="B3559" s="261" t="s">
        <v>5707</v>
      </c>
      <c r="C3559" s="262">
        <v>511254</v>
      </c>
      <c r="D3559" s="262" t="s">
        <v>559</v>
      </c>
      <c r="E3559" s="262" t="s">
        <v>576</v>
      </c>
    </row>
    <row r="3560" spans="2:5" x14ac:dyDescent="0.45">
      <c r="B3560" s="261" t="s">
        <v>5708</v>
      </c>
      <c r="C3560" s="262">
        <v>526085</v>
      </c>
      <c r="D3560" s="262" t="s">
        <v>559</v>
      </c>
      <c r="E3560" s="262" t="s">
        <v>477</v>
      </c>
    </row>
    <row r="3561" spans="2:5" x14ac:dyDescent="0.45">
      <c r="B3561" s="261" t="s">
        <v>5709</v>
      </c>
      <c r="C3561" s="262" t="s">
        <v>559</v>
      </c>
      <c r="D3561" s="262" t="s">
        <v>5710</v>
      </c>
      <c r="E3561" s="262" t="s">
        <v>570</v>
      </c>
    </row>
    <row r="3562" spans="2:5" x14ac:dyDescent="0.45">
      <c r="B3562" s="261" t="s">
        <v>5711</v>
      </c>
      <c r="C3562" s="262">
        <v>540143</v>
      </c>
      <c r="D3562" s="262" t="s">
        <v>559</v>
      </c>
      <c r="E3562" s="262" t="s">
        <v>545</v>
      </c>
    </row>
    <row r="3563" spans="2:5" x14ac:dyDescent="0.45">
      <c r="B3563" s="261" t="s">
        <v>5712</v>
      </c>
      <c r="C3563" s="262">
        <v>540143</v>
      </c>
      <c r="D3563" s="262" t="s">
        <v>559</v>
      </c>
      <c r="E3563" s="262" t="s">
        <v>545</v>
      </c>
    </row>
    <row r="3564" spans="2:5" x14ac:dyDescent="0.45">
      <c r="B3564" s="261" t="s">
        <v>5713</v>
      </c>
      <c r="C3564" s="262">
        <v>511533</v>
      </c>
      <c r="D3564" s="262" t="s">
        <v>559</v>
      </c>
      <c r="E3564" s="262" t="s">
        <v>617</v>
      </c>
    </row>
    <row r="3565" spans="2:5" x14ac:dyDescent="0.45">
      <c r="B3565" s="261" t="s">
        <v>5714</v>
      </c>
      <c r="C3565" s="262">
        <v>503691</v>
      </c>
      <c r="D3565" s="262" t="s">
        <v>559</v>
      </c>
      <c r="E3565" s="262" t="s">
        <v>1294</v>
      </c>
    </row>
    <row r="3566" spans="2:5" x14ac:dyDescent="0.45">
      <c r="B3566" s="261" t="s">
        <v>5715</v>
      </c>
      <c r="C3566" s="262">
        <v>532841</v>
      </c>
      <c r="D3566" s="262" t="s">
        <v>559</v>
      </c>
      <c r="E3566" s="262" t="s">
        <v>572</v>
      </c>
    </row>
    <row r="3567" spans="2:5" x14ac:dyDescent="0.45">
      <c r="B3567" s="261" t="s">
        <v>5716</v>
      </c>
      <c r="C3567" s="262">
        <v>539660</v>
      </c>
      <c r="D3567" s="262" t="s">
        <v>559</v>
      </c>
      <c r="E3567" s="262" t="s">
        <v>542</v>
      </c>
    </row>
    <row r="3568" spans="2:5" x14ac:dyDescent="0.45">
      <c r="B3568" s="261" t="s">
        <v>5717</v>
      </c>
      <c r="C3568" s="262">
        <v>538557</v>
      </c>
      <c r="D3568" s="262" t="s">
        <v>559</v>
      </c>
      <c r="E3568" s="262" t="s">
        <v>581</v>
      </c>
    </row>
    <row r="3569" spans="2:5" x14ac:dyDescent="0.45">
      <c r="B3569" s="261" t="s">
        <v>5718</v>
      </c>
      <c r="C3569" s="262">
        <v>531931</v>
      </c>
      <c r="D3569" s="262" t="s">
        <v>559</v>
      </c>
      <c r="E3569" s="262" t="s">
        <v>978</v>
      </c>
    </row>
    <row r="3570" spans="2:5" x14ac:dyDescent="0.45">
      <c r="B3570" s="261" t="s">
        <v>5719</v>
      </c>
      <c r="C3570" s="262">
        <v>530905</v>
      </c>
      <c r="D3570" s="262" t="s">
        <v>559</v>
      </c>
      <c r="E3570" s="262" t="s">
        <v>576</v>
      </c>
    </row>
    <row r="3571" spans="2:5" x14ac:dyDescent="0.45">
      <c r="B3571" s="261" t="s">
        <v>5720</v>
      </c>
      <c r="C3571" s="262">
        <v>540066</v>
      </c>
      <c r="D3571" s="262" t="s">
        <v>559</v>
      </c>
      <c r="E3571" s="262" t="s">
        <v>912</v>
      </c>
    </row>
    <row r="3572" spans="2:5" x14ac:dyDescent="0.45">
      <c r="B3572" s="261" t="s">
        <v>5721</v>
      </c>
      <c r="C3572" s="262">
        <v>530265</v>
      </c>
      <c r="D3572" s="262" t="s">
        <v>559</v>
      </c>
      <c r="E3572" s="262" t="s">
        <v>572</v>
      </c>
    </row>
    <row r="3573" spans="2:5" x14ac:dyDescent="0.45">
      <c r="B3573" s="261" t="s">
        <v>5722</v>
      </c>
      <c r="C3573" s="262">
        <v>515043</v>
      </c>
      <c r="D3573" s="262" t="s">
        <v>559</v>
      </c>
      <c r="E3573" s="262" t="s">
        <v>834</v>
      </c>
    </row>
    <row r="3574" spans="2:5" x14ac:dyDescent="0.45">
      <c r="B3574" s="261" t="s">
        <v>5723</v>
      </c>
      <c r="C3574" s="262">
        <v>515043</v>
      </c>
      <c r="D3574" s="262" t="s">
        <v>559</v>
      </c>
      <c r="E3574" s="262" t="s">
        <v>834</v>
      </c>
    </row>
    <row r="3575" spans="2:5" x14ac:dyDescent="0.45">
      <c r="B3575" s="261" t="s">
        <v>5724</v>
      </c>
      <c r="C3575" s="262" t="s">
        <v>559</v>
      </c>
      <c r="D3575" s="262" t="s">
        <v>5725</v>
      </c>
      <c r="E3575" s="262" t="s">
        <v>570</v>
      </c>
    </row>
    <row r="3576" spans="2:5" x14ac:dyDescent="0.45">
      <c r="B3576" s="261" t="s">
        <v>5726</v>
      </c>
      <c r="C3576" s="262" t="s">
        <v>559</v>
      </c>
      <c r="D3576" s="262" t="s">
        <v>5727</v>
      </c>
      <c r="E3576" s="262" t="s">
        <v>570</v>
      </c>
    </row>
    <row r="3577" spans="2:5" x14ac:dyDescent="0.45">
      <c r="B3577" s="261" t="s">
        <v>5728</v>
      </c>
      <c r="C3577" s="262">
        <v>590051</v>
      </c>
      <c r="D3577" s="262" t="s">
        <v>5729</v>
      </c>
      <c r="E3577" s="262" t="s">
        <v>651</v>
      </c>
    </row>
    <row r="3578" spans="2:5" x14ac:dyDescent="0.45">
      <c r="B3578" s="261" t="s">
        <v>5730</v>
      </c>
      <c r="C3578" s="262">
        <v>511066</v>
      </c>
      <c r="D3578" s="262" t="s">
        <v>559</v>
      </c>
      <c r="E3578" s="262" t="s">
        <v>576</v>
      </c>
    </row>
    <row r="3579" spans="2:5" x14ac:dyDescent="0.45">
      <c r="B3579" s="261" t="s">
        <v>5731</v>
      </c>
      <c r="C3579" s="262">
        <v>507315</v>
      </c>
      <c r="D3579" s="262" t="s">
        <v>5732</v>
      </c>
      <c r="E3579" s="262" t="s">
        <v>1256</v>
      </c>
    </row>
    <row r="3580" spans="2:5" x14ac:dyDescent="0.45">
      <c r="B3580" s="261" t="s">
        <v>5733</v>
      </c>
      <c r="C3580" s="262">
        <v>532713</v>
      </c>
      <c r="D3580" s="262" t="s">
        <v>5734</v>
      </c>
      <c r="E3580" s="262" t="s">
        <v>581</v>
      </c>
    </row>
    <row r="3581" spans="2:5" x14ac:dyDescent="0.45">
      <c r="B3581" s="261" t="s">
        <v>5735</v>
      </c>
      <c r="C3581" s="262">
        <v>540642</v>
      </c>
      <c r="D3581" s="262" t="s">
        <v>5736</v>
      </c>
      <c r="E3581" s="262" t="s">
        <v>955</v>
      </c>
    </row>
    <row r="3582" spans="2:5" x14ac:dyDescent="0.45">
      <c r="B3582" s="261" t="s">
        <v>5737</v>
      </c>
      <c r="C3582" s="262">
        <v>540181</v>
      </c>
      <c r="D3582" s="262" t="s">
        <v>559</v>
      </c>
      <c r="E3582" s="262" t="s">
        <v>576</v>
      </c>
    </row>
    <row r="3583" spans="2:5" x14ac:dyDescent="0.45">
      <c r="B3583" s="261" t="s">
        <v>5738</v>
      </c>
      <c r="C3583" s="262">
        <v>526554</v>
      </c>
      <c r="D3583" s="262" t="s">
        <v>559</v>
      </c>
      <c r="E3583" s="262" t="s">
        <v>753</v>
      </c>
    </row>
    <row r="3584" spans="2:5" x14ac:dyDescent="0.45">
      <c r="B3584" s="261" t="s">
        <v>5739</v>
      </c>
      <c r="C3584" s="262">
        <v>590056</v>
      </c>
      <c r="D3584" s="262" t="s">
        <v>5740</v>
      </c>
      <c r="E3584" s="262" t="s">
        <v>574</v>
      </c>
    </row>
    <row r="3585" spans="2:5" x14ac:dyDescent="0.45">
      <c r="B3585" s="261" t="s">
        <v>5741</v>
      </c>
      <c r="C3585" s="262">
        <v>500370</v>
      </c>
      <c r="D3585" s="262" t="s">
        <v>5742</v>
      </c>
      <c r="E3585" s="262" t="s">
        <v>581</v>
      </c>
    </row>
    <row r="3586" spans="2:5" x14ac:dyDescent="0.45">
      <c r="B3586" s="261" t="s">
        <v>5743</v>
      </c>
      <c r="C3586" s="262">
        <v>517059</v>
      </c>
      <c r="D3586" s="262" t="s">
        <v>5744</v>
      </c>
      <c r="E3586" s="262" t="s">
        <v>855</v>
      </c>
    </row>
    <row r="3587" spans="2:5" x14ac:dyDescent="0.45">
      <c r="B3587" s="261" t="s">
        <v>5745</v>
      </c>
      <c r="C3587" s="262">
        <v>532005</v>
      </c>
      <c r="D3587" s="262" t="s">
        <v>559</v>
      </c>
      <c r="E3587" s="262" t="s">
        <v>743</v>
      </c>
    </row>
    <row r="3588" spans="2:5" x14ac:dyDescent="0.45">
      <c r="B3588" s="261" t="s">
        <v>5746</v>
      </c>
      <c r="C3588" s="262">
        <v>521240</v>
      </c>
      <c r="D3588" s="262" t="s">
        <v>559</v>
      </c>
      <c r="E3588" s="262" t="s">
        <v>574</v>
      </c>
    </row>
    <row r="3589" spans="2:5" x14ac:dyDescent="0.45">
      <c r="B3589" s="261" t="s">
        <v>5747</v>
      </c>
      <c r="C3589" s="262">
        <v>511630</v>
      </c>
      <c r="D3589" s="262" t="s">
        <v>5748</v>
      </c>
      <c r="E3589" s="262" t="s">
        <v>1081</v>
      </c>
    </row>
    <row r="3590" spans="2:5" x14ac:dyDescent="0.45">
      <c r="B3590" s="261" t="s">
        <v>5749</v>
      </c>
      <c r="C3590" s="262">
        <v>520075</v>
      </c>
      <c r="D3590" s="262" t="s">
        <v>559</v>
      </c>
      <c r="E3590" s="262" t="s">
        <v>912</v>
      </c>
    </row>
    <row r="3591" spans="2:5" x14ac:dyDescent="0.45">
      <c r="B3591" s="261" t="s">
        <v>5750</v>
      </c>
      <c r="C3591" s="262">
        <v>530617</v>
      </c>
      <c r="D3591" s="262" t="s">
        <v>559</v>
      </c>
      <c r="E3591" s="262" t="s">
        <v>619</v>
      </c>
    </row>
    <row r="3592" spans="2:5" x14ac:dyDescent="0.45">
      <c r="B3592" s="261" t="s">
        <v>5751</v>
      </c>
      <c r="C3592" s="262">
        <v>530125</v>
      </c>
      <c r="D3592" s="262" t="s">
        <v>559</v>
      </c>
      <c r="E3592" s="262" t="s">
        <v>597</v>
      </c>
    </row>
    <row r="3593" spans="2:5" x14ac:dyDescent="0.45">
      <c r="B3593" s="261" t="s">
        <v>5752</v>
      </c>
      <c r="C3593" s="262">
        <v>500371</v>
      </c>
      <c r="D3593" s="262" t="s">
        <v>559</v>
      </c>
      <c r="E3593" s="262" t="s">
        <v>926</v>
      </c>
    </row>
    <row r="3594" spans="2:5" x14ac:dyDescent="0.45">
      <c r="B3594" s="261" t="s">
        <v>5753</v>
      </c>
      <c r="C3594" s="262">
        <v>500371</v>
      </c>
      <c r="D3594" s="262" t="s">
        <v>559</v>
      </c>
      <c r="E3594" s="262" t="s">
        <v>926</v>
      </c>
    </row>
    <row r="3595" spans="2:5" x14ac:dyDescent="0.45">
      <c r="B3595" s="261" t="s">
        <v>5754</v>
      </c>
      <c r="C3595" s="262">
        <v>521206</v>
      </c>
      <c r="D3595" s="262" t="s">
        <v>559</v>
      </c>
      <c r="E3595" s="262" t="s">
        <v>672</v>
      </c>
    </row>
    <row r="3596" spans="2:5" x14ac:dyDescent="0.45">
      <c r="B3596" s="261" t="s">
        <v>5755</v>
      </c>
      <c r="C3596" s="262">
        <v>530025</v>
      </c>
      <c r="D3596" s="262" t="s">
        <v>559</v>
      </c>
      <c r="E3596" s="262" t="s">
        <v>978</v>
      </c>
    </row>
    <row r="3597" spans="2:5" x14ac:dyDescent="0.45">
      <c r="B3597" s="261" t="s">
        <v>5756</v>
      </c>
      <c r="C3597" s="262">
        <v>780015</v>
      </c>
      <c r="D3597" s="262" t="s">
        <v>559</v>
      </c>
      <c r="E3597" s="262" t="s">
        <v>508</v>
      </c>
    </row>
    <row r="3598" spans="2:5" x14ac:dyDescent="0.45">
      <c r="B3598" s="261" t="s">
        <v>5757</v>
      </c>
      <c r="C3598" s="262">
        <v>509423</v>
      </c>
      <c r="D3598" s="262" t="s">
        <v>559</v>
      </c>
      <c r="E3598" s="262" t="s">
        <v>607</v>
      </c>
    </row>
    <row r="3599" spans="2:5" x14ac:dyDescent="0.45">
      <c r="B3599" s="261" t="s">
        <v>5758</v>
      </c>
      <c r="C3599" s="262">
        <v>521222</v>
      </c>
      <c r="D3599" s="262" t="s">
        <v>559</v>
      </c>
      <c r="E3599" s="262" t="s">
        <v>672</v>
      </c>
    </row>
    <row r="3600" spans="2:5" x14ac:dyDescent="0.45">
      <c r="B3600" s="261" t="s">
        <v>5759</v>
      </c>
      <c r="C3600" s="262" t="s">
        <v>559</v>
      </c>
      <c r="D3600" s="262" t="s">
        <v>5760</v>
      </c>
      <c r="E3600" s="262" t="s">
        <v>508</v>
      </c>
    </row>
    <row r="3601" spans="2:5" x14ac:dyDescent="0.45">
      <c r="B3601" s="261" t="s">
        <v>5761</v>
      </c>
      <c r="C3601" s="262">
        <v>523116</v>
      </c>
      <c r="D3601" s="262" t="s">
        <v>559</v>
      </c>
      <c r="E3601" s="262" t="s">
        <v>681</v>
      </c>
    </row>
    <row r="3602" spans="2:5" x14ac:dyDescent="0.45">
      <c r="B3602" s="261" t="s">
        <v>5762</v>
      </c>
      <c r="C3602" s="262">
        <v>541163</v>
      </c>
      <c r="D3602" s="262" t="s">
        <v>5763</v>
      </c>
      <c r="E3602" s="262" t="s">
        <v>912</v>
      </c>
    </row>
    <row r="3603" spans="2:5" x14ac:dyDescent="0.45">
      <c r="B3603" s="261" t="s">
        <v>5764</v>
      </c>
      <c r="C3603" s="262">
        <v>524703</v>
      </c>
      <c r="D3603" s="262" t="s">
        <v>559</v>
      </c>
      <c r="E3603" s="262" t="s">
        <v>597</v>
      </c>
    </row>
    <row r="3604" spans="2:5" x14ac:dyDescent="0.45">
      <c r="B3604" s="261" t="s">
        <v>5765</v>
      </c>
      <c r="C3604" s="262">
        <v>504918</v>
      </c>
      <c r="D3604" s="262" t="s">
        <v>559</v>
      </c>
      <c r="E3604" s="262" t="s">
        <v>539</v>
      </c>
    </row>
    <row r="3605" spans="2:5" x14ac:dyDescent="0.45">
      <c r="B3605" s="261" t="s">
        <v>5766</v>
      </c>
      <c r="C3605" s="262">
        <v>539392</v>
      </c>
      <c r="D3605" s="262" t="s">
        <v>559</v>
      </c>
      <c r="E3605" s="262" t="s">
        <v>581</v>
      </c>
    </row>
    <row r="3606" spans="2:5" x14ac:dyDescent="0.45">
      <c r="B3606" s="261" t="s">
        <v>5767</v>
      </c>
      <c r="C3606" s="262">
        <v>539392</v>
      </c>
      <c r="D3606" s="262" t="s">
        <v>559</v>
      </c>
      <c r="E3606" s="262" t="s">
        <v>581</v>
      </c>
    </row>
    <row r="3607" spans="2:5" x14ac:dyDescent="0.45">
      <c r="B3607" s="261" t="s">
        <v>5768</v>
      </c>
      <c r="C3607" s="262">
        <v>516096</v>
      </c>
      <c r="D3607" s="262" t="s">
        <v>559</v>
      </c>
      <c r="E3607" s="262" t="s">
        <v>553</v>
      </c>
    </row>
    <row r="3608" spans="2:5" x14ac:dyDescent="0.45">
      <c r="B3608" s="261" t="s">
        <v>5769</v>
      </c>
      <c r="C3608" s="262">
        <v>514234</v>
      </c>
      <c r="D3608" s="262" t="s">
        <v>5770</v>
      </c>
      <c r="E3608" s="262" t="s">
        <v>574</v>
      </c>
    </row>
    <row r="3609" spans="2:5" x14ac:dyDescent="0.45">
      <c r="B3609" s="261" t="s">
        <v>5771</v>
      </c>
      <c r="C3609" s="262">
        <v>514234</v>
      </c>
      <c r="D3609" s="262" t="s">
        <v>5770</v>
      </c>
      <c r="E3609" s="262" t="s">
        <v>574</v>
      </c>
    </row>
    <row r="3610" spans="2:5" x14ac:dyDescent="0.45">
      <c r="B3610" s="261" t="s">
        <v>5772</v>
      </c>
      <c r="C3610" s="262">
        <v>534618</v>
      </c>
      <c r="D3610" s="262" t="s">
        <v>559</v>
      </c>
      <c r="E3610" s="262" t="s">
        <v>697</v>
      </c>
    </row>
    <row r="3611" spans="2:5" x14ac:dyDescent="0.45">
      <c r="B3611" s="261" t="s">
        <v>5773</v>
      </c>
      <c r="C3611" s="262">
        <v>511640</v>
      </c>
      <c r="D3611" s="262" t="s">
        <v>559</v>
      </c>
      <c r="E3611" s="262" t="s">
        <v>576</v>
      </c>
    </row>
    <row r="3612" spans="2:5" x14ac:dyDescent="0.45">
      <c r="B3612" s="261" t="s">
        <v>5774</v>
      </c>
      <c r="C3612" s="262">
        <v>526521</v>
      </c>
      <c r="D3612" s="262" t="s">
        <v>5775</v>
      </c>
      <c r="E3612" s="262" t="s">
        <v>572</v>
      </c>
    </row>
    <row r="3613" spans="2:5" x14ac:dyDescent="0.45">
      <c r="B3613" s="261" t="s">
        <v>5776</v>
      </c>
      <c r="C3613" s="262">
        <v>540782</v>
      </c>
      <c r="D3613" s="262" t="s">
        <v>559</v>
      </c>
      <c r="E3613" s="262" t="s">
        <v>477</v>
      </c>
    </row>
    <row r="3614" spans="2:5" x14ac:dyDescent="0.45">
      <c r="B3614" s="261" t="s">
        <v>5777</v>
      </c>
      <c r="C3614" s="262">
        <v>533411</v>
      </c>
      <c r="D3614" s="262" t="s">
        <v>5778</v>
      </c>
      <c r="E3614" s="262" t="s">
        <v>1475</v>
      </c>
    </row>
    <row r="3615" spans="2:5" x14ac:dyDescent="0.45">
      <c r="B3615" s="261" t="s">
        <v>5779</v>
      </c>
      <c r="C3615" s="262">
        <v>530073</v>
      </c>
      <c r="D3615" s="262" t="s">
        <v>5780</v>
      </c>
      <c r="E3615" s="262" t="s">
        <v>681</v>
      </c>
    </row>
    <row r="3616" spans="2:5" x14ac:dyDescent="0.45">
      <c r="B3616" s="261" t="s">
        <v>5781</v>
      </c>
      <c r="C3616" s="262" t="s">
        <v>559</v>
      </c>
      <c r="D3616" s="262" t="s">
        <v>5782</v>
      </c>
      <c r="E3616" s="262" t="s">
        <v>570</v>
      </c>
    </row>
    <row r="3617" spans="2:5" x14ac:dyDescent="0.45">
      <c r="B3617" s="261" t="s">
        <v>5783</v>
      </c>
      <c r="C3617" s="262">
        <v>531898</v>
      </c>
      <c r="D3617" s="262" t="s">
        <v>559</v>
      </c>
      <c r="E3617" s="262" t="s">
        <v>562</v>
      </c>
    </row>
    <row r="3618" spans="2:5" x14ac:dyDescent="0.45">
      <c r="B3618" s="261" t="s">
        <v>5784</v>
      </c>
      <c r="C3618" s="262">
        <v>531569</v>
      </c>
      <c r="D3618" s="262" t="s">
        <v>559</v>
      </c>
      <c r="E3618" s="262" t="s">
        <v>597</v>
      </c>
    </row>
    <row r="3619" spans="2:5" x14ac:dyDescent="0.45">
      <c r="B3619" s="261" t="s">
        <v>5785</v>
      </c>
      <c r="C3619" s="262">
        <v>532972</v>
      </c>
      <c r="D3619" s="262" t="s">
        <v>559</v>
      </c>
      <c r="E3619" s="262" t="s">
        <v>651</v>
      </c>
    </row>
    <row r="3620" spans="2:5" x14ac:dyDescent="0.45">
      <c r="B3620" s="261" t="s">
        <v>5786</v>
      </c>
      <c r="C3620" s="262">
        <v>532435</v>
      </c>
      <c r="D3620" s="262" t="s">
        <v>559</v>
      </c>
      <c r="E3620" s="262" t="s">
        <v>645</v>
      </c>
    </row>
    <row r="3621" spans="2:5" x14ac:dyDescent="0.45">
      <c r="B3621" s="261" t="s">
        <v>5787</v>
      </c>
      <c r="C3621" s="262">
        <v>512062</v>
      </c>
      <c r="D3621" s="262" t="s">
        <v>559</v>
      </c>
      <c r="E3621" s="262" t="s">
        <v>978</v>
      </c>
    </row>
    <row r="3622" spans="2:5" x14ac:dyDescent="0.45">
      <c r="B3622" s="261" t="s">
        <v>5788</v>
      </c>
      <c r="C3622" s="262">
        <v>500674</v>
      </c>
      <c r="D3622" s="262" t="s">
        <v>5789</v>
      </c>
      <c r="E3622" s="262" t="s">
        <v>597</v>
      </c>
    </row>
    <row r="3623" spans="2:5" x14ac:dyDescent="0.45">
      <c r="B3623" s="261" t="s">
        <v>5790</v>
      </c>
      <c r="C3623" s="262">
        <v>500674</v>
      </c>
      <c r="D3623" s="262" t="s">
        <v>5789</v>
      </c>
      <c r="E3623" s="262" t="s">
        <v>597</v>
      </c>
    </row>
    <row r="3624" spans="2:5" x14ac:dyDescent="0.45">
      <c r="B3624" s="261" t="s">
        <v>5791</v>
      </c>
      <c r="C3624" s="262">
        <v>514280</v>
      </c>
      <c r="D3624" s="262" t="s">
        <v>559</v>
      </c>
      <c r="E3624" s="262" t="s">
        <v>574</v>
      </c>
    </row>
    <row r="3625" spans="2:5" x14ac:dyDescent="0.45">
      <c r="B3625" s="261" t="s">
        <v>5792</v>
      </c>
      <c r="C3625" s="262">
        <v>530035</v>
      </c>
      <c r="D3625" s="262" t="s">
        <v>559</v>
      </c>
      <c r="E3625" s="262" t="s">
        <v>574</v>
      </c>
    </row>
    <row r="3626" spans="2:5" x14ac:dyDescent="0.45">
      <c r="B3626" s="261" t="s">
        <v>5793</v>
      </c>
      <c r="C3626" s="262">
        <v>540822</v>
      </c>
      <c r="D3626" s="262" t="s">
        <v>559</v>
      </c>
      <c r="E3626" s="262" t="s">
        <v>576</v>
      </c>
    </row>
    <row r="3627" spans="2:5" x14ac:dyDescent="0.45">
      <c r="B3627" s="261" t="s">
        <v>5794</v>
      </c>
      <c r="C3627" s="262">
        <v>519260</v>
      </c>
      <c r="D3627" s="262" t="s">
        <v>5795</v>
      </c>
      <c r="E3627" s="262" t="s">
        <v>806</v>
      </c>
    </row>
    <row r="3628" spans="2:5" x14ac:dyDescent="0.45">
      <c r="B3628" s="261" t="s">
        <v>5796</v>
      </c>
      <c r="C3628" s="262">
        <v>506906</v>
      </c>
      <c r="D3628" s="262" t="s">
        <v>559</v>
      </c>
      <c r="E3628" s="262" t="s">
        <v>581</v>
      </c>
    </row>
    <row r="3629" spans="2:5" x14ac:dyDescent="0.45">
      <c r="B3629" s="261" t="s">
        <v>5797</v>
      </c>
      <c r="C3629" s="262">
        <v>519238</v>
      </c>
      <c r="D3629" s="262" t="s">
        <v>559</v>
      </c>
      <c r="E3629" s="262" t="s">
        <v>756</v>
      </c>
    </row>
    <row r="3630" spans="2:5" x14ac:dyDescent="0.45">
      <c r="B3630" s="261" t="s">
        <v>5798</v>
      </c>
      <c r="C3630" s="262">
        <v>538992</v>
      </c>
      <c r="D3630" s="262" t="s">
        <v>559</v>
      </c>
      <c r="E3630" s="262" t="s">
        <v>912</v>
      </c>
    </row>
    <row r="3631" spans="2:5" x14ac:dyDescent="0.45">
      <c r="B3631" s="261" t="s">
        <v>5799</v>
      </c>
      <c r="C3631" s="262">
        <v>512020</v>
      </c>
      <c r="D3631" s="262" t="s">
        <v>559</v>
      </c>
      <c r="E3631" s="262" t="s">
        <v>576</v>
      </c>
    </row>
    <row r="3632" spans="2:5" x14ac:dyDescent="0.45">
      <c r="B3632" s="261" t="s">
        <v>5800</v>
      </c>
      <c r="C3632" s="262">
        <v>512020</v>
      </c>
      <c r="D3632" s="262" t="s">
        <v>559</v>
      </c>
      <c r="E3632" s="262" t="s">
        <v>576</v>
      </c>
    </row>
    <row r="3633" spans="2:5" x14ac:dyDescent="0.45">
      <c r="B3633" s="261" t="s">
        <v>5801</v>
      </c>
      <c r="C3633" s="262">
        <v>504614</v>
      </c>
      <c r="D3633" s="262" t="s">
        <v>5802</v>
      </c>
      <c r="E3633" s="262" t="s">
        <v>591</v>
      </c>
    </row>
    <row r="3634" spans="2:5" x14ac:dyDescent="0.45">
      <c r="B3634" s="261" t="s">
        <v>5803</v>
      </c>
      <c r="C3634" s="262">
        <v>516032</v>
      </c>
      <c r="D3634" s="262" t="s">
        <v>559</v>
      </c>
      <c r="E3634" s="262" t="s">
        <v>553</v>
      </c>
    </row>
    <row r="3635" spans="2:5" x14ac:dyDescent="0.45">
      <c r="B3635" s="261" t="s">
        <v>5804</v>
      </c>
      <c r="C3635" s="262">
        <v>516003</v>
      </c>
      <c r="D3635" s="262" t="s">
        <v>559</v>
      </c>
      <c r="E3635" s="262" t="s">
        <v>1052</v>
      </c>
    </row>
    <row r="3636" spans="2:5" x14ac:dyDescent="0.45">
      <c r="B3636" s="261" t="s">
        <v>5805</v>
      </c>
      <c r="C3636" s="262">
        <v>519242</v>
      </c>
      <c r="D3636" s="262" t="s">
        <v>559</v>
      </c>
      <c r="E3636" s="262" t="s">
        <v>806</v>
      </c>
    </row>
    <row r="3637" spans="2:5" x14ac:dyDescent="0.45">
      <c r="B3637" s="261" t="s">
        <v>5806</v>
      </c>
      <c r="C3637" s="262">
        <v>532163</v>
      </c>
      <c r="D3637" s="262" t="s">
        <v>5807</v>
      </c>
      <c r="E3637" s="262" t="s">
        <v>562</v>
      </c>
    </row>
    <row r="3638" spans="2:5" x14ac:dyDescent="0.45">
      <c r="B3638" s="261" t="s">
        <v>5808</v>
      </c>
      <c r="C3638" s="262">
        <v>532163</v>
      </c>
      <c r="D3638" s="262" t="s">
        <v>5807</v>
      </c>
      <c r="E3638" s="262" t="s">
        <v>562</v>
      </c>
    </row>
    <row r="3639" spans="2:5" x14ac:dyDescent="0.45">
      <c r="B3639" s="261" t="s">
        <v>5809</v>
      </c>
      <c r="C3639" s="262">
        <v>526885</v>
      </c>
      <c r="D3639" s="262" t="s">
        <v>5810</v>
      </c>
      <c r="E3639" s="262" t="s">
        <v>574</v>
      </c>
    </row>
    <row r="3640" spans="2:5" x14ac:dyDescent="0.45">
      <c r="B3640" s="261" t="s">
        <v>5811</v>
      </c>
      <c r="C3640" s="262">
        <v>530993</v>
      </c>
      <c r="D3640" s="262" t="s">
        <v>559</v>
      </c>
      <c r="E3640" s="262" t="s">
        <v>581</v>
      </c>
    </row>
    <row r="3641" spans="2:5" x14ac:dyDescent="0.45">
      <c r="B3641" s="261" t="s">
        <v>5812</v>
      </c>
      <c r="C3641" s="262">
        <v>531930</v>
      </c>
      <c r="D3641" s="262" t="s">
        <v>559</v>
      </c>
      <c r="E3641" s="262" t="s">
        <v>1475</v>
      </c>
    </row>
    <row r="3642" spans="2:5" x14ac:dyDescent="0.45">
      <c r="B3642" s="261" t="s">
        <v>5813</v>
      </c>
      <c r="C3642" s="262">
        <v>540393</v>
      </c>
      <c r="D3642" s="262" t="s">
        <v>559</v>
      </c>
      <c r="E3642" s="262" t="s">
        <v>880</v>
      </c>
    </row>
    <row r="3643" spans="2:5" x14ac:dyDescent="0.45">
      <c r="B3643" s="261" t="s">
        <v>5814</v>
      </c>
      <c r="C3643" s="262">
        <v>514412</v>
      </c>
      <c r="D3643" s="262" t="s">
        <v>559</v>
      </c>
      <c r="E3643" s="262" t="s">
        <v>672</v>
      </c>
    </row>
    <row r="3644" spans="2:5" x14ac:dyDescent="0.45">
      <c r="B3644" s="261" t="s">
        <v>5815</v>
      </c>
      <c r="C3644" s="262">
        <v>506190</v>
      </c>
      <c r="D3644" s="262" t="s">
        <v>559</v>
      </c>
      <c r="E3644" s="262" t="s">
        <v>978</v>
      </c>
    </row>
    <row r="3645" spans="2:5" x14ac:dyDescent="0.45">
      <c r="B3645" s="261" t="s">
        <v>5816</v>
      </c>
      <c r="C3645" s="262" t="s">
        <v>559</v>
      </c>
      <c r="D3645" s="262" t="s">
        <v>5817</v>
      </c>
      <c r="E3645" s="262" t="s">
        <v>570</v>
      </c>
    </row>
    <row r="3646" spans="2:5" x14ac:dyDescent="0.45">
      <c r="B3646" s="261" t="s">
        <v>5818</v>
      </c>
      <c r="C3646" s="262">
        <v>539124</v>
      </c>
      <c r="D3646" s="262" t="s">
        <v>559</v>
      </c>
      <c r="E3646" s="262" t="s">
        <v>576</v>
      </c>
    </row>
    <row r="3647" spans="2:5" x14ac:dyDescent="0.45">
      <c r="B3647" s="261" t="s">
        <v>5819</v>
      </c>
      <c r="C3647" s="262">
        <v>506313</v>
      </c>
      <c r="D3647" s="262" t="s">
        <v>559</v>
      </c>
      <c r="E3647" s="262" t="s">
        <v>1085</v>
      </c>
    </row>
    <row r="3648" spans="2:5" x14ac:dyDescent="0.45">
      <c r="B3648" s="261" t="s">
        <v>5820</v>
      </c>
      <c r="C3648" s="262">
        <v>532663</v>
      </c>
      <c r="D3648" s="262" t="s">
        <v>5821</v>
      </c>
      <c r="E3648" s="262" t="s">
        <v>545</v>
      </c>
    </row>
    <row r="3649" spans="2:5" x14ac:dyDescent="0.45">
      <c r="B3649" s="261" t="s">
        <v>5822</v>
      </c>
      <c r="C3649" s="262">
        <v>533259</v>
      </c>
      <c r="D3649" s="262" t="s">
        <v>5823</v>
      </c>
      <c r="E3649" s="262" t="s">
        <v>747</v>
      </c>
    </row>
    <row r="3650" spans="2:5" x14ac:dyDescent="0.45">
      <c r="B3650" s="261" t="s">
        <v>5824</v>
      </c>
      <c r="C3650" s="262">
        <v>511076</v>
      </c>
      <c r="D3650" s="262" t="s">
        <v>559</v>
      </c>
      <c r="E3650" s="262" t="s">
        <v>581</v>
      </c>
    </row>
    <row r="3651" spans="2:5" x14ac:dyDescent="0.45">
      <c r="B3651" s="261" t="s">
        <v>5825</v>
      </c>
      <c r="C3651" s="262">
        <v>526093</v>
      </c>
      <c r="D3651" s="262" t="s">
        <v>5826</v>
      </c>
      <c r="E3651" s="262" t="s">
        <v>591</v>
      </c>
    </row>
    <row r="3652" spans="2:5" x14ac:dyDescent="0.45">
      <c r="B3652" s="261" t="s">
        <v>5827</v>
      </c>
      <c r="C3652" s="262">
        <v>539201</v>
      </c>
      <c r="D3652" s="262" t="s">
        <v>559</v>
      </c>
      <c r="E3652" s="262" t="s">
        <v>553</v>
      </c>
    </row>
    <row r="3653" spans="2:5" x14ac:dyDescent="0.45">
      <c r="B3653" s="261" t="s">
        <v>5828</v>
      </c>
      <c r="C3653" s="262">
        <v>539404</v>
      </c>
      <c r="D3653" s="262" t="s">
        <v>5829</v>
      </c>
      <c r="E3653" s="262" t="s">
        <v>576</v>
      </c>
    </row>
    <row r="3654" spans="2:5" x14ac:dyDescent="0.45">
      <c r="B3654" s="261" t="s">
        <v>5830</v>
      </c>
      <c r="C3654" s="262">
        <v>536592</v>
      </c>
      <c r="D3654" s="262" t="s">
        <v>559</v>
      </c>
      <c r="E3654" s="262" t="s">
        <v>576</v>
      </c>
    </row>
    <row r="3655" spans="2:5" x14ac:dyDescent="0.45">
      <c r="B3655" s="261" t="s">
        <v>5831</v>
      </c>
      <c r="C3655" s="262">
        <v>508996</v>
      </c>
      <c r="D3655" s="262" t="s">
        <v>5832</v>
      </c>
      <c r="E3655" s="262" t="s">
        <v>645</v>
      </c>
    </row>
    <row r="3656" spans="2:5" x14ac:dyDescent="0.45">
      <c r="B3656" s="261" t="s">
        <v>5833</v>
      </c>
      <c r="C3656" s="262">
        <v>503893</v>
      </c>
      <c r="D3656" s="262" t="s">
        <v>559</v>
      </c>
      <c r="E3656" s="262" t="s">
        <v>542</v>
      </c>
    </row>
    <row r="3657" spans="2:5" x14ac:dyDescent="0.45">
      <c r="B3657" s="261" t="s">
        <v>5834</v>
      </c>
      <c r="C3657" s="262">
        <v>539218</v>
      </c>
      <c r="D3657" s="262" t="s">
        <v>559</v>
      </c>
      <c r="E3657" s="262" t="s">
        <v>576</v>
      </c>
    </row>
    <row r="3658" spans="2:5" x14ac:dyDescent="0.45">
      <c r="B3658" s="261" t="s">
        <v>5835</v>
      </c>
      <c r="C3658" s="262">
        <v>502175</v>
      </c>
      <c r="D3658" s="262" t="s">
        <v>559</v>
      </c>
      <c r="E3658" s="262" t="s">
        <v>572</v>
      </c>
    </row>
    <row r="3659" spans="2:5" x14ac:dyDescent="0.45">
      <c r="B3659" s="261" t="s">
        <v>5836</v>
      </c>
      <c r="C3659" s="262">
        <v>511577</v>
      </c>
      <c r="D3659" s="262" t="s">
        <v>559</v>
      </c>
      <c r="E3659" s="262" t="s">
        <v>576</v>
      </c>
    </row>
    <row r="3660" spans="2:5" x14ac:dyDescent="0.45">
      <c r="B3660" s="261" t="s">
        <v>5837</v>
      </c>
      <c r="C3660" s="262">
        <v>517320</v>
      </c>
      <c r="D3660" s="262" t="s">
        <v>559</v>
      </c>
      <c r="E3660" s="262" t="s">
        <v>855</v>
      </c>
    </row>
    <row r="3661" spans="2:5" x14ac:dyDescent="0.45">
      <c r="B3661" s="261" t="s">
        <v>5838</v>
      </c>
      <c r="C3661" s="262">
        <v>532404</v>
      </c>
      <c r="D3661" s="262" t="s">
        <v>559</v>
      </c>
      <c r="E3661" s="262" t="s">
        <v>651</v>
      </c>
    </row>
    <row r="3662" spans="2:5" x14ac:dyDescent="0.45">
      <c r="B3662" s="261" t="s">
        <v>5839</v>
      </c>
      <c r="C3662" s="262">
        <v>512634</v>
      </c>
      <c r="D3662" s="262" t="s">
        <v>559</v>
      </c>
      <c r="E3662" s="262" t="s">
        <v>477</v>
      </c>
    </row>
    <row r="3663" spans="2:5" x14ac:dyDescent="0.45">
      <c r="B3663" s="261" t="s">
        <v>5840</v>
      </c>
      <c r="C3663" s="262">
        <v>524667</v>
      </c>
      <c r="D3663" s="262" t="s">
        <v>5841</v>
      </c>
      <c r="E3663" s="262" t="s">
        <v>1484</v>
      </c>
    </row>
    <row r="3664" spans="2:5" x14ac:dyDescent="0.45">
      <c r="B3664" s="261" t="s">
        <v>5842</v>
      </c>
      <c r="C3664" s="262">
        <v>531893</v>
      </c>
      <c r="D3664" s="262" t="s">
        <v>559</v>
      </c>
      <c r="E3664" s="262" t="s">
        <v>978</v>
      </c>
    </row>
    <row r="3665" spans="2:5" x14ac:dyDescent="0.45">
      <c r="B3665" s="261" t="s">
        <v>5843</v>
      </c>
      <c r="C3665" s="262">
        <v>523710</v>
      </c>
      <c r="D3665" s="262" t="s">
        <v>559</v>
      </c>
      <c r="E3665" s="262" t="s">
        <v>477</v>
      </c>
    </row>
    <row r="3666" spans="2:5" x14ac:dyDescent="0.45">
      <c r="B3666" s="261" t="s">
        <v>5844</v>
      </c>
      <c r="C3666" s="262">
        <v>540728</v>
      </c>
      <c r="D3666" s="262" t="s">
        <v>559</v>
      </c>
      <c r="E3666" s="262" t="s">
        <v>548</v>
      </c>
    </row>
    <row r="3667" spans="2:5" x14ac:dyDescent="0.45">
      <c r="B3667" s="261" t="s">
        <v>5845</v>
      </c>
      <c r="C3667" s="262">
        <v>532102</v>
      </c>
      <c r="D3667" s="262" t="s">
        <v>559</v>
      </c>
      <c r="E3667" s="262" t="s">
        <v>1256</v>
      </c>
    </row>
    <row r="3668" spans="2:5" x14ac:dyDescent="0.45">
      <c r="B3668" s="261" t="s">
        <v>5846</v>
      </c>
      <c r="C3668" s="262">
        <v>540719</v>
      </c>
      <c r="D3668" s="262" t="s">
        <v>5847</v>
      </c>
      <c r="E3668" s="262" t="s">
        <v>2963</v>
      </c>
    </row>
    <row r="3669" spans="2:5" x14ac:dyDescent="0.45">
      <c r="B3669" s="261" t="s">
        <v>5848</v>
      </c>
      <c r="C3669" s="262">
        <v>590098</v>
      </c>
      <c r="D3669" s="262" t="s">
        <v>5849</v>
      </c>
      <c r="E3669" s="262" t="s">
        <v>542</v>
      </c>
    </row>
    <row r="3670" spans="2:5" x14ac:dyDescent="0.45">
      <c r="B3670" s="261" t="s">
        <v>5850</v>
      </c>
      <c r="C3670" s="262">
        <v>526081</v>
      </c>
      <c r="D3670" s="262" t="s">
        <v>5851</v>
      </c>
      <c r="E3670" s="262" t="s">
        <v>619</v>
      </c>
    </row>
    <row r="3671" spans="2:5" x14ac:dyDescent="0.45">
      <c r="B3671" s="261" t="s">
        <v>5852</v>
      </c>
      <c r="C3671" s="262">
        <v>531797</v>
      </c>
      <c r="D3671" s="262" t="s">
        <v>559</v>
      </c>
      <c r="E3671" s="262" t="s">
        <v>572</v>
      </c>
    </row>
    <row r="3672" spans="2:5" x14ac:dyDescent="0.45">
      <c r="B3672" s="261" t="s">
        <v>5853</v>
      </c>
      <c r="C3672" s="262">
        <v>511672</v>
      </c>
      <c r="D3672" s="262" t="s">
        <v>559</v>
      </c>
      <c r="E3672" s="262" t="s">
        <v>591</v>
      </c>
    </row>
    <row r="3673" spans="2:5" x14ac:dyDescent="0.45">
      <c r="B3673" s="261" t="s">
        <v>5854</v>
      </c>
      <c r="C3673" s="262">
        <v>516110</v>
      </c>
      <c r="D3673" s="262" t="s">
        <v>5855</v>
      </c>
      <c r="E3673" s="262" t="s">
        <v>747</v>
      </c>
    </row>
    <row r="3674" spans="2:5" x14ac:dyDescent="0.45">
      <c r="B3674" s="261" t="s">
        <v>5856</v>
      </c>
      <c r="C3674" s="262">
        <v>526544</v>
      </c>
      <c r="D3674" s="262" t="s">
        <v>559</v>
      </c>
      <c r="E3674" s="262" t="s">
        <v>565</v>
      </c>
    </row>
    <row r="3675" spans="2:5" x14ac:dyDescent="0.45">
      <c r="B3675" s="261" t="s">
        <v>5857</v>
      </c>
      <c r="C3675" s="262">
        <v>507894</v>
      </c>
      <c r="D3675" s="262" t="s">
        <v>559</v>
      </c>
      <c r="E3675" s="262" t="s">
        <v>834</v>
      </c>
    </row>
    <row r="3676" spans="2:5" x14ac:dyDescent="0.45">
      <c r="B3676" s="261" t="s">
        <v>5858</v>
      </c>
      <c r="C3676" s="262">
        <v>507894</v>
      </c>
      <c r="D3676" s="262" t="s">
        <v>559</v>
      </c>
      <c r="E3676" s="262" t="s">
        <v>834</v>
      </c>
    </row>
    <row r="3677" spans="2:5" x14ac:dyDescent="0.45">
      <c r="B3677" s="261" t="s">
        <v>5859</v>
      </c>
      <c r="C3677" s="262">
        <v>505790</v>
      </c>
      <c r="D3677" s="262" t="s">
        <v>5860</v>
      </c>
      <c r="E3677" s="262" t="s">
        <v>567</v>
      </c>
    </row>
    <row r="3678" spans="2:5" x14ac:dyDescent="0.45">
      <c r="B3678" s="261" t="s">
        <v>5861</v>
      </c>
      <c r="C3678" s="262">
        <v>505790</v>
      </c>
      <c r="D3678" s="262" t="s">
        <v>5860</v>
      </c>
      <c r="E3678" s="262" t="s">
        <v>567</v>
      </c>
    </row>
    <row r="3679" spans="2:5" x14ac:dyDescent="0.45">
      <c r="B3679" s="261" t="s">
        <v>5862</v>
      </c>
      <c r="C3679" s="262">
        <v>534139</v>
      </c>
      <c r="D3679" s="262" t="s">
        <v>5863</v>
      </c>
      <c r="E3679" s="262" t="s">
        <v>602</v>
      </c>
    </row>
    <row r="3680" spans="2:5" x14ac:dyDescent="0.45">
      <c r="B3680" s="261" t="s">
        <v>5864</v>
      </c>
      <c r="C3680" s="262">
        <v>538857</v>
      </c>
      <c r="D3680" s="262" t="s">
        <v>559</v>
      </c>
      <c r="E3680" s="262" t="s">
        <v>576</v>
      </c>
    </row>
    <row r="3681" spans="2:5" x14ac:dyDescent="0.45">
      <c r="B3681" s="261" t="s">
        <v>5865</v>
      </c>
      <c r="C3681" s="262">
        <v>505141</v>
      </c>
      <c r="D3681" s="262" t="s">
        <v>559</v>
      </c>
      <c r="E3681" s="262" t="s">
        <v>1215</v>
      </c>
    </row>
    <row r="3682" spans="2:5" x14ac:dyDescent="0.45">
      <c r="B3682" s="261" t="s">
        <v>5866</v>
      </c>
      <c r="C3682" s="262">
        <v>505141</v>
      </c>
      <c r="D3682" s="262" t="s">
        <v>559</v>
      </c>
      <c r="E3682" s="262" t="s">
        <v>1215</v>
      </c>
    </row>
    <row r="3683" spans="2:5" x14ac:dyDescent="0.45">
      <c r="B3683" s="261" t="s">
        <v>5867</v>
      </c>
      <c r="C3683" s="262">
        <v>530361</v>
      </c>
      <c r="D3683" s="262" t="s">
        <v>559</v>
      </c>
      <c r="E3683" s="262" t="s">
        <v>619</v>
      </c>
    </row>
    <row r="3684" spans="2:5" x14ac:dyDescent="0.45">
      <c r="B3684" s="261" t="s">
        <v>5868</v>
      </c>
      <c r="C3684" s="262">
        <v>533268</v>
      </c>
      <c r="D3684" s="262" t="s">
        <v>559</v>
      </c>
      <c r="E3684" s="262" t="s">
        <v>1294</v>
      </c>
    </row>
    <row r="3685" spans="2:5" x14ac:dyDescent="0.45">
      <c r="B3685" s="261" t="s">
        <v>5869</v>
      </c>
      <c r="C3685" s="262">
        <v>526807</v>
      </c>
      <c r="D3685" s="262" t="s">
        <v>5870</v>
      </c>
      <c r="E3685" s="262" t="s">
        <v>1801</v>
      </c>
    </row>
    <row r="3686" spans="2:5" x14ac:dyDescent="0.45">
      <c r="B3686" s="261" t="s">
        <v>5871</v>
      </c>
      <c r="C3686" s="262">
        <v>521182</v>
      </c>
      <c r="D3686" s="262" t="s">
        <v>559</v>
      </c>
      <c r="E3686" s="262" t="s">
        <v>581</v>
      </c>
    </row>
    <row r="3687" spans="2:5" x14ac:dyDescent="0.45">
      <c r="B3687" s="261" t="s">
        <v>5872</v>
      </c>
      <c r="C3687" s="262">
        <v>514264</v>
      </c>
      <c r="D3687" s="262" t="s">
        <v>559</v>
      </c>
      <c r="E3687" s="262" t="s">
        <v>574</v>
      </c>
    </row>
    <row r="3688" spans="2:5" x14ac:dyDescent="0.45">
      <c r="B3688" s="261" t="s">
        <v>5873</v>
      </c>
      <c r="C3688" s="262" t="s">
        <v>559</v>
      </c>
      <c r="D3688" s="262" t="s">
        <v>5874</v>
      </c>
      <c r="E3688" s="262" t="s">
        <v>570</v>
      </c>
    </row>
    <row r="3689" spans="2:5" x14ac:dyDescent="0.45">
      <c r="B3689" s="261" t="s">
        <v>5875</v>
      </c>
      <c r="C3689" s="262">
        <v>540673</v>
      </c>
      <c r="D3689" s="262" t="s">
        <v>5876</v>
      </c>
      <c r="E3689" s="262" t="s">
        <v>3330</v>
      </c>
    </row>
    <row r="3690" spans="2:5" x14ac:dyDescent="0.45">
      <c r="B3690" s="261" t="s">
        <v>5877</v>
      </c>
      <c r="C3690" s="262">
        <v>540673</v>
      </c>
      <c r="D3690" s="262" t="s">
        <v>5876</v>
      </c>
      <c r="E3690" s="262" t="s">
        <v>3330</v>
      </c>
    </row>
    <row r="3691" spans="2:5" x14ac:dyDescent="0.45">
      <c r="B3691" s="261" t="s">
        <v>5878</v>
      </c>
      <c r="C3691" s="262">
        <v>532886</v>
      </c>
      <c r="D3691" s="262" t="s">
        <v>5879</v>
      </c>
      <c r="E3691" s="262" t="s">
        <v>574</v>
      </c>
    </row>
    <row r="3692" spans="2:5" x14ac:dyDescent="0.45">
      <c r="B3692" s="261" t="s">
        <v>5880</v>
      </c>
      <c r="C3692" s="262">
        <v>530075</v>
      </c>
      <c r="D3692" s="262" t="s">
        <v>5881</v>
      </c>
      <c r="E3692" s="262" t="s">
        <v>622</v>
      </c>
    </row>
    <row r="3693" spans="2:5" x14ac:dyDescent="0.45">
      <c r="B3693" s="261" t="s">
        <v>5882</v>
      </c>
      <c r="C3693" s="262">
        <v>538875</v>
      </c>
      <c r="D3693" s="262" t="s">
        <v>559</v>
      </c>
      <c r="E3693" s="262" t="s">
        <v>978</v>
      </c>
    </row>
    <row r="3694" spans="2:5" x14ac:dyDescent="0.45">
      <c r="B3694" s="261" t="s">
        <v>5883</v>
      </c>
      <c r="C3694" s="262">
        <v>532021</v>
      </c>
      <c r="D3694" s="262" t="s">
        <v>559</v>
      </c>
      <c r="E3694" s="262" t="s">
        <v>597</v>
      </c>
    </row>
    <row r="3695" spans="2:5" x14ac:dyDescent="0.45">
      <c r="B3695" s="261" t="s">
        <v>5884</v>
      </c>
      <c r="C3695" s="262">
        <v>531980</v>
      </c>
      <c r="D3695" s="262" t="s">
        <v>559</v>
      </c>
      <c r="E3695" s="262" t="s">
        <v>545</v>
      </c>
    </row>
    <row r="3696" spans="2:5" x14ac:dyDescent="0.45">
      <c r="B3696" s="261" t="s">
        <v>5885</v>
      </c>
      <c r="C3696" s="262">
        <v>512529</v>
      </c>
      <c r="D3696" s="262" t="s">
        <v>5886</v>
      </c>
      <c r="E3696" s="262" t="s">
        <v>597</v>
      </c>
    </row>
    <row r="3697" spans="2:5" x14ac:dyDescent="0.45">
      <c r="B3697" s="261" t="s">
        <v>5887</v>
      </c>
      <c r="C3697" s="262" t="s">
        <v>559</v>
      </c>
      <c r="D3697" s="262" t="s">
        <v>5888</v>
      </c>
      <c r="E3697" s="262" t="s">
        <v>570</v>
      </c>
    </row>
    <row r="3698" spans="2:5" x14ac:dyDescent="0.45">
      <c r="B3698" s="261" t="s">
        <v>5889</v>
      </c>
      <c r="C3698" s="262">
        <v>502450</v>
      </c>
      <c r="D3698" s="262" t="s">
        <v>5890</v>
      </c>
      <c r="E3698" s="262" t="s">
        <v>553</v>
      </c>
    </row>
    <row r="3699" spans="2:5" x14ac:dyDescent="0.45">
      <c r="B3699" s="261" t="s">
        <v>5891</v>
      </c>
      <c r="C3699" s="262">
        <v>505075</v>
      </c>
      <c r="D3699" s="262" t="s">
        <v>5892</v>
      </c>
      <c r="E3699" s="262" t="s">
        <v>912</v>
      </c>
    </row>
    <row r="3700" spans="2:5" x14ac:dyDescent="0.45">
      <c r="B3700" s="261" t="s">
        <v>5893</v>
      </c>
      <c r="C3700" s="262">
        <v>511760</v>
      </c>
      <c r="D3700" s="262" t="s">
        <v>559</v>
      </c>
      <c r="E3700" s="262" t="s">
        <v>576</v>
      </c>
    </row>
    <row r="3701" spans="2:5" x14ac:dyDescent="0.45">
      <c r="B3701" s="261" t="s">
        <v>5894</v>
      </c>
      <c r="C3701" s="262">
        <v>524324</v>
      </c>
      <c r="D3701" s="262" t="s">
        <v>559</v>
      </c>
      <c r="E3701" s="262" t="s">
        <v>718</v>
      </c>
    </row>
    <row r="3702" spans="2:5" x14ac:dyDescent="0.45">
      <c r="B3702" s="261" t="s">
        <v>5895</v>
      </c>
      <c r="C3702" s="262">
        <v>532993</v>
      </c>
      <c r="D3702" s="262" t="s">
        <v>5896</v>
      </c>
      <c r="E3702" s="262" t="s">
        <v>1085</v>
      </c>
    </row>
    <row r="3703" spans="2:5" x14ac:dyDescent="0.45">
      <c r="B3703" s="261" t="s">
        <v>5897</v>
      </c>
      <c r="C3703" s="262">
        <v>530867</v>
      </c>
      <c r="D3703" s="262" t="s">
        <v>559</v>
      </c>
      <c r="E3703" s="262" t="s">
        <v>542</v>
      </c>
    </row>
    <row r="3704" spans="2:5" x14ac:dyDescent="0.45">
      <c r="B3704" s="261" t="s">
        <v>5898</v>
      </c>
      <c r="C3704" s="262">
        <v>524546</v>
      </c>
      <c r="D3704" s="262" t="s">
        <v>559</v>
      </c>
      <c r="E3704" s="262" t="s">
        <v>597</v>
      </c>
    </row>
    <row r="3705" spans="2:5" x14ac:dyDescent="0.45">
      <c r="B3705" s="261" t="s">
        <v>5899</v>
      </c>
      <c r="C3705" s="262">
        <v>513436</v>
      </c>
      <c r="D3705" s="262" t="s">
        <v>5900</v>
      </c>
      <c r="E3705" s="262" t="s">
        <v>591</v>
      </c>
    </row>
    <row r="3706" spans="2:5" x14ac:dyDescent="0.45">
      <c r="B3706" s="261" t="s">
        <v>5901</v>
      </c>
      <c r="C3706" s="262">
        <v>509870</v>
      </c>
      <c r="D3706" s="262" t="s">
        <v>559</v>
      </c>
      <c r="E3706" s="262" t="s">
        <v>645</v>
      </c>
    </row>
    <row r="3707" spans="2:5" x14ac:dyDescent="0.45">
      <c r="B3707" s="261" t="s">
        <v>5902</v>
      </c>
      <c r="C3707" s="262">
        <v>519031</v>
      </c>
      <c r="D3707" s="262" t="s">
        <v>559</v>
      </c>
      <c r="E3707" s="262" t="s">
        <v>619</v>
      </c>
    </row>
    <row r="3708" spans="2:5" x14ac:dyDescent="0.45">
      <c r="B3708" s="261" t="s">
        <v>5903</v>
      </c>
      <c r="C3708" s="262">
        <v>526508</v>
      </c>
      <c r="D3708" s="262" t="s">
        <v>559</v>
      </c>
      <c r="E3708" s="262" t="s">
        <v>1801</v>
      </c>
    </row>
    <row r="3709" spans="2:5" x14ac:dyDescent="0.45">
      <c r="B3709" s="261" t="s">
        <v>5904</v>
      </c>
      <c r="C3709" s="262">
        <v>539520</v>
      </c>
      <c r="D3709" s="262" t="s">
        <v>559</v>
      </c>
      <c r="E3709" s="262" t="s">
        <v>581</v>
      </c>
    </row>
    <row r="3710" spans="2:5" x14ac:dyDescent="0.45">
      <c r="B3710" s="261" t="s">
        <v>5905</v>
      </c>
      <c r="C3710" s="262">
        <v>501423</v>
      </c>
      <c r="D3710" s="262" t="s">
        <v>559</v>
      </c>
      <c r="E3710" s="262" t="s">
        <v>678</v>
      </c>
    </row>
    <row r="3711" spans="2:5" x14ac:dyDescent="0.45">
      <c r="B3711" s="261" t="s">
        <v>5906</v>
      </c>
      <c r="C3711" s="262" t="s">
        <v>559</v>
      </c>
      <c r="D3711" s="262" t="s">
        <v>5907</v>
      </c>
      <c r="E3711" s="262" t="s">
        <v>570</v>
      </c>
    </row>
    <row r="3712" spans="2:5" x14ac:dyDescent="0.45">
      <c r="B3712" s="261" t="s">
        <v>5908</v>
      </c>
      <c r="C3712" s="262">
        <v>531431</v>
      </c>
      <c r="D3712" s="262" t="s">
        <v>5909</v>
      </c>
      <c r="E3712" s="262" t="s">
        <v>567</v>
      </c>
    </row>
    <row r="3713" spans="2:5" x14ac:dyDescent="0.45">
      <c r="B3713" s="261" t="s">
        <v>5910</v>
      </c>
      <c r="C3713" s="262">
        <v>531431</v>
      </c>
      <c r="D3713" s="262" t="s">
        <v>5909</v>
      </c>
      <c r="E3713" s="262" t="s">
        <v>567</v>
      </c>
    </row>
    <row r="3714" spans="2:5" x14ac:dyDescent="0.45">
      <c r="B3714" s="261" t="s">
        <v>5911</v>
      </c>
      <c r="C3714" s="262">
        <v>540797</v>
      </c>
      <c r="D3714" s="262" t="s">
        <v>5912</v>
      </c>
      <c r="E3714" s="262" t="s">
        <v>1027</v>
      </c>
    </row>
    <row r="3715" spans="2:5" x14ac:dyDescent="0.45">
      <c r="B3715" s="261" t="s">
        <v>5913</v>
      </c>
      <c r="C3715" s="262">
        <v>511754</v>
      </c>
      <c r="D3715" s="262" t="s">
        <v>559</v>
      </c>
      <c r="E3715" s="262" t="s">
        <v>576</v>
      </c>
    </row>
    <row r="3716" spans="2:5" x14ac:dyDescent="0.45">
      <c r="B3716" s="261" t="s">
        <v>5914</v>
      </c>
      <c r="C3716" s="262">
        <v>539895</v>
      </c>
      <c r="D3716" s="262" t="s">
        <v>559</v>
      </c>
      <c r="E3716" s="262" t="s">
        <v>542</v>
      </c>
    </row>
    <row r="3717" spans="2:5" x14ac:dyDescent="0.45">
      <c r="B3717" s="261" t="s">
        <v>5915</v>
      </c>
      <c r="C3717" s="262">
        <v>509874</v>
      </c>
      <c r="D3717" s="262" t="s">
        <v>5916</v>
      </c>
      <c r="E3717" s="262" t="s">
        <v>834</v>
      </c>
    </row>
    <row r="3718" spans="2:5" x14ac:dyDescent="0.45">
      <c r="B3718" s="261" t="s">
        <v>5917</v>
      </c>
      <c r="C3718" s="262">
        <v>512499</v>
      </c>
      <c r="D3718" s="262" t="s">
        <v>559</v>
      </c>
      <c r="E3718" s="262" t="s">
        <v>542</v>
      </c>
    </row>
    <row r="3719" spans="2:5" x14ac:dyDescent="0.45">
      <c r="B3719" s="261" t="s">
        <v>5918</v>
      </c>
      <c r="C3719" s="262">
        <v>532455</v>
      </c>
      <c r="D3719" s="262" t="s">
        <v>559</v>
      </c>
      <c r="E3719" s="262" t="s">
        <v>633</v>
      </c>
    </row>
    <row r="3720" spans="2:5" x14ac:dyDescent="0.45">
      <c r="B3720" s="261" t="s">
        <v>5919</v>
      </c>
      <c r="C3720" s="262">
        <v>540259</v>
      </c>
      <c r="D3720" s="262" t="s">
        <v>559</v>
      </c>
      <c r="E3720" s="262" t="s">
        <v>3330</v>
      </c>
    </row>
    <row r="3721" spans="2:5" x14ac:dyDescent="0.45">
      <c r="B3721" s="261" t="s">
        <v>5920</v>
      </c>
      <c r="C3721" s="262">
        <v>542232</v>
      </c>
      <c r="D3721" s="262" t="s">
        <v>5921</v>
      </c>
      <c r="E3721" s="262" t="s">
        <v>923</v>
      </c>
    </row>
    <row r="3722" spans="2:5" x14ac:dyDescent="0.45">
      <c r="B3722" s="261" t="s">
        <v>5922</v>
      </c>
      <c r="C3722" s="262">
        <v>540425</v>
      </c>
      <c r="D3722" s="262" t="s">
        <v>5923</v>
      </c>
      <c r="E3722" s="262" t="s">
        <v>880</v>
      </c>
    </row>
    <row r="3723" spans="2:5" x14ac:dyDescent="0.45">
      <c r="B3723" s="261" t="s">
        <v>5924</v>
      </c>
      <c r="C3723" s="262">
        <v>512297</v>
      </c>
      <c r="D3723" s="262" t="s">
        <v>559</v>
      </c>
      <c r="E3723" s="262" t="s">
        <v>567</v>
      </c>
    </row>
    <row r="3724" spans="2:5" x14ac:dyDescent="0.45">
      <c r="B3724" s="261" t="s">
        <v>5925</v>
      </c>
      <c r="C3724" s="262">
        <v>531925</v>
      </c>
      <c r="D3724" s="262" t="s">
        <v>559</v>
      </c>
      <c r="E3724" s="262" t="s">
        <v>619</v>
      </c>
    </row>
    <row r="3725" spans="2:5" x14ac:dyDescent="0.45">
      <c r="B3725" s="261" t="s">
        <v>5926</v>
      </c>
      <c r="C3725" s="262">
        <v>522034</v>
      </c>
      <c r="D3725" s="262" t="s">
        <v>5927</v>
      </c>
      <c r="E3725" s="262" t="s">
        <v>912</v>
      </c>
    </row>
    <row r="3726" spans="2:5" x14ac:dyDescent="0.45">
      <c r="B3726" s="261" t="s">
        <v>5928</v>
      </c>
      <c r="C3726" s="262">
        <v>539921</v>
      </c>
      <c r="D3726" s="262" t="s">
        <v>559</v>
      </c>
      <c r="E3726" s="262" t="s">
        <v>663</v>
      </c>
    </row>
    <row r="3727" spans="2:5" x14ac:dyDescent="0.45">
      <c r="B3727" s="261" t="s">
        <v>5929</v>
      </c>
      <c r="C3727" s="262" t="s">
        <v>559</v>
      </c>
      <c r="D3727" s="262" t="s">
        <v>5930</v>
      </c>
      <c r="E3727" s="262" t="s">
        <v>570</v>
      </c>
    </row>
    <row r="3728" spans="2:5" x14ac:dyDescent="0.45">
      <c r="B3728" s="261" t="s">
        <v>5931</v>
      </c>
      <c r="C3728" s="262" t="s">
        <v>559</v>
      </c>
      <c r="D3728" s="262" t="s">
        <v>5930</v>
      </c>
      <c r="E3728" s="262" t="s">
        <v>570</v>
      </c>
    </row>
    <row r="3729" spans="2:5" x14ac:dyDescent="0.45">
      <c r="B3729" s="261" t="s">
        <v>5932</v>
      </c>
      <c r="C3729" s="262">
        <v>514402</v>
      </c>
      <c r="D3729" s="262" t="s">
        <v>559</v>
      </c>
      <c r="E3729" s="262" t="s">
        <v>574</v>
      </c>
    </row>
    <row r="3730" spans="2:5" x14ac:dyDescent="0.45">
      <c r="B3730" s="261" t="s">
        <v>5933</v>
      </c>
      <c r="C3730" s="262">
        <v>539584</v>
      </c>
      <c r="D3730" s="262" t="s">
        <v>559</v>
      </c>
      <c r="E3730" s="262" t="s">
        <v>581</v>
      </c>
    </row>
    <row r="3731" spans="2:5" x14ac:dyDescent="0.45">
      <c r="B3731" s="261" t="s">
        <v>5934</v>
      </c>
      <c r="C3731" s="262">
        <v>538666</v>
      </c>
      <c r="D3731" s="262" t="s">
        <v>5935</v>
      </c>
      <c r="E3731" s="262" t="s">
        <v>702</v>
      </c>
    </row>
    <row r="3732" spans="2:5" x14ac:dyDescent="0.45">
      <c r="B3732" s="261" t="s">
        <v>5936</v>
      </c>
      <c r="C3732" s="262">
        <v>513548</v>
      </c>
      <c r="D3732" s="262" t="s">
        <v>559</v>
      </c>
      <c r="E3732" s="262" t="s">
        <v>591</v>
      </c>
    </row>
    <row r="3733" spans="2:5" x14ac:dyDescent="0.45">
      <c r="B3733" s="261" t="s">
        <v>5937</v>
      </c>
      <c r="C3733" s="262">
        <v>535602</v>
      </c>
      <c r="D3733" s="262" t="s">
        <v>5938</v>
      </c>
      <c r="E3733" s="262" t="s">
        <v>912</v>
      </c>
    </row>
    <row r="3734" spans="2:5" x14ac:dyDescent="0.45">
      <c r="B3734" s="261" t="s">
        <v>5939</v>
      </c>
      <c r="C3734" s="262">
        <v>512393</v>
      </c>
      <c r="D3734" s="262" t="s">
        <v>559</v>
      </c>
      <c r="E3734" s="262" t="s">
        <v>542</v>
      </c>
    </row>
    <row r="3735" spans="2:5" x14ac:dyDescent="0.45">
      <c r="B3735" s="261" t="s">
        <v>5940</v>
      </c>
      <c r="C3735" s="262">
        <v>540725</v>
      </c>
      <c r="D3735" s="262" t="s">
        <v>559</v>
      </c>
      <c r="E3735" s="262" t="s">
        <v>542</v>
      </c>
    </row>
    <row r="3736" spans="2:5" x14ac:dyDescent="0.45">
      <c r="B3736" s="261" t="s">
        <v>5941</v>
      </c>
      <c r="C3736" s="262">
        <v>540786</v>
      </c>
      <c r="D3736" s="262" t="s">
        <v>559</v>
      </c>
      <c r="E3736" s="262" t="s">
        <v>855</v>
      </c>
    </row>
    <row r="3737" spans="2:5" x14ac:dyDescent="0.45">
      <c r="B3737" s="261" t="s">
        <v>5942</v>
      </c>
      <c r="C3737" s="262">
        <v>532908</v>
      </c>
      <c r="D3737" s="262" t="s">
        <v>5943</v>
      </c>
      <c r="E3737" s="262" t="s">
        <v>597</v>
      </c>
    </row>
    <row r="3738" spans="2:5" x14ac:dyDescent="0.45">
      <c r="B3738" s="261" t="s">
        <v>5944</v>
      </c>
      <c r="C3738" s="262">
        <v>523449</v>
      </c>
      <c r="D3738" s="262" t="s">
        <v>559</v>
      </c>
      <c r="E3738" s="262" t="s">
        <v>926</v>
      </c>
    </row>
    <row r="3739" spans="2:5" x14ac:dyDescent="0.45">
      <c r="B3739" s="261" t="s">
        <v>5945</v>
      </c>
      <c r="C3739" s="262">
        <v>523449</v>
      </c>
      <c r="D3739" s="262" t="s">
        <v>559</v>
      </c>
      <c r="E3739" s="262" t="s">
        <v>926</v>
      </c>
    </row>
    <row r="3740" spans="2:5" x14ac:dyDescent="0.45">
      <c r="B3740" s="261" t="s">
        <v>5946</v>
      </c>
      <c r="C3740" s="262">
        <v>538212</v>
      </c>
      <c r="D3740" s="262" t="s">
        <v>559</v>
      </c>
      <c r="E3740" s="262" t="s">
        <v>576</v>
      </c>
    </row>
    <row r="3741" spans="2:5" x14ac:dyDescent="0.45">
      <c r="B3741" s="261" t="s">
        <v>5947</v>
      </c>
      <c r="C3741" s="262">
        <v>540221</v>
      </c>
      <c r="D3741" s="262" t="s">
        <v>559</v>
      </c>
      <c r="E3741" s="262" t="s">
        <v>581</v>
      </c>
    </row>
    <row r="3742" spans="2:5" x14ac:dyDescent="0.45">
      <c r="B3742" s="261" t="s">
        <v>5948</v>
      </c>
      <c r="C3742" s="262">
        <v>540147</v>
      </c>
      <c r="D3742" s="262" t="s">
        <v>559</v>
      </c>
      <c r="E3742" s="262" t="s">
        <v>955</v>
      </c>
    </row>
    <row r="3743" spans="2:5" x14ac:dyDescent="0.45">
      <c r="B3743" s="261" t="s">
        <v>5949</v>
      </c>
      <c r="C3743" s="262">
        <v>540203</v>
      </c>
      <c r="D3743" s="262" t="s">
        <v>5950</v>
      </c>
      <c r="E3743" s="262" t="s">
        <v>834</v>
      </c>
    </row>
    <row r="3744" spans="2:5" x14ac:dyDescent="0.45">
      <c r="B3744" s="261" t="s">
        <v>5951</v>
      </c>
      <c r="C3744" s="262">
        <v>540757</v>
      </c>
      <c r="D3744" s="262" t="s">
        <v>559</v>
      </c>
      <c r="E3744" s="262" t="s">
        <v>619</v>
      </c>
    </row>
    <row r="3745" spans="2:5" x14ac:dyDescent="0.45">
      <c r="B3745" s="261" t="s">
        <v>5952</v>
      </c>
      <c r="C3745" s="262">
        <v>530525</v>
      </c>
      <c r="D3745" s="262" t="s">
        <v>559</v>
      </c>
      <c r="E3745" s="262" t="s">
        <v>672</v>
      </c>
    </row>
    <row r="3746" spans="2:5" x14ac:dyDescent="0.45">
      <c r="B3746" s="261" t="s">
        <v>5953</v>
      </c>
      <c r="C3746" s="262">
        <v>533301</v>
      </c>
      <c r="D3746" s="262" t="s">
        <v>5954</v>
      </c>
      <c r="E3746" s="262" t="s">
        <v>574</v>
      </c>
    </row>
    <row r="3747" spans="2:5" x14ac:dyDescent="0.45">
      <c r="B3747" s="261" t="s">
        <v>5955</v>
      </c>
      <c r="C3747" s="262">
        <v>526839</v>
      </c>
      <c r="D3747" s="262" t="s">
        <v>559</v>
      </c>
      <c r="E3747" s="262" t="s">
        <v>955</v>
      </c>
    </row>
    <row r="3748" spans="2:5" x14ac:dyDescent="0.45">
      <c r="B3748" s="261" t="s">
        <v>5956</v>
      </c>
      <c r="C3748" s="262">
        <v>538685</v>
      </c>
      <c r="D3748" s="262" t="s">
        <v>5957</v>
      </c>
      <c r="E3748" s="262" t="s">
        <v>562</v>
      </c>
    </row>
    <row r="3749" spans="2:5" x14ac:dyDescent="0.45">
      <c r="B3749" s="261" t="s">
        <v>5958</v>
      </c>
      <c r="C3749" s="262">
        <v>512367</v>
      </c>
      <c r="D3749" s="262" t="s">
        <v>559</v>
      </c>
      <c r="E3749" s="262" t="s">
        <v>542</v>
      </c>
    </row>
    <row r="3750" spans="2:5" x14ac:dyDescent="0.45">
      <c r="B3750" s="261" t="s">
        <v>5959</v>
      </c>
      <c r="C3750" s="262">
        <v>526117</v>
      </c>
      <c r="D3750" s="262" t="s">
        <v>559</v>
      </c>
      <c r="E3750" s="262" t="s">
        <v>1103</v>
      </c>
    </row>
    <row r="3751" spans="2:5" x14ac:dyDescent="0.45">
      <c r="B3751" s="261" t="s">
        <v>5960</v>
      </c>
      <c r="C3751" s="262">
        <v>539111</v>
      </c>
      <c r="D3751" s="262" t="s">
        <v>559</v>
      </c>
      <c r="E3751" s="262" t="s">
        <v>574</v>
      </c>
    </row>
    <row r="3752" spans="2:5" x14ac:dyDescent="0.45">
      <c r="B3752" s="261" t="s">
        <v>5961</v>
      </c>
      <c r="C3752" s="262">
        <v>526137</v>
      </c>
      <c r="D3752" s="262" t="s">
        <v>559</v>
      </c>
      <c r="E3752" s="262" t="s">
        <v>753</v>
      </c>
    </row>
    <row r="3753" spans="2:5" x14ac:dyDescent="0.45">
      <c r="B3753" s="261" t="s">
        <v>5962</v>
      </c>
      <c r="C3753" s="262">
        <v>507952</v>
      </c>
      <c r="D3753" s="262" t="s">
        <v>559</v>
      </c>
      <c r="E3753" s="262" t="s">
        <v>576</v>
      </c>
    </row>
    <row r="3754" spans="2:5" x14ac:dyDescent="0.45">
      <c r="B3754" s="261" t="s">
        <v>5963</v>
      </c>
      <c r="C3754" s="262">
        <v>531201</v>
      </c>
      <c r="D3754" s="262" t="s">
        <v>559</v>
      </c>
      <c r="E3754" s="262" t="s">
        <v>855</v>
      </c>
    </row>
    <row r="3755" spans="2:5" x14ac:dyDescent="0.45">
      <c r="B3755" s="261" t="s">
        <v>5964</v>
      </c>
      <c r="C3755" s="262">
        <v>513709</v>
      </c>
      <c r="D3755" s="262" t="s">
        <v>559</v>
      </c>
      <c r="E3755" s="262" t="s">
        <v>567</v>
      </c>
    </row>
    <row r="3756" spans="2:5" x14ac:dyDescent="0.45">
      <c r="B3756" s="261" t="s">
        <v>5965</v>
      </c>
      <c r="C3756" s="262">
        <v>530549</v>
      </c>
      <c r="D3756" s="262" t="s">
        <v>5966</v>
      </c>
      <c r="E3756" s="262" t="s">
        <v>597</v>
      </c>
    </row>
    <row r="3757" spans="2:5" x14ac:dyDescent="0.45">
      <c r="B3757" s="261" t="s">
        <v>5967</v>
      </c>
      <c r="C3757" s="262">
        <v>533389</v>
      </c>
      <c r="D3757" s="262" t="s">
        <v>5968</v>
      </c>
      <c r="E3757" s="262" t="s">
        <v>855</v>
      </c>
    </row>
    <row r="3758" spans="2:5" x14ac:dyDescent="0.45">
      <c r="B3758" s="261" t="s">
        <v>5969</v>
      </c>
      <c r="C3758" s="262">
        <v>523598</v>
      </c>
      <c r="D3758" s="262" t="s">
        <v>5970</v>
      </c>
      <c r="E3758" s="262" t="s">
        <v>1801</v>
      </c>
    </row>
    <row r="3759" spans="2:5" x14ac:dyDescent="0.45">
      <c r="B3759" s="261" t="s">
        <v>5971</v>
      </c>
      <c r="C3759" s="262">
        <v>523598</v>
      </c>
      <c r="D3759" s="262" t="s">
        <v>5970</v>
      </c>
      <c r="E3759" s="262" t="s">
        <v>1801</v>
      </c>
    </row>
    <row r="3760" spans="2:5" x14ac:dyDescent="0.45">
      <c r="B3760" s="261" t="s">
        <v>5972</v>
      </c>
      <c r="C3760" s="262">
        <v>512289</v>
      </c>
      <c r="D3760" s="262" t="s">
        <v>5973</v>
      </c>
      <c r="E3760" s="262" t="s">
        <v>2798</v>
      </c>
    </row>
    <row r="3761" spans="2:5" x14ac:dyDescent="0.45">
      <c r="B3761" s="261" t="s">
        <v>5974</v>
      </c>
      <c r="C3761" s="262">
        <v>540693</v>
      </c>
      <c r="D3761" s="262" t="s">
        <v>559</v>
      </c>
      <c r="E3761" s="262" t="s">
        <v>678</v>
      </c>
    </row>
    <row r="3762" spans="2:5" x14ac:dyDescent="0.45">
      <c r="B3762" s="261" t="s">
        <v>5975</v>
      </c>
      <c r="C3762" s="262">
        <v>532323</v>
      </c>
      <c r="D3762" s="262" t="s">
        <v>559</v>
      </c>
      <c r="E3762" s="262" t="s">
        <v>572</v>
      </c>
    </row>
    <row r="3763" spans="2:5" x14ac:dyDescent="0.45">
      <c r="B3763" s="261" t="s">
        <v>5976</v>
      </c>
      <c r="C3763" s="262">
        <v>530433</v>
      </c>
      <c r="D3763" s="262" t="s">
        <v>559</v>
      </c>
      <c r="E3763" s="262" t="s">
        <v>1065</v>
      </c>
    </row>
    <row r="3764" spans="2:5" x14ac:dyDescent="0.45">
      <c r="B3764" s="261" t="s">
        <v>5977</v>
      </c>
      <c r="C3764" s="262">
        <v>540072</v>
      </c>
      <c r="D3764" s="262" t="s">
        <v>559</v>
      </c>
      <c r="E3764" s="262" t="s">
        <v>1085</v>
      </c>
    </row>
    <row r="3765" spans="2:5" x14ac:dyDescent="0.45">
      <c r="B3765" s="261" t="s">
        <v>5978</v>
      </c>
      <c r="C3765" s="262">
        <v>524602</v>
      </c>
      <c r="D3765" s="262" t="s">
        <v>5979</v>
      </c>
      <c r="E3765" s="262" t="s">
        <v>747</v>
      </c>
    </row>
    <row r="3766" spans="2:5" x14ac:dyDescent="0.45">
      <c r="B3766" s="261" t="s">
        <v>5980</v>
      </c>
      <c r="C3766" s="262">
        <v>540961</v>
      </c>
      <c r="D3766" s="262" t="s">
        <v>5981</v>
      </c>
      <c r="E3766" s="262" t="s">
        <v>574</v>
      </c>
    </row>
    <row r="3767" spans="2:5" x14ac:dyDescent="0.45">
      <c r="B3767" s="261" t="s">
        <v>5982</v>
      </c>
      <c r="C3767" s="262">
        <v>521003</v>
      </c>
      <c r="D3767" s="262" t="s">
        <v>559</v>
      </c>
      <c r="E3767" s="262" t="s">
        <v>581</v>
      </c>
    </row>
    <row r="3768" spans="2:5" x14ac:dyDescent="0.45">
      <c r="B3768" s="261" t="s">
        <v>5983</v>
      </c>
      <c r="C3768" s="262">
        <v>511108</v>
      </c>
      <c r="D3768" s="262" t="s">
        <v>5984</v>
      </c>
      <c r="E3768" s="262" t="s">
        <v>574</v>
      </c>
    </row>
    <row r="3769" spans="2:5" x14ac:dyDescent="0.45">
      <c r="B3769" s="261" t="s">
        <v>5985</v>
      </c>
      <c r="C3769" s="262">
        <v>522237</v>
      </c>
      <c r="D3769" s="262" t="s">
        <v>559</v>
      </c>
      <c r="E3769" s="262" t="s">
        <v>567</v>
      </c>
    </row>
    <row r="3770" spans="2:5" x14ac:dyDescent="0.45">
      <c r="B3770" s="261" t="s">
        <v>5986</v>
      </c>
      <c r="C3770" s="262">
        <v>513097</v>
      </c>
      <c r="D3770" s="262" t="s">
        <v>559</v>
      </c>
      <c r="E3770" s="262" t="s">
        <v>1099</v>
      </c>
    </row>
    <row r="3771" spans="2:5" x14ac:dyDescent="0.45">
      <c r="B3771" s="261" t="s">
        <v>5987</v>
      </c>
      <c r="C3771" s="262">
        <v>539148</v>
      </c>
      <c r="D3771" s="262" t="s">
        <v>559</v>
      </c>
      <c r="E3771" s="262" t="s">
        <v>702</v>
      </c>
    </row>
    <row r="3772" spans="2:5" x14ac:dyDescent="0.45">
      <c r="B3772" s="261" t="s">
        <v>5988</v>
      </c>
      <c r="C3772" s="262">
        <v>532776</v>
      </c>
      <c r="D3772" s="262" t="s">
        <v>5989</v>
      </c>
      <c r="E3772" s="262" t="s">
        <v>912</v>
      </c>
    </row>
    <row r="3773" spans="2:5" x14ac:dyDescent="0.45">
      <c r="B3773" s="261" t="s">
        <v>5990</v>
      </c>
      <c r="C3773" s="262">
        <v>539593</v>
      </c>
      <c r="D3773" s="262" t="s">
        <v>559</v>
      </c>
      <c r="E3773" s="262" t="s">
        <v>542</v>
      </c>
    </row>
    <row r="3774" spans="2:5" x14ac:dyDescent="0.45">
      <c r="B3774" s="261" t="s">
        <v>5991</v>
      </c>
      <c r="C3774" s="262">
        <v>539683</v>
      </c>
      <c r="D3774" s="262" t="s">
        <v>559</v>
      </c>
      <c r="E3774" s="262" t="s">
        <v>576</v>
      </c>
    </row>
    <row r="3775" spans="2:5" x14ac:dyDescent="0.45">
      <c r="B3775" s="261" t="s">
        <v>5992</v>
      </c>
      <c r="C3775" s="262">
        <v>539833</v>
      </c>
      <c r="D3775" s="262" t="s">
        <v>559</v>
      </c>
      <c r="E3775" s="262" t="s">
        <v>576</v>
      </c>
    </row>
    <row r="3776" spans="2:5" x14ac:dyDescent="0.45">
      <c r="B3776" s="261" t="s">
        <v>5993</v>
      </c>
      <c r="C3776" s="262">
        <v>532638</v>
      </c>
      <c r="D3776" s="262" t="s">
        <v>5994</v>
      </c>
      <c r="E3776" s="262" t="s">
        <v>727</v>
      </c>
    </row>
    <row r="3777" spans="2:5" x14ac:dyDescent="0.45">
      <c r="B3777" s="261" t="s">
        <v>5995</v>
      </c>
      <c r="C3777" s="262" t="s">
        <v>559</v>
      </c>
      <c r="D3777" s="262" t="s">
        <v>5996</v>
      </c>
      <c r="E3777" s="262" t="s">
        <v>570</v>
      </c>
    </row>
    <row r="3778" spans="2:5" x14ac:dyDescent="0.45">
      <c r="B3778" s="261" t="s">
        <v>5997</v>
      </c>
      <c r="C3778" s="262">
        <v>538795</v>
      </c>
      <c r="D3778" s="262" t="s">
        <v>559</v>
      </c>
      <c r="E3778" s="262" t="s">
        <v>553</v>
      </c>
    </row>
    <row r="3779" spans="2:5" x14ac:dyDescent="0.45">
      <c r="B3779" s="261" t="s">
        <v>5998</v>
      </c>
      <c r="C3779" s="262">
        <v>521131</v>
      </c>
      <c r="D3779" s="262" t="s">
        <v>559</v>
      </c>
      <c r="E3779" s="262" t="s">
        <v>574</v>
      </c>
    </row>
    <row r="3780" spans="2:5" x14ac:dyDescent="0.45">
      <c r="B3780" s="261" t="s">
        <v>5999</v>
      </c>
      <c r="C3780" s="262">
        <v>502563</v>
      </c>
      <c r="D3780" s="262" t="s">
        <v>559</v>
      </c>
      <c r="E3780" s="262" t="s">
        <v>553</v>
      </c>
    </row>
    <row r="3781" spans="2:5" x14ac:dyDescent="0.45">
      <c r="B3781" s="261" t="s">
        <v>6000</v>
      </c>
      <c r="C3781" s="262">
        <v>500387</v>
      </c>
      <c r="D3781" s="262" t="s">
        <v>6001</v>
      </c>
      <c r="E3781" s="262" t="s">
        <v>572</v>
      </c>
    </row>
    <row r="3782" spans="2:5" x14ac:dyDescent="0.45">
      <c r="B3782" s="261" t="s">
        <v>6002</v>
      </c>
      <c r="C3782" s="262">
        <v>502180</v>
      </c>
      <c r="D3782" s="262" t="s">
        <v>559</v>
      </c>
      <c r="E3782" s="262" t="s">
        <v>572</v>
      </c>
    </row>
    <row r="3783" spans="2:5" x14ac:dyDescent="0.45">
      <c r="B3783" s="261" t="s">
        <v>6003</v>
      </c>
      <c r="C3783" s="262">
        <v>539470</v>
      </c>
      <c r="D3783" s="262" t="s">
        <v>559</v>
      </c>
      <c r="E3783" s="262" t="s">
        <v>895</v>
      </c>
    </row>
    <row r="3784" spans="2:5" x14ac:dyDescent="0.45">
      <c r="B3784" s="261" t="s">
        <v>6004</v>
      </c>
      <c r="C3784" s="262">
        <v>539470</v>
      </c>
      <c r="D3784" s="262" t="s">
        <v>559</v>
      </c>
      <c r="E3784" s="262" t="s">
        <v>895</v>
      </c>
    </row>
    <row r="3785" spans="2:5" x14ac:dyDescent="0.45">
      <c r="B3785" s="261" t="s">
        <v>6005</v>
      </c>
      <c r="C3785" s="262">
        <v>530797</v>
      </c>
      <c r="D3785" s="262" t="s">
        <v>559</v>
      </c>
      <c r="E3785" s="262" t="s">
        <v>581</v>
      </c>
    </row>
    <row r="3786" spans="2:5" x14ac:dyDescent="0.45">
      <c r="B3786" s="261" t="s">
        <v>6006</v>
      </c>
      <c r="C3786" s="262">
        <v>532643</v>
      </c>
      <c r="D3786" s="262" t="s">
        <v>6007</v>
      </c>
      <c r="E3786" s="262" t="s">
        <v>1475</v>
      </c>
    </row>
    <row r="3787" spans="2:5" x14ac:dyDescent="0.45">
      <c r="B3787" s="261" t="s">
        <v>6008</v>
      </c>
      <c r="C3787" s="262">
        <v>540737</v>
      </c>
      <c r="D3787" s="262" t="s">
        <v>559</v>
      </c>
      <c r="E3787" s="262" t="s">
        <v>597</v>
      </c>
    </row>
    <row r="3788" spans="2:5" x14ac:dyDescent="0.45">
      <c r="B3788" s="261" t="s">
        <v>6009</v>
      </c>
      <c r="C3788" s="262">
        <v>512463</v>
      </c>
      <c r="D3788" s="262" t="s">
        <v>559</v>
      </c>
      <c r="E3788" s="262" t="s">
        <v>576</v>
      </c>
    </row>
    <row r="3789" spans="2:5" x14ac:dyDescent="0.45">
      <c r="B3789" s="261" t="s">
        <v>6010</v>
      </c>
      <c r="C3789" s="262">
        <v>524336</v>
      </c>
      <c r="D3789" s="262" t="s">
        <v>559</v>
      </c>
      <c r="E3789" s="262" t="s">
        <v>607</v>
      </c>
    </row>
    <row r="3790" spans="2:5" x14ac:dyDescent="0.45">
      <c r="B3790" s="261" t="s">
        <v>6011</v>
      </c>
      <c r="C3790" s="262">
        <v>516106</v>
      </c>
      <c r="D3790" s="262" t="s">
        <v>559</v>
      </c>
      <c r="E3790" s="262" t="s">
        <v>553</v>
      </c>
    </row>
    <row r="3791" spans="2:5" x14ac:dyDescent="0.45">
      <c r="B3791" s="261" t="s">
        <v>6012</v>
      </c>
      <c r="C3791" s="262">
        <v>542146</v>
      </c>
      <c r="D3791" s="262" t="s">
        <v>559</v>
      </c>
      <c r="E3791" s="262" t="s">
        <v>645</v>
      </c>
    </row>
    <row r="3792" spans="2:5" x14ac:dyDescent="0.45">
      <c r="B3792" s="261" t="s">
        <v>6013</v>
      </c>
      <c r="C3792" s="262">
        <v>500388</v>
      </c>
      <c r="D3792" s="262" t="s">
        <v>559</v>
      </c>
      <c r="E3792" s="262" t="s">
        <v>553</v>
      </c>
    </row>
    <row r="3793" spans="2:5" x14ac:dyDescent="0.45">
      <c r="B3793" s="261" t="s">
        <v>6014</v>
      </c>
      <c r="C3793" s="262">
        <v>503863</v>
      </c>
      <c r="D3793" s="262" t="s">
        <v>559</v>
      </c>
      <c r="E3793" s="262" t="s">
        <v>574</v>
      </c>
    </row>
    <row r="3794" spans="2:5" x14ac:dyDescent="0.45">
      <c r="B3794" s="261" t="s">
        <v>6015</v>
      </c>
      <c r="C3794" s="262">
        <v>531962</v>
      </c>
      <c r="D3794" s="262" t="s">
        <v>559</v>
      </c>
      <c r="E3794" s="262" t="s">
        <v>576</v>
      </c>
    </row>
    <row r="3795" spans="2:5" x14ac:dyDescent="0.45">
      <c r="B3795" s="261" t="s">
        <v>6016</v>
      </c>
      <c r="C3795" s="262">
        <v>540253</v>
      </c>
      <c r="D3795" s="262" t="s">
        <v>559</v>
      </c>
      <c r="E3795" s="262" t="s">
        <v>542</v>
      </c>
    </row>
    <row r="3796" spans="2:5" x14ac:dyDescent="0.45">
      <c r="B3796" s="261" t="s">
        <v>6017</v>
      </c>
      <c r="C3796" s="262">
        <v>506180</v>
      </c>
      <c r="D3796" s="262" t="s">
        <v>559</v>
      </c>
      <c r="E3796" s="262" t="s">
        <v>581</v>
      </c>
    </row>
    <row r="3797" spans="2:5" x14ac:dyDescent="0.45">
      <c r="B3797" s="261" t="s">
        <v>6018</v>
      </c>
      <c r="C3797" s="262">
        <v>527005</v>
      </c>
      <c r="D3797" s="262" t="s">
        <v>559</v>
      </c>
      <c r="E3797" s="262" t="s">
        <v>1520</v>
      </c>
    </row>
    <row r="3798" spans="2:5" x14ac:dyDescent="0.45">
      <c r="B3798" s="261" t="s">
        <v>6019</v>
      </c>
      <c r="C3798" s="262">
        <v>533110</v>
      </c>
      <c r="D3798" s="262" t="s">
        <v>559</v>
      </c>
      <c r="E3798" s="262" t="s">
        <v>880</v>
      </c>
    </row>
    <row r="3799" spans="2:5" x14ac:dyDescent="0.45">
      <c r="B3799" s="261" t="s">
        <v>6020</v>
      </c>
      <c r="C3799" s="262">
        <v>539334</v>
      </c>
      <c r="D3799" s="262" t="s">
        <v>6021</v>
      </c>
      <c r="E3799" s="262" t="s">
        <v>718</v>
      </c>
    </row>
    <row r="3800" spans="2:5" x14ac:dyDescent="0.45">
      <c r="B3800" s="261" t="s">
        <v>6022</v>
      </c>
      <c r="C3800" s="262">
        <v>503837</v>
      </c>
      <c r="D3800" s="262" t="s">
        <v>559</v>
      </c>
      <c r="E3800" s="262" t="s">
        <v>574</v>
      </c>
    </row>
    <row r="3801" spans="2:5" x14ac:dyDescent="0.45">
      <c r="B3801" s="261" t="s">
        <v>6023</v>
      </c>
      <c r="C3801" s="262">
        <v>516086</v>
      </c>
      <c r="D3801" s="262" t="s">
        <v>559</v>
      </c>
      <c r="E3801" s="262" t="s">
        <v>553</v>
      </c>
    </row>
    <row r="3802" spans="2:5" x14ac:dyDescent="0.45">
      <c r="B3802" s="261" t="s">
        <v>6024</v>
      </c>
      <c r="C3802" s="262" t="s">
        <v>559</v>
      </c>
      <c r="D3802" s="262" t="s">
        <v>6025</v>
      </c>
      <c r="E3802" s="262" t="s">
        <v>570</v>
      </c>
    </row>
    <row r="3803" spans="2:5" x14ac:dyDescent="0.45">
      <c r="B3803" s="261" t="s">
        <v>6026</v>
      </c>
      <c r="C3803" s="262">
        <v>532310</v>
      </c>
      <c r="D3803" s="262" t="s">
        <v>6027</v>
      </c>
      <c r="E3803" s="262" t="s">
        <v>753</v>
      </c>
    </row>
    <row r="3804" spans="2:5" x14ac:dyDescent="0.45">
      <c r="B3804" s="261" t="s">
        <v>6028</v>
      </c>
      <c r="C3804" s="262">
        <v>500356</v>
      </c>
      <c r="D3804" s="262" t="s">
        <v>6029</v>
      </c>
      <c r="E3804" s="262" t="s">
        <v>553</v>
      </c>
    </row>
    <row r="3805" spans="2:5" x14ac:dyDescent="0.45">
      <c r="B3805" s="261" t="s">
        <v>6030</v>
      </c>
      <c r="C3805" s="262">
        <v>532670</v>
      </c>
      <c r="D3805" s="262" t="s">
        <v>6031</v>
      </c>
      <c r="E3805" s="262" t="s">
        <v>1256</v>
      </c>
    </row>
    <row r="3806" spans="2:5" x14ac:dyDescent="0.45">
      <c r="B3806" s="261" t="s">
        <v>6032</v>
      </c>
      <c r="C3806" s="262">
        <v>503635</v>
      </c>
      <c r="D3806" s="262" t="s">
        <v>559</v>
      </c>
      <c r="E3806" s="262" t="s">
        <v>542</v>
      </c>
    </row>
    <row r="3807" spans="2:5" x14ac:dyDescent="0.45">
      <c r="B3807" s="261" t="s">
        <v>6033</v>
      </c>
      <c r="C3807" s="262">
        <v>538975</v>
      </c>
      <c r="D3807" s="262" t="s">
        <v>559</v>
      </c>
      <c r="E3807" s="262" t="s">
        <v>576</v>
      </c>
    </row>
    <row r="3808" spans="2:5" x14ac:dyDescent="0.45">
      <c r="B3808" s="261" t="s">
        <v>6034</v>
      </c>
      <c r="C3808" s="262">
        <v>513488</v>
      </c>
      <c r="D3808" s="262" t="s">
        <v>559</v>
      </c>
      <c r="E3808" s="262" t="s">
        <v>880</v>
      </c>
    </row>
    <row r="3809" spans="2:5" x14ac:dyDescent="0.45">
      <c r="B3809" s="261" t="s">
        <v>6035</v>
      </c>
      <c r="C3809" s="262">
        <v>531667</v>
      </c>
      <c r="D3809" s="262" t="s">
        <v>559</v>
      </c>
      <c r="E3809" s="262" t="s">
        <v>581</v>
      </c>
    </row>
    <row r="3810" spans="2:5" x14ac:dyDescent="0.45">
      <c r="B3810" s="261" t="s">
        <v>6036</v>
      </c>
      <c r="C3810" s="262" t="s">
        <v>559</v>
      </c>
      <c r="D3810" s="262" t="s">
        <v>6037</v>
      </c>
      <c r="E3810" s="262" t="s">
        <v>570</v>
      </c>
    </row>
    <row r="3811" spans="2:5" x14ac:dyDescent="0.45">
      <c r="B3811" s="261" t="s">
        <v>6038</v>
      </c>
      <c r="C3811" s="262">
        <v>590128</v>
      </c>
      <c r="D3811" s="262" t="s">
        <v>559</v>
      </c>
      <c r="E3811" s="262" t="s">
        <v>545</v>
      </c>
    </row>
    <row r="3812" spans="2:5" x14ac:dyDescent="0.45">
      <c r="B3812" s="261" t="s">
        <v>6039</v>
      </c>
      <c r="C3812" s="262" t="s">
        <v>559</v>
      </c>
      <c r="D3812" s="262" t="s">
        <v>6040</v>
      </c>
      <c r="E3812" s="262" t="s">
        <v>570</v>
      </c>
    </row>
    <row r="3813" spans="2:5" x14ac:dyDescent="0.45">
      <c r="B3813" s="261" t="s">
        <v>6041</v>
      </c>
      <c r="C3813" s="262">
        <v>541358</v>
      </c>
      <c r="D3813" s="262" t="s">
        <v>559</v>
      </c>
      <c r="E3813" s="262" t="s">
        <v>576</v>
      </c>
    </row>
    <row r="3814" spans="2:5" x14ac:dyDescent="0.45">
      <c r="B3814" s="261" t="s">
        <v>6042</v>
      </c>
      <c r="C3814" s="262">
        <v>540738</v>
      </c>
      <c r="D3814" s="262" t="s">
        <v>559</v>
      </c>
      <c r="E3814" s="262" t="s">
        <v>878</v>
      </c>
    </row>
    <row r="3815" spans="2:5" x14ac:dyDescent="0.45">
      <c r="B3815" s="261" t="s">
        <v>6043</v>
      </c>
      <c r="C3815" s="262">
        <v>503696</v>
      </c>
      <c r="D3815" s="262" t="s">
        <v>559</v>
      </c>
      <c r="E3815" s="262" t="s">
        <v>978</v>
      </c>
    </row>
    <row r="3816" spans="2:5" x14ac:dyDescent="0.45">
      <c r="B3816" s="261" t="s">
        <v>6044</v>
      </c>
      <c r="C3816" s="262" t="s">
        <v>559</v>
      </c>
      <c r="D3816" s="262" t="s">
        <v>6045</v>
      </c>
      <c r="E3816" s="262" t="s">
        <v>570</v>
      </c>
    </row>
    <row r="3817" spans="2:5" x14ac:dyDescent="0.45">
      <c r="B3817" s="261" t="s">
        <v>6046</v>
      </c>
      <c r="C3817" s="262">
        <v>541112</v>
      </c>
      <c r="D3817" s="262" t="s">
        <v>559</v>
      </c>
      <c r="E3817" s="262" t="s">
        <v>955</v>
      </c>
    </row>
    <row r="3818" spans="2:5" x14ac:dyDescent="0.45">
      <c r="B3818" s="261" t="s">
        <v>6047</v>
      </c>
      <c r="C3818" s="262">
        <v>532007</v>
      </c>
      <c r="D3818" s="262" t="s">
        <v>559</v>
      </c>
      <c r="E3818" s="262" t="s">
        <v>978</v>
      </c>
    </row>
    <row r="3819" spans="2:5" x14ac:dyDescent="0.45">
      <c r="B3819" s="261" t="s">
        <v>6048</v>
      </c>
      <c r="C3819" s="262" t="s">
        <v>559</v>
      </c>
      <c r="D3819" s="262" t="s">
        <v>6049</v>
      </c>
      <c r="E3819" s="262" t="s">
        <v>570</v>
      </c>
    </row>
    <row r="3820" spans="2:5" x14ac:dyDescent="0.45">
      <c r="B3820" s="261" t="s">
        <v>6050</v>
      </c>
      <c r="C3820" s="262">
        <v>516016</v>
      </c>
      <c r="D3820" s="262" t="s">
        <v>6051</v>
      </c>
      <c r="E3820" s="262" t="s">
        <v>553</v>
      </c>
    </row>
    <row r="3821" spans="2:5" x14ac:dyDescent="0.45">
      <c r="B3821" s="261" t="s">
        <v>6052</v>
      </c>
      <c r="C3821" s="262">
        <v>526335</v>
      </c>
      <c r="D3821" s="262" t="s">
        <v>559</v>
      </c>
      <c r="E3821" s="262" t="s">
        <v>607</v>
      </c>
    </row>
    <row r="3822" spans="2:5" x14ac:dyDescent="0.45">
      <c r="B3822" s="261" t="s">
        <v>6053</v>
      </c>
      <c r="C3822" s="262">
        <v>520151</v>
      </c>
      <c r="D3822" s="262" t="s">
        <v>6054</v>
      </c>
      <c r="E3822" s="262" t="s">
        <v>1801</v>
      </c>
    </row>
    <row r="3823" spans="2:5" x14ac:dyDescent="0.45">
      <c r="B3823" s="261" t="s">
        <v>6055</v>
      </c>
      <c r="C3823" s="262">
        <v>526981</v>
      </c>
      <c r="D3823" s="262" t="s">
        <v>559</v>
      </c>
      <c r="E3823" s="262" t="s">
        <v>880</v>
      </c>
    </row>
    <row r="3824" spans="2:5" x14ac:dyDescent="0.45">
      <c r="B3824" s="261" t="s">
        <v>6056</v>
      </c>
      <c r="C3824" s="262">
        <v>530841</v>
      </c>
      <c r="D3824" s="262" t="s">
        <v>559</v>
      </c>
      <c r="E3824" s="262" t="s">
        <v>834</v>
      </c>
    </row>
    <row r="3825" spans="2:5" x14ac:dyDescent="0.45">
      <c r="B3825" s="261" t="s">
        <v>6057</v>
      </c>
      <c r="C3825" s="262">
        <v>503804</v>
      </c>
      <c r="D3825" s="262" t="s">
        <v>559</v>
      </c>
      <c r="E3825" s="262" t="s">
        <v>574</v>
      </c>
    </row>
    <row r="3826" spans="2:5" x14ac:dyDescent="0.45">
      <c r="B3826" s="261" t="s">
        <v>6058</v>
      </c>
      <c r="C3826" s="262">
        <v>512453</v>
      </c>
      <c r="D3826" s="262" t="s">
        <v>559</v>
      </c>
      <c r="E3826" s="262" t="s">
        <v>753</v>
      </c>
    </row>
    <row r="3827" spans="2:5" x14ac:dyDescent="0.45">
      <c r="B3827" s="261" t="s">
        <v>6059</v>
      </c>
      <c r="C3827" s="262">
        <v>532083</v>
      </c>
      <c r="D3827" s="262" t="s">
        <v>559</v>
      </c>
      <c r="E3827" s="262" t="s">
        <v>978</v>
      </c>
    </row>
    <row r="3828" spans="2:5" x14ac:dyDescent="0.45">
      <c r="B3828" s="261" t="s">
        <v>6060</v>
      </c>
      <c r="C3828" s="262">
        <v>530977</v>
      </c>
      <c r="D3828" s="262" t="s">
        <v>559</v>
      </c>
      <c r="E3828" s="262" t="s">
        <v>572</v>
      </c>
    </row>
    <row r="3829" spans="2:5" x14ac:dyDescent="0.45">
      <c r="B3829" s="261" t="s">
        <v>6061</v>
      </c>
      <c r="C3829" s="262">
        <v>531080</v>
      </c>
      <c r="D3829" s="262" t="s">
        <v>559</v>
      </c>
      <c r="E3829" s="262" t="s">
        <v>645</v>
      </c>
    </row>
    <row r="3830" spans="2:5" x14ac:dyDescent="0.45">
      <c r="B3830" s="261" t="s">
        <v>6062</v>
      </c>
      <c r="C3830" s="262">
        <v>538897</v>
      </c>
      <c r="D3830" s="262" t="s">
        <v>559</v>
      </c>
      <c r="E3830" s="262" t="s">
        <v>576</v>
      </c>
    </row>
    <row r="3831" spans="2:5" x14ac:dyDescent="0.45">
      <c r="B3831" s="261" t="s">
        <v>6063</v>
      </c>
      <c r="C3831" s="262" t="s">
        <v>559</v>
      </c>
      <c r="D3831" s="262" t="s">
        <v>6064</v>
      </c>
      <c r="E3831" s="262" t="s">
        <v>570</v>
      </c>
    </row>
    <row r="3832" spans="2:5" x14ac:dyDescent="0.45">
      <c r="B3832" s="261" t="s">
        <v>6065</v>
      </c>
      <c r="C3832" s="262">
        <v>508961</v>
      </c>
      <c r="D3832" s="262" t="s">
        <v>559</v>
      </c>
      <c r="E3832" s="262" t="s">
        <v>576</v>
      </c>
    </row>
    <row r="3833" spans="2:5" x14ac:dyDescent="0.45">
      <c r="B3833" s="261" t="s">
        <v>6066</v>
      </c>
      <c r="C3833" s="262">
        <v>531359</v>
      </c>
      <c r="D3833" s="262" t="s">
        <v>559</v>
      </c>
      <c r="E3833" s="262" t="s">
        <v>2956</v>
      </c>
    </row>
    <row r="3834" spans="2:5" x14ac:dyDescent="0.45">
      <c r="B3834" s="261" t="s">
        <v>6067</v>
      </c>
      <c r="C3834" s="262">
        <v>532498</v>
      </c>
      <c r="D3834" s="262" t="s">
        <v>6068</v>
      </c>
      <c r="E3834" s="262" t="s">
        <v>576</v>
      </c>
    </row>
    <row r="3835" spans="2:5" x14ac:dyDescent="0.45">
      <c r="B3835" s="261" t="s">
        <v>6069</v>
      </c>
      <c r="C3835" s="262">
        <v>532945</v>
      </c>
      <c r="D3835" s="262" t="s">
        <v>6070</v>
      </c>
      <c r="E3835" s="262" t="s">
        <v>955</v>
      </c>
    </row>
    <row r="3836" spans="2:5" x14ac:dyDescent="0.45">
      <c r="B3836" s="261" t="s">
        <v>6071</v>
      </c>
      <c r="C3836" s="262" t="s">
        <v>559</v>
      </c>
      <c r="D3836" s="262" t="s">
        <v>6072</v>
      </c>
      <c r="E3836" s="262" t="s">
        <v>508</v>
      </c>
    </row>
    <row r="3837" spans="2:5" x14ac:dyDescent="0.45">
      <c r="B3837" s="261" t="s">
        <v>6073</v>
      </c>
      <c r="C3837" s="262">
        <v>511218</v>
      </c>
      <c r="D3837" s="262" t="s">
        <v>6074</v>
      </c>
      <c r="E3837" s="262" t="s">
        <v>576</v>
      </c>
    </row>
    <row r="3838" spans="2:5" x14ac:dyDescent="0.45">
      <c r="B3838" s="261" t="s">
        <v>6075</v>
      </c>
      <c r="C3838" s="262">
        <v>511411</v>
      </c>
      <c r="D3838" s="262" t="s">
        <v>559</v>
      </c>
      <c r="E3838" s="262" t="s">
        <v>955</v>
      </c>
    </row>
    <row r="3839" spans="2:5" x14ac:dyDescent="0.45">
      <c r="B3839" s="261" t="s">
        <v>6076</v>
      </c>
      <c r="C3839" s="262">
        <v>542019</v>
      </c>
      <c r="D3839" s="262" t="s">
        <v>559</v>
      </c>
      <c r="E3839" s="262" t="s">
        <v>574</v>
      </c>
    </row>
    <row r="3840" spans="2:5" x14ac:dyDescent="0.45">
      <c r="B3840" s="261" t="s">
        <v>6077</v>
      </c>
      <c r="C3840" s="262" t="s">
        <v>559</v>
      </c>
      <c r="D3840" s="262" t="s">
        <v>6078</v>
      </c>
      <c r="E3840" s="262" t="s">
        <v>570</v>
      </c>
    </row>
    <row r="3841" spans="2:5" x14ac:dyDescent="0.45">
      <c r="B3841" s="261" t="s">
        <v>6079</v>
      </c>
      <c r="C3841" s="262">
        <v>531506</v>
      </c>
      <c r="D3841" s="262" t="s">
        <v>6080</v>
      </c>
      <c r="E3841" s="262" t="s">
        <v>978</v>
      </c>
    </row>
    <row r="3842" spans="2:5" x14ac:dyDescent="0.45">
      <c r="B3842" s="261" t="s">
        <v>6081</v>
      </c>
      <c r="C3842" s="262">
        <v>523790</v>
      </c>
      <c r="D3842" s="262" t="s">
        <v>559</v>
      </c>
      <c r="E3842" s="262" t="s">
        <v>672</v>
      </c>
    </row>
    <row r="3843" spans="2:5" x14ac:dyDescent="0.45">
      <c r="B3843" s="261" t="s">
        <v>6082</v>
      </c>
      <c r="C3843" s="262">
        <v>524632</v>
      </c>
      <c r="D3843" s="262" t="s">
        <v>559</v>
      </c>
      <c r="E3843" s="262" t="s">
        <v>597</v>
      </c>
    </row>
    <row r="3844" spans="2:5" x14ac:dyDescent="0.45">
      <c r="B3844" s="261" t="s">
        <v>6083</v>
      </c>
      <c r="C3844" s="262">
        <v>539252</v>
      </c>
      <c r="D3844" s="262" t="s">
        <v>6084</v>
      </c>
      <c r="E3844" s="262" t="s">
        <v>591</v>
      </c>
    </row>
    <row r="3845" spans="2:5" x14ac:dyDescent="0.45">
      <c r="B3845" s="261" t="s">
        <v>6085</v>
      </c>
      <c r="C3845" s="262">
        <v>517411</v>
      </c>
      <c r="D3845" s="262" t="s">
        <v>6086</v>
      </c>
      <c r="E3845" s="262" t="s">
        <v>704</v>
      </c>
    </row>
    <row r="3846" spans="2:5" x14ac:dyDescent="0.45">
      <c r="B3846" s="261" t="s">
        <v>6087</v>
      </c>
      <c r="C3846" s="262">
        <v>531219</v>
      </c>
      <c r="D3846" s="262" t="s">
        <v>559</v>
      </c>
      <c r="E3846" s="262" t="s">
        <v>597</v>
      </c>
    </row>
    <row r="3847" spans="2:5" x14ac:dyDescent="0.45">
      <c r="B3847" s="261" t="s">
        <v>6088</v>
      </c>
      <c r="C3847" s="262">
        <v>505515</v>
      </c>
      <c r="D3847" s="262" t="s">
        <v>559</v>
      </c>
      <c r="E3847" s="262" t="s">
        <v>542</v>
      </c>
    </row>
    <row r="3848" spans="2:5" x14ac:dyDescent="0.45">
      <c r="B3848" s="261" t="s">
        <v>6089</v>
      </c>
      <c r="C3848" s="262">
        <v>530907</v>
      </c>
      <c r="D3848" s="262" t="s">
        <v>559</v>
      </c>
      <c r="E3848" s="262" t="s">
        <v>978</v>
      </c>
    </row>
    <row r="3849" spans="2:5" x14ac:dyDescent="0.45">
      <c r="B3849" s="261" t="s">
        <v>6090</v>
      </c>
      <c r="C3849" s="262">
        <v>520141</v>
      </c>
      <c r="D3849" s="262" t="s">
        <v>559</v>
      </c>
      <c r="E3849" s="262" t="s">
        <v>912</v>
      </c>
    </row>
    <row r="3850" spans="2:5" x14ac:dyDescent="0.45">
      <c r="B3850" s="261" t="s">
        <v>6091</v>
      </c>
      <c r="C3850" s="262">
        <v>533014</v>
      </c>
      <c r="D3850" s="262" t="s">
        <v>6092</v>
      </c>
      <c r="E3850" s="262" t="s">
        <v>581</v>
      </c>
    </row>
    <row r="3851" spans="2:5" x14ac:dyDescent="0.45">
      <c r="B3851" s="261" t="s">
        <v>6093</v>
      </c>
      <c r="C3851" s="262">
        <v>533014</v>
      </c>
      <c r="D3851" s="262" t="s">
        <v>6092</v>
      </c>
      <c r="E3851" s="262" t="s">
        <v>581</v>
      </c>
    </row>
    <row r="3852" spans="2:5" x14ac:dyDescent="0.45">
      <c r="B3852" s="261" t="s">
        <v>6094</v>
      </c>
      <c r="C3852" s="262">
        <v>520086</v>
      </c>
      <c r="D3852" s="262" t="s">
        <v>6095</v>
      </c>
      <c r="E3852" s="262" t="s">
        <v>878</v>
      </c>
    </row>
    <row r="3853" spans="2:5" x14ac:dyDescent="0.45">
      <c r="B3853" s="261" t="s">
        <v>6096</v>
      </c>
      <c r="C3853" s="262">
        <v>540736</v>
      </c>
      <c r="D3853" s="262" t="s">
        <v>559</v>
      </c>
      <c r="E3853" s="262" t="s">
        <v>663</v>
      </c>
    </row>
    <row r="3854" spans="2:5" x14ac:dyDescent="0.45">
      <c r="B3854" s="261" t="s">
        <v>6097</v>
      </c>
      <c r="C3854" s="262">
        <v>539983</v>
      </c>
      <c r="D3854" s="262" t="s">
        <v>559</v>
      </c>
      <c r="E3854" s="262" t="s">
        <v>542</v>
      </c>
    </row>
    <row r="3855" spans="2:5" x14ac:dyDescent="0.45">
      <c r="B3855" s="261" t="s">
        <v>6098</v>
      </c>
      <c r="C3855" s="262">
        <v>532217</v>
      </c>
      <c r="D3855" s="262" t="s">
        <v>559</v>
      </c>
      <c r="E3855" s="262" t="s">
        <v>542</v>
      </c>
    </row>
    <row r="3856" spans="2:5" x14ac:dyDescent="0.45">
      <c r="B3856" s="261" t="s">
        <v>6099</v>
      </c>
      <c r="C3856" s="262">
        <v>500550</v>
      </c>
      <c r="D3856" s="262" t="s">
        <v>6100</v>
      </c>
      <c r="E3856" s="262" t="s">
        <v>602</v>
      </c>
    </row>
    <row r="3857" spans="2:5" x14ac:dyDescent="0.45">
      <c r="B3857" s="261" t="s">
        <v>6101</v>
      </c>
      <c r="C3857" s="262">
        <v>512131</v>
      </c>
      <c r="D3857" s="262" t="s">
        <v>6102</v>
      </c>
      <c r="E3857" s="262" t="s">
        <v>678</v>
      </c>
    </row>
    <row r="3858" spans="2:5" x14ac:dyDescent="0.45">
      <c r="B3858" s="261" t="s">
        <v>6103</v>
      </c>
      <c r="C3858" s="262">
        <v>523606</v>
      </c>
      <c r="D3858" s="262" t="s">
        <v>559</v>
      </c>
      <c r="E3858" s="262" t="s">
        <v>1030</v>
      </c>
    </row>
    <row r="3859" spans="2:5" x14ac:dyDescent="0.45">
      <c r="B3859" s="261" t="s">
        <v>6104</v>
      </c>
      <c r="C3859" s="262" t="s">
        <v>559</v>
      </c>
      <c r="D3859" s="262" t="s">
        <v>6105</v>
      </c>
      <c r="E3859" s="262" t="s">
        <v>570</v>
      </c>
    </row>
    <row r="3860" spans="2:5" x14ac:dyDescent="0.45">
      <c r="B3860" s="261" t="s">
        <v>6106</v>
      </c>
      <c r="C3860" s="262">
        <v>524642</v>
      </c>
      <c r="D3860" s="262" t="s">
        <v>559</v>
      </c>
      <c r="E3860" s="262" t="s">
        <v>645</v>
      </c>
    </row>
    <row r="3861" spans="2:5" x14ac:dyDescent="0.45">
      <c r="B3861" s="261" t="s">
        <v>6107</v>
      </c>
      <c r="C3861" s="262">
        <v>521194</v>
      </c>
      <c r="D3861" s="262" t="s">
        <v>6108</v>
      </c>
      <c r="E3861" s="262" t="s">
        <v>542</v>
      </c>
    </row>
    <row r="3862" spans="2:5" x14ac:dyDescent="0.45">
      <c r="B3862" s="261" t="s">
        <v>6109</v>
      </c>
      <c r="C3862" s="262" t="s">
        <v>559</v>
      </c>
      <c r="D3862" s="262" t="s">
        <v>6110</v>
      </c>
      <c r="E3862" s="262" t="s">
        <v>570</v>
      </c>
    </row>
    <row r="3863" spans="2:5" x14ac:dyDescent="0.45">
      <c r="B3863" s="261" t="s">
        <v>6111</v>
      </c>
      <c r="C3863" s="262" t="s">
        <v>559</v>
      </c>
      <c r="D3863" s="262" t="s">
        <v>6112</v>
      </c>
      <c r="E3863" s="262" t="s">
        <v>570</v>
      </c>
    </row>
    <row r="3864" spans="2:5" x14ac:dyDescent="0.45">
      <c r="B3864" s="261" t="s">
        <v>6113</v>
      </c>
      <c r="C3864" s="262">
        <v>531635</v>
      </c>
      <c r="D3864" s="262" t="s">
        <v>559</v>
      </c>
      <c r="E3864" s="262" t="s">
        <v>1189</v>
      </c>
    </row>
    <row r="3865" spans="2:5" x14ac:dyDescent="0.45">
      <c r="B3865" s="261" t="s">
        <v>6114</v>
      </c>
      <c r="C3865" s="262">
        <v>512197</v>
      </c>
      <c r="D3865" s="262" t="s">
        <v>559</v>
      </c>
      <c r="E3865" s="262" t="s">
        <v>576</v>
      </c>
    </row>
    <row r="3866" spans="2:5" x14ac:dyDescent="0.45">
      <c r="B3866" s="261" t="s">
        <v>6115</v>
      </c>
      <c r="C3866" s="262">
        <v>531635</v>
      </c>
      <c r="D3866" s="262" t="s">
        <v>559</v>
      </c>
      <c r="E3866" s="262" t="s">
        <v>1189</v>
      </c>
    </row>
    <row r="3867" spans="2:5" x14ac:dyDescent="0.45">
      <c r="B3867" s="261" t="s">
        <v>6116</v>
      </c>
      <c r="C3867" s="262" t="s">
        <v>559</v>
      </c>
      <c r="D3867" s="262" t="s">
        <v>6117</v>
      </c>
      <c r="E3867" s="262" t="s">
        <v>570</v>
      </c>
    </row>
    <row r="3868" spans="2:5" x14ac:dyDescent="0.45">
      <c r="B3868" s="261" t="s">
        <v>6118</v>
      </c>
      <c r="C3868" s="262">
        <v>536073</v>
      </c>
      <c r="D3868" s="262" t="s">
        <v>559</v>
      </c>
      <c r="E3868" s="262" t="s">
        <v>955</v>
      </c>
    </row>
    <row r="3869" spans="2:5" x14ac:dyDescent="0.45">
      <c r="B3869" s="261" t="s">
        <v>6119</v>
      </c>
      <c r="C3869" s="262">
        <v>539742</v>
      </c>
      <c r="D3869" s="262" t="s">
        <v>6120</v>
      </c>
      <c r="E3869" s="262" t="s">
        <v>1256</v>
      </c>
    </row>
    <row r="3870" spans="2:5" x14ac:dyDescent="0.45">
      <c r="B3870" s="261" t="s">
        <v>6121</v>
      </c>
      <c r="C3870" s="262">
        <v>507998</v>
      </c>
      <c r="D3870" s="262" t="s">
        <v>559</v>
      </c>
      <c r="E3870" s="262" t="s">
        <v>912</v>
      </c>
    </row>
    <row r="3871" spans="2:5" x14ac:dyDescent="0.45">
      <c r="B3871" s="261" t="s">
        <v>6122</v>
      </c>
      <c r="C3871" s="262">
        <v>513472</v>
      </c>
      <c r="D3871" s="262" t="s">
        <v>559</v>
      </c>
      <c r="E3871" s="262" t="s">
        <v>1475</v>
      </c>
    </row>
    <row r="3872" spans="2:5" x14ac:dyDescent="0.45">
      <c r="B3872" s="261" t="s">
        <v>6123</v>
      </c>
      <c r="C3872" s="262">
        <v>523838</v>
      </c>
      <c r="D3872" s="262" t="s">
        <v>6124</v>
      </c>
      <c r="E3872" s="262" t="s">
        <v>955</v>
      </c>
    </row>
    <row r="3873" spans="2:5" x14ac:dyDescent="0.45">
      <c r="B3873" s="261" t="s">
        <v>6125</v>
      </c>
      <c r="C3873" s="262">
        <v>533018</v>
      </c>
      <c r="D3873" s="262" t="s">
        <v>559</v>
      </c>
      <c r="E3873" s="262" t="s">
        <v>574</v>
      </c>
    </row>
    <row r="3874" spans="2:5" x14ac:dyDescent="0.45">
      <c r="B3874" s="261" t="s">
        <v>6126</v>
      </c>
      <c r="C3874" s="262">
        <v>533019</v>
      </c>
      <c r="D3874" s="262" t="s">
        <v>559</v>
      </c>
      <c r="E3874" s="262" t="s">
        <v>553</v>
      </c>
    </row>
    <row r="3875" spans="2:5" x14ac:dyDescent="0.45">
      <c r="B3875" s="261" t="s">
        <v>6127</v>
      </c>
      <c r="C3875" s="262">
        <v>503229</v>
      </c>
      <c r="D3875" s="262" t="s">
        <v>559</v>
      </c>
      <c r="E3875" s="262" t="s">
        <v>645</v>
      </c>
    </row>
    <row r="3876" spans="2:5" x14ac:dyDescent="0.45">
      <c r="B3876" s="261" t="s">
        <v>6128</v>
      </c>
      <c r="C3876" s="262">
        <v>519566</v>
      </c>
      <c r="D3876" s="262" t="s">
        <v>559</v>
      </c>
      <c r="E3876" s="262" t="s">
        <v>619</v>
      </c>
    </row>
    <row r="3877" spans="2:5" x14ac:dyDescent="0.45">
      <c r="B3877" s="261" t="s">
        <v>6129</v>
      </c>
      <c r="C3877" s="262">
        <v>523023</v>
      </c>
      <c r="D3877" s="262" t="s">
        <v>559</v>
      </c>
      <c r="E3877" s="262" t="s">
        <v>477</v>
      </c>
    </row>
    <row r="3878" spans="2:5" x14ac:dyDescent="0.45">
      <c r="B3878" s="261" t="s">
        <v>6130</v>
      </c>
      <c r="C3878" s="262">
        <v>532029</v>
      </c>
      <c r="D3878" s="262" t="s">
        <v>559</v>
      </c>
      <c r="E3878" s="262" t="s">
        <v>978</v>
      </c>
    </row>
    <row r="3879" spans="2:5" x14ac:dyDescent="0.45">
      <c r="B3879" s="261" t="s">
        <v>6131</v>
      </c>
      <c r="C3879" s="262">
        <v>505504</v>
      </c>
      <c r="D3879" s="262" t="s">
        <v>559</v>
      </c>
      <c r="E3879" s="262" t="s">
        <v>545</v>
      </c>
    </row>
    <row r="3880" spans="2:5" x14ac:dyDescent="0.45">
      <c r="B3880" s="261" t="s">
        <v>6132</v>
      </c>
      <c r="C3880" s="262">
        <v>505729</v>
      </c>
      <c r="D3880" s="262" t="s">
        <v>559</v>
      </c>
      <c r="E3880" s="262" t="s">
        <v>567</v>
      </c>
    </row>
    <row r="3881" spans="2:5" x14ac:dyDescent="0.45">
      <c r="B3881" s="261" t="s">
        <v>6133</v>
      </c>
      <c r="C3881" s="262">
        <v>505729</v>
      </c>
      <c r="D3881" s="262" t="s">
        <v>559</v>
      </c>
      <c r="E3881" s="262" t="s">
        <v>567</v>
      </c>
    </row>
    <row r="3882" spans="2:5" x14ac:dyDescent="0.45">
      <c r="B3882" s="261" t="s">
        <v>6134</v>
      </c>
      <c r="C3882" s="262">
        <v>509887</v>
      </c>
      <c r="D3882" s="262" t="s">
        <v>559</v>
      </c>
      <c r="E3882" s="262" t="s">
        <v>2722</v>
      </c>
    </row>
    <row r="3883" spans="2:5" x14ac:dyDescent="0.45">
      <c r="B3883" s="261" t="s">
        <v>6135</v>
      </c>
      <c r="C3883" s="262">
        <v>539410</v>
      </c>
      <c r="D3883" s="262" t="s">
        <v>559</v>
      </c>
      <c r="E3883" s="262" t="s">
        <v>581</v>
      </c>
    </row>
    <row r="3884" spans="2:5" x14ac:dyDescent="0.45">
      <c r="B3884" s="261" t="s">
        <v>6136</v>
      </c>
      <c r="C3884" s="262">
        <v>539410</v>
      </c>
      <c r="D3884" s="262" t="s">
        <v>559</v>
      </c>
      <c r="E3884" s="262" t="s">
        <v>581</v>
      </c>
    </row>
    <row r="3885" spans="2:5" x14ac:dyDescent="0.45">
      <c r="B3885" s="261" t="s">
        <v>6137</v>
      </c>
      <c r="C3885" s="262" t="s">
        <v>559</v>
      </c>
      <c r="D3885" s="262" t="s">
        <v>6138</v>
      </c>
      <c r="E3885" s="262" t="s">
        <v>570</v>
      </c>
    </row>
    <row r="3886" spans="2:5" x14ac:dyDescent="0.45">
      <c r="B3886" s="261" t="s">
        <v>6139</v>
      </c>
      <c r="C3886" s="262" t="s">
        <v>559</v>
      </c>
      <c r="D3886" s="262" t="s">
        <v>6138</v>
      </c>
      <c r="E3886" s="262" t="s">
        <v>570</v>
      </c>
    </row>
    <row r="3887" spans="2:5" x14ac:dyDescent="0.45">
      <c r="B3887" s="261" t="s">
        <v>6140</v>
      </c>
      <c r="C3887" s="262">
        <v>502742</v>
      </c>
      <c r="D3887" s="262" t="s">
        <v>6141</v>
      </c>
      <c r="E3887" s="262" t="s">
        <v>574</v>
      </c>
    </row>
    <row r="3888" spans="2:5" x14ac:dyDescent="0.45">
      <c r="B3888" s="261" t="s">
        <v>6142</v>
      </c>
      <c r="C3888" s="262">
        <v>540653</v>
      </c>
      <c r="D3888" s="262" t="s">
        <v>6143</v>
      </c>
      <c r="E3888" s="262" t="s">
        <v>678</v>
      </c>
    </row>
    <row r="3889" spans="2:5" x14ac:dyDescent="0.45">
      <c r="B3889" s="261" t="s">
        <v>6144</v>
      </c>
      <c r="C3889" s="262">
        <v>523164</v>
      </c>
      <c r="D3889" s="262" t="s">
        <v>559</v>
      </c>
      <c r="E3889" s="262" t="s">
        <v>756</v>
      </c>
    </row>
    <row r="3890" spans="2:5" x14ac:dyDescent="0.45">
      <c r="B3890" s="261" t="s">
        <v>6145</v>
      </c>
      <c r="C3890" s="262">
        <v>532879</v>
      </c>
      <c r="D3890" s="262" t="s">
        <v>559</v>
      </c>
      <c r="E3890" s="262" t="s">
        <v>1256</v>
      </c>
    </row>
    <row r="3891" spans="2:5" x14ac:dyDescent="0.45">
      <c r="B3891" s="261" t="s">
        <v>6146</v>
      </c>
      <c r="C3891" s="262" t="s">
        <v>559</v>
      </c>
      <c r="D3891" s="262" t="s">
        <v>6147</v>
      </c>
      <c r="E3891" s="262" t="s">
        <v>570</v>
      </c>
    </row>
    <row r="3892" spans="2:5" x14ac:dyDescent="0.45">
      <c r="B3892" s="261" t="s">
        <v>6148</v>
      </c>
      <c r="C3892" s="262" t="s">
        <v>559</v>
      </c>
      <c r="D3892" s="262" t="s">
        <v>6147</v>
      </c>
      <c r="E3892" s="262" t="s">
        <v>570</v>
      </c>
    </row>
    <row r="3893" spans="2:5" x14ac:dyDescent="0.45">
      <c r="B3893" s="261" t="s">
        <v>6149</v>
      </c>
      <c r="C3893" s="262">
        <v>538667</v>
      </c>
      <c r="D3893" s="262" t="s">
        <v>559</v>
      </c>
      <c r="E3893" s="262" t="s">
        <v>581</v>
      </c>
    </row>
    <row r="3894" spans="2:5" x14ac:dyDescent="0.45">
      <c r="B3894" s="261" t="s">
        <v>6150</v>
      </c>
      <c r="C3894" s="262">
        <v>512589</v>
      </c>
      <c r="D3894" s="262" t="s">
        <v>559</v>
      </c>
      <c r="E3894" s="262" t="s">
        <v>581</v>
      </c>
    </row>
    <row r="3895" spans="2:5" x14ac:dyDescent="0.45">
      <c r="B3895" s="261" t="s">
        <v>6151</v>
      </c>
      <c r="C3895" s="262">
        <v>532961</v>
      </c>
      <c r="D3895" s="262" t="s">
        <v>6152</v>
      </c>
      <c r="E3895" s="262" t="s">
        <v>639</v>
      </c>
    </row>
    <row r="3896" spans="2:5" x14ac:dyDescent="0.45">
      <c r="B3896" s="261" t="s">
        <v>6153</v>
      </c>
      <c r="C3896" s="262">
        <v>532795</v>
      </c>
      <c r="D3896" s="262" t="s">
        <v>6154</v>
      </c>
      <c r="E3896" s="262" t="s">
        <v>1294</v>
      </c>
    </row>
    <row r="3897" spans="2:5" x14ac:dyDescent="0.45">
      <c r="B3897" s="261" t="s">
        <v>6155</v>
      </c>
      <c r="C3897" s="262">
        <v>503811</v>
      </c>
      <c r="D3897" s="262" t="s">
        <v>6156</v>
      </c>
      <c r="E3897" s="262" t="s">
        <v>574</v>
      </c>
    </row>
    <row r="3898" spans="2:5" x14ac:dyDescent="0.45">
      <c r="B3898" s="261" t="s">
        <v>6157</v>
      </c>
      <c r="C3898" s="262">
        <v>504398</v>
      </c>
      <c r="D3898" s="262" t="s">
        <v>559</v>
      </c>
      <c r="E3898" s="262" t="s">
        <v>672</v>
      </c>
    </row>
    <row r="3899" spans="2:5" x14ac:dyDescent="0.45">
      <c r="B3899" s="261" t="s">
        <v>6158</v>
      </c>
      <c r="C3899" s="262">
        <v>533206</v>
      </c>
      <c r="D3899" s="262" t="s">
        <v>6159</v>
      </c>
      <c r="E3899" s="262" t="s">
        <v>697</v>
      </c>
    </row>
    <row r="3900" spans="2:5" x14ac:dyDescent="0.45">
      <c r="B3900" s="261" t="s">
        <v>6160</v>
      </c>
      <c r="C3900" s="262">
        <v>500472</v>
      </c>
      <c r="D3900" s="262" t="s">
        <v>6161</v>
      </c>
      <c r="E3900" s="262" t="s">
        <v>743</v>
      </c>
    </row>
    <row r="3901" spans="2:5" x14ac:dyDescent="0.45">
      <c r="B3901" s="261" t="s">
        <v>6162</v>
      </c>
      <c r="C3901" s="262">
        <v>500472</v>
      </c>
      <c r="D3901" s="262" t="s">
        <v>6163</v>
      </c>
      <c r="E3901" s="262" t="s">
        <v>743</v>
      </c>
    </row>
    <row r="3902" spans="2:5" x14ac:dyDescent="0.45">
      <c r="B3902" s="261" t="s">
        <v>6164</v>
      </c>
      <c r="C3902" s="262">
        <v>539861</v>
      </c>
      <c r="D3902" s="262" t="s">
        <v>6165</v>
      </c>
      <c r="E3902" s="262" t="s">
        <v>955</v>
      </c>
    </row>
    <row r="3903" spans="2:5" x14ac:dyDescent="0.45">
      <c r="B3903" s="261" t="s">
        <v>6166</v>
      </c>
      <c r="C3903" s="262">
        <v>538562</v>
      </c>
      <c r="D3903" s="262" t="s">
        <v>6167</v>
      </c>
      <c r="E3903" s="262" t="s">
        <v>955</v>
      </c>
    </row>
    <row r="3904" spans="2:5" x14ac:dyDescent="0.45">
      <c r="B3904" s="261" t="s">
        <v>6168</v>
      </c>
      <c r="C3904" s="262">
        <v>532143</v>
      </c>
      <c r="D3904" s="262" t="s">
        <v>6169</v>
      </c>
      <c r="E3904" s="262" t="s">
        <v>639</v>
      </c>
    </row>
    <row r="3905" spans="2:5" x14ac:dyDescent="0.45">
      <c r="B3905" s="261" t="s">
        <v>6170</v>
      </c>
      <c r="C3905" s="262">
        <v>532143</v>
      </c>
      <c r="D3905" s="262" t="s">
        <v>6169</v>
      </c>
      <c r="E3905" s="262" t="s">
        <v>639</v>
      </c>
    </row>
    <row r="3906" spans="2:5" x14ac:dyDescent="0.45">
      <c r="B3906" s="261" t="s">
        <v>6171</v>
      </c>
      <c r="C3906" s="262">
        <v>531169</v>
      </c>
      <c r="D3906" s="262" t="s">
        <v>559</v>
      </c>
      <c r="E3906" s="262" t="s">
        <v>576</v>
      </c>
    </row>
    <row r="3907" spans="2:5" x14ac:dyDescent="0.45">
      <c r="B3907" s="261" t="s">
        <v>6172</v>
      </c>
      <c r="C3907" s="262" t="s">
        <v>559</v>
      </c>
      <c r="D3907" s="262" t="s">
        <v>6173</v>
      </c>
      <c r="E3907" s="262" t="s">
        <v>570</v>
      </c>
    </row>
    <row r="3908" spans="2:5" x14ac:dyDescent="0.45">
      <c r="B3908" s="261" t="s">
        <v>6174</v>
      </c>
      <c r="C3908" s="262">
        <v>541967</v>
      </c>
      <c r="D3908" s="262" t="s">
        <v>559</v>
      </c>
      <c r="E3908" s="262" t="s">
        <v>672</v>
      </c>
    </row>
    <row r="3909" spans="2:5" x14ac:dyDescent="0.45">
      <c r="B3909" s="261" t="s">
        <v>6175</v>
      </c>
      <c r="C3909" s="262">
        <v>526479</v>
      </c>
      <c r="D3909" s="262" t="s">
        <v>559</v>
      </c>
      <c r="E3909" s="262" t="s">
        <v>574</v>
      </c>
    </row>
    <row r="3910" spans="2:5" x14ac:dyDescent="0.45">
      <c r="B3910" s="261" t="s">
        <v>6176</v>
      </c>
      <c r="C3910" s="262">
        <v>505650</v>
      </c>
      <c r="D3910" s="262" t="s">
        <v>559</v>
      </c>
      <c r="E3910" s="262" t="s">
        <v>637</v>
      </c>
    </row>
    <row r="3911" spans="2:5" x14ac:dyDescent="0.45">
      <c r="B3911" s="261" t="s">
        <v>6177</v>
      </c>
      <c r="C3911" s="262">
        <v>538919</v>
      </c>
      <c r="D3911" s="262" t="s">
        <v>559</v>
      </c>
      <c r="E3911" s="262" t="s">
        <v>645</v>
      </c>
    </row>
    <row r="3912" spans="2:5" x14ac:dyDescent="0.45">
      <c r="B3912" s="261" t="s">
        <v>6178</v>
      </c>
      <c r="C3912" s="262">
        <v>538919</v>
      </c>
      <c r="D3912" s="262" t="s">
        <v>559</v>
      </c>
      <c r="E3912" s="262" t="s">
        <v>645</v>
      </c>
    </row>
    <row r="3913" spans="2:5" x14ac:dyDescent="0.45">
      <c r="B3913" s="261" t="s">
        <v>6179</v>
      </c>
      <c r="C3913" s="262">
        <v>539494</v>
      </c>
      <c r="D3913" s="262" t="s">
        <v>559</v>
      </c>
      <c r="E3913" s="262" t="s">
        <v>576</v>
      </c>
    </row>
    <row r="3914" spans="2:5" x14ac:dyDescent="0.45">
      <c r="B3914" s="261" t="s">
        <v>6180</v>
      </c>
      <c r="C3914" s="262">
        <v>532419</v>
      </c>
      <c r="D3914" s="262" t="s">
        <v>6181</v>
      </c>
      <c r="E3914" s="262" t="s">
        <v>2178</v>
      </c>
    </row>
    <row r="3915" spans="2:5" x14ac:dyDescent="0.45">
      <c r="B3915" s="261" t="s">
        <v>6182</v>
      </c>
      <c r="C3915" s="262">
        <v>508905</v>
      </c>
      <c r="D3915" s="262" t="s">
        <v>559</v>
      </c>
      <c r="E3915" s="262" t="s">
        <v>542</v>
      </c>
    </row>
    <row r="3916" spans="2:5" x14ac:dyDescent="0.45">
      <c r="B3916" s="261" t="s">
        <v>6183</v>
      </c>
      <c r="C3916" s="262">
        <v>505192</v>
      </c>
      <c r="D3916" s="262" t="s">
        <v>6184</v>
      </c>
      <c r="E3916" s="262" t="s">
        <v>637</v>
      </c>
    </row>
    <row r="3917" spans="2:5" x14ac:dyDescent="0.45">
      <c r="B3917" s="261" t="s">
        <v>6185</v>
      </c>
      <c r="C3917" s="262">
        <v>540686</v>
      </c>
      <c r="D3917" s="262" t="s">
        <v>559</v>
      </c>
      <c r="E3917" s="262" t="s">
        <v>597</v>
      </c>
    </row>
    <row r="3918" spans="2:5" x14ac:dyDescent="0.45">
      <c r="B3918" s="261" t="s">
        <v>6186</v>
      </c>
      <c r="C3918" s="262">
        <v>540679</v>
      </c>
      <c r="D3918" s="262" t="s">
        <v>6187</v>
      </c>
      <c r="E3918" s="262" t="s">
        <v>597</v>
      </c>
    </row>
    <row r="3919" spans="2:5" x14ac:dyDescent="0.45">
      <c r="B3919" s="261" t="s">
        <v>6188</v>
      </c>
      <c r="C3919" s="262">
        <v>540679</v>
      </c>
      <c r="D3919" s="262" t="s">
        <v>6187</v>
      </c>
      <c r="E3919" s="262" t="s">
        <v>597</v>
      </c>
    </row>
    <row r="3920" spans="2:5" x14ac:dyDescent="0.45">
      <c r="B3920" s="261" t="s">
        <v>6189</v>
      </c>
      <c r="C3920" s="262">
        <v>532815</v>
      </c>
      <c r="D3920" s="262" t="s">
        <v>6190</v>
      </c>
      <c r="E3920" s="262" t="s">
        <v>597</v>
      </c>
    </row>
    <row r="3921" spans="2:5" x14ac:dyDescent="0.45">
      <c r="B3921" s="261" t="s">
        <v>6191</v>
      </c>
      <c r="C3921" s="262" t="s">
        <v>559</v>
      </c>
      <c r="D3921" s="262" t="s">
        <v>6192</v>
      </c>
      <c r="E3921" s="262" t="s">
        <v>570</v>
      </c>
    </row>
    <row r="3922" spans="2:5" x14ac:dyDescent="0.45">
      <c r="B3922" s="261" t="s">
        <v>6193</v>
      </c>
      <c r="C3922" s="262">
        <v>505827</v>
      </c>
      <c r="D3922" s="262" t="s">
        <v>559</v>
      </c>
      <c r="E3922" s="262" t="s">
        <v>743</v>
      </c>
    </row>
    <row r="3923" spans="2:5" x14ac:dyDescent="0.45">
      <c r="B3923" s="261" t="s">
        <v>6194</v>
      </c>
      <c r="C3923" s="262">
        <v>538635</v>
      </c>
      <c r="D3923" s="262" t="s">
        <v>6195</v>
      </c>
      <c r="E3923" s="262" t="s">
        <v>878</v>
      </c>
    </row>
    <row r="3924" spans="2:5" x14ac:dyDescent="0.45">
      <c r="B3924" s="261" t="s">
        <v>6196</v>
      </c>
      <c r="C3924" s="262">
        <v>532784</v>
      </c>
      <c r="D3924" s="262" t="s">
        <v>6197</v>
      </c>
      <c r="E3924" s="262" t="s">
        <v>645</v>
      </c>
    </row>
    <row r="3925" spans="2:5" x14ac:dyDescent="0.45">
      <c r="B3925" s="261" t="s">
        <v>6198</v>
      </c>
      <c r="C3925" s="262">
        <v>512014</v>
      </c>
      <c r="D3925" s="262" t="s">
        <v>559</v>
      </c>
      <c r="E3925" s="262" t="s">
        <v>978</v>
      </c>
    </row>
    <row r="3926" spans="2:5" x14ac:dyDescent="0.45">
      <c r="B3926" s="261" t="s">
        <v>6199</v>
      </c>
      <c r="C3926" s="262">
        <v>538923</v>
      </c>
      <c r="D3926" s="262" t="s">
        <v>559</v>
      </c>
      <c r="E3926" s="262" t="s">
        <v>545</v>
      </c>
    </row>
    <row r="3927" spans="2:5" x14ac:dyDescent="0.45">
      <c r="B3927" s="261" t="s">
        <v>6200</v>
      </c>
      <c r="C3927" s="262">
        <v>504375</v>
      </c>
      <c r="D3927" s="262" t="s">
        <v>559</v>
      </c>
      <c r="E3927" s="262" t="s">
        <v>545</v>
      </c>
    </row>
    <row r="3928" spans="2:5" x14ac:dyDescent="0.45">
      <c r="B3928" s="261" t="s">
        <v>6201</v>
      </c>
      <c r="C3928" s="262">
        <v>532344</v>
      </c>
      <c r="D3928" s="262" t="s">
        <v>559</v>
      </c>
      <c r="E3928" s="262" t="s">
        <v>651</v>
      </c>
    </row>
    <row r="3929" spans="2:5" x14ac:dyDescent="0.45">
      <c r="B3929" s="261" t="s">
        <v>6202</v>
      </c>
      <c r="C3929" s="262">
        <v>532344</v>
      </c>
      <c r="D3929" s="262" t="s">
        <v>559</v>
      </c>
      <c r="E3929" s="262" t="s">
        <v>651</v>
      </c>
    </row>
    <row r="3930" spans="2:5" x14ac:dyDescent="0.45">
      <c r="B3930" s="261" t="s">
        <v>6203</v>
      </c>
      <c r="C3930" s="262" t="s">
        <v>559</v>
      </c>
      <c r="D3930" s="262" t="s">
        <v>6204</v>
      </c>
      <c r="E3930" s="262" t="s">
        <v>570</v>
      </c>
    </row>
    <row r="3931" spans="2:5" x14ac:dyDescent="0.45">
      <c r="B3931" s="261" t="s">
        <v>6205</v>
      </c>
      <c r="C3931" s="262">
        <v>532725</v>
      </c>
      <c r="D3931" s="262" t="s">
        <v>6206</v>
      </c>
      <c r="E3931" s="262" t="s">
        <v>718</v>
      </c>
    </row>
    <row r="3932" spans="2:5" x14ac:dyDescent="0.45">
      <c r="B3932" s="261" t="s">
        <v>6207</v>
      </c>
      <c r="C3932" s="262">
        <v>532725</v>
      </c>
      <c r="D3932" s="262" t="s">
        <v>6206</v>
      </c>
      <c r="E3932" s="262" t="s">
        <v>718</v>
      </c>
    </row>
    <row r="3933" spans="2:5" x14ac:dyDescent="0.45">
      <c r="B3933" s="261" t="s">
        <v>6208</v>
      </c>
      <c r="C3933" s="262">
        <v>541540</v>
      </c>
      <c r="D3933" s="262" t="s">
        <v>6209</v>
      </c>
      <c r="E3933" s="262" t="s">
        <v>597</v>
      </c>
    </row>
    <row r="3934" spans="2:5" x14ac:dyDescent="0.45">
      <c r="B3934" s="261" t="s">
        <v>6210</v>
      </c>
      <c r="C3934" s="262" t="s">
        <v>559</v>
      </c>
      <c r="D3934" s="262" t="s">
        <v>6211</v>
      </c>
      <c r="E3934" s="262" t="s">
        <v>570</v>
      </c>
    </row>
    <row r="3935" spans="2:5" x14ac:dyDescent="0.45">
      <c r="B3935" s="261" t="s">
        <v>6212</v>
      </c>
      <c r="C3935" s="262">
        <v>500394</v>
      </c>
      <c r="D3935" s="262" t="s">
        <v>559</v>
      </c>
      <c r="E3935" s="262" t="s">
        <v>743</v>
      </c>
    </row>
    <row r="3936" spans="2:5" x14ac:dyDescent="0.45">
      <c r="B3936" s="261" t="s">
        <v>6213</v>
      </c>
      <c r="C3936" s="262">
        <v>502460</v>
      </c>
      <c r="D3936" s="262" t="s">
        <v>559</v>
      </c>
      <c r="E3936" s="262" t="s">
        <v>553</v>
      </c>
    </row>
    <row r="3937" spans="2:5" x14ac:dyDescent="0.45">
      <c r="B3937" s="261" t="s">
        <v>6214</v>
      </c>
      <c r="C3937" s="262">
        <v>513699</v>
      </c>
      <c r="D3937" s="262" t="s">
        <v>559</v>
      </c>
      <c r="E3937" s="262" t="s">
        <v>1085</v>
      </c>
    </row>
    <row r="3938" spans="2:5" x14ac:dyDescent="0.45">
      <c r="B3938" s="261" t="s">
        <v>6215</v>
      </c>
      <c r="C3938" s="262">
        <v>538575</v>
      </c>
      <c r="D3938" s="262" t="s">
        <v>559</v>
      </c>
      <c r="E3938" s="262" t="s">
        <v>581</v>
      </c>
    </row>
    <row r="3939" spans="2:5" x14ac:dyDescent="0.45">
      <c r="B3939" s="261" t="s">
        <v>6216</v>
      </c>
      <c r="C3939" s="262">
        <v>522152</v>
      </c>
      <c r="D3939" s="262" t="s">
        <v>559</v>
      </c>
      <c r="E3939" s="262" t="s">
        <v>567</v>
      </c>
    </row>
    <row r="3940" spans="2:5" x14ac:dyDescent="0.45">
      <c r="B3940" s="261" t="s">
        <v>6217</v>
      </c>
      <c r="C3940" s="262">
        <v>511571</v>
      </c>
      <c r="D3940" s="262" t="s">
        <v>559</v>
      </c>
      <c r="E3940" s="262" t="s">
        <v>576</v>
      </c>
    </row>
    <row r="3941" spans="2:5" x14ac:dyDescent="0.45">
      <c r="B3941" s="261" t="s">
        <v>6218</v>
      </c>
      <c r="C3941" s="262">
        <v>507514</v>
      </c>
      <c r="D3941" s="262" t="s">
        <v>6219</v>
      </c>
      <c r="E3941" s="262" t="s">
        <v>1189</v>
      </c>
    </row>
    <row r="3942" spans="2:5" x14ac:dyDescent="0.45">
      <c r="B3942" s="261" t="s">
        <v>6220</v>
      </c>
      <c r="C3942" s="262">
        <v>521034</v>
      </c>
      <c r="D3942" s="262" t="s">
        <v>6221</v>
      </c>
      <c r="E3942" s="262" t="s">
        <v>574</v>
      </c>
    </row>
    <row r="3943" spans="2:5" x14ac:dyDescent="0.45">
      <c r="B3943" s="261" t="s">
        <v>6222</v>
      </c>
      <c r="C3943" s="262">
        <v>531548</v>
      </c>
      <c r="D3943" s="262" t="s">
        <v>6223</v>
      </c>
      <c r="E3943" s="262" t="s">
        <v>834</v>
      </c>
    </row>
    <row r="3944" spans="2:5" x14ac:dyDescent="0.45">
      <c r="B3944" s="261" t="s">
        <v>6224</v>
      </c>
      <c r="C3944" s="262">
        <v>533001</v>
      </c>
      <c r="D3944" s="262" t="s">
        <v>6225</v>
      </c>
      <c r="E3944" s="262" t="s">
        <v>567</v>
      </c>
    </row>
    <row r="3945" spans="2:5" x14ac:dyDescent="0.45">
      <c r="B3945" s="261" t="s">
        <v>6226</v>
      </c>
      <c r="C3945" s="262">
        <v>526901</v>
      </c>
      <c r="D3945" s="262" t="s">
        <v>559</v>
      </c>
      <c r="E3945" s="262" t="s">
        <v>607</v>
      </c>
    </row>
    <row r="3946" spans="2:5" x14ac:dyDescent="0.45">
      <c r="B3946" s="261" t="s">
        <v>6227</v>
      </c>
      <c r="C3946" s="262">
        <v>538943</v>
      </c>
      <c r="D3946" s="262" t="s">
        <v>559</v>
      </c>
      <c r="E3946" s="262" t="s">
        <v>576</v>
      </c>
    </row>
    <row r="3947" spans="2:5" x14ac:dyDescent="0.45">
      <c r="B3947" s="261" t="s">
        <v>6228</v>
      </c>
      <c r="C3947" s="262" t="s">
        <v>559</v>
      </c>
      <c r="D3947" s="262" t="s">
        <v>6229</v>
      </c>
      <c r="E3947" s="262" t="s">
        <v>570</v>
      </c>
    </row>
    <row r="3948" spans="2:5" x14ac:dyDescent="0.45">
      <c r="B3948" s="261" t="s">
        <v>6230</v>
      </c>
      <c r="C3948" s="262">
        <v>532221</v>
      </c>
      <c r="D3948" s="262" t="s">
        <v>6231</v>
      </c>
      <c r="E3948" s="262" t="s">
        <v>545</v>
      </c>
    </row>
    <row r="3949" spans="2:5" x14ac:dyDescent="0.45">
      <c r="B3949" s="261" t="s">
        <v>6232</v>
      </c>
      <c r="C3949" s="262">
        <v>539378</v>
      </c>
      <c r="D3949" s="262" t="s">
        <v>559</v>
      </c>
      <c r="E3949" s="262" t="s">
        <v>1027</v>
      </c>
    </row>
    <row r="3950" spans="2:5" x14ac:dyDescent="0.45">
      <c r="B3950" s="261" t="s">
        <v>6233</v>
      </c>
      <c r="C3950" s="262" t="s">
        <v>559</v>
      </c>
      <c r="D3950" s="262" t="s">
        <v>6234</v>
      </c>
      <c r="E3950" s="262" t="s">
        <v>570</v>
      </c>
    </row>
    <row r="3951" spans="2:5" x14ac:dyDescent="0.45">
      <c r="B3951" s="261" t="s">
        <v>6235</v>
      </c>
      <c r="C3951" s="262">
        <v>541633</v>
      </c>
      <c r="D3951" s="262" t="s">
        <v>559</v>
      </c>
      <c r="E3951" s="262" t="s">
        <v>553</v>
      </c>
    </row>
    <row r="3952" spans="2:5" x14ac:dyDescent="0.45">
      <c r="B3952" s="261" t="s">
        <v>6236</v>
      </c>
      <c r="C3952" s="262">
        <v>532679</v>
      </c>
      <c r="D3952" s="262" t="s">
        <v>6237</v>
      </c>
      <c r="E3952" s="262" t="s">
        <v>548</v>
      </c>
    </row>
    <row r="3953" spans="2:5" x14ac:dyDescent="0.45">
      <c r="B3953" s="261" t="s">
        <v>6238</v>
      </c>
      <c r="C3953" s="262">
        <v>521036</v>
      </c>
      <c r="D3953" s="262" t="s">
        <v>559</v>
      </c>
      <c r="E3953" s="262" t="s">
        <v>574</v>
      </c>
    </row>
    <row r="3954" spans="2:5" x14ac:dyDescent="0.45">
      <c r="B3954" s="261" t="s">
        <v>6239</v>
      </c>
      <c r="C3954" s="262">
        <v>521036</v>
      </c>
      <c r="D3954" s="262" t="s">
        <v>559</v>
      </c>
      <c r="E3954" s="262" t="s">
        <v>574</v>
      </c>
    </row>
    <row r="3955" spans="2:5" x14ac:dyDescent="0.45">
      <c r="B3955" s="261" t="s">
        <v>6240</v>
      </c>
      <c r="C3955" s="262">
        <v>531398</v>
      </c>
      <c r="D3955" s="262" t="s">
        <v>559</v>
      </c>
      <c r="E3955" s="262" t="s">
        <v>597</v>
      </c>
    </row>
    <row r="3956" spans="2:5" x14ac:dyDescent="0.45">
      <c r="B3956" s="261" t="s">
        <v>6241</v>
      </c>
      <c r="C3956" s="262">
        <v>526477</v>
      </c>
      <c r="D3956" s="262" t="s">
        <v>559</v>
      </c>
      <c r="E3956" s="262" t="s">
        <v>736</v>
      </c>
    </row>
    <row r="3957" spans="2:5" x14ac:dyDescent="0.45">
      <c r="B3957" s="261" t="s">
        <v>6242</v>
      </c>
      <c r="C3957" s="262">
        <v>516108</v>
      </c>
      <c r="D3957" s="262" t="s">
        <v>559</v>
      </c>
      <c r="E3957" s="262" t="s">
        <v>553</v>
      </c>
    </row>
    <row r="3958" spans="2:5" x14ac:dyDescent="0.45">
      <c r="B3958" s="261" t="s">
        <v>6243</v>
      </c>
      <c r="C3958" s="262">
        <v>538891</v>
      </c>
      <c r="D3958" s="262" t="s">
        <v>559</v>
      </c>
      <c r="E3958" s="262" t="s">
        <v>576</v>
      </c>
    </row>
    <row r="3959" spans="2:5" x14ac:dyDescent="0.45">
      <c r="B3959" s="261" t="s">
        <v>6244</v>
      </c>
      <c r="C3959" s="262" t="s">
        <v>559</v>
      </c>
      <c r="D3959" s="262" t="s">
        <v>6245</v>
      </c>
      <c r="E3959" s="262" t="s">
        <v>570</v>
      </c>
    </row>
    <row r="3960" spans="2:5" x14ac:dyDescent="0.45">
      <c r="B3960" s="261" t="s">
        <v>6246</v>
      </c>
      <c r="C3960" s="262">
        <v>509910</v>
      </c>
      <c r="D3960" s="262" t="s">
        <v>559</v>
      </c>
      <c r="E3960" s="262" t="s">
        <v>607</v>
      </c>
    </row>
    <row r="3961" spans="2:5" x14ac:dyDescent="0.45">
      <c r="B3961" s="261" t="s">
        <v>6247</v>
      </c>
      <c r="C3961" s="262">
        <v>540174</v>
      </c>
      <c r="D3961" s="262" t="s">
        <v>559</v>
      </c>
      <c r="E3961" s="262" t="s">
        <v>545</v>
      </c>
    </row>
    <row r="3962" spans="2:5" x14ac:dyDescent="0.45">
      <c r="B3962" s="261" t="s">
        <v>6248</v>
      </c>
      <c r="C3962" s="262">
        <v>514454</v>
      </c>
      <c r="D3962" s="262" t="s">
        <v>559</v>
      </c>
      <c r="E3962" s="262" t="s">
        <v>574</v>
      </c>
    </row>
    <row r="3963" spans="2:5" x14ac:dyDescent="0.45">
      <c r="B3963" s="261" t="s">
        <v>6249</v>
      </c>
      <c r="C3963" s="262">
        <v>513498</v>
      </c>
      <c r="D3963" s="262" t="s">
        <v>559</v>
      </c>
      <c r="E3963" s="262" t="s">
        <v>539</v>
      </c>
    </row>
    <row r="3964" spans="2:5" x14ac:dyDescent="0.45">
      <c r="B3964" s="261" t="s">
        <v>6250</v>
      </c>
      <c r="C3964" s="262">
        <v>532669</v>
      </c>
      <c r="D3964" s="262" t="s">
        <v>559</v>
      </c>
      <c r="E3964" s="262" t="s">
        <v>607</v>
      </c>
    </row>
    <row r="3965" spans="2:5" x14ac:dyDescent="0.45">
      <c r="B3965" s="261" t="s">
        <v>6251</v>
      </c>
      <c r="C3965" s="262">
        <v>590030</v>
      </c>
      <c r="D3965" s="262" t="s">
        <v>6252</v>
      </c>
      <c r="E3965" s="262" t="s">
        <v>1065</v>
      </c>
    </row>
    <row r="3966" spans="2:5" x14ac:dyDescent="0.45">
      <c r="B3966" s="261" t="s">
        <v>6253</v>
      </c>
      <c r="C3966" s="262">
        <v>523826</v>
      </c>
      <c r="D3966" s="262" t="s">
        <v>559</v>
      </c>
      <c r="E3966" s="262" t="s">
        <v>672</v>
      </c>
    </row>
    <row r="3967" spans="2:5" x14ac:dyDescent="0.45">
      <c r="B3967" s="261" t="s">
        <v>6254</v>
      </c>
      <c r="C3967" s="262">
        <v>532025</v>
      </c>
      <c r="D3967" s="262" t="s">
        <v>559</v>
      </c>
      <c r="E3967" s="262" t="s">
        <v>562</v>
      </c>
    </row>
    <row r="3968" spans="2:5" x14ac:dyDescent="0.45">
      <c r="B3968" s="261" t="s">
        <v>6255</v>
      </c>
      <c r="C3968" s="262">
        <v>530289</v>
      </c>
      <c r="D3968" s="262" t="s">
        <v>559</v>
      </c>
      <c r="E3968" s="262" t="s">
        <v>978</v>
      </c>
    </row>
    <row r="3969" spans="2:5" x14ac:dyDescent="0.45">
      <c r="B3969" s="261" t="s">
        <v>6256</v>
      </c>
      <c r="C3969" s="262">
        <v>542376</v>
      </c>
      <c r="D3969" s="262" t="s">
        <v>6257</v>
      </c>
      <c r="E3969" s="262" t="s">
        <v>542</v>
      </c>
    </row>
    <row r="3970" spans="2:5" x14ac:dyDescent="0.45">
      <c r="B3970" s="261" t="s">
        <v>6258</v>
      </c>
      <c r="C3970" s="262">
        <v>541890</v>
      </c>
      <c r="D3970" s="262" t="s">
        <v>559</v>
      </c>
      <c r="E3970" s="262" t="s">
        <v>545</v>
      </c>
    </row>
    <row r="3971" spans="2:5" x14ac:dyDescent="0.45">
      <c r="B3971" s="261" t="s">
        <v>6259</v>
      </c>
      <c r="C3971" s="262">
        <v>538920</v>
      </c>
      <c r="D3971" s="262" t="s">
        <v>559</v>
      </c>
      <c r="E3971" s="262" t="s">
        <v>581</v>
      </c>
    </row>
    <row r="3972" spans="2:5" x14ac:dyDescent="0.45">
      <c r="B3972" s="261" t="s">
        <v>6260</v>
      </c>
      <c r="C3972" s="262" t="s">
        <v>559</v>
      </c>
      <c r="D3972" s="262" t="s">
        <v>6261</v>
      </c>
      <c r="E3972" s="262" t="s">
        <v>508</v>
      </c>
    </row>
    <row r="3973" spans="2:5" x14ac:dyDescent="0.45">
      <c r="B3973" s="261" t="s">
        <v>6262</v>
      </c>
      <c r="C3973" s="262" t="s">
        <v>559</v>
      </c>
      <c r="D3973" s="262" t="s">
        <v>6261</v>
      </c>
      <c r="E3973" s="262" t="s">
        <v>508</v>
      </c>
    </row>
    <row r="3974" spans="2:5" x14ac:dyDescent="0.45">
      <c r="B3974" s="261" t="s">
        <v>6263</v>
      </c>
      <c r="C3974" s="262">
        <v>524727</v>
      </c>
      <c r="D3974" s="262" t="s">
        <v>559</v>
      </c>
      <c r="E3974" s="262" t="s">
        <v>597</v>
      </c>
    </row>
    <row r="3975" spans="2:5" x14ac:dyDescent="0.45">
      <c r="B3975" s="261" t="s">
        <v>6264</v>
      </c>
      <c r="C3975" s="262">
        <v>531370</v>
      </c>
      <c r="D3975" s="262" t="s">
        <v>559</v>
      </c>
      <c r="E3975" s="262" t="s">
        <v>545</v>
      </c>
    </row>
    <row r="3976" spans="2:5" x14ac:dyDescent="0.45">
      <c r="B3976" s="261" t="s">
        <v>6265</v>
      </c>
      <c r="C3976" s="262">
        <v>540211</v>
      </c>
      <c r="D3976" s="262" t="s">
        <v>559</v>
      </c>
      <c r="E3976" s="262" t="s">
        <v>576</v>
      </c>
    </row>
    <row r="3977" spans="2:5" x14ac:dyDescent="0.45">
      <c r="B3977" s="261" t="s">
        <v>6266</v>
      </c>
      <c r="C3977" s="262">
        <v>534425</v>
      </c>
      <c r="D3977" s="262" t="s">
        <v>6267</v>
      </c>
      <c r="E3977" s="262" t="s">
        <v>1046</v>
      </c>
    </row>
    <row r="3978" spans="2:5" x14ac:dyDescent="0.45">
      <c r="B3978" s="261" t="s">
        <v>6268</v>
      </c>
      <c r="C3978" s="262">
        <v>513687</v>
      </c>
      <c r="D3978" s="262" t="s">
        <v>559</v>
      </c>
      <c r="E3978" s="262" t="s">
        <v>912</v>
      </c>
    </row>
    <row r="3979" spans="2:5" x14ac:dyDescent="0.45">
      <c r="B3979" s="261" t="s">
        <v>6269</v>
      </c>
      <c r="C3979" s="262" t="s">
        <v>559</v>
      </c>
      <c r="D3979" s="262" t="s">
        <v>6270</v>
      </c>
      <c r="E3979" s="262" t="s">
        <v>570</v>
      </c>
    </row>
    <row r="3980" spans="2:5" x14ac:dyDescent="0.45">
      <c r="B3980" s="261" t="s">
        <v>6271</v>
      </c>
      <c r="C3980" s="262">
        <v>531982</v>
      </c>
      <c r="D3980" s="262" t="s">
        <v>559</v>
      </c>
      <c r="E3980" s="262" t="s">
        <v>639</v>
      </c>
    </row>
    <row r="3981" spans="2:5" x14ac:dyDescent="0.45">
      <c r="B3981" s="261" t="s">
        <v>6272</v>
      </c>
      <c r="C3981" s="262">
        <v>512153</v>
      </c>
      <c r="D3981" s="262" t="s">
        <v>559</v>
      </c>
      <c r="E3981" s="262" t="s">
        <v>978</v>
      </c>
    </row>
    <row r="3982" spans="2:5" x14ac:dyDescent="0.45">
      <c r="B3982" s="261" t="s">
        <v>6273</v>
      </c>
      <c r="C3982" s="262">
        <v>512291</v>
      </c>
      <c r="D3982" s="262" t="s">
        <v>559</v>
      </c>
      <c r="E3982" s="262" t="s">
        <v>542</v>
      </c>
    </row>
    <row r="3983" spans="2:5" x14ac:dyDescent="0.45">
      <c r="B3983" s="261" t="s">
        <v>6274</v>
      </c>
      <c r="C3983" s="262">
        <v>517166</v>
      </c>
      <c r="D3983" s="262" t="s">
        <v>559</v>
      </c>
      <c r="E3983" s="262" t="s">
        <v>1099</v>
      </c>
    </row>
    <row r="3984" spans="2:5" x14ac:dyDescent="0.45">
      <c r="B3984" s="261" t="s">
        <v>6275</v>
      </c>
      <c r="C3984" s="262">
        <v>542337</v>
      </c>
      <c r="D3984" s="262" t="s">
        <v>6276</v>
      </c>
      <c r="E3984" s="262" t="s">
        <v>727</v>
      </c>
    </row>
    <row r="3985" spans="2:5" x14ac:dyDescent="0.45">
      <c r="B3985" s="261" t="s">
        <v>6277</v>
      </c>
      <c r="C3985" s="262" t="s">
        <v>559</v>
      </c>
      <c r="D3985" s="262" t="s">
        <v>6278</v>
      </c>
      <c r="E3985" s="262" t="s">
        <v>727</v>
      </c>
    </row>
    <row r="3986" spans="2:5" x14ac:dyDescent="0.45">
      <c r="B3986" s="261" t="s">
        <v>6279</v>
      </c>
      <c r="C3986" s="262">
        <v>526161</v>
      </c>
      <c r="D3986" s="262" t="s">
        <v>559</v>
      </c>
      <c r="E3986" s="262" t="s">
        <v>672</v>
      </c>
    </row>
    <row r="3987" spans="2:5" x14ac:dyDescent="0.45">
      <c r="B3987" s="261" t="s">
        <v>6280</v>
      </c>
      <c r="C3987" s="262">
        <v>521082</v>
      </c>
      <c r="D3987" s="262" t="s">
        <v>6281</v>
      </c>
      <c r="E3987" s="262" t="s">
        <v>574</v>
      </c>
    </row>
    <row r="3988" spans="2:5" x14ac:dyDescent="0.45">
      <c r="B3988" s="261" t="s">
        <v>6282</v>
      </c>
      <c r="C3988" s="262">
        <v>526827</v>
      </c>
      <c r="D3988" s="262" t="s">
        <v>559</v>
      </c>
      <c r="E3988" s="262" t="s">
        <v>672</v>
      </c>
    </row>
    <row r="3989" spans="2:5" x14ac:dyDescent="0.45">
      <c r="B3989" s="261" t="s">
        <v>6283</v>
      </c>
      <c r="C3989" s="262">
        <v>517214</v>
      </c>
      <c r="D3989" s="262" t="s">
        <v>6284</v>
      </c>
      <c r="E3989" s="262" t="s">
        <v>704</v>
      </c>
    </row>
    <row r="3990" spans="2:5" x14ac:dyDescent="0.45">
      <c r="B3990" s="261" t="s">
        <v>6285</v>
      </c>
      <c r="C3990" s="262">
        <v>500285</v>
      </c>
      <c r="D3990" s="262" t="s">
        <v>559</v>
      </c>
      <c r="E3990" s="262" t="s">
        <v>2689</v>
      </c>
    </row>
    <row r="3991" spans="2:5" x14ac:dyDescent="0.45">
      <c r="B3991" s="261" t="s">
        <v>6286</v>
      </c>
      <c r="C3991" s="262">
        <v>540084</v>
      </c>
      <c r="D3991" s="262" t="s">
        <v>559</v>
      </c>
      <c r="E3991" s="262" t="s">
        <v>562</v>
      </c>
    </row>
    <row r="3992" spans="2:5" x14ac:dyDescent="0.45">
      <c r="B3992" s="261" t="s">
        <v>6287</v>
      </c>
      <c r="C3992" s="262">
        <v>532651</v>
      </c>
      <c r="D3992" s="262" t="s">
        <v>6288</v>
      </c>
      <c r="E3992" s="262" t="s">
        <v>672</v>
      </c>
    </row>
    <row r="3993" spans="2:5" x14ac:dyDescent="0.45">
      <c r="B3993" s="261" t="s">
        <v>6289</v>
      </c>
      <c r="C3993" s="262">
        <v>513414</v>
      </c>
      <c r="D3993" s="262" t="s">
        <v>6290</v>
      </c>
      <c r="E3993" s="262" t="s">
        <v>591</v>
      </c>
    </row>
    <row r="3994" spans="2:5" x14ac:dyDescent="0.45">
      <c r="B3994" s="261" t="s">
        <v>6291</v>
      </c>
      <c r="C3994" s="262">
        <v>500402</v>
      </c>
      <c r="D3994" s="262" t="s">
        <v>6292</v>
      </c>
      <c r="E3994" s="262" t="s">
        <v>955</v>
      </c>
    </row>
    <row r="3995" spans="2:5" x14ac:dyDescent="0.45">
      <c r="B3995" s="261" t="s">
        <v>6293</v>
      </c>
      <c r="C3995" s="262">
        <v>539221</v>
      </c>
      <c r="D3995" s="262" t="s">
        <v>559</v>
      </c>
      <c r="E3995" s="262" t="s">
        <v>574</v>
      </c>
    </row>
    <row r="3996" spans="2:5" x14ac:dyDescent="0.45">
      <c r="B3996" s="261" t="s">
        <v>6294</v>
      </c>
      <c r="C3996" s="262">
        <v>539221</v>
      </c>
      <c r="D3996" s="262" t="s">
        <v>559</v>
      </c>
      <c r="E3996" s="262" t="s">
        <v>574</v>
      </c>
    </row>
    <row r="3997" spans="2:5" x14ac:dyDescent="0.45">
      <c r="B3997" s="261" t="s">
        <v>6295</v>
      </c>
      <c r="C3997" s="262">
        <v>540079</v>
      </c>
      <c r="D3997" s="262" t="s">
        <v>559</v>
      </c>
      <c r="E3997" s="262" t="s">
        <v>1475</v>
      </c>
    </row>
    <row r="3998" spans="2:5" x14ac:dyDescent="0.45">
      <c r="B3998" s="261" t="s">
        <v>6296</v>
      </c>
      <c r="C3998" s="262">
        <v>540570</v>
      </c>
      <c r="D3998" s="262" t="s">
        <v>6297</v>
      </c>
      <c r="E3998" s="262" t="s">
        <v>5366</v>
      </c>
    </row>
    <row r="3999" spans="2:5" x14ac:dyDescent="0.45">
      <c r="B3999" s="261" t="s">
        <v>6298</v>
      </c>
      <c r="C3999" s="262">
        <v>538402</v>
      </c>
      <c r="D3999" s="262" t="s">
        <v>559</v>
      </c>
      <c r="E3999" s="262" t="s">
        <v>576</v>
      </c>
    </row>
    <row r="4000" spans="2:5" x14ac:dyDescent="0.45">
      <c r="B4000" s="261" t="s">
        <v>6299</v>
      </c>
      <c r="C4000" s="262">
        <v>530177</v>
      </c>
      <c r="D4000" s="262" t="s">
        <v>559</v>
      </c>
      <c r="E4000" s="262" t="s">
        <v>581</v>
      </c>
    </row>
    <row r="4001" spans="2:5" x14ac:dyDescent="0.45">
      <c r="B4001" s="261" t="s">
        <v>6300</v>
      </c>
      <c r="C4001" s="262">
        <v>533121</v>
      </c>
      <c r="D4001" s="262" t="s">
        <v>6301</v>
      </c>
      <c r="E4001" s="262" t="s">
        <v>545</v>
      </c>
    </row>
    <row r="4002" spans="2:5" x14ac:dyDescent="0.45">
      <c r="B4002" s="261" t="s">
        <v>6302</v>
      </c>
      <c r="C4002" s="262">
        <v>526532</v>
      </c>
      <c r="D4002" s="262" t="s">
        <v>559</v>
      </c>
      <c r="E4002" s="262" t="s">
        <v>607</v>
      </c>
    </row>
    <row r="4003" spans="2:5" x14ac:dyDescent="0.45">
      <c r="B4003" s="261" t="s">
        <v>6303</v>
      </c>
      <c r="C4003" s="262">
        <v>526532</v>
      </c>
      <c r="D4003" s="262" t="s">
        <v>559</v>
      </c>
      <c r="E4003" s="262" t="s">
        <v>607</v>
      </c>
    </row>
    <row r="4004" spans="2:5" x14ac:dyDescent="0.45">
      <c r="B4004" s="261" t="s">
        <v>6304</v>
      </c>
      <c r="C4004" s="262">
        <v>530037</v>
      </c>
      <c r="D4004" s="262" t="s">
        <v>559</v>
      </c>
      <c r="E4004" s="262" t="s">
        <v>574</v>
      </c>
    </row>
    <row r="4005" spans="2:5" x14ac:dyDescent="0.45">
      <c r="B4005" s="261" t="s">
        <v>6305</v>
      </c>
      <c r="C4005" s="262">
        <v>532842</v>
      </c>
      <c r="D4005" s="262" t="s">
        <v>6306</v>
      </c>
      <c r="E4005" s="262" t="s">
        <v>607</v>
      </c>
    </row>
    <row r="4006" spans="2:5" x14ac:dyDescent="0.45">
      <c r="B4006" s="261" t="s">
        <v>6307</v>
      </c>
      <c r="C4006" s="262">
        <v>514248</v>
      </c>
      <c r="D4006" s="262" t="s">
        <v>559</v>
      </c>
      <c r="E4006" s="262" t="s">
        <v>607</v>
      </c>
    </row>
    <row r="4007" spans="2:5" x14ac:dyDescent="0.45">
      <c r="B4007" s="261" t="s">
        <v>6308</v>
      </c>
      <c r="C4007" s="262">
        <v>535601</v>
      </c>
      <c r="D4007" s="262" t="s">
        <v>6309</v>
      </c>
      <c r="E4007" s="262" t="s">
        <v>983</v>
      </c>
    </row>
    <row r="4008" spans="2:5" x14ac:dyDescent="0.45">
      <c r="B4008" s="261" t="s">
        <v>6310</v>
      </c>
      <c r="C4008" s="262">
        <v>523756</v>
      </c>
      <c r="D4008" s="262" t="s">
        <v>6311</v>
      </c>
      <c r="E4008" s="262" t="s">
        <v>576</v>
      </c>
    </row>
    <row r="4009" spans="2:5" x14ac:dyDescent="0.45">
      <c r="B4009" s="261" t="s">
        <v>6312</v>
      </c>
      <c r="C4009" s="262">
        <v>539217</v>
      </c>
      <c r="D4009" s="262" t="s">
        <v>559</v>
      </c>
      <c r="E4009" s="262" t="s">
        <v>579</v>
      </c>
    </row>
    <row r="4010" spans="2:5" x14ac:dyDescent="0.45">
      <c r="B4010" s="261" t="s">
        <v>6313</v>
      </c>
      <c r="C4010" s="262">
        <v>503806</v>
      </c>
      <c r="D4010" s="262" t="s">
        <v>6314</v>
      </c>
      <c r="E4010" s="262" t="s">
        <v>574</v>
      </c>
    </row>
    <row r="4011" spans="2:5" x14ac:dyDescent="0.45">
      <c r="B4011" s="261" t="s">
        <v>6315</v>
      </c>
      <c r="C4011" s="262">
        <v>534680</v>
      </c>
      <c r="D4011" s="262" t="s">
        <v>559</v>
      </c>
      <c r="E4011" s="262" t="s">
        <v>617</v>
      </c>
    </row>
    <row r="4012" spans="2:5" x14ac:dyDescent="0.45">
      <c r="B4012" s="261" t="s">
        <v>6316</v>
      </c>
      <c r="C4012" s="262">
        <v>530943</v>
      </c>
      <c r="D4012" s="262" t="s">
        <v>6317</v>
      </c>
      <c r="E4012" s="262" t="s">
        <v>562</v>
      </c>
    </row>
    <row r="4013" spans="2:5" x14ac:dyDescent="0.45">
      <c r="B4013" s="261" t="s">
        <v>6318</v>
      </c>
      <c r="C4013" s="262">
        <v>538863</v>
      </c>
      <c r="D4013" s="262" t="s">
        <v>559</v>
      </c>
      <c r="E4013" s="262" t="s">
        <v>576</v>
      </c>
    </row>
    <row r="4014" spans="2:5" x14ac:dyDescent="0.45">
      <c r="B4014" s="261" t="s">
        <v>6319</v>
      </c>
      <c r="C4014" s="262">
        <v>531322</v>
      </c>
      <c r="D4014" s="262" t="s">
        <v>6320</v>
      </c>
      <c r="E4014" s="262" t="s">
        <v>767</v>
      </c>
    </row>
    <row r="4015" spans="2:5" x14ac:dyDescent="0.45">
      <c r="B4015" s="261" t="s">
        <v>6321</v>
      </c>
      <c r="C4015" s="262">
        <v>514442</v>
      </c>
      <c r="D4015" s="262" t="s">
        <v>559</v>
      </c>
      <c r="E4015" s="262" t="s">
        <v>678</v>
      </c>
    </row>
    <row r="4016" spans="2:5" x14ac:dyDescent="0.45">
      <c r="B4016" s="261" t="s">
        <v>6322</v>
      </c>
      <c r="C4016" s="262">
        <v>539363</v>
      </c>
      <c r="D4016" s="262" t="s">
        <v>559</v>
      </c>
      <c r="E4016" s="262" t="s">
        <v>645</v>
      </c>
    </row>
    <row r="4017" spans="2:5" x14ac:dyDescent="0.45">
      <c r="B4017" s="261" t="s">
        <v>6323</v>
      </c>
      <c r="C4017" s="262">
        <v>539363</v>
      </c>
      <c r="D4017" s="262" t="s">
        <v>559</v>
      </c>
      <c r="E4017" s="262" t="s">
        <v>645</v>
      </c>
    </row>
    <row r="4018" spans="2:5" x14ac:dyDescent="0.45">
      <c r="B4018" s="261" t="s">
        <v>6324</v>
      </c>
      <c r="C4018" s="262" t="s">
        <v>559</v>
      </c>
      <c r="D4018" s="262" t="s">
        <v>6325</v>
      </c>
      <c r="E4018" s="262" t="s">
        <v>570</v>
      </c>
    </row>
    <row r="4019" spans="2:5" x14ac:dyDescent="0.45">
      <c r="B4019" s="261" t="s">
        <v>6326</v>
      </c>
      <c r="C4019" s="262">
        <v>521161</v>
      </c>
      <c r="D4019" s="262" t="s">
        <v>559</v>
      </c>
      <c r="E4019" s="262" t="s">
        <v>574</v>
      </c>
    </row>
    <row r="4020" spans="2:5" x14ac:dyDescent="0.45">
      <c r="B4020" s="261" t="s">
        <v>6327</v>
      </c>
      <c r="C4020" s="262">
        <v>521234</v>
      </c>
      <c r="D4020" s="262" t="s">
        <v>559</v>
      </c>
      <c r="E4020" s="262" t="s">
        <v>574</v>
      </c>
    </row>
    <row r="4021" spans="2:5" x14ac:dyDescent="0.45">
      <c r="B4021" s="261" t="s">
        <v>6328</v>
      </c>
      <c r="C4021" s="262">
        <v>521178</v>
      </c>
      <c r="D4021" s="262" t="s">
        <v>559</v>
      </c>
      <c r="E4021" s="262" t="s">
        <v>574</v>
      </c>
    </row>
    <row r="4022" spans="2:5" x14ac:dyDescent="0.45">
      <c r="B4022" s="261" t="s">
        <v>6329</v>
      </c>
      <c r="C4022" s="262">
        <v>515081</v>
      </c>
      <c r="D4022" s="262" t="s">
        <v>559</v>
      </c>
      <c r="E4022" s="262" t="s">
        <v>1085</v>
      </c>
    </row>
    <row r="4023" spans="2:5" x14ac:dyDescent="0.45">
      <c r="B4023" s="261" t="s">
        <v>6330</v>
      </c>
      <c r="C4023" s="262">
        <v>513605</v>
      </c>
      <c r="D4023" s="262" t="s">
        <v>6331</v>
      </c>
      <c r="E4023" s="262" t="s">
        <v>880</v>
      </c>
    </row>
    <row r="4024" spans="2:5" x14ac:dyDescent="0.45">
      <c r="B4024" s="261" t="s">
        <v>6332</v>
      </c>
      <c r="C4024" s="262">
        <v>523222</v>
      </c>
      <c r="D4024" s="262" t="s">
        <v>559</v>
      </c>
      <c r="E4024" s="262" t="s">
        <v>697</v>
      </c>
    </row>
    <row r="4025" spans="2:5" x14ac:dyDescent="0.45">
      <c r="B4025" s="261" t="s">
        <v>6333</v>
      </c>
      <c r="C4025" s="262">
        <v>536799</v>
      </c>
      <c r="D4025" s="262" t="s">
        <v>559</v>
      </c>
      <c r="E4025" s="262" t="s">
        <v>576</v>
      </c>
    </row>
    <row r="4026" spans="2:5" x14ac:dyDescent="0.45">
      <c r="B4026" s="261" t="s">
        <v>6334</v>
      </c>
      <c r="C4026" s="262">
        <v>533569</v>
      </c>
      <c r="D4026" s="262" t="s">
        <v>6335</v>
      </c>
      <c r="E4026" s="262" t="s">
        <v>672</v>
      </c>
    </row>
    <row r="4027" spans="2:5" x14ac:dyDescent="0.45">
      <c r="B4027" s="261" t="s">
        <v>6336</v>
      </c>
      <c r="C4027" s="262">
        <v>540914</v>
      </c>
      <c r="D4027" s="262" t="s">
        <v>559</v>
      </c>
      <c r="E4027" s="262" t="s">
        <v>581</v>
      </c>
    </row>
    <row r="4028" spans="2:5" x14ac:dyDescent="0.45">
      <c r="B4028" s="261" t="s">
        <v>6337</v>
      </c>
      <c r="C4028" s="262">
        <v>524636</v>
      </c>
      <c r="D4028" s="262" t="s">
        <v>559</v>
      </c>
      <c r="E4028" s="262" t="s">
        <v>597</v>
      </c>
    </row>
    <row r="4029" spans="2:5" x14ac:dyDescent="0.45">
      <c r="B4029" s="261" t="s">
        <v>6338</v>
      </c>
      <c r="C4029" s="262">
        <v>530821</v>
      </c>
      <c r="D4029" s="262" t="s">
        <v>559</v>
      </c>
      <c r="E4029" s="262" t="s">
        <v>645</v>
      </c>
    </row>
    <row r="4030" spans="2:5" x14ac:dyDescent="0.45">
      <c r="B4030" s="261" t="s">
        <v>6339</v>
      </c>
      <c r="C4030" s="262">
        <v>539026</v>
      </c>
      <c r="D4030" s="262" t="s">
        <v>559</v>
      </c>
      <c r="E4030" s="262" t="s">
        <v>542</v>
      </c>
    </row>
    <row r="4031" spans="2:5" x14ac:dyDescent="0.45">
      <c r="B4031" s="261" t="s">
        <v>6340</v>
      </c>
      <c r="C4031" s="262">
        <v>531723</v>
      </c>
      <c r="D4031" s="262" t="s">
        <v>6341</v>
      </c>
      <c r="E4031" s="262" t="s">
        <v>542</v>
      </c>
    </row>
    <row r="4032" spans="2:5" x14ac:dyDescent="0.45">
      <c r="B4032" s="261" t="s">
        <v>6340</v>
      </c>
      <c r="C4032" s="262">
        <v>570005</v>
      </c>
      <c r="D4032" s="262" t="s">
        <v>6342</v>
      </c>
      <c r="E4032" s="262" t="s">
        <v>542</v>
      </c>
    </row>
    <row r="4033" spans="2:5" x14ac:dyDescent="0.45">
      <c r="B4033" s="261" t="s">
        <v>6343</v>
      </c>
      <c r="C4033" s="262">
        <v>504180</v>
      </c>
      <c r="D4033" s="262" t="s">
        <v>559</v>
      </c>
      <c r="E4033" s="262" t="s">
        <v>576</v>
      </c>
    </row>
    <row r="4034" spans="2:5" x14ac:dyDescent="0.45">
      <c r="B4034" s="261" t="s">
        <v>6344</v>
      </c>
      <c r="C4034" s="262">
        <v>511700</v>
      </c>
      <c r="D4034" s="262" t="s">
        <v>559</v>
      </c>
      <c r="E4034" s="262" t="s">
        <v>576</v>
      </c>
    </row>
    <row r="4035" spans="2:5" x14ac:dyDescent="0.45">
      <c r="B4035" s="261" t="s">
        <v>6345</v>
      </c>
      <c r="C4035" s="262">
        <v>580001</v>
      </c>
      <c r="D4035" s="262" t="s">
        <v>559</v>
      </c>
      <c r="E4035" s="262" t="s">
        <v>875</v>
      </c>
    </row>
    <row r="4036" spans="2:5" x14ac:dyDescent="0.45">
      <c r="B4036" s="261" t="s">
        <v>6346</v>
      </c>
      <c r="C4036" s="262">
        <v>530017</v>
      </c>
      <c r="D4036" s="262" t="s">
        <v>6347</v>
      </c>
      <c r="E4036" s="262" t="s">
        <v>607</v>
      </c>
    </row>
    <row r="4037" spans="2:5" x14ac:dyDescent="0.45">
      <c r="B4037" s="261" t="s">
        <v>6348</v>
      </c>
      <c r="C4037" s="262">
        <v>523351</v>
      </c>
      <c r="D4037" s="262" t="s">
        <v>559</v>
      </c>
      <c r="E4037" s="262" t="s">
        <v>718</v>
      </c>
    </row>
    <row r="4038" spans="2:5" x14ac:dyDescent="0.45">
      <c r="B4038" s="261" t="s">
        <v>6349</v>
      </c>
      <c r="C4038" s="262">
        <v>523351</v>
      </c>
      <c r="D4038" s="262" t="s">
        <v>559</v>
      </c>
      <c r="E4038" s="262" t="s">
        <v>718</v>
      </c>
    </row>
    <row r="4039" spans="2:5" x14ac:dyDescent="0.45">
      <c r="B4039" s="261" t="s">
        <v>6350</v>
      </c>
      <c r="C4039" s="262">
        <v>526231</v>
      </c>
      <c r="D4039" s="262" t="s">
        <v>559</v>
      </c>
      <c r="E4039" s="262" t="s">
        <v>607</v>
      </c>
    </row>
    <row r="4040" spans="2:5" x14ac:dyDescent="0.45">
      <c r="B4040" s="261" t="s">
        <v>6351</v>
      </c>
      <c r="C4040" s="262">
        <v>530931</v>
      </c>
      <c r="D4040" s="262" t="s">
        <v>559</v>
      </c>
      <c r="E4040" s="262" t="s">
        <v>753</v>
      </c>
    </row>
    <row r="4041" spans="2:5" x14ac:dyDescent="0.45">
      <c r="B4041" s="261" t="s">
        <v>6352</v>
      </c>
      <c r="C4041" s="262">
        <v>530931</v>
      </c>
      <c r="D4041" s="262" t="s">
        <v>559</v>
      </c>
      <c r="E4041" s="262" t="s">
        <v>753</v>
      </c>
    </row>
    <row r="4042" spans="2:5" x14ac:dyDescent="0.45">
      <c r="B4042" s="261" t="s">
        <v>6353</v>
      </c>
      <c r="C4042" s="262">
        <v>506105</v>
      </c>
      <c r="D4042" s="262" t="s">
        <v>559</v>
      </c>
      <c r="E4042" s="262" t="s">
        <v>579</v>
      </c>
    </row>
    <row r="4043" spans="2:5" x14ac:dyDescent="0.45">
      <c r="B4043" s="261" t="s">
        <v>6354</v>
      </c>
      <c r="C4043" s="262">
        <v>540575</v>
      </c>
      <c r="D4043" s="262" t="s">
        <v>6355</v>
      </c>
      <c r="E4043" s="262" t="s">
        <v>572</v>
      </c>
    </row>
    <row r="4044" spans="2:5" x14ac:dyDescent="0.45">
      <c r="B4044" s="261" t="s">
        <v>6356</v>
      </c>
      <c r="C4044" s="262">
        <v>539255</v>
      </c>
      <c r="D4044" s="262" t="s">
        <v>559</v>
      </c>
      <c r="E4044" s="262" t="s">
        <v>602</v>
      </c>
    </row>
    <row r="4045" spans="2:5" x14ac:dyDescent="0.45">
      <c r="B4045" s="261" t="s">
        <v>6357</v>
      </c>
      <c r="C4045" s="262">
        <v>516022</v>
      </c>
      <c r="D4045" s="262" t="s">
        <v>6358</v>
      </c>
      <c r="E4045" s="262" t="s">
        <v>553</v>
      </c>
    </row>
    <row r="4046" spans="2:5" x14ac:dyDescent="0.45">
      <c r="B4046" s="261" t="s">
        <v>6359</v>
      </c>
      <c r="C4046" s="262">
        <v>531616</v>
      </c>
      <c r="D4046" s="262" t="s">
        <v>559</v>
      </c>
      <c r="E4046" s="262" t="s">
        <v>545</v>
      </c>
    </row>
    <row r="4047" spans="2:5" x14ac:dyDescent="0.45">
      <c r="B4047" s="261" t="s">
        <v>6360</v>
      </c>
      <c r="C4047" s="262">
        <v>538733</v>
      </c>
      <c r="D4047" s="262" t="s">
        <v>559</v>
      </c>
      <c r="E4047" s="262" t="s">
        <v>2798</v>
      </c>
    </row>
    <row r="4048" spans="2:5" x14ac:dyDescent="0.45">
      <c r="B4048" s="261" t="s">
        <v>6361</v>
      </c>
      <c r="C4048" s="262">
        <v>517548</v>
      </c>
      <c r="D4048" s="262" t="s">
        <v>559</v>
      </c>
      <c r="E4048" s="262" t="s">
        <v>581</v>
      </c>
    </row>
    <row r="4049" spans="2:5" x14ac:dyDescent="0.45">
      <c r="B4049" s="261" t="s">
        <v>6362</v>
      </c>
      <c r="C4049" s="262">
        <v>520155</v>
      </c>
      <c r="D4049" s="262" t="s">
        <v>559</v>
      </c>
      <c r="E4049" s="262" t="s">
        <v>694</v>
      </c>
    </row>
    <row r="4050" spans="2:5" x14ac:dyDescent="0.45">
      <c r="B4050" s="261" t="s">
        <v>6363</v>
      </c>
      <c r="C4050" s="262">
        <v>500112</v>
      </c>
      <c r="D4050" s="262" t="s">
        <v>6364</v>
      </c>
      <c r="E4050" s="262" t="s">
        <v>875</v>
      </c>
    </row>
    <row r="4051" spans="2:5" x14ac:dyDescent="0.45">
      <c r="B4051" s="261" t="s">
        <v>6365</v>
      </c>
      <c r="C4051" s="262">
        <v>500113</v>
      </c>
      <c r="D4051" s="262" t="s">
        <v>6366</v>
      </c>
      <c r="E4051" s="262" t="s">
        <v>591</v>
      </c>
    </row>
    <row r="4052" spans="2:5" x14ac:dyDescent="0.45">
      <c r="B4052" s="261" t="s">
        <v>6367</v>
      </c>
      <c r="C4052" s="262">
        <v>500113</v>
      </c>
      <c r="D4052" s="262" t="s">
        <v>6366</v>
      </c>
      <c r="E4052" s="262" t="s">
        <v>591</v>
      </c>
    </row>
    <row r="4053" spans="2:5" x14ac:dyDescent="0.45">
      <c r="B4053" s="261" t="s">
        <v>6368</v>
      </c>
      <c r="C4053" s="262" t="s">
        <v>559</v>
      </c>
      <c r="D4053" s="262" t="s">
        <v>6369</v>
      </c>
      <c r="E4053" s="262" t="s">
        <v>570</v>
      </c>
    </row>
    <row r="4054" spans="2:5" x14ac:dyDescent="0.45">
      <c r="B4054" s="261" t="s">
        <v>6370</v>
      </c>
      <c r="C4054" s="262">
        <v>534748</v>
      </c>
      <c r="D4054" s="262" t="s">
        <v>6371</v>
      </c>
      <c r="E4054" s="262" t="s">
        <v>591</v>
      </c>
    </row>
    <row r="4055" spans="2:5" x14ac:dyDescent="0.45">
      <c r="B4055" s="261" t="s">
        <v>6372</v>
      </c>
      <c r="C4055" s="262">
        <v>534748</v>
      </c>
      <c r="D4055" s="262" t="s">
        <v>6371</v>
      </c>
      <c r="E4055" s="262" t="s">
        <v>591</v>
      </c>
    </row>
    <row r="4056" spans="2:5" x14ac:dyDescent="0.45">
      <c r="B4056" s="261" t="s">
        <v>6373</v>
      </c>
      <c r="C4056" s="262">
        <v>513173</v>
      </c>
      <c r="D4056" s="262" t="s">
        <v>559</v>
      </c>
      <c r="E4056" s="262" t="s">
        <v>645</v>
      </c>
    </row>
    <row r="4057" spans="2:5" x14ac:dyDescent="0.45">
      <c r="B4057" s="261" t="s">
        <v>6374</v>
      </c>
      <c r="C4057" s="262">
        <v>504717</v>
      </c>
      <c r="D4057" s="262" t="s">
        <v>6375</v>
      </c>
      <c r="E4057" s="262" t="s">
        <v>4423</v>
      </c>
    </row>
    <row r="4058" spans="2:5" x14ac:dyDescent="0.45">
      <c r="B4058" s="261" t="s">
        <v>6376</v>
      </c>
      <c r="C4058" s="262">
        <v>513262</v>
      </c>
      <c r="D4058" s="262" t="s">
        <v>6377</v>
      </c>
      <c r="E4058" s="262" t="s">
        <v>912</v>
      </c>
    </row>
    <row r="4059" spans="2:5" x14ac:dyDescent="0.45">
      <c r="B4059" s="261" t="s">
        <v>6378</v>
      </c>
      <c r="C4059" s="262">
        <v>513517</v>
      </c>
      <c r="D4059" s="262" t="s">
        <v>559</v>
      </c>
      <c r="E4059" s="262" t="s">
        <v>1475</v>
      </c>
    </row>
    <row r="4060" spans="2:5" x14ac:dyDescent="0.45">
      <c r="B4060" s="261" t="s">
        <v>6379</v>
      </c>
      <c r="C4060" s="262">
        <v>500399</v>
      </c>
      <c r="D4060" s="262" t="s">
        <v>559</v>
      </c>
      <c r="E4060" s="262" t="s">
        <v>591</v>
      </c>
    </row>
    <row r="4061" spans="2:5" x14ac:dyDescent="0.45">
      <c r="B4061" s="261" t="s">
        <v>6380</v>
      </c>
      <c r="C4061" s="262">
        <v>533316</v>
      </c>
      <c r="D4061" s="262" t="s">
        <v>6381</v>
      </c>
      <c r="E4061" s="262" t="s">
        <v>724</v>
      </c>
    </row>
    <row r="4062" spans="2:5" x14ac:dyDescent="0.45">
      <c r="B4062" s="261" t="s">
        <v>6382</v>
      </c>
      <c r="C4062" s="262">
        <v>526071</v>
      </c>
      <c r="D4062" s="262" t="s">
        <v>559</v>
      </c>
      <c r="E4062" s="262" t="s">
        <v>542</v>
      </c>
    </row>
    <row r="4063" spans="2:5" x14ac:dyDescent="0.45">
      <c r="B4063" s="261" t="s">
        <v>6383</v>
      </c>
      <c r="C4063" s="262">
        <v>526071</v>
      </c>
      <c r="D4063" s="262" t="s">
        <v>559</v>
      </c>
      <c r="E4063" s="262" t="s">
        <v>542</v>
      </c>
    </row>
    <row r="4064" spans="2:5" x14ac:dyDescent="0.45">
      <c r="B4064" s="261" t="s">
        <v>6384</v>
      </c>
      <c r="C4064" s="262">
        <v>536738</v>
      </c>
      <c r="D4064" s="262" t="s">
        <v>559</v>
      </c>
      <c r="E4064" s="262" t="s">
        <v>542</v>
      </c>
    </row>
    <row r="4065" spans="2:5" x14ac:dyDescent="0.45">
      <c r="B4065" s="261" t="s">
        <v>6385</v>
      </c>
      <c r="C4065" s="262">
        <v>531509</v>
      </c>
      <c r="D4065" s="262" t="s">
        <v>559</v>
      </c>
      <c r="E4065" s="262" t="s">
        <v>542</v>
      </c>
    </row>
    <row r="4066" spans="2:5" x14ac:dyDescent="0.45">
      <c r="B4066" s="261" t="s">
        <v>6386</v>
      </c>
      <c r="C4066" s="262">
        <v>526500</v>
      </c>
      <c r="D4066" s="262" t="s">
        <v>559</v>
      </c>
      <c r="E4066" s="262" t="s">
        <v>477</v>
      </c>
    </row>
    <row r="4067" spans="2:5" x14ac:dyDescent="0.45">
      <c r="B4067" s="261" t="s">
        <v>6387</v>
      </c>
      <c r="C4067" s="262">
        <v>508963</v>
      </c>
      <c r="D4067" s="262" t="s">
        <v>6388</v>
      </c>
      <c r="E4067" s="262" t="s">
        <v>576</v>
      </c>
    </row>
    <row r="4068" spans="2:5" x14ac:dyDescent="0.45">
      <c r="B4068" s="261" t="s">
        <v>6389</v>
      </c>
      <c r="C4068" s="262">
        <v>531628</v>
      </c>
      <c r="D4068" s="262" t="s">
        <v>559</v>
      </c>
      <c r="E4068" s="262" t="s">
        <v>574</v>
      </c>
    </row>
    <row r="4069" spans="2:5" x14ac:dyDescent="0.45">
      <c r="B4069" s="261" t="s">
        <v>6390</v>
      </c>
      <c r="C4069" s="262">
        <v>530759</v>
      </c>
      <c r="D4069" s="262" t="s">
        <v>6391</v>
      </c>
      <c r="E4069" s="262" t="s">
        <v>912</v>
      </c>
    </row>
    <row r="4070" spans="2:5" x14ac:dyDescent="0.45">
      <c r="B4070" s="261" t="s">
        <v>6392</v>
      </c>
      <c r="C4070" s="262">
        <v>532374</v>
      </c>
      <c r="D4070" s="262" t="s">
        <v>6393</v>
      </c>
      <c r="E4070" s="262" t="s">
        <v>1502</v>
      </c>
    </row>
    <row r="4071" spans="2:5" x14ac:dyDescent="0.45">
      <c r="B4071" s="261" t="s">
        <v>6394</v>
      </c>
      <c r="C4071" s="262">
        <v>513151</v>
      </c>
      <c r="D4071" s="262" t="s">
        <v>6395</v>
      </c>
      <c r="E4071" s="262" t="s">
        <v>574</v>
      </c>
    </row>
    <row r="4072" spans="2:5" x14ac:dyDescent="0.45">
      <c r="B4072" s="261" t="s">
        <v>6396</v>
      </c>
      <c r="C4072" s="262">
        <v>513151</v>
      </c>
      <c r="D4072" s="262" t="s">
        <v>6397</v>
      </c>
      <c r="E4072" s="262" t="s">
        <v>574</v>
      </c>
    </row>
    <row r="4073" spans="2:5" x14ac:dyDescent="0.45">
      <c r="B4073" s="261" t="s">
        <v>6398</v>
      </c>
      <c r="C4073" s="262">
        <v>532730</v>
      </c>
      <c r="D4073" s="262" t="s">
        <v>6399</v>
      </c>
      <c r="E4073" s="262" t="s">
        <v>574</v>
      </c>
    </row>
    <row r="4074" spans="2:5" x14ac:dyDescent="0.45">
      <c r="B4074" s="261" t="s">
        <v>6400</v>
      </c>
      <c r="C4074" s="262">
        <v>504959</v>
      </c>
      <c r="D4074" s="262" t="s">
        <v>559</v>
      </c>
      <c r="E4074" s="262" t="s">
        <v>567</v>
      </c>
    </row>
    <row r="4075" spans="2:5" x14ac:dyDescent="0.45">
      <c r="B4075" s="261" t="s">
        <v>6401</v>
      </c>
      <c r="C4075" s="262">
        <v>530495</v>
      </c>
      <c r="D4075" s="262" t="s">
        <v>559</v>
      </c>
      <c r="E4075" s="262" t="s">
        <v>581</v>
      </c>
    </row>
    <row r="4076" spans="2:5" x14ac:dyDescent="0.45">
      <c r="B4076" s="261" t="s">
        <v>6402</v>
      </c>
      <c r="C4076" s="262">
        <v>532531</v>
      </c>
      <c r="D4076" s="262" t="s">
        <v>6403</v>
      </c>
      <c r="E4076" s="262" t="s">
        <v>597</v>
      </c>
    </row>
    <row r="4077" spans="2:5" x14ac:dyDescent="0.45">
      <c r="B4077" s="261" t="s">
        <v>6404</v>
      </c>
      <c r="C4077" s="262">
        <v>530611</v>
      </c>
      <c r="D4077" s="262" t="s">
        <v>559</v>
      </c>
      <c r="E4077" s="262" t="s">
        <v>678</v>
      </c>
    </row>
    <row r="4078" spans="2:5" x14ac:dyDescent="0.45">
      <c r="B4078" s="261" t="s">
        <v>6405</v>
      </c>
      <c r="C4078" s="262">
        <v>526951</v>
      </c>
      <c r="D4078" s="262" t="s">
        <v>559</v>
      </c>
      <c r="E4078" s="262" t="s">
        <v>1052</v>
      </c>
    </row>
    <row r="4079" spans="2:5" x14ac:dyDescent="0.45">
      <c r="B4079" s="261" t="s">
        <v>6406</v>
      </c>
      <c r="C4079" s="262" t="s">
        <v>559</v>
      </c>
      <c r="D4079" s="262" t="s">
        <v>6407</v>
      </c>
      <c r="E4079" s="262" t="s">
        <v>1052</v>
      </c>
    </row>
    <row r="4080" spans="2:5" x14ac:dyDescent="0.45">
      <c r="B4080" s="261" t="s">
        <v>6408</v>
      </c>
      <c r="C4080" s="262">
        <v>532348</v>
      </c>
      <c r="D4080" s="262" t="s">
        <v>559</v>
      </c>
      <c r="E4080" s="262" t="s">
        <v>651</v>
      </c>
    </row>
    <row r="4081" spans="2:5" x14ac:dyDescent="0.45">
      <c r="B4081" s="261" t="s">
        <v>6409</v>
      </c>
      <c r="C4081" s="262">
        <v>530231</v>
      </c>
      <c r="D4081" s="262" t="s">
        <v>559</v>
      </c>
      <c r="E4081" s="262" t="s">
        <v>574</v>
      </c>
    </row>
    <row r="4082" spans="2:5" x14ac:dyDescent="0.45">
      <c r="B4082" s="261" t="s">
        <v>6410</v>
      </c>
      <c r="C4082" s="262">
        <v>517168</v>
      </c>
      <c r="D4082" s="262" t="s">
        <v>6411</v>
      </c>
      <c r="E4082" s="262" t="s">
        <v>912</v>
      </c>
    </row>
    <row r="4083" spans="2:5" x14ac:dyDescent="0.45">
      <c r="B4083" s="261" t="s">
        <v>6412</v>
      </c>
      <c r="C4083" s="262">
        <v>511024</v>
      </c>
      <c r="D4083" s="262" t="s">
        <v>559</v>
      </c>
      <c r="E4083" s="262" t="s">
        <v>978</v>
      </c>
    </row>
    <row r="4084" spans="2:5" x14ac:dyDescent="0.45">
      <c r="B4084" s="261" t="s">
        <v>6413</v>
      </c>
      <c r="C4084" s="262">
        <v>538714</v>
      </c>
      <c r="D4084" s="262" t="s">
        <v>559</v>
      </c>
      <c r="E4084" s="262" t="s">
        <v>576</v>
      </c>
    </row>
    <row r="4085" spans="2:5" x14ac:dyDescent="0.45">
      <c r="B4085" s="261" t="s">
        <v>6414</v>
      </c>
      <c r="C4085" s="262">
        <v>506003</v>
      </c>
      <c r="D4085" s="262" t="s">
        <v>559</v>
      </c>
      <c r="E4085" s="262" t="s">
        <v>862</v>
      </c>
    </row>
    <row r="4086" spans="2:5" x14ac:dyDescent="0.45">
      <c r="B4086" s="261" t="s">
        <v>6415</v>
      </c>
      <c r="C4086" s="262">
        <v>506655</v>
      </c>
      <c r="D4086" s="262" t="s">
        <v>6416</v>
      </c>
      <c r="E4086" s="262" t="s">
        <v>718</v>
      </c>
    </row>
    <row r="4087" spans="2:5" x14ac:dyDescent="0.45">
      <c r="B4087" s="261" t="s">
        <v>6417</v>
      </c>
      <c r="C4087" s="262">
        <v>521113</v>
      </c>
      <c r="D4087" s="262" t="s">
        <v>559</v>
      </c>
      <c r="E4087" s="262" t="s">
        <v>574</v>
      </c>
    </row>
    <row r="4088" spans="2:5" x14ac:dyDescent="0.45">
      <c r="B4088" s="261" t="s">
        <v>6418</v>
      </c>
      <c r="C4088" s="262">
        <v>540318</v>
      </c>
      <c r="D4088" s="262" t="s">
        <v>559</v>
      </c>
      <c r="E4088" s="262" t="s">
        <v>574</v>
      </c>
    </row>
    <row r="4089" spans="2:5" x14ac:dyDescent="0.45">
      <c r="B4089" s="261" t="s">
        <v>6419</v>
      </c>
      <c r="C4089" s="262">
        <v>511654</v>
      </c>
      <c r="D4089" s="262" t="s">
        <v>559</v>
      </c>
      <c r="E4089" s="262" t="s">
        <v>576</v>
      </c>
    </row>
    <row r="4090" spans="2:5" x14ac:dyDescent="0.45">
      <c r="B4090" s="261" t="s">
        <v>6420</v>
      </c>
      <c r="C4090" s="262">
        <v>542683</v>
      </c>
      <c r="D4090" s="262" t="s">
        <v>6421</v>
      </c>
      <c r="E4090" s="262" t="s">
        <v>704</v>
      </c>
    </row>
    <row r="4091" spans="2:5" x14ac:dyDescent="0.45">
      <c r="B4091" s="261" t="s">
        <v>6422</v>
      </c>
      <c r="C4091" s="262">
        <v>539117</v>
      </c>
      <c r="D4091" s="262" t="s">
        <v>559</v>
      </c>
      <c r="E4091" s="262" t="s">
        <v>576</v>
      </c>
    </row>
    <row r="4092" spans="2:5" x14ac:dyDescent="0.45">
      <c r="B4092" s="261" t="s">
        <v>6423</v>
      </c>
      <c r="C4092" s="262">
        <v>517224</v>
      </c>
      <c r="D4092" s="262" t="s">
        <v>6424</v>
      </c>
      <c r="E4092" s="262" t="s">
        <v>1475</v>
      </c>
    </row>
    <row r="4093" spans="2:5" x14ac:dyDescent="0.45">
      <c r="B4093" s="261" t="s">
        <v>6425</v>
      </c>
      <c r="C4093" s="262">
        <v>524542</v>
      </c>
      <c r="D4093" s="262" t="s">
        <v>559</v>
      </c>
      <c r="E4093" s="262" t="s">
        <v>756</v>
      </c>
    </row>
    <row r="4094" spans="2:5" x14ac:dyDescent="0.45">
      <c r="B4094" s="261" t="s">
        <v>6426</v>
      </c>
      <c r="C4094" s="262">
        <v>508969</v>
      </c>
      <c r="D4094" s="262" t="s">
        <v>559</v>
      </c>
      <c r="E4094" s="262" t="s">
        <v>576</v>
      </c>
    </row>
    <row r="4095" spans="2:5" x14ac:dyDescent="0.45">
      <c r="B4095" s="261" t="s">
        <v>6427</v>
      </c>
      <c r="C4095" s="262">
        <v>530419</v>
      </c>
      <c r="D4095" s="262" t="s">
        <v>559</v>
      </c>
      <c r="E4095" s="262" t="s">
        <v>542</v>
      </c>
    </row>
    <row r="4096" spans="2:5" x14ac:dyDescent="0.45">
      <c r="B4096" s="261" t="s">
        <v>6428</v>
      </c>
      <c r="C4096" s="262">
        <v>514211</v>
      </c>
      <c r="D4096" s="262" t="s">
        <v>6429</v>
      </c>
      <c r="E4096" s="262" t="s">
        <v>574</v>
      </c>
    </row>
    <row r="4097" spans="2:5" x14ac:dyDescent="0.45">
      <c r="B4097" s="261" t="s">
        <v>6430</v>
      </c>
      <c r="C4097" s="262">
        <v>530445</v>
      </c>
      <c r="D4097" s="262" t="s">
        <v>559</v>
      </c>
      <c r="E4097" s="262" t="s">
        <v>581</v>
      </c>
    </row>
    <row r="4098" spans="2:5" x14ac:dyDescent="0.45">
      <c r="B4098" s="261" t="s">
        <v>6431</v>
      </c>
      <c r="C4098" s="262" t="s">
        <v>559</v>
      </c>
      <c r="D4098" s="262" t="s">
        <v>6432</v>
      </c>
      <c r="E4098" s="262" t="s">
        <v>570</v>
      </c>
    </row>
    <row r="4099" spans="2:5" x14ac:dyDescent="0.45">
      <c r="B4099" s="261" t="s">
        <v>6433</v>
      </c>
      <c r="C4099" s="262">
        <v>533306</v>
      </c>
      <c r="D4099" s="262" t="s">
        <v>6434</v>
      </c>
      <c r="E4099" s="262" t="s">
        <v>579</v>
      </c>
    </row>
    <row r="4100" spans="2:5" x14ac:dyDescent="0.45">
      <c r="B4100" s="261" t="s">
        <v>6435</v>
      </c>
      <c r="C4100" s="262">
        <v>532154</v>
      </c>
      <c r="D4100" s="262" t="s">
        <v>559</v>
      </c>
      <c r="E4100" s="262" t="s">
        <v>978</v>
      </c>
    </row>
    <row r="4101" spans="2:5" x14ac:dyDescent="0.45">
      <c r="B4101" s="261" t="s">
        <v>6436</v>
      </c>
      <c r="C4101" s="262">
        <v>532872</v>
      </c>
      <c r="D4101" s="262" t="s">
        <v>6437</v>
      </c>
      <c r="E4101" s="262" t="s">
        <v>597</v>
      </c>
    </row>
    <row r="4102" spans="2:5" x14ac:dyDescent="0.45">
      <c r="B4102" s="261" t="s">
        <v>6438</v>
      </c>
      <c r="C4102" s="262">
        <v>524715</v>
      </c>
      <c r="D4102" s="262" t="s">
        <v>6439</v>
      </c>
      <c r="E4102" s="262" t="s">
        <v>597</v>
      </c>
    </row>
    <row r="4103" spans="2:5" x14ac:dyDescent="0.45">
      <c r="B4103" s="261" t="s">
        <v>6440</v>
      </c>
      <c r="C4103" s="262">
        <v>542025</v>
      </c>
      <c r="D4103" s="262" t="s">
        <v>559</v>
      </c>
      <c r="E4103" s="262" t="s">
        <v>581</v>
      </c>
    </row>
    <row r="4104" spans="2:5" x14ac:dyDescent="0.45">
      <c r="B4104" s="261" t="s">
        <v>6441</v>
      </c>
      <c r="C4104" s="262">
        <v>517403</v>
      </c>
      <c r="D4104" s="262" t="s">
        <v>559</v>
      </c>
      <c r="E4104" s="262" t="s">
        <v>697</v>
      </c>
    </row>
    <row r="4105" spans="2:5" x14ac:dyDescent="0.45">
      <c r="B4105" s="261" t="s">
        <v>6442</v>
      </c>
      <c r="C4105" s="262">
        <v>517403</v>
      </c>
      <c r="D4105" s="262" t="s">
        <v>559</v>
      </c>
      <c r="E4105" s="262" t="s">
        <v>697</v>
      </c>
    </row>
    <row r="4106" spans="2:5" x14ac:dyDescent="0.45">
      <c r="B4106" s="261" t="s">
        <v>6443</v>
      </c>
      <c r="C4106" s="262">
        <v>531752</v>
      </c>
      <c r="D4106" s="262" t="s">
        <v>559</v>
      </c>
      <c r="E4106" s="262" t="s">
        <v>581</v>
      </c>
    </row>
    <row r="4107" spans="2:5" x14ac:dyDescent="0.45">
      <c r="B4107" s="261" t="s">
        <v>6444</v>
      </c>
      <c r="C4107" s="262">
        <v>532733</v>
      </c>
      <c r="D4107" s="262" t="s">
        <v>6445</v>
      </c>
      <c r="E4107" s="262" t="s">
        <v>1294</v>
      </c>
    </row>
    <row r="4108" spans="2:5" x14ac:dyDescent="0.45">
      <c r="B4108" s="261" t="s">
        <v>6446</v>
      </c>
      <c r="C4108" s="262">
        <v>539526</v>
      </c>
      <c r="D4108" s="262" t="s">
        <v>559</v>
      </c>
      <c r="E4108" s="262" t="s">
        <v>593</v>
      </c>
    </row>
    <row r="4109" spans="2:5" x14ac:dyDescent="0.45">
      <c r="B4109" s="261" t="s">
        <v>6447</v>
      </c>
      <c r="C4109" s="262">
        <v>530795</v>
      </c>
      <c r="D4109" s="262" t="s">
        <v>559</v>
      </c>
      <c r="E4109" s="262" t="s">
        <v>574</v>
      </c>
    </row>
    <row r="4110" spans="2:5" x14ac:dyDescent="0.45">
      <c r="B4110" s="261" t="s">
        <v>6448</v>
      </c>
      <c r="C4110" s="262">
        <v>590072</v>
      </c>
      <c r="D4110" s="262" t="s">
        <v>6449</v>
      </c>
      <c r="E4110" s="262" t="s">
        <v>912</v>
      </c>
    </row>
    <row r="4111" spans="2:5" x14ac:dyDescent="0.45">
      <c r="B4111" s="261" t="s">
        <v>6450</v>
      </c>
      <c r="C4111" s="262">
        <v>520056</v>
      </c>
      <c r="D4111" s="262" t="s">
        <v>6451</v>
      </c>
      <c r="E4111" s="262" t="s">
        <v>912</v>
      </c>
    </row>
    <row r="4112" spans="2:5" x14ac:dyDescent="0.45">
      <c r="B4112" s="261" t="s">
        <v>6452</v>
      </c>
      <c r="C4112" s="262" t="s">
        <v>559</v>
      </c>
      <c r="D4112" s="262" t="s">
        <v>6453</v>
      </c>
      <c r="E4112" s="262" t="s">
        <v>508</v>
      </c>
    </row>
    <row r="4113" spans="2:5" x14ac:dyDescent="0.45">
      <c r="B4113" s="261" t="s">
        <v>6454</v>
      </c>
      <c r="C4113" s="262">
        <v>590071</v>
      </c>
      <c r="D4113" s="262" t="s">
        <v>6455</v>
      </c>
      <c r="E4113" s="262" t="s">
        <v>576</v>
      </c>
    </row>
    <row r="4114" spans="2:5" x14ac:dyDescent="0.45">
      <c r="B4114" s="261" t="s">
        <v>6456</v>
      </c>
      <c r="C4114" s="262">
        <v>533166</v>
      </c>
      <c r="D4114" s="262" t="s">
        <v>6457</v>
      </c>
      <c r="E4114" s="262" t="s">
        <v>2544</v>
      </c>
    </row>
    <row r="4115" spans="2:5" x14ac:dyDescent="0.45">
      <c r="B4115" s="261" t="s">
        <v>6458</v>
      </c>
      <c r="C4115" s="262">
        <v>500403</v>
      </c>
      <c r="D4115" s="262" t="s">
        <v>6459</v>
      </c>
      <c r="E4115" s="262" t="s">
        <v>912</v>
      </c>
    </row>
    <row r="4116" spans="2:5" x14ac:dyDescent="0.45">
      <c r="B4116" s="261" t="s">
        <v>6460</v>
      </c>
      <c r="C4116" s="262">
        <v>500404</v>
      </c>
      <c r="D4116" s="262" t="s">
        <v>6461</v>
      </c>
      <c r="E4116" s="262" t="s">
        <v>591</v>
      </c>
    </row>
    <row r="4117" spans="2:5" x14ac:dyDescent="0.45">
      <c r="B4117" s="261" t="s">
        <v>6462</v>
      </c>
      <c r="C4117" s="262">
        <v>531433</v>
      </c>
      <c r="D4117" s="262" t="s">
        <v>559</v>
      </c>
      <c r="E4117" s="262" t="s">
        <v>576</v>
      </c>
    </row>
    <row r="4118" spans="2:5" x14ac:dyDescent="0.45">
      <c r="B4118" s="261" t="s">
        <v>6463</v>
      </c>
      <c r="C4118" s="262">
        <v>541799</v>
      </c>
      <c r="D4118" s="262" t="s">
        <v>559</v>
      </c>
      <c r="E4118" s="262" t="s">
        <v>2154</v>
      </c>
    </row>
    <row r="4119" spans="2:5" x14ac:dyDescent="0.45">
      <c r="B4119" s="261" t="s">
        <v>6464</v>
      </c>
      <c r="C4119" s="262">
        <v>530953</v>
      </c>
      <c r="D4119" s="262" t="s">
        <v>559</v>
      </c>
      <c r="E4119" s="262" t="s">
        <v>619</v>
      </c>
    </row>
    <row r="4120" spans="2:5" x14ac:dyDescent="0.45">
      <c r="B4120" s="261" t="s">
        <v>6465</v>
      </c>
      <c r="C4120" s="262">
        <v>537253</v>
      </c>
      <c r="D4120" s="262" t="s">
        <v>559</v>
      </c>
      <c r="E4120" s="262" t="s">
        <v>597</v>
      </c>
    </row>
    <row r="4121" spans="2:5" x14ac:dyDescent="0.45">
      <c r="B4121" s="261" t="s">
        <v>6466</v>
      </c>
      <c r="C4121" s="262">
        <v>532711</v>
      </c>
      <c r="D4121" s="262" t="s">
        <v>6467</v>
      </c>
      <c r="E4121" s="262" t="s">
        <v>955</v>
      </c>
    </row>
    <row r="4122" spans="2:5" x14ac:dyDescent="0.45">
      <c r="B4122" s="261" t="s">
        <v>6468</v>
      </c>
      <c r="C4122" s="262">
        <v>521232</v>
      </c>
      <c r="D4122" s="262" t="s">
        <v>559</v>
      </c>
      <c r="E4122" s="262" t="s">
        <v>581</v>
      </c>
    </row>
    <row r="4123" spans="2:5" x14ac:dyDescent="0.45">
      <c r="B4123" s="261" t="s">
        <v>6469</v>
      </c>
      <c r="C4123" s="262">
        <v>523425</v>
      </c>
      <c r="D4123" s="262" t="s">
        <v>6470</v>
      </c>
      <c r="E4123" s="262" t="s">
        <v>1113</v>
      </c>
    </row>
    <row r="4124" spans="2:5" x14ac:dyDescent="0.45">
      <c r="B4124" s="261" t="s">
        <v>6471</v>
      </c>
      <c r="C4124" s="262">
        <v>501110</v>
      </c>
      <c r="D4124" s="262" t="s">
        <v>559</v>
      </c>
      <c r="E4124" s="262" t="s">
        <v>542</v>
      </c>
    </row>
    <row r="4125" spans="2:5" x14ac:dyDescent="0.45">
      <c r="B4125" s="261" t="s">
        <v>6472</v>
      </c>
      <c r="C4125" s="262">
        <v>530845</v>
      </c>
      <c r="D4125" s="262" t="s">
        <v>559</v>
      </c>
      <c r="E4125" s="262" t="s">
        <v>607</v>
      </c>
    </row>
    <row r="4126" spans="2:5" x14ac:dyDescent="0.45">
      <c r="B4126" s="261" t="s">
        <v>6473</v>
      </c>
      <c r="C4126" s="262">
        <v>539574</v>
      </c>
      <c r="D4126" s="262" t="s">
        <v>559</v>
      </c>
      <c r="E4126" s="262" t="s">
        <v>576</v>
      </c>
    </row>
    <row r="4127" spans="2:5" x14ac:dyDescent="0.45">
      <c r="B4127" s="261" t="s">
        <v>6474</v>
      </c>
      <c r="C4127" s="262">
        <v>535141</v>
      </c>
      <c r="D4127" s="262" t="s">
        <v>559</v>
      </c>
      <c r="E4127" s="262" t="s">
        <v>645</v>
      </c>
    </row>
    <row r="4128" spans="2:5" x14ac:dyDescent="0.45">
      <c r="B4128" s="261" t="s">
        <v>6475</v>
      </c>
      <c r="C4128" s="262">
        <v>512179</v>
      </c>
      <c r="D4128" s="262" t="s">
        <v>6476</v>
      </c>
      <c r="E4128" s="262" t="s">
        <v>645</v>
      </c>
    </row>
    <row r="4129" spans="2:5" x14ac:dyDescent="0.45">
      <c r="B4129" s="261" t="s">
        <v>6477</v>
      </c>
      <c r="C4129" s="262">
        <v>530735</v>
      </c>
      <c r="D4129" s="262" t="s">
        <v>559</v>
      </c>
      <c r="E4129" s="262" t="s">
        <v>619</v>
      </c>
    </row>
    <row r="4130" spans="2:5" x14ac:dyDescent="0.45">
      <c r="B4130" s="261" t="s">
        <v>6478</v>
      </c>
      <c r="C4130" s="262">
        <v>530735</v>
      </c>
      <c r="D4130" s="262" t="s">
        <v>559</v>
      </c>
      <c r="E4130" s="262" t="s">
        <v>619</v>
      </c>
    </row>
    <row r="4131" spans="2:5" x14ac:dyDescent="0.45">
      <c r="B4131" s="261" t="s">
        <v>6479</v>
      </c>
      <c r="C4131" s="262">
        <v>530883</v>
      </c>
      <c r="D4131" s="262" t="s">
        <v>559</v>
      </c>
      <c r="E4131" s="262" t="s">
        <v>702</v>
      </c>
    </row>
    <row r="4132" spans="2:5" x14ac:dyDescent="0.45">
      <c r="B4132" s="261" t="s">
        <v>6480</v>
      </c>
      <c r="C4132" s="262">
        <v>531699</v>
      </c>
      <c r="D4132" s="262" t="s">
        <v>559</v>
      </c>
      <c r="E4132" s="262" t="s">
        <v>1320</v>
      </c>
    </row>
    <row r="4133" spans="2:5" x14ac:dyDescent="0.45">
      <c r="B4133" s="261" t="s">
        <v>6481</v>
      </c>
      <c r="C4133" s="262">
        <v>540269</v>
      </c>
      <c r="D4133" s="262" t="s">
        <v>559</v>
      </c>
      <c r="E4133" s="262" t="s">
        <v>672</v>
      </c>
    </row>
    <row r="4134" spans="2:5" x14ac:dyDescent="0.45">
      <c r="B4134" s="261" t="s">
        <v>6482</v>
      </c>
      <c r="C4134" s="262">
        <v>512527</v>
      </c>
      <c r="D4134" s="262" t="s">
        <v>559</v>
      </c>
      <c r="E4134" s="262" t="s">
        <v>574</v>
      </c>
    </row>
    <row r="4135" spans="2:5" x14ac:dyDescent="0.45">
      <c r="B4135" s="261" t="s">
        <v>6483</v>
      </c>
      <c r="C4135" s="262">
        <v>512527</v>
      </c>
      <c r="D4135" s="262" t="s">
        <v>559</v>
      </c>
      <c r="E4135" s="262" t="s">
        <v>574</v>
      </c>
    </row>
    <row r="4136" spans="2:5" x14ac:dyDescent="0.45">
      <c r="B4136" s="261" t="s">
        <v>6484</v>
      </c>
      <c r="C4136" s="262">
        <v>521180</v>
      </c>
      <c r="D4136" s="262" t="s">
        <v>6485</v>
      </c>
      <c r="E4136" s="262" t="s">
        <v>574</v>
      </c>
    </row>
    <row r="4137" spans="2:5" x14ac:dyDescent="0.45">
      <c r="B4137" s="261" t="s">
        <v>6486</v>
      </c>
      <c r="C4137" s="262">
        <v>523842</v>
      </c>
      <c r="D4137" s="262" t="s">
        <v>559</v>
      </c>
      <c r="E4137" s="262" t="s">
        <v>672</v>
      </c>
    </row>
    <row r="4138" spans="2:5" x14ac:dyDescent="0.45">
      <c r="B4138" s="261" t="s">
        <v>6487</v>
      </c>
      <c r="C4138" s="262">
        <v>532070</v>
      </c>
      <c r="D4138" s="262" t="s">
        <v>559</v>
      </c>
      <c r="E4138" s="262" t="s">
        <v>553</v>
      </c>
    </row>
    <row r="4139" spans="2:5" x14ac:dyDescent="0.45">
      <c r="B4139" s="261" t="s">
        <v>6488</v>
      </c>
      <c r="C4139" s="262">
        <v>523283</v>
      </c>
      <c r="D4139" s="262" t="s">
        <v>6489</v>
      </c>
      <c r="E4139" s="262" t="s">
        <v>983</v>
      </c>
    </row>
    <row r="4140" spans="2:5" x14ac:dyDescent="0.45">
      <c r="B4140" s="261" t="s">
        <v>6490</v>
      </c>
      <c r="C4140" s="262">
        <v>539835</v>
      </c>
      <c r="D4140" s="262" t="s">
        <v>559</v>
      </c>
      <c r="E4140" s="262" t="s">
        <v>576</v>
      </c>
    </row>
    <row r="4141" spans="2:5" x14ac:dyDescent="0.45">
      <c r="B4141" s="261" t="s">
        <v>6491</v>
      </c>
      <c r="C4141" s="262">
        <v>519234</v>
      </c>
      <c r="D4141" s="262" t="s">
        <v>6492</v>
      </c>
      <c r="E4141" s="262" t="s">
        <v>806</v>
      </c>
    </row>
    <row r="4142" spans="2:5" x14ac:dyDescent="0.45">
      <c r="B4142" s="261" t="s">
        <v>6493</v>
      </c>
      <c r="C4142" s="262">
        <v>780008</v>
      </c>
      <c r="D4142" s="262" t="s">
        <v>559</v>
      </c>
      <c r="E4142" s="262" t="s">
        <v>508</v>
      </c>
    </row>
    <row r="4143" spans="2:5" x14ac:dyDescent="0.45">
      <c r="B4143" s="261" t="s">
        <v>6494</v>
      </c>
      <c r="C4143" s="262">
        <v>541701</v>
      </c>
      <c r="D4143" s="262" t="s">
        <v>559</v>
      </c>
      <c r="E4143" s="262" t="s">
        <v>880</v>
      </c>
    </row>
    <row r="4144" spans="2:5" x14ac:dyDescent="0.45">
      <c r="B4144" s="261" t="s">
        <v>6495</v>
      </c>
      <c r="C4144" s="262">
        <v>526133</v>
      </c>
      <c r="D4144" s="262" t="s">
        <v>559</v>
      </c>
      <c r="E4144" s="262" t="s">
        <v>574</v>
      </c>
    </row>
    <row r="4145" spans="2:5" x14ac:dyDescent="0.45">
      <c r="B4145" s="261" t="s">
        <v>6496</v>
      </c>
      <c r="C4145" s="262">
        <v>540168</v>
      </c>
      <c r="D4145" s="262" t="s">
        <v>559</v>
      </c>
      <c r="E4145" s="262" t="s">
        <v>576</v>
      </c>
    </row>
    <row r="4146" spans="2:5" x14ac:dyDescent="0.45">
      <c r="B4146" s="261" t="s">
        <v>6497</v>
      </c>
      <c r="C4146" s="262">
        <v>511539</v>
      </c>
      <c r="D4146" s="262" t="s">
        <v>559</v>
      </c>
      <c r="E4146" s="262" t="s">
        <v>542</v>
      </c>
    </row>
    <row r="4147" spans="2:5" x14ac:dyDescent="0.45">
      <c r="B4147" s="261" t="s">
        <v>6498</v>
      </c>
      <c r="C4147" s="262">
        <v>532509</v>
      </c>
      <c r="D4147" s="262" t="s">
        <v>6499</v>
      </c>
      <c r="E4147" s="262" t="s">
        <v>912</v>
      </c>
    </row>
    <row r="4148" spans="2:5" x14ac:dyDescent="0.45">
      <c r="B4148" s="261" t="s">
        <v>6500</v>
      </c>
      <c r="C4148" s="262" t="s">
        <v>559</v>
      </c>
      <c r="D4148" s="262" t="s">
        <v>6501</v>
      </c>
      <c r="E4148" s="262" t="s">
        <v>570</v>
      </c>
    </row>
    <row r="4149" spans="2:5" x14ac:dyDescent="0.45">
      <c r="B4149" s="261" t="s">
        <v>6502</v>
      </c>
      <c r="C4149" s="262">
        <v>530677</v>
      </c>
      <c r="D4149" s="262" t="s">
        <v>559</v>
      </c>
      <c r="E4149" s="262" t="s">
        <v>645</v>
      </c>
    </row>
    <row r="4150" spans="2:5" x14ac:dyDescent="0.45">
      <c r="B4150" s="261" t="s">
        <v>6503</v>
      </c>
      <c r="C4150" s="262">
        <v>530677</v>
      </c>
      <c r="D4150" s="262" t="s">
        <v>559</v>
      </c>
      <c r="E4150" s="262" t="s">
        <v>645</v>
      </c>
    </row>
    <row r="4151" spans="2:5" x14ac:dyDescent="0.45">
      <c r="B4151" s="261" t="s">
        <v>6504</v>
      </c>
      <c r="C4151" s="262" t="s">
        <v>559</v>
      </c>
      <c r="D4151" s="262" t="s">
        <v>6505</v>
      </c>
      <c r="E4151" s="262" t="s">
        <v>570</v>
      </c>
    </row>
    <row r="4152" spans="2:5" x14ac:dyDescent="0.45">
      <c r="B4152" s="261" t="s">
        <v>6506</v>
      </c>
      <c r="C4152" s="262">
        <v>509930</v>
      </c>
      <c r="D4152" s="262" t="s">
        <v>6507</v>
      </c>
      <c r="E4152" s="262" t="s">
        <v>678</v>
      </c>
    </row>
    <row r="4153" spans="2:5" x14ac:dyDescent="0.45">
      <c r="B4153" s="261" t="s">
        <v>6508</v>
      </c>
      <c r="C4153" s="262">
        <v>532904</v>
      </c>
      <c r="D4153" s="262" t="s">
        <v>6509</v>
      </c>
      <c r="E4153" s="262" t="s">
        <v>955</v>
      </c>
    </row>
    <row r="4154" spans="2:5" x14ac:dyDescent="0.45">
      <c r="B4154" s="261" t="s">
        <v>6510</v>
      </c>
      <c r="C4154" s="262">
        <v>532904</v>
      </c>
      <c r="D4154" s="262" t="s">
        <v>6509</v>
      </c>
      <c r="E4154" s="262" t="s">
        <v>955</v>
      </c>
    </row>
    <row r="4155" spans="2:5" x14ac:dyDescent="0.45">
      <c r="B4155" s="261" t="s">
        <v>6511</v>
      </c>
      <c r="C4155" s="262">
        <v>500405</v>
      </c>
      <c r="D4155" s="262" t="s">
        <v>6512</v>
      </c>
      <c r="E4155" s="262" t="s">
        <v>771</v>
      </c>
    </row>
    <row r="4156" spans="2:5" x14ac:dyDescent="0.45">
      <c r="B4156" s="261" t="s">
        <v>6513</v>
      </c>
      <c r="C4156" s="262">
        <v>534733</v>
      </c>
      <c r="D4156" s="262" t="s">
        <v>559</v>
      </c>
      <c r="E4156" s="262" t="s">
        <v>591</v>
      </c>
    </row>
    <row r="4157" spans="2:5" x14ac:dyDescent="0.45">
      <c r="B4157" s="261" t="s">
        <v>6514</v>
      </c>
      <c r="C4157" s="262">
        <v>531638</v>
      </c>
      <c r="D4157" s="262" t="s">
        <v>559</v>
      </c>
      <c r="E4157" s="262" t="s">
        <v>880</v>
      </c>
    </row>
    <row r="4158" spans="2:5" x14ac:dyDescent="0.45">
      <c r="B4158" s="261" t="s">
        <v>6515</v>
      </c>
      <c r="C4158" s="262">
        <v>518075</v>
      </c>
      <c r="D4158" s="262" t="s">
        <v>559</v>
      </c>
      <c r="E4158" s="262" t="s">
        <v>591</v>
      </c>
    </row>
    <row r="4159" spans="2:5" x14ac:dyDescent="0.45">
      <c r="B4159" s="261" t="s">
        <v>6516</v>
      </c>
      <c r="C4159" s="262">
        <v>533298</v>
      </c>
      <c r="D4159" s="262" t="s">
        <v>6517</v>
      </c>
      <c r="E4159" s="262" t="s">
        <v>1099</v>
      </c>
    </row>
    <row r="4160" spans="2:5" x14ac:dyDescent="0.45">
      <c r="B4160" s="261" t="s">
        <v>6518</v>
      </c>
      <c r="C4160" s="262">
        <v>517530</v>
      </c>
      <c r="D4160" s="262" t="s">
        <v>6519</v>
      </c>
      <c r="E4160" s="262" t="s">
        <v>827</v>
      </c>
    </row>
    <row r="4161" spans="2:5" x14ac:dyDescent="0.45">
      <c r="B4161" s="261" t="s">
        <v>6520</v>
      </c>
      <c r="C4161" s="262">
        <v>530185</v>
      </c>
      <c r="D4161" s="262" t="s">
        <v>559</v>
      </c>
      <c r="E4161" s="262" t="s">
        <v>574</v>
      </c>
    </row>
    <row r="4162" spans="2:5" x14ac:dyDescent="0.45">
      <c r="B4162" s="261" t="s">
        <v>6521</v>
      </c>
      <c r="C4162" s="262" t="s">
        <v>559</v>
      </c>
      <c r="D4162" s="262" t="s">
        <v>6522</v>
      </c>
      <c r="E4162" s="262" t="s">
        <v>570</v>
      </c>
    </row>
    <row r="4163" spans="2:5" x14ac:dyDescent="0.45">
      <c r="B4163" s="261" t="s">
        <v>6523</v>
      </c>
      <c r="C4163" s="262">
        <v>539253</v>
      </c>
      <c r="D4163" s="262" t="s">
        <v>559</v>
      </c>
      <c r="E4163" s="262" t="s">
        <v>576</v>
      </c>
    </row>
    <row r="4164" spans="2:5" x14ac:dyDescent="0.45">
      <c r="B4164" s="261" t="s">
        <v>6524</v>
      </c>
      <c r="C4164" s="262">
        <v>539253</v>
      </c>
      <c r="D4164" s="262" t="s">
        <v>559</v>
      </c>
      <c r="E4164" s="262" t="s">
        <v>576</v>
      </c>
    </row>
    <row r="4165" spans="2:5" x14ac:dyDescent="0.45">
      <c r="B4165" s="261" t="s">
        <v>6525</v>
      </c>
      <c r="C4165" s="262">
        <v>500336</v>
      </c>
      <c r="D4165" s="262" t="s">
        <v>6526</v>
      </c>
      <c r="E4165" s="262" t="s">
        <v>548</v>
      </c>
    </row>
    <row r="4166" spans="2:5" x14ac:dyDescent="0.45">
      <c r="B4166" s="261" t="s">
        <v>6527</v>
      </c>
      <c r="C4166" s="262">
        <v>533101</v>
      </c>
      <c r="D4166" s="262" t="s">
        <v>559</v>
      </c>
      <c r="E4166" s="262" t="s">
        <v>574</v>
      </c>
    </row>
    <row r="4167" spans="2:5" x14ac:dyDescent="0.45">
      <c r="B4167" s="261" t="s">
        <v>6528</v>
      </c>
      <c r="C4167" s="262">
        <v>532874</v>
      </c>
      <c r="D4167" s="262" t="s">
        <v>559</v>
      </c>
      <c r="E4167" s="262" t="s">
        <v>697</v>
      </c>
    </row>
    <row r="4168" spans="2:5" x14ac:dyDescent="0.45">
      <c r="B4168" s="261" t="s">
        <v>6529</v>
      </c>
      <c r="C4168" s="262">
        <v>511185</v>
      </c>
      <c r="D4168" s="262" t="s">
        <v>559</v>
      </c>
      <c r="E4168" s="262" t="s">
        <v>878</v>
      </c>
    </row>
    <row r="4169" spans="2:5" x14ac:dyDescent="0.45">
      <c r="B4169" s="261" t="s">
        <v>6530</v>
      </c>
      <c r="C4169" s="262">
        <v>521200</v>
      </c>
      <c r="D4169" s="262" t="s">
        <v>6531</v>
      </c>
      <c r="E4169" s="262" t="s">
        <v>574</v>
      </c>
    </row>
    <row r="4170" spans="2:5" x14ac:dyDescent="0.45">
      <c r="B4170" s="261" t="s">
        <v>6532</v>
      </c>
      <c r="C4170" s="262">
        <v>514138</v>
      </c>
      <c r="D4170" s="262" t="s">
        <v>559</v>
      </c>
      <c r="E4170" s="262" t="s">
        <v>574</v>
      </c>
    </row>
    <row r="4171" spans="2:5" x14ac:dyDescent="0.45">
      <c r="B4171" s="261" t="s">
        <v>6533</v>
      </c>
      <c r="C4171" s="262">
        <v>514140</v>
      </c>
      <c r="D4171" s="262" t="s">
        <v>559</v>
      </c>
      <c r="E4171" s="262" t="s">
        <v>574</v>
      </c>
    </row>
    <row r="4172" spans="2:5" x14ac:dyDescent="0.45">
      <c r="B4172" s="261" t="s">
        <v>6534</v>
      </c>
      <c r="C4172" s="262">
        <v>519604</v>
      </c>
      <c r="D4172" s="262" t="s">
        <v>6535</v>
      </c>
      <c r="E4172" s="262" t="s">
        <v>619</v>
      </c>
    </row>
    <row r="4173" spans="2:5" x14ac:dyDescent="0.45">
      <c r="B4173" s="261" t="s">
        <v>6536</v>
      </c>
      <c r="C4173" s="262">
        <v>532782</v>
      </c>
      <c r="D4173" s="262" t="s">
        <v>6537</v>
      </c>
      <c r="E4173" s="262" t="s">
        <v>574</v>
      </c>
    </row>
    <row r="4174" spans="2:5" x14ac:dyDescent="0.45">
      <c r="B4174" s="261" t="s">
        <v>6538</v>
      </c>
      <c r="C4174" s="262" t="s">
        <v>559</v>
      </c>
      <c r="D4174" s="262" t="s">
        <v>6539</v>
      </c>
      <c r="E4174" s="262" t="s">
        <v>570</v>
      </c>
    </row>
    <row r="4175" spans="2:5" x14ac:dyDescent="0.45">
      <c r="B4175" s="261" t="s">
        <v>6540</v>
      </c>
      <c r="C4175" s="262">
        <v>530239</v>
      </c>
      <c r="D4175" s="262" t="s">
        <v>6541</v>
      </c>
      <c r="E4175" s="262" t="s">
        <v>597</v>
      </c>
    </row>
    <row r="4176" spans="2:5" x14ac:dyDescent="0.45">
      <c r="B4176" s="261" t="s">
        <v>6542</v>
      </c>
      <c r="C4176" s="262">
        <v>531640</v>
      </c>
      <c r="D4176" s="262" t="s">
        <v>559</v>
      </c>
      <c r="E4176" s="262" t="s">
        <v>645</v>
      </c>
    </row>
    <row r="4177" spans="2:5" x14ac:dyDescent="0.45">
      <c r="B4177" s="261" t="s">
        <v>6543</v>
      </c>
      <c r="C4177" s="262">
        <v>537259</v>
      </c>
      <c r="D4177" s="262" t="s">
        <v>559</v>
      </c>
      <c r="E4177" s="262" t="s">
        <v>1502</v>
      </c>
    </row>
    <row r="4178" spans="2:5" x14ac:dyDescent="0.45">
      <c r="B4178" s="261" t="s">
        <v>6544</v>
      </c>
      <c r="C4178" s="262">
        <v>532667</v>
      </c>
      <c r="D4178" s="262" t="s">
        <v>6545</v>
      </c>
      <c r="E4178" s="262" t="s">
        <v>602</v>
      </c>
    </row>
    <row r="4179" spans="2:5" x14ac:dyDescent="0.45">
      <c r="B4179" s="261" t="s">
        <v>6546</v>
      </c>
      <c r="C4179" s="262">
        <v>531885</v>
      </c>
      <c r="D4179" s="262" t="s">
        <v>559</v>
      </c>
      <c r="E4179" s="262" t="s">
        <v>581</v>
      </c>
    </row>
    <row r="4180" spans="2:5" x14ac:dyDescent="0.45">
      <c r="B4180" s="261" t="s">
        <v>6547</v>
      </c>
      <c r="C4180" s="262">
        <v>531885</v>
      </c>
      <c r="D4180" s="262" t="s">
        <v>559</v>
      </c>
      <c r="E4180" s="262" t="s">
        <v>581</v>
      </c>
    </row>
    <row r="4181" spans="2:5" x14ac:dyDescent="0.45">
      <c r="B4181" s="261" t="s">
        <v>6548</v>
      </c>
      <c r="C4181" s="262">
        <v>523722</v>
      </c>
      <c r="D4181" s="262" t="s">
        <v>559</v>
      </c>
      <c r="E4181" s="262" t="s">
        <v>651</v>
      </c>
    </row>
    <row r="4182" spans="2:5" x14ac:dyDescent="0.45">
      <c r="B4182" s="261" t="s">
        <v>6549</v>
      </c>
      <c r="C4182" s="262">
        <v>503624</v>
      </c>
      <c r="D4182" s="262" t="s">
        <v>559</v>
      </c>
      <c r="E4182" s="262" t="s">
        <v>542</v>
      </c>
    </row>
    <row r="4183" spans="2:5" x14ac:dyDescent="0.45">
      <c r="B4183" s="261" t="s">
        <v>6550</v>
      </c>
      <c r="C4183" s="262">
        <v>539911</v>
      </c>
      <c r="D4183" s="262" t="s">
        <v>559</v>
      </c>
      <c r="E4183" s="262" t="s">
        <v>581</v>
      </c>
    </row>
    <row r="4184" spans="2:5" x14ac:dyDescent="0.45">
      <c r="B4184" s="261" t="s">
        <v>6551</v>
      </c>
      <c r="C4184" s="262">
        <v>524488</v>
      </c>
      <c r="D4184" s="262" t="s">
        <v>6552</v>
      </c>
      <c r="E4184" s="262" t="s">
        <v>607</v>
      </c>
    </row>
    <row r="4185" spans="2:5" x14ac:dyDescent="0.45">
      <c r="B4185" s="261" t="s">
        <v>6553</v>
      </c>
      <c r="C4185" s="262">
        <v>512449</v>
      </c>
      <c r="D4185" s="262" t="s">
        <v>559</v>
      </c>
      <c r="E4185" s="262" t="s">
        <v>539</v>
      </c>
    </row>
    <row r="4186" spans="2:5" x14ac:dyDescent="0.45">
      <c r="B4186" s="261" t="s">
        <v>6554</v>
      </c>
      <c r="C4186" s="262">
        <v>505590</v>
      </c>
      <c r="D4186" s="262" t="s">
        <v>559</v>
      </c>
      <c r="E4186" s="262" t="s">
        <v>574</v>
      </c>
    </row>
    <row r="4187" spans="2:5" x14ac:dyDescent="0.45">
      <c r="B4187" s="261" t="s">
        <v>6555</v>
      </c>
      <c r="C4187" s="262">
        <v>539041</v>
      </c>
      <c r="D4187" s="262" t="s">
        <v>559</v>
      </c>
      <c r="E4187" s="262" t="s">
        <v>581</v>
      </c>
    </row>
    <row r="4188" spans="2:5" x14ac:dyDescent="0.45">
      <c r="B4188" s="261" t="s">
        <v>6556</v>
      </c>
      <c r="C4188" s="262">
        <v>503659</v>
      </c>
      <c r="D4188" s="262" t="s">
        <v>559</v>
      </c>
      <c r="E4188" s="262" t="s">
        <v>978</v>
      </c>
    </row>
    <row r="4189" spans="2:5" x14ac:dyDescent="0.45">
      <c r="B4189" s="261" t="s">
        <v>6557</v>
      </c>
      <c r="C4189" s="262">
        <v>506863</v>
      </c>
      <c r="D4189" s="262" t="s">
        <v>559</v>
      </c>
      <c r="E4189" s="262" t="s">
        <v>753</v>
      </c>
    </row>
    <row r="4190" spans="2:5" x14ac:dyDescent="0.45">
      <c r="B4190" s="261" t="s">
        <v>6558</v>
      </c>
      <c r="C4190" s="262">
        <v>503816</v>
      </c>
      <c r="D4190" s="262" t="s">
        <v>559</v>
      </c>
      <c r="E4190" s="262" t="s">
        <v>574</v>
      </c>
    </row>
    <row r="4191" spans="2:5" x14ac:dyDescent="0.45">
      <c r="B4191" s="261" t="s">
        <v>6559</v>
      </c>
      <c r="C4191" s="262">
        <v>531909</v>
      </c>
      <c r="D4191" s="262" t="s">
        <v>559</v>
      </c>
      <c r="E4191" s="262" t="s">
        <v>645</v>
      </c>
    </row>
    <row r="4192" spans="2:5" x14ac:dyDescent="0.45">
      <c r="B4192" s="261" t="s">
        <v>6560</v>
      </c>
      <c r="C4192" s="262">
        <v>539406</v>
      </c>
      <c r="D4192" s="262" t="s">
        <v>559</v>
      </c>
      <c r="E4192" s="262" t="s">
        <v>581</v>
      </c>
    </row>
    <row r="4193" spans="2:5" x14ac:dyDescent="0.45">
      <c r="B4193" s="261" t="s">
        <v>6561</v>
      </c>
      <c r="C4193" s="262">
        <v>503310</v>
      </c>
      <c r="D4193" s="262" t="s">
        <v>6562</v>
      </c>
      <c r="E4193" s="262" t="s">
        <v>574</v>
      </c>
    </row>
    <row r="4194" spans="2:5" x14ac:dyDescent="0.45">
      <c r="B4194" s="261" t="s">
        <v>6563</v>
      </c>
      <c r="C4194" s="262">
        <v>539353</v>
      </c>
      <c r="D4194" s="262" t="s">
        <v>559</v>
      </c>
      <c r="E4194" s="262" t="s">
        <v>912</v>
      </c>
    </row>
    <row r="4195" spans="2:5" x14ac:dyDescent="0.45">
      <c r="B4195" s="261" t="s">
        <v>6564</v>
      </c>
      <c r="C4195" s="262">
        <v>500407</v>
      </c>
      <c r="D4195" s="262" t="s">
        <v>6565</v>
      </c>
      <c r="E4195" s="262" t="s">
        <v>912</v>
      </c>
    </row>
    <row r="4196" spans="2:5" x14ac:dyDescent="0.45">
      <c r="B4196" s="261" t="s">
        <v>6566</v>
      </c>
      <c r="C4196" s="262">
        <v>531003</v>
      </c>
      <c r="D4196" s="262" t="s">
        <v>559</v>
      </c>
      <c r="E4196" s="262" t="s">
        <v>576</v>
      </c>
    </row>
    <row r="4197" spans="2:5" x14ac:dyDescent="0.45">
      <c r="B4197" s="261" t="s">
        <v>6567</v>
      </c>
      <c r="C4197" s="262">
        <v>526365</v>
      </c>
      <c r="D4197" s="262" t="s">
        <v>559</v>
      </c>
      <c r="E4197" s="262" t="s">
        <v>672</v>
      </c>
    </row>
    <row r="4198" spans="2:5" x14ac:dyDescent="0.45">
      <c r="B4198" s="261" t="s">
        <v>6568</v>
      </c>
      <c r="C4198" s="262">
        <v>512257</v>
      </c>
      <c r="D4198" s="262" t="s">
        <v>559</v>
      </c>
      <c r="E4198" s="262" t="s">
        <v>548</v>
      </c>
    </row>
    <row r="4199" spans="2:5" x14ac:dyDescent="0.45">
      <c r="B4199" s="261" t="s">
        <v>6569</v>
      </c>
      <c r="C4199" s="262">
        <v>510245</v>
      </c>
      <c r="D4199" s="262" t="s">
        <v>559</v>
      </c>
      <c r="E4199" s="262" t="s">
        <v>581</v>
      </c>
    </row>
    <row r="4200" spans="2:5" x14ac:dyDescent="0.45">
      <c r="B4200" s="261" t="s">
        <v>6570</v>
      </c>
      <c r="C4200" s="262">
        <v>501386</v>
      </c>
      <c r="D4200" s="262" t="s">
        <v>559</v>
      </c>
      <c r="E4200" s="262" t="s">
        <v>542</v>
      </c>
    </row>
    <row r="4201" spans="2:5" x14ac:dyDescent="0.45">
      <c r="B4201" s="261" t="s">
        <v>6571</v>
      </c>
      <c r="C4201" s="262">
        <v>530585</v>
      </c>
      <c r="D4201" s="262" t="s">
        <v>559</v>
      </c>
      <c r="E4201" s="262" t="s">
        <v>542</v>
      </c>
    </row>
    <row r="4202" spans="2:5" x14ac:dyDescent="0.45">
      <c r="B4202" s="261" t="s">
        <v>6572</v>
      </c>
      <c r="C4202" s="262">
        <v>532051</v>
      </c>
      <c r="D4202" s="262" t="s">
        <v>6573</v>
      </c>
      <c r="E4202" s="262" t="s">
        <v>602</v>
      </c>
    </row>
    <row r="4203" spans="2:5" x14ac:dyDescent="0.45">
      <c r="B4203" s="261" t="s">
        <v>6574</v>
      </c>
      <c r="C4203" s="262">
        <v>522215</v>
      </c>
      <c r="D4203" s="262" t="s">
        <v>559</v>
      </c>
      <c r="E4203" s="262" t="s">
        <v>567</v>
      </c>
    </row>
    <row r="4204" spans="2:5" x14ac:dyDescent="0.45">
      <c r="B4204" s="261" t="s">
        <v>6575</v>
      </c>
      <c r="C4204" s="262">
        <v>517201</v>
      </c>
      <c r="D4204" s="262" t="s">
        <v>559</v>
      </c>
      <c r="E4204" s="262" t="s">
        <v>1099</v>
      </c>
    </row>
    <row r="4205" spans="2:5" x14ac:dyDescent="0.45">
      <c r="B4205" s="261" t="s">
        <v>6576</v>
      </c>
      <c r="C4205" s="262">
        <v>531637</v>
      </c>
      <c r="D4205" s="262" t="s">
        <v>559</v>
      </c>
      <c r="E4205" s="262" t="s">
        <v>597</v>
      </c>
    </row>
    <row r="4206" spans="2:5" x14ac:dyDescent="0.45">
      <c r="B4206" s="261" t="s">
        <v>6577</v>
      </c>
      <c r="C4206" s="262">
        <v>512359</v>
      </c>
      <c r="D4206" s="262" t="s">
        <v>559</v>
      </c>
      <c r="E4206" s="262" t="s">
        <v>581</v>
      </c>
    </row>
    <row r="4207" spans="2:5" x14ac:dyDescent="0.45">
      <c r="B4207" s="261" t="s">
        <v>6578</v>
      </c>
      <c r="C4207" s="262">
        <v>531499</v>
      </c>
      <c r="D4207" s="262" t="s">
        <v>559</v>
      </c>
      <c r="E4207" s="262" t="s">
        <v>574</v>
      </c>
    </row>
    <row r="4208" spans="2:5" x14ac:dyDescent="0.45">
      <c r="B4208" s="261" t="s">
        <v>6579</v>
      </c>
      <c r="C4208" s="262">
        <v>539682</v>
      </c>
      <c r="D4208" s="262" t="s">
        <v>559</v>
      </c>
      <c r="E4208" s="262" t="s">
        <v>663</v>
      </c>
    </row>
    <row r="4209" spans="2:5" x14ac:dyDescent="0.45">
      <c r="B4209" s="261" t="s">
        <v>6580</v>
      </c>
      <c r="C4209" s="262">
        <v>511447</v>
      </c>
      <c r="D4209" s="262" t="s">
        <v>559</v>
      </c>
      <c r="E4209" s="262" t="s">
        <v>565</v>
      </c>
    </row>
    <row r="4210" spans="2:5" x14ac:dyDescent="0.45">
      <c r="B4210" s="261" t="s">
        <v>6581</v>
      </c>
      <c r="C4210" s="262">
        <v>539278</v>
      </c>
      <c r="D4210" s="262" t="s">
        <v>559</v>
      </c>
      <c r="E4210" s="262" t="s">
        <v>542</v>
      </c>
    </row>
    <row r="4211" spans="2:5" x14ac:dyDescent="0.45">
      <c r="B4211" s="261" t="s">
        <v>6582</v>
      </c>
      <c r="C4211" s="262">
        <v>517385</v>
      </c>
      <c r="D4211" s="262" t="s">
        <v>6583</v>
      </c>
      <c r="E4211" s="262" t="s">
        <v>926</v>
      </c>
    </row>
    <row r="4212" spans="2:5" x14ac:dyDescent="0.45">
      <c r="B4212" s="261" t="s">
        <v>6584</v>
      </c>
      <c r="C4212" s="262">
        <v>524470</v>
      </c>
      <c r="D4212" s="262" t="s">
        <v>559</v>
      </c>
      <c r="E4212" s="262" t="s">
        <v>597</v>
      </c>
    </row>
    <row r="4213" spans="2:5" x14ac:dyDescent="0.45">
      <c r="B4213" s="261" t="s">
        <v>6585</v>
      </c>
      <c r="C4213" s="262">
        <v>524470</v>
      </c>
      <c r="D4213" s="262" t="s">
        <v>559</v>
      </c>
      <c r="E4213" s="262" t="s">
        <v>597</v>
      </c>
    </row>
    <row r="4214" spans="2:5" x14ac:dyDescent="0.45">
      <c r="B4214" s="261" t="s">
        <v>6586</v>
      </c>
      <c r="C4214" s="262">
        <v>533157</v>
      </c>
      <c r="D4214" s="262" t="s">
        <v>6587</v>
      </c>
      <c r="E4214" s="262" t="s">
        <v>597</v>
      </c>
    </row>
    <row r="4215" spans="2:5" x14ac:dyDescent="0.45">
      <c r="B4215" s="261" t="s">
        <v>6588</v>
      </c>
      <c r="C4215" s="262">
        <v>532276</v>
      </c>
      <c r="D4215" s="262" t="s">
        <v>6589</v>
      </c>
      <c r="E4215" s="262" t="s">
        <v>875</v>
      </c>
    </row>
    <row r="4216" spans="2:5" x14ac:dyDescent="0.45">
      <c r="B4216" s="261" t="s">
        <v>6590</v>
      </c>
      <c r="C4216" s="262">
        <v>541929</v>
      </c>
      <c r="D4216" s="262" t="s">
        <v>559</v>
      </c>
      <c r="E4216" s="262" t="s">
        <v>1475</v>
      </c>
    </row>
    <row r="4217" spans="2:5" x14ac:dyDescent="0.45">
      <c r="B4217" s="261" t="s">
        <v>6591</v>
      </c>
      <c r="C4217" s="262">
        <v>539268</v>
      </c>
      <c r="D4217" s="262" t="s">
        <v>6592</v>
      </c>
      <c r="E4217" s="262" t="s">
        <v>597</v>
      </c>
    </row>
    <row r="4218" spans="2:5" x14ac:dyDescent="0.45">
      <c r="B4218" s="261" t="s">
        <v>6593</v>
      </c>
      <c r="C4218" s="262">
        <v>513307</v>
      </c>
      <c r="D4218" s="262" t="s">
        <v>559</v>
      </c>
      <c r="E4218" s="262" t="s">
        <v>862</v>
      </c>
    </row>
    <row r="4219" spans="2:5" x14ac:dyDescent="0.45">
      <c r="B4219" s="261" t="s">
        <v>6594</v>
      </c>
      <c r="C4219" s="262">
        <v>531173</v>
      </c>
      <c r="D4219" s="262" t="s">
        <v>559</v>
      </c>
      <c r="E4219" s="262" t="s">
        <v>597</v>
      </c>
    </row>
    <row r="4220" spans="2:5" x14ac:dyDescent="0.45">
      <c r="B4220" s="261" t="s">
        <v>6595</v>
      </c>
      <c r="C4220" s="262">
        <v>531173</v>
      </c>
      <c r="D4220" s="262" t="s">
        <v>559</v>
      </c>
      <c r="E4220" s="262" t="s">
        <v>597</v>
      </c>
    </row>
    <row r="4221" spans="2:5" x14ac:dyDescent="0.45">
      <c r="B4221" s="261" t="s">
        <v>6596</v>
      </c>
      <c r="C4221" s="262">
        <v>539842</v>
      </c>
      <c r="D4221" s="262" t="s">
        <v>559</v>
      </c>
      <c r="E4221" s="262" t="s">
        <v>753</v>
      </c>
    </row>
    <row r="4222" spans="2:5" x14ac:dyDescent="0.45">
      <c r="B4222" s="261" t="s">
        <v>6597</v>
      </c>
      <c r="C4222" s="262">
        <v>526506</v>
      </c>
      <c r="D4222" s="262" t="s">
        <v>559</v>
      </c>
      <c r="E4222" s="262" t="s">
        <v>542</v>
      </c>
    </row>
    <row r="4223" spans="2:5" x14ac:dyDescent="0.45">
      <c r="B4223" s="261" t="s">
        <v>6598</v>
      </c>
      <c r="C4223" s="262">
        <v>531432</v>
      </c>
      <c r="D4223" s="262" t="s">
        <v>559</v>
      </c>
      <c r="E4223" s="262" t="s">
        <v>576</v>
      </c>
    </row>
    <row r="4224" spans="2:5" x14ac:dyDescent="0.45">
      <c r="B4224" s="261" t="s">
        <v>6599</v>
      </c>
      <c r="C4224" s="262">
        <v>522294</v>
      </c>
      <c r="D4224" s="262" t="s">
        <v>559</v>
      </c>
      <c r="E4224" s="262" t="s">
        <v>567</v>
      </c>
    </row>
    <row r="4225" spans="2:5" x14ac:dyDescent="0.45">
      <c r="B4225" s="261" t="s">
        <v>6600</v>
      </c>
      <c r="C4225" s="262">
        <v>533553</v>
      </c>
      <c r="D4225" s="262" t="s">
        <v>559</v>
      </c>
      <c r="E4225" s="262" t="s">
        <v>602</v>
      </c>
    </row>
    <row r="4226" spans="2:5" x14ac:dyDescent="0.45">
      <c r="B4226" s="261" t="s">
        <v>6601</v>
      </c>
      <c r="C4226" s="262">
        <v>532444</v>
      </c>
      <c r="D4226" s="262" t="s">
        <v>559</v>
      </c>
      <c r="E4226" s="262" t="s">
        <v>651</v>
      </c>
    </row>
    <row r="4227" spans="2:5" x14ac:dyDescent="0.45">
      <c r="B4227" s="261" t="s">
        <v>6602</v>
      </c>
      <c r="C4227" s="262">
        <v>514142</v>
      </c>
      <c r="D4227" s="262" t="s">
        <v>6603</v>
      </c>
      <c r="E4227" s="262" t="s">
        <v>574</v>
      </c>
    </row>
    <row r="4228" spans="2:5" x14ac:dyDescent="0.45">
      <c r="B4228" s="261" t="s">
        <v>6604</v>
      </c>
      <c r="C4228" s="262">
        <v>539956</v>
      </c>
      <c r="D4228" s="262" t="s">
        <v>559</v>
      </c>
      <c r="E4228" s="262" t="s">
        <v>2689</v>
      </c>
    </row>
    <row r="4229" spans="2:5" x14ac:dyDescent="0.45">
      <c r="B4229" s="261" t="s">
        <v>6605</v>
      </c>
      <c r="C4229" s="262">
        <v>537392</v>
      </c>
      <c r="D4229" s="262" t="s">
        <v>559</v>
      </c>
      <c r="E4229" s="262" t="s">
        <v>727</v>
      </c>
    </row>
    <row r="4230" spans="2:5" x14ac:dyDescent="0.45">
      <c r="B4230" s="261" t="s">
        <v>6606</v>
      </c>
      <c r="C4230" s="262">
        <v>519483</v>
      </c>
      <c r="D4230" s="262" t="s">
        <v>559</v>
      </c>
      <c r="E4230" s="262" t="s">
        <v>581</v>
      </c>
    </row>
    <row r="4231" spans="2:5" x14ac:dyDescent="0.45">
      <c r="B4231" s="261" t="s">
        <v>6607</v>
      </c>
      <c r="C4231" s="262">
        <v>507785</v>
      </c>
      <c r="D4231" s="262" t="s">
        <v>6608</v>
      </c>
      <c r="E4231" s="262" t="s">
        <v>678</v>
      </c>
    </row>
    <row r="4232" spans="2:5" x14ac:dyDescent="0.45">
      <c r="B4232" s="261" t="s">
        <v>6609</v>
      </c>
      <c r="C4232" s="262">
        <v>532390</v>
      </c>
      <c r="D4232" s="262" t="s">
        <v>6610</v>
      </c>
      <c r="E4232" s="262" t="s">
        <v>477</v>
      </c>
    </row>
    <row r="4233" spans="2:5" x14ac:dyDescent="0.45">
      <c r="B4233" s="261" t="s">
        <v>6611</v>
      </c>
      <c r="C4233" s="262">
        <v>532890</v>
      </c>
      <c r="D4233" s="262" t="s">
        <v>6612</v>
      </c>
      <c r="E4233" s="262" t="s">
        <v>545</v>
      </c>
    </row>
    <row r="4234" spans="2:5" x14ac:dyDescent="0.45">
      <c r="B4234" s="261" t="s">
        <v>6613</v>
      </c>
      <c r="C4234" s="262">
        <v>505160</v>
      </c>
      <c r="D4234" s="262" t="s">
        <v>6614</v>
      </c>
      <c r="E4234" s="262" t="s">
        <v>912</v>
      </c>
    </row>
    <row r="4235" spans="2:5" x14ac:dyDescent="0.45">
      <c r="B4235" s="261" t="s">
        <v>6615</v>
      </c>
      <c r="C4235" s="262">
        <v>538987</v>
      </c>
      <c r="D4235" s="262" t="s">
        <v>559</v>
      </c>
      <c r="E4235" s="262" t="s">
        <v>912</v>
      </c>
    </row>
    <row r="4236" spans="2:5" x14ac:dyDescent="0.45">
      <c r="B4236" s="261" t="s">
        <v>6616</v>
      </c>
      <c r="C4236" s="262">
        <v>533200</v>
      </c>
      <c r="D4236" s="262" t="s">
        <v>6617</v>
      </c>
      <c r="E4236" s="262" t="s">
        <v>736</v>
      </c>
    </row>
    <row r="4237" spans="2:5" x14ac:dyDescent="0.45">
      <c r="B4237" s="261" t="s">
        <v>6618</v>
      </c>
      <c r="C4237" s="262">
        <v>541545</v>
      </c>
      <c r="D4237" s="262" t="s">
        <v>6619</v>
      </c>
      <c r="E4237" s="262" t="s">
        <v>736</v>
      </c>
    </row>
    <row r="4238" spans="2:5" x14ac:dyDescent="0.45">
      <c r="B4238" s="261" t="s">
        <v>6620</v>
      </c>
      <c r="C4238" s="262">
        <v>533170</v>
      </c>
      <c r="D4238" s="262" t="s">
        <v>559</v>
      </c>
      <c r="E4238" s="262" t="s">
        <v>579</v>
      </c>
    </row>
    <row r="4239" spans="2:5" x14ac:dyDescent="0.45">
      <c r="B4239" s="261" t="s">
        <v>6621</v>
      </c>
      <c r="C4239" s="262">
        <v>531426</v>
      </c>
      <c r="D4239" s="262" t="s">
        <v>6622</v>
      </c>
      <c r="E4239" s="262" t="s">
        <v>553</v>
      </c>
    </row>
    <row r="4240" spans="2:5" x14ac:dyDescent="0.45">
      <c r="B4240" s="261" t="s">
        <v>6623</v>
      </c>
      <c r="C4240" s="262">
        <v>521038</v>
      </c>
      <c r="D4240" s="262" t="s">
        <v>559</v>
      </c>
      <c r="E4240" s="262" t="s">
        <v>574</v>
      </c>
    </row>
    <row r="4241" spans="2:5" x14ac:dyDescent="0.45">
      <c r="B4241" s="261" t="s">
        <v>6624</v>
      </c>
      <c r="C4241" s="262">
        <v>500777</v>
      </c>
      <c r="D4241" s="262" t="s">
        <v>6625</v>
      </c>
      <c r="E4241" s="262" t="s">
        <v>607</v>
      </c>
    </row>
    <row r="4242" spans="2:5" x14ac:dyDescent="0.45">
      <c r="B4242" s="261" t="s">
        <v>6626</v>
      </c>
      <c r="C4242" s="262">
        <v>513540</v>
      </c>
      <c r="D4242" s="262" t="s">
        <v>559</v>
      </c>
      <c r="E4242" s="262" t="s">
        <v>880</v>
      </c>
    </row>
    <row r="4243" spans="2:5" x14ac:dyDescent="0.45">
      <c r="B4243" s="261" t="s">
        <v>6627</v>
      </c>
      <c r="C4243" s="262">
        <v>523419</v>
      </c>
      <c r="D4243" s="262" t="s">
        <v>6628</v>
      </c>
      <c r="E4243" s="262" t="s">
        <v>827</v>
      </c>
    </row>
    <row r="4244" spans="2:5" x14ac:dyDescent="0.45">
      <c r="B4244" s="261" t="s">
        <v>6629</v>
      </c>
      <c r="C4244" s="262">
        <v>522229</v>
      </c>
      <c r="D4244" s="262" t="s">
        <v>559</v>
      </c>
      <c r="E4244" s="262" t="s">
        <v>3035</v>
      </c>
    </row>
    <row r="4245" spans="2:5" x14ac:dyDescent="0.45">
      <c r="B4245" s="261" t="s">
        <v>6630</v>
      </c>
      <c r="C4245" s="262">
        <v>506854</v>
      </c>
      <c r="D4245" s="262" t="s">
        <v>559</v>
      </c>
      <c r="E4245" s="262" t="s">
        <v>607</v>
      </c>
    </row>
    <row r="4246" spans="2:5" x14ac:dyDescent="0.45">
      <c r="B4246" s="261" t="s">
        <v>6631</v>
      </c>
      <c r="C4246" s="262">
        <v>532790</v>
      </c>
      <c r="D4246" s="262" t="s">
        <v>6632</v>
      </c>
      <c r="E4246" s="262" t="s">
        <v>651</v>
      </c>
    </row>
    <row r="4247" spans="2:5" x14ac:dyDescent="0.45">
      <c r="B4247" s="261" t="s">
        <v>6633</v>
      </c>
      <c r="C4247" s="262">
        <v>532738</v>
      </c>
      <c r="D4247" s="262" t="s">
        <v>6634</v>
      </c>
      <c r="E4247" s="262" t="s">
        <v>955</v>
      </c>
    </row>
    <row r="4248" spans="2:5" x14ac:dyDescent="0.45">
      <c r="B4248" s="261" t="s">
        <v>6635</v>
      </c>
      <c r="C4248" s="262">
        <v>540332</v>
      </c>
      <c r="D4248" s="262" t="s">
        <v>559</v>
      </c>
      <c r="E4248" s="262" t="s">
        <v>581</v>
      </c>
    </row>
    <row r="4249" spans="2:5" x14ac:dyDescent="0.45">
      <c r="B4249" s="261" t="s">
        <v>6636</v>
      </c>
      <c r="C4249" s="262">
        <v>540332</v>
      </c>
      <c r="D4249" s="262" t="s">
        <v>559</v>
      </c>
      <c r="E4249" s="262" t="s">
        <v>581</v>
      </c>
    </row>
    <row r="4250" spans="2:5" x14ac:dyDescent="0.45">
      <c r="B4250" s="261" t="s">
        <v>6637</v>
      </c>
      <c r="C4250" s="262">
        <v>505685</v>
      </c>
      <c r="D4250" s="262" t="s">
        <v>559</v>
      </c>
      <c r="E4250" s="262" t="s">
        <v>880</v>
      </c>
    </row>
    <row r="4251" spans="2:5" x14ac:dyDescent="0.45">
      <c r="B4251" s="261" t="s">
        <v>6638</v>
      </c>
      <c r="C4251" s="262" t="s">
        <v>559</v>
      </c>
      <c r="D4251" s="262" t="s">
        <v>6639</v>
      </c>
      <c r="E4251" s="262" t="s">
        <v>570</v>
      </c>
    </row>
    <row r="4252" spans="2:5" x14ac:dyDescent="0.45">
      <c r="B4252" s="261" t="s">
        <v>6640</v>
      </c>
      <c r="C4252" s="262">
        <v>534756</v>
      </c>
      <c r="D4252" s="262" t="s">
        <v>6641</v>
      </c>
      <c r="E4252" s="262" t="s">
        <v>672</v>
      </c>
    </row>
    <row r="4253" spans="2:5" x14ac:dyDescent="0.45">
      <c r="B4253" s="261" t="s">
        <v>6642</v>
      </c>
      <c r="C4253" s="262">
        <v>519285</v>
      </c>
      <c r="D4253" s="262" t="s">
        <v>559</v>
      </c>
      <c r="E4253" s="262" t="s">
        <v>756</v>
      </c>
    </row>
    <row r="4254" spans="2:5" x14ac:dyDescent="0.45">
      <c r="B4254" s="261" t="s">
        <v>6643</v>
      </c>
      <c r="C4254" s="262">
        <v>533203</v>
      </c>
      <c r="D4254" s="262" t="s">
        <v>6644</v>
      </c>
      <c r="E4254" s="262" t="s">
        <v>602</v>
      </c>
    </row>
    <row r="4255" spans="2:5" x14ac:dyDescent="0.45">
      <c r="B4255" s="261" t="s">
        <v>6645</v>
      </c>
      <c r="C4255" s="262">
        <v>538496</v>
      </c>
      <c r="D4255" s="262" t="s">
        <v>559</v>
      </c>
      <c r="E4255" s="262" t="s">
        <v>643</v>
      </c>
    </row>
    <row r="4256" spans="2:5" x14ac:dyDescent="0.45">
      <c r="B4256" s="261" t="s">
        <v>6646</v>
      </c>
      <c r="C4256" s="262">
        <v>532869</v>
      </c>
      <c r="D4256" s="262" t="s">
        <v>6647</v>
      </c>
      <c r="E4256" s="262" t="s">
        <v>955</v>
      </c>
    </row>
    <row r="4257" spans="2:5" x14ac:dyDescent="0.45">
      <c r="B4257" s="261" t="s">
        <v>6648</v>
      </c>
      <c r="C4257" s="262">
        <v>512271</v>
      </c>
      <c r="D4257" s="262" t="s">
        <v>559</v>
      </c>
      <c r="E4257" s="262" t="s">
        <v>978</v>
      </c>
    </row>
    <row r="4258" spans="2:5" x14ac:dyDescent="0.45">
      <c r="B4258" s="261" t="s">
        <v>6649</v>
      </c>
      <c r="C4258" s="262">
        <v>512271</v>
      </c>
      <c r="D4258" s="262" t="s">
        <v>559</v>
      </c>
      <c r="E4258" s="262" t="s">
        <v>978</v>
      </c>
    </row>
    <row r="4259" spans="2:5" x14ac:dyDescent="0.45">
      <c r="B4259" s="261" t="s">
        <v>6650</v>
      </c>
      <c r="C4259" s="262">
        <v>519091</v>
      </c>
      <c r="D4259" s="262" t="s">
        <v>6651</v>
      </c>
      <c r="E4259" s="262" t="s">
        <v>619</v>
      </c>
    </row>
    <row r="4260" spans="2:5" x14ac:dyDescent="0.45">
      <c r="B4260" s="261" t="s">
        <v>6652</v>
      </c>
      <c r="C4260" s="262">
        <v>540955</v>
      </c>
      <c r="D4260" s="262" t="s">
        <v>559</v>
      </c>
      <c r="E4260" s="262" t="s">
        <v>619</v>
      </c>
    </row>
    <row r="4261" spans="2:5" x14ac:dyDescent="0.45">
      <c r="B4261" s="261" t="s">
        <v>6653</v>
      </c>
      <c r="C4261" s="262">
        <v>500770</v>
      </c>
      <c r="D4261" s="262" t="s">
        <v>6654</v>
      </c>
      <c r="E4261" s="262" t="s">
        <v>607</v>
      </c>
    </row>
    <row r="4262" spans="2:5" x14ac:dyDescent="0.45">
      <c r="B4262" s="261" t="s">
        <v>6655</v>
      </c>
      <c r="C4262" s="262">
        <v>532301</v>
      </c>
      <c r="D4262" s="262" t="s">
        <v>6656</v>
      </c>
      <c r="E4262" s="262" t="s">
        <v>964</v>
      </c>
    </row>
    <row r="4263" spans="2:5" x14ac:dyDescent="0.45">
      <c r="B4263" s="261" t="s">
        <v>6657</v>
      </c>
      <c r="C4263" s="262">
        <v>500483</v>
      </c>
      <c r="D4263" s="262" t="s">
        <v>6658</v>
      </c>
      <c r="E4263" s="262" t="s">
        <v>6659</v>
      </c>
    </row>
    <row r="4264" spans="2:5" x14ac:dyDescent="0.45">
      <c r="B4264" s="261" t="s">
        <v>6660</v>
      </c>
      <c r="C4264" s="262">
        <v>532540</v>
      </c>
      <c r="D4264" s="262" t="s">
        <v>6661</v>
      </c>
      <c r="E4264" s="262" t="s">
        <v>545</v>
      </c>
    </row>
    <row r="4265" spans="2:5" x14ac:dyDescent="0.45">
      <c r="B4265" s="261" t="s">
        <v>6662</v>
      </c>
      <c r="C4265" s="262">
        <v>500408</v>
      </c>
      <c r="D4265" s="262" t="s">
        <v>6663</v>
      </c>
      <c r="E4265" s="262" t="s">
        <v>651</v>
      </c>
    </row>
    <row r="4266" spans="2:5" x14ac:dyDescent="0.45">
      <c r="B4266" s="261" t="s">
        <v>6664</v>
      </c>
      <c r="C4266" s="262">
        <v>500800</v>
      </c>
      <c r="D4266" s="262" t="s">
        <v>6665</v>
      </c>
      <c r="E4266" s="262" t="s">
        <v>964</v>
      </c>
    </row>
    <row r="4267" spans="2:5" x14ac:dyDescent="0.45">
      <c r="B4267" s="261" t="s">
        <v>6666</v>
      </c>
      <c r="C4267" s="262">
        <v>501301</v>
      </c>
      <c r="D4267" s="262" t="s">
        <v>6667</v>
      </c>
      <c r="E4267" s="262" t="s">
        <v>724</v>
      </c>
    </row>
    <row r="4268" spans="2:5" x14ac:dyDescent="0.45">
      <c r="B4268" s="261" t="s">
        <v>6668</v>
      </c>
      <c r="C4268" s="262">
        <v>513434</v>
      </c>
      <c r="D4268" s="262" t="s">
        <v>6669</v>
      </c>
      <c r="E4268" s="262" t="s">
        <v>591</v>
      </c>
    </row>
    <row r="4269" spans="2:5" x14ac:dyDescent="0.45">
      <c r="B4269" s="261" t="s">
        <v>6670</v>
      </c>
      <c r="C4269" s="262">
        <v>500570</v>
      </c>
      <c r="D4269" s="262" t="s">
        <v>6671</v>
      </c>
      <c r="E4269" s="262" t="s">
        <v>637</v>
      </c>
    </row>
    <row r="4270" spans="2:5" x14ac:dyDescent="0.45">
      <c r="B4270" s="261" t="s">
        <v>6670</v>
      </c>
      <c r="C4270" s="262">
        <v>570001</v>
      </c>
      <c r="D4270" s="262" t="s">
        <v>6672</v>
      </c>
      <c r="E4270" s="262" t="s">
        <v>637</v>
      </c>
    </row>
    <row r="4271" spans="2:5" x14ac:dyDescent="0.45">
      <c r="B4271" s="261" t="s">
        <v>6673</v>
      </c>
      <c r="C4271" s="262">
        <v>500400</v>
      </c>
      <c r="D4271" s="262" t="s">
        <v>6674</v>
      </c>
      <c r="E4271" s="262" t="s">
        <v>697</v>
      </c>
    </row>
    <row r="4272" spans="2:5" x14ac:dyDescent="0.45">
      <c r="B4272" s="261" t="s">
        <v>6675</v>
      </c>
      <c r="C4272" s="262">
        <v>513010</v>
      </c>
      <c r="D4272" s="262" t="s">
        <v>6676</v>
      </c>
      <c r="E4272" s="262" t="s">
        <v>591</v>
      </c>
    </row>
    <row r="4273" spans="2:5" x14ac:dyDescent="0.45">
      <c r="B4273" s="261" t="s">
        <v>6677</v>
      </c>
      <c r="C4273" s="262" t="s">
        <v>559</v>
      </c>
      <c r="D4273" s="262" t="s">
        <v>6678</v>
      </c>
      <c r="E4273" s="262" t="s">
        <v>591</v>
      </c>
    </row>
    <row r="4274" spans="2:5" x14ac:dyDescent="0.45">
      <c r="B4274" s="261" t="s">
        <v>6679</v>
      </c>
      <c r="C4274" s="262">
        <v>500470</v>
      </c>
      <c r="D4274" s="262" t="s">
        <v>6680</v>
      </c>
      <c r="E4274" s="262" t="s">
        <v>591</v>
      </c>
    </row>
    <row r="4275" spans="2:5" x14ac:dyDescent="0.45">
      <c r="B4275" s="261" t="s">
        <v>6681</v>
      </c>
      <c r="C4275" s="262">
        <v>532371</v>
      </c>
      <c r="D4275" s="262" t="s">
        <v>6682</v>
      </c>
      <c r="E4275" s="262" t="s">
        <v>1499</v>
      </c>
    </row>
    <row r="4276" spans="2:5" x14ac:dyDescent="0.45">
      <c r="B4276" s="261" t="s">
        <v>6683</v>
      </c>
      <c r="C4276" s="262">
        <v>521228</v>
      </c>
      <c r="D4276" s="262" t="s">
        <v>559</v>
      </c>
      <c r="E4276" s="262" t="s">
        <v>672</v>
      </c>
    </row>
    <row r="4277" spans="2:5" x14ac:dyDescent="0.45">
      <c r="B4277" s="261" t="s">
        <v>6684</v>
      </c>
      <c r="C4277" s="262">
        <v>531190</v>
      </c>
      <c r="D4277" s="262" t="s">
        <v>559</v>
      </c>
      <c r="E4277" s="262" t="s">
        <v>574</v>
      </c>
    </row>
    <row r="4278" spans="2:5" x14ac:dyDescent="0.45">
      <c r="B4278" s="261" t="s">
        <v>6685</v>
      </c>
      <c r="C4278" s="262">
        <v>541228</v>
      </c>
      <c r="D4278" s="262" t="s">
        <v>559</v>
      </c>
      <c r="E4278" s="262" t="s">
        <v>567</v>
      </c>
    </row>
    <row r="4279" spans="2:5" x14ac:dyDescent="0.45">
      <c r="B4279" s="261" t="s">
        <v>6686</v>
      </c>
      <c r="C4279" s="262">
        <v>504961</v>
      </c>
      <c r="D4279" s="262" t="s">
        <v>559</v>
      </c>
      <c r="E4279" s="262" t="s">
        <v>591</v>
      </c>
    </row>
    <row r="4280" spans="2:5" x14ac:dyDescent="0.45">
      <c r="B4280" s="261" t="s">
        <v>6687</v>
      </c>
      <c r="C4280" s="262">
        <v>532284</v>
      </c>
      <c r="D4280" s="262" t="s">
        <v>559</v>
      </c>
      <c r="E4280" s="262" t="s">
        <v>542</v>
      </c>
    </row>
    <row r="4281" spans="2:5" x14ac:dyDescent="0.45">
      <c r="B4281" s="261" t="s">
        <v>6688</v>
      </c>
      <c r="C4281" s="262">
        <v>533393</v>
      </c>
      <c r="D4281" s="262" t="s">
        <v>6689</v>
      </c>
      <c r="E4281" s="262" t="s">
        <v>645</v>
      </c>
    </row>
    <row r="4282" spans="2:5" x14ac:dyDescent="0.45">
      <c r="B4282" s="261" t="s">
        <v>6690</v>
      </c>
      <c r="C4282" s="262">
        <v>540212</v>
      </c>
      <c r="D4282" s="262" t="s">
        <v>6691</v>
      </c>
      <c r="E4282" s="262" t="s">
        <v>878</v>
      </c>
    </row>
    <row r="4283" spans="2:5" x14ac:dyDescent="0.45">
      <c r="B4283" s="261" t="s">
        <v>6692</v>
      </c>
      <c r="C4283" s="262">
        <v>501242</v>
      </c>
      <c r="D4283" s="262" t="s">
        <v>6693</v>
      </c>
      <c r="E4283" s="262" t="s">
        <v>576</v>
      </c>
    </row>
    <row r="4284" spans="2:5" x14ac:dyDescent="0.45">
      <c r="B4284" s="261" t="s">
        <v>6694</v>
      </c>
      <c r="C4284" s="262">
        <v>532262</v>
      </c>
      <c r="D4284" s="262" t="s">
        <v>559</v>
      </c>
      <c r="E4284" s="262" t="s">
        <v>878</v>
      </c>
    </row>
    <row r="4285" spans="2:5" x14ac:dyDescent="0.45">
      <c r="B4285" s="261" t="s">
        <v>6695</v>
      </c>
      <c r="C4285" s="262">
        <v>524156</v>
      </c>
      <c r="D4285" s="262" t="s">
        <v>559</v>
      </c>
      <c r="E4285" s="262" t="s">
        <v>607</v>
      </c>
    </row>
    <row r="4286" spans="2:5" x14ac:dyDescent="0.45">
      <c r="B4286" s="261" t="s">
        <v>6696</v>
      </c>
      <c r="C4286" s="262">
        <v>541700</v>
      </c>
      <c r="D4286" s="262" t="s">
        <v>6697</v>
      </c>
      <c r="E4286" s="262" t="s">
        <v>672</v>
      </c>
    </row>
    <row r="4287" spans="2:5" x14ac:dyDescent="0.45">
      <c r="B4287" s="261" t="s">
        <v>6698</v>
      </c>
      <c r="C4287" s="262">
        <v>523301</v>
      </c>
      <c r="D4287" s="262" t="s">
        <v>6699</v>
      </c>
      <c r="E4287" s="262" t="s">
        <v>553</v>
      </c>
    </row>
    <row r="4288" spans="2:5" x14ac:dyDescent="0.45">
      <c r="B4288" s="261" t="s">
        <v>6700</v>
      </c>
      <c r="C4288" s="262" t="s">
        <v>559</v>
      </c>
      <c r="D4288" s="262" t="s">
        <v>6701</v>
      </c>
      <c r="E4288" s="262" t="s">
        <v>508</v>
      </c>
    </row>
    <row r="4289" spans="2:5" x14ac:dyDescent="0.45">
      <c r="B4289" s="261" t="s">
        <v>6702</v>
      </c>
      <c r="C4289" s="262">
        <v>512011</v>
      </c>
      <c r="D4289" s="262" t="s">
        <v>559</v>
      </c>
      <c r="E4289" s="262" t="s">
        <v>581</v>
      </c>
    </row>
    <row r="4290" spans="2:5" x14ac:dyDescent="0.45">
      <c r="B4290" s="261" t="s">
        <v>6703</v>
      </c>
      <c r="C4290" s="262">
        <v>539658</v>
      </c>
      <c r="D4290" s="262" t="s">
        <v>6704</v>
      </c>
      <c r="E4290" s="262" t="s">
        <v>3330</v>
      </c>
    </row>
    <row r="4291" spans="2:5" x14ac:dyDescent="0.45">
      <c r="B4291" s="261" t="s">
        <v>6705</v>
      </c>
      <c r="C4291" s="262">
        <v>532755</v>
      </c>
      <c r="D4291" s="262" t="s">
        <v>6706</v>
      </c>
      <c r="E4291" s="262" t="s">
        <v>545</v>
      </c>
    </row>
    <row r="4292" spans="2:5" x14ac:dyDescent="0.45">
      <c r="B4292" s="261" t="s">
        <v>6707</v>
      </c>
      <c r="C4292" s="262">
        <v>526576</v>
      </c>
      <c r="D4292" s="262" t="s">
        <v>6708</v>
      </c>
      <c r="E4292" s="262" t="s">
        <v>756</v>
      </c>
    </row>
    <row r="4293" spans="2:5" x14ac:dyDescent="0.45">
      <c r="B4293" s="261" t="s">
        <v>6709</v>
      </c>
      <c r="C4293" s="262">
        <v>542141</v>
      </c>
      <c r="D4293" s="262" t="s">
        <v>6710</v>
      </c>
      <c r="E4293" s="262" t="s">
        <v>955</v>
      </c>
    </row>
    <row r="4294" spans="2:5" x14ac:dyDescent="0.45">
      <c r="B4294" s="261" t="s">
        <v>6711</v>
      </c>
      <c r="C4294" s="262">
        <v>532804</v>
      </c>
      <c r="D4294" s="262" t="s">
        <v>6712</v>
      </c>
      <c r="E4294" s="262" t="s">
        <v>880</v>
      </c>
    </row>
    <row r="4295" spans="2:5" x14ac:dyDescent="0.45">
      <c r="B4295" s="261" t="s">
        <v>6713</v>
      </c>
      <c r="C4295" s="262">
        <v>532804</v>
      </c>
      <c r="D4295" s="262" t="s">
        <v>6712</v>
      </c>
      <c r="E4295" s="262" t="s">
        <v>880</v>
      </c>
    </row>
    <row r="4296" spans="2:5" x14ac:dyDescent="0.45">
      <c r="B4296" s="261" t="s">
        <v>6714</v>
      </c>
      <c r="C4296" s="262">
        <v>533216</v>
      </c>
      <c r="D4296" s="262" t="s">
        <v>6715</v>
      </c>
      <c r="E4296" s="262" t="s">
        <v>955</v>
      </c>
    </row>
    <row r="4297" spans="2:5" x14ac:dyDescent="0.45">
      <c r="B4297" s="261" t="s">
        <v>6716</v>
      </c>
      <c r="C4297" s="262">
        <v>509917</v>
      </c>
      <c r="D4297" s="262" t="s">
        <v>559</v>
      </c>
      <c r="E4297" s="262" t="s">
        <v>1099</v>
      </c>
    </row>
    <row r="4298" spans="2:5" x14ac:dyDescent="0.45">
      <c r="B4298" s="261" t="s">
        <v>6717</v>
      </c>
      <c r="C4298" s="262">
        <v>501421</v>
      </c>
      <c r="D4298" s="262" t="s">
        <v>559</v>
      </c>
      <c r="E4298" s="262" t="s">
        <v>651</v>
      </c>
    </row>
    <row r="4299" spans="2:5" x14ac:dyDescent="0.45">
      <c r="B4299" s="261" t="s">
        <v>6718</v>
      </c>
      <c r="C4299" s="262">
        <v>524204</v>
      </c>
      <c r="D4299" s="262" t="s">
        <v>559</v>
      </c>
      <c r="E4299" s="262" t="s">
        <v>1065</v>
      </c>
    </row>
    <row r="4300" spans="2:5" x14ac:dyDescent="0.45">
      <c r="B4300" s="261" t="s">
        <v>6719</v>
      </c>
      <c r="C4300" s="262">
        <v>540595</v>
      </c>
      <c r="D4300" s="262" t="s">
        <v>6720</v>
      </c>
      <c r="E4300" s="262" t="s">
        <v>1502</v>
      </c>
    </row>
    <row r="4301" spans="2:5" x14ac:dyDescent="0.45">
      <c r="B4301" s="261" t="s">
        <v>6721</v>
      </c>
      <c r="C4301" s="262">
        <v>539428</v>
      </c>
      <c r="D4301" s="262" t="s">
        <v>559</v>
      </c>
      <c r="E4301" s="262" t="s">
        <v>1027</v>
      </c>
    </row>
    <row r="4302" spans="2:5" x14ac:dyDescent="0.45">
      <c r="B4302" s="261" t="s">
        <v>6722</v>
      </c>
      <c r="C4302" s="262">
        <v>530595</v>
      </c>
      <c r="D4302" s="262" t="s">
        <v>559</v>
      </c>
      <c r="E4302" s="262" t="s">
        <v>651</v>
      </c>
    </row>
    <row r="4303" spans="2:5" x14ac:dyDescent="0.45">
      <c r="B4303" s="261" t="s">
        <v>6723</v>
      </c>
      <c r="C4303" s="262">
        <v>533982</v>
      </c>
      <c r="D4303" s="262" t="s">
        <v>6724</v>
      </c>
      <c r="E4303" s="262" t="s">
        <v>545</v>
      </c>
    </row>
    <row r="4304" spans="2:5" x14ac:dyDescent="0.45">
      <c r="B4304" s="261" t="s">
        <v>6725</v>
      </c>
      <c r="C4304" s="262">
        <v>530533</v>
      </c>
      <c r="D4304" s="262" t="s">
        <v>559</v>
      </c>
      <c r="E4304" s="262" t="s">
        <v>964</v>
      </c>
    </row>
    <row r="4305" spans="2:5" x14ac:dyDescent="0.45">
      <c r="B4305" s="261" t="s">
        <v>6726</v>
      </c>
      <c r="C4305" s="262">
        <v>506162</v>
      </c>
      <c r="D4305" s="262" t="s">
        <v>559</v>
      </c>
      <c r="E4305" s="262" t="s">
        <v>542</v>
      </c>
    </row>
    <row r="4306" spans="2:5" x14ac:dyDescent="0.45">
      <c r="B4306" s="261" t="s">
        <v>6727</v>
      </c>
      <c r="C4306" s="262">
        <v>512157</v>
      </c>
      <c r="D4306" s="262" t="s">
        <v>559</v>
      </c>
      <c r="E4306" s="262" t="s">
        <v>978</v>
      </c>
    </row>
    <row r="4307" spans="2:5" x14ac:dyDescent="0.45">
      <c r="B4307" s="261" t="s">
        <v>6728</v>
      </c>
      <c r="C4307" s="262">
        <v>505400</v>
      </c>
      <c r="D4307" s="262" t="s">
        <v>6729</v>
      </c>
      <c r="E4307" s="262" t="s">
        <v>645</v>
      </c>
    </row>
    <row r="4308" spans="2:5" x14ac:dyDescent="0.45">
      <c r="B4308" s="261" t="s">
        <v>6730</v>
      </c>
      <c r="C4308" s="262">
        <v>533326</v>
      </c>
      <c r="D4308" s="262" t="s">
        <v>6731</v>
      </c>
      <c r="E4308" s="262" t="s">
        <v>955</v>
      </c>
    </row>
    <row r="4309" spans="2:5" x14ac:dyDescent="0.45">
      <c r="B4309" s="261" t="s">
        <v>6732</v>
      </c>
      <c r="C4309" s="262">
        <v>533164</v>
      </c>
      <c r="D4309" s="262" t="s">
        <v>6733</v>
      </c>
      <c r="E4309" s="262" t="s">
        <v>678</v>
      </c>
    </row>
    <row r="4310" spans="2:5" x14ac:dyDescent="0.45">
      <c r="B4310" s="261" t="s">
        <v>6734</v>
      </c>
      <c r="C4310" s="262">
        <v>532845</v>
      </c>
      <c r="D4310" s="262" t="s">
        <v>6735</v>
      </c>
      <c r="E4310" s="262" t="s">
        <v>477</v>
      </c>
    </row>
    <row r="4311" spans="2:5" x14ac:dyDescent="0.45">
      <c r="B4311" s="261" t="s">
        <v>6736</v>
      </c>
      <c r="C4311" s="262">
        <v>507753</v>
      </c>
      <c r="D4311" s="262" t="s">
        <v>559</v>
      </c>
      <c r="E4311" s="262" t="s">
        <v>607</v>
      </c>
    </row>
    <row r="4312" spans="2:5" x14ac:dyDescent="0.45">
      <c r="B4312" s="261" t="s">
        <v>6737</v>
      </c>
      <c r="C4312" s="262">
        <v>509945</v>
      </c>
      <c r="D4312" s="262" t="s">
        <v>559</v>
      </c>
      <c r="E4312" s="262" t="s">
        <v>542</v>
      </c>
    </row>
    <row r="4313" spans="2:5" x14ac:dyDescent="0.45">
      <c r="B4313" s="261" t="s">
        <v>6738</v>
      </c>
      <c r="C4313" s="262">
        <v>526654</v>
      </c>
      <c r="D4313" s="262" t="s">
        <v>559</v>
      </c>
      <c r="E4313" s="262" t="s">
        <v>645</v>
      </c>
    </row>
    <row r="4314" spans="2:5" x14ac:dyDescent="0.45">
      <c r="B4314" s="261" t="s">
        <v>6739</v>
      </c>
      <c r="C4314" s="262">
        <v>509015</v>
      </c>
      <c r="D4314" s="262" t="s">
        <v>559</v>
      </c>
      <c r="E4314" s="262" t="s">
        <v>1099</v>
      </c>
    </row>
    <row r="4315" spans="2:5" x14ac:dyDescent="0.45">
      <c r="B4315" s="261" t="s">
        <v>6740</v>
      </c>
      <c r="C4315" s="262">
        <v>509015</v>
      </c>
      <c r="D4315" s="262" t="s">
        <v>559</v>
      </c>
      <c r="E4315" s="262" t="s">
        <v>1099</v>
      </c>
    </row>
    <row r="4316" spans="2:5" x14ac:dyDescent="0.45">
      <c r="B4316" s="261" t="s">
        <v>6741</v>
      </c>
      <c r="C4316" s="262">
        <v>514484</v>
      </c>
      <c r="D4316" s="262" t="s">
        <v>559</v>
      </c>
      <c r="E4316" s="262" t="s">
        <v>574</v>
      </c>
    </row>
    <row r="4317" spans="2:5" x14ac:dyDescent="0.45">
      <c r="B4317" s="261" t="s">
        <v>6742</v>
      </c>
      <c r="C4317" s="262">
        <v>533158</v>
      </c>
      <c r="D4317" s="262" t="s">
        <v>6743</v>
      </c>
      <c r="E4317" s="262" t="s">
        <v>672</v>
      </c>
    </row>
    <row r="4318" spans="2:5" x14ac:dyDescent="0.45">
      <c r="B4318" s="261" t="s">
        <v>6744</v>
      </c>
      <c r="C4318" s="262">
        <v>590062</v>
      </c>
      <c r="D4318" s="262" t="s">
        <v>6745</v>
      </c>
      <c r="E4318" s="262" t="s">
        <v>607</v>
      </c>
    </row>
    <row r="4319" spans="2:5" x14ac:dyDescent="0.45">
      <c r="B4319" s="261" t="s">
        <v>6746</v>
      </c>
      <c r="C4319" s="262">
        <v>542460</v>
      </c>
      <c r="D4319" s="262" t="s">
        <v>6747</v>
      </c>
      <c r="E4319" s="262" t="s">
        <v>567</v>
      </c>
    </row>
    <row r="4320" spans="2:5" x14ac:dyDescent="0.45">
      <c r="B4320" s="261" t="s">
        <v>6748</v>
      </c>
      <c r="C4320" s="262">
        <v>531373</v>
      </c>
      <c r="D4320" s="262" t="s">
        <v>6749</v>
      </c>
      <c r="E4320" s="262" t="s">
        <v>477</v>
      </c>
    </row>
    <row r="4321" spans="2:5" x14ac:dyDescent="0.45">
      <c r="B4321" s="261" t="s">
        <v>6750</v>
      </c>
      <c r="C4321" s="262">
        <v>500469</v>
      </c>
      <c r="D4321" s="262" t="s">
        <v>6751</v>
      </c>
      <c r="E4321" s="262" t="s">
        <v>875</v>
      </c>
    </row>
    <row r="4322" spans="2:5" x14ac:dyDescent="0.45">
      <c r="B4322" s="261" t="s">
        <v>6752</v>
      </c>
      <c r="C4322" s="262">
        <v>500620</v>
      </c>
      <c r="D4322" s="262" t="s">
        <v>6753</v>
      </c>
      <c r="E4322" s="262" t="s">
        <v>1801</v>
      </c>
    </row>
    <row r="4323" spans="2:5" x14ac:dyDescent="0.45">
      <c r="B4323" s="261" t="s">
        <v>6754</v>
      </c>
      <c r="C4323" s="262" t="s">
        <v>559</v>
      </c>
      <c r="D4323" s="262" t="s">
        <v>6755</v>
      </c>
      <c r="E4323" s="262" t="s">
        <v>508</v>
      </c>
    </row>
    <row r="4324" spans="2:5" x14ac:dyDescent="0.45">
      <c r="B4324" s="261" t="s">
        <v>6756</v>
      </c>
      <c r="C4324" s="262">
        <v>522073</v>
      </c>
      <c r="D4324" s="262" t="s">
        <v>6757</v>
      </c>
      <c r="E4324" s="262" t="s">
        <v>912</v>
      </c>
    </row>
    <row r="4325" spans="2:5" x14ac:dyDescent="0.45">
      <c r="B4325" s="261" t="s">
        <v>6758</v>
      </c>
      <c r="C4325" s="262">
        <v>530005</v>
      </c>
      <c r="D4325" s="262" t="s">
        <v>6759</v>
      </c>
      <c r="E4325" s="262" t="s">
        <v>572</v>
      </c>
    </row>
    <row r="4326" spans="2:5" x14ac:dyDescent="0.45">
      <c r="B4326" s="261" t="s">
        <v>6760</v>
      </c>
      <c r="C4326" s="262">
        <v>500850</v>
      </c>
      <c r="D4326" s="262" t="s">
        <v>6761</v>
      </c>
      <c r="E4326" s="262" t="s">
        <v>477</v>
      </c>
    </row>
    <row r="4327" spans="2:5" x14ac:dyDescent="0.45">
      <c r="B4327" s="261" t="s">
        <v>6762</v>
      </c>
      <c r="C4327" s="262">
        <v>540954</v>
      </c>
      <c r="D4327" s="262" t="s">
        <v>559</v>
      </c>
      <c r="E4327" s="262" t="s">
        <v>1052</v>
      </c>
    </row>
    <row r="4328" spans="2:5" x14ac:dyDescent="0.45">
      <c r="B4328" s="261" t="s">
        <v>6763</v>
      </c>
      <c r="C4328" s="262">
        <v>530023</v>
      </c>
      <c r="D4328" s="262" t="s">
        <v>6764</v>
      </c>
      <c r="E4328" s="262" t="s">
        <v>576</v>
      </c>
    </row>
    <row r="4329" spans="2:5" x14ac:dyDescent="0.45">
      <c r="B4329" s="261" t="s">
        <v>6765</v>
      </c>
      <c r="C4329" s="262">
        <v>530023</v>
      </c>
      <c r="D4329" s="262" t="s">
        <v>6764</v>
      </c>
      <c r="E4329" s="262" t="s">
        <v>576</v>
      </c>
    </row>
    <row r="4330" spans="2:5" x14ac:dyDescent="0.45">
      <c r="B4330" s="261" t="s">
        <v>6766</v>
      </c>
      <c r="C4330" s="262">
        <v>532209</v>
      </c>
      <c r="D4330" s="262" t="s">
        <v>6767</v>
      </c>
      <c r="E4330" s="262" t="s">
        <v>875</v>
      </c>
    </row>
    <row r="4331" spans="2:5" x14ac:dyDescent="0.45">
      <c r="B4331" s="261" t="s">
        <v>6768</v>
      </c>
      <c r="C4331" s="262">
        <v>532652</v>
      </c>
      <c r="D4331" s="262" t="s">
        <v>6769</v>
      </c>
      <c r="E4331" s="262" t="s">
        <v>875</v>
      </c>
    </row>
    <row r="4332" spans="2:5" x14ac:dyDescent="0.45">
      <c r="B4332" s="261" t="s">
        <v>6770</v>
      </c>
      <c r="C4332" s="262">
        <v>540210</v>
      </c>
      <c r="D4332" s="262" t="s">
        <v>6771</v>
      </c>
      <c r="E4332" s="262" t="s">
        <v>560</v>
      </c>
    </row>
    <row r="4333" spans="2:5" x14ac:dyDescent="0.45">
      <c r="B4333" s="261" t="s">
        <v>6772</v>
      </c>
      <c r="C4333" s="262">
        <v>501343</v>
      </c>
      <c r="D4333" s="262" t="s">
        <v>6773</v>
      </c>
      <c r="E4333" s="262" t="s">
        <v>576</v>
      </c>
    </row>
    <row r="4334" spans="2:5" x14ac:dyDescent="0.45">
      <c r="B4334" s="261" t="s">
        <v>6774</v>
      </c>
      <c r="C4334" s="262">
        <v>540769</v>
      </c>
      <c r="D4334" s="262" t="s">
        <v>6775</v>
      </c>
      <c r="E4334" s="262" t="s">
        <v>2634</v>
      </c>
    </row>
    <row r="4335" spans="2:5" x14ac:dyDescent="0.45">
      <c r="B4335" s="261" t="s">
        <v>6776</v>
      </c>
      <c r="C4335" s="262">
        <v>590086</v>
      </c>
      <c r="D4335" s="262" t="s">
        <v>6777</v>
      </c>
      <c r="E4335" s="262" t="s">
        <v>539</v>
      </c>
    </row>
    <row r="4336" spans="2:5" x14ac:dyDescent="0.45">
      <c r="B4336" s="261" t="s">
        <v>6778</v>
      </c>
      <c r="C4336" s="262" t="s">
        <v>559</v>
      </c>
      <c r="D4336" s="262" t="s">
        <v>6779</v>
      </c>
      <c r="E4336" s="262" t="s">
        <v>508</v>
      </c>
    </row>
    <row r="4337" spans="2:5" x14ac:dyDescent="0.45">
      <c r="B4337" s="261" t="s">
        <v>6780</v>
      </c>
      <c r="C4337" s="262">
        <v>503100</v>
      </c>
      <c r="D4337" s="262" t="s">
        <v>6781</v>
      </c>
      <c r="E4337" s="262" t="s">
        <v>645</v>
      </c>
    </row>
    <row r="4338" spans="2:5" x14ac:dyDescent="0.45">
      <c r="B4338" s="261" t="s">
        <v>6782</v>
      </c>
      <c r="C4338" s="262">
        <v>542123</v>
      </c>
      <c r="D4338" s="262" t="s">
        <v>559</v>
      </c>
      <c r="E4338" s="262" t="s">
        <v>1065</v>
      </c>
    </row>
    <row r="4339" spans="2:5" x14ac:dyDescent="0.45">
      <c r="B4339" s="261" t="s">
        <v>6783</v>
      </c>
      <c r="C4339" s="262">
        <v>500260</v>
      </c>
      <c r="D4339" s="262" t="s">
        <v>6784</v>
      </c>
      <c r="E4339" s="262" t="s">
        <v>572</v>
      </c>
    </row>
    <row r="4340" spans="2:5" x14ac:dyDescent="0.45">
      <c r="B4340" s="261" t="s">
        <v>6785</v>
      </c>
      <c r="C4340" s="262">
        <v>503169</v>
      </c>
      <c r="D4340" s="262" t="s">
        <v>6786</v>
      </c>
      <c r="E4340" s="262" t="s">
        <v>574</v>
      </c>
    </row>
    <row r="4341" spans="2:5" x14ac:dyDescent="0.45">
      <c r="B4341" s="261" t="s">
        <v>6787</v>
      </c>
      <c r="C4341" s="262">
        <v>526725</v>
      </c>
      <c r="D4341" s="262" t="s">
        <v>6788</v>
      </c>
      <c r="E4341" s="262" t="s">
        <v>1081</v>
      </c>
    </row>
    <row r="4342" spans="2:5" x14ac:dyDescent="0.45">
      <c r="B4342" s="261" t="s">
        <v>6789</v>
      </c>
      <c r="C4342" s="262">
        <v>532218</v>
      </c>
      <c r="D4342" s="262" t="s">
        <v>6790</v>
      </c>
      <c r="E4342" s="262" t="s">
        <v>875</v>
      </c>
    </row>
    <row r="4343" spans="2:5" x14ac:dyDescent="0.45">
      <c r="B4343" s="261" t="s">
        <v>6791</v>
      </c>
      <c r="C4343" s="262">
        <v>512531</v>
      </c>
      <c r="D4343" s="262" t="s">
        <v>6792</v>
      </c>
      <c r="E4343" s="262" t="s">
        <v>581</v>
      </c>
    </row>
    <row r="4344" spans="2:5" x14ac:dyDescent="0.45">
      <c r="B4344" s="261" t="s">
        <v>6793</v>
      </c>
      <c r="C4344" s="262">
        <v>512531</v>
      </c>
      <c r="D4344" s="262" t="s">
        <v>6794</v>
      </c>
      <c r="E4344" s="262" t="s">
        <v>581</v>
      </c>
    </row>
    <row r="4345" spans="2:5" x14ac:dyDescent="0.45">
      <c r="B4345" s="261" t="s">
        <v>6795</v>
      </c>
      <c r="C4345" s="262">
        <v>504966</v>
      </c>
      <c r="D4345" s="262" t="s">
        <v>6796</v>
      </c>
      <c r="E4345" s="262" t="s">
        <v>753</v>
      </c>
    </row>
    <row r="4346" spans="2:5" x14ac:dyDescent="0.45">
      <c r="B4346" s="261" t="s">
        <v>6797</v>
      </c>
      <c r="C4346" s="262">
        <v>504966</v>
      </c>
      <c r="D4346" s="262" t="s">
        <v>6796</v>
      </c>
      <c r="E4346" s="262" t="s">
        <v>753</v>
      </c>
    </row>
    <row r="4347" spans="2:5" x14ac:dyDescent="0.45">
      <c r="B4347" s="261" t="s">
        <v>6798</v>
      </c>
      <c r="C4347" s="262">
        <v>530363</v>
      </c>
      <c r="D4347" s="262" t="s">
        <v>6799</v>
      </c>
      <c r="E4347" s="262" t="s">
        <v>1256</v>
      </c>
    </row>
    <row r="4348" spans="2:5" x14ac:dyDescent="0.45">
      <c r="B4348" s="261" t="s">
        <v>6800</v>
      </c>
      <c r="C4348" s="262" t="s">
        <v>559</v>
      </c>
      <c r="D4348" s="262" t="s">
        <v>6801</v>
      </c>
      <c r="E4348" s="262" t="s">
        <v>508</v>
      </c>
    </row>
    <row r="4349" spans="2:5" x14ac:dyDescent="0.45">
      <c r="B4349" s="261" t="s">
        <v>6802</v>
      </c>
      <c r="C4349" s="262" t="s">
        <v>559</v>
      </c>
      <c r="D4349" s="262" t="s">
        <v>6803</v>
      </c>
      <c r="E4349" s="262" t="s">
        <v>508</v>
      </c>
    </row>
    <row r="4350" spans="2:5" x14ac:dyDescent="0.45">
      <c r="B4350" s="261" t="s">
        <v>6804</v>
      </c>
      <c r="C4350" s="262">
        <v>540980</v>
      </c>
      <c r="D4350" s="262" t="s">
        <v>559</v>
      </c>
      <c r="E4350" s="262" t="s">
        <v>581</v>
      </c>
    </row>
    <row r="4351" spans="2:5" x14ac:dyDescent="0.45">
      <c r="B4351" s="261" t="s">
        <v>6805</v>
      </c>
      <c r="C4351" s="262" t="s">
        <v>559</v>
      </c>
      <c r="D4351" s="262" t="s">
        <v>6806</v>
      </c>
      <c r="E4351" s="262" t="s">
        <v>570</v>
      </c>
    </row>
    <row r="4352" spans="2:5" x14ac:dyDescent="0.45">
      <c r="B4352" s="261" t="s">
        <v>6807</v>
      </c>
      <c r="C4352" s="262">
        <v>530199</v>
      </c>
      <c r="D4352" s="262" t="s">
        <v>6808</v>
      </c>
      <c r="E4352" s="262" t="s">
        <v>597</v>
      </c>
    </row>
    <row r="4353" spans="2:5" x14ac:dyDescent="0.45">
      <c r="B4353" s="261" t="s">
        <v>6809</v>
      </c>
      <c r="C4353" s="262">
        <v>500411</v>
      </c>
      <c r="D4353" s="262" t="s">
        <v>6810</v>
      </c>
      <c r="E4353" s="262" t="s">
        <v>602</v>
      </c>
    </row>
    <row r="4354" spans="2:5" x14ac:dyDescent="0.45">
      <c r="B4354" s="261" t="s">
        <v>6811</v>
      </c>
      <c r="C4354" s="262">
        <v>539310</v>
      </c>
      <c r="D4354" s="262" t="s">
        <v>559</v>
      </c>
      <c r="E4354" s="262" t="s">
        <v>2154</v>
      </c>
    </row>
    <row r="4355" spans="2:5" x14ac:dyDescent="0.45">
      <c r="B4355" s="261" t="s">
        <v>6812</v>
      </c>
      <c r="C4355" s="262">
        <v>538464</v>
      </c>
      <c r="D4355" s="262" t="s">
        <v>559</v>
      </c>
      <c r="E4355" s="262" t="s">
        <v>576</v>
      </c>
    </row>
    <row r="4356" spans="2:5" x14ac:dyDescent="0.45">
      <c r="B4356" s="261" t="s">
        <v>6813</v>
      </c>
      <c r="C4356" s="262">
        <v>531652</v>
      </c>
      <c r="D4356" s="262" t="s">
        <v>559</v>
      </c>
      <c r="E4356" s="262" t="s">
        <v>576</v>
      </c>
    </row>
    <row r="4357" spans="2:5" x14ac:dyDescent="0.45">
      <c r="B4357" s="261" t="s">
        <v>6814</v>
      </c>
      <c r="C4357" s="262">
        <v>507450</v>
      </c>
      <c r="D4357" s="262" t="s">
        <v>6815</v>
      </c>
      <c r="E4357" s="262" t="s">
        <v>1256</v>
      </c>
    </row>
    <row r="4358" spans="2:5" x14ac:dyDescent="0.45">
      <c r="B4358" s="261" t="s">
        <v>6816</v>
      </c>
      <c r="C4358" s="262">
        <v>500412</v>
      </c>
      <c r="D4358" s="262" t="s">
        <v>6817</v>
      </c>
      <c r="E4358" s="262" t="s">
        <v>607</v>
      </c>
    </row>
    <row r="4359" spans="2:5" x14ac:dyDescent="0.45">
      <c r="B4359" s="261" t="s">
        <v>6818</v>
      </c>
      <c r="C4359" s="262">
        <v>500413</v>
      </c>
      <c r="D4359" s="262" t="s">
        <v>6819</v>
      </c>
      <c r="E4359" s="262" t="s">
        <v>1558</v>
      </c>
    </row>
    <row r="4360" spans="2:5" x14ac:dyDescent="0.45">
      <c r="B4360" s="261" t="s">
        <v>6820</v>
      </c>
      <c r="C4360" s="262">
        <v>500413</v>
      </c>
      <c r="D4360" s="262" t="s">
        <v>6819</v>
      </c>
      <c r="E4360" s="262" t="s">
        <v>1558</v>
      </c>
    </row>
    <row r="4361" spans="2:5" x14ac:dyDescent="0.45">
      <c r="B4361" s="261" t="s">
        <v>6821</v>
      </c>
      <c r="C4361" s="262">
        <v>533941</v>
      </c>
      <c r="D4361" s="262" t="s">
        <v>6822</v>
      </c>
      <c r="E4361" s="262" t="s">
        <v>672</v>
      </c>
    </row>
    <row r="4362" spans="2:5" x14ac:dyDescent="0.45">
      <c r="B4362" s="261" t="s">
        <v>6823</v>
      </c>
      <c r="C4362" s="262">
        <v>533941</v>
      </c>
      <c r="D4362" s="262" t="s">
        <v>6822</v>
      </c>
      <c r="E4362" s="262" t="s">
        <v>672</v>
      </c>
    </row>
    <row r="4363" spans="2:5" x14ac:dyDescent="0.45">
      <c r="B4363" s="261" t="s">
        <v>6824</v>
      </c>
      <c r="C4363" s="262">
        <v>539871</v>
      </c>
      <c r="D4363" s="262" t="s">
        <v>6825</v>
      </c>
      <c r="E4363" s="262" t="s">
        <v>747</v>
      </c>
    </row>
    <row r="4364" spans="2:5" x14ac:dyDescent="0.45">
      <c r="B4364" s="261" t="s">
        <v>6826</v>
      </c>
      <c r="C4364" s="262">
        <v>504973</v>
      </c>
      <c r="D4364" s="262" t="s">
        <v>6827</v>
      </c>
      <c r="E4364" s="262" t="s">
        <v>912</v>
      </c>
    </row>
    <row r="4365" spans="2:5" x14ac:dyDescent="0.45">
      <c r="B4365" s="261" t="s">
        <v>6828</v>
      </c>
      <c r="C4365" s="262">
        <v>540108</v>
      </c>
      <c r="D4365" s="262" t="s">
        <v>559</v>
      </c>
      <c r="E4365" s="262" t="s">
        <v>542</v>
      </c>
    </row>
    <row r="4366" spans="2:5" x14ac:dyDescent="0.45">
      <c r="B4366" s="261" t="s">
        <v>6829</v>
      </c>
      <c r="C4366" s="262">
        <v>590005</v>
      </c>
      <c r="D4366" s="262" t="s">
        <v>6830</v>
      </c>
      <c r="E4366" s="262" t="s">
        <v>767</v>
      </c>
    </row>
    <row r="4367" spans="2:5" x14ac:dyDescent="0.45">
      <c r="B4367" s="261" t="s">
        <v>6831</v>
      </c>
      <c r="C4367" s="262">
        <v>590005</v>
      </c>
      <c r="D4367" s="262" t="s">
        <v>6830</v>
      </c>
      <c r="E4367" s="262" t="s">
        <v>767</v>
      </c>
    </row>
    <row r="4368" spans="2:5" x14ac:dyDescent="0.45">
      <c r="B4368" s="261" t="s">
        <v>6832</v>
      </c>
      <c r="C4368" s="262">
        <v>536264</v>
      </c>
      <c r="D4368" s="262" t="s">
        <v>559</v>
      </c>
      <c r="E4368" s="262" t="s">
        <v>878</v>
      </c>
    </row>
    <row r="4369" spans="2:5" x14ac:dyDescent="0.45">
      <c r="B4369" s="261" t="s">
        <v>6833</v>
      </c>
      <c r="C4369" s="262">
        <v>536264</v>
      </c>
      <c r="D4369" s="262" t="s">
        <v>559</v>
      </c>
      <c r="E4369" s="262" t="s">
        <v>878</v>
      </c>
    </row>
    <row r="4370" spans="2:5" x14ac:dyDescent="0.45">
      <c r="B4370" s="261" t="s">
        <v>6834</v>
      </c>
      <c r="C4370" s="262">
        <v>533629</v>
      </c>
      <c r="D4370" s="262" t="s">
        <v>6835</v>
      </c>
      <c r="E4370" s="262" t="s">
        <v>678</v>
      </c>
    </row>
    <row r="4371" spans="2:5" x14ac:dyDescent="0.45">
      <c r="B4371" s="261" t="s">
        <v>6836</v>
      </c>
      <c r="C4371" s="262">
        <v>505196</v>
      </c>
      <c r="D4371" s="262" t="s">
        <v>6837</v>
      </c>
      <c r="E4371" s="262" t="s">
        <v>681</v>
      </c>
    </row>
    <row r="4372" spans="2:5" x14ac:dyDescent="0.45">
      <c r="B4372" s="261" t="s">
        <v>6838</v>
      </c>
      <c r="C4372" s="262">
        <v>503663</v>
      </c>
      <c r="D4372" s="262" t="s">
        <v>6839</v>
      </c>
      <c r="E4372" s="262" t="s">
        <v>579</v>
      </c>
    </row>
    <row r="4373" spans="2:5" x14ac:dyDescent="0.45">
      <c r="B4373" s="261" t="s">
        <v>6840</v>
      </c>
      <c r="C4373" s="262">
        <v>507205</v>
      </c>
      <c r="D4373" s="262" t="s">
        <v>6841</v>
      </c>
      <c r="E4373" s="262" t="s">
        <v>1189</v>
      </c>
    </row>
    <row r="4374" spans="2:5" x14ac:dyDescent="0.45">
      <c r="B4374" s="261" t="s">
        <v>6842</v>
      </c>
      <c r="C4374" s="262">
        <v>532856</v>
      </c>
      <c r="D4374" s="262" t="s">
        <v>6843</v>
      </c>
      <c r="E4374" s="262" t="s">
        <v>678</v>
      </c>
    </row>
    <row r="4375" spans="2:5" x14ac:dyDescent="0.45">
      <c r="B4375" s="261" t="s">
        <v>6844</v>
      </c>
      <c r="C4375" s="262">
        <v>511559</v>
      </c>
      <c r="D4375" s="262" t="s">
        <v>6845</v>
      </c>
      <c r="E4375" s="262" t="s">
        <v>576</v>
      </c>
    </row>
    <row r="4376" spans="2:5" x14ac:dyDescent="0.45">
      <c r="B4376" s="261" t="s">
        <v>6846</v>
      </c>
      <c r="C4376" s="262">
        <v>500414</v>
      </c>
      <c r="D4376" s="262" t="s">
        <v>559</v>
      </c>
      <c r="E4376" s="262" t="s">
        <v>672</v>
      </c>
    </row>
    <row r="4377" spans="2:5" x14ac:dyDescent="0.45">
      <c r="B4377" s="261" t="s">
        <v>6847</v>
      </c>
      <c r="C4377" s="262">
        <v>500414</v>
      </c>
      <c r="D4377" s="262" t="s">
        <v>559</v>
      </c>
      <c r="E4377" s="262" t="s">
        <v>672</v>
      </c>
    </row>
    <row r="4378" spans="2:5" x14ac:dyDescent="0.45">
      <c r="B4378" s="261" t="s">
        <v>6848</v>
      </c>
      <c r="C4378" s="262">
        <v>522113</v>
      </c>
      <c r="D4378" s="262" t="s">
        <v>6849</v>
      </c>
      <c r="E4378" s="262" t="s">
        <v>567</v>
      </c>
    </row>
    <row r="4379" spans="2:5" x14ac:dyDescent="0.45">
      <c r="B4379" s="261" t="s">
        <v>6850</v>
      </c>
      <c r="C4379" s="262">
        <v>522113</v>
      </c>
      <c r="D4379" s="262" t="s">
        <v>6849</v>
      </c>
      <c r="E4379" s="262" t="s">
        <v>567</v>
      </c>
    </row>
    <row r="4380" spans="2:5" x14ac:dyDescent="0.45">
      <c r="B4380" s="261" t="s">
        <v>6851</v>
      </c>
      <c r="C4380" s="262">
        <v>530475</v>
      </c>
      <c r="D4380" s="262" t="s">
        <v>559</v>
      </c>
      <c r="E4380" s="262" t="s">
        <v>718</v>
      </c>
    </row>
    <row r="4381" spans="2:5" x14ac:dyDescent="0.45">
      <c r="B4381" s="261" t="s">
        <v>6852</v>
      </c>
      <c r="C4381" s="262">
        <v>541741</v>
      </c>
      <c r="D4381" s="262" t="s">
        <v>559</v>
      </c>
      <c r="E4381" s="262" t="s">
        <v>581</v>
      </c>
    </row>
    <row r="4382" spans="2:5" x14ac:dyDescent="0.45">
      <c r="B4382" s="261" t="s">
        <v>6853</v>
      </c>
      <c r="C4382" s="262">
        <v>532375</v>
      </c>
      <c r="D4382" s="262" t="s">
        <v>6854</v>
      </c>
      <c r="E4382" s="262" t="s">
        <v>562</v>
      </c>
    </row>
    <row r="4383" spans="2:5" x14ac:dyDescent="0.45">
      <c r="B4383" s="261" t="s">
        <v>6855</v>
      </c>
      <c r="C4383" s="262">
        <v>539488</v>
      </c>
      <c r="D4383" s="262" t="s">
        <v>559</v>
      </c>
      <c r="E4383" s="262" t="s">
        <v>579</v>
      </c>
    </row>
    <row r="4384" spans="2:5" x14ac:dyDescent="0.45">
      <c r="B4384" s="261" t="s">
        <v>6856</v>
      </c>
      <c r="C4384" s="262">
        <v>540904</v>
      </c>
      <c r="D4384" s="262" t="s">
        <v>559</v>
      </c>
      <c r="E4384" s="262" t="s">
        <v>834</v>
      </c>
    </row>
    <row r="4385" spans="2:5" x14ac:dyDescent="0.45">
      <c r="B4385" s="261" t="s">
        <v>6857</v>
      </c>
      <c r="C4385" s="262" t="s">
        <v>559</v>
      </c>
      <c r="D4385" s="262" t="s">
        <v>6858</v>
      </c>
      <c r="E4385" s="262" t="s">
        <v>570</v>
      </c>
    </row>
    <row r="4386" spans="2:5" x14ac:dyDescent="0.45">
      <c r="B4386" s="261" t="s">
        <v>6859</v>
      </c>
      <c r="C4386" s="262">
        <v>531547</v>
      </c>
      <c r="D4386" s="262" t="s">
        <v>559</v>
      </c>
      <c r="E4386" s="262" t="s">
        <v>756</v>
      </c>
    </row>
    <row r="4387" spans="2:5" x14ac:dyDescent="0.45">
      <c r="B4387" s="261" t="s">
        <v>6860</v>
      </c>
      <c r="C4387" s="262">
        <v>531547</v>
      </c>
      <c r="D4387" s="262" t="s">
        <v>559</v>
      </c>
      <c r="E4387" s="262" t="s">
        <v>756</v>
      </c>
    </row>
    <row r="4388" spans="2:5" x14ac:dyDescent="0.45">
      <c r="B4388" s="261" t="s">
        <v>6861</v>
      </c>
      <c r="C4388" s="262">
        <v>531814</v>
      </c>
      <c r="D4388" s="262" t="s">
        <v>559</v>
      </c>
      <c r="E4388" s="262" t="s">
        <v>645</v>
      </c>
    </row>
    <row r="4389" spans="2:5" x14ac:dyDescent="0.45">
      <c r="B4389" s="261" t="s">
        <v>6862</v>
      </c>
      <c r="C4389" s="262">
        <v>524582</v>
      </c>
      <c r="D4389" s="262" t="s">
        <v>559</v>
      </c>
      <c r="E4389" s="262" t="s">
        <v>639</v>
      </c>
    </row>
    <row r="4390" spans="2:5" x14ac:dyDescent="0.45">
      <c r="B4390" s="261" t="s">
        <v>6863</v>
      </c>
      <c r="C4390" s="262">
        <v>539040</v>
      </c>
      <c r="D4390" s="262" t="s">
        <v>559</v>
      </c>
      <c r="E4390" s="262" t="s">
        <v>1037</v>
      </c>
    </row>
    <row r="4391" spans="2:5" x14ac:dyDescent="0.45">
      <c r="B4391" s="261" t="s">
        <v>6864</v>
      </c>
      <c r="C4391" s="262">
        <v>539985</v>
      </c>
      <c r="D4391" s="262" t="s">
        <v>559</v>
      </c>
      <c r="E4391" s="262" t="s">
        <v>574</v>
      </c>
    </row>
    <row r="4392" spans="2:5" x14ac:dyDescent="0.45">
      <c r="B4392" s="261" t="s">
        <v>6865</v>
      </c>
      <c r="C4392" s="262">
        <v>532966</v>
      </c>
      <c r="D4392" s="262" t="s">
        <v>6866</v>
      </c>
      <c r="E4392" s="262" t="s">
        <v>637</v>
      </c>
    </row>
    <row r="4393" spans="2:5" x14ac:dyDescent="0.45">
      <c r="B4393" s="261" t="s">
        <v>6867</v>
      </c>
      <c r="C4393" s="262">
        <v>524717</v>
      </c>
      <c r="D4393" s="262" t="s">
        <v>559</v>
      </c>
      <c r="E4393" s="262" t="s">
        <v>718</v>
      </c>
    </row>
    <row r="4394" spans="2:5" x14ac:dyDescent="0.45">
      <c r="B4394" s="261" t="s">
        <v>6868</v>
      </c>
      <c r="C4394" s="262">
        <v>500114</v>
      </c>
      <c r="D4394" s="262" t="s">
        <v>6869</v>
      </c>
      <c r="E4394" s="262" t="s">
        <v>672</v>
      </c>
    </row>
    <row r="4395" spans="2:5" x14ac:dyDescent="0.45">
      <c r="B4395" s="261" t="s">
        <v>6870</v>
      </c>
      <c r="C4395" s="262">
        <v>530045</v>
      </c>
      <c r="D4395" s="262" t="s">
        <v>559</v>
      </c>
      <c r="E4395" s="262" t="s">
        <v>576</v>
      </c>
    </row>
    <row r="4396" spans="2:5" x14ac:dyDescent="0.45">
      <c r="B4396" s="261" t="s">
        <v>6871</v>
      </c>
      <c r="C4396" s="262">
        <v>511096</v>
      </c>
      <c r="D4396" s="262" t="s">
        <v>559</v>
      </c>
      <c r="E4396" s="262" t="s">
        <v>645</v>
      </c>
    </row>
    <row r="4397" spans="2:5" x14ac:dyDescent="0.45">
      <c r="B4397" s="261" t="s">
        <v>6872</v>
      </c>
      <c r="C4397" s="262">
        <v>531830</v>
      </c>
      <c r="D4397" s="262" t="s">
        <v>6873</v>
      </c>
      <c r="E4397" s="262" t="s">
        <v>1103</v>
      </c>
    </row>
    <row r="4398" spans="2:5" x14ac:dyDescent="0.45">
      <c r="B4398" s="261" t="s">
        <v>6874</v>
      </c>
      <c r="C4398" s="262">
        <v>531644</v>
      </c>
      <c r="D4398" s="262" t="s">
        <v>559</v>
      </c>
      <c r="E4398" s="262" t="s">
        <v>576</v>
      </c>
    </row>
    <row r="4399" spans="2:5" x14ac:dyDescent="0.45">
      <c r="B4399" s="261" t="s">
        <v>6875</v>
      </c>
      <c r="C4399" s="262">
        <v>500418</v>
      </c>
      <c r="D4399" s="262" t="s">
        <v>6876</v>
      </c>
      <c r="E4399" s="262" t="s">
        <v>678</v>
      </c>
    </row>
    <row r="4400" spans="2:5" x14ac:dyDescent="0.45">
      <c r="B4400" s="261" t="s">
        <v>6877</v>
      </c>
      <c r="C4400" s="262">
        <v>500420</v>
      </c>
      <c r="D4400" s="262" t="s">
        <v>6878</v>
      </c>
      <c r="E4400" s="262" t="s">
        <v>597</v>
      </c>
    </row>
    <row r="4401" spans="2:5" x14ac:dyDescent="0.45">
      <c r="B4401" s="261" t="s">
        <v>6879</v>
      </c>
      <c r="C4401" s="262">
        <v>532779</v>
      </c>
      <c r="D4401" s="262" t="s">
        <v>6880</v>
      </c>
      <c r="E4401" s="262" t="s">
        <v>697</v>
      </c>
    </row>
    <row r="4402" spans="2:5" x14ac:dyDescent="0.45">
      <c r="B4402" s="261" t="s">
        <v>6881</v>
      </c>
      <c r="C4402" s="262">
        <v>523878</v>
      </c>
      <c r="D4402" s="262" t="s">
        <v>559</v>
      </c>
      <c r="E4402" s="262" t="s">
        <v>882</v>
      </c>
    </row>
    <row r="4403" spans="2:5" x14ac:dyDescent="0.45">
      <c r="B4403" s="261" t="s">
        <v>6882</v>
      </c>
      <c r="C4403" s="262" t="s">
        <v>559</v>
      </c>
      <c r="D4403" s="262" t="s">
        <v>6883</v>
      </c>
      <c r="E4403" s="262" t="s">
        <v>570</v>
      </c>
    </row>
    <row r="4404" spans="2:5" x14ac:dyDescent="0.45">
      <c r="B4404" s="261" t="s">
        <v>6884</v>
      </c>
      <c r="C4404" s="262" t="s">
        <v>559</v>
      </c>
      <c r="D4404" s="262" t="s">
        <v>6885</v>
      </c>
      <c r="E4404" s="262" t="s">
        <v>570</v>
      </c>
    </row>
    <row r="4405" spans="2:5" x14ac:dyDescent="0.45">
      <c r="B4405" s="261" t="s">
        <v>6886</v>
      </c>
      <c r="C4405" s="262">
        <v>526650</v>
      </c>
      <c r="D4405" s="262" t="s">
        <v>6887</v>
      </c>
      <c r="E4405" s="262" t="s">
        <v>2883</v>
      </c>
    </row>
    <row r="4406" spans="2:5" x14ac:dyDescent="0.45">
      <c r="B4406" s="261" t="s">
        <v>6888</v>
      </c>
      <c r="C4406" s="262">
        <v>526650</v>
      </c>
      <c r="D4406" s="262" t="s">
        <v>6887</v>
      </c>
      <c r="E4406" s="262" t="s">
        <v>2883</v>
      </c>
    </row>
    <row r="4407" spans="2:5" x14ac:dyDescent="0.45">
      <c r="B4407" s="261" t="s">
        <v>6889</v>
      </c>
      <c r="C4407" s="262">
        <v>531771</v>
      </c>
      <c r="D4407" s="262" t="s">
        <v>559</v>
      </c>
      <c r="E4407" s="262" t="s">
        <v>855</v>
      </c>
    </row>
    <row r="4408" spans="2:5" x14ac:dyDescent="0.45">
      <c r="B4408" s="261" t="s">
        <v>6890</v>
      </c>
      <c r="C4408" s="262">
        <v>538607</v>
      </c>
      <c r="D4408" s="262" t="s">
        <v>559</v>
      </c>
      <c r="E4408" s="262" t="s">
        <v>542</v>
      </c>
    </row>
    <row r="4409" spans="2:5" x14ac:dyDescent="0.45">
      <c r="B4409" s="261" t="s">
        <v>6891</v>
      </c>
      <c r="C4409" s="262">
        <v>500421</v>
      </c>
      <c r="D4409" s="262" t="s">
        <v>559</v>
      </c>
      <c r="E4409" s="262" t="s">
        <v>753</v>
      </c>
    </row>
    <row r="4410" spans="2:5" x14ac:dyDescent="0.45">
      <c r="B4410" s="261" t="s">
        <v>6892</v>
      </c>
      <c r="C4410" s="262">
        <v>500421</v>
      </c>
      <c r="D4410" s="262" t="s">
        <v>559</v>
      </c>
      <c r="E4410" s="262" t="s">
        <v>753</v>
      </c>
    </row>
    <row r="4411" spans="2:5" x14ac:dyDescent="0.45">
      <c r="B4411" s="261" t="s">
        <v>6893</v>
      </c>
      <c r="C4411" s="262">
        <v>526582</v>
      </c>
      <c r="D4411" s="262" t="s">
        <v>6894</v>
      </c>
      <c r="E4411" s="262" t="s">
        <v>678</v>
      </c>
    </row>
    <row r="4412" spans="2:5" x14ac:dyDescent="0.45">
      <c r="B4412" s="261" t="s">
        <v>6895</v>
      </c>
      <c r="C4412" s="262">
        <v>509953</v>
      </c>
      <c r="D4412" s="262" t="s">
        <v>559</v>
      </c>
      <c r="E4412" s="262" t="s">
        <v>1558</v>
      </c>
    </row>
    <row r="4413" spans="2:5" x14ac:dyDescent="0.45">
      <c r="B4413" s="261" t="s">
        <v>6896</v>
      </c>
      <c r="C4413" s="262">
        <v>530783</v>
      </c>
      <c r="D4413" s="262" t="s">
        <v>559</v>
      </c>
      <c r="E4413" s="262" t="s">
        <v>597</v>
      </c>
    </row>
    <row r="4414" spans="2:5" x14ac:dyDescent="0.45">
      <c r="B4414" s="261" t="s">
        <v>6897</v>
      </c>
      <c r="C4414" s="262">
        <v>526961</v>
      </c>
      <c r="D4414" s="262" t="s">
        <v>6898</v>
      </c>
      <c r="E4414" s="262" t="s">
        <v>576</v>
      </c>
    </row>
    <row r="4415" spans="2:5" x14ac:dyDescent="0.45">
      <c r="B4415" s="261" t="s">
        <v>6899</v>
      </c>
      <c r="C4415" s="262">
        <v>500422</v>
      </c>
      <c r="D4415" s="262" t="s">
        <v>559</v>
      </c>
      <c r="E4415" s="262" t="s">
        <v>597</v>
      </c>
    </row>
    <row r="4416" spans="2:5" x14ac:dyDescent="0.45">
      <c r="B4416" s="261" t="s">
        <v>6900</v>
      </c>
      <c r="C4416" s="262">
        <v>532410</v>
      </c>
      <c r="D4416" s="262" t="s">
        <v>559</v>
      </c>
      <c r="E4416" s="262" t="s">
        <v>542</v>
      </c>
    </row>
    <row r="4417" spans="2:5" x14ac:dyDescent="0.45">
      <c r="B4417" s="261" t="s">
        <v>6901</v>
      </c>
      <c r="C4417" s="262">
        <v>532928</v>
      </c>
      <c r="D4417" s="262" t="s">
        <v>6902</v>
      </c>
      <c r="E4417" s="262" t="s">
        <v>602</v>
      </c>
    </row>
    <row r="4418" spans="2:5" x14ac:dyDescent="0.45">
      <c r="B4418" s="261" t="s">
        <v>6903</v>
      </c>
      <c r="C4418" s="262">
        <v>532928</v>
      </c>
      <c r="D4418" s="262" t="s">
        <v>6902</v>
      </c>
      <c r="E4418" s="262" t="s">
        <v>602</v>
      </c>
    </row>
    <row r="4419" spans="2:5" x14ac:dyDescent="0.45">
      <c r="B4419" s="261" t="s">
        <v>6904</v>
      </c>
      <c r="C4419" s="262">
        <v>513063</v>
      </c>
      <c r="D4419" s="262" t="s">
        <v>559</v>
      </c>
      <c r="E4419" s="262" t="s">
        <v>880</v>
      </c>
    </row>
    <row r="4420" spans="2:5" x14ac:dyDescent="0.45">
      <c r="B4420" s="261" t="s">
        <v>6905</v>
      </c>
      <c r="C4420" s="262">
        <v>526139</v>
      </c>
      <c r="D4420" s="262" t="s">
        <v>559</v>
      </c>
      <c r="E4420" s="262" t="s">
        <v>747</v>
      </c>
    </row>
    <row r="4421" spans="2:5" x14ac:dyDescent="0.45">
      <c r="B4421" s="261" t="s">
        <v>6906</v>
      </c>
      <c r="C4421" s="262">
        <v>519367</v>
      </c>
      <c r="D4421" s="262" t="s">
        <v>559</v>
      </c>
      <c r="E4421" s="262" t="s">
        <v>992</v>
      </c>
    </row>
    <row r="4422" spans="2:5" x14ac:dyDescent="0.45">
      <c r="B4422" s="261" t="s">
        <v>6907</v>
      </c>
      <c r="C4422" s="262">
        <v>509003</v>
      </c>
      <c r="D4422" s="262" t="s">
        <v>559</v>
      </c>
      <c r="E4422" s="262" t="s">
        <v>978</v>
      </c>
    </row>
    <row r="4423" spans="2:5" x14ac:dyDescent="0.45">
      <c r="B4423" s="261" t="s">
        <v>6908</v>
      </c>
      <c r="C4423" s="262">
        <v>506687</v>
      </c>
      <c r="D4423" s="262" t="s">
        <v>559</v>
      </c>
      <c r="E4423" s="262" t="s">
        <v>607</v>
      </c>
    </row>
    <row r="4424" spans="2:5" x14ac:dyDescent="0.45">
      <c r="B4424" s="261" t="s">
        <v>6909</v>
      </c>
      <c r="C4424" s="262">
        <v>532349</v>
      </c>
      <c r="D4424" s="262" t="s">
        <v>6910</v>
      </c>
      <c r="E4424" s="262" t="s">
        <v>631</v>
      </c>
    </row>
    <row r="4425" spans="2:5" x14ac:dyDescent="0.45">
      <c r="B4425" s="261" t="s">
        <v>6911</v>
      </c>
      <c r="C4425" s="262">
        <v>532349</v>
      </c>
      <c r="D4425" s="262" t="s">
        <v>6910</v>
      </c>
      <c r="E4425" s="262" t="s">
        <v>631</v>
      </c>
    </row>
    <row r="4426" spans="2:5" x14ac:dyDescent="0.45">
      <c r="B4426" s="261" t="s">
        <v>6912</v>
      </c>
      <c r="C4426" s="262">
        <v>532812</v>
      </c>
      <c r="D4426" s="262" t="s">
        <v>6913</v>
      </c>
      <c r="E4426" s="262" t="s">
        <v>576</v>
      </c>
    </row>
    <row r="4427" spans="2:5" x14ac:dyDescent="0.45">
      <c r="B4427" s="261" t="s">
        <v>6914</v>
      </c>
      <c r="C4427" s="262" t="s">
        <v>559</v>
      </c>
      <c r="D4427" s="262" t="s">
        <v>6915</v>
      </c>
      <c r="E4427" s="262" t="s">
        <v>570</v>
      </c>
    </row>
    <row r="4428" spans="2:5" x14ac:dyDescent="0.45">
      <c r="B4428" s="261" t="s">
        <v>6916</v>
      </c>
      <c r="C4428" s="262">
        <v>533540</v>
      </c>
      <c r="D4428" s="262" t="s">
        <v>6917</v>
      </c>
      <c r="E4428" s="262" t="s">
        <v>663</v>
      </c>
    </row>
    <row r="4429" spans="2:5" x14ac:dyDescent="0.45">
      <c r="B4429" s="261" t="s">
        <v>6918</v>
      </c>
      <c r="C4429" s="262">
        <v>542233</v>
      </c>
      <c r="D4429" s="262" t="s">
        <v>6919</v>
      </c>
      <c r="E4429" s="262" t="s">
        <v>1750</v>
      </c>
    </row>
    <row r="4430" spans="2:5" x14ac:dyDescent="0.45">
      <c r="B4430" s="261" t="s">
        <v>6920</v>
      </c>
      <c r="C4430" s="262">
        <v>500251</v>
      </c>
      <c r="D4430" s="262" t="s">
        <v>6921</v>
      </c>
      <c r="E4430" s="262" t="s">
        <v>560</v>
      </c>
    </row>
    <row r="4431" spans="2:5" x14ac:dyDescent="0.45">
      <c r="B4431" s="261" t="s">
        <v>6922</v>
      </c>
      <c r="C4431" s="262">
        <v>532159</v>
      </c>
      <c r="D4431" s="262" t="s">
        <v>559</v>
      </c>
      <c r="E4431" s="262" t="s">
        <v>542</v>
      </c>
    </row>
    <row r="4432" spans="2:5" x14ac:dyDescent="0.45">
      <c r="B4432" s="261" t="s">
        <v>6923</v>
      </c>
      <c r="C4432" s="262">
        <v>505854</v>
      </c>
      <c r="D4432" s="262" t="s">
        <v>6924</v>
      </c>
      <c r="E4432" s="262" t="s">
        <v>567</v>
      </c>
    </row>
    <row r="4433" spans="2:5" x14ac:dyDescent="0.45">
      <c r="B4433" s="261" t="s">
        <v>6925</v>
      </c>
      <c r="C4433" s="262">
        <v>534369</v>
      </c>
      <c r="D4433" s="262" t="s">
        <v>6926</v>
      </c>
      <c r="E4433" s="262" t="s">
        <v>672</v>
      </c>
    </row>
    <row r="4434" spans="2:5" x14ac:dyDescent="0.45">
      <c r="B4434" s="261" t="s">
        <v>6927</v>
      </c>
      <c r="C4434" s="262">
        <v>531716</v>
      </c>
      <c r="D4434" s="262" t="s">
        <v>559</v>
      </c>
      <c r="E4434" s="262" t="s">
        <v>639</v>
      </c>
    </row>
    <row r="4435" spans="2:5" x14ac:dyDescent="0.45">
      <c r="B4435" s="261" t="s">
        <v>6928</v>
      </c>
      <c r="C4435" s="262">
        <v>521064</v>
      </c>
      <c r="D4435" s="262" t="s">
        <v>6929</v>
      </c>
      <c r="E4435" s="262" t="s">
        <v>574</v>
      </c>
    </row>
    <row r="4436" spans="2:5" x14ac:dyDescent="0.45">
      <c r="B4436" s="261" t="s">
        <v>6930</v>
      </c>
      <c r="C4436" s="262">
        <v>540726</v>
      </c>
      <c r="D4436" s="262" t="s">
        <v>559</v>
      </c>
      <c r="E4436" s="262" t="s">
        <v>581</v>
      </c>
    </row>
    <row r="4437" spans="2:5" x14ac:dyDescent="0.45">
      <c r="B4437" s="261" t="s">
        <v>6931</v>
      </c>
      <c r="C4437" s="262">
        <v>531972</v>
      </c>
      <c r="D4437" s="262" t="s">
        <v>559</v>
      </c>
      <c r="E4437" s="262" t="s">
        <v>743</v>
      </c>
    </row>
    <row r="4438" spans="2:5" x14ac:dyDescent="0.45">
      <c r="B4438" s="261" t="s">
        <v>6932</v>
      </c>
      <c r="C4438" s="262">
        <v>517562</v>
      </c>
      <c r="D4438" s="262" t="s">
        <v>6933</v>
      </c>
      <c r="E4438" s="262" t="s">
        <v>545</v>
      </c>
    </row>
    <row r="4439" spans="2:5" x14ac:dyDescent="0.45">
      <c r="B4439" s="261" t="s">
        <v>6934</v>
      </c>
      <c r="C4439" s="262">
        <v>531658</v>
      </c>
      <c r="D4439" s="262" t="s">
        <v>559</v>
      </c>
      <c r="E4439" s="262" t="s">
        <v>576</v>
      </c>
    </row>
    <row r="4440" spans="2:5" x14ac:dyDescent="0.45">
      <c r="B4440" s="261" t="s">
        <v>6935</v>
      </c>
      <c r="C4440" s="262">
        <v>536565</v>
      </c>
      <c r="D4440" s="262" t="s">
        <v>559</v>
      </c>
      <c r="E4440" s="262" t="s">
        <v>6936</v>
      </c>
    </row>
    <row r="4441" spans="2:5" x14ac:dyDescent="0.45">
      <c r="B4441" s="261" t="s">
        <v>6937</v>
      </c>
      <c r="C4441" s="262">
        <v>531846</v>
      </c>
      <c r="D4441" s="262" t="s">
        <v>559</v>
      </c>
      <c r="E4441" s="262" t="s">
        <v>542</v>
      </c>
    </row>
    <row r="4442" spans="2:5" x14ac:dyDescent="0.45">
      <c r="B4442" s="261" t="s">
        <v>6938</v>
      </c>
      <c r="C4442" s="262">
        <v>531846</v>
      </c>
      <c r="D4442" s="262" t="s">
        <v>559</v>
      </c>
      <c r="E4442" s="262" t="s">
        <v>542</v>
      </c>
    </row>
    <row r="4443" spans="2:5" x14ac:dyDescent="0.45">
      <c r="B4443" s="261" t="s">
        <v>6939</v>
      </c>
      <c r="C4443" s="262">
        <v>534755</v>
      </c>
      <c r="D4443" s="262" t="s">
        <v>6940</v>
      </c>
      <c r="E4443" s="262" t="s">
        <v>542</v>
      </c>
    </row>
    <row r="4444" spans="2:5" x14ac:dyDescent="0.45">
      <c r="B4444" s="261" t="s">
        <v>6941</v>
      </c>
      <c r="C4444" s="262">
        <v>512101</v>
      </c>
      <c r="D4444" s="262" t="s">
        <v>559</v>
      </c>
      <c r="E4444" s="262" t="s">
        <v>597</v>
      </c>
    </row>
    <row r="4445" spans="2:5" x14ac:dyDescent="0.45">
      <c r="B4445" s="261" t="s">
        <v>6942</v>
      </c>
      <c r="C4445" s="262">
        <v>531279</v>
      </c>
      <c r="D4445" s="262" t="s">
        <v>559</v>
      </c>
      <c r="E4445" s="262" t="s">
        <v>576</v>
      </c>
    </row>
    <row r="4446" spans="2:5" x14ac:dyDescent="0.45">
      <c r="B4446" s="261" t="s">
        <v>6943</v>
      </c>
      <c r="C4446" s="262">
        <v>523387</v>
      </c>
      <c r="D4446" s="262" t="s">
        <v>559</v>
      </c>
      <c r="E4446" s="262" t="s">
        <v>672</v>
      </c>
    </row>
    <row r="4447" spans="2:5" x14ac:dyDescent="0.45">
      <c r="B4447" s="261" t="s">
        <v>6944</v>
      </c>
      <c r="C4447" s="262">
        <v>505978</v>
      </c>
      <c r="D4447" s="262" t="s">
        <v>559</v>
      </c>
      <c r="E4447" s="262" t="s">
        <v>912</v>
      </c>
    </row>
    <row r="4448" spans="2:5" x14ac:dyDescent="0.45">
      <c r="B4448" s="261" t="s">
        <v>6945</v>
      </c>
      <c r="C4448" s="262">
        <v>532356</v>
      </c>
      <c r="D4448" s="262" t="s">
        <v>6946</v>
      </c>
      <c r="E4448" s="262" t="s">
        <v>1256</v>
      </c>
    </row>
    <row r="4449" spans="2:5" x14ac:dyDescent="0.45">
      <c r="B4449" s="261" t="s">
        <v>6947</v>
      </c>
      <c r="C4449" s="262">
        <v>538569</v>
      </c>
      <c r="D4449" s="262" t="s">
        <v>6948</v>
      </c>
      <c r="E4449" s="262" t="s">
        <v>923</v>
      </c>
    </row>
    <row r="4450" spans="2:5" x14ac:dyDescent="0.45">
      <c r="B4450" s="261" t="s">
        <v>6949</v>
      </c>
      <c r="C4450" s="262">
        <v>502281</v>
      </c>
      <c r="D4450" s="262" t="s">
        <v>559</v>
      </c>
      <c r="E4450" s="262" t="s">
        <v>1085</v>
      </c>
    </row>
    <row r="4451" spans="2:5" x14ac:dyDescent="0.45">
      <c r="B4451" s="261" t="s">
        <v>6950</v>
      </c>
      <c r="C4451" s="262">
        <v>533655</v>
      </c>
      <c r="D4451" s="262" t="s">
        <v>6951</v>
      </c>
      <c r="E4451" s="262" t="s">
        <v>602</v>
      </c>
    </row>
    <row r="4452" spans="2:5" x14ac:dyDescent="0.45">
      <c r="B4452" s="261" t="s">
        <v>6952</v>
      </c>
      <c r="C4452" s="262">
        <v>538579</v>
      </c>
      <c r="D4452" s="262" t="s">
        <v>559</v>
      </c>
      <c r="E4452" s="262" t="s">
        <v>581</v>
      </c>
    </row>
    <row r="4453" spans="2:5" x14ac:dyDescent="0.45">
      <c r="B4453" s="261" t="s">
        <v>6953</v>
      </c>
      <c r="C4453" s="262">
        <v>519303</v>
      </c>
      <c r="D4453" s="262" t="s">
        <v>559</v>
      </c>
      <c r="E4453" s="262" t="s">
        <v>806</v>
      </c>
    </row>
    <row r="4454" spans="2:5" x14ac:dyDescent="0.45">
      <c r="B4454" s="261" t="s">
        <v>6954</v>
      </c>
      <c r="C4454" s="262">
        <v>538597</v>
      </c>
      <c r="D4454" s="262" t="s">
        <v>559</v>
      </c>
      <c r="E4454" s="262" t="s">
        <v>576</v>
      </c>
    </row>
    <row r="4455" spans="2:5" x14ac:dyDescent="0.45">
      <c r="B4455" s="261" t="s">
        <v>6955</v>
      </c>
      <c r="C4455" s="262">
        <v>507747</v>
      </c>
      <c r="D4455" s="262" t="s">
        <v>6956</v>
      </c>
      <c r="E4455" s="262" t="s">
        <v>597</v>
      </c>
    </row>
    <row r="4456" spans="2:5" x14ac:dyDescent="0.45">
      <c r="B4456" s="261" t="s">
        <v>6957</v>
      </c>
      <c r="C4456" s="262">
        <v>517506</v>
      </c>
      <c r="D4456" s="262" t="s">
        <v>6958</v>
      </c>
      <c r="E4456" s="262" t="s">
        <v>1601</v>
      </c>
    </row>
    <row r="4457" spans="2:5" x14ac:dyDescent="0.45">
      <c r="B4457" s="261" t="s">
        <v>6959</v>
      </c>
      <c r="C4457" s="262">
        <v>514236</v>
      </c>
      <c r="D4457" s="262" t="s">
        <v>6960</v>
      </c>
      <c r="E4457" s="262" t="s">
        <v>923</v>
      </c>
    </row>
    <row r="4458" spans="2:5" x14ac:dyDescent="0.45">
      <c r="B4458" s="261" t="s">
        <v>6961</v>
      </c>
      <c r="C4458" s="262">
        <v>540762</v>
      </c>
      <c r="D4458" s="262" t="s">
        <v>6962</v>
      </c>
      <c r="E4458" s="262" t="s">
        <v>912</v>
      </c>
    </row>
    <row r="4459" spans="2:5" x14ac:dyDescent="0.45">
      <c r="B4459" s="261" t="s">
        <v>6963</v>
      </c>
      <c r="C4459" s="262">
        <v>540762</v>
      </c>
      <c r="D4459" s="262" t="s">
        <v>6964</v>
      </c>
      <c r="E4459" s="262" t="s">
        <v>912</v>
      </c>
    </row>
    <row r="4460" spans="2:5" x14ac:dyDescent="0.45">
      <c r="B4460" s="261" t="s">
        <v>6965</v>
      </c>
      <c r="C4460" s="262">
        <v>524514</v>
      </c>
      <c r="D4460" s="262" t="s">
        <v>559</v>
      </c>
      <c r="E4460" s="262" t="s">
        <v>607</v>
      </c>
    </row>
    <row r="4461" spans="2:5" x14ac:dyDescent="0.45">
      <c r="B4461" s="261" t="s">
        <v>6966</v>
      </c>
      <c r="C4461" s="262">
        <v>531088</v>
      </c>
      <c r="D4461" s="262" t="s">
        <v>559</v>
      </c>
      <c r="E4461" s="262" t="s">
        <v>576</v>
      </c>
    </row>
    <row r="4462" spans="2:5" x14ac:dyDescent="0.45">
      <c r="B4462" s="261" t="s">
        <v>6967</v>
      </c>
      <c r="C4462" s="262">
        <v>505285</v>
      </c>
      <c r="D4462" s="262" t="s">
        <v>559</v>
      </c>
      <c r="E4462" s="262" t="s">
        <v>743</v>
      </c>
    </row>
    <row r="4463" spans="2:5" x14ac:dyDescent="0.45">
      <c r="B4463" s="261" t="s">
        <v>6968</v>
      </c>
      <c r="C4463" s="262">
        <v>532948</v>
      </c>
      <c r="D4463" s="262" t="s">
        <v>6969</v>
      </c>
      <c r="E4463" s="262" t="s">
        <v>678</v>
      </c>
    </row>
    <row r="4464" spans="2:5" x14ac:dyDescent="0.45">
      <c r="B4464" s="261" t="s">
        <v>6970</v>
      </c>
      <c r="C4464" s="262">
        <v>504273</v>
      </c>
      <c r="D4464" s="262" t="s">
        <v>559</v>
      </c>
      <c r="E4464" s="262" t="s">
        <v>855</v>
      </c>
    </row>
    <row r="4465" spans="2:5" x14ac:dyDescent="0.45">
      <c r="B4465" s="261" t="s">
        <v>6971</v>
      </c>
      <c r="C4465" s="262">
        <v>531411</v>
      </c>
      <c r="D4465" s="262" t="s">
        <v>559</v>
      </c>
      <c r="E4465" s="262" t="s">
        <v>574</v>
      </c>
    </row>
    <row r="4466" spans="2:5" x14ac:dyDescent="0.45">
      <c r="B4466" s="261" t="s">
        <v>6972</v>
      </c>
      <c r="C4466" s="262">
        <v>506808</v>
      </c>
      <c r="D4466" s="262" t="s">
        <v>559</v>
      </c>
      <c r="E4466" s="262" t="s">
        <v>607</v>
      </c>
    </row>
    <row r="4467" spans="2:5" x14ac:dyDescent="0.45">
      <c r="B4467" s="261" t="s">
        <v>6973</v>
      </c>
      <c r="C4467" s="262">
        <v>532515</v>
      </c>
      <c r="D4467" s="262" t="s">
        <v>6974</v>
      </c>
      <c r="E4467" s="262" t="s">
        <v>1294</v>
      </c>
    </row>
    <row r="4468" spans="2:5" x14ac:dyDescent="0.45">
      <c r="B4468" s="261" t="s">
        <v>6975</v>
      </c>
      <c r="C4468" s="262">
        <v>540083</v>
      </c>
      <c r="D4468" s="262" t="s">
        <v>6976</v>
      </c>
      <c r="E4468" s="262" t="s">
        <v>1294</v>
      </c>
    </row>
    <row r="4469" spans="2:5" x14ac:dyDescent="0.45">
      <c r="B4469" s="261" t="s">
        <v>6977</v>
      </c>
      <c r="C4469" s="262">
        <v>532800</v>
      </c>
      <c r="D4469" s="262" t="s">
        <v>6978</v>
      </c>
      <c r="E4469" s="262" t="s">
        <v>1294</v>
      </c>
    </row>
    <row r="4470" spans="2:5" x14ac:dyDescent="0.45">
      <c r="B4470" s="261" t="s">
        <v>6979</v>
      </c>
      <c r="C4470" s="262">
        <v>532513</v>
      </c>
      <c r="D4470" s="262" t="s">
        <v>6980</v>
      </c>
      <c r="E4470" s="262" t="s">
        <v>655</v>
      </c>
    </row>
    <row r="4471" spans="2:5" x14ac:dyDescent="0.45">
      <c r="B4471" s="261" t="s">
        <v>6981</v>
      </c>
      <c r="C4471" s="262">
        <v>532343</v>
      </c>
      <c r="D4471" s="262" t="s">
        <v>6982</v>
      </c>
      <c r="E4471" s="262" t="s">
        <v>1215</v>
      </c>
    </row>
    <row r="4472" spans="2:5" x14ac:dyDescent="0.45">
      <c r="B4472" s="261" t="s">
        <v>6983</v>
      </c>
      <c r="C4472" s="262">
        <v>509243</v>
      </c>
      <c r="D4472" s="262" t="s">
        <v>6984</v>
      </c>
      <c r="E4472" s="262" t="s">
        <v>1037</v>
      </c>
    </row>
    <row r="4473" spans="2:5" x14ac:dyDescent="0.45">
      <c r="B4473" s="261" t="s">
        <v>6985</v>
      </c>
      <c r="C4473" s="262">
        <v>512117</v>
      </c>
      <c r="D4473" s="262" t="s">
        <v>559</v>
      </c>
      <c r="E4473" s="262" t="s">
        <v>978</v>
      </c>
    </row>
    <row r="4474" spans="2:5" x14ac:dyDescent="0.45">
      <c r="B4474" s="261" t="s">
        <v>6986</v>
      </c>
      <c r="C4474" s="262">
        <v>531917</v>
      </c>
      <c r="D4474" s="262" t="s">
        <v>559</v>
      </c>
      <c r="E4474" s="262" t="s">
        <v>651</v>
      </c>
    </row>
    <row r="4475" spans="2:5" x14ac:dyDescent="0.45">
      <c r="B4475" s="261" t="s">
        <v>6987</v>
      </c>
      <c r="C4475" s="262">
        <v>532384</v>
      </c>
      <c r="D4475" s="262" t="s">
        <v>559</v>
      </c>
      <c r="E4475" s="262" t="s">
        <v>597</v>
      </c>
    </row>
    <row r="4476" spans="2:5" x14ac:dyDescent="0.45">
      <c r="B4476" s="261" t="s">
        <v>6988</v>
      </c>
      <c r="C4476" s="262">
        <v>539468</v>
      </c>
      <c r="D4476" s="262" t="s">
        <v>559</v>
      </c>
      <c r="E4476" s="262" t="s">
        <v>576</v>
      </c>
    </row>
    <row r="4477" spans="2:5" x14ac:dyDescent="0.45">
      <c r="B4477" s="261" t="s">
        <v>6989</v>
      </c>
      <c r="C4477" s="262">
        <v>512307</v>
      </c>
      <c r="D4477" s="262" t="s">
        <v>559</v>
      </c>
      <c r="E4477" s="262" t="s">
        <v>574</v>
      </c>
    </row>
    <row r="4478" spans="2:5" x14ac:dyDescent="0.45">
      <c r="B4478" s="261" t="s">
        <v>6990</v>
      </c>
      <c r="C4478" s="262">
        <v>526945</v>
      </c>
      <c r="D4478" s="262" t="s">
        <v>559</v>
      </c>
      <c r="E4478" s="262" t="s">
        <v>964</v>
      </c>
    </row>
    <row r="4479" spans="2:5" x14ac:dyDescent="0.45">
      <c r="B4479" s="261" t="s">
        <v>6991</v>
      </c>
      <c r="C4479" s="262">
        <v>541338</v>
      </c>
      <c r="D4479" s="262" t="s">
        <v>559</v>
      </c>
      <c r="E4479" s="262" t="s">
        <v>672</v>
      </c>
    </row>
    <row r="4480" spans="2:5" x14ac:dyDescent="0.45">
      <c r="B4480" s="261" t="s">
        <v>6992</v>
      </c>
      <c r="C4480" s="262">
        <v>500464</v>
      </c>
      <c r="D4480" s="262" t="s">
        <v>6993</v>
      </c>
      <c r="E4480" s="262" t="s">
        <v>912</v>
      </c>
    </row>
    <row r="4481" spans="2:5" x14ac:dyDescent="0.45">
      <c r="B4481" s="261" t="s">
        <v>6994</v>
      </c>
      <c r="C4481" s="262">
        <v>532505</v>
      </c>
      <c r="D4481" s="262" t="s">
        <v>6995</v>
      </c>
      <c r="E4481" s="262" t="s">
        <v>875</v>
      </c>
    </row>
    <row r="4482" spans="2:5" x14ac:dyDescent="0.45">
      <c r="B4482" s="261" t="s">
        <v>6996</v>
      </c>
      <c r="C4482" s="262">
        <v>530131</v>
      </c>
      <c r="D4482" s="262" t="s">
        <v>559</v>
      </c>
      <c r="E4482" s="262" t="s">
        <v>572</v>
      </c>
    </row>
    <row r="4483" spans="2:5" x14ac:dyDescent="0.45">
      <c r="B4483" s="261" t="s">
        <v>6997</v>
      </c>
      <c r="C4483" s="262">
        <v>539518</v>
      </c>
      <c r="D4483" s="262" t="s">
        <v>559</v>
      </c>
      <c r="E4483" s="262" t="s">
        <v>593</v>
      </c>
    </row>
    <row r="4484" spans="2:5" x14ac:dyDescent="0.45">
      <c r="B4484" s="261" t="s">
        <v>6998</v>
      </c>
      <c r="C4484" s="262">
        <v>500148</v>
      </c>
      <c r="D4484" s="262" t="s">
        <v>6999</v>
      </c>
      <c r="E4484" s="262" t="s">
        <v>753</v>
      </c>
    </row>
    <row r="4485" spans="2:5" x14ac:dyDescent="0.45">
      <c r="B4485" s="261" t="s">
        <v>7000</v>
      </c>
      <c r="C4485" s="262">
        <v>539141</v>
      </c>
      <c r="D4485" s="262" t="s">
        <v>7001</v>
      </c>
      <c r="E4485" s="262" t="s">
        <v>1294</v>
      </c>
    </row>
    <row r="4486" spans="2:5" x14ac:dyDescent="0.45">
      <c r="B4486" s="261" t="s">
        <v>7002</v>
      </c>
      <c r="C4486" s="262">
        <v>539141</v>
      </c>
      <c r="D4486" s="262" t="s">
        <v>7001</v>
      </c>
      <c r="E4486" s="262" t="s">
        <v>1294</v>
      </c>
    </row>
    <row r="4487" spans="2:5" x14ac:dyDescent="0.45">
      <c r="B4487" s="261" t="s">
        <v>7003</v>
      </c>
      <c r="C4487" s="262">
        <v>511742</v>
      </c>
      <c r="D4487" s="262" t="s">
        <v>559</v>
      </c>
      <c r="E4487" s="262" t="s">
        <v>576</v>
      </c>
    </row>
    <row r="4488" spans="2:5" x14ac:dyDescent="0.45">
      <c r="B4488" s="261" t="s">
        <v>7004</v>
      </c>
      <c r="C4488" s="262">
        <v>533644</v>
      </c>
      <c r="D4488" s="262" t="s">
        <v>7005</v>
      </c>
      <c r="E4488" s="262" t="s">
        <v>602</v>
      </c>
    </row>
    <row r="4489" spans="2:5" x14ac:dyDescent="0.45">
      <c r="B4489" s="261" t="s">
        <v>7006</v>
      </c>
      <c r="C4489" s="262">
        <v>539874</v>
      </c>
      <c r="D4489" s="262" t="s">
        <v>7007</v>
      </c>
      <c r="E4489" s="262" t="s">
        <v>576</v>
      </c>
    </row>
    <row r="4490" spans="2:5" x14ac:dyDescent="0.45">
      <c r="B4490" s="261" t="s">
        <v>7008</v>
      </c>
      <c r="C4490" s="262" t="s">
        <v>559</v>
      </c>
      <c r="D4490" s="262" t="s">
        <v>7009</v>
      </c>
      <c r="E4490" s="262" t="s">
        <v>570</v>
      </c>
    </row>
    <row r="4491" spans="2:5" x14ac:dyDescent="0.45">
      <c r="B4491" s="261" t="s">
        <v>7010</v>
      </c>
      <c r="C4491" s="262">
        <v>538706</v>
      </c>
      <c r="D4491" s="262" t="s">
        <v>559</v>
      </c>
      <c r="E4491" s="262" t="s">
        <v>855</v>
      </c>
    </row>
    <row r="4492" spans="2:5" x14ac:dyDescent="0.45">
      <c r="B4492" s="261" t="s">
        <v>7011</v>
      </c>
      <c r="C4492" s="262">
        <v>538706</v>
      </c>
      <c r="D4492" s="262" t="s">
        <v>559</v>
      </c>
      <c r="E4492" s="262" t="s">
        <v>855</v>
      </c>
    </row>
    <row r="4493" spans="2:5" x14ac:dyDescent="0.45">
      <c r="B4493" s="261" t="s">
        <v>7012</v>
      </c>
      <c r="C4493" s="262">
        <v>506685</v>
      </c>
      <c r="D4493" s="262" t="s">
        <v>559</v>
      </c>
      <c r="E4493" s="262" t="s">
        <v>718</v>
      </c>
    </row>
    <row r="4494" spans="2:5" x14ac:dyDescent="0.45">
      <c r="B4494" s="261" t="s">
        <v>7013</v>
      </c>
      <c r="C4494" s="262">
        <v>532538</v>
      </c>
      <c r="D4494" s="262" t="s">
        <v>7014</v>
      </c>
      <c r="E4494" s="262" t="s">
        <v>572</v>
      </c>
    </row>
    <row r="4495" spans="2:5" x14ac:dyDescent="0.45">
      <c r="B4495" s="261" t="s">
        <v>7015</v>
      </c>
      <c r="C4495" s="262">
        <v>500231</v>
      </c>
      <c r="D4495" s="262" t="s">
        <v>7016</v>
      </c>
      <c r="E4495" s="262" t="s">
        <v>619</v>
      </c>
    </row>
    <row r="4496" spans="2:5" x14ac:dyDescent="0.45">
      <c r="B4496" s="261" t="s">
        <v>7017</v>
      </c>
      <c r="C4496" s="262">
        <v>539798</v>
      </c>
      <c r="D4496" s="262" t="s">
        <v>559</v>
      </c>
      <c r="E4496" s="262" t="s">
        <v>880</v>
      </c>
    </row>
    <row r="4497" spans="2:5" x14ac:dyDescent="0.45">
      <c r="B4497" s="261" t="s">
        <v>7018</v>
      </c>
      <c r="C4497" s="262">
        <v>504605</v>
      </c>
      <c r="D4497" s="262" t="s">
        <v>559</v>
      </c>
      <c r="E4497" s="262" t="s">
        <v>880</v>
      </c>
    </row>
    <row r="4498" spans="2:5" x14ac:dyDescent="0.45">
      <c r="B4498" s="261" t="s">
        <v>7019</v>
      </c>
      <c r="C4498" s="262">
        <v>506690</v>
      </c>
      <c r="D4498" s="262" t="s">
        <v>7020</v>
      </c>
      <c r="E4498" s="262" t="s">
        <v>597</v>
      </c>
    </row>
    <row r="4499" spans="2:5" x14ac:dyDescent="0.45">
      <c r="B4499" s="261" t="s">
        <v>7021</v>
      </c>
      <c r="C4499" s="262">
        <v>541503</v>
      </c>
      <c r="D4499" s="262" t="s">
        <v>559</v>
      </c>
      <c r="E4499" s="262" t="s">
        <v>2544</v>
      </c>
    </row>
    <row r="4500" spans="2:5" x14ac:dyDescent="0.45">
      <c r="B4500" s="261" t="s">
        <v>7022</v>
      </c>
      <c r="C4500" s="262" t="s">
        <v>559</v>
      </c>
      <c r="D4500" s="262" t="s">
        <v>7023</v>
      </c>
      <c r="E4500" s="262" t="s">
        <v>570</v>
      </c>
    </row>
    <row r="4501" spans="2:5" x14ac:dyDescent="0.45">
      <c r="B4501" s="261" t="s">
        <v>7024</v>
      </c>
      <c r="C4501" s="262">
        <v>503671</v>
      </c>
      <c r="D4501" s="262" t="s">
        <v>559</v>
      </c>
      <c r="E4501" s="262" t="s">
        <v>542</v>
      </c>
    </row>
    <row r="4502" spans="2:5" x14ac:dyDescent="0.45">
      <c r="B4502" s="261" t="s">
        <v>7025</v>
      </c>
      <c r="C4502" s="262">
        <v>512595</v>
      </c>
      <c r="D4502" s="262" t="s">
        <v>7026</v>
      </c>
      <c r="E4502" s="262" t="s">
        <v>1113</v>
      </c>
    </row>
    <row r="4503" spans="2:5" x14ac:dyDescent="0.45">
      <c r="B4503" s="261" t="s">
        <v>7027</v>
      </c>
      <c r="C4503" s="262">
        <v>532477</v>
      </c>
      <c r="D4503" s="262" t="s">
        <v>7028</v>
      </c>
      <c r="E4503" s="262" t="s">
        <v>875</v>
      </c>
    </row>
    <row r="4504" spans="2:5" x14ac:dyDescent="0.45">
      <c r="B4504" s="261" t="s">
        <v>7029</v>
      </c>
      <c r="C4504" s="262">
        <v>526799</v>
      </c>
      <c r="D4504" s="262" t="s">
        <v>559</v>
      </c>
      <c r="E4504" s="262" t="s">
        <v>753</v>
      </c>
    </row>
    <row r="4505" spans="2:5" x14ac:dyDescent="0.45">
      <c r="B4505" s="261" t="s">
        <v>7030</v>
      </c>
      <c r="C4505" s="262">
        <v>500429</v>
      </c>
      <c r="D4505" s="262" t="s">
        <v>7031</v>
      </c>
      <c r="E4505" s="262" t="s">
        <v>581</v>
      </c>
    </row>
    <row r="4506" spans="2:5" x14ac:dyDescent="0.45">
      <c r="B4506" s="261" t="s">
        <v>7032</v>
      </c>
      <c r="C4506" s="262">
        <v>526957</v>
      </c>
      <c r="D4506" s="262" t="s">
        <v>559</v>
      </c>
      <c r="E4506" s="262" t="s">
        <v>1052</v>
      </c>
    </row>
    <row r="4507" spans="2:5" x14ac:dyDescent="0.45">
      <c r="B4507" s="261" t="s">
        <v>7033</v>
      </c>
      <c r="C4507" s="262">
        <v>532646</v>
      </c>
      <c r="D4507" s="262" t="s">
        <v>7034</v>
      </c>
      <c r="E4507" s="262" t="s">
        <v>1052</v>
      </c>
    </row>
    <row r="4508" spans="2:5" x14ac:dyDescent="0.45">
      <c r="B4508" s="261" t="s">
        <v>7035</v>
      </c>
      <c r="C4508" s="262">
        <v>530997</v>
      </c>
      <c r="D4508" s="262" t="s">
        <v>559</v>
      </c>
      <c r="E4508" s="262" t="s">
        <v>756</v>
      </c>
    </row>
    <row r="4509" spans="2:5" x14ac:dyDescent="0.45">
      <c r="B4509" s="261" t="s">
        <v>7036</v>
      </c>
      <c r="C4509" s="262">
        <v>521226</v>
      </c>
      <c r="D4509" s="262" t="s">
        <v>559</v>
      </c>
      <c r="E4509" s="262" t="s">
        <v>574</v>
      </c>
    </row>
    <row r="4510" spans="2:5" x14ac:dyDescent="0.45">
      <c r="B4510" s="261" t="s">
        <v>7037</v>
      </c>
      <c r="C4510" s="262">
        <v>526113</v>
      </c>
      <c r="D4510" s="262" t="s">
        <v>559</v>
      </c>
      <c r="E4510" s="262" t="s">
        <v>619</v>
      </c>
    </row>
    <row r="4511" spans="2:5" x14ac:dyDescent="0.45">
      <c r="B4511" s="261" t="s">
        <v>7038</v>
      </c>
      <c r="C4511" s="262">
        <v>537582</v>
      </c>
      <c r="D4511" s="262" t="s">
        <v>559</v>
      </c>
      <c r="E4511" s="262" t="s">
        <v>645</v>
      </c>
    </row>
    <row r="4512" spans="2:5" x14ac:dyDescent="0.45">
      <c r="B4512" s="261" t="s">
        <v>7039</v>
      </c>
      <c r="C4512" s="262">
        <v>538610</v>
      </c>
      <c r="D4512" s="262" t="s">
        <v>559</v>
      </c>
      <c r="E4512" s="262" t="s">
        <v>880</v>
      </c>
    </row>
    <row r="4513" spans="2:5" x14ac:dyDescent="0.45">
      <c r="B4513" s="261" t="s">
        <v>7040</v>
      </c>
      <c r="C4513" s="262">
        <v>532035</v>
      </c>
      <c r="D4513" s="262" t="s">
        <v>559</v>
      </c>
      <c r="E4513" s="262" t="s">
        <v>576</v>
      </c>
    </row>
    <row r="4514" spans="2:5" x14ac:dyDescent="0.45">
      <c r="B4514" s="261" t="s">
        <v>7041</v>
      </c>
      <c r="C4514" s="262">
        <v>531831</v>
      </c>
      <c r="D4514" s="262" t="s">
        <v>559</v>
      </c>
      <c r="E4514" s="262" t="s">
        <v>617</v>
      </c>
    </row>
    <row r="4515" spans="2:5" x14ac:dyDescent="0.45">
      <c r="B4515" s="261" t="s">
        <v>7042</v>
      </c>
      <c r="C4515" s="262">
        <v>531867</v>
      </c>
      <c r="D4515" s="262" t="s">
        <v>559</v>
      </c>
      <c r="E4515" s="262" t="s">
        <v>581</v>
      </c>
    </row>
    <row r="4516" spans="2:5" x14ac:dyDescent="0.45">
      <c r="B4516" s="261" t="s">
        <v>7043</v>
      </c>
      <c r="C4516" s="262">
        <v>507878</v>
      </c>
      <c r="D4516" s="262" t="s">
        <v>7044</v>
      </c>
      <c r="E4516" s="262" t="s">
        <v>645</v>
      </c>
    </row>
    <row r="4517" spans="2:5" x14ac:dyDescent="0.45">
      <c r="B4517" s="261" t="s">
        <v>7045</v>
      </c>
      <c r="C4517" s="262">
        <v>533171</v>
      </c>
      <c r="D4517" s="262" t="s">
        <v>7046</v>
      </c>
      <c r="E4517" s="262" t="s">
        <v>875</v>
      </c>
    </row>
    <row r="4518" spans="2:5" x14ac:dyDescent="0.45">
      <c r="B4518" s="261" t="s">
        <v>7047</v>
      </c>
      <c r="C4518" s="262">
        <v>532478</v>
      </c>
      <c r="D4518" s="262" t="s">
        <v>7048</v>
      </c>
      <c r="E4518" s="262" t="s">
        <v>1189</v>
      </c>
    </row>
    <row r="4519" spans="2:5" x14ac:dyDescent="0.45">
      <c r="B4519" s="261" t="s">
        <v>7049</v>
      </c>
      <c r="C4519" s="262">
        <v>531091</v>
      </c>
      <c r="D4519" s="262" t="s">
        <v>559</v>
      </c>
      <c r="E4519" s="262" t="s">
        <v>576</v>
      </c>
    </row>
    <row r="4520" spans="2:5" x14ac:dyDescent="0.45">
      <c r="B4520" s="261" t="s">
        <v>7050</v>
      </c>
      <c r="C4520" s="262">
        <v>522014</v>
      </c>
      <c r="D4520" s="262" t="s">
        <v>559</v>
      </c>
      <c r="E4520" s="262" t="s">
        <v>743</v>
      </c>
    </row>
    <row r="4521" spans="2:5" x14ac:dyDescent="0.45">
      <c r="B4521" s="261" t="s">
        <v>7051</v>
      </c>
      <c r="C4521" s="262">
        <v>502893</v>
      </c>
      <c r="D4521" s="262" t="s">
        <v>559</v>
      </c>
      <c r="E4521" s="262" t="s">
        <v>565</v>
      </c>
    </row>
    <row r="4522" spans="2:5" x14ac:dyDescent="0.45">
      <c r="B4522" s="261" t="s">
        <v>7052</v>
      </c>
      <c r="C4522" s="262">
        <v>507808</v>
      </c>
      <c r="D4522" s="262" t="s">
        <v>559</v>
      </c>
      <c r="E4522" s="262" t="s">
        <v>576</v>
      </c>
    </row>
    <row r="4523" spans="2:5" x14ac:dyDescent="0.45">
      <c r="B4523" s="261" t="s">
        <v>7053</v>
      </c>
      <c r="C4523" s="262" t="s">
        <v>559</v>
      </c>
      <c r="D4523" s="262" t="s">
        <v>7054</v>
      </c>
      <c r="E4523" s="262" t="s">
        <v>570</v>
      </c>
    </row>
    <row r="4524" spans="2:5" x14ac:dyDescent="0.45">
      <c r="B4524" s="261" t="s">
        <v>7055</v>
      </c>
      <c r="C4524" s="262">
        <v>532432</v>
      </c>
      <c r="D4524" s="262" t="s">
        <v>347</v>
      </c>
      <c r="E4524" s="262" t="s">
        <v>1189</v>
      </c>
    </row>
    <row r="4525" spans="2:5" x14ac:dyDescent="0.45">
      <c r="B4525" s="261" t="s">
        <v>7056</v>
      </c>
      <c r="C4525" s="262">
        <v>521188</v>
      </c>
      <c r="D4525" s="262" t="s">
        <v>559</v>
      </c>
      <c r="E4525" s="262" t="s">
        <v>574</v>
      </c>
    </row>
    <row r="4526" spans="2:5" x14ac:dyDescent="0.45">
      <c r="B4526" s="261" t="s">
        <v>7057</v>
      </c>
      <c r="C4526" s="262">
        <v>522091</v>
      </c>
      <c r="D4526" s="262" t="s">
        <v>559</v>
      </c>
      <c r="E4526" s="262" t="s">
        <v>602</v>
      </c>
    </row>
    <row r="4527" spans="2:5" x14ac:dyDescent="0.45">
      <c r="B4527" s="261" t="s">
        <v>7058</v>
      </c>
      <c r="C4527" s="262">
        <v>532746</v>
      </c>
      <c r="D4527" s="262" t="s">
        <v>7059</v>
      </c>
      <c r="E4527" s="262" t="s">
        <v>955</v>
      </c>
    </row>
    <row r="4528" spans="2:5" x14ac:dyDescent="0.45">
      <c r="B4528" s="261" t="s">
        <v>7060</v>
      </c>
      <c r="C4528" s="262" t="s">
        <v>559</v>
      </c>
      <c r="D4528" s="262" t="s">
        <v>7061</v>
      </c>
      <c r="E4528" s="262" t="s">
        <v>570</v>
      </c>
    </row>
    <row r="4529" spans="2:5" x14ac:dyDescent="0.45">
      <c r="B4529" s="261" t="s">
        <v>7062</v>
      </c>
      <c r="C4529" s="262" t="s">
        <v>559</v>
      </c>
      <c r="D4529" s="262" t="s">
        <v>7061</v>
      </c>
      <c r="E4529" s="262" t="s">
        <v>570</v>
      </c>
    </row>
    <row r="4530" spans="2:5" x14ac:dyDescent="0.45">
      <c r="B4530" s="261" t="s">
        <v>7063</v>
      </c>
      <c r="C4530" s="262">
        <v>532378</v>
      </c>
      <c r="D4530" s="262" t="s">
        <v>559</v>
      </c>
      <c r="E4530" s="262" t="s">
        <v>562</v>
      </c>
    </row>
    <row r="4531" spans="2:5" x14ac:dyDescent="0.45">
      <c r="B4531" s="261" t="s">
        <v>7064</v>
      </c>
      <c r="C4531" s="262">
        <v>539314</v>
      </c>
      <c r="D4531" s="262" t="s">
        <v>559</v>
      </c>
      <c r="E4531" s="262" t="s">
        <v>912</v>
      </c>
    </row>
    <row r="4532" spans="2:5" x14ac:dyDescent="0.45">
      <c r="B4532" s="261" t="s">
        <v>7065</v>
      </c>
      <c r="C4532" s="262">
        <v>504212</v>
      </c>
      <c r="D4532" s="262" t="s">
        <v>7066</v>
      </c>
      <c r="E4532" s="262" t="s">
        <v>855</v>
      </c>
    </row>
    <row r="4533" spans="2:5" x14ac:dyDescent="0.45">
      <c r="B4533" s="261" t="s">
        <v>7067</v>
      </c>
      <c r="C4533" s="262">
        <v>531963</v>
      </c>
      <c r="D4533" s="262" t="s">
        <v>559</v>
      </c>
      <c r="E4533" s="262" t="s">
        <v>978</v>
      </c>
    </row>
    <row r="4534" spans="2:5" x14ac:dyDescent="0.45">
      <c r="B4534" s="261" t="s">
        <v>7068</v>
      </c>
      <c r="C4534" s="262">
        <v>523519</v>
      </c>
      <c r="D4534" s="262" t="s">
        <v>559</v>
      </c>
      <c r="E4534" s="262" t="s">
        <v>581</v>
      </c>
    </row>
    <row r="4535" spans="2:5" x14ac:dyDescent="0.45">
      <c r="B4535" s="261" t="s">
        <v>7069</v>
      </c>
      <c r="C4535" s="262">
        <v>504673</v>
      </c>
      <c r="D4535" s="262" t="s">
        <v>559</v>
      </c>
      <c r="E4535" s="262" t="s">
        <v>862</v>
      </c>
    </row>
    <row r="4536" spans="2:5" x14ac:dyDescent="0.45">
      <c r="B4536" s="261" t="s">
        <v>7070</v>
      </c>
      <c r="C4536" s="262">
        <v>524408</v>
      </c>
      <c r="D4536" s="262" t="s">
        <v>559</v>
      </c>
      <c r="E4536" s="262" t="s">
        <v>607</v>
      </c>
    </row>
    <row r="4537" spans="2:5" x14ac:dyDescent="0.45">
      <c r="B4537" s="261" t="s">
        <v>7071</v>
      </c>
      <c r="C4537" s="262">
        <v>514144</v>
      </c>
      <c r="D4537" s="262" t="s">
        <v>559</v>
      </c>
      <c r="E4537" s="262" t="s">
        <v>574</v>
      </c>
    </row>
    <row r="4538" spans="2:5" x14ac:dyDescent="0.45">
      <c r="B4538" s="261" t="s">
        <v>7072</v>
      </c>
      <c r="C4538" s="262">
        <v>512408</v>
      </c>
      <c r="D4538" s="262" t="s">
        <v>559</v>
      </c>
      <c r="E4538" s="262" t="s">
        <v>574</v>
      </c>
    </row>
    <row r="4539" spans="2:5" x14ac:dyDescent="0.45">
      <c r="B4539" s="261" t="s">
        <v>7073</v>
      </c>
      <c r="C4539" s="262">
        <v>531762</v>
      </c>
      <c r="D4539" s="262" t="s">
        <v>559</v>
      </c>
      <c r="E4539" s="262" t="s">
        <v>597</v>
      </c>
    </row>
    <row r="4540" spans="2:5" x14ac:dyDescent="0.45">
      <c r="B4540" s="261" t="s">
        <v>7074</v>
      </c>
      <c r="C4540" s="262">
        <v>511764</v>
      </c>
      <c r="D4540" s="262" t="s">
        <v>559</v>
      </c>
      <c r="E4540" s="262" t="s">
        <v>576</v>
      </c>
    </row>
    <row r="4541" spans="2:5" x14ac:dyDescent="0.45">
      <c r="B4541" s="261" t="s">
        <v>7075</v>
      </c>
      <c r="C4541" s="262">
        <v>512070</v>
      </c>
      <c r="D4541" s="262" t="s">
        <v>7076</v>
      </c>
      <c r="E4541" s="262" t="s">
        <v>702</v>
      </c>
    </row>
    <row r="4542" spans="2:5" x14ac:dyDescent="0.45">
      <c r="B4542" s="261" t="s">
        <v>7077</v>
      </c>
      <c r="C4542" s="262">
        <v>531390</v>
      </c>
      <c r="D4542" s="262" t="s">
        <v>559</v>
      </c>
      <c r="E4542" s="262" t="s">
        <v>576</v>
      </c>
    </row>
    <row r="4543" spans="2:5" x14ac:dyDescent="0.45">
      <c r="B4543" s="261" t="s">
        <v>7078</v>
      </c>
      <c r="C4543" s="262" t="s">
        <v>559</v>
      </c>
      <c r="D4543" s="262" t="s">
        <v>7079</v>
      </c>
      <c r="E4543" s="262" t="s">
        <v>570</v>
      </c>
    </row>
    <row r="4544" spans="2:5" x14ac:dyDescent="0.45">
      <c r="B4544" s="261" t="s">
        <v>7080</v>
      </c>
      <c r="C4544" s="262">
        <v>526987</v>
      </c>
      <c r="D4544" s="262" t="s">
        <v>7081</v>
      </c>
      <c r="E4544" s="262" t="s">
        <v>581</v>
      </c>
    </row>
    <row r="4545" spans="2:5" x14ac:dyDescent="0.45">
      <c r="B4545" s="261" t="s">
        <v>7082</v>
      </c>
      <c r="C4545" s="262">
        <v>532402</v>
      </c>
      <c r="D4545" s="262" t="s">
        <v>559</v>
      </c>
      <c r="E4545" s="262" t="s">
        <v>651</v>
      </c>
    </row>
    <row r="4546" spans="2:5" x14ac:dyDescent="0.45">
      <c r="B4546" s="261" t="s">
        <v>7083</v>
      </c>
      <c r="C4546" s="262">
        <v>532398</v>
      </c>
      <c r="D4546" s="262" t="s">
        <v>7084</v>
      </c>
      <c r="E4546" s="262" t="s">
        <v>651</v>
      </c>
    </row>
    <row r="4547" spans="2:5" x14ac:dyDescent="0.45">
      <c r="B4547" s="261" t="s">
        <v>7085</v>
      </c>
      <c r="C4547" s="262">
        <v>517146</v>
      </c>
      <c r="D4547" s="262" t="s">
        <v>7086</v>
      </c>
      <c r="E4547" s="262" t="s">
        <v>880</v>
      </c>
    </row>
    <row r="4548" spans="2:5" x14ac:dyDescent="0.45">
      <c r="B4548" s="261" t="s">
        <v>7087</v>
      </c>
      <c r="C4548" s="262">
        <v>511507</v>
      </c>
      <c r="D4548" s="262" t="s">
        <v>559</v>
      </c>
      <c r="E4548" s="262" t="s">
        <v>576</v>
      </c>
    </row>
    <row r="4549" spans="2:5" x14ac:dyDescent="0.45">
      <c r="B4549" s="261" t="s">
        <v>7088</v>
      </c>
      <c r="C4549" s="262" t="s">
        <v>559</v>
      </c>
      <c r="D4549" s="262" t="s">
        <v>7089</v>
      </c>
      <c r="E4549" s="262" t="s">
        <v>570</v>
      </c>
    </row>
    <row r="4550" spans="2:5" x14ac:dyDescent="0.45">
      <c r="B4550" s="261" t="s">
        <v>7090</v>
      </c>
      <c r="C4550" s="262">
        <v>511736</v>
      </c>
      <c r="D4550" s="262" t="s">
        <v>559</v>
      </c>
      <c r="E4550" s="262" t="s">
        <v>581</v>
      </c>
    </row>
    <row r="4551" spans="2:5" x14ac:dyDescent="0.45">
      <c r="B4551" s="261" t="s">
        <v>7091</v>
      </c>
      <c r="C4551" s="262">
        <v>532765</v>
      </c>
      <c r="D4551" s="262" t="s">
        <v>7092</v>
      </c>
      <c r="E4551" s="262" t="s">
        <v>756</v>
      </c>
    </row>
    <row r="4552" spans="2:5" x14ac:dyDescent="0.45">
      <c r="B4552" s="261" t="s">
        <v>7093</v>
      </c>
      <c r="C4552" s="262">
        <v>590101</v>
      </c>
      <c r="D4552" s="262" t="s">
        <v>7094</v>
      </c>
      <c r="E4552" s="262" t="s">
        <v>542</v>
      </c>
    </row>
    <row r="4553" spans="2:5" x14ac:dyDescent="0.45">
      <c r="B4553" s="261" t="s">
        <v>7095</v>
      </c>
      <c r="C4553" s="262">
        <v>500426</v>
      </c>
      <c r="D4553" s="262" t="s">
        <v>559</v>
      </c>
      <c r="E4553" s="262" t="s">
        <v>645</v>
      </c>
    </row>
    <row r="4554" spans="2:5" x14ac:dyDescent="0.45">
      <c r="B4554" s="261" t="s">
        <v>7096</v>
      </c>
      <c r="C4554" s="262">
        <v>513216</v>
      </c>
      <c r="D4554" s="262" t="s">
        <v>7097</v>
      </c>
      <c r="E4554" s="262" t="s">
        <v>591</v>
      </c>
    </row>
    <row r="4555" spans="2:5" x14ac:dyDescent="0.45">
      <c r="B4555" s="261" t="s">
        <v>7098</v>
      </c>
      <c r="C4555" s="262">
        <v>532729</v>
      </c>
      <c r="D4555" s="262" t="s">
        <v>7099</v>
      </c>
      <c r="E4555" s="262" t="s">
        <v>1256</v>
      </c>
    </row>
    <row r="4556" spans="2:5" x14ac:dyDescent="0.45">
      <c r="B4556" s="261" t="s">
        <v>7100</v>
      </c>
      <c r="C4556" s="262">
        <v>500254</v>
      </c>
      <c r="D4556" s="262" t="s">
        <v>7101</v>
      </c>
      <c r="E4556" s="262" t="s">
        <v>591</v>
      </c>
    </row>
    <row r="4557" spans="2:5" x14ac:dyDescent="0.45">
      <c r="B4557" s="261" t="s">
        <v>7102</v>
      </c>
      <c r="C4557" s="262">
        <v>511110</v>
      </c>
      <c r="D4557" s="262" t="s">
        <v>559</v>
      </c>
      <c r="E4557" s="262" t="s">
        <v>542</v>
      </c>
    </row>
    <row r="4558" spans="2:5" x14ac:dyDescent="0.45">
      <c r="B4558" s="261" t="s">
        <v>7103</v>
      </c>
      <c r="C4558" s="262">
        <v>539123</v>
      </c>
      <c r="D4558" s="262" t="s">
        <v>559</v>
      </c>
      <c r="E4558" s="262" t="s">
        <v>579</v>
      </c>
    </row>
    <row r="4559" spans="2:5" x14ac:dyDescent="0.45">
      <c r="B4559" s="261" t="s">
        <v>7104</v>
      </c>
      <c r="C4559" s="262">
        <v>542654</v>
      </c>
      <c r="D4559" s="262" t="s">
        <v>7105</v>
      </c>
      <c r="E4559" s="262" t="s">
        <v>560</v>
      </c>
    </row>
    <row r="4560" spans="2:5" x14ac:dyDescent="0.45">
      <c r="B4560" s="261" t="s">
        <v>7106</v>
      </c>
      <c r="C4560" s="262">
        <v>523888</v>
      </c>
      <c r="D4560" s="262" t="s">
        <v>559</v>
      </c>
      <c r="E4560" s="262" t="s">
        <v>1037</v>
      </c>
    </row>
    <row r="4561" spans="2:5" x14ac:dyDescent="0.45">
      <c r="B4561" s="261" t="s">
        <v>7107</v>
      </c>
      <c r="C4561" s="262">
        <v>531266</v>
      </c>
      <c r="D4561" s="262" t="s">
        <v>7108</v>
      </c>
      <c r="E4561" s="262" t="s">
        <v>637</v>
      </c>
    </row>
    <row r="4562" spans="2:5" x14ac:dyDescent="0.45">
      <c r="B4562" s="261" t="s">
        <v>7109</v>
      </c>
      <c r="C4562" s="262">
        <v>532867</v>
      </c>
      <c r="D4562" s="262" t="s">
        <v>7110</v>
      </c>
      <c r="E4562" s="262" t="s">
        <v>727</v>
      </c>
    </row>
    <row r="4563" spans="2:5" x14ac:dyDescent="0.45">
      <c r="B4563" s="261" t="s">
        <v>7111</v>
      </c>
      <c r="C4563" s="262">
        <v>533269</v>
      </c>
      <c r="D4563" s="262" t="s">
        <v>7112</v>
      </c>
      <c r="E4563" s="262" t="s">
        <v>584</v>
      </c>
    </row>
    <row r="4564" spans="2:5" x14ac:dyDescent="0.45">
      <c r="B4564" s="261" t="s">
        <v>7113</v>
      </c>
      <c r="C4564" s="262">
        <v>532320</v>
      </c>
      <c r="D4564" s="262" t="s">
        <v>559</v>
      </c>
      <c r="E4564" s="262" t="s">
        <v>576</v>
      </c>
    </row>
    <row r="4565" spans="2:5" x14ac:dyDescent="0.45">
      <c r="B4565" s="261" t="s">
        <v>7114</v>
      </c>
      <c r="C4565" s="262">
        <v>519152</v>
      </c>
      <c r="D4565" s="262" t="s">
        <v>559</v>
      </c>
      <c r="E4565" s="262" t="s">
        <v>581</v>
      </c>
    </row>
    <row r="4566" spans="2:5" x14ac:dyDescent="0.45">
      <c r="B4566" s="261" t="s">
        <v>7115</v>
      </c>
      <c r="C4566" s="262">
        <v>519156</v>
      </c>
      <c r="D4566" s="262" t="s">
        <v>7116</v>
      </c>
      <c r="E4566" s="262" t="s">
        <v>619</v>
      </c>
    </row>
    <row r="4567" spans="2:5" x14ac:dyDescent="0.45">
      <c r="B4567" s="261" t="s">
        <v>7117</v>
      </c>
      <c r="C4567" s="262" t="s">
        <v>559</v>
      </c>
      <c r="D4567" s="262" t="s">
        <v>7118</v>
      </c>
      <c r="E4567" s="262" t="s">
        <v>570</v>
      </c>
    </row>
    <row r="4568" spans="2:5" x14ac:dyDescent="0.45">
      <c r="B4568" s="261" t="s">
        <v>7119</v>
      </c>
      <c r="C4568" s="262">
        <v>531676</v>
      </c>
      <c r="D4568" s="262" t="s">
        <v>559</v>
      </c>
      <c r="E4568" s="262" t="s">
        <v>619</v>
      </c>
    </row>
    <row r="4569" spans="2:5" x14ac:dyDescent="0.45">
      <c r="B4569" s="261" t="s">
        <v>7120</v>
      </c>
      <c r="C4569" s="262">
        <v>532156</v>
      </c>
      <c r="D4569" s="262" t="s">
        <v>7121</v>
      </c>
      <c r="E4569" s="262" t="s">
        <v>672</v>
      </c>
    </row>
    <row r="4570" spans="2:5" x14ac:dyDescent="0.45">
      <c r="B4570" s="261" t="s">
        <v>7122</v>
      </c>
      <c r="C4570" s="262" t="s">
        <v>559</v>
      </c>
      <c r="D4570" s="262" t="s">
        <v>7123</v>
      </c>
      <c r="E4570" s="262" t="s">
        <v>570</v>
      </c>
    </row>
    <row r="4571" spans="2:5" x14ac:dyDescent="0.45">
      <c r="B4571" s="261" t="s">
        <v>7124</v>
      </c>
      <c r="C4571" s="262">
        <v>511431</v>
      </c>
      <c r="D4571" s="262" t="s">
        <v>7125</v>
      </c>
      <c r="E4571" s="262" t="s">
        <v>560</v>
      </c>
    </row>
    <row r="4572" spans="2:5" x14ac:dyDescent="0.45">
      <c r="B4572" s="261" t="s">
        <v>7126</v>
      </c>
      <c r="C4572" s="262">
        <v>539402</v>
      </c>
      <c r="D4572" s="262" t="s">
        <v>559</v>
      </c>
      <c r="E4572" s="262" t="s">
        <v>756</v>
      </c>
    </row>
    <row r="4573" spans="2:5" x14ac:dyDescent="0.45">
      <c r="B4573" s="261" t="s">
        <v>7127</v>
      </c>
      <c r="C4573" s="262">
        <v>526775</v>
      </c>
      <c r="D4573" s="262" t="s">
        <v>559</v>
      </c>
      <c r="E4573" s="262" t="s">
        <v>704</v>
      </c>
    </row>
    <row r="4574" spans="2:5" x14ac:dyDescent="0.45">
      <c r="B4574" s="261" t="s">
        <v>7128</v>
      </c>
      <c r="C4574" s="262">
        <v>540145</v>
      </c>
      <c r="D4574" s="262" t="s">
        <v>559</v>
      </c>
      <c r="E4574" s="262" t="s">
        <v>597</v>
      </c>
    </row>
    <row r="4575" spans="2:5" x14ac:dyDescent="0.45">
      <c r="B4575" s="261" t="s">
        <v>7129</v>
      </c>
      <c r="C4575" s="262">
        <v>530403</v>
      </c>
      <c r="D4575" s="262" t="s">
        <v>559</v>
      </c>
      <c r="E4575" s="262" t="s">
        <v>753</v>
      </c>
    </row>
    <row r="4576" spans="2:5" x14ac:dyDescent="0.45">
      <c r="B4576" s="261" t="s">
        <v>7130</v>
      </c>
      <c r="C4576" s="262">
        <v>513397</v>
      </c>
      <c r="D4576" s="262" t="s">
        <v>559</v>
      </c>
      <c r="E4576" s="262" t="s">
        <v>880</v>
      </c>
    </row>
    <row r="4577" spans="2:5" x14ac:dyDescent="0.45">
      <c r="B4577" s="261" t="s">
        <v>7131</v>
      </c>
      <c r="C4577" s="262">
        <v>539543</v>
      </c>
      <c r="D4577" s="262" t="s">
        <v>559</v>
      </c>
      <c r="E4577" s="262" t="s">
        <v>579</v>
      </c>
    </row>
    <row r="4578" spans="2:5" x14ac:dyDescent="0.45">
      <c r="B4578" s="261" t="s">
        <v>7132</v>
      </c>
      <c r="C4578" s="262">
        <v>530459</v>
      </c>
      <c r="D4578" s="262" t="s">
        <v>559</v>
      </c>
      <c r="E4578" s="262" t="s">
        <v>574</v>
      </c>
    </row>
    <row r="4579" spans="2:5" x14ac:dyDescent="0.45">
      <c r="B4579" s="261" t="s">
        <v>7133</v>
      </c>
      <c r="C4579" s="262">
        <v>512175</v>
      </c>
      <c r="D4579" s="262" t="s">
        <v>559</v>
      </c>
      <c r="E4579" s="262" t="s">
        <v>545</v>
      </c>
    </row>
    <row r="4580" spans="2:5" x14ac:dyDescent="0.45">
      <c r="B4580" s="261" t="s">
        <v>7134</v>
      </c>
      <c r="C4580" s="262">
        <v>530369</v>
      </c>
      <c r="D4580" s="262" t="s">
        <v>559</v>
      </c>
      <c r="E4580" s="262" t="s">
        <v>1037</v>
      </c>
    </row>
    <row r="4581" spans="2:5" x14ac:dyDescent="0.45">
      <c r="B4581" s="261" t="s">
        <v>7135</v>
      </c>
      <c r="C4581" s="262">
        <v>532090</v>
      </c>
      <c r="D4581" s="262" t="s">
        <v>559</v>
      </c>
      <c r="E4581" s="262" t="s">
        <v>574</v>
      </c>
    </row>
    <row r="4582" spans="2:5" x14ac:dyDescent="0.45">
      <c r="B4582" s="261" t="s">
        <v>7136</v>
      </c>
      <c r="C4582" s="262">
        <v>538918</v>
      </c>
      <c r="D4582" s="262" t="s">
        <v>559</v>
      </c>
      <c r="E4582" s="262" t="s">
        <v>576</v>
      </c>
    </row>
    <row r="4583" spans="2:5" x14ac:dyDescent="0.45">
      <c r="B4583" s="261" t="s">
        <v>7137</v>
      </c>
      <c r="C4583" s="262">
        <v>540729</v>
      </c>
      <c r="D4583" s="262" t="s">
        <v>559</v>
      </c>
      <c r="E4583" s="262" t="s">
        <v>597</v>
      </c>
    </row>
    <row r="4584" spans="2:5" x14ac:dyDescent="0.45">
      <c r="B4584" s="261" t="s">
        <v>7138</v>
      </c>
      <c r="C4584" s="262">
        <v>539761</v>
      </c>
      <c r="D4584" s="262" t="s">
        <v>559</v>
      </c>
      <c r="E4584" s="262" t="s">
        <v>663</v>
      </c>
    </row>
    <row r="4585" spans="2:5" x14ac:dyDescent="0.45">
      <c r="B4585" s="261" t="s">
        <v>7139</v>
      </c>
      <c r="C4585" s="262">
        <v>502589</v>
      </c>
      <c r="D4585" s="262" t="s">
        <v>559</v>
      </c>
      <c r="E4585" s="262" t="s">
        <v>553</v>
      </c>
    </row>
    <row r="4586" spans="2:5" x14ac:dyDescent="0.45">
      <c r="B4586" s="261" t="s">
        <v>7140</v>
      </c>
      <c r="C4586" s="262">
        <v>524796</v>
      </c>
      <c r="D4586" s="262" t="s">
        <v>559</v>
      </c>
      <c r="E4586" s="262" t="s">
        <v>597</v>
      </c>
    </row>
    <row r="4587" spans="2:5" x14ac:dyDescent="0.45">
      <c r="B4587" s="261" t="s">
        <v>7141</v>
      </c>
      <c r="C4587" s="262" t="s">
        <v>559</v>
      </c>
      <c r="D4587" s="262" t="s">
        <v>7142</v>
      </c>
      <c r="E4587" s="262" t="s">
        <v>508</v>
      </c>
    </row>
    <row r="4588" spans="2:5" x14ac:dyDescent="0.45">
      <c r="B4588" s="261" t="s">
        <v>7143</v>
      </c>
      <c r="C4588" s="262">
        <v>531444</v>
      </c>
      <c r="D4588" s="262" t="s">
        <v>559</v>
      </c>
      <c r="E4588" s="262" t="s">
        <v>572</v>
      </c>
    </row>
    <row r="4589" spans="2:5" x14ac:dyDescent="0.45">
      <c r="B4589" s="261" t="s">
        <v>7144</v>
      </c>
      <c r="C4589" s="262">
        <v>500439</v>
      </c>
      <c r="D4589" s="262" t="s">
        <v>7145</v>
      </c>
      <c r="E4589" s="262" t="s">
        <v>576</v>
      </c>
    </row>
    <row r="4590" spans="2:5" x14ac:dyDescent="0.45">
      <c r="B4590" s="261" t="s">
        <v>7146</v>
      </c>
      <c r="C4590" s="262">
        <v>513534</v>
      </c>
      <c r="D4590" s="262" t="s">
        <v>559</v>
      </c>
      <c r="E4590" s="262" t="s">
        <v>591</v>
      </c>
    </row>
    <row r="4591" spans="2:5" x14ac:dyDescent="0.45">
      <c r="B4591" s="261" t="s">
        <v>7147</v>
      </c>
      <c r="C4591" s="262">
        <v>514175</v>
      </c>
      <c r="D4591" s="262" t="s">
        <v>7148</v>
      </c>
      <c r="E4591" s="262" t="s">
        <v>574</v>
      </c>
    </row>
    <row r="4592" spans="2:5" x14ac:dyDescent="0.45">
      <c r="B4592" s="261" t="s">
        <v>7149</v>
      </c>
      <c r="C4592" s="262">
        <v>534392</v>
      </c>
      <c r="D4592" s="262" t="s">
        <v>7150</v>
      </c>
      <c r="E4592" s="262" t="s">
        <v>880</v>
      </c>
    </row>
    <row r="4593" spans="2:5" x14ac:dyDescent="0.45">
      <c r="B4593" s="261" t="s">
        <v>7151</v>
      </c>
      <c r="C4593" s="262">
        <v>502986</v>
      </c>
      <c r="D4593" s="262" t="s">
        <v>7152</v>
      </c>
      <c r="E4593" s="262" t="s">
        <v>574</v>
      </c>
    </row>
    <row r="4594" spans="2:5" x14ac:dyDescent="0.45">
      <c r="B4594" s="261" t="s">
        <v>7153</v>
      </c>
      <c r="C4594" s="262">
        <v>541578</v>
      </c>
      <c r="D4594" s="262" t="s">
        <v>7154</v>
      </c>
      <c r="E4594" s="262" t="s">
        <v>912</v>
      </c>
    </row>
    <row r="4595" spans="2:5" x14ac:dyDescent="0.45">
      <c r="B4595" s="261" t="s">
        <v>7155</v>
      </c>
      <c r="C4595" s="262">
        <v>540180</v>
      </c>
      <c r="D4595" s="262" t="s">
        <v>339</v>
      </c>
      <c r="E4595" s="262" t="s">
        <v>753</v>
      </c>
    </row>
    <row r="4596" spans="2:5" x14ac:dyDescent="0.45">
      <c r="B4596" s="261" t="s">
        <v>7156</v>
      </c>
      <c r="C4596" s="262">
        <v>512511</v>
      </c>
      <c r="D4596" s="262" t="s">
        <v>559</v>
      </c>
      <c r="E4596" s="262" t="s">
        <v>978</v>
      </c>
    </row>
    <row r="4597" spans="2:5" x14ac:dyDescent="0.45">
      <c r="B4597" s="261" t="s">
        <v>7157</v>
      </c>
      <c r="C4597" s="262">
        <v>531574</v>
      </c>
      <c r="D4597" s="262" t="s">
        <v>559</v>
      </c>
      <c r="E4597" s="262" t="s">
        <v>645</v>
      </c>
    </row>
    <row r="4598" spans="2:5" x14ac:dyDescent="0.45">
      <c r="B4598" s="261" t="s">
        <v>7158</v>
      </c>
      <c r="C4598" s="262" t="s">
        <v>559</v>
      </c>
      <c r="D4598" s="262" t="s">
        <v>7159</v>
      </c>
      <c r="E4598" s="262" t="s">
        <v>570</v>
      </c>
    </row>
    <row r="4599" spans="2:5" x14ac:dyDescent="0.45">
      <c r="B4599" s="261" t="s">
        <v>7160</v>
      </c>
      <c r="C4599" s="262">
        <v>533156</v>
      </c>
      <c r="D4599" s="262" t="s">
        <v>7161</v>
      </c>
      <c r="E4599" s="262" t="s">
        <v>645</v>
      </c>
    </row>
    <row r="4600" spans="2:5" x14ac:dyDescent="0.45">
      <c r="B4600" s="261" t="s">
        <v>7162</v>
      </c>
      <c r="C4600" s="262">
        <v>538634</v>
      </c>
      <c r="D4600" s="262" t="s">
        <v>559</v>
      </c>
      <c r="E4600" s="262" t="s">
        <v>597</v>
      </c>
    </row>
    <row r="4601" spans="2:5" x14ac:dyDescent="0.45">
      <c r="B4601" s="261" t="s">
        <v>7163</v>
      </c>
      <c r="C4601" s="262">
        <v>533576</v>
      </c>
      <c r="D4601" s="262" t="s">
        <v>7164</v>
      </c>
      <c r="E4601" s="262" t="s">
        <v>591</v>
      </c>
    </row>
    <row r="4602" spans="2:5" x14ac:dyDescent="0.45">
      <c r="B4602" s="261" t="s">
        <v>7165</v>
      </c>
      <c r="C4602" s="262">
        <v>531650</v>
      </c>
      <c r="D4602" s="262" t="s">
        <v>559</v>
      </c>
      <c r="E4602" s="262" t="s">
        <v>978</v>
      </c>
    </row>
    <row r="4603" spans="2:5" x14ac:dyDescent="0.45">
      <c r="B4603" s="261" t="s">
        <v>7166</v>
      </c>
      <c r="C4603" s="262">
        <v>513005</v>
      </c>
      <c r="D4603" s="262" t="s">
        <v>559</v>
      </c>
      <c r="E4603" s="262" t="s">
        <v>591</v>
      </c>
    </row>
    <row r="4604" spans="2:5" x14ac:dyDescent="0.45">
      <c r="B4604" s="261" t="s">
        <v>7167</v>
      </c>
      <c r="C4604" s="262">
        <v>511493</v>
      </c>
      <c r="D4604" s="262" t="s">
        <v>559</v>
      </c>
      <c r="E4604" s="262" t="s">
        <v>576</v>
      </c>
    </row>
    <row r="4605" spans="2:5" x14ac:dyDescent="0.45">
      <c r="B4605" s="261" t="s">
        <v>7168</v>
      </c>
      <c r="C4605" s="262">
        <v>536672</v>
      </c>
      <c r="D4605" s="262" t="s">
        <v>559</v>
      </c>
      <c r="E4605" s="262" t="s">
        <v>2178</v>
      </c>
    </row>
    <row r="4606" spans="2:5" x14ac:dyDescent="0.45">
      <c r="B4606" s="261" t="s">
        <v>7169</v>
      </c>
      <c r="C4606" s="262">
        <v>500295</v>
      </c>
      <c r="D4606" s="262" t="s">
        <v>7170</v>
      </c>
      <c r="E4606" s="262" t="s">
        <v>3065</v>
      </c>
    </row>
    <row r="4607" spans="2:5" x14ac:dyDescent="0.45">
      <c r="B4607" s="261" t="s">
        <v>7171</v>
      </c>
      <c r="C4607" s="262">
        <v>533056</v>
      </c>
      <c r="D4607" s="262" t="s">
        <v>559</v>
      </c>
      <c r="E4607" s="262" t="s">
        <v>565</v>
      </c>
    </row>
    <row r="4608" spans="2:5" x14ac:dyDescent="0.45">
      <c r="B4608" s="261" t="s">
        <v>7172</v>
      </c>
      <c r="C4608" s="262">
        <v>522267</v>
      </c>
      <c r="D4608" s="262" t="s">
        <v>559</v>
      </c>
      <c r="E4608" s="262" t="s">
        <v>567</v>
      </c>
    </row>
    <row r="4609" spans="2:5" x14ac:dyDescent="0.45">
      <c r="B4609" s="261" t="s">
        <v>7173</v>
      </c>
      <c r="C4609" s="262">
        <v>503657</v>
      </c>
      <c r="D4609" s="262" t="s">
        <v>559</v>
      </c>
      <c r="E4609" s="262" t="s">
        <v>697</v>
      </c>
    </row>
    <row r="4610" spans="2:5" x14ac:dyDescent="0.45">
      <c r="B4610" s="261" t="s">
        <v>7174</v>
      </c>
      <c r="C4610" s="262">
        <v>542046</v>
      </c>
      <c r="D4610" s="262" t="s">
        <v>559</v>
      </c>
      <c r="E4610" s="262" t="s">
        <v>645</v>
      </c>
    </row>
    <row r="4611" spans="2:5" x14ac:dyDescent="0.45">
      <c r="B4611" s="261" t="s">
        <v>7175</v>
      </c>
      <c r="C4611" s="262">
        <v>540252</v>
      </c>
      <c r="D4611" s="262" t="s">
        <v>559</v>
      </c>
      <c r="E4611" s="262" t="s">
        <v>672</v>
      </c>
    </row>
    <row r="4612" spans="2:5" x14ac:dyDescent="0.45">
      <c r="B4612" s="261" t="s">
        <v>7176</v>
      </c>
      <c r="C4612" s="262">
        <v>511523</v>
      </c>
      <c r="D4612" s="262" t="s">
        <v>559</v>
      </c>
      <c r="E4612" s="262" t="s">
        <v>597</v>
      </c>
    </row>
    <row r="4613" spans="2:5" x14ac:dyDescent="0.45">
      <c r="B4613" s="261" t="s">
        <v>7177</v>
      </c>
      <c r="C4613" s="262">
        <v>539132</v>
      </c>
      <c r="D4613" s="262" t="s">
        <v>559</v>
      </c>
      <c r="E4613" s="262" t="s">
        <v>806</v>
      </c>
    </row>
    <row r="4614" spans="2:5" x14ac:dyDescent="0.45">
      <c r="B4614" s="261" t="s">
        <v>7178</v>
      </c>
      <c r="C4614" s="262">
        <v>526755</v>
      </c>
      <c r="D4614" s="262" t="s">
        <v>559</v>
      </c>
      <c r="E4614" s="262" t="s">
        <v>477</v>
      </c>
    </row>
    <row r="4615" spans="2:5" x14ac:dyDescent="0.45">
      <c r="B4615" s="261" t="s">
        <v>7179</v>
      </c>
      <c r="C4615" s="262">
        <v>505232</v>
      </c>
      <c r="D4615" s="262" t="s">
        <v>559</v>
      </c>
      <c r="E4615" s="262" t="s">
        <v>912</v>
      </c>
    </row>
    <row r="4616" spans="2:5" x14ac:dyDescent="0.45">
      <c r="B4616" s="261" t="s">
        <v>7180</v>
      </c>
      <c r="C4616" s="262">
        <v>523261</v>
      </c>
      <c r="D4616" s="262" t="s">
        <v>7181</v>
      </c>
      <c r="E4616" s="262" t="s">
        <v>619</v>
      </c>
    </row>
    <row r="4617" spans="2:5" x14ac:dyDescent="0.45">
      <c r="B4617" s="261" t="s">
        <v>7182</v>
      </c>
      <c r="C4617" s="262">
        <v>523261</v>
      </c>
      <c r="D4617" s="262" t="s">
        <v>7181</v>
      </c>
      <c r="E4617" s="262" t="s">
        <v>619</v>
      </c>
    </row>
    <row r="4618" spans="2:5" x14ac:dyDescent="0.45">
      <c r="B4618" s="261" t="s">
        <v>7183</v>
      </c>
      <c r="C4618" s="262">
        <v>524038</v>
      </c>
      <c r="D4618" s="262" t="s">
        <v>559</v>
      </c>
      <c r="E4618" s="262" t="s">
        <v>607</v>
      </c>
    </row>
    <row r="4619" spans="2:5" x14ac:dyDescent="0.45">
      <c r="B4619" s="261" t="s">
        <v>7184</v>
      </c>
      <c r="C4619" s="262">
        <v>512060</v>
      </c>
      <c r="D4619" s="262" t="s">
        <v>7185</v>
      </c>
      <c r="E4619" s="262" t="s">
        <v>978</v>
      </c>
    </row>
    <row r="4620" spans="2:5" x14ac:dyDescent="0.45">
      <c r="B4620" s="261" t="s">
        <v>7186</v>
      </c>
      <c r="C4620" s="262">
        <v>516098</v>
      </c>
      <c r="D4620" s="262" t="s">
        <v>559</v>
      </c>
      <c r="E4620" s="262" t="s">
        <v>574</v>
      </c>
    </row>
    <row r="4621" spans="2:5" x14ac:dyDescent="0.45">
      <c r="B4621" s="261" t="s">
        <v>7187</v>
      </c>
      <c r="C4621" s="262">
        <v>526953</v>
      </c>
      <c r="D4621" s="262" t="s">
        <v>7188</v>
      </c>
      <c r="E4621" s="262" t="s">
        <v>597</v>
      </c>
    </row>
    <row r="4622" spans="2:5" x14ac:dyDescent="0.45">
      <c r="B4622" s="261" t="s">
        <v>7189</v>
      </c>
      <c r="C4622" s="262" t="s">
        <v>559</v>
      </c>
      <c r="D4622" s="262" t="s">
        <v>7190</v>
      </c>
      <c r="E4622" s="262" t="s">
        <v>570</v>
      </c>
    </row>
    <row r="4623" spans="2:5" x14ac:dyDescent="0.45">
      <c r="B4623" s="261" t="s">
        <v>7191</v>
      </c>
      <c r="C4623" s="262">
        <v>512229</v>
      </c>
      <c r="D4623" s="262" t="s">
        <v>559</v>
      </c>
      <c r="E4623" s="262" t="s">
        <v>581</v>
      </c>
    </row>
    <row r="4624" spans="2:5" x14ac:dyDescent="0.45">
      <c r="B4624" s="261" t="s">
        <v>7192</v>
      </c>
      <c r="C4624" s="262">
        <v>512229</v>
      </c>
      <c r="D4624" s="262" t="s">
        <v>559</v>
      </c>
      <c r="E4624" s="262" t="s">
        <v>581</v>
      </c>
    </row>
    <row r="4625" spans="2:5" x14ac:dyDescent="0.45">
      <c r="B4625" s="261" t="s">
        <v>7193</v>
      </c>
      <c r="C4625" s="262">
        <v>531695</v>
      </c>
      <c r="D4625" s="262" t="s">
        <v>559</v>
      </c>
      <c r="E4625" s="262" t="s">
        <v>562</v>
      </c>
    </row>
    <row r="4626" spans="2:5" x14ac:dyDescent="0.45">
      <c r="B4626" s="261" t="s">
        <v>7194</v>
      </c>
      <c r="C4626" s="262">
        <v>531950</v>
      </c>
      <c r="D4626" s="262" t="s">
        <v>559</v>
      </c>
      <c r="E4626" s="262" t="s">
        <v>542</v>
      </c>
    </row>
    <row r="4627" spans="2:5" x14ac:dyDescent="0.45">
      <c r="B4627" s="261" t="s">
        <v>7195</v>
      </c>
      <c r="C4627" s="262">
        <v>515099</v>
      </c>
      <c r="D4627" s="262" t="s">
        <v>559</v>
      </c>
      <c r="E4627" s="262" t="s">
        <v>1085</v>
      </c>
    </row>
    <row r="4628" spans="2:5" x14ac:dyDescent="0.45">
      <c r="B4628" s="261" t="s">
        <v>7196</v>
      </c>
      <c r="C4628" s="262" t="s">
        <v>559</v>
      </c>
      <c r="D4628" s="262" t="s">
        <v>7197</v>
      </c>
      <c r="E4628" s="262" t="s">
        <v>570</v>
      </c>
    </row>
    <row r="4629" spans="2:5" x14ac:dyDescent="0.45">
      <c r="B4629" s="261" t="s">
        <v>7198</v>
      </c>
      <c r="C4629" s="262">
        <v>520113</v>
      </c>
      <c r="D4629" s="262" t="s">
        <v>7199</v>
      </c>
      <c r="E4629" s="262" t="s">
        <v>743</v>
      </c>
    </row>
    <row r="4630" spans="2:5" x14ac:dyDescent="0.45">
      <c r="B4630" s="261" t="s">
        <v>7200</v>
      </c>
      <c r="C4630" s="262">
        <v>520113</v>
      </c>
      <c r="D4630" s="262" t="s">
        <v>7199</v>
      </c>
      <c r="E4630" s="262" t="s">
        <v>743</v>
      </c>
    </row>
    <row r="4631" spans="2:5" x14ac:dyDescent="0.45">
      <c r="B4631" s="261" t="s">
        <v>7201</v>
      </c>
      <c r="C4631" s="262">
        <v>539331</v>
      </c>
      <c r="D4631" s="262" t="s">
        <v>7202</v>
      </c>
      <c r="E4631" s="262" t="s">
        <v>855</v>
      </c>
    </row>
    <row r="4632" spans="2:5" x14ac:dyDescent="0.45">
      <c r="B4632" s="261" t="s">
        <v>7203</v>
      </c>
      <c r="C4632" s="262">
        <v>532953</v>
      </c>
      <c r="D4632" s="262" t="s">
        <v>7204</v>
      </c>
      <c r="E4632" s="262" t="s">
        <v>855</v>
      </c>
    </row>
    <row r="4633" spans="2:5" x14ac:dyDescent="0.45">
      <c r="B4633" s="261" t="s">
        <v>7205</v>
      </c>
      <c r="C4633" s="262">
        <v>537524</v>
      </c>
      <c r="D4633" s="262" t="s">
        <v>559</v>
      </c>
      <c r="E4633" s="262" t="s">
        <v>1601</v>
      </c>
    </row>
    <row r="4634" spans="2:5" x14ac:dyDescent="0.45">
      <c r="B4634" s="261" t="s">
        <v>7206</v>
      </c>
      <c r="C4634" s="262">
        <v>538732</v>
      </c>
      <c r="D4634" s="262" t="s">
        <v>559</v>
      </c>
      <c r="E4634" s="262" t="s">
        <v>576</v>
      </c>
    </row>
    <row r="4635" spans="2:5" x14ac:dyDescent="0.45">
      <c r="B4635" s="261" t="s">
        <v>7207</v>
      </c>
      <c r="C4635" s="262">
        <v>523796</v>
      </c>
      <c r="D4635" s="262" t="s">
        <v>7208</v>
      </c>
      <c r="E4635" s="262" t="s">
        <v>477</v>
      </c>
    </row>
    <row r="4636" spans="2:5" x14ac:dyDescent="0.45">
      <c r="B4636" s="261" t="s">
        <v>7209</v>
      </c>
      <c r="C4636" s="262">
        <v>503349</v>
      </c>
      <c r="D4636" s="262" t="s">
        <v>559</v>
      </c>
      <c r="E4636" s="262" t="s">
        <v>574</v>
      </c>
    </row>
    <row r="4637" spans="2:5" x14ac:dyDescent="0.45">
      <c r="B4637" s="261" t="s">
        <v>7210</v>
      </c>
      <c r="C4637" s="262">
        <v>531234</v>
      </c>
      <c r="D4637" s="262" t="s">
        <v>559</v>
      </c>
      <c r="E4637" s="262" t="s">
        <v>553</v>
      </c>
    </row>
    <row r="4638" spans="2:5" x14ac:dyDescent="0.45">
      <c r="B4638" s="261" t="s">
        <v>7211</v>
      </c>
      <c r="C4638" s="262">
        <v>531234</v>
      </c>
      <c r="D4638" s="262" t="s">
        <v>559</v>
      </c>
      <c r="E4638" s="262" t="s">
        <v>553</v>
      </c>
    </row>
    <row r="4639" spans="2:5" x14ac:dyDescent="0.45">
      <c r="B4639" s="261" t="s">
        <v>7212</v>
      </c>
      <c r="C4639" s="262">
        <v>511389</v>
      </c>
      <c r="D4639" s="262" t="s">
        <v>7213</v>
      </c>
      <c r="E4639" s="262" t="s">
        <v>926</v>
      </c>
    </row>
    <row r="4640" spans="2:5" x14ac:dyDescent="0.45">
      <c r="B4640" s="261" t="s">
        <v>7214</v>
      </c>
      <c r="C4640" s="262">
        <v>531717</v>
      </c>
      <c r="D4640" s="262" t="s">
        <v>7215</v>
      </c>
      <c r="E4640" s="262" t="s">
        <v>718</v>
      </c>
    </row>
    <row r="4641" spans="2:5" x14ac:dyDescent="0.45">
      <c r="B4641" s="261" t="s">
        <v>7216</v>
      </c>
      <c r="C4641" s="262">
        <v>539659</v>
      </c>
      <c r="D4641" s="262" t="s">
        <v>559</v>
      </c>
      <c r="E4641" s="262" t="s">
        <v>1046</v>
      </c>
    </row>
    <row r="4642" spans="2:5" x14ac:dyDescent="0.45">
      <c r="B4642" s="261" t="s">
        <v>7217</v>
      </c>
      <c r="C4642" s="262">
        <v>523724</v>
      </c>
      <c r="D4642" s="262" t="s">
        <v>7218</v>
      </c>
      <c r="E4642" s="262" t="s">
        <v>645</v>
      </c>
    </row>
    <row r="4643" spans="2:5" x14ac:dyDescent="0.45">
      <c r="B4643" s="261" t="s">
        <v>7219</v>
      </c>
      <c r="C4643" s="262">
        <v>531069</v>
      </c>
      <c r="D4643" s="262" t="s">
        <v>559</v>
      </c>
      <c r="E4643" s="262" t="s">
        <v>806</v>
      </c>
    </row>
    <row r="4644" spans="2:5" x14ac:dyDescent="0.45">
      <c r="B4644" s="261" t="s">
        <v>7220</v>
      </c>
      <c r="C4644" s="262">
        <v>530151</v>
      </c>
      <c r="D4644" s="262" t="s">
        <v>559</v>
      </c>
      <c r="E4644" s="262" t="s">
        <v>581</v>
      </c>
    </row>
    <row r="4645" spans="2:5" x14ac:dyDescent="0.45">
      <c r="B4645" s="261" t="s">
        <v>7221</v>
      </c>
      <c r="C4645" s="262">
        <v>532401</v>
      </c>
      <c r="D4645" s="262" t="s">
        <v>7222</v>
      </c>
      <c r="E4645" s="262" t="s">
        <v>875</v>
      </c>
    </row>
    <row r="4646" spans="2:5" x14ac:dyDescent="0.45">
      <c r="B4646" s="261" t="s">
        <v>7223</v>
      </c>
      <c r="C4646" s="262">
        <v>537820</v>
      </c>
      <c r="D4646" s="262" t="s">
        <v>7224</v>
      </c>
      <c r="E4646" s="262" t="s">
        <v>576</v>
      </c>
    </row>
    <row r="4647" spans="2:5" x14ac:dyDescent="0.45">
      <c r="B4647" s="261" t="s">
        <v>7225</v>
      </c>
      <c r="C4647" s="262">
        <v>531334</v>
      </c>
      <c r="D4647" s="262" t="s">
        <v>559</v>
      </c>
      <c r="E4647" s="262" t="s">
        <v>978</v>
      </c>
    </row>
    <row r="4648" spans="2:5" x14ac:dyDescent="0.45">
      <c r="B4648" s="261" t="s">
        <v>7226</v>
      </c>
      <c r="C4648" s="262">
        <v>530961</v>
      </c>
      <c r="D4648" s="262" t="s">
        <v>7227</v>
      </c>
      <c r="E4648" s="262" t="s">
        <v>718</v>
      </c>
    </row>
    <row r="4649" spans="2:5" x14ac:dyDescent="0.45">
      <c r="B4649" s="261" t="s">
        <v>7228</v>
      </c>
      <c r="C4649" s="262">
        <v>542655</v>
      </c>
      <c r="D4649" s="262" t="s">
        <v>7229</v>
      </c>
      <c r="E4649" s="262" t="s">
        <v>923</v>
      </c>
    </row>
    <row r="4650" spans="2:5" x14ac:dyDescent="0.45">
      <c r="B4650" s="261" t="s">
        <v>7230</v>
      </c>
      <c r="C4650" s="262">
        <v>531518</v>
      </c>
      <c r="D4650" s="262" t="s">
        <v>559</v>
      </c>
      <c r="E4650" s="262" t="s">
        <v>756</v>
      </c>
    </row>
    <row r="4651" spans="2:5" x14ac:dyDescent="0.45">
      <c r="B4651" s="261" t="s">
        <v>7231</v>
      </c>
      <c r="C4651" s="262">
        <v>519307</v>
      </c>
      <c r="D4651" s="262" t="s">
        <v>559</v>
      </c>
      <c r="E4651" s="262" t="s">
        <v>718</v>
      </c>
    </row>
    <row r="4652" spans="2:5" x14ac:dyDescent="0.45">
      <c r="B4652" s="261" t="s">
        <v>7232</v>
      </c>
      <c r="C4652" s="262">
        <v>530477</v>
      </c>
      <c r="D4652" s="262" t="s">
        <v>559</v>
      </c>
      <c r="E4652" s="262" t="s">
        <v>597</v>
      </c>
    </row>
    <row r="4653" spans="2:5" x14ac:dyDescent="0.45">
      <c r="B4653" s="261" t="s">
        <v>7233</v>
      </c>
      <c r="C4653" s="262">
        <v>530477</v>
      </c>
      <c r="D4653" s="262" t="s">
        <v>559</v>
      </c>
      <c r="E4653" s="262" t="s">
        <v>597</v>
      </c>
    </row>
    <row r="4654" spans="2:5" x14ac:dyDescent="0.45">
      <c r="B4654" s="261" t="s">
        <v>7234</v>
      </c>
      <c r="C4654" s="262">
        <v>506196</v>
      </c>
      <c r="D4654" s="262" t="s">
        <v>559</v>
      </c>
      <c r="E4654" s="262" t="s">
        <v>581</v>
      </c>
    </row>
    <row r="4655" spans="2:5" x14ac:dyDescent="0.45">
      <c r="B4655" s="261" t="s">
        <v>7235</v>
      </c>
      <c r="C4655" s="262">
        <v>519373</v>
      </c>
      <c r="D4655" s="262" t="s">
        <v>7236</v>
      </c>
      <c r="E4655" s="262" t="s">
        <v>806</v>
      </c>
    </row>
    <row r="4656" spans="2:5" x14ac:dyDescent="0.45">
      <c r="B4656" s="261" t="s">
        <v>7237</v>
      </c>
      <c r="C4656" s="262">
        <v>524394</v>
      </c>
      <c r="D4656" s="262" t="s">
        <v>7238</v>
      </c>
      <c r="E4656" s="262" t="s">
        <v>747</v>
      </c>
    </row>
    <row r="4657" spans="2:5" x14ac:dyDescent="0.45">
      <c r="B4657" s="261" t="s">
        <v>7239</v>
      </c>
      <c r="C4657" s="262">
        <v>504380</v>
      </c>
      <c r="D4657" s="262" t="s">
        <v>559</v>
      </c>
      <c r="E4657" s="262" t="s">
        <v>581</v>
      </c>
    </row>
    <row r="4658" spans="2:5" x14ac:dyDescent="0.45">
      <c r="B4658" s="261" t="s">
        <v>7240</v>
      </c>
      <c r="C4658" s="262">
        <v>524200</v>
      </c>
      <c r="D4658" s="262" t="s">
        <v>7241</v>
      </c>
      <c r="E4658" s="262" t="s">
        <v>607</v>
      </c>
    </row>
    <row r="4659" spans="2:5" x14ac:dyDescent="0.45">
      <c r="B4659" s="261" t="s">
        <v>7242</v>
      </c>
      <c r="C4659" s="262">
        <v>534639</v>
      </c>
      <c r="D4659" s="262" t="s">
        <v>559</v>
      </c>
      <c r="E4659" s="262" t="s">
        <v>753</v>
      </c>
    </row>
    <row r="4660" spans="2:5" x14ac:dyDescent="0.45">
      <c r="B4660" s="261" t="s">
        <v>7243</v>
      </c>
      <c r="C4660" s="262">
        <v>517015</v>
      </c>
      <c r="D4660" s="262" t="s">
        <v>7244</v>
      </c>
      <c r="E4660" s="262" t="s">
        <v>827</v>
      </c>
    </row>
    <row r="4661" spans="2:5" x14ac:dyDescent="0.45">
      <c r="B4661" s="261" t="s">
        <v>7245</v>
      </c>
      <c r="C4661" s="262" t="s">
        <v>559</v>
      </c>
      <c r="D4661" s="262" t="s">
        <v>7246</v>
      </c>
      <c r="E4661" s="262" t="s">
        <v>570</v>
      </c>
    </row>
    <row r="4662" spans="2:5" x14ac:dyDescent="0.45">
      <c r="B4662" s="261" t="s">
        <v>7247</v>
      </c>
      <c r="C4662" s="262">
        <v>531051</v>
      </c>
      <c r="D4662" s="262" t="s">
        <v>559</v>
      </c>
      <c r="E4662" s="262" t="s">
        <v>576</v>
      </c>
    </row>
    <row r="4663" spans="2:5" x14ac:dyDescent="0.45">
      <c r="B4663" s="261" t="s">
        <v>7248</v>
      </c>
      <c r="C4663" s="262">
        <v>524129</v>
      </c>
      <c r="D4663" s="262" t="s">
        <v>7249</v>
      </c>
      <c r="E4663" s="262" t="s">
        <v>934</v>
      </c>
    </row>
    <row r="4664" spans="2:5" x14ac:dyDescent="0.45">
      <c r="B4664" s="261" t="s">
        <v>7250</v>
      </c>
      <c r="C4664" s="262">
        <v>524129</v>
      </c>
      <c r="D4664" s="262" t="s">
        <v>7251</v>
      </c>
      <c r="E4664" s="262" t="s">
        <v>934</v>
      </c>
    </row>
    <row r="4665" spans="2:5" x14ac:dyDescent="0.45">
      <c r="B4665" s="261" t="s">
        <v>7252</v>
      </c>
      <c r="C4665" s="262">
        <v>530401</v>
      </c>
      <c r="D4665" s="262" t="s">
        <v>559</v>
      </c>
      <c r="E4665" s="262" t="s">
        <v>607</v>
      </c>
    </row>
    <row r="4666" spans="2:5" x14ac:dyDescent="0.45">
      <c r="B4666" s="261" t="s">
        <v>7253</v>
      </c>
      <c r="C4666" s="262">
        <v>532613</v>
      </c>
      <c r="D4666" s="262" t="s">
        <v>7254</v>
      </c>
      <c r="E4666" s="262" t="s">
        <v>581</v>
      </c>
    </row>
    <row r="4667" spans="2:5" x14ac:dyDescent="0.45">
      <c r="B4667" s="261" t="s">
        <v>7255</v>
      </c>
      <c r="C4667" s="262">
        <v>507880</v>
      </c>
      <c r="D4667" s="262" t="s">
        <v>7256</v>
      </c>
      <c r="E4667" s="262" t="s">
        <v>672</v>
      </c>
    </row>
    <row r="4668" spans="2:5" x14ac:dyDescent="0.45">
      <c r="B4668" s="261" t="s">
        <v>7257</v>
      </c>
      <c r="C4668" s="262">
        <v>514302</v>
      </c>
      <c r="D4668" s="262" t="s">
        <v>559</v>
      </c>
      <c r="E4668" s="262" t="s">
        <v>574</v>
      </c>
    </row>
    <row r="4669" spans="2:5" x14ac:dyDescent="0.45">
      <c r="B4669" s="261" t="s">
        <v>7258</v>
      </c>
      <c r="C4669" s="262">
        <v>511726</v>
      </c>
      <c r="D4669" s="262" t="s">
        <v>7259</v>
      </c>
      <c r="E4669" s="262" t="s">
        <v>645</v>
      </c>
    </row>
    <row r="4670" spans="2:5" x14ac:dyDescent="0.45">
      <c r="B4670" s="261" t="s">
        <v>7260</v>
      </c>
      <c r="C4670" s="262">
        <v>530627</v>
      </c>
      <c r="D4670" s="262" t="s">
        <v>559</v>
      </c>
      <c r="E4670" s="262" t="s">
        <v>718</v>
      </c>
    </row>
    <row r="4671" spans="2:5" x14ac:dyDescent="0.45">
      <c r="B4671" s="261" t="s">
        <v>7261</v>
      </c>
      <c r="C4671" s="262">
        <v>519457</v>
      </c>
      <c r="D4671" s="262" t="s">
        <v>559</v>
      </c>
      <c r="E4671" s="262" t="s">
        <v>619</v>
      </c>
    </row>
    <row r="4672" spans="2:5" x14ac:dyDescent="0.45">
      <c r="B4672" s="261" t="s">
        <v>7262</v>
      </c>
      <c r="C4672" s="262">
        <v>530521</v>
      </c>
      <c r="D4672" s="262" t="s">
        <v>559</v>
      </c>
      <c r="E4672" s="262" t="s">
        <v>672</v>
      </c>
    </row>
    <row r="4673" spans="2:5" x14ac:dyDescent="0.45">
      <c r="B4673" s="261" t="s">
        <v>7263</v>
      </c>
      <c r="C4673" s="262">
        <v>539167</v>
      </c>
      <c r="D4673" s="262" t="s">
        <v>559</v>
      </c>
      <c r="E4673" s="262" t="s">
        <v>576</v>
      </c>
    </row>
    <row r="4674" spans="2:5" x14ac:dyDescent="0.45">
      <c r="B4674" s="261" t="s">
        <v>7264</v>
      </c>
      <c r="C4674" s="262">
        <v>532354</v>
      </c>
      <c r="D4674" s="262" t="s">
        <v>559</v>
      </c>
      <c r="E4674" s="262" t="s">
        <v>651</v>
      </c>
    </row>
    <row r="4675" spans="2:5" x14ac:dyDescent="0.45">
      <c r="B4675" s="261" t="s">
        <v>7265</v>
      </c>
      <c r="C4675" s="262">
        <v>532372</v>
      </c>
      <c r="D4675" s="262" t="s">
        <v>559</v>
      </c>
      <c r="E4675" s="262" t="s">
        <v>651</v>
      </c>
    </row>
    <row r="4676" spans="2:5" x14ac:dyDescent="0.45">
      <c r="B4676" s="261" t="s">
        <v>7266</v>
      </c>
      <c r="C4676" s="262">
        <v>534741</v>
      </c>
      <c r="D4676" s="262" t="s">
        <v>559</v>
      </c>
      <c r="E4676" s="262" t="s">
        <v>663</v>
      </c>
    </row>
    <row r="4677" spans="2:5" x14ac:dyDescent="0.45">
      <c r="B4677" s="261" t="s">
        <v>7267</v>
      </c>
      <c r="C4677" s="262">
        <v>531126</v>
      </c>
      <c r="D4677" s="262" t="s">
        <v>559</v>
      </c>
      <c r="E4677" s="262" t="s">
        <v>651</v>
      </c>
    </row>
    <row r="4678" spans="2:5" x14ac:dyDescent="0.45">
      <c r="B4678" s="261" t="s">
        <v>7268</v>
      </c>
      <c r="C4678" s="262">
        <v>532721</v>
      </c>
      <c r="D4678" s="262" t="s">
        <v>7269</v>
      </c>
      <c r="E4678" s="262" t="s">
        <v>591</v>
      </c>
    </row>
    <row r="4679" spans="2:5" x14ac:dyDescent="0.45">
      <c r="B4679" s="261" t="s">
        <v>7270</v>
      </c>
      <c r="C4679" s="262">
        <v>531025</v>
      </c>
      <c r="D4679" s="262" t="s">
        <v>559</v>
      </c>
      <c r="E4679" s="262" t="s">
        <v>542</v>
      </c>
    </row>
    <row r="4680" spans="2:5" x14ac:dyDescent="0.45">
      <c r="B4680" s="261" t="s">
        <v>7271</v>
      </c>
      <c r="C4680" s="262">
        <v>506146</v>
      </c>
      <c r="D4680" s="262" t="s">
        <v>7272</v>
      </c>
      <c r="E4680" s="262" t="s">
        <v>574</v>
      </c>
    </row>
    <row r="4681" spans="2:5" x14ac:dyDescent="0.45">
      <c r="B4681" s="261" t="s">
        <v>7273</v>
      </c>
      <c r="C4681" s="262">
        <v>509055</v>
      </c>
      <c r="D4681" s="262" t="s">
        <v>7274</v>
      </c>
      <c r="E4681" s="262" t="s">
        <v>572</v>
      </c>
    </row>
    <row r="4682" spans="2:5" x14ac:dyDescent="0.45">
      <c r="B4682" s="261" t="s">
        <v>7275</v>
      </c>
      <c r="C4682" s="262">
        <v>540097</v>
      </c>
      <c r="D4682" s="262" t="s">
        <v>559</v>
      </c>
      <c r="E4682" s="262" t="s">
        <v>542</v>
      </c>
    </row>
    <row r="4683" spans="2:5" x14ac:dyDescent="0.45">
      <c r="B4683" s="261" t="s">
        <v>7276</v>
      </c>
      <c r="C4683" s="262">
        <v>532411</v>
      </c>
      <c r="D4683" s="262" t="s">
        <v>7277</v>
      </c>
      <c r="E4683" s="262" t="s">
        <v>651</v>
      </c>
    </row>
    <row r="4684" spans="2:5" x14ac:dyDescent="0.45">
      <c r="B4684" s="261" t="s">
        <v>7278</v>
      </c>
      <c r="C4684" s="262">
        <v>539398</v>
      </c>
      <c r="D4684" s="262" t="s">
        <v>559</v>
      </c>
      <c r="E4684" s="262" t="s">
        <v>567</v>
      </c>
    </row>
    <row r="4685" spans="2:5" x14ac:dyDescent="0.45">
      <c r="B4685" s="261" t="s">
        <v>7279</v>
      </c>
      <c r="C4685" s="262">
        <v>538598</v>
      </c>
      <c r="D4685" s="262" t="s">
        <v>559</v>
      </c>
      <c r="E4685" s="262" t="s">
        <v>574</v>
      </c>
    </row>
    <row r="4686" spans="2:5" x14ac:dyDescent="0.45">
      <c r="B4686" s="261" t="s">
        <v>7280</v>
      </c>
      <c r="C4686" s="262">
        <v>516072</v>
      </c>
      <c r="D4686" s="262" t="s">
        <v>7281</v>
      </c>
      <c r="E4686" s="262" t="s">
        <v>607</v>
      </c>
    </row>
    <row r="4687" spans="2:5" x14ac:dyDescent="0.45">
      <c r="B4687" s="261" t="s">
        <v>7282</v>
      </c>
      <c r="C4687" s="262">
        <v>512064</v>
      </c>
      <c r="D4687" s="262" t="s">
        <v>7283</v>
      </c>
      <c r="E4687" s="262" t="s">
        <v>978</v>
      </c>
    </row>
    <row r="4688" spans="2:5" x14ac:dyDescent="0.45">
      <c r="B4688" s="261" t="s">
        <v>7284</v>
      </c>
      <c r="C4688" s="262">
        <v>526441</v>
      </c>
      <c r="D4688" s="262" t="s">
        <v>559</v>
      </c>
      <c r="E4688" s="262" t="s">
        <v>2154</v>
      </c>
    </row>
    <row r="4689" spans="2:5" x14ac:dyDescent="0.45">
      <c r="B4689" s="261" t="s">
        <v>7285</v>
      </c>
      <c r="C4689" s="262">
        <v>531668</v>
      </c>
      <c r="D4689" s="262" t="s">
        <v>559</v>
      </c>
      <c r="E4689" s="262" t="s">
        <v>562</v>
      </c>
    </row>
    <row r="4690" spans="2:5" x14ac:dyDescent="0.45">
      <c r="B4690" s="261" t="s">
        <v>7286</v>
      </c>
      <c r="C4690" s="262">
        <v>524711</v>
      </c>
      <c r="D4690" s="262" t="s">
        <v>559</v>
      </c>
      <c r="E4690" s="262" t="s">
        <v>597</v>
      </c>
    </row>
    <row r="4691" spans="2:5" x14ac:dyDescent="0.45">
      <c r="B4691" s="261" t="s">
        <v>7287</v>
      </c>
      <c r="C4691" s="262">
        <v>538565</v>
      </c>
      <c r="D4691" s="262" t="s">
        <v>559</v>
      </c>
      <c r="E4691" s="262" t="s">
        <v>576</v>
      </c>
    </row>
    <row r="4692" spans="2:5" x14ac:dyDescent="0.45">
      <c r="B4692" s="261" t="s">
        <v>7288</v>
      </c>
      <c r="C4692" s="262">
        <v>540823</v>
      </c>
      <c r="D4692" s="262" t="s">
        <v>559</v>
      </c>
      <c r="E4692" s="262" t="s">
        <v>581</v>
      </c>
    </row>
    <row r="4693" spans="2:5" x14ac:dyDescent="0.45">
      <c r="B4693" s="261" t="s">
        <v>7289</v>
      </c>
      <c r="C4693" s="262">
        <v>541735</v>
      </c>
      <c r="D4693" s="262" t="s">
        <v>559</v>
      </c>
      <c r="E4693" s="262" t="s">
        <v>955</v>
      </c>
    </row>
    <row r="4694" spans="2:5" x14ac:dyDescent="0.45">
      <c r="B4694" s="261" t="s">
        <v>7290</v>
      </c>
      <c r="C4694" s="262">
        <v>530057</v>
      </c>
      <c r="D4694" s="262" t="s">
        <v>559</v>
      </c>
      <c r="E4694" s="262" t="s">
        <v>597</v>
      </c>
    </row>
    <row r="4695" spans="2:5" x14ac:dyDescent="0.45">
      <c r="B4695" s="261" t="s">
        <v>7291</v>
      </c>
      <c r="C4695" s="262">
        <v>524576</v>
      </c>
      <c r="D4695" s="262" t="s">
        <v>559</v>
      </c>
      <c r="E4695" s="262" t="s">
        <v>607</v>
      </c>
    </row>
    <row r="4696" spans="2:5" x14ac:dyDescent="0.45">
      <c r="B4696" s="261" t="s">
        <v>7292</v>
      </c>
      <c r="C4696" s="262">
        <v>532660</v>
      </c>
      <c r="D4696" s="262" t="s">
        <v>7293</v>
      </c>
      <c r="E4696" s="262" t="s">
        <v>597</v>
      </c>
    </row>
    <row r="4697" spans="2:5" x14ac:dyDescent="0.45">
      <c r="B4697" s="261" t="s">
        <v>7294</v>
      </c>
      <c r="C4697" s="262">
        <v>511509</v>
      </c>
      <c r="D4697" s="262" t="s">
        <v>559</v>
      </c>
      <c r="E4697" s="262" t="s">
        <v>895</v>
      </c>
    </row>
    <row r="4698" spans="2:5" x14ac:dyDescent="0.45">
      <c r="B4698" s="261" t="s">
        <v>7295</v>
      </c>
      <c r="C4698" s="262">
        <v>509026</v>
      </c>
      <c r="D4698" s="262" t="s">
        <v>559</v>
      </c>
      <c r="E4698" s="262" t="s">
        <v>663</v>
      </c>
    </row>
    <row r="4699" spans="2:5" x14ac:dyDescent="0.45">
      <c r="B4699" s="261" t="s">
        <v>7296</v>
      </c>
      <c r="C4699" s="262">
        <v>536128</v>
      </c>
      <c r="D4699" s="262" t="s">
        <v>559</v>
      </c>
      <c r="E4699" s="262" t="s">
        <v>955</v>
      </c>
    </row>
    <row r="4700" spans="2:5" x14ac:dyDescent="0.45">
      <c r="B4700" s="261" t="s">
        <v>7297</v>
      </c>
      <c r="C4700" s="262">
        <v>511333</v>
      </c>
      <c r="D4700" s="262" t="s">
        <v>7298</v>
      </c>
      <c r="E4700" s="262" t="s">
        <v>542</v>
      </c>
    </row>
    <row r="4701" spans="2:5" x14ac:dyDescent="0.45">
      <c r="B4701" s="261" t="s">
        <v>7299</v>
      </c>
      <c r="C4701" s="262">
        <v>534976</v>
      </c>
      <c r="D4701" s="262" t="s">
        <v>7300</v>
      </c>
      <c r="E4701" s="262" t="s">
        <v>727</v>
      </c>
    </row>
    <row r="4702" spans="2:5" x14ac:dyDescent="0.45">
      <c r="B4702" s="261" t="s">
        <v>7301</v>
      </c>
      <c r="C4702" s="262">
        <v>533427</v>
      </c>
      <c r="D4702" s="262" t="s">
        <v>559</v>
      </c>
      <c r="E4702" s="262" t="s">
        <v>694</v>
      </c>
    </row>
    <row r="4703" spans="2:5" x14ac:dyDescent="0.45">
      <c r="B4703" s="261" t="s">
        <v>7302</v>
      </c>
      <c r="C4703" s="262">
        <v>539222</v>
      </c>
      <c r="D4703" s="262" t="s">
        <v>559</v>
      </c>
      <c r="E4703" s="262" t="s">
        <v>1558</v>
      </c>
    </row>
    <row r="4704" spans="2:5" x14ac:dyDescent="0.45">
      <c r="B4704" s="261" t="s">
        <v>7303</v>
      </c>
      <c r="C4704" s="262">
        <v>532822</v>
      </c>
      <c r="D4704" s="262" t="s">
        <v>7304</v>
      </c>
      <c r="E4704" s="262" t="s">
        <v>1499</v>
      </c>
    </row>
    <row r="4705" spans="2:5" x14ac:dyDescent="0.45">
      <c r="B4705" s="261" t="s">
        <v>7305</v>
      </c>
      <c r="C4705" s="262">
        <v>522122</v>
      </c>
      <c r="D4705" s="262" t="s">
        <v>559</v>
      </c>
      <c r="E4705" s="262" t="s">
        <v>574</v>
      </c>
    </row>
    <row r="4706" spans="2:5" x14ac:dyDescent="0.45">
      <c r="B4706" s="261" t="s">
        <v>7306</v>
      </c>
      <c r="C4706" s="262">
        <v>522122</v>
      </c>
      <c r="D4706" s="262" t="s">
        <v>559</v>
      </c>
      <c r="E4706" s="262" t="s">
        <v>574</v>
      </c>
    </row>
    <row r="4707" spans="2:5" x14ac:dyDescent="0.45">
      <c r="B4707" s="261" t="s">
        <v>7307</v>
      </c>
      <c r="C4707" s="262">
        <v>509038</v>
      </c>
      <c r="D4707" s="262" t="s">
        <v>559</v>
      </c>
      <c r="E4707" s="262" t="s">
        <v>576</v>
      </c>
    </row>
    <row r="4708" spans="2:5" x14ac:dyDescent="0.45">
      <c r="B4708" s="261" t="s">
        <v>7308</v>
      </c>
      <c r="C4708" s="262">
        <v>532757</v>
      </c>
      <c r="D4708" s="262" t="s">
        <v>7309</v>
      </c>
      <c r="E4708" s="262" t="s">
        <v>602</v>
      </c>
    </row>
    <row r="4709" spans="2:5" x14ac:dyDescent="0.45">
      <c r="B4709" s="261" t="s">
        <v>7310</v>
      </c>
      <c r="C4709" s="262">
        <v>500575</v>
      </c>
      <c r="D4709" s="262" t="s">
        <v>7311</v>
      </c>
      <c r="E4709" s="262" t="s">
        <v>926</v>
      </c>
    </row>
    <row r="4710" spans="2:5" x14ac:dyDescent="0.45">
      <c r="B4710" s="261" t="s">
        <v>7312</v>
      </c>
      <c r="C4710" s="262">
        <v>512215</v>
      </c>
      <c r="D4710" s="262" t="s">
        <v>559</v>
      </c>
      <c r="E4710" s="262" t="s">
        <v>542</v>
      </c>
    </row>
    <row r="4711" spans="2:5" x14ac:dyDescent="0.45">
      <c r="B4711" s="261" t="s">
        <v>7313</v>
      </c>
      <c r="C4711" s="262">
        <v>539118</v>
      </c>
      <c r="D4711" s="262" t="s">
        <v>7314</v>
      </c>
      <c r="E4711" s="262" t="s">
        <v>878</v>
      </c>
    </row>
    <row r="4712" spans="2:5" x14ac:dyDescent="0.45">
      <c r="B4712" s="261" t="s">
        <v>7315</v>
      </c>
      <c r="C4712" s="262">
        <v>519331</v>
      </c>
      <c r="D4712" s="262" t="s">
        <v>559</v>
      </c>
      <c r="E4712" s="262" t="s">
        <v>955</v>
      </c>
    </row>
    <row r="4713" spans="2:5" x14ac:dyDescent="0.45">
      <c r="B4713" s="261" t="s">
        <v>433</v>
      </c>
      <c r="C4713" s="262">
        <v>509966</v>
      </c>
      <c r="D4713" s="262" t="s">
        <v>7316</v>
      </c>
      <c r="E4713" s="262" t="s">
        <v>2722</v>
      </c>
    </row>
    <row r="4714" spans="2:5" x14ac:dyDescent="0.45">
      <c r="B4714" s="261" t="s">
        <v>7317</v>
      </c>
      <c r="C4714" s="262">
        <v>532893</v>
      </c>
      <c r="D4714" s="262" t="s">
        <v>559</v>
      </c>
      <c r="E4714" s="262" t="s">
        <v>574</v>
      </c>
    </row>
    <row r="4715" spans="2:5" x14ac:dyDescent="0.45">
      <c r="B4715" s="261" t="s">
        <v>7318</v>
      </c>
      <c r="C4715" s="262">
        <v>517399</v>
      </c>
      <c r="D4715" s="262" t="s">
        <v>7319</v>
      </c>
      <c r="E4715" s="262" t="s">
        <v>926</v>
      </c>
    </row>
    <row r="4716" spans="2:5" x14ac:dyDescent="0.45">
      <c r="B4716" s="261" t="s">
        <v>7320</v>
      </c>
      <c r="C4716" s="262">
        <v>506142</v>
      </c>
      <c r="D4716" s="262" t="s">
        <v>559</v>
      </c>
      <c r="E4716" s="262" t="s">
        <v>542</v>
      </c>
    </row>
    <row r="4717" spans="2:5" x14ac:dyDescent="0.45">
      <c r="B4717" s="261" t="s">
        <v>7321</v>
      </c>
      <c r="C4717" s="262">
        <v>501391</v>
      </c>
      <c r="D4717" s="262" t="s">
        <v>559</v>
      </c>
      <c r="E4717" s="262" t="s">
        <v>581</v>
      </c>
    </row>
    <row r="4718" spans="2:5" x14ac:dyDescent="0.45">
      <c r="B4718" s="261" t="s">
        <v>7322</v>
      </c>
      <c r="C4718" s="262">
        <v>504220</v>
      </c>
      <c r="D4718" s="262" t="s">
        <v>559</v>
      </c>
      <c r="E4718" s="262" t="s">
        <v>567</v>
      </c>
    </row>
    <row r="4719" spans="2:5" x14ac:dyDescent="0.45">
      <c r="B4719" s="261" t="s">
        <v>7323</v>
      </c>
      <c r="C4719" s="262" t="s">
        <v>559</v>
      </c>
      <c r="D4719" s="262" t="s">
        <v>7324</v>
      </c>
      <c r="E4719" s="262" t="s">
        <v>508</v>
      </c>
    </row>
    <row r="4720" spans="2:5" x14ac:dyDescent="0.45">
      <c r="B4720" s="261" t="s">
        <v>7325</v>
      </c>
      <c r="C4720" s="262">
        <v>504220</v>
      </c>
      <c r="D4720" s="262" t="s">
        <v>559</v>
      </c>
      <c r="E4720" s="262" t="s">
        <v>567</v>
      </c>
    </row>
    <row r="4721" spans="2:5" x14ac:dyDescent="0.45">
      <c r="B4721" s="261" t="s">
        <v>7326</v>
      </c>
      <c r="C4721" s="262">
        <v>505583</v>
      </c>
      <c r="D4721" s="262" t="s">
        <v>559</v>
      </c>
      <c r="E4721" s="262" t="s">
        <v>645</v>
      </c>
    </row>
    <row r="4722" spans="2:5" x14ac:dyDescent="0.45">
      <c r="B4722" s="261" t="s">
        <v>7327</v>
      </c>
      <c r="C4722" s="262">
        <v>541445</v>
      </c>
      <c r="D4722" s="262" t="s">
        <v>559</v>
      </c>
      <c r="E4722" s="262" t="s">
        <v>855</v>
      </c>
    </row>
    <row r="4723" spans="2:5" x14ac:dyDescent="0.45">
      <c r="B4723" s="261" t="s">
        <v>7328</v>
      </c>
      <c r="C4723" s="262">
        <v>533023</v>
      </c>
      <c r="D4723" s="262" t="s">
        <v>7329</v>
      </c>
      <c r="E4723" s="262" t="s">
        <v>912</v>
      </c>
    </row>
    <row r="4724" spans="2:5" x14ac:dyDescent="0.45">
      <c r="B4724" s="261" t="s">
        <v>7330</v>
      </c>
      <c r="C4724" s="262">
        <v>533023</v>
      </c>
      <c r="D4724" s="262" t="s">
        <v>7331</v>
      </c>
      <c r="E4724" s="262" t="s">
        <v>912</v>
      </c>
    </row>
    <row r="4725" spans="2:5" x14ac:dyDescent="0.45">
      <c r="B4725" s="261" t="s">
        <v>7332</v>
      </c>
      <c r="C4725" s="262">
        <v>503675</v>
      </c>
      <c r="D4725" s="262" t="s">
        <v>559</v>
      </c>
      <c r="E4725" s="262" t="s">
        <v>978</v>
      </c>
    </row>
    <row r="4726" spans="2:5" x14ac:dyDescent="0.45">
      <c r="B4726" s="261" t="s">
        <v>7333</v>
      </c>
      <c r="C4726" s="262">
        <v>501370</v>
      </c>
      <c r="D4726" s="262" t="s">
        <v>559</v>
      </c>
      <c r="E4726" s="262" t="s">
        <v>643</v>
      </c>
    </row>
    <row r="4727" spans="2:5" x14ac:dyDescent="0.45">
      <c r="B4727" s="261" t="s">
        <v>7334</v>
      </c>
      <c r="C4727" s="262">
        <v>507410</v>
      </c>
      <c r="D4727" s="262" t="s">
        <v>7335</v>
      </c>
      <c r="E4727" s="262" t="s">
        <v>548</v>
      </c>
    </row>
    <row r="4728" spans="2:5" x14ac:dyDescent="0.45">
      <c r="B4728" s="261" t="s">
        <v>7336</v>
      </c>
      <c r="C4728" s="262">
        <v>511147</v>
      </c>
      <c r="D4728" s="262" t="s">
        <v>559</v>
      </c>
      <c r="E4728" s="262" t="s">
        <v>576</v>
      </c>
    </row>
    <row r="4729" spans="2:5" x14ac:dyDescent="0.45">
      <c r="B4729" s="261" t="s">
        <v>7337</v>
      </c>
      <c r="C4729" s="262">
        <v>532053</v>
      </c>
      <c r="D4729" s="262" t="s">
        <v>559</v>
      </c>
      <c r="E4729" s="262" t="s">
        <v>542</v>
      </c>
    </row>
    <row r="4730" spans="2:5" x14ac:dyDescent="0.45">
      <c r="B4730" s="261" t="s">
        <v>7338</v>
      </c>
      <c r="C4730" s="262">
        <v>524212</v>
      </c>
      <c r="D4730" s="262" t="s">
        <v>7339</v>
      </c>
      <c r="E4730" s="262" t="s">
        <v>597</v>
      </c>
    </row>
    <row r="4731" spans="2:5" x14ac:dyDescent="0.45">
      <c r="B4731" s="261" t="s">
        <v>7340</v>
      </c>
      <c r="C4731" s="262">
        <v>511690</v>
      </c>
      <c r="D4731" s="262" t="s">
        <v>559</v>
      </c>
      <c r="E4731" s="262" t="s">
        <v>576</v>
      </c>
    </row>
    <row r="4732" spans="2:5" x14ac:dyDescent="0.45">
      <c r="B4732" s="261" t="s">
        <v>7341</v>
      </c>
      <c r="C4732" s="262">
        <v>508494</v>
      </c>
      <c r="D4732" s="262" t="s">
        <v>559</v>
      </c>
      <c r="E4732" s="262" t="s">
        <v>964</v>
      </c>
    </row>
    <row r="4733" spans="2:5" x14ac:dyDescent="0.45">
      <c r="B4733" s="261" t="s">
        <v>7342</v>
      </c>
      <c r="C4733" s="262">
        <v>523660</v>
      </c>
      <c r="D4733" s="262" t="s">
        <v>559</v>
      </c>
      <c r="E4733" s="262" t="s">
        <v>639</v>
      </c>
    </row>
    <row r="4734" spans="2:5" x14ac:dyDescent="0.45">
      <c r="B4734" s="261" t="s">
        <v>7343</v>
      </c>
      <c r="C4734" s="262" t="s">
        <v>559</v>
      </c>
      <c r="D4734" s="262" t="s">
        <v>7344</v>
      </c>
      <c r="E4734" s="262" t="s">
        <v>570</v>
      </c>
    </row>
    <row r="4735" spans="2:5" x14ac:dyDescent="0.45">
      <c r="B4735" s="261" t="s">
        <v>7345</v>
      </c>
      <c r="C4735" s="262">
        <v>780016</v>
      </c>
      <c r="D4735" s="262" t="s">
        <v>559</v>
      </c>
      <c r="E4735" s="262" t="s">
        <v>508</v>
      </c>
    </row>
    <row r="4736" spans="2:5" x14ac:dyDescent="0.45">
      <c r="B4736" s="261" t="s">
        <v>7346</v>
      </c>
      <c r="C4736" s="262">
        <v>517498</v>
      </c>
      <c r="D4736" s="262" t="s">
        <v>7347</v>
      </c>
      <c r="E4736" s="262" t="s">
        <v>855</v>
      </c>
    </row>
    <row r="4737" spans="2:5" x14ac:dyDescent="0.45">
      <c r="B4737" s="261" t="s">
        <v>7348</v>
      </c>
      <c r="C4737" s="262">
        <v>511074</v>
      </c>
      <c r="D4737" s="262" t="s">
        <v>559</v>
      </c>
      <c r="E4737" s="262" t="s">
        <v>576</v>
      </c>
    </row>
    <row r="4738" spans="2:5" x14ac:dyDescent="0.45">
      <c r="B4738" s="261" t="s">
        <v>7349</v>
      </c>
      <c r="C4738" s="262">
        <v>533452</v>
      </c>
      <c r="D4738" s="262" t="s">
        <v>7350</v>
      </c>
      <c r="E4738" s="262" t="s">
        <v>542</v>
      </c>
    </row>
    <row r="4739" spans="2:5" x14ac:dyDescent="0.45">
      <c r="B4739" s="261" t="s">
        <v>7351</v>
      </c>
      <c r="C4739" s="262">
        <v>523011</v>
      </c>
      <c r="D4739" s="262" t="s">
        <v>7352</v>
      </c>
      <c r="E4739" s="262" t="s">
        <v>581</v>
      </c>
    </row>
    <row r="4740" spans="2:5" x14ac:dyDescent="0.45">
      <c r="B4740" s="261" t="s">
        <v>7353</v>
      </c>
      <c r="C4740" s="262">
        <v>504988</v>
      </c>
      <c r="D4740" s="262" t="s">
        <v>559</v>
      </c>
      <c r="E4740" s="262" t="s">
        <v>1475</v>
      </c>
    </row>
    <row r="4741" spans="2:5" x14ac:dyDescent="0.45">
      <c r="B4741" s="261" t="s">
        <v>7354</v>
      </c>
      <c r="C4741" s="262">
        <v>524661</v>
      </c>
      <c r="D4741" s="262" t="s">
        <v>559</v>
      </c>
      <c r="E4741" s="262" t="s">
        <v>597</v>
      </c>
    </row>
    <row r="4742" spans="2:5" x14ac:dyDescent="0.45">
      <c r="B4742" s="261" t="s">
        <v>7355</v>
      </c>
      <c r="C4742" s="262">
        <v>532016</v>
      </c>
      <c r="D4742" s="262" t="s">
        <v>559</v>
      </c>
      <c r="E4742" s="262" t="s">
        <v>645</v>
      </c>
    </row>
    <row r="4743" spans="2:5" x14ac:dyDescent="0.45">
      <c r="B4743" s="261" t="s">
        <v>7356</v>
      </c>
      <c r="C4743" s="262">
        <v>531211</v>
      </c>
      <c r="D4743" s="262" t="s">
        <v>559</v>
      </c>
      <c r="E4743" s="262" t="s">
        <v>542</v>
      </c>
    </row>
    <row r="4744" spans="2:5" x14ac:dyDescent="0.45">
      <c r="B4744" s="261" t="s">
        <v>7357</v>
      </c>
      <c r="C4744" s="262">
        <v>514162</v>
      </c>
      <c r="D4744" s="262" t="s">
        <v>7358</v>
      </c>
      <c r="E4744" s="262" t="s">
        <v>574</v>
      </c>
    </row>
    <row r="4745" spans="2:5" x14ac:dyDescent="0.45">
      <c r="B4745" s="261" t="s">
        <v>7359</v>
      </c>
      <c r="C4745" s="262">
        <v>532144</v>
      </c>
      <c r="D4745" s="262" t="s">
        <v>7360</v>
      </c>
      <c r="E4745" s="262" t="s">
        <v>955</v>
      </c>
    </row>
    <row r="4746" spans="2:5" x14ac:dyDescent="0.45">
      <c r="B4746" s="261" t="s">
        <v>7361</v>
      </c>
      <c r="C4746" s="262">
        <v>532553</v>
      </c>
      <c r="D4746" s="262" t="s">
        <v>7362</v>
      </c>
      <c r="E4746" s="262" t="s">
        <v>955</v>
      </c>
    </row>
    <row r="4747" spans="2:5" x14ac:dyDescent="0.45">
      <c r="B4747" s="261" t="s">
        <v>7363</v>
      </c>
      <c r="C4747" s="262">
        <v>514162</v>
      </c>
      <c r="D4747" s="262" t="s">
        <v>7358</v>
      </c>
      <c r="E4747" s="262" t="s">
        <v>574</v>
      </c>
    </row>
    <row r="4748" spans="2:5" x14ac:dyDescent="0.45">
      <c r="B4748" s="261" t="s">
        <v>7364</v>
      </c>
      <c r="C4748" s="262">
        <v>533252</v>
      </c>
      <c r="D4748" s="262" t="s">
        <v>7365</v>
      </c>
      <c r="E4748" s="262" t="s">
        <v>542</v>
      </c>
    </row>
    <row r="4749" spans="2:5" x14ac:dyDescent="0.45">
      <c r="B4749" s="261" t="s">
        <v>7366</v>
      </c>
      <c r="C4749" s="262">
        <v>526431</v>
      </c>
      <c r="D4749" s="262" t="s">
        <v>559</v>
      </c>
      <c r="E4749" s="262" t="s">
        <v>983</v>
      </c>
    </row>
    <row r="4750" spans="2:5" x14ac:dyDescent="0.45">
      <c r="B4750" s="261" t="s">
        <v>7367</v>
      </c>
      <c r="C4750" s="262">
        <v>505412</v>
      </c>
      <c r="D4750" s="262" t="s">
        <v>7368</v>
      </c>
      <c r="E4750" s="262" t="s">
        <v>567</v>
      </c>
    </row>
    <row r="4751" spans="2:5" x14ac:dyDescent="0.45">
      <c r="B4751" s="261" t="s">
        <v>7369</v>
      </c>
      <c r="C4751" s="262">
        <v>505412</v>
      </c>
      <c r="D4751" s="262" t="s">
        <v>7368</v>
      </c>
      <c r="E4751" s="262" t="s">
        <v>567</v>
      </c>
    </row>
    <row r="4752" spans="2:5" x14ac:dyDescent="0.45">
      <c r="B4752" s="261" t="s">
        <v>7370</v>
      </c>
      <c r="C4752" s="262">
        <v>532373</v>
      </c>
      <c r="D4752" s="262" t="s">
        <v>559</v>
      </c>
      <c r="E4752" s="262" t="s">
        <v>581</v>
      </c>
    </row>
    <row r="4753" spans="2:5" x14ac:dyDescent="0.45">
      <c r="B4753" s="261" t="s">
        <v>7371</v>
      </c>
      <c r="C4753" s="262">
        <v>500444</v>
      </c>
      <c r="D4753" s="262" t="s">
        <v>7372</v>
      </c>
      <c r="E4753" s="262" t="s">
        <v>553</v>
      </c>
    </row>
    <row r="4754" spans="2:5" x14ac:dyDescent="0.45">
      <c r="B4754" s="261" t="s">
        <v>7373</v>
      </c>
      <c r="C4754" s="262">
        <v>538382</v>
      </c>
      <c r="D4754" s="262" t="s">
        <v>559</v>
      </c>
      <c r="E4754" s="262" t="s">
        <v>581</v>
      </c>
    </row>
    <row r="4755" spans="2:5" x14ac:dyDescent="0.45">
      <c r="B4755" s="261" t="s">
        <v>7374</v>
      </c>
      <c r="C4755" s="262">
        <v>504998</v>
      </c>
      <c r="D4755" s="262" t="s">
        <v>559</v>
      </c>
      <c r="E4755" s="262" t="s">
        <v>591</v>
      </c>
    </row>
    <row r="4756" spans="2:5" x14ac:dyDescent="0.45">
      <c r="B4756" s="261" t="s">
        <v>7375</v>
      </c>
      <c r="C4756" s="262">
        <v>505533</v>
      </c>
      <c r="D4756" s="262" t="s">
        <v>559</v>
      </c>
      <c r="E4756" s="262" t="s">
        <v>1046</v>
      </c>
    </row>
    <row r="4757" spans="2:5" x14ac:dyDescent="0.45">
      <c r="B4757" s="261" t="s">
        <v>7376</v>
      </c>
      <c r="C4757" s="262">
        <v>590073</v>
      </c>
      <c r="D4757" s="262" t="s">
        <v>7377</v>
      </c>
      <c r="E4757" s="262" t="s">
        <v>912</v>
      </c>
    </row>
    <row r="4758" spans="2:5" x14ac:dyDescent="0.45">
      <c r="B4758" s="261" t="s">
        <v>7378</v>
      </c>
      <c r="C4758" s="262">
        <v>590073</v>
      </c>
      <c r="D4758" s="262" t="s">
        <v>7377</v>
      </c>
      <c r="E4758" s="262" t="s">
        <v>912</v>
      </c>
    </row>
    <row r="4759" spans="2:5" x14ac:dyDescent="0.45">
      <c r="B4759" s="261" t="s">
        <v>7379</v>
      </c>
      <c r="C4759" s="262">
        <v>500238</v>
      </c>
      <c r="D4759" s="262" t="s">
        <v>7380</v>
      </c>
      <c r="E4759" s="262" t="s">
        <v>926</v>
      </c>
    </row>
    <row r="4760" spans="2:5" x14ac:dyDescent="0.45">
      <c r="B4760" s="261" t="s">
        <v>7381</v>
      </c>
      <c r="C4760" s="262">
        <v>500238</v>
      </c>
      <c r="D4760" s="262" t="s">
        <v>7380</v>
      </c>
      <c r="E4760" s="262" t="s">
        <v>926</v>
      </c>
    </row>
    <row r="4761" spans="2:5" x14ac:dyDescent="0.45">
      <c r="B4761" s="261" t="s">
        <v>7382</v>
      </c>
      <c r="C4761" s="262">
        <v>513713</v>
      </c>
      <c r="D4761" s="262" t="s">
        <v>559</v>
      </c>
      <c r="E4761" s="262" t="s">
        <v>672</v>
      </c>
    </row>
    <row r="4762" spans="2:5" x14ac:dyDescent="0.45">
      <c r="B4762" s="261" t="s">
        <v>7383</v>
      </c>
      <c r="C4762" s="262">
        <v>542667</v>
      </c>
      <c r="D4762" s="262" t="s">
        <v>7384</v>
      </c>
      <c r="E4762" s="262" t="s">
        <v>923</v>
      </c>
    </row>
    <row r="4763" spans="2:5" x14ac:dyDescent="0.45">
      <c r="B4763" s="261" t="s">
        <v>7385</v>
      </c>
      <c r="C4763" s="262">
        <v>519214</v>
      </c>
      <c r="D4763" s="262" t="s">
        <v>559</v>
      </c>
      <c r="E4763" s="262" t="s">
        <v>576</v>
      </c>
    </row>
    <row r="4764" spans="2:5" x14ac:dyDescent="0.45">
      <c r="B4764" s="261" t="s">
        <v>7386</v>
      </c>
      <c r="C4764" s="262">
        <v>519224</v>
      </c>
      <c r="D4764" s="262" t="s">
        <v>7387</v>
      </c>
      <c r="E4764" s="262" t="s">
        <v>581</v>
      </c>
    </row>
    <row r="4765" spans="2:5" x14ac:dyDescent="0.45">
      <c r="B4765" s="261" t="s">
        <v>7388</v>
      </c>
      <c r="C4765" s="262">
        <v>526586</v>
      </c>
      <c r="D4765" s="262" t="s">
        <v>559</v>
      </c>
      <c r="E4765" s="262" t="s">
        <v>678</v>
      </c>
    </row>
    <row r="4766" spans="2:5" x14ac:dyDescent="0.45">
      <c r="B4766" s="261" t="s">
        <v>7389</v>
      </c>
      <c r="C4766" s="262">
        <v>522029</v>
      </c>
      <c r="D4766" s="262" t="s">
        <v>7390</v>
      </c>
      <c r="E4766" s="262" t="s">
        <v>567</v>
      </c>
    </row>
    <row r="4767" spans="2:5" x14ac:dyDescent="0.45">
      <c r="B4767" s="261" t="s">
        <v>7391</v>
      </c>
      <c r="C4767" s="262">
        <v>512022</v>
      </c>
      <c r="D4767" s="262" t="s">
        <v>559</v>
      </c>
      <c r="E4767" s="262" t="s">
        <v>542</v>
      </c>
    </row>
    <row r="4768" spans="2:5" x14ac:dyDescent="0.45">
      <c r="B4768" s="261" t="s">
        <v>7392</v>
      </c>
      <c r="C4768" s="262">
        <v>512022</v>
      </c>
      <c r="D4768" s="262" t="s">
        <v>559</v>
      </c>
      <c r="E4768" s="262" t="s">
        <v>542</v>
      </c>
    </row>
    <row r="4769" spans="2:5" x14ac:dyDescent="0.45">
      <c r="B4769" s="261" t="s">
        <v>7393</v>
      </c>
      <c r="C4769" s="262">
        <v>526471</v>
      </c>
      <c r="D4769" s="262" t="s">
        <v>559</v>
      </c>
      <c r="E4769" s="262" t="s">
        <v>1189</v>
      </c>
    </row>
    <row r="4770" spans="2:5" x14ac:dyDescent="0.45">
      <c r="B4770" s="261" t="s">
        <v>7394</v>
      </c>
      <c r="C4770" s="262">
        <v>514470</v>
      </c>
      <c r="D4770" s="262" t="s">
        <v>559</v>
      </c>
      <c r="E4770" s="262" t="s">
        <v>574</v>
      </c>
    </row>
    <row r="4771" spans="2:5" x14ac:dyDescent="0.45">
      <c r="B4771" s="261" t="s">
        <v>7395</v>
      </c>
      <c r="C4771" s="262">
        <v>514348</v>
      </c>
      <c r="D4771" s="262" t="s">
        <v>7396</v>
      </c>
      <c r="E4771" s="262" t="s">
        <v>574</v>
      </c>
    </row>
    <row r="4772" spans="2:5" x14ac:dyDescent="0.45">
      <c r="B4772" s="261" t="s">
        <v>7397</v>
      </c>
      <c r="C4772" s="262">
        <v>524758</v>
      </c>
      <c r="D4772" s="262" t="s">
        <v>559</v>
      </c>
      <c r="E4772" s="262" t="s">
        <v>597</v>
      </c>
    </row>
    <row r="4773" spans="2:5" x14ac:dyDescent="0.45">
      <c r="B4773" s="261" t="s">
        <v>7398</v>
      </c>
      <c r="C4773" s="262">
        <v>538873</v>
      </c>
      <c r="D4773" s="262" t="s">
        <v>559</v>
      </c>
      <c r="E4773" s="262" t="s">
        <v>576</v>
      </c>
    </row>
    <row r="4774" spans="2:5" x14ac:dyDescent="0.45">
      <c r="B4774" s="261" t="s">
        <v>7399</v>
      </c>
      <c r="C4774" s="262">
        <v>507685</v>
      </c>
      <c r="D4774" s="262" t="s">
        <v>7400</v>
      </c>
      <c r="E4774" s="262" t="s">
        <v>545</v>
      </c>
    </row>
    <row r="4775" spans="2:5" x14ac:dyDescent="0.45">
      <c r="B4775" s="261" t="s">
        <v>7401</v>
      </c>
      <c r="C4775" s="262">
        <v>507817</v>
      </c>
      <c r="D4775" s="262" t="s">
        <v>559</v>
      </c>
      <c r="E4775" s="262" t="s">
        <v>574</v>
      </c>
    </row>
    <row r="4776" spans="2:5" x14ac:dyDescent="0.45">
      <c r="B4776" s="261" t="s">
        <v>7402</v>
      </c>
      <c r="C4776" s="262">
        <v>511642</v>
      </c>
      <c r="D4776" s="262" t="s">
        <v>559</v>
      </c>
      <c r="E4776" s="262" t="s">
        <v>576</v>
      </c>
    </row>
    <row r="4777" spans="2:5" x14ac:dyDescent="0.45">
      <c r="B4777" s="261" t="s">
        <v>7403</v>
      </c>
      <c r="C4777" s="262">
        <v>532300</v>
      </c>
      <c r="D4777" s="262" t="s">
        <v>7404</v>
      </c>
      <c r="E4777" s="262" t="s">
        <v>597</v>
      </c>
    </row>
    <row r="4778" spans="2:5" x14ac:dyDescent="0.45">
      <c r="B4778" s="261" t="s">
        <v>7405</v>
      </c>
      <c r="C4778" s="262">
        <v>531396</v>
      </c>
      <c r="D4778" s="262" t="s">
        <v>559</v>
      </c>
      <c r="E4778" s="262" t="s">
        <v>651</v>
      </c>
    </row>
    <row r="4779" spans="2:5" x14ac:dyDescent="0.45">
      <c r="B4779" s="261" t="s">
        <v>7406</v>
      </c>
      <c r="C4779" s="262">
        <v>538128</v>
      </c>
      <c r="D4779" s="262" t="s">
        <v>559</v>
      </c>
      <c r="E4779" s="262" t="s">
        <v>672</v>
      </c>
    </row>
    <row r="4780" spans="2:5" x14ac:dyDescent="0.45">
      <c r="B4780" s="261" t="s">
        <v>7407</v>
      </c>
      <c r="C4780" s="262">
        <v>538268</v>
      </c>
      <c r="D4780" s="262" t="s">
        <v>7408</v>
      </c>
      <c r="E4780" s="262" t="s">
        <v>736</v>
      </c>
    </row>
    <row r="4781" spans="2:5" x14ac:dyDescent="0.45">
      <c r="B4781" s="261" t="s">
        <v>7409</v>
      </c>
      <c r="C4781" s="262">
        <v>526959</v>
      </c>
      <c r="D4781" s="262" t="s">
        <v>559</v>
      </c>
      <c r="E4781" s="262" t="s">
        <v>477</v>
      </c>
    </row>
    <row r="4782" spans="2:5" x14ac:dyDescent="0.45">
      <c r="B4782" s="261" t="s">
        <v>7410</v>
      </c>
      <c r="C4782" s="262">
        <v>526525</v>
      </c>
      <c r="D4782" s="262" t="s">
        <v>559</v>
      </c>
      <c r="E4782" s="262" t="s">
        <v>672</v>
      </c>
    </row>
    <row r="4783" spans="2:5" x14ac:dyDescent="0.45">
      <c r="B4783" s="261" t="s">
        <v>7411</v>
      </c>
      <c r="C4783" s="262">
        <v>538451</v>
      </c>
      <c r="D4783" s="262" t="s">
        <v>559</v>
      </c>
      <c r="E4783" s="262" t="s">
        <v>579</v>
      </c>
    </row>
    <row r="4784" spans="2:5" x14ac:dyDescent="0.45">
      <c r="B4784" s="261" t="s">
        <v>7412</v>
      </c>
      <c r="C4784" s="262" t="s">
        <v>559</v>
      </c>
      <c r="D4784" s="262" t="s">
        <v>7413</v>
      </c>
      <c r="E4784" s="262" t="s">
        <v>570</v>
      </c>
    </row>
    <row r="4785" spans="2:5" x14ac:dyDescent="0.45">
      <c r="B4785" s="261" t="s">
        <v>7414</v>
      </c>
      <c r="C4785" s="262">
        <v>505872</v>
      </c>
      <c r="D4785" s="262" t="s">
        <v>559</v>
      </c>
      <c r="E4785" s="262" t="s">
        <v>567</v>
      </c>
    </row>
    <row r="4786" spans="2:5" x14ac:dyDescent="0.45">
      <c r="B4786" s="261" t="s">
        <v>7415</v>
      </c>
      <c r="C4786" s="262">
        <v>532616</v>
      </c>
      <c r="D4786" s="262" t="s">
        <v>7416</v>
      </c>
      <c r="E4786" s="262" t="s">
        <v>887</v>
      </c>
    </row>
    <row r="4787" spans="2:5" x14ac:dyDescent="0.45">
      <c r="B4787" s="261" t="s">
        <v>7417</v>
      </c>
      <c r="C4787" s="262">
        <v>542367</v>
      </c>
      <c r="D4787" s="262" t="s">
        <v>7418</v>
      </c>
      <c r="E4787" s="262" t="s">
        <v>5672</v>
      </c>
    </row>
    <row r="4788" spans="2:5" x14ac:dyDescent="0.45">
      <c r="B4788" s="261" t="s">
        <v>7419</v>
      </c>
      <c r="C4788" s="262">
        <v>532788</v>
      </c>
      <c r="D4788" s="262" t="s">
        <v>7420</v>
      </c>
      <c r="E4788" s="262" t="s">
        <v>704</v>
      </c>
    </row>
    <row r="4789" spans="2:5" x14ac:dyDescent="0.45">
      <c r="B4789" s="261" t="s">
        <v>7421</v>
      </c>
      <c r="C4789" s="262">
        <v>590013</v>
      </c>
      <c r="D4789" s="262" t="s">
        <v>7422</v>
      </c>
      <c r="E4789" s="262" t="s">
        <v>607</v>
      </c>
    </row>
    <row r="4790" spans="2:5" x14ac:dyDescent="0.45">
      <c r="B4790" s="261" t="s">
        <v>7423</v>
      </c>
      <c r="C4790" s="262">
        <v>590013</v>
      </c>
      <c r="D4790" s="262" t="s">
        <v>7424</v>
      </c>
      <c r="E4790" s="262" t="s">
        <v>607</v>
      </c>
    </row>
    <row r="4791" spans="2:5" x14ac:dyDescent="0.45">
      <c r="B4791" s="261" t="s">
        <v>7425</v>
      </c>
      <c r="C4791" s="262">
        <v>511012</v>
      </c>
      <c r="D4791" s="262" t="s">
        <v>559</v>
      </c>
      <c r="E4791" s="262" t="s">
        <v>579</v>
      </c>
    </row>
    <row r="4792" spans="2:5" x14ac:dyDescent="0.45">
      <c r="B4792" s="261" t="s">
        <v>7426</v>
      </c>
      <c r="C4792" s="262">
        <v>514378</v>
      </c>
      <c r="D4792" s="262" t="s">
        <v>559</v>
      </c>
      <c r="E4792" s="262" t="s">
        <v>581</v>
      </c>
    </row>
    <row r="4793" spans="2:5" x14ac:dyDescent="0.45">
      <c r="B4793" s="261" t="s">
        <v>7427</v>
      </c>
      <c r="C4793" s="262">
        <v>539939</v>
      </c>
      <c r="D4793" s="262" t="s">
        <v>559</v>
      </c>
      <c r="E4793" s="262" t="s">
        <v>718</v>
      </c>
    </row>
    <row r="4794" spans="2:5" x14ac:dyDescent="0.45">
      <c r="B4794" s="261" t="s">
        <v>7428</v>
      </c>
      <c r="C4794" s="262">
        <v>511601</v>
      </c>
      <c r="D4794" s="262" t="s">
        <v>559</v>
      </c>
      <c r="E4794" s="262" t="s">
        <v>581</v>
      </c>
    </row>
    <row r="4795" spans="2:5" x14ac:dyDescent="0.45">
      <c r="B4795" s="261" t="s">
        <v>7429</v>
      </c>
      <c r="C4795" s="262">
        <v>516030</v>
      </c>
      <c r="D4795" s="262" t="s">
        <v>559</v>
      </c>
      <c r="E4795" s="262" t="s">
        <v>553</v>
      </c>
    </row>
    <row r="4796" spans="2:5" x14ac:dyDescent="0.45">
      <c r="B4796" s="261" t="s">
        <v>7430</v>
      </c>
      <c r="C4796" s="262">
        <v>541167</v>
      </c>
      <c r="D4796" s="262" t="s">
        <v>559</v>
      </c>
      <c r="E4796" s="262" t="s">
        <v>718</v>
      </c>
    </row>
    <row r="4797" spans="2:5" x14ac:dyDescent="0.45">
      <c r="B4797" s="261" t="s">
        <v>7431</v>
      </c>
      <c r="C4797" s="262">
        <v>530063</v>
      </c>
      <c r="D4797" s="262" t="s">
        <v>559</v>
      </c>
      <c r="E4797" s="262" t="s">
        <v>753</v>
      </c>
    </row>
    <row r="4798" spans="2:5" x14ac:dyDescent="0.45">
      <c r="B4798" s="261" t="s">
        <v>7432</v>
      </c>
      <c r="C4798" s="262">
        <v>532648</v>
      </c>
      <c r="D4798" s="262" t="s">
        <v>7433</v>
      </c>
      <c r="E4798" s="262" t="s">
        <v>875</v>
      </c>
    </row>
    <row r="4799" spans="2:5" x14ac:dyDescent="0.45">
      <c r="B4799" s="261" t="s">
        <v>7434</v>
      </c>
      <c r="C4799" s="262">
        <v>531260</v>
      </c>
      <c r="D4799" s="262" t="s">
        <v>559</v>
      </c>
      <c r="E4799" s="262" t="s">
        <v>619</v>
      </c>
    </row>
    <row r="4800" spans="2:5" x14ac:dyDescent="0.45">
      <c r="B4800" s="261" t="s">
        <v>7435</v>
      </c>
      <c r="C4800" s="262">
        <v>522209</v>
      </c>
      <c r="D4800" s="262" t="s">
        <v>559</v>
      </c>
      <c r="E4800" s="262" t="s">
        <v>542</v>
      </c>
    </row>
    <row r="4801" spans="2:5" x14ac:dyDescent="0.45">
      <c r="B4801" s="261" t="s">
        <v>7436</v>
      </c>
      <c r="C4801" s="262">
        <v>522209</v>
      </c>
      <c r="D4801" s="262" t="s">
        <v>559</v>
      </c>
      <c r="E4801" s="262" t="s">
        <v>542</v>
      </c>
    </row>
    <row r="4802" spans="2:5" x14ac:dyDescent="0.45">
      <c r="B4802" s="261" t="s">
        <v>7437</v>
      </c>
      <c r="C4802" s="262">
        <v>539097</v>
      </c>
      <c r="D4802" s="262" t="s">
        <v>559</v>
      </c>
      <c r="E4802" s="262" t="s">
        <v>581</v>
      </c>
    </row>
    <row r="4803" spans="2:5" x14ac:dyDescent="0.45">
      <c r="B4803" s="261" t="s">
        <v>7438</v>
      </c>
      <c r="C4803" s="262">
        <v>530675</v>
      </c>
      <c r="D4803" s="262" t="s">
        <v>559</v>
      </c>
      <c r="E4803" s="262" t="s">
        <v>672</v>
      </c>
    </row>
    <row r="4804" spans="2:5" x14ac:dyDescent="0.45">
      <c r="B4804" s="261" t="s">
        <v>7439</v>
      </c>
      <c r="C4804" s="262">
        <v>540550</v>
      </c>
      <c r="D4804" s="262" t="s">
        <v>559</v>
      </c>
      <c r="E4804" s="262" t="s">
        <v>718</v>
      </c>
    </row>
    <row r="4805" spans="2:5" x14ac:dyDescent="0.45">
      <c r="B4805" s="261" t="s">
        <v>7440</v>
      </c>
      <c r="C4805" s="262">
        <v>522108</v>
      </c>
      <c r="D4805" s="262" t="s">
        <v>559</v>
      </c>
      <c r="E4805" s="262" t="s">
        <v>912</v>
      </c>
    </row>
    <row r="4806" spans="2:5" x14ac:dyDescent="0.45">
      <c r="B4806" s="261" t="s">
        <v>7441</v>
      </c>
      <c r="C4806" s="262">
        <v>522108</v>
      </c>
      <c r="D4806" s="262" t="s">
        <v>559</v>
      </c>
      <c r="E4806" s="262" t="s">
        <v>912</v>
      </c>
    </row>
    <row r="4807" spans="2:5" x14ac:dyDescent="0.45">
      <c r="B4807" s="261" t="s">
        <v>7442</v>
      </c>
      <c r="C4807" s="262">
        <v>536846</v>
      </c>
      <c r="D4807" s="262" t="s">
        <v>559</v>
      </c>
      <c r="E4807" s="262" t="s">
        <v>955</v>
      </c>
    </row>
    <row r="4808" spans="2:5" x14ac:dyDescent="0.45">
      <c r="B4808" s="261" t="s">
        <v>7443</v>
      </c>
      <c r="C4808" s="262">
        <v>531663</v>
      </c>
      <c r="D4808" s="262" t="s">
        <v>7444</v>
      </c>
      <c r="E4808" s="262" t="s">
        <v>2370</v>
      </c>
    </row>
    <row r="4809" spans="2:5" x14ac:dyDescent="0.45">
      <c r="B4809" s="261" t="s">
        <v>7445</v>
      </c>
      <c r="C4809" s="262">
        <v>505163</v>
      </c>
      <c r="D4809" s="262" t="s">
        <v>559</v>
      </c>
      <c r="E4809" s="262" t="s">
        <v>912</v>
      </c>
    </row>
    <row r="4810" spans="2:5" x14ac:dyDescent="0.45">
      <c r="B4810" s="261" t="s">
        <v>7446</v>
      </c>
      <c r="C4810" s="262">
        <v>505163</v>
      </c>
      <c r="D4810" s="262" t="s">
        <v>559</v>
      </c>
      <c r="E4810" s="262" t="s">
        <v>912</v>
      </c>
    </row>
    <row r="4811" spans="2:5" x14ac:dyDescent="0.45">
      <c r="B4811" s="261" t="s">
        <v>7447</v>
      </c>
      <c r="C4811" s="262">
        <v>539963</v>
      </c>
      <c r="D4811" s="262" t="s">
        <v>559</v>
      </c>
      <c r="E4811" s="262" t="s">
        <v>639</v>
      </c>
    </row>
    <row r="4812" spans="2:5" x14ac:dyDescent="0.45">
      <c r="B4812" s="261" t="s">
        <v>7448</v>
      </c>
      <c r="C4812" s="262">
        <v>505537</v>
      </c>
      <c r="D4812" s="262" t="s">
        <v>7449</v>
      </c>
      <c r="E4812" s="262" t="s">
        <v>1294</v>
      </c>
    </row>
    <row r="4813" spans="2:5" x14ac:dyDescent="0.45">
      <c r="B4813" s="261" t="s">
        <v>7450</v>
      </c>
      <c r="C4813" s="262">
        <v>533287</v>
      </c>
      <c r="D4813" s="262" t="s">
        <v>7451</v>
      </c>
      <c r="E4813" s="262" t="s">
        <v>663</v>
      </c>
    </row>
    <row r="4814" spans="2:5" x14ac:dyDescent="0.45">
      <c r="B4814" s="261" t="s">
        <v>7452</v>
      </c>
      <c r="C4814" s="262">
        <v>532794</v>
      </c>
      <c r="D4814" s="262" t="s">
        <v>7453</v>
      </c>
      <c r="E4814" s="262" t="s">
        <v>1294</v>
      </c>
    </row>
    <row r="4815" spans="2:5" x14ac:dyDescent="0.45">
      <c r="B4815" s="261" t="s">
        <v>7454</v>
      </c>
      <c r="C4815" s="262">
        <v>533339</v>
      </c>
      <c r="D4815" s="262" t="s">
        <v>7455</v>
      </c>
      <c r="E4815" s="262" t="s">
        <v>651</v>
      </c>
    </row>
    <row r="4816" spans="2:5" x14ac:dyDescent="0.45">
      <c r="B4816" s="261" t="s">
        <v>7456</v>
      </c>
      <c r="C4816" s="262">
        <v>531845</v>
      </c>
      <c r="D4816" s="262" t="s">
        <v>7457</v>
      </c>
      <c r="E4816" s="262" t="s">
        <v>955</v>
      </c>
    </row>
    <row r="4817" spans="2:5" x14ac:dyDescent="0.45">
      <c r="B4817" s="261" t="s">
        <v>7458</v>
      </c>
      <c r="C4817" s="262">
        <v>531845</v>
      </c>
      <c r="D4817" s="262" t="s">
        <v>7457</v>
      </c>
      <c r="E4817" s="262" t="s">
        <v>955</v>
      </c>
    </row>
    <row r="4818" spans="2:5" x14ac:dyDescent="0.45">
      <c r="B4818" s="261" t="s">
        <v>7459</v>
      </c>
      <c r="C4818" s="262">
        <v>512553</v>
      </c>
      <c r="D4818" s="262" t="s">
        <v>7460</v>
      </c>
      <c r="E4818" s="262" t="s">
        <v>574</v>
      </c>
    </row>
    <row r="4819" spans="2:5" x14ac:dyDescent="0.45">
      <c r="B4819" s="261" t="s">
        <v>7461</v>
      </c>
      <c r="C4819" s="262">
        <v>514266</v>
      </c>
      <c r="D4819" s="262" t="s">
        <v>559</v>
      </c>
      <c r="E4819" s="262" t="s">
        <v>574</v>
      </c>
    </row>
    <row r="4820" spans="2:5" x14ac:dyDescent="0.45">
      <c r="B4820" s="261" t="s">
        <v>7462</v>
      </c>
      <c r="C4820" s="262">
        <v>530665</v>
      </c>
      <c r="D4820" s="262" t="s">
        <v>559</v>
      </c>
      <c r="E4820" s="262" t="s">
        <v>597</v>
      </c>
    </row>
    <row r="4821" spans="2:5" x14ac:dyDescent="0.45">
      <c r="B4821" s="261" t="s">
        <v>7463</v>
      </c>
      <c r="C4821" s="262">
        <v>530697</v>
      </c>
      <c r="D4821" s="262" t="s">
        <v>559</v>
      </c>
      <c r="E4821" s="262" t="s">
        <v>978</v>
      </c>
    </row>
    <row r="4822" spans="2:5" x14ac:dyDescent="0.45">
      <c r="B4822" s="261" t="s">
        <v>7464</v>
      </c>
      <c r="C4822" s="262">
        <v>532039</v>
      </c>
      <c r="D4822" s="262" t="s">
        <v>559</v>
      </c>
      <c r="E4822" s="262" t="s">
        <v>597</v>
      </c>
    </row>
    <row r="4823" spans="2:5" x14ac:dyDescent="0.45">
      <c r="B4823" s="261" t="s">
        <v>7465</v>
      </c>
      <c r="C4823" s="262">
        <v>504067</v>
      </c>
      <c r="D4823" s="262" t="s">
        <v>7466</v>
      </c>
      <c r="E4823" s="262" t="s">
        <v>545</v>
      </c>
    </row>
    <row r="4824" spans="2:5" x14ac:dyDescent="0.45">
      <c r="B4824" s="261" t="s">
        <v>7467</v>
      </c>
      <c r="C4824" s="262">
        <v>531404</v>
      </c>
      <c r="D4824" s="262" t="s">
        <v>7468</v>
      </c>
      <c r="E4824" s="262" t="s">
        <v>1099</v>
      </c>
    </row>
    <row r="4825" spans="2:5" x14ac:dyDescent="0.45">
      <c r="B4825" s="261" t="s">
        <v>7469</v>
      </c>
      <c r="C4825" s="262">
        <v>541400</v>
      </c>
      <c r="D4825" s="262" t="s">
        <v>559</v>
      </c>
      <c r="E4825" s="262" t="s">
        <v>597</v>
      </c>
    </row>
    <row r="4826" spans="2:5" x14ac:dyDescent="0.45">
      <c r="B4826" s="261" t="s">
        <v>7470</v>
      </c>
      <c r="C4826" s="262">
        <v>521163</v>
      </c>
      <c r="D4826" s="262" t="s">
        <v>7471</v>
      </c>
      <c r="E4826" s="262" t="s">
        <v>672</v>
      </c>
    </row>
    <row r="4827" spans="2:5" x14ac:dyDescent="0.45">
      <c r="B4827" s="261" t="s">
        <v>7472</v>
      </c>
      <c r="C4827" s="262" t="s">
        <v>559</v>
      </c>
      <c r="D4827" s="262" t="s">
        <v>7473</v>
      </c>
      <c r="E4827" s="262" t="s">
        <v>570</v>
      </c>
    </row>
    <row r="4828" spans="2:5" x14ac:dyDescent="0.45">
      <c r="B4828" s="261" t="s">
        <v>7474</v>
      </c>
      <c r="C4828" s="262">
        <v>512587</v>
      </c>
      <c r="D4828" s="262" t="s">
        <v>7475</v>
      </c>
      <c r="E4828" s="262" t="s">
        <v>672</v>
      </c>
    </row>
    <row r="4829" spans="2:5" x14ac:dyDescent="0.45">
      <c r="B4829" s="261" t="s">
        <v>7476</v>
      </c>
      <c r="C4829" s="262">
        <v>503641</v>
      </c>
      <c r="D4829" s="262" t="s">
        <v>7477</v>
      </c>
      <c r="E4829" s="262" t="s">
        <v>643</v>
      </c>
    </row>
    <row r="4830" spans="2:5" x14ac:dyDescent="0.45">
      <c r="B4830" s="261" t="s">
        <v>7478</v>
      </c>
      <c r="C4830" s="262" t="s">
        <v>559</v>
      </c>
      <c r="D4830" s="262" t="s">
        <v>7479</v>
      </c>
      <c r="E4830" s="262" t="s">
        <v>570</v>
      </c>
    </row>
    <row r="4831" spans="2:5" x14ac:dyDescent="0.45">
      <c r="B4831" s="261" t="s">
        <v>7480</v>
      </c>
      <c r="C4831" s="262">
        <v>534742</v>
      </c>
      <c r="D4831" s="262" t="s">
        <v>7481</v>
      </c>
      <c r="E4831" s="262" t="s">
        <v>1065</v>
      </c>
    </row>
    <row r="4832" spans="2:5" x14ac:dyDescent="0.45">
      <c r="B4832" s="261" t="s">
        <v>7482</v>
      </c>
      <c r="C4832" s="262">
        <v>500780</v>
      </c>
      <c r="D4832" s="262" t="s">
        <v>7483</v>
      </c>
      <c r="E4832" s="262" t="s">
        <v>1065</v>
      </c>
    </row>
    <row r="4833" spans="2:5" x14ac:dyDescent="0.45">
      <c r="B4833" s="261" t="s">
        <v>7484</v>
      </c>
      <c r="C4833" s="262">
        <v>531335</v>
      </c>
      <c r="D4833" s="262" t="s">
        <v>7485</v>
      </c>
      <c r="E4833" s="262" t="s">
        <v>619</v>
      </c>
    </row>
    <row r="4834" spans="2:5" x14ac:dyDescent="0.45">
      <c r="B4834" s="261" t="s">
        <v>7486</v>
      </c>
      <c r="C4834" s="262">
        <v>532883</v>
      </c>
      <c r="D4834" s="262" t="s">
        <v>7487</v>
      </c>
      <c r="E4834" s="262" t="s">
        <v>651</v>
      </c>
    </row>
    <row r="4835" spans="2:5" x14ac:dyDescent="0.45">
      <c r="B4835" s="261" t="s">
        <v>7488</v>
      </c>
      <c r="C4835" s="262">
        <v>500202</v>
      </c>
      <c r="D4835" s="262" t="s">
        <v>7489</v>
      </c>
      <c r="E4835" s="262" t="s">
        <v>576</v>
      </c>
    </row>
    <row r="4836" spans="2:5" x14ac:dyDescent="0.45">
      <c r="B4836" s="261" t="s">
        <v>7490</v>
      </c>
      <c r="C4836" s="262">
        <v>500458</v>
      </c>
      <c r="D4836" s="262" t="s">
        <v>7491</v>
      </c>
      <c r="E4836" s="262" t="s">
        <v>639</v>
      </c>
    </row>
    <row r="4837" spans="2:5" x14ac:dyDescent="0.45">
      <c r="B4837" s="261" t="s">
        <v>7492</v>
      </c>
      <c r="C4837" s="262">
        <v>501111</v>
      </c>
      <c r="D4837" s="262" t="s">
        <v>7493</v>
      </c>
      <c r="E4837" s="262" t="s">
        <v>581</v>
      </c>
    </row>
    <row r="4838" spans="2:5" x14ac:dyDescent="0.45">
      <c r="B4838" s="261" t="s">
        <v>7494</v>
      </c>
      <c r="C4838" s="262">
        <v>501151</v>
      </c>
      <c r="D4838" s="262" t="s">
        <v>7495</v>
      </c>
      <c r="E4838" s="262" t="s">
        <v>542</v>
      </c>
    </row>
    <row r="4839" spans="2:5" x14ac:dyDescent="0.45">
      <c r="B4839" s="261" t="s">
        <v>7496</v>
      </c>
      <c r="C4839" s="262">
        <v>501311</v>
      </c>
      <c r="D4839" s="262" t="s">
        <v>7497</v>
      </c>
      <c r="E4839" s="262" t="s">
        <v>576</v>
      </c>
    </row>
    <row r="4840" spans="2:5" x14ac:dyDescent="0.45">
      <c r="B4840" s="261" t="s">
        <v>7498</v>
      </c>
      <c r="C4840" s="262">
        <v>501622</v>
      </c>
      <c r="D4840" s="262" t="s">
        <v>7499</v>
      </c>
      <c r="E4840" s="262" t="s">
        <v>7500</v>
      </c>
    </row>
    <row r="4841" spans="2:5" x14ac:dyDescent="0.45">
      <c r="B4841" s="261" t="s">
        <v>7501</v>
      </c>
      <c r="C4841" s="262">
        <v>502850</v>
      </c>
      <c r="D4841" s="262" t="s">
        <v>7502</v>
      </c>
      <c r="E4841" s="262" t="s">
        <v>574</v>
      </c>
    </row>
    <row r="4842" spans="2:5" x14ac:dyDescent="0.45">
      <c r="B4842" s="261" t="s">
        <v>7503</v>
      </c>
      <c r="C4842" s="262">
        <v>503669</v>
      </c>
      <c r="D4842" s="262" t="s">
        <v>7504</v>
      </c>
      <c r="E4842" s="262" t="s">
        <v>7500</v>
      </c>
    </row>
    <row r="4843" spans="2:5" x14ac:dyDescent="0.45">
      <c r="B4843" s="261" t="s">
        <v>7505</v>
      </c>
      <c r="C4843" s="262">
        <v>506975</v>
      </c>
      <c r="D4843" s="262" t="s">
        <v>7506</v>
      </c>
      <c r="E4843" s="262" t="s">
        <v>574</v>
      </c>
    </row>
    <row r="4844" spans="2:5" x14ac:dyDescent="0.45">
      <c r="B4844" s="261" t="s">
        <v>7507</v>
      </c>
      <c r="C4844" s="262">
        <v>508924</v>
      </c>
      <c r="D4844" s="262" t="s">
        <v>7508</v>
      </c>
      <c r="E4844" s="262" t="s">
        <v>7500</v>
      </c>
    </row>
    <row r="4845" spans="2:5" x14ac:dyDescent="0.45">
      <c r="B4845" s="261" t="s">
        <v>7509</v>
      </c>
      <c r="C4845" s="262">
        <v>511260</v>
      </c>
      <c r="D4845" s="262" t="s">
        <v>7510</v>
      </c>
      <c r="E4845" s="262" t="s">
        <v>542</v>
      </c>
    </row>
    <row r="4846" spans="2:5" x14ac:dyDescent="0.45">
      <c r="B4846" s="261" t="s">
        <v>7511</v>
      </c>
      <c r="C4846" s="262">
        <v>511730</v>
      </c>
      <c r="D4846" s="262" t="s">
        <v>7512</v>
      </c>
      <c r="E4846" s="262" t="s">
        <v>576</v>
      </c>
    </row>
    <row r="4847" spans="2:5" x14ac:dyDescent="0.45">
      <c r="B4847" s="261" t="s">
        <v>7513</v>
      </c>
      <c r="C4847" s="262">
        <v>512221</v>
      </c>
      <c r="D4847" s="262" t="s">
        <v>7514</v>
      </c>
      <c r="E4847" s="262" t="s">
        <v>576</v>
      </c>
    </row>
    <row r="4848" spans="2:5" x14ac:dyDescent="0.45">
      <c r="B4848" s="261" t="s">
        <v>7515</v>
      </c>
      <c r="C4848" s="262">
        <v>512344</v>
      </c>
      <c r="D4848" s="262" t="s">
        <v>7516</v>
      </c>
      <c r="E4848" s="262" t="s">
        <v>581</v>
      </c>
    </row>
    <row r="4849" spans="2:5" x14ac:dyDescent="0.45">
      <c r="B4849" s="261" t="s">
        <v>7517</v>
      </c>
      <c r="C4849" s="262">
        <v>512345</v>
      </c>
      <c r="D4849" s="262" t="s">
        <v>7518</v>
      </c>
      <c r="E4849" s="262" t="s">
        <v>542</v>
      </c>
    </row>
    <row r="4850" spans="2:5" x14ac:dyDescent="0.45">
      <c r="B4850" s="261" t="s">
        <v>7519</v>
      </c>
      <c r="C4850" s="262">
        <v>512479</v>
      </c>
      <c r="D4850" s="262" t="s">
        <v>7520</v>
      </c>
      <c r="E4850" s="262" t="s">
        <v>645</v>
      </c>
    </row>
    <row r="4851" spans="2:5" x14ac:dyDescent="0.45">
      <c r="B4851" s="261" t="s">
        <v>7521</v>
      </c>
      <c r="C4851" s="262">
        <v>513343</v>
      </c>
      <c r="D4851" s="262" t="s">
        <v>7522</v>
      </c>
      <c r="E4851" s="262" t="s">
        <v>880</v>
      </c>
    </row>
    <row r="4852" spans="2:5" x14ac:dyDescent="0.45">
      <c r="B4852" s="261" t="s">
        <v>7523</v>
      </c>
      <c r="C4852" s="262">
        <v>513418</v>
      </c>
      <c r="D4852" s="262" t="s">
        <v>7524</v>
      </c>
      <c r="E4852" s="262" t="s">
        <v>1475</v>
      </c>
    </row>
    <row r="4853" spans="2:5" x14ac:dyDescent="0.45">
      <c r="B4853" s="261" t="s">
        <v>7525</v>
      </c>
      <c r="C4853" s="262">
        <v>515008</v>
      </c>
      <c r="D4853" s="262" t="s">
        <v>7526</v>
      </c>
      <c r="E4853" s="262" t="s">
        <v>855</v>
      </c>
    </row>
    <row r="4854" spans="2:5" x14ac:dyDescent="0.45">
      <c r="B4854" s="261" t="s">
        <v>7527</v>
      </c>
      <c r="C4854" s="262">
        <v>517273</v>
      </c>
      <c r="D4854" s="262" t="s">
        <v>7528</v>
      </c>
      <c r="E4854" s="262" t="s">
        <v>855</v>
      </c>
    </row>
    <row r="4855" spans="2:5" x14ac:dyDescent="0.45">
      <c r="B4855" s="261" t="s">
        <v>7529</v>
      </c>
      <c r="C4855" s="262">
        <v>517360</v>
      </c>
      <c r="D4855" s="262" t="s">
        <v>7530</v>
      </c>
      <c r="E4855" s="262" t="s">
        <v>581</v>
      </c>
    </row>
    <row r="4856" spans="2:5" x14ac:dyDescent="0.45">
      <c r="B4856" s="261" t="s">
        <v>7531</v>
      </c>
      <c r="C4856" s="262">
        <v>517393</v>
      </c>
      <c r="D4856" s="262" t="s">
        <v>7532</v>
      </c>
      <c r="E4856" s="262" t="s">
        <v>882</v>
      </c>
    </row>
    <row r="4857" spans="2:5" x14ac:dyDescent="0.45">
      <c r="B4857" s="261" t="s">
        <v>7533</v>
      </c>
      <c r="C4857" s="262">
        <v>519397</v>
      </c>
      <c r="D4857" s="262" t="s">
        <v>7534</v>
      </c>
      <c r="E4857" s="262" t="s">
        <v>619</v>
      </c>
    </row>
    <row r="4858" spans="2:5" x14ac:dyDescent="0.45">
      <c r="B4858" s="261" t="s">
        <v>7535</v>
      </c>
      <c r="C4858" s="262">
        <v>519500</v>
      </c>
      <c r="D4858" s="262" t="s">
        <v>7536</v>
      </c>
      <c r="E4858" s="262" t="s">
        <v>619</v>
      </c>
    </row>
    <row r="4859" spans="2:5" x14ac:dyDescent="0.45">
      <c r="B4859" s="261" t="s">
        <v>7537</v>
      </c>
      <c r="C4859" s="262">
        <v>522171</v>
      </c>
      <c r="D4859" s="262" t="s">
        <v>7538</v>
      </c>
      <c r="E4859" s="262" t="s">
        <v>567</v>
      </c>
    </row>
    <row r="4860" spans="2:5" x14ac:dyDescent="0.45">
      <c r="B4860" s="261" t="s">
        <v>7539</v>
      </c>
      <c r="C4860" s="262">
        <v>524572</v>
      </c>
      <c r="D4860" s="262" t="s">
        <v>7540</v>
      </c>
      <c r="E4860" s="262" t="s">
        <v>597</v>
      </c>
    </row>
    <row r="4861" spans="2:5" x14ac:dyDescent="0.45">
      <c r="B4861" s="261" t="s">
        <v>7541</v>
      </c>
      <c r="C4861" s="262">
        <v>526211</v>
      </c>
      <c r="D4861" s="262" t="s">
        <v>7542</v>
      </c>
      <c r="E4861" s="262" t="s">
        <v>806</v>
      </c>
    </row>
    <row r="4862" spans="2:5" x14ac:dyDescent="0.45">
      <c r="B4862" s="261" t="s">
        <v>7543</v>
      </c>
      <c r="C4862" s="262">
        <v>526638</v>
      </c>
      <c r="D4862" s="262" t="s">
        <v>7544</v>
      </c>
      <c r="E4862" s="262" t="s">
        <v>678</v>
      </c>
    </row>
    <row r="4863" spans="2:5" x14ac:dyDescent="0.45">
      <c r="B4863" s="261" t="s">
        <v>7545</v>
      </c>
      <c r="C4863" s="262">
        <v>530291</v>
      </c>
      <c r="D4863" s="262" t="s">
        <v>7546</v>
      </c>
      <c r="E4863" s="262" t="s">
        <v>806</v>
      </c>
    </row>
    <row r="4864" spans="2:5" x14ac:dyDescent="0.45">
      <c r="B4864" s="261" t="s">
        <v>7547</v>
      </c>
      <c r="C4864" s="262">
        <v>530439</v>
      </c>
      <c r="D4864" s="262" t="s">
        <v>7548</v>
      </c>
      <c r="E4864" s="262" t="s">
        <v>576</v>
      </c>
    </row>
    <row r="4865" spans="2:5" x14ac:dyDescent="0.45">
      <c r="B4865" s="261" t="s">
        <v>7549</v>
      </c>
      <c r="C4865" s="262">
        <v>530443</v>
      </c>
      <c r="D4865" s="262" t="s">
        <v>7550</v>
      </c>
      <c r="E4865" s="262" t="s">
        <v>574</v>
      </c>
    </row>
    <row r="4866" spans="2:5" x14ac:dyDescent="0.45">
      <c r="B4866" s="261" t="s">
        <v>7551</v>
      </c>
      <c r="C4866" s="262">
        <v>531205</v>
      </c>
      <c r="D4866" s="262" t="s">
        <v>7552</v>
      </c>
      <c r="E4866" s="262" t="s">
        <v>581</v>
      </c>
    </row>
    <row r="4867" spans="2:5" x14ac:dyDescent="0.45">
      <c r="B4867" s="261" t="s">
        <v>7553</v>
      </c>
      <c r="C4867" s="262">
        <v>531225</v>
      </c>
      <c r="D4867" s="262" t="s">
        <v>7554</v>
      </c>
      <c r="E4867" s="262" t="s">
        <v>651</v>
      </c>
    </row>
    <row r="4868" spans="2:5" x14ac:dyDescent="0.45">
      <c r="B4868" s="261" t="s">
        <v>7555</v>
      </c>
      <c r="C4868" s="262">
        <v>531436</v>
      </c>
      <c r="D4868" s="262" t="s">
        <v>7556</v>
      </c>
      <c r="E4868" s="262" t="s">
        <v>553</v>
      </c>
    </row>
    <row r="4869" spans="2:5" x14ac:dyDescent="0.45">
      <c r="B4869" s="261" t="s">
        <v>7557</v>
      </c>
      <c r="C4869" s="262">
        <v>531621</v>
      </c>
      <c r="D4869" s="262" t="s">
        <v>7558</v>
      </c>
      <c r="E4869" s="262" t="s">
        <v>565</v>
      </c>
    </row>
    <row r="4870" spans="2:5" x14ac:dyDescent="0.45">
      <c r="B4870" s="261" t="s">
        <v>7559</v>
      </c>
      <c r="C4870" s="262">
        <v>531944</v>
      </c>
      <c r="D4870" s="262" t="s">
        <v>7560</v>
      </c>
      <c r="E4870" s="262" t="s">
        <v>567</v>
      </c>
    </row>
    <row r="4871" spans="2:5" x14ac:dyDescent="0.45">
      <c r="B4871" s="261" t="s">
        <v>7561</v>
      </c>
      <c r="C4871" s="262">
        <v>532138</v>
      </c>
      <c r="D4871" s="262" t="s">
        <v>7562</v>
      </c>
      <c r="E4871" s="262" t="s">
        <v>576</v>
      </c>
    </row>
    <row r="4872" spans="2:5" x14ac:dyDescent="0.45">
      <c r="B4872" s="261" t="s">
        <v>7563</v>
      </c>
      <c r="C4872" s="262">
        <v>533093</v>
      </c>
      <c r="D4872" s="262" t="s">
        <v>7564</v>
      </c>
      <c r="E4872" s="262" t="s">
        <v>806</v>
      </c>
    </row>
    <row r="4873" spans="2:5" x14ac:dyDescent="0.45">
      <c r="B4873" s="261" t="s">
        <v>7565</v>
      </c>
      <c r="C4873" s="262">
        <v>533570</v>
      </c>
      <c r="D4873" s="262" t="s">
        <v>7566</v>
      </c>
      <c r="E4873" s="262" t="s">
        <v>7567</v>
      </c>
    </row>
    <row r="4874" spans="2:5" x14ac:dyDescent="0.45">
      <c r="B4874" s="261" t="s">
        <v>7568</v>
      </c>
      <c r="C4874" s="262">
        <v>533719</v>
      </c>
      <c r="D4874" s="262" t="s">
        <v>7569</v>
      </c>
      <c r="E4874" s="262" t="s">
        <v>7567</v>
      </c>
    </row>
    <row r="4875" spans="2:5" x14ac:dyDescent="0.45">
      <c r="B4875" s="261" t="s">
        <v>7570</v>
      </c>
      <c r="C4875" s="262">
        <v>535276</v>
      </c>
      <c r="D4875" s="262" t="s">
        <v>7571</v>
      </c>
      <c r="E4875" s="262" t="s">
        <v>7567</v>
      </c>
    </row>
    <row r="4876" spans="2:5" x14ac:dyDescent="0.45">
      <c r="B4876" s="261" t="s">
        <v>7572</v>
      </c>
      <c r="C4876" s="262">
        <v>536960</v>
      </c>
      <c r="D4876" s="262" t="s">
        <v>7573</v>
      </c>
      <c r="E4876" s="262" t="s">
        <v>7567</v>
      </c>
    </row>
    <row r="4877" spans="2:5" x14ac:dyDescent="0.45">
      <c r="B4877" s="261" t="s">
        <v>7574</v>
      </c>
      <c r="C4877" s="262">
        <v>537007</v>
      </c>
      <c r="D4877" s="262" t="s">
        <v>7575</v>
      </c>
      <c r="E4877" s="262" t="s">
        <v>7567</v>
      </c>
    </row>
    <row r="4878" spans="2:5" x14ac:dyDescent="0.45">
      <c r="B4878" s="261" t="s">
        <v>7576</v>
      </c>
      <c r="C4878" s="262">
        <v>537008</v>
      </c>
      <c r="D4878" s="262" t="s">
        <v>7577</v>
      </c>
      <c r="E4878" s="262" t="s">
        <v>7567</v>
      </c>
    </row>
    <row r="4879" spans="2:5" x14ac:dyDescent="0.45">
      <c r="B4879" s="261" t="s">
        <v>7578</v>
      </c>
      <c r="C4879" s="262">
        <v>537483</v>
      </c>
      <c r="D4879" s="262" t="s">
        <v>7579</v>
      </c>
      <c r="E4879" s="262" t="s">
        <v>7567</v>
      </c>
    </row>
    <row r="4880" spans="2:5" x14ac:dyDescent="0.45">
      <c r="B4880" s="261" t="s">
        <v>7580</v>
      </c>
      <c r="C4880" s="262">
        <v>537708</v>
      </c>
      <c r="D4880" s="262" t="s">
        <v>7581</v>
      </c>
      <c r="E4880" s="262" t="s">
        <v>7567</v>
      </c>
    </row>
    <row r="4881" spans="2:5" x14ac:dyDescent="0.45">
      <c r="B4881" s="261" t="s">
        <v>7582</v>
      </c>
      <c r="C4881" s="262">
        <v>538057</v>
      </c>
      <c r="D4881" s="262" t="s">
        <v>7583</v>
      </c>
      <c r="E4881" s="262" t="s">
        <v>7567</v>
      </c>
    </row>
    <row r="4882" spans="2:5" x14ac:dyDescent="0.45">
      <c r="B4882" s="261" t="s">
        <v>7584</v>
      </c>
      <c r="C4882" s="262">
        <v>538273</v>
      </c>
      <c r="D4882" s="262" t="s">
        <v>7585</v>
      </c>
      <c r="E4882" s="262" t="s">
        <v>651</v>
      </c>
    </row>
    <row r="4883" spans="2:5" x14ac:dyDescent="0.45">
      <c r="B4883" s="261" t="s">
        <v>7586</v>
      </c>
      <c r="C4883" s="262">
        <v>538452</v>
      </c>
      <c r="D4883" s="262" t="s">
        <v>7587</v>
      </c>
      <c r="E4883" s="262" t="s">
        <v>581</v>
      </c>
    </row>
    <row r="4884" spans="2:5" x14ac:dyDescent="0.45">
      <c r="B4884" s="261" t="s">
        <v>7588</v>
      </c>
      <c r="C4884" s="262">
        <v>538501</v>
      </c>
      <c r="D4884" s="262" t="s">
        <v>7589</v>
      </c>
      <c r="E4884" s="262" t="s">
        <v>7567</v>
      </c>
    </row>
    <row r="4885" spans="2:5" x14ac:dyDescent="0.45">
      <c r="B4885" s="261" t="s">
        <v>7590</v>
      </c>
      <c r="C4885" s="262">
        <v>538502</v>
      </c>
      <c r="D4885" s="262" t="s">
        <v>7591</v>
      </c>
      <c r="E4885" s="262" t="s">
        <v>7567</v>
      </c>
    </row>
    <row r="4886" spans="2:5" x14ac:dyDescent="0.45">
      <c r="B4886" s="261" t="s">
        <v>7592</v>
      </c>
      <c r="C4886" s="262">
        <v>538577</v>
      </c>
      <c r="D4886" s="262" t="s">
        <v>7593</v>
      </c>
      <c r="E4886" s="262" t="s">
        <v>7567</v>
      </c>
    </row>
    <row r="4887" spans="2:5" x14ac:dyDescent="0.45">
      <c r="B4887" s="261" t="s">
        <v>7594</v>
      </c>
      <c r="C4887" s="262">
        <v>538578</v>
      </c>
      <c r="D4887" s="262" t="s">
        <v>7595</v>
      </c>
      <c r="E4887" s="262" t="s">
        <v>7567</v>
      </c>
    </row>
    <row r="4888" spans="2:5" x14ac:dyDescent="0.45">
      <c r="B4888" s="261" t="s">
        <v>7596</v>
      </c>
      <c r="C4888" s="262">
        <v>538646</v>
      </c>
      <c r="D4888" s="262" t="s">
        <v>7597</v>
      </c>
      <c r="E4888" s="262" t="s">
        <v>576</v>
      </c>
    </row>
    <row r="4889" spans="2:5" x14ac:dyDescent="0.45">
      <c r="B4889" s="261" t="s">
        <v>7598</v>
      </c>
      <c r="C4889" s="262">
        <v>538683</v>
      </c>
      <c r="D4889" s="262" t="s">
        <v>7599</v>
      </c>
      <c r="E4889" s="262" t="s">
        <v>7567</v>
      </c>
    </row>
    <row r="4890" spans="2:5" x14ac:dyDescent="0.45">
      <c r="B4890" s="261" t="s">
        <v>7600</v>
      </c>
      <c r="C4890" s="262">
        <v>538728</v>
      </c>
      <c r="D4890" s="262" t="s">
        <v>7601</v>
      </c>
      <c r="E4890" s="262" t="s">
        <v>7567</v>
      </c>
    </row>
    <row r="4891" spans="2:5" x14ac:dyDescent="0.45">
      <c r="B4891" s="261" t="s">
        <v>7602</v>
      </c>
      <c r="C4891" s="262">
        <v>538729</v>
      </c>
      <c r="D4891" s="262" t="s">
        <v>7603</v>
      </c>
      <c r="E4891" s="262" t="s">
        <v>7567</v>
      </c>
    </row>
    <row r="4892" spans="2:5" x14ac:dyDescent="0.45">
      <c r="B4892" s="261" t="s">
        <v>7604</v>
      </c>
      <c r="C4892" s="262">
        <v>538808</v>
      </c>
      <c r="D4892" s="262" t="s">
        <v>7605</v>
      </c>
      <c r="E4892" s="262" t="s">
        <v>7567</v>
      </c>
    </row>
    <row r="4893" spans="2:5" x14ac:dyDescent="0.45">
      <c r="B4893" s="261" t="s">
        <v>7606</v>
      </c>
      <c r="C4893" s="262">
        <v>538809</v>
      </c>
      <c r="D4893" s="262" t="s">
        <v>7607</v>
      </c>
      <c r="E4893" s="262" t="s">
        <v>7567</v>
      </c>
    </row>
    <row r="4894" spans="2:5" x14ac:dyDescent="0.45">
      <c r="B4894" s="261" t="s">
        <v>7608</v>
      </c>
      <c r="C4894" s="262">
        <v>538810</v>
      </c>
      <c r="D4894" s="262" t="s">
        <v>7609</v>
      </c>
      <c r="E4894" s="262" t="s">
        <v>7567</v>
      </c>
    </row>
    <row r="4895" spans="2:5" x14ac:dyDescent="0.45">
      <c r="B4895" s="261" t="s">
        <v>7610</v>
      </c>
      <c r="C4895" s="262">
        <v>538811</v>
      </c>
      <c r="D4895" s="262" t="s">
        <v>7611</v>
      </c>
      <c r="E4895" s="262" t="s">
        <v>7567</v>
      </c>
    </row>
    <row r="4896" spans="2:5" x14ac:dyDescent="0.45">
      <c r="B4896" s="261" t="s">
        <v>7612</v>
      </c>
      <c r="C4896" s="262">
        <v>539031</v>
      </c>
      <c r="D4896" s="262" t="s">
        <v>7613</v>
      </c>
      <c r="E4896" s="262" t="s">
        <v>7567</v>
      </c>
    </row>
    <row r="4897" spans="2:5" x14ac:dyDescent="0.45">
      <c r="B4897" s="261" t="s">
        <v>7614</v>
      </c>
      <c r="C4897" s="262">
        <v>539090</v>
      </c>
      <c r="D4897" s="262" t="s">
        <v>7615</v>
      </c>
      <c r="E4897" s="262" t="s">
        <v>576</v>
      </c>
    </row>
    <row r="4898" spans="2:5" x14ac:dyDescent="0.45">
      <c r="B4898" s="261" t="s">
        <v>7616</v>
      </c>
      <c r="C4898" s="262">
        <v>539142</v>
      </c>
      <c r="D4898" s="262" t="s">
        <v>7617</v>
      </c>
      <c r="E4898" s="262" t="s">
        <v>7567</v>
      </c>
    </row>
    <row r="4899" spans="2:5" x14ac:dyDescent="0.45">
      <c r="B4899" s="261" t="s">
        <v>7618</v>
      </c>
      <c r="C4899" s="262">
        <v>539274</v>
      </c>
      <c r="D4899" s="262" t="s">
        <v>7619</v>
      </c>
      <c r="E4899" s="262" t="s">
        <v>576</v>
      </c>
    </row>
    <row r="4900" spans="2:5" x14ac:dyDescent="0.45">
      <c r="B4900" s="261" t="s">
        <v>7620</v>
      </c>
      <c r="C4900" s="262">
        <v>539312</v>
      </c>
      <c r="D4900" s="262" t="s">
        <v>7621</v>
      </c>
      <c r="E4900" s="262" t="s">
        <v>7567</v>
      </c>
    </row>
    <row r="4901" spans="2:5" x14ac:dyDescent="0.45">
      <c r="B4901" s="261" t="s">
        <v>7622</v>
      </c>
      <c r="C4901" s="262">
        <v>539313</v>
      </c>
      <c r="D4901" s="262" t="s">
        <v>7623</v>
      </c>
      <c r="E4901" s="262" t="s">
        <v>7567</v>
      </c>
    </row>
    <row r="4902" spans="2:5" x14ac:dyDescent="0.45">
      <c r="B4902" s="261" t="s">
        <v>7624</v>
      </c>
      <c r="C4902" s="262">
        <v>539480</v>
      </c>
      <c r="D4902" s="262" t="s">
        <v>7625</v>
      </c>
      <c r="E4902" s="262" t="s">
        <v>7567</v>
      </c>
    </row>
    <row r="4903" spans="2:5" x14ac:dyDescent="0.45">
      <c r="B4903" s="261" t="s">
        <v>7626</v>
      </c>
      <c r="C4903" s="262">
        <v>539487</v>
      </c>
      <c r="D4903" s="262" t="s">
        <v>7627</v>
      </c>
      <c r="E4903" s="262" t="s">
        <v>7567</v>
      </c>
    </row>
    <row r="4904" spans="2:5" x14ac:dyDescent="0.45">
      <c r="B4904" s="261" t="s">
        <v>7628</v>
      </c>
      <c r="C4904" s="262">
        <v>539516</v>
      </c>
      <c r="D4904" s="262" t="s">
        <v>7629</v>
      </c>
      <c r="E4904" s="262" t="s">
        <v>7567</v>
      </c>
    </row>
    <row r="4905" spans="2:5" x14ac:dyDescent="0.45">
      <c r="B4905" s="261" t="s">
        <v>7630</v>
      </c>
      <c r="C4905" s="262">
        <v>539517</v>
      </c>
      <c r="D4905" s="262" t="s">
        <v>7631</v>
      </c>
      <c r="E4905" s="262" t="s">
        <v>7567</v>
      </c>
    </row>
    <row r="4906" spans="2:5" x14ac:dyDescent="0.45">
      <c r="B4906" s="261" t="s">
        <v>7632</v>
      </c>
      <c r="C4906" s="262">
        <v>539561</v>
      </c>
      <c r="D4906" s="262" t="s">
        <v>7633</v>
      </c>
      <c r="E4906" s="262" t="s">
        <v>581</v>
      </c>
    </row>
    <row r="4907" spans="2:5" x14ac:dyDescent="0.45">
      <c r="B4907" s="261" t="s">
        <v>7634</v>
      </c>
      <c r="C4907" s="262">
        <v>539784</v>
      </c>
      <c r="D4907" s="262" t="s">
        <v>7635</v>
      </c>
      <c r="E4907" s="262" t="s">
        <v>7567</v>
      </c>
    </row>
    <row r="4908" spans="2:5" x14ac:dyDescent="0.45">
      <c r="B4908" s="261" t="s">
        <v>7636</v>
      </c>
      <c r="C4908" s="262">
        <v>539945</v>
      </c>
      <c r="D4908" s="262" t="s">
        <v>7637</v>
      </c>
      <c r="E4908" s="262" t="s">
        <v>7567</v>
      </c>
    </row>
    <row r="4909" spans="2:5" x14ac:dyDescent="0.45">
      <c r="B4909" s="261" t="s">
        <v>7638</v>
      </c>
      <c r="C4909" s="262">
        <v>539980</v>
      </c>
      <c r="D4909" s="262" t="s">
        <v>7639</v>
      </c>
      <c r="E4909" s="262" t="s">
        <v>7567</v>
      </c>
    </row>
    <row r="4910" spans="2:5" x14ac:dyDescent="0.45">
      <c r="B4910" s="261" t="s">
        <v>7640</v>
      </c>
      <c r="C4910" s="262">
        <v>540008</v>
      </c>
      <c r="D4910" s="262" t="s">
        <v>7641</v>
      </c>
      <c r="E4910" s="262" t="s">
        <v>7567</v>
      </c>
    </row>
    <row r="4911" spans="2:5" x14ac:dyDescent="0.45">
      <c r="B4911" s="261" t="s">
        <v>7642</v>
      </c>
      <c r="C4911" s="262">
        <v>540154</v>
      </c>
      <c r="D4911" s="262" t="s">
        <v>7643</v>
      </c>
      <c r="E4911" s="262" t="s">
        <v>7567</v>
      </c>
    </row>
    <row r="4912" spans="2:5" x14ac:dyDescent="0.45">
      <c r="B4912" s="261" t="s">
        <v>7644</v>
      </c>
      <c r="C4912" s="262">
        <v>540333</v>
      </c>
      <c r="D4912" s="262" t="s">
        <v>7645</v>
      </c>
      <c r="E4912" s="262" t="s">
        <v>7567</v>
      </c>
    </row>
    <row r="4913" spans="2:5" x14ac:dyDescent="0.45">
      <c r="B4913" s="261" t="s">
        <v>7646</v>
      </c>
      <c r="C4913" s="262">
        <v>540334</v>
      </c>
      <c r="D4913" s="262" t="s">
        <v>7647</v>
      </c>
      <c r="E4913" s="262" t="s">
        <v>7567</v>
      </c>
    </row>
    <row r="4914" spans="2:5" x14ac:dyDescent="0.45">
      <c r="B4914" s="261" t="s">
        <v>7648</v>
      </c>
      <c r="C4914" s="262">
        <v>540335</v>
      </c>
      <c r="D4914" s="262" t="s">
        <v>7649</v>
      </c>
      <c r="E4914" s="262" t="s">
        <v>7567</v>
      </c>
    </row>
    <row r="4915" spans="2:5" x14ac:dyDescent="0.45">
      <c r="B4915" s="261" t="s">
        <v>7650</v>
      </c>
      <c r="C4915" s="262">
        <v>540336</v>
      </c>
      <c r="D4915" s="262" t="s">
        <v>7651</v>
      </c>
      <c r="E4915" s="262" t="s">
        <v>7567</v>
      </c>
    </row>
    <row r="4916" spans="2:5" x14ac:dyDescent="0.45">
      <c r="B4916" s="261" t="s">
        <v>7652</v>
      </c>
      <c r="C4916" s="262">
        <v>540469</v>
      </c>
      <c r="D4916" s="262" t="s">
        <v>7653</v>
      </c>
      <c r="E4916" s="262" t="s">
        <v>7567</v>
      </c>
    </row>
    <row r="4917" spans="2:5" x14ac:dyDescent="0.45">
      <c r="B4917" s="261" t="s">
        <v>7654</v>
      </c>
      <c r="C4917" s="262">
        <v>540470</v>
      </c>
      <c r="D4917" s="262" t="s">
        <v>7655</v>
      </c>
      <c r="E4917" s="262" t="s">
        <v>7567</v>
      </c>
    </row>
    <row r="4918" spans="2:5" x14ac:dyDescent="0.45">
      <c r="B4918" s="261" t="s">
        <v>7656</v>
      </c>
      <c r="C4918" s="262">
        <v>540538</v>
      </c>
      <c r="D4918" s="262" t="s">
        <v>7657</v>
      </c>
      <c r="E4918" s="262" t="s">
        <v>7567</v>
      </c>
    </row>
    <row r="4919" spans="2:5" x14ac:dyDescent="0.45">
      <c r="B4919" s="261" t="s">
        <v>7658</v>
      </c>
      <c r="C4919" s="262">
        <v>540539</v>
      </c>
      <c r="D4919" s="262" t="s">
        <v>7659</v>
      </c>
      <c r="E4919" s="262" t="s">
        <v>7567</v>
      </c>
    </row>
    <row r="4920" spans="2:5" x14ac:dyDescent="0.45">
      <c r="B4920" s="261" t="s">
        <v>7660</v>
      </c>
      <c r="C4920" s="262">
        <v>540551</v>
      </c>
      <c r="D4920" s="262" t="s">
        <v>7661</v>
      </c>
      <c r="E4920" s="262" t="s">
        <v>7567</v>
      </c>
    </row>
    <row r="4921" spans="2:5" x14ac:dyDescent="0.45">
      <c r="B4921" s="261" t="s">
        <v>7662</v>
      </c>
      <c r="C4921" s="262">
        <v>540552</v>
      </c>
      <c r="D4921" s="262" t="s">
        <v>7663</v>
      </c>
      <c r="E4921" s="262" t="s">
        <v>7567</v>
      </c>
    </row>
    <row r="4922" spans="2:5" x14ac:dyDescent="0.45">
      <c r="B4922" s="261" t="s">
        <v>7664</v>
      </c>
      <c r="C4922" s="262">
        <v>540586</v>
      </c>
      <c r="D4922" s="262" t="s">
        <v>7665</v>
      </c>
      <c r="E4922" s="262" t="s">
        <v>7567</v>
      </c>
    </row>
    <row r="4923" spans="2:5" x14ac:dyDescent="0.45">
      <c r="B4923" s="261" t="s">
        <v>7666</v>
      </c>
      <c r="C4923" s="262">
        <v>540587</v>
      </c>
      <c r="D4923" s="262" t="s">
        <v>7667</v>
      </c>
      <c r="E4923" s="262" t="s">
        <v>7567</v>
      </c>
    </row>
    <row r="4924" spans="2:5" x14ac:dyDescent="0.45">
      <c r="B4924" s="261" t="s">
        <v>7668</v>
      </c>
      <c r="C4924" s="262">
        <v>540588</v>
      </c>
      <c r="D4924" s="262" t="s">
        <v>7669</v>
      </c>
      <c r="E4924" s="262" t="s">
        <v>7567</v>
      </c>
    </row>
    <row r="4925" spans="2:5" x14ac:dyDescent="0.45">
      <c r="B4925" s="261" t="s">
        <v>7670</v>
      </c>
      <c r="C4925" s="262">
        <v>540589</v>
      </c>
      <c r="D4925" s="262" t="s">
        <v>7671</v>
      </c>
      <c r="E4925" s="262" t="s">
        <v>7567</v>
      </c>
    </row>
    <row r="4926" spans="2:5" x14ac:dyDescent="0.45">
      <c r="B4926" s="261" t="s">
        <v>7672</v>
      </c>
      <c r="C4926" s="262">
        <v>540591</v>
      </c>
      <c r="D4926" s="262" t="s">
        <v>7673</v>
      </c>
      <c r="E4926" s="262" t="s">
        <v>7567</v>
      </c>
    </row>
    <row r="4927" spans="2:5" x14ac:dyDescent="0.45">
      <c r="B4927" s="261" t="s">
        <v>7674</v>
      </c>
      <c r="C4927" s="262">
        <v>540592</v>
      </c>
      <c r="D4927" s="262" t="s">
        <v>7675</v>
      </c>
      <c r="E4927" s="262" t="s">
        <v>7567</v>
      </c>
    </row>
    <row r="4928" spans="2:5" x14ac:dyDescent="0.45">
      <c r="B4928" s="261" t="s">
        <v>7676</v>
      </c>
      <c r="C4928" s="262">
        <v>540593</v>
      </c>
      <c r="D4928" s="262" t="s">
        <v>7677</v>
      </c>
      <c r="E4928" s="262" t="s">
        <v>7567</v>
      </c>
    </row>
    <row r="4929" spans="2:5" x14ac:dyDescent="0.45">
      <c r="B4929" s="261" t="s">
        <v>7678</v>
      </c>
      <c r="C4929" s="262">
        <v>540594</v>
      </c>
      <c r="D4929" s="262" t="s">
        <v>7679</v>
      </c>
      <c r="E4929" s="262" t="s">
        <v>7567</v>
      </c>
    </row>
    <row r="4930" spans="2:5" x14ac:dyDescent="0.45">
      <c r="B4930" s="261" t="s">
        <v>7680</v>
      </c>
      <c r="C4930" s="262">
        <v>540612</v>
      </c>
      <c r="D4930" s="262" t="s">
        <v>7681</v>
      </c>
      <c r="E4930" s="262" t="s">
        <v>7567</v>
      </c>
    </row>
    <row r="4931" spans="2:5" x14ac:dyDescent="0.45">
      <c r="B4931" s="261" t="s">
        <v>7682</v>
      </c>
      <c r="C4931" s="262">
        <v>540617</v>
      </c>
      <c r="D4931" s="262" t="s">
        <v>7683</v>
      </c>
      <c r="E4931" s="262" t="s">
        <v>7567</v>
      </c>
    </row>
    <row r="4932" spans="2:5" x14ac:dyDescent="0.45">
      <c r="B4932" s="261" t="s">
        <v>7684</v>
      </c>
      <c r="C4932" s="262">
        <v>540618</v>
      </c>
      <c r="D4932" s="262" t="s">
        <v>7685</v>
      </c>
      <c r="E4932" s="262" t="s">
        <v>7567</v>
      </c>
    </row>
    <row r="4933" spans="2:5" x14ac:dyDescent="0.45">
      <c r="B4933" s="261" t="s">
        <v>7686</v>
      </c>
      <c r="C4933" s="262">
        <v>540619</v>
      </c>
      <c r="D4933" s="262" t="s">
        <v>7687</v>
      </c>
      <c r="E4933" s="262" t="s">
        <v>7567</v>
      </c>
    </row>
    <row r="4934" spans="2:5" x14ac:dyDescent="0.45">
      <c r="B4934" s="261" t="s">
        <v>7688</v>
      </c>
      <c r="C4934" s="262">
        <v>540620</v>
      </c>
      <c r="D4934" s="262" t="s">
        <v>7689</v>
      </c>
      <c r="E4934" s="262" t="s">
        <v>7567</v>
      </c>
    </row>
    <row r="4935" spans="2:5" x14ac:dyDescent="0.45">
      <c r="B4935" s="261" t="s">
        <v>7690</v>
      </c>
      <c r="C4935" s="262">
        <v>540626</v>
      </c>
      <c r="D4935" s="262" t="s">
        <v>7691</v>
      </c>
      <c r="E4935" s="262" t="s">
        <v>7567</v>
      </c>
    </row>
    <row r="4936" spans="2:5" x14ac:dyDescent="0.45">
      <c r="B4936" s="261" t="s">
        <v>7692</v>
      </c>
      <c r="C4936" s="262">
        <v>540627</v>
      </c>
      <c r="D4936" s="262" t="s">
        <v>7693</v>
      </c>
      <c r="E4936" s="262" t="s">
        <v>7567</v>
      </c>
    </row>
    <row r="4937" spans="2:5" x14ac:dyDescent="0.45">
      <c r="B4937" s="261" t="s">
        <v>7694</v>
      </c>
      <c r="C4937" s="262">
        <v>540629</v>
      </c>
      <c r="D4937" s="262" t="s">
        <v>7695</v>
      </c>
      <c r="E4937" s="262" t="s">
        <v>7567</v>
      </c>
    </row>
    <row r="4938" spans="2:5" x14ac:dyDescent="0.45">
      <c r="B4938" s="261" t="s">
        <v>7696</v>
      </c>
      <c r="C4938" s="262">
        <v>540631</v>
      </c>
      <c r="D4938" s="262" t="s">
        <v>7697</v>
      </c>
      <c r="E4938" s="262" t="s">
        <v>7567</v>
      </c>
    </row>
    <row r="4939" spans="2:5" x14ac:dyDescent="0.45">
      <c r="B4939" s="261" t="s">
        <v>7698</v>
      </c>
      <c r="C4939" s="262">
        <v>540634</v>
      </c>
      <c r="D4939" s="262" t="s">
        <v>7699</v>
      </c>
      <c r="E4939" s="262" t="s">
        <v>7567</v>
      </c>
    </row>
    <row r="4940" spans="2:5" x14ac:dyDescent="0.45">
      <c r="B4940" s="261" t="s">
        <v>7700</v>
      </c>
      <c r="C4940" s="262">
        <v>540635</v>
      </c>
      <c r="D4940" s="262" t="s">
        <v>7701</v>
      </c>
      <c r="E4940" s="262" t="s">
        <v>7567</v>
      </c>
    </row>
    <row r="4941" spans="2:5" x14ac:dyDescent="0.45">
      <c r="B4941" s="261" t="s">
        <v>7702</v>
      </c>
      <c r="C4941" s="262">
        <v>540636</v>
      </c>
      <c r="D4941" s="262" t="s">
        <v>7703</v>
      </c>
      <c r="E4941" s="262" t="s">
        <v>7567</v>
      </c>
    </row>
    <row r="4942" spans="2:5" x14ac:dyDescent="0.45">
      <c r="B4942" s="261" t="s">
        <v>7704</v>
      </c>
      <c r="C4942" s="262">
        <v>540637</v>
      </c>
      <c r="D4942" s="262" t="s">
        <v>7705</v>
      </c>
      <c r="E4942" s="262" t="s">
        <v>7567</v>
      </c>
    </row>
    <row r="4943" spans="2:5" x14ac:dyDescent="0.45">
      <c r="B4943" s="261" t="s">
        <v>7706</v>
      </c>
      <c r="C4943" s="262">
        <v>540669</v>
      </c>
      <c r="D4943" s="262" t="s">
        <v>7707</v>
      </c>
      <c r="E4943" s="262" t="s">
        <v>7567</v>
      </c>
    </row>
    <row r="4944" spans="2:5" x14ac:dyDescent="0.45">
      <c r="B4944" s="261" t="s">
        <v>7708</v>
      </c>
      <c r="C4944" s="262">
        <v>540671</v>
      </c>
      <c r="D4944" s="262" t="s">
        <v>7709</v>
      </c>
      <c r="E4944" s="262" t="s">
        <v>7567</v>
      </c>
    </row>
    <row r="4945" spans="2:5" x14ac:dyDescent="0.45">
      <c r="B4945" s="261" t="s">
        <v>7710</v>
      </c>
      <c r="C4945" s="262">
        <v>540672</v>
      </c>
      <c r="D4945" s="262" t="s">
        <v>7711</v>
      </c>
      <c r="E4945" s="262" t="s">
        <v>7567</v>
      </c>
    </row>
    <row r="4946" spans="2:5" x14ac:dyDescent="0.45">
      <c r="B4946" s="261" t="s">
        <v>7712</v>
      </c>
      <c r="C4946" s="262">
        <v>540682</v>
      </c>
      <c r="D4946" s="262" t="s">
        <v>7713</v>
      </c>
      <c r="E4946" s="262" t="s">
        <v>7567</v>
      </c>
    </row>
    <row r="4947" spans="2:5" x14ac:dyDescent="0.45">
      <c r="B4947" s="261" t="s">
        <v>7714</v>
      </c>
      <c r="C4947" s="262">
        <v>540683</v>
      </c>
      <c r="D4947" s="262" t="s">
        <v>7715</v>
      </c>
      <c r="E4947" s="262" t="s">
        <v>7567</v>
      </c>
    </row>
    <row r="4948" spans="2:5" x14ac:dyDescent="0.45">
      <c r="B4948" s="261" t="s">
        <v>7716</v>
      </c>
      <c r="C4948" s="262">
        <v>540684</v>
      </c>
      <c r="D4948" s="262" t="s">
        <v>7717</v>
      </c>
      <c r="E4948" s="262" t="s">
        <v>7567</v>
      </c>
    </row>
    <row r="4949" spans="2:5" x14ac:dyDescent="0.45">
      <c r="B4949" s="261" t="s">
        <v>7718</v>
      </c>
      <c r="C4949" s="262">
        <v>540685</v>
      </c>
      <c r="D4949" s="262" t="s">
        <v>7719</v>
      </c>
      <c r="E4949" s="262" t="s">
        <v>7567</v>
      </c>
    </row>
    <row r="4950" spans="2:5" x14ac:dyDescent="0.45">
      <c r="B4950" s="261" t="s">
        <v>7720</v>
      </c>
      <c r="C4950" s="262">
        <v>540711</v>
      </c>
      <c r="D4950" s="262" t="s">
        <v>7721</v>
      </c>
      <c r="E4950" s="262" t="s">
        <v>7567</v>
      </c>
    </row>
    <row r="4951" spans="2:5" x14ac:dyDescent="0.45">
      <c r="B4951" s="261" t="s">
        <v>7722</v>
      </c>
      <c r="C4951" s="262">
        <v>540712</v>
      </c>
      <c r="D4951" s="262" t="s">
        <v>7723</v>
      </c>
      <c r="E4951" s="262" t="s">
        <v>7567</v>
      </c>
    </row>
    <row r="4952" spans="2:5" x14ac:dyDescent="0.45">
      <c r="B4952" s="261" t="s">
        <v>7724</v>
      </c>
      <c r="C4952" s="262">
        <v>540713</v>
      </c>
      <c r="D4952" s="262" t="s">
        <v>7725</v>
      </c>
      <c r="E4952" s="262" t="s">
        <v>7567</v>
      </c>
    </row>
    <row r="4953" spans="2:5" x14ac:dyDescent="0.45">
      <c r="B4953" s="261" t="s">
        <v>7726</v>
      </c>
      <c r="C4953" s="262">
        <v>540714</v>
      </c>
      <c r="D4953" s="262" t="s">
        <v>7727</v>
      </c>
      <c r="E4953" s="262" t="s">
        <v>7567</v>
      </c>
    </row>
    <row r="4954" spans="2:5" x14ac:dyDescent="0.45">
      <c r="B4954" s="261" t="s">
        <v>7728</v>
      </c>
      <c r="C4954" s="262">
        <v>540739</v>
      </c>
      <c r="D4954" s="262" t="s">
        <v>7729</v>
      </c>
      <c r="E4954" s="262" t="s">
        <v>7567</v>
      </c>
    </row>
    <row r="4955" spans="2:5" x14ac:dyDescent="0.45">
      <c r="B4955" s="261" t="s">
        <v>7730</v>
      </c>
      <c r="C4955" s="262">
        <v>540740</v>
      </c>
      <c r="D4955" s="262" t="s">
        <v>7731</v>
      </c>
      <c r="E4955" s="262" t="s">
        <v>7567</v>
      </c>
    </row>
    <row r="4956" spans="2:5" x14ac:dyDescent="0.45">
      <c r="B4956" s="261" t="s">
        <v>7732</v>
      </c>
      <c r="C4956" s="262">
        <v>540741</v>
      </c>
      <c r="D4956" s="262" t="s">
        <v>7733</v>
      </c>
      <c r="E4956" s="262" t="s">
        <v>7567</v>
      </c>
    </row>
    <row r="4957" spans="2:5" x14ac:dyDescent="0.45">
      <c r="B4957" s="261" t="s">
        <v>7734</v>
      </c>
      <c r="C4957" s="262">
        <v>540742</v>
      </c>
      <c r="D4957" s="262" t="s">
        <v>7735</v>
      </c>
      <c r="E4957" s="262" t="s">
        <v>7567</v>
      </c>
    </row>
    <row r="4958" spans="2:5" x14ac:dyDescent="0.45">
      <c r="B4958" s="261" t="s">
        <v>7736</v>
      </c>
      <c r="C4958" s="262">
        <v>540763</v>
      </c>
      <c r="D4958" s="262" t="s">
        <v>7737</v>
      </c>
      <c r="E4958" s="262" t="s">
        <v>7567</v>
      </c>
    </row>
    <row r="4959" spans="2:5" x14ac:dyDescent="0.45">
      <c r="B4959" s="261" t="s">
        <v>7738</v>
      </c>
      <c r="C4959" s="262">
        <v>540764</v>
      </c>
      <c r="D4959" s="262" t="s">
        <v>7739</v>
      </c>
      <c r="E4959" s="262" t="s">
        <v>7567</v>
      </c>
    </row>
    <row r="4960" spans="2:5" x14ac:dyDescent="0.45">
      <c r="B4960" s="261" t="s">
        <v>7740</v>
      </c>
      <c r="C4960" s="262">
        <v>540765</v>
      </c>
      <c r="D4960" s="262" t="s">
        <v>7741</v>
      </c>
      <c r="E4960" s="262" t="s">
        <v>7567</v>
      </c>
    </row>
    <row r="4961" spans="2:5" x14ac:dyDescent="0.45">
      <c r="B4961" s="261" t="s">
        <v>7742</v>
      </c>
      <c r="C4961" s="262">
        <v>540766</v>
      </c>
      <c r="D4961" s="262" t="s">
        <v>7743</v>
      </c>
      <c r="E4961" s="262" t="s">
        <v>7567</v>
      </c>
    </row>
    <row r="4962" spans="2:5" x14ac:dyDescent="0.45">
      <c r="B4962" s="261" t="s">
        <v>7744</v>
      </c>
      <c r="C4962" s="262">
        <v>540778</v>
      </c>
      <c r="D4962" s="262" t="s">
        <v>7745</v>
      </c>
      <c r="E4962" s="262" t="s">
        <v>7567</v>
      </c>
    </row>
    <row r="4963" spans="2:5" x14ac:dyDescent="0.45">
      <c r="B4963" s="261" t="s">
        <v>7746</v>
      </c>
      <c r="C4963" s="262">
        <v>540779</v>
      </c>
      <c r="D4963" s="262" t="s">
        <v>7747</v>
      </c>
      <c r="E4963" s="262" t="s">
        <v>7567</v>
      </c>
    </row>
    <row r="4964" spans="2:5" x14ac:dyDescent="0.45">
      <c r="B4964" s="261" t="s">
        <v>7748</v>
      </c>
      <c r="C4964" s="262">
        <v>540780</v>
      </c>
      <c r="D4964" s="262" t="s">
        <v>7749</v>
      </c>
      <c r="E4964" s="262" t="s">
        <v>7567</v>
      </c>
    </row>
    <row r="4965" spans="2:5" x14ac:dyDescent="0.45">
      <c r="B4965" s="261" t="s">
        <v>7750</v>
      </c>
      <c r="C4965" s="262">
        <v>540781</v>
      </c>
      <c r="D4965" s="262" t="s">
        <v>7751</v>
      </c>
      <c r="E4965" s="262" t="s">
        <v>7567</v>
      </c>
    </row>
    <row r="4966" spans="2:5" x14ac:dyDescent="0.45">
      <c r="B4966" s="261" t="s">
        <v>7752</v>
      </c>
      <c r="C4966" s="262">
        <v>540787</v>
      </c>
      <c r="D4966" s="262" t="s">
        <v>7753</v>
      </c>
      <c r="E4966" s="262" t="s">
        <v>7567</v>
      </c>
    </row>
    <row r="4967" spans="2:5" x14ac:dyDescent="0.45">
      <c r="B4967" s="261" t="s">
        <v>7754</v>
      </c>
      <c r="C4967" s="262">
        <v>540791</v>
      </c>
      <c r="D4967" s="262" t="s">
        <v>7755</v>
      </c>
      <c r="E4967" s="262" t="s">
        <v>7567</v>
      </c>
    </row>
    <row r="4968" spans="2:5" x14ac:dyDescent="0.45">
      <c r="B4968" s="261" t="s">
        <v>7756</v>
      </c>
      <c r="C4968" s="262">
        <v>540792</v>
      </c>
      <c r="D4968" s="262" t="s">
        <v>7757</v>
      </c>
      <c r="E4968" s="262" t="s">
        <v>7567</v>
      </c>
    </row>
    <row r="4969" spans="2:5" x14ac:dyDescent="0.45">
      <c r="B4969" s="261" t="s">
        <v>7758</v>
      </c>
      <c r="C4969" s="262">
        <v>540793</v>
      </c>
      <c r="D4969" s="262" t="s">
        <v>7759</v>
      </c>
      <c r="E4969" s="262" t="s">
        <v>7567</v>
      </c>
    </row>
    <row r="4970" spans="2:5" x14ac:dyDescent="0.45">
      <c r="B4970" s="261" t="s">
        <v>7760</v>
      </c>
      <c r="C4970" s="262">
        <v>540794</v>
      </c>
      <c r="D4970" s="262" t="s">
        <v>7761</v>
      </c>
      <c r="E4970" s="262" t="s">
        <v>7567</v>
      </c>
    </row>
    <row r="4971" spans="2:5" x14ac:dyDescent="0.45">
      <c r="B4971" s="261" t="s">
        <v>7762</v>
      </c>
      <c r="C4971" s="262">
        <v>540799</v>
      </c>
      <c r="D4971" s="262" t="s">
        <v>7763</v>
      </c>
      <c r="E4971" s="262" t="s">
        <v>7567</v>
      </c>
    </row>
    <row r="4972" spans="2:5" x14ac:dyDescent="0.45">
      <c r="B4972" s="261" t="s">
        <v>7764</v>
      </c>
      <c r="C4972" s="262">
        <v>540800</v>
      </c>
      <c r="D4972" s="262" t="s">
        <v>7765</v>
      </c>
      <c r="E4972" s="262" t="s">
        <v>7567</v>
      </c>
    </row>
    <row r="4973" spans="2:5" x14ac:dyDescent="0.45">
      <c r="B4973" s="261" t="s">
        <v>7766</v>
      </c>
      <c r="C4973" s="262">
        <v>540801</v>
      </c>
      <c r="D4973" s="262" t="s">
        <v>7767</v>
      </c>
      <c r="E4973" s="262" t="s">
        <v>7567</v>
      </c>
    </row>
    <row r="4974" spans="2:5" x14ac:dyDescent="0.45">
      <c r="B4974" s="261" t="s">
        <v>7768</v>
      </c>
      <c r="C4974" s="262">
        <v>540802</v>
      </c>
      <c r="D4974" s="262" t="s">
        <v>7769</v>
      </c>
      <c r="E4974" s="262" t="s">
        <v>7567</v>
      </c>
    </row>
    <row r="4975" spans="2:5" x14ac:dyDescent="0.45">
      <c r="B4975" s="261" t="s">
        <v>7770</v>
      </c>
      <c r="C4975" s="262">
        <v>540825</v>
      </c>
      <c r="D4975" s="262" t="s">
        <v>7771</v>
      </c>
      <c r="E4975" s="262" t="s">
        <v>7567</v>
      </c>
    </row>
    <row r="4976" spans="2:5" x14ac:dyDescent="0.45">
      <c r="B4976" s="261" t="s">
        <v>7772</v>
      </c>
      <c r="C4976" s="262">
        <v>540826</v>
      </c>
      <c r="D4976" s="262" t="s">
        <v>7773</v>
      </c>
      <c r="E4976" s="262" t="s">
        <v>7567</v>
      </c>
    </row>
    <row r="4977" spans="2:5" x14ac:dyDescent="0.45">
      <c r="B4977" s="261" t="s">
        <v>7774</v>
      </c>
      <c r="C4977" s="262">
        <v>540827</v>
      </c>
      <c r="D4977" s="262" t="s">
        <v>7775</v>
      </c>
      <c r="E4977" s="262" t="s">
        <v>7567</v>
      </c>
    </row>
    <row r="4978" spans="2:5" x14ac:dyDescent="0.45">
      <c r="B4978" s="261" t="s">
        <v>7776</v>
      </c>
      <c r="C4978" s="262">
        <v>540828</v>
      </c>
      <c r="D4978" s="262" t="s">
        <v>7777</v>
      </c>
      <c r="E4978" s="262" t="s">
        <v>7567</v>
      </c>
    </row>
    <row r="4979" spans="2:5" x14ac:dyDescent="0.45">
      <c r="B4979" s="261" t="s">
        <v>7778</v>
      </c>
      <c r="C4979" s="262">
        <v>540861</v>
      </c>
      <c r="D4979" s="262" t="s">
        <v>7779</v>
      </c>
      <c r="E4979" s="262" t="s">
        <v>7567</v>
      </c>
    </row>
    <row r="4980" spans="2:5" x14ac:dyDescent="0.45">
      <c r="B4980" s="261" t="s">
        <v>7780</v>
      </c>
      <c r="C4980" s="262">
        <v>540862</v>
      </c>
      <c r="D4980" s="262" t="s">
        <v>7781</v>
      </c>
      <c r="E4980" s="262" t="s">
        <v>7567</v>
      </c>
    </row>
    <row r="4981" spans="2:5" x14ac:dyDescent="0.45">
      <c r="B4981" s="261" t="s">
        <v>7782</v>
      </c>
      <c r="C4981" s="262">
        <v>540863</v>
      </c>
      <c r="D4981" s="262" t="s">
        <v>7783</v>
      </c>
      <c r="E4981" s="262" t="s">
        <v>7567</v>
      </c>
    </row>
    <row r="4982" spans="2:5" x14ac:dyDescent="0.45">
      <c r="B4982" s="261" t="s">
        <v>7784</v>
      </c>
      <c r="C4982" s="262">
        <v>540864</v>
      </c>
      <c r="D4982" s="262" t="s">
        <v>7785</v>
      </c>
      <c r="E4982" s="262" t="s">
        <v>7567</v>
      </c>
    </row>
    <row r="4983" spans="2:5" x14ac:dyDescent="0.45">
      <c r="B4983" s="261" t="s">
        <v>7786</v>
      </c>
      <c r="C4983" s="262">
        <v>540896</v>
      </c>
      <c r="D4983" s="262" t="s">
        <v>7787</v>
      </c>
      <c r="E4983" s="262" t="s">
        <v>7567</v>
      </c>
    </row>
    <row r="4984" spans="2:5" x14ac:dyDescent="0.45">
      <c r="B4984" s="261" t="s">
        <v>7788</v>
      </c>
      <c r="C4984" s="262">
        <v>540897</v>
      </c>
      <c r="D4984" s="262" t="s">
        <v>7789</v>
      </c>
      <c r="E4984" s="262" t="s">
        <v>7567</v>
      </c>
    </row>
    <row r="4985" spans="2:5" x14ac:dyDescent="0.45">
      <c r="B4985" s="261" t="s">
        <v>7790</v>
      </c>
      <c r="C4985" s="262">
        <v>540898</v>
      </c>
      <c r="D4985" s="262" t="s">
        <v>7791</v>
      </c>
      <c r="E4985" s="262" t="s">
        <v>7567</v>
      </c>
    </row>
    <row r="4986" spans="2:5" x14ac:dyDescent="0.45">
      <c r="B4986" s="261" t="s">
        <v>7792</v>
      </c>
      <c r="C4986" s="262">
        <v>540899</v>
      </c>
      <c r="D4986" s="262" t="s">
        <v>7793</v>
      </c>
      <c r="E4986" s="262" t="s">
        <v>7567</v>
      </c>
    </row>
    <row r="4987" spans="2:5" x14ac:dyDescent="0.45">
      <c r="B4987" s="261" t="s">
        <v>7794</v>
      </c>
      <c r="C4987" s="262">
        <v>540947</v>
      </c>
      <c r="D4987" s="262" t="s">
        <v>7795</v>
      </c>
      <c r="E4987" s="262" t="s">
        <v>7567</v>
      </c>
    </row>
    <row r="4988" spans="2:5" x14ac:dyDescent="0.45">
      <c r="B4988" s="261" t="s">
        <v>7796</v>
      </c>
      <c r="C4988" s="262">
        <v>540949</v>
      </c>
      <c r="D4988" s="262" t="s">
        <v>7797</v>
      </c>
      <c r="E4988" s="262" t="s">
        <v>7567</v>
      </c>
    </row>
    <row r="4989" spans="2:5" x14ac:dyDescent="0.45">
      <c r="B4989" s="261" t="s">
        <v>7798</v>
      </c>
      <c r="C4989" s="262">
        <v>540950</v>
      </c>
      <c r="D4989" s="262" t="s">
        <v>7799</v>
      </c>
      <c r="E4989" s="262" t="s">
        <v>7567</v>
      </c>
    </row>
    <row r="4990" spans="2:5" x14ac:dyDescent="0.45">
      <c r="B4990" s="261" t="s">
        <v>7800</v>
      </c>
      <c r="C4990" s="262">
        <v>540951</v>
      </c>
      <c r="D4990" s="262" t="s">
        <v>7801</v>
      </c>
      <c r="E4990" s="262" t="s">
        <v>7567</v>
      </c>
    </row>
    <row r="4991" spans="2:5" x14ac:dyDescent="0.45">
      <c r="B4991" s="261" t="s">
        <v>7802</v>
      </c>
      <c r="C4991" s="262">
        <v>540981</v>
      </c>
      <c r="D4991" s="262" t="s">
        <v>7803</v>
      </c>
      <c r="E4991" s="262" t="s">
        <v>7567</v>
      </c>
    </row>
    <row r="4992" spans="2:5" x14ac:dyDescent="0.45">
      <c r="B4992" s="261" t="s">
        <v>7804</v>
      </c>
      <c r="C4992" s="262">
        <v>540982</v>
      </c>
      <c r="D4992" s="262" t="s">
        <v>7805</v>
      </c>
      <c r="E4992" s="262" t="s">
        <v>7567</v>
      </c>
    </row>
    <row r="4993" spans="2:5" x14ac:dyDescent="0.45">
      <c r="B4993" s="261" t="s">
        <v>7806</v>
      </c>
      <c r="C4993" s="262">
        <v>540983</v>
      </c>
      <c r="D4993" s="262" t="s">
        <v>7807</v>
      </c>
      <c r="E4993" s="262" t="s">
        <v>7567</v>
      </c>
    </row>
    <row r="4994" spans="2:5" x14ac:dyDescent="0.45">
      <c r="B4994" s="261" t="s">
        <v>7808</v>
      </c>
      <c r="C4994" s="262">
        <v>540984</v>
      </c>
      <c r="D4994" s="262" t="s">
        <v>7809</v>
      </c>
      <c r="E4994" s="262" t="s">
        <v>7567</v>
      </c>
    </row>
    <row r="4995" spans="2:5" x14ac:dyDescent="0.45">
      <c r="B4995" s="261" t="s">
        <v>7810</v>
      </c>
      <c r="C4995" s="262">
        <v>541068</v>
      </c>
      <c r="D4995" s="262" t="s">
        <v>7811</v>
      </c>
      <c r="E4995" s="262" t="s">
        <v>7567</v>
      </c>
    </row>
    <row r="4996" spans="2:5" x14ac:dyDescent="0.45">
      <c r="B4996" s="261" t="s">
        <v>7812</v>
      </c>
      <c r="C4996" s="262">
        <v>541069</v>
      </c>
      <c r="D4996" s="262" t="s">
        <v>7813</v>
      </c>
      <c r="E4996" s="262" t="s">
        <v>7567</v>
      </c>
    </row>
    <row r="4997" spans="2:5" x14ac:dyDescent="0.45">
      <c r="B4997" s="261" t="s">
        <v>7814</v>
      </c>
      <c r="C4997" s="262">
        <v>541070</v>
      </c>
      <c r="D4997" s="262" t="s">
        <v>7815</v>
      </c>
      <c r="E4997" s="262" t="s">
        <v>7567</v>
      </c>
    </row>
    <row r="4998" spans="2:5" x14ac:dyDescent="0.45">
      <c r="B4998" s="261" t="s">
        <v>7816</v>
      </c>
      <c r="C4998" s="262">
        <v>541071</v>
      </c>
      <c r="D4998" s="262" t="s">
        <v>7817</v>
      </c>
      <c r="E4998" s="262" t="s">
        <v>7567</v>
      </c>
    </row>
    <row r="4999" spans="2:5" x14ac:dyDescent="0.45">
      <c r="B4999" s="261" t="s">
        <v>7818</v>
      </c>
      <c r="C4999" s="262">
        <v>541084</v>
      </c>
      <c r="D4999" s="262" t="s">
        <v>7819</v>
      </c>
      <c r="E4999" s="262" t="s">
        <v>7567</v>
      </c>
    </row>
    <row r="5000" spans="2:5" x14ac:dyDescent="0.45">
      <c r="B5000" s="261" t="s">
        <v>7820</v>
      </c>
      <c r="C5000" s="262">
        <v>541085</v>
      </c>
      <c r="D5000" s="262" t="s">
        <v>7821</v>
      </c>
      <c r="E5000" s="262" t="s">
        <v>7567</v>
      </c>
    </row>
    <row r="5001" spans="2:5" x14ac:dyDescent="0.45">
      <c r="B5001" s="261" t="s">
        <v>7822</v>
      </c>
      <c r="C5001" s="262">
        <v>541086</v>
      </c>
      <c r="D5001" s="262" t="s">
        <v>7823</v>
      </c>
      <c r="E5001" s="262" t="s">
        <v>7567</v>
      </c>
    </row>
    <row r="5002" spans="2:5" x14ac:dyDescent="0.45">
      <c r="B5002" s="261" t="s">
        <v>7824</v>
      </c>
      <c r="C5002" s="262">
        <v>541087</v>
      </c>
      <c r="D5002" s="262" t="s">
        <v>7825</v>
      </c>
      <c r="E5002" s="262" t="s">
        <v>7567</v>
      </c>
    </row>
    <row r="5003" spans="2:5" x14ac:dyDescent="0.45">
      <c r="B5003" s="261" t="s">
        <v>7826</v>
      </c>
      <c r="C5003" s="262">
        <v>541092</v>
      </c>
      <c r="D5003" s="262" t="s">
        <v>7827</v>
      </c>
      <c r="E5003" s="262" t="s">
        <v>7567</v>
      </c>
    </row>
    <row r="5004" spans="2:5" x14ac:dyDescent="0.45">
      <c r="B5004" s="261" t="s">
        <v>7828</v>
      </c>
      <c r="C5004" s="262">
        <v>541093</v>
      </c>
      <c r="D5004" s="262" t="s">
        <v>7829</v>
      </c>
      <c r="E5004" s="262" t="s">
        <v>7567</v>
      </c>
    </row>
    <row r="5005" spans="2:5" x14ac:dyDescent="0.45">
      <c r="B5005" s="261" t="s">
        <v>7830</v>
      </c>
      <c r="C5005" s="262">
        <v>541094</v>
      </c>
      <c r="D5005" s="262" t="s">
        <v>7831</v>
      </c>
      <c r="E5005" s="262" t="s">
        <v>7567</v>
      </c>
    </row>
    <row r="5006" spans="2:5" x14ac:dyDescent="0.45">
      <c r="B5006" s="261" t="s">
        <v>7832</v>
      </c>
      <c r="C5006" s="262">
        <v>541095</v>
      </c>
      <c r="D5006" s="262" t="s">
        <v>7833</v>
      </c>
      <c r="E5006" s="262" t="s">
        <v>7567</v>
      </c>
    </row>
    <row r="5007" spans="2:5" x14ac:dyDescent="0.45">
      <c r="B5007" s="261" t="s">
        <v>7834</v>
      </c>
      <c r="C5007" s="262">
        <v>541252</v>
      </c>
      <c r="D5007" s="262" t="s">
        <v>7835</v>
      </c>
      <c r="E5007" s="262" t="s">
        <v>7567</v>
      </c>
    </row>
    <row r="5008" spans="2:5" x14ac:dyDescent="0.45">
      <c r="B5008" s="261" t="s">
        <v>7836</v>
      </c>
      <c r="C5008" s="262">
        <v>541253</v>
      </c>
      <c r="D5008" s="262" t="s">
        <v>7837</v>
      </c>
      <c r="E5008" s="262" t="s">
        <v>7567</v>
      </c>
    </row>
    <row r="5009" spans="2:5" x14ac:dyDescent="0.45">
      <c r="B5009" s="261" t="s">
        <v>7838</v>
      </c>
      <c r="C5009" s="262">
        <v>541254</v>
      </c>
      <c r="D5009" s="262" t="s">
        <v>7839</v>
      </c>
      <c r="E5009" s="262" t="s">
        <v>7567</v>
      </c>
    </row>
    <row r="5010" spans="2:5" x14ac:dyDescent="0.45">
      <c r="B5010" s="261" t="s">
        <v>7840</v>
      </c>
      <c r="C5010" s="262">
        <v>541255</v>
      </c>
      <c r="D5010" s="262" t="s">
        <v>7841</v>
      </c>
      <c r="E5010" s="262" t="s">
        <v>7567</v>
      </c>
    </row>
    <row r="5011" spans="2:5" x14ac:dyDescent="0.45">
      <c r="B5011" s="261" t="s">
        <v>7842</v>
      </c>
      <c r="C5011" s="262">
        <v>541300</v>
      </c>
      <c r="D5011" s="262" t="s">
        <v>7843</v>
      </c>
      <c r="E5011" s="262" t="s">
        <v>7567</v>
      </c>
    </row>
    <row r="5012" spans="2:5" x14ac:dyDescent="0.45">
      <c r="B5012" s="261" t="s">
        <v>7844</v>
      </c>
      <c r="C5012" s="262">
        <v>541309</v>
      </c>
      <c r="D5012" s="262" t="s">
        <v>7845</v>
      </c>
      <c r="E5012" s="262" t="s">
        <v>7567</v>
      </c>
    </row>
    <row r="5013" spans="2:5" x14ac:dyDescent="0.45">
      <c r="B5013" s="261" t="s">
        <v>7846</v>
      </c>
      <c r="C5013" s="262">
        <v>541310</v>
      </c>
      <c r="D5013" s="262" t="s">
        <v>7847</v>
      </c>
      <c r="E5013" s="262" t="s">
        <v>7567</v>
      </c>
    </row>
    <row r="5014" spans="2:5" x14ac:dyDescent="0.45">
      <c r="B5014" s="261" t="s">
        <v>7848</v>
      </c>
      <c r="C5014" s="262">
        <v>541311</v>
      </c>
      <c r="D5014" s="262" t="s">
        <v>7849</v>
      </c>
      <c r="E5014" s="262" t="s">
        <v>7567</v>
      </c>
    </row>
    <row r="5015" spans="2:5" x14ac:dyDescent="0.45">
      <c r="B5015" s="261" t="s">
        <v>7850</v>
      </c>
      <c r="C5015" s="262">
        <v>541312</v>
      </c>
      <c r="D5015" s="262" t="s">
        <v>7851</v>
      </c>
      <c r="E5015" s="262" t="s">
        <v>7567</v>
      </c>
    </row>
    <row r="5016" spans="2:5" x14ac:dyDescent="0.45">
      <c r="B5016" s="261" t="s">
        <v>7852</v>
      </c>
      <c r="C5016" s="262">
        <v>541313</v>
      </c>
      <c r="D5016" s="262" t="s">
        <v>7853</v>
      </c>
      <c r="E5016" s="262" t="s">
        <v>7567</v>
      </c>
    </row>
    <row r="5017" spans="2:5" x14ac:dyDescent="0.45">
      <c r="B5017" s="261" t="s">
        <v>7854</v>
      </c>
      <c r="C5017" s="262">
        <v>541341</v>
      </c>
      <c r="D5017" s="262" t="s">
        <v>7855</v>
      </c>
      <c r="E5017" s="262" t="s">
        <v>7567</v>
      </c>
    </row>
    <row r="5018" spans="2:5" x14ac:dyDescent="0.45">
      <c r="B5018" s="261" t="s">
        <v>7856</v>
      </c>
      <c r="C5018" s="262">
        <v>541343</v>
      </c>
      <c r="D5018" s="262" t="s">
        <v>7857</v>
      </c>
      <c r="E5018" s="262" t="s">
        <v>7567</v>
      </c>
    </row>
    <row r="5019" spans="2:5" x14ac:dyDescent="0.45">
      <c r="B5019" s="261" t="s">
        <v>7858</v>
      </c>
      <c r="C5019" s="262">
        <v>541345</v>
      </c>
      <c r="D5019" s="262" t="s">
        <v>7859</v>
      </c>
      <c r="E5019" s="262" t="s">
        <v>7567</v>
      </c>
    </row>
    <row r="5020" spans="2:5" x14ac:dyDescent="0.45">
      <c r="B5020" s="261" t="s">
        <v>7860</v>
      </c>
      <c r="C5020" s="262">
        <v>541346</v>
      </c>
      <c r="D5020" s="262" t="s">
        <v>7861</v>
      </c>
      <c r="E5020" s="262" t="s">
        <v>7567</v>
      </c>
    </row>
    <row r="5021" spans="2:5" x14ac:dyDescent="0.45">
      <c r="B5021" s="261" t="s">
        <v>7862</v>
      </c>
      <c r="C5021" s="262">
        <v>541672</v>
      </c>
      <c r="D5021" s="262" t="s">
        <v>7863</v>
      </c>
      <c r="E5021" s="262" t="s">
        <v>7567</v>
      </c>
    </row>
    <row r="5022" spans="2:5" x14ac:dyDescent="0.45">
      <c r="B5022" s="261" t="s">
        <v>7864</v>
      </c>
      <c r="C5022" s="262">
        <v>541673</v>
      </c>
      <c r="D5022" s="262" t="s">
        <v>7865</v>
      </c>
      <c r="E5022" s="262" t="s">
        <v>7567</v>
      </c>
    </row>
    <row r="5023" spans="2:5" x14ac:dyDescent="0.45">
      <c r="B5023" s="261" t="s">
        <v>7866</v>
      </c>
      <c r="C5023" s="262">
        <v>541674</v>
      </c>
      <c r="D5023" s="262" t="s">
        <v>7867</v>
      </c>
      <c r="E5023" s="262" t="s">
        <v>7567</v>
      </c>
    </row>
    <row r="5024" spans="2:5" x14ac:dyDescent="0.45">
      <c r="B5024" s="261" t="s">
        <v>7868</v>
      </c>
      <c r="C5024" s="262">
        <v>541675</v>
      </c>
      <c r="D5024" s="262" t="s">
        <v>7869</v>
      </c>
      <c r="E5024" s="262" t="s">
        <v>7567</v>
      </c>
    </row>
    <row r="5025" spans="2:5" x14ac:dyDescent="0.45">
      <c r="B5025" s="261" t="s">
        <v>7870</v>
      </c>
      <c r="C5025" s="262">
        <v>541676</v>
      </c>
      <c r="D5025" s="262" t="s">
        <v>7871</v>
      </c>
      <c r="E5025" s="262" t="s">
        <v>7567</v>
      </c>
    </row>
    <row r="5026" spans="2:5" x14ac:dyDescent="0.45">
      <c r="B5026" s="261" t="s">
        <v>7872</v>
      </c>
      <c r="C5026" s="262">
        <v>541677</v>
      </c>
      <c r="D5026" s="262" t="s">
        <v>7873</v>
      </c>
      <c r="E5026" s="262" t="s">
        <v>7567</v>
      </c>
    </row>
    <row r="5027" spans="2:5" x14ac:dyDescent="0.45">
      <c r="B5027" s="261" t="s">
        <v>7874</v>
      </c>
      <c r="C5027" s="262">
        <v>541678</v>
      </c>
      <c r="D5027" s="262" t="s">
        <v>7875</v>
      </c>
      <c r="E5027" s="262" t="s">
        <v>7567</v>
      </c>
    </row>
    <row r="5028" spans="2:5" x14ac:dyDescent="0.45">
      <c r="B5028" s="261" t="s">
        <v>7876</v>
      </c>
      <c r="C5028" s="262">
        <v>541679</v>
      </c>
      <c r="D5028" s="262" t="s">
        <v>7877</v>
      </c>
      <c r="E5028" s="262" t="s">
        <v>7567</v>
      </c>
    </row>
    <row r="5029" spans="2:5" x14ac:dyDescent="0.45">
      <c r="B5029" s="261" t="s">
        <v>7878</v>
      </c>
      <c r="C5029" s="262">
        <v>541725</v>
      </c>
      <c r="D5029" s="262" t="s">
        <v>7879</v>
      </c>
      <c r="E5029" s="262" t="s">
        <v>7567</v>
      </c>
    </row>
    <row r="5030" spans="2:5" x14ac:dyDescent="0.45">
      <c r="B5030" s="261" t="s">
        <v>7880</v>
      </c>
      <c r="C5030" s="262">
        <v>541726</v>
      </c>
      <c r="D5030" s="262" t="s">
        <v>7881</v>
      </c>
      <c r="E5030" s="262" t="s">
        <v>7567</v>
      </c>
    </row>
    <row r="5031" spans="2:5" x14ac:dyDescent="0.45">
      <c r="B5031" s="261" t="s">
        <v>7882</v>
      </c>
      <c r="C5031" s="262">
        <v>541727</v>
      </c>
      <c r="D5031" s="262" t="s">
        <v>7883</v>
      </c>
      <c r="E5031" s="262" t="s">
        <v>7567</v>
      </c>
    </row>
    <row r="5032" spans="2:5" x14ac:dyDescent="0.45">
      <c r="B5032" s="261" t="s">
        <v>7884</v>
      </c>
      <c r="C5032" s="262">
        <v>541728</v>
      </c>
      <c r="D5032" s="262" t="s">
        <v>7885</v>
      </c>
      <c r="E5032" s="262" t="s">
        <v>7567</v>
      </c>
    </row>
    <row r="5033" spans="2:5" x14ac:dyDescent="0.45">
      <c r="B5033" s="261" t="s">
        <v>7886</v>
      </c>
      <c r="C5033" s="262">
        <v>541742</v>
      </c>
      <c r="D5033" s="262" t="s">
        <v>7887</v>
      </c>
      <c r="E5033" s="262" t="s">
        <v>7567</v>
      </c>
    </row>
    <row r="5034" spans="2:5" x14ac:dyDescent="0.45">
      <c r="B5034" s="261" t="s">
        <v>7888</v>
      </c>
      <c r="C5034" s="262">
        <v>541743</v>
      </c>
      <c r="D5034" s="262" t="s">
        <v>7889</v>
      </c>
      <c r="E5034" s="262" t="s">
        <v>7567</v>
      </c>
    </row>
    <row r="5035" spans="2:5" x14ac:dyDescent="0.45">
      <c r="B5035" s="261" t="s">
        <v>7890</v>
      </c>
      <c r="C5035" s="262">
        <v>541744</v>
      </c>
      <c r="D5035" s="262" t="s">
        <v>7891</v>
      </c>
      <c r="E5035" s="262" t="s">
        <v>7567</v>
      </c>
    </row>
    <row r="5036" spans="2:5" x14ac:dyDescent="0.45">
      <c r="B5036" s="261" t="s">
        <v>7892</v>
      </c>
      <c r="C5036" s="262">
        <v>541745</v>
      </c>
      <c r="D5036" s="262" t="s">
        <v>7893</v>
      </c>
      <c r="E5036" s="262" t="s">
        <v>7567</v>
      </c>
    </row>
    <row r="5037" spans="2:5" x14ac:dyDescent="0.45">
      <c r="B5037" s="261" t="s">
        <v>7894</v>
      </c>
      <c r="C5037" s="262">
        <v>541804</v>
      </c>
      <c r="D5037" s="262" t="s">
        <v>7895</v>
      </c>
      <c r="E5037" s="262" t="s">
        <v>7567</v>
      </c>
    </row>
    <row r="5038" spans="2:5" x14ac:dyDescent="0.45">
      <c r="B5038" s="261" t="s">
        <v>7896</v>
      </c>
      <c r="C5038" s="262">
        <v>541805</v>
      </c>
      <c r="D5038" s="262" t="s">
        <v>7897</v>
      </c>
      <c r="E5038" s="262" t="s">
        <v>7567</v>
      </c>
    </row>
    <row r="5039" spans="2:5" x14ac:dyDescent="0.45">
      <c r="B5039" s="261" t="s">
        <v>7898</v>
      </c>
      <c r="C5039" s="262">
        <v>541806</v>
      </c>
      <c r="D5039" s="262" t="s">
        <v>7899</v>
      </c>
      <c r="E5039" s="262" t="s">
        <v>7567</v>
      </c>
    </row>
    <row r="5040" spans="2:5" x14ac:dyDescent="0.45">
      <c r="B5040" s="261" t="s">
        <v>7900</v>
      </c>
      <c r="C5040" s="262">
        <v>541807</v>
      </c>
      <c r="D5040" s="262" t="s">
        <v>7901</v>
      </c>
      <c r="E5040" s="262" t="s">
        <v>7567</v>
      </c>
    </row>
    <row r="5041" spans="2:5" x14ac:dyDescent="0.45">
      <c r="B5041" s="261" t="s">
        <v>7902</v>
      </c>
      <c r="C5041" s="262">
        <v>541809</v>
      </c>
      <c r="D5041" s="262" t="s">
        <v>7903</v>
      </c>
      <c r="E5041" s="262" t="s">
        <v>7567</v>
      </c>
    </row>
    <row r="5042" spans="2:5" x14ac:dyDescent="0.45">
      <c r="B5042" s="261" t="s">
        <v>7904</v>
      </c>
      <c r="C5042" s="262">
        <v>541879</v>
      </c>
      <c r="D5042" s="262" t="s">
        <v>7905</v>
      </c>
      <c r="E5042" s="262" t="s">
        <v>7567</v>
      </c>
    </row>
    <row r="5043" spans="2:5" x14ac:dyDescent="0.45">
      <c r="B5043" s="261" t="s">
        <v>7906</v>
      </c>
      <c r="C5043" s="262">
        <v>541881</v>
      </c>
      <c r="D5043" s="262" t="s">
        <v>7907</v>
      </c>
      <c r="E5043" s="262" t="s">
        <v>7567</v>
      </c>
    </row>
    <row r="5044" spans="2:5" x14ac:dyDescent="0.45">
      <c r="B5044" s="261" t="s">
        <v>7908</v>
      </c>
      <c r="C5044" s="262">
        <v>541882</v>
      </c>
      <c r="D5044" s="262" t="s">
        <v>7909</v>
      </c>
      <c r="E5044" s="262" t="s">
        <v>7567</v>
      </c>
    </row>
    <row r="5045" spans="2:5" x14ac:dyDescent="0.45">
      <c r="B5045" s="261" t="s">
        <v>7910</v>
      </c>
      <c r="C5045" s="262">
        <v>541884</v>
      </c>
      <c r="D5045" s="262" t="s">
        <v>7911</v>
      </c>
      <c r="E5045" s="262" t="s">
        <v>7567</v>
      </c>
    </row>
    <row r="5046" spans="2:5" x14ac:dyDescent="0.45">
      <c r="B5046" s="261" t="s">
        <v>7912</v>
      </c>
      <c r="C5046" s="262">
        <v>541972</v>
      </c>
      <c r="D5046" s="262" t="s">
        <v>7913</v>
      </c>
      <c r="E5046" s="262" t="s">
        <v>7567</v>
      </c>
    </row>
    <row r="5047" spans="2:5" x14ac:dyDescent="0.45">
      <c r="B5047" s="261" t="s">
        <v>7914</v>
      </c>
      <c r="C5047" s="262">
        <v>541984</v>
      </c>
      <c r="D5047" s="262" t="s">
        <v>7915</v>
      </c>
      <c r="E5047" s="262" t="s">
        <v>7567</v>
      </c>
    </row>
    <row r="5048" spans="2:5" x14ac:dyDescent="0.45">
      <c r="B5048" s="261" t="s">
        <v>7916</v>
      </c>
      <c r="C5048" s="262">
        <v>541985</v>
      </c>
      <c r="D5048" s="262" t="s">
        <v>7917</v>
      </c>
      <c r="E5048" s="262" t="s">
        <v>7567</v>
      </c>
    </row>
    <row r="5049" spans="2:5" x14ac:dyDescent="0.45">
      <c r="B5049" s="261" t="s">
        <v>7918</v>
      </c>
      <c r="C5049" s="262">
        <v>541986</v>
      </c>
      <c r="D5049" s="262" t="s">
        <v>7919</v>
      </c>
      <c r="E5049" s="262" t="s">
        <v>7567</v>
      </c>
    </row>
    <row r="5050" spans="2:5" x14ac:dyDescent="0.45">
      <c r="B5050" s="261" t="s">
        <v>7920</v>
      </c>
      <c r="C5050" s="262">
        <v>541987</v>
      </c>
      <c r="D5050" s="262" t="s">
        <v>7921</v>
      </c>
      <c r="E5050" s="262" t="s">
        <v>7567</v>
      </c>
    </row>
    <row r="5051" spans="2:5" x14ac:dyDescent="0.45">
      <c r="B5051" s="261" t="s">
        <v>7922</v>
      </c>
      <c r="C5051" s="262">
        <v>542131</v>
      </c>
      <c r="D5051" s="262" t="s">
        <v>7923</v>
      </c>
      <c r="E5051" s="262" t="s">
        <v>7567</v>
      </c>
    </row>
    <row r="5052" spans="2:5" x14ac:dyDescent="0.45">
      <c r="B5052" s="261" t="s">
        <v>7924</v>
      </c>
      <c r="C5052" s="262">
        <v>542156</v>
      </c>
      <c r="D5052" s="262" t="s">
        <v>7925</v>
      </c>
      <c r="E5052" s="262" t="s">
        <v>7567</v>
      </c>
    </row>
    <row r="5053" spans="2:5" x14ac:dyDescent="0.45">
      <c r="B5053" s="261" t="s">
        <v>7926</v>
      </c>
      <c r="C5053" s="262">
        <v>542158</v>
      </c>
      <c r="D5053" s="262" t="s">
        <v>7927</v>
      </c>
      <c r="E5053" s="262" t="s">
        <v>7567</v>
      </c>
    </row>
    <row r="5054" spans="2:5" x14ac:dyDescent="0.45">
      <c r="B5054" s="261" t="s">
        <v>7928</v>
      </c>
      <c r="C5054" s="262">
        <v>542160</v>
      </c>
      <c r="D5054" s="262" t="s">
        <v>7929</v>
      </c>
      <c r="E5054" s="262" t="s">
        <v>7567</v>
      </c>
    </row>
    <row r="5055" spans="2:5" x14ac:dyDescent="0.45">
      <c r="B5055" s="261" t="s">
        <v>7930</v>
      </c>
      <c r="C5055" s="262">
        <v>542163</v>
      </c>
      <c r="D5055" s="262" t="s">
        <v>7931</v>
      </c>
      <c r="E5055" s="262" t="s">
        <v>7567</v>
      </c>
    </row>
    <row r="5056" spans="2:5" x14ac:dyDescent="0.45">
      <c r="B5056" s="261" t="s">
        <v>7932</v>
      </c>
      <c r="C5056" s="262">
        <v>542230</v>
      </c>
      <c r="D5056" s="262" t="s">
        <v>7933</v>
      </c>
      <c r="E5056" s="262" t="s">
        <v>7567</v>
      </c>
    </row>
    <row r="5057" spans="2:5" x14ac:dyDescent="0.45">
      <c r="B5057" s="261" t="s">
        <v>7934</v>
      </c>
      <c r="C5057" s="262">
        <v>542244</v>
      </c>
      <c r="D5057" s="262" t="s">
        <v>7935</v>
      </c>
      <c r="E5057" s="262" t="s">
        <v>7567</v>
      </c>
    </row>
    <row r="5058" spans="2:5" x14ac:dyDescent="0.45">
      <c r="B5058" s="261" t="s">
        <v>7936</v>
      </c>
      <c r="C5058" s="262">
        <v>542245</v>
      </c>
      <c r="D5058" s="262" t="s">
        <v>7937</v>
      </c>
      <c r="E5058" s="262" t="s">
        <v>7567</v>
      </c>
    </row>
    <row r="5059" spans="2:5" x14ac:dyDescent="0.45">
      <c r="B5059" s="261" t="s">
        <v>7938</v>
      </c>
      <c r="C5059" s="262">
        <v>542246</v>
      </c>
      <c r="D5059" s="262" t="s">
        <v>7939</v>
      </c>
      <c r="E5059" s="262" t="s">
        <v>7567</v>
      </c>
    </row>
    <row r="5060" spans="2:5" x14ac:dyDescent="0.45">
      <c r="B5060" s="261" t="s">
        <v>7940</v>
      </c>
      <c r="C5060" s="262">
        <v>542247</v>
      </c>
      <c r="D5060" s="262" t="s">
        <v>7941</v>
      </c>
      <c r="E5060" s="262" t="s">
        <v>7567</v>
      </c>
    </row>
    <row r="5061" spans="2:5" x14ac:dyDescent="0.45">
      <c r="B5061" s="261" t="s">
        <v>7942</v>
      </c>
      <c r="C5061" s="262">
        <v>542513</v>
      </c>
      <c r="D5061" s="262" t="s">
        <v>7943</v>
      </c>
      <c r="E5061" s="262" t="s">
        <v>7567</v>
      </c>
    </row>
    <row r="5062" spans="2:5" x14ac:dyDescent="0.45">
      <c r="B5062" s="261" t="s">
        <v>7944</v>
      </c>
      <c r="C5062" s="262">
        <v>542543</v>
      </c>
      <c r="D5062" s="262" t="s">
        <v>7945</v>
      </c>
      <c r="E5062" s="262" t="s">
        <v>7567</v>
      </c>
    </row>
    <row r="5063" spans="2:5" x14ac:dyDescent="0.45">
      <c r="B5063" s="261" t="s">
        <v>7946</v>
      </c>
      <c r="C5063" s="262">
        <v>542694</v>
      </c>
      <c r="D5063" s="262" t="s">
        <v>7947</v>
      </c>
      <c r="E5063" s="262" t="s">
        <v>581</v>
      </c>
    </row>
    <row r="5064" spans="2:5" x14ac:dyDescent="0.45">
      <c r="B5064" s="261" t="s">
        <v>7948</v>
      </c>
      <c r="C5064" s="262">
        <v>542721</v>
      </c>
      <c r="D5064" s="262" t="s">
        <v>7949</v>
      </c>
      <c r="E5064" s="262" t="s">
        <v>581</v>
      </c>
    </row>
    <row r="5065" spans="2:5" x14ac:dyDescent="0.45">
      <c r="B5065" s="261" t="s">
        <v>7950</v>
      </c>
      <c r="C5065" s="262">
        <v>542724</v>
      </c>
      <c r="D5065" s="262" t="s">
        <v>7951</v>
      </c>
      <c r="E5065" s="262" t="s">
        <v>597</v>
      </c>
    </row>
    <row r="5066" spans="2:5" x14ac:dyDescent="0.45">
      <c r="B5066" s="261" t="s">
        <v>7952</v>
      </c>
      <c r="C5066" s="262">
        <v>542725</v>
      </c>
      <c r="D5066" s="262" t="s">
        <v>7953</v>
      </c>
      <c r="E5066" s="262" t="s">
        <v>672</v>
      </c>
    </row>
    <row r="5067" spans="2:5" x14ac:dyDescent="0.45">
      <c r="B5067" s="261" t="s">
        <v>7954</v>
      </c>
      <c r="C5067" s="262">
        <v>542726</v>
      </c>
      <c r="D5067" s="262" t="s">
        <v>7955</v>
      </c>
      <c r="E5067" s="262" t="s">
        <v>565</v>
      </c>
    </row>
    <row r="5068" spans="2:5" x14ac:dyDescent="0.45">
      <c r="B5068" s="261" t="s">
        <v>7956</v>
      </c>
      <c r="C5068" s="262">
        <v>542727</v>
      </c>
      <c r="D5068" s="262" t="s">
        <v>7957</v>
      </c>
      <c r="E5068" s="262" t="s">
        <v>560</v>
      </c>
    </row>
    <row r="5069" spans="2:5" x14ac:dyDescent="0.45">
      <c r="B5069" s="261" t="s">
        <v>7958</v>
      </c>
      <c r="C5069" s="262">
        <v>542728</v>
      </c>
      <c r="D5069" s="262" t="s">
        <v>7959</v>
      </c>
      <c r="E5069" s="262" t="s">
        <v>672</v>
      </c>
    </row>
    <row r="5070" spans="2:5" x14ac:dyDescent="0.45">
      <c r="B5070" s="261" t="s">
        <v>7960</v>
      </c>
      <c r="C5070" s="262">
        <v>542729</v>
      </c>
      <c r="D5070" s="262" t="s">
        <v>7961</v>
      </c>
      <c r="E5070" s="262" t="s">
        <v>574</v>
      </c>
    </row>
    <row r="5071" spans="2:5" x14ac:dyDescent="0.45">
      <c r="B5071" s="261" t="s">
        <v>7962</v>
      </c>
      <c r="C5071" s="262">
        <v>542730</v>
      </c>
      <c r="D5071" s="262" t="s">
        <v>7963</v>
      </c>
      <c r="E5071" s="262" t="s">
        <v>7567</v>
      </c>
    </row>
    <row r="5072" spans="2:5" x14ac:dyDescent="0.45">
      <c r="B5072" s="261" t="s">
        <v>7964</v>
      </c>
      <c r="C5072" s="262">
        <v>542747</v>
      </c>
      <c r="D5072" s="262" t="s">
        <v>7965</v>
      </c>
      <c r="E5072" s="262" t="s">
        <v>7567</v>
      </c>
    </row>
    <row r="5073" spans="2:5" x14ac:dyDescent="0.45">
      <c r="B5073" s="261" t="s">
        <v>7966</v>
      </c>
      <c r="C5073" s="262">
        <v>542752</v>
      </c>
      <c r="D5073" s="262" t="s">
        <v>7967</v>
      </c>
      <c r="E5073" s="262" t="s">
        <v>2154</v>
      </c>
    </row>
    <row r="5074" spans="2:5" x14ac:dyDescent="0.45">
      <c r="B5074" s="261" t="s">
        <v>7968</v>
      </c>
      <c r="C5074" s="262">
        <v>542753</v>
      </c>
      <c r="D5074" s="262" t="s">
        <v>7969</v>
      </c>
      <c r="E5074" s="262" t="s">
        <v>593</v>
      </c>
    </row>
    <row r="5075" spans="2:5" x14ac:dyDescent="0.45">
      <c r="B5075" s="261" t="s">
        <v>7970</v>
      </c>
      <c r="C5075" s="262">
        <v>542758</v>
      </c>
      <c r="D5075" s="262" t="s">
        <v>7971</v>
      </c>
      <c r="E5075" s="262" t="s">
        <v>7567</v>
      </c>
    </row>
    <row r="5076" spans="2:5" x14ac:dyDescent="0.45">
      <c r="B5076" s="261" t="s">
        <v>7972</v>
      </c>
      <c r="C5076" s="262">
        <v>542759</v>
      </c>
      <c r="D5076" s="262" t="s">
        <v>7973</v>
      </c>
      <c r="E5076" s="262" t="s">
        <v>576</v>
      </c>
    </row>
    <row r="5077" spans="2:5" x14ac:dyDescent="0.45">
      <c r="B5077" s="261" t="s">
        <v>7974</v>
      </c>
      <c r="C5077" s="262">
        <v>542760</v>
      </c>
      <c r="D5077" s="262" t="s">
        <v>7975</v>
      </c>
      <c r="E5077" s="262" t="s">
        <v>602</v>
      </c>
    </row>
    <row r="5078" spans="2:5" x14ac:dyDescent="0.45">
      <c r="B5078" s="261" t="s">
        <v>7976</v>
      </c>
      <c r="C5078" s="262">
        <v>542765</v>
      </c>
      <c r="D5078" s="262" t="s">
        <v>7977</v>
      </c>
      <c r="E5078" s="262" t="s">
        <v>1720</v>
      </c>
    </row>
    <row r="5079" spans="2:5" x14ac:dyDescent="0.45">
      <c r="B5079" s="261" t="s">
        <v>7978</v>
      </c>
      <c r="C5079" s="262">
        <v>542770</v>
      </c>
      <c r="D5079" s="262" t="s">
        <v>7979</v>
      </c>
      <c r="E5079" s="262" t="s">
        <v>545</v>
      </c>
    </row>
    <row r="5080" spans="2:5" x14ac:dyDescent="0.45">
      <c r="B5080" s="261" t="s">
        <v>7980</v>
      </c>
      <c r="C5080" s="262">
        <v>542771</v>
      </c>
      <c r="D5080" s="262" t="s">
        <v>7981</v>
      </c>
      <c r="E5080" s="262" t="s">
        <v>740</v>
      </c>
    </row>
    <row r="5081" spans="2:5" x14ac:dyDescent="0.45">
      <c r="B5081" s="261" t="s">
        <v>7982</v>
      </c>
      <c r="C5081" s="262">
        <v>542772</v>
      </c>
      <c r="D5081" s="262" t="s">
        <v>7983</v>
      </c>
      <c r="E5081" s="262" t="s">
        <v>542</v>
      </c>
    </row>
    <row r="5082" spans="2:5" x14ac:dyDescent="0.45">
      <c r="B5082" s="261" t="s">
        <v>7984</v>
      </c>
      <c r="C5082" s="262">
        <v>542773</v>
      </c>
      <c r="D5082" s="262" t="s">
        <v>7985</v>
      </c>
      <c r="E5082" s="262" t="s">
        <v>542</v>
      </c>
    </row>
    <row r="5083" spans="2:5" x14ac:dyDescent="0.45">
      <c r="B5083" s="261" t="s">
        <v>7986</v>
      </c>
      <c r="C5083" s="262">
        <v>542774</v>
      </c>
      <c r="D5083" s="262" t="s">
        <v>7987</v>
      </c>
      <c r="E5083" s="262" t="s">
        <v>576</v>
      </c>
    </row>
    <row r="5084" spans="2:5" x14ac:dyDescent="0.45">
      <c r="B5084" s="261" t="s">
        <v>7988</v>
      </c>
      <c r="C5084" s="262">
        <v>542801</v>
      </c>
      <c r="D5084" s="262" t="s">
        <v>7989</v>
      </c>
      <c r="E5084" s="262" t="s">
        <v>567</v>
      </c>
    </row>
    <row r="5085" spans="2:5" x14ac:dyDescent="0.45">
      <c r="B5085" s="261" t="s">
        <v>7990</v>
      </c>
      <c r="C5085" s="262">
        <v>542802</v>
      </c>
      <c r="D5085" s="262" t="s">
        <v>7991</v>
      </c>
      <c r="E5085" s="262" t="s">
        <v>542</v>
      </c>
    </row>
    <row r="5086" spans="2:5" x14ac:dyDescent="0.45">
      <c r="B5086" s="261" t="s">
        <v>7992</v>
      </c>
      <c r="C5086" s="262">
        <v>542803</v>
      </c>
      <c r="D5086" s="262" t="s">
        <v>7993</v>
      </c>
      <c r="E5086" s="262" t="s">
        <v>581</v>
      </c>
    </row>
    <row r="5087" spans="2:5" x14ac:dyDescent="0.45">
      <c r="B5087" s="261" t="s">
        <v>7994</v>
      </c>
      <c r="C5087" s="262">
        <v>542804</v>
      </c>
      <c r="D5087" s="262" t="s">
        <v>7995</v>
      </c>
      <c r="E5087" s="262" t="s">
        <v>7567</v>
      </c>
    </row>
    <row r="5088" spans="2:5" x14ac:dyDescent="0.45">
      <c r="B5088" s="261" t="s">
        <v>7996</v>
      </c>
      <c r="C5088" s="262">
        <v>542805</v>
      </c>
      <c r="D5088" s="262" t="s">
        <v>7997</v>
      </c>
      <c r="E5088" s="262" t="s">
        <v>7567</v>
      </c>
    </row>
    <row r="5089" spans="2:5" x14ac:dyDescent="0.45">
      <c r="B5089" s="261" t="s">
        <v>7998</v>
      </c>
      <c r="C5089" s="262">
        <v>542806</v>
      </c>
      <c r="D5089" s="262" t="s">
        <v>7999</v>
      </c>
      <c r="E5089" s="262" t="s">
        <v>7567</v>
      </c>
    </row>
    <row r="5090" spans="2:5" x14ac:dyDescent="0.45">
      <c r="B5090" s="261" t="s">
        <v>8000</v>
      </c>
      <c r="C5090" s="262">
        <v>542807</v>
      </c>
      <c r="D5090" s="262" t="s">
        <v>8001</v>
      </c>
      <c r="E5090" s="262" t="s">
        <v>7567</v>
      </c>
    </row>
    <row r="5091" spans="2:5" x14ac:dyDescent="0.45">
      <c r="B5091" s="261" t="s">
        <v>8002</v>
      </c>
      <c r="C5091" s="262">
        <v>542808</v>
      </c>
      <c r="D5091" s="262" t="s">
        <v>8003</v>
      </c>
      <c r="E5091" s="262" t="s">
        <v>7567</v>
      </c>
    </row>
    <row r="5092" spans="2:5" x14ac:dyDescent="0.45">
      <c r="B5092" s="261" t="s">
        <v>8004</v>
      </c>
      <c r="C5092" s="262">
        <v>542809</v>
      </c>
      <c r="D5092" s="262" t="s">
        <v>8005</v>
      </c>
      <c r="E5092" s="262" t="s">
        <v>7567</v>
      </c>
    </row>
    <row r="5093" spans="2:5" x14ac:dyDescent="0.45">
      <c r="B5093" s="261" t="s">
        <v>8006</v>
      </c>
      <c r="C5093" s="262">
        <v>542810</v>
      </c>
      <c r="D5093" s="262" t="s">
        <v>8007</v>
      </c>
      <c r="E5093" s="262" t="s">
        <v>7567</v>
      </c>
    </row>
    <row r="5094" spans="2:5" x14ac:dyDescent="0.45">
      <c r="B5094" s="261" t="s">
        <v>8008</v>
      </c>
      <c r="C5094" s="262">
        <v>542811</v>
      </c>
      <c r="D5094" s="262" t="s">
        <v>8009</v>
      </c>
      <c r="E5094" s="262" t="s">
        <v>7567</v>
      </c>
    </row>
    <row r="5095" spans="2:5" x14ac:dyDescent="0.45">
      <c r="B5095" s="261" t="s">
        <v>8010</v>
      </c>
      <c r="C5095" s="262">
        <v>542812</v>
      </c>
      <c r="D5095" s="262" t="s">
        <v>8011</v>
      </c>
      <c r="E5095" s="262" t="s">
        <v>718</v>
      </c>
    </row>
    <row r="5096" spans="2:5" x14ac:dyDescent="0.45">
      <c r="B5096" s="261" t="s">
        <v>8012</v>
      </c>
      <c r="C5096" s="262">
        <v>542813</v>
      </c>
      <c r="D5096" s="262" t="s">
        <v>8013</v>
      </c>
      <c r="E5096" s="262" t="s">
        <v>7567</v>
      </c>
    </row>
    <row r="5097" spans="2:5" x14ac:dyDescent="0.45">
      <c r="B5097" s="261" t="s">
        <v>8014</v>
      </c>
      <c r="C5097" s="262">
        <v>542814</v>
      </c>
      <c r="D5097" s="262" t="s">
        <v>8015</v>
      </c>
      <c r="E5097" s="262" t="s">
        <v>7567</v>
      </c>
    </row>
    <row r="5098" spans="2:5" x14ac:dyDescent="0.45">
      <c r="B5098" s="261" t="s">
        <v>8016</v>
      </c>
      <c r="C5098" s="262">
        <v>542815</v>
      </c>
      <c r="D5098" s="262" t="s">
        <v>8017</v>
      </c>
      <c r="E5098" s="262" t="s">
        <v>7567</v>
      </c>
    </row>
    <row r="5099" spans="2:5" x14ac:dyDescent="0.45">
      <c r="B5099" s="261" t="s">
        <v>8018</v>
      </c>
      <c r="C5099" s="262">
        <v>542816</v>
      </c>
      <c r="D5099" s="262" t="s">
        <v>8019</v>
      </c>
      <c r="E5099" s="262" t="s">
        <v>7567</v>
      </c>
    </row>
    <row r="5100" spans="2:5" x14ac:dyDescent="0.45">
      <c r="B5100" s="261" t="s">
        <v>8020</v>
      </c>
      <c r="C5100" s="262">
        <v>542817</v>
      </c>
      <c r="D5100" s="262" t="s">
        <v>8021</v>
      </c>
      <c r="E5100" s="262" t="s">
        <v>7567</v>
      </c>
    </row>
    <row r="5101" spans="2:5" x14ac:dyDescent="0.45">
      <c r="B5101" s="261" t="s">
        <v>8022</v>
      </c>
      <c r="C5101" s="262">
        <v>542818</v>
      </c>
      <c r="D5101" s="262" t="s">
        <v>8023</v>
      </c>
      <c r="E5101" s="262" t="s">
        <v>7567</v>
      </c>
    </row>
    <row r="5102" spans="2:5" x14ac:dyDescent="0.45">
      <c r="B5102" s="261" t="s">
        <v>8024</v>
      </c>
      <c r="C5102" s="262">
        <v>542819</v>
      </c>
      <c r="D5102" s="262" t="s">
        <v>8025</v>
      </c>
      <c r="E5102" s="262" t="s">
        <v>7567</v>
      </c>
    </row>
    <row r="5103" spans="2:5" x14ac:dyDescent="0.45">
      <c r="B5103" s="261" t="s">
        <v>8026</v>
      </c>
      <c r="C5103" s="262">
        <v>542820</v>
      </c>
      <c r="D5103" s="262" t="s">
        <v>8027</v>
      </c>
      <c r="E5103" s="262" t="s">
        <v>7567</v>
      </c>
    </row>
    <row r="5104" spans="2:5" x14ac:dyDescent="0.45">
      <c r="B5104" s="261" t="s">
        <v>8028</v>
      </c>
      <c r="C5104" s="262">
        <v>542830</v>
      </c>
      <c r="D5104" s="262" t="s">
        <v>8029</v>
      </c>
      <c r="E5104" s="262" t="s">
        <v>1558</v>
      </c>
    </row>
    <row r="5105" spans="2:5" x14ac:dyDescent="0.45">
      <c r="B5105" s="261" t="s">
        <v>8030</v>
      </c>
      <c r="C5105" s="262">
        <v>542836</v>
      </c>
      <c r="D5105" s="262" t="s">
        <v>8031</v>
      </c>
      <c r="E5105" s="262" t="s">
        <v>7567</v>
      </c>
    </row>
    <row r="5106" spans="2:5" x14ac:dyDescent="0.45">
      <c r="B5106" s="261" t="s">
        <v>8032</v>
      </c>
      <c r="C5106" s="262">
        <v>542837</v>
      </c>
      <c r="D5106" s="262" t="s">
        <v>8033</v>
      </c>
      <c r="E5106" s="262" t="s">
        <v>7567</v>
      </c>
    </row>
    <row r="5107" spans="2:5" x14ac:dyDescent="0.45">
      <c r="B5107" s="261" t="s">
        <v>8034</v>
      </c>
      <c r="C5107" s="262">
        <v>542838</v>
      </c>
      <c r="D5107" s="262" t="s">
        <v>8035</v>
      </c>
      <c r="E5107" s="262" t="s">
        <v>7567</v>
      </c>
    </row>
    <row r="5108" spans="2:5" x14ac:dyDescent="0.45">
      <c r="B5108" s="261" t="s">
        <v>8036</v>
      </c>
      <c r="C5108" s="262">
        <v>542839</v>
      </c>
      <c r="D5108" s="262" t="s">
        <v>8037</v>
      </c>
      <c r="E5108" s="262" t="s">
        <v>7567</v>
      </c>
    </row>
    <row r="5109" spans="2:5" x14ac:dyDescent="0.45">
      <c r="B5109" s="261" t="s">
        <v>8038</v>
      </c>
      <c r="C5109" s="262">
        <v>542840</v>
      </c>
      <c r="D5109" s="262" t="s">
        <v>8039</v>
      </c>
      <c r="E5109" s="262" t="s">
        <v>7567</v>
      </c>
    </row>
    <row r="5110" spans="2:5" x14ac:dyDescent="0.45">
      <c r="B5110" s="261" t="s">
        <v>8040</v>
      </c>
      <c r="C5110" s="262">
        <v>542841</v>
      </c>
      <c r="D5110" s="262" t="s">
        <v>8041</v>
      </c>
      <c r="E5110" s="262" t="s">
        <v>7567</v>
      </c>
    </row>
    <row r="5111" spans="2:5" x14ac:dyDescent="0.45">
      <c r="B5111" s="261" t="s">
        <v>8042</v>
      </c>
      <c r="C5111" s="262">
        <v>542842</v>
      </c>
      <c r="D5111" s="262" t="s">
        <v>8043</v>
      </c>
      <c r="E5111" s="262" t="s">
        <v>7567</v>
      </c>
    </row>
    <row r="5112" spans="2:5" x14ac:dyDescent="0.45">
      <c r="B5112" s="261" t="s">
        <v>8044</v>
      </c>
      <c r="C5112" s="262">
        <v>542843</v>
      </c>
      <c r="D5112" s="262" t="s">
        <v>8045</v>
      </c>
      <c r="E5112" s="262" t="s">
        <v>7567</v>
      </c>
    </row>
    <row r="5113" spans="2:5" x14ac:dyDescent="0.45">
      <c r="B5113" s="261" t="s">
        <v>8046</v>
      </c>
      <c r="C5113" s="262">
        <v>542844</v>
      </c>
      <c r="D5113" s="262" t="s">
        <v>8047</v>
      </c>
      <c r="E5113" s="262" t="s">
        <v>7567</v>
      </c>
    </row>
    <row r="5114" spans="2:5" x14ac:dyDescent="0.45">
      <c r="B5114" s="261" t="s">
        <v>8048</v>
      </c>
      <c r="C5114" s="262">
        <v>542845</v>
      </c>
      <c r="D5114" s="262" t="s">
        <v>8049</v>
      </c>
      <c r="E5114" s="262" t="s">
        <v>7567</v>
      </c>
    </row>
    <row r="5115" spans="2:5" x14ac:dyDescent="0.45">
      <c r="B5115" s="261" t="s">
        <v>8050</v>
      </c>
      <c r="C5115" s="262">
        <v>542846</v>
      </c>
      <c r="D5115" s="262" t="s">
        <v>8051</v>
      </c>
      <c r="E5115" s="262" t="s">
        <v>7567</v>
      </c>
    </row>
    <row r="5116" spans="2:5" x14ac:dyDescent="0.45">
      <c r="B5116" s="261" t="s">
        <v>8052</v>
      </c>
      <c r="C5116" s="262">
        <v>542847</v>
      </c>
      <c r="D5116" s="262" t="s">
        <v>8053</v>
      </c>
      <c r="E5116" s="262" t="s">
        <v>7567</v>
      </c>
    </row>
    <row r="5117" spans="2:5" x14ac:dyDescent="0.45">
      <c r="B5117" s="261" t="s">
        <v>8054</v>
      </c>
      <c r="C5117" s="262">
        <v>542848</v>
      </c>
      <c r="D5117" s="262" t="s">
        <v>8055</v>
      </c>
      <c r="E5117" s="262" t="s">
        <v>7567</v>
      </c>
    </row>
    <row r="5118" spans="2:5" x14ac:dyDescent="0.45">
      <c r="B5118" s="261" t="s">
        <v>8056</v>
      </c>
      <c r="C5118" s="262">
        <v>542849</v>
      </c>
      <c r="D5118" s="262" t="s">
        <v>8057</v>
      </c>
      <c r="E5118" s="262" t="s">
        <v>7567</v>
      </c>
    </row>
    <row r="5119" spans="2:5" x14ac:dyDescent="0.45">
      <c r="B5119" s="261" t="s">
        <v>8058</v>
      </c>
      <c r="C5119" s="262">
        <v>542850</v>
      </c>
      <c r="D5119" s="262" t="s">
        <v>8059</v>
      </c>
      <c r="E5119" s="262" t="s">
        <v>672</v>
      </c>
    </row>
    <row r="5120" spans="2:5" x14ac:dyDescent="0.45">
      <c r="B5120" s="261" t="s">
        <v>8060</v>
      </c>
      <c r="C5120" s="262">
        <v>542851</v>
      </c>
      <c r="D5120" s="262" t="s">
        <v>8061</v>
      </c>
      <c r="E5120" s="262" t="s">
        <v>643</v>
      </c>
    </row>
    <row r="5121" spans="2:5" x14ac:dyDescent="0.45">
      <c r="B5121" s="261" t="s">
        <v>8062</v>
      </c>
      <c r="C5121" s="262">
        <v>542852</v>
      </c>
      <c r="D5121" s="262" t="s">
        <v>8063</v>
      </c>
      <c r="E5121" s="262" t="s">
        <v>1256</v>
      </c>
    </row>
    <row r="5122" spans="2:5" x14ac:dyDescent="0.45">
      <c r="B5122" s="261" t="s">
        <v>8064</v>
      </c>
      <c r="C5122" s="262">
        <v>542857</v>
      </c>
      <c r="D5122" s="262" t="s">
        <v>8065</v>
      </c>
      <c r="E5122" s="262" t="s">
        <v>1052</v>
      </c>
    </row>
    <row r="5123" spans="2:5" x14ac:dyDescent="0.45">
      <c r="B5123" s="261" t="s">
        <v>8066</v>
      </c>
      <c r="C5123" s="262">
        <v>542862</v>
      </c>
      <c r="D5123" s="262" t="s">
        <v>8067</v>
      </c>
      <c r="E5123" s="262" t="s">
        <v>574</v>
      </c>
    </row>
    <row r="5124" spans="2:5" x14ac:dyDescent="0.45">
      <c r="B5124" s="261" t="s">
        <v>8068</v>
      </c>
      <c r="C5124" s="262">
        <v>542863</v>
      </c>
      <c r="D5124" s="262" t="s">
        <v>8069</v>
      </c>
      <c r="E5124" s="262" t="s">
        <v>7567</v>
      </c>
    </row>
    <row r="5125" spans="2:5" x14ac:dyDescent="0.45">
      <c r="B5125" s="261" t="s">
        <v>8070</v>
      </c>
      <c r="C5125" s="262">
        <v>542864</v>
      </c>
      <c r="D5125" s="262" t="s">
        <v>8071</v>
      </c>
      <c r="E5125" s="262" t="s">
        <v>645</v>
      </c>
    </row>
    <row r="5126" spans="2:5" x14ac:dyDescent="0.45">
      <c r="B5126" s="261" t="s">
        <v>8072</v>
      </c>
      <c r="C5126" s="262">
        <v>542865</v>
      </c>
      <c r="D5126" s="262" t="s">
        <v>8073</v>
      </c>
      <c r="E5126" s="262" t="s">
        <v>753</v>
      </c>
    </row>
    <row r="5127" spans="2:5" x14ac:dyDescent="0.45">
      <c r="B5127" s="261" t="s">
        <v>8074</v>
      </c>
      <c r="C5127" s="262">
        <v>542866</v>
      </c>
      <c r="D5127" s="262" t="s">
        <v>8075</v>
      </c>
      <c r="E5127" s="262" t="s">
        <v>542</v>
      </c>
    </row>
    <row r="5128" spans="2:5" x14ac:dyDescent="0.45">
      <c r="B5128" s="261" t="s">
        <v>8076</v>
      </c>
      <c r="C5128" s="262">
        <v>542867</v>
      </c>
      <c r="D5128" s="262" t="s">
        <v>8077</v>
      </c>
      <c r="E5128" s="262" t="s">
        <v>875</v>
      </c>
    </row>
    <row r="5129" spans="2:5" x14ac:dyDescent="0.45">
      <c r="B5129" s="261" t="s">
        <v>8078</v>
      </c>
      <c r="C5129" s="262">
        <v>542904</v>
      </c>
      <c r="D5129" s="262" t="s">
        <v>8079</v>
      </c>
      <c r="E5129" s="262" t="s">
        <v>875</v>
      </c>
    </row>
    <row r="5130" spans="2:5" x14ac:dyDescent="0.45">
      <c r="B5130" s="261" t="s">
        <v>8080</v>
      </c>
      <c r="C5130" s="262">
        <v>542905</v>
      </c>
      <c r="D5130" s="262" t="s">
        <v>8081</v>
      </c>
      <c r="E5130" s="262" t="s">
        <v>855</v>
      </c>
    </row>
    <row r="5131" spans="2:5" x14ac:dyDescent="0.45">
      <c r="B5131" s="261" t="s">
        <v>8082</v>
      </c>
      <c r="C5131" s="262">
        <v>542906</v>
      </c>
      <c r="D5131" s="262" t="s">
        <v>8083</v>
      </c>
      <c r="E5131" s="262" t="s">
        <v>576</v>
      </c>
    </row>
    <row r="5132" spans="2:5" x14ac:dyDescent="0.45">
      <c r="B5132" s="261" t="s">
        <v>8084</v>
      </c>
      <c r="C5132" s="262">
        <v>542907</v>
      </c>
      <c r="D5132" s="262" t="s">
        <v>8085</v>
      </c>
      <c r="E5132" s="262" t="s">
        <v>678</v>
      </c>
    </row>
    <row r="5133" spans="2:5" x14ac:dyDescent="0.45">
      <c r="B5133" s="261" t="s">
        <v>8086</v>
      </c>
      <c r="C5133" s="262">
        <v>542910</v>
      </c>
      <c r="D5133" s="262" t="s">
        <v>8087</v>
      </c>
      <c r="E5133" s="262" t="s">
        <v>992</v>
      </c>
    </row>
    <row r="5134" spans="2:5" x14ac:dyDescent="0.45">
      <c r="B5134" s="261" t="s">
        <v>8088</v>
      </c>
      <c r="C5134" s="262">
        <v>542911</v>
      </c>
      <c r="D5134" s="262" t="s">
        <v>8089</v>
      </c>
      <c r="E5134" s="262" t="s">
        <v>576</v>
      </c>
    </row>
    <row r="5135" spans="2:5" x14ac:dyDescent="0.45">
      <c r="B5135" s="261" t="s">
        <v>8090</v>
      </c>
      <c r="C5135" s="262">
        <v>542918</v>
      </c>
      <c r="D5135" s="262" t="s">
        <v>8091</v>
      </c>
      <c r="E5135" s="262" t="s">
        <v>747</v>
      </c>
    </row>
    <row r="5136" spans="2:5" x14ac:dyDescent="0.45">
      <c r="B5136" s="261" t="s">
        <v>8092</v>
      </c>
      <c r="C5136" s="262">
        <v>542919</v>
      </c>
      <c r="D5136" s="262" t="s">
        <v>8093</v>
      </c>
      <c r="E5136" s="262" t="s">
        <v>747</v>
      </c>
    </row>
    <row r="5137" spans="2:5" x14ac:dyDescent="0.45">
      <c r="B5137" s="261" t="s">
        <v>8094</v>
      </c>
      <c r="C5137" s="262">
        <v>542920</v>
      </c>
      <c r="D5137" s="262" t="s">
        <v>8095</v>
      </c>
      <c r="E5137" s="262" t="s">
        <v>702</v>
      </c>
    </row>
    <row r="5138" spans="2:5" x14ac:dyDescent="0.45">
      <c r="B5138" s="261" t="s">
        <v>8096</v>
      </c>
      <c r="C5138" s="262">
        <v>542921</v>
      </c>
      <c r="D5138" s="262" t="s">
        <v>8097</v>
      </c>
      <c r="E5138" s="262" t="s">
        <v>7567</v>
      </c>
    </row>
    <row r="5139" spans="2:5" x14ac:dyDescent="0.45">
      <c r="B5139" s="261" t="s">
        <v>8098</v>
      </c>
      <c r="C5139" s="262">
        <v>542922</v>
      </c>
      <c r="D5139" s="262" t="s">
        <v>8099</v>
      </c>
      <c r="E5139" s="262" t="s">
        <v>7567</v>
      </c>
    </row>
    <row r="5140" spans="2:5" x14ac:dyDescent="0.45">
      <c r="B5140" s="261" t="s">
        <v>8100</v>
      </c>
      <c r="C5140" s="262">
        <v>542923</v>
      </c>
      <c r="D5140" s="262" t="s">
        <v>8101</v>
      </c>
      <c r="E5140" s="262" t="s">
        <v>545</v>
      </c>
    </row>
    <row r="5141" spans="2:5" x14ac:dyDescent="0.45">
      <c r="B5141" s="261" t="s">
        <v>8102</v>
      </c>
      <c r="C5141" s="262">
        <v>542924</v>
      </c>
      <c r="D5141" s="262" t="s">
        <v>8103</v>
      </c>
      <c r="E5141" s="262" t="s">
        <v>548</v>
      </c>
    </row>
    <row r="5142" spans="2:5" x14ac:dyDescent="0.45">
      <c r="B5142" s="261" t="s">
        <v>8104</v>
      </c>
      <c r="C5142" s="262">
        <v>542931</v>
      </c>
      <c r="D5142" s="262" t="s">
        <v>8105</v>
      </c>
      <c r="E5142" s="262" t="s">
        <v>576</v>
      </c>
    </row>
    <row r="5143" spans="2:5" x14ac:dyDescent="0.45">
      <c r="B5143" s="261" t="s">
        <v>8106</v>
      </c>
      <c r="C5143" s="262">
        <v>542932</v>
      </c>
      <c r="D5143" s="262" t="s">
        <v>8107</v>
      </c>
      <c r="E5143" s="262" t="s">
        <v>1037</v>
      </c>
    </row>
    <row r="5144" spans="2:5" x14ac:dyDescent="0.45">
      <c r="B5144" s="261" t="s">
        <v>8108</v>
      </c>
      <c r="C5144" s="262">
        <v>542933</v>
      </c>
      <c r="D5144" s="262" t="s">
        <v>8109</v>
      </c>
      <c r="E5144" s="262" t="s">
        <v>1792</v>
      </c>
    </row>
    <row r="5145" spans="2:5" x14ac:dyDescent="0.45">
      <c r="B5145" s="261" t="s">
        <v>8110</v>
      </c>
      <c r="C5145" s="262">
        <v>542934</v>
      </c>
      <c r="D5145" s="262" t="s">
        <v>8111</v>
      </c>
      <c r="E5145" s="262" t="s">
        <v>597</v>
      </c>
    </row>
    <row r="5146" spans="2:5" x14ac:dyDescent="0.45">
      <c r="B5146" s="261" t="s">
        <v>8112</v>
      </c>
      <c r="C5146" s="262">
        <v>542935</v>
      </c>
      <c r="D5146" s="262" t="s">
        <v>8113</v>
      </c>
      <c r="E5146" s="262" t="s">
        <v>619</v>
      </c>
    </row>
    <row r="5147" spans="2:5" x14ac:dyDescent="0.45">
      <c r="B5147" s="261" t="s">
        <v>8114</v>
      </c>
      <c r="C5147" s="262">
        <v>542938</v>
      </c>
      <c r="D5147" s="262" t="s">
        <v>8115</v>
      </c>
      <c r="E5147" s="262" t="s">
        <v>964</v>
      </c>
    </row>
    <row r="5148" spans="2:5" x14ac:dyDescent="0.45">
      <c r="B5148" s="261" t="s">
        <v>8116</v>
      </c>
      <c r="C5148" s="262">
        <v>543064</v>
      </c>
      <c r="D5148" s="262" t="s">
        <v>8117</v>
      </c>
      <c r="E5148" s="262" t="s">
        <v>597</v>
      </c>
    </row>
    <row r="5149" spans="2:5" x14ac:dyDescent="0.45">
      <c r="B5149" s="261" t="s">
        <v>8118</v>
      </c>
      <c r="C5149" s="262">
        <v>543065</v>
      </c>
      <c r="D5149" s="262" t="s">
        <v>8119</v>
      </c>
      <c r="E5149" s="262" t="s">
        <v>743</v>
      </c>
    </row>
    <row r="5150" spans="2:5" x14ac:dyDescent="0.45">
      <c r="B5150" s="261" t="s">
        <v>8120</v>
      </c>
      <c r="C5150" s="262">
        <v>543066</v>
      </c>
      <c r="D5150" s="262" t="s">
        <v>8121</v>
      </c>
      <c r="E5150" s="262" t="s">
        <v>576</v>
      </c>
    </row>
    <row r="5151" spans="2:5" x14ac:dyDescent="0.45">
      <c r="B5151" s="261" t="s">
        <v>8122</v>
      </c>
      <c r="C5151" s="262">
        <v>543144</v>
      </c>
      <c r="D5151" s="262" t="s">
        <v>8123</v>
      </c>
      <c r="E5151" s="262" t="s">
        <v>7567</v>
      </c>
    </row>
    <row r="5152" spans="2:5" x14ac:dyDescent="0.45">
      <c r="B5152" s="261" t="s">
        <v>8124</v>
      </c>
      <c r="C5152" s="262">
        <v>543145</v>
      </c>
      <c r="D5152" s="262" t="s">
        <v>8125</v>
      </c>
      <c r="E5152" s="262" t="s">
        <v>7567</v>
      </c>
    </row>
    <row r="5153" spans="2:5" x14ac:dyDescent="0.45">
      <c r="B5153" s="261" t="s">
        <v>8122</v>
      </c>
      <c r="C5153" s="262">
        <v>543146</v>
      </c>
      <c r="D5153" s="262" t="s">
        <v>8126</v>
      </c>
      <c r="E5153" s="262" t="s">
        <v>7567</v>
      </c>
    </row>
    <row r="5154" spans="2:5" x14ac:dyDescent="0.45">
      <c r="B5154" s="261" t="s">
        <v>8127</v>
      </c>
      <c r="C5154" s="262">
        <v>543147</v>
      </c>
      <c r="D5154" s="262" t="s">
        <v>8128</v>
      </c>
      <c r="E5154" s="262" t="s">
        <v>7567</v>
      </c>
    </row>
    <row r="5155" spans="2:5" x14ac:dyDescent="0.45">
      <c r="B5155" s="261" t="s">
        <v>8127</v>
      </c>
      <c r="C5155" s="262">
        <v>543148</v>
      </c>
      <c r="D5155" s="262" t="s">
        <v>8129</v>
      </c>
      <c r="E5155" s="262" t="s">
        <v>7567</v>
      </c>
    </row>
    <row r="5156" spans="2:5" x14ac:dyDescent="0.45">
      <c r="B5156" s="261" t="s">
        <v>8130</v>
      </c>
      <c r="C5156" s="262">
        <v>543149</v>
      </c>
      <c r="D5156" s="262" t="s">
        <v>8131</v>
      </c>
      <c r="E5156" s="262" t="s">
        <v>7567</v>
      </c>
    </row>
    <row r="5157" spans="2:5" x14ac:dyDescent="0.45">
      <c r="B5157" s="261" t="s">
        <v>8132</v>
      </c>
      <c r="C5157" s="262">
        <v>543150</v>
      </c>
      <c r="D5157" s="262" t="s">
        <v>8133</v>
      </c>
      <c r="E5157" s="262" t="s">
        <v>7567</v>
      </c>
    </row>
    <row r="5158" spans="2:5" x14ac:dyDescent="0.45">
      <c r="B5158" s="261" t="s">
        <v>8134</v>
      </c>
      <c r="C5158" s="262">
        <v>543151</v>
      </c>
      <c r="D5158" s="262" t="s">
        <v>8135</v>
      </c>
      <c r="E5158" s="262" t="s">
        <v>7567</v>
      </c>
    </row>
    <row r="5159" spans="2:5" x14ac:dyDescent="0.45">
      <c r="B5159" s="261" t="s">
        <v>8136</v>
      </c>
      <c r="C5159" s="262">
        <v>543152</v>
      </c>
      <c r="D5159" s="262" t="s">
        <v>8137</v>
      </c>
      <c r="E5159" s="262" t="s">
        <v>7567</v>
      </c>
    </row>
    <row r="5160" spans="2:5" x14ac:dyDescent="0.45">
      <c r="B5160" s="261" t="s">
        <v>8138</v>
      </c>
      <c r="C5160" s="262">
        <v>543153</v>
      </c>
      <c r="D5160" s="262" t="s">
        <v>8139</v>
      </c>
      <c r="E5160" s="262" t="s">
        <v>7567</v>
      </c>
    </row>
    <row r="5161" spans="2:5" x14ac:dyDescent="0.45">
      <c r="B5161" s="261" t="s">
        <v>8136</v>
      </c>
      <c r="C5161" s="262">
        <v>543154</v>
      </c>
      <c r="D5161" s="262" t="s">
        <v>8140</v>
      </c>
      <c r="E5161" s="262" t="s">
        <v>7567</v>
      </c>
    </row>
    <row r="5162" spans="2:5" x14ac:dyDescent="0.45">
      <c r="B5162" s="261" t="s">
        <v>8141</v>
      </c>
      <c r="C5162" s="262">
        <v>543155</v>
      </c>
      <c r="D5162" s="262" t="s">
        <v>8142</v>
      </c>
      <c r="E5162" s="262" t="s">
        <v>7567</v>
      </c>
    </row>
    <row r="5163" spans="2:5" x14ac:dyDescent="0.45">
      <c r="B5163" s="261" t="s">
        <v>8143</v>
      </c>
      <c r="C5163" s="262">
        <v>543156</v>
      </c>
      <c r="D5163" s="262" t="s">
        <v>8144</v>
      </c>
      <c r="E5163" s="262" t="s">
        <v>7567</v>
      </c>
    </row>
    <row r="5164" spans="2:5" x14ac:dyDescent="0.45">
      <c r="B5164" s="261" t="s">
        <v>8141</v>
      </c>
      <c r="C5164" s="262">
        <v>543168</v>
      </c>
      <c r="D5164" s="262" t="s">
        <v>8145</v>
      </c>
      <c r="E5164" s="262" t="s">
        <v>7567</v>
      </c>
    </row>
    <row r="5165" spans="2:5" x14ac:dyDescent="0.45">
      <c r="B5165" s="261" t="s">
        <v>8143</v>
      </c>
      <c r="C5165" s="262">
        <v>543169</v>
      </c>
      <c r="D5165" s="262" t="s">
        <v>8146</v>
      </c>
      <c r="E5165" s="262" t="s">
        <v>7567</v>
      </c>
    </row>
    <row r="5166" spans="2:5" x14ac:dyDescent="0.45">
      <c r="B5166" s="261" t="s">
        <v>8124</v>
      </c>
      <c r="C5166" s="262">
        <v>543170</v>
      </c>
      <c r="D5166" s="262" t="s">
        <v>8147</v>
      </c>
      <c r="E5166" s="262" t="s">
        <v>7567</v>
      </c>
    </row>
    <row r="5167" spans="2:5" x14ac:dyDescent="0.45">
      <c r="B5167" s="261" t="s">
        <v>8148</v>
      </c>
      <c r="C5167" s="262">
        <v>543171</v>
      </c>
      <c r="D5167" s="262" t="s">
        <v>8149</v>
      </c>
      <c r="E5167" s="262" t="s">
        <v>672</v>
      </c>
    </row>
    <row r="5168" spans="2:5" x14ac:dyDescent="0.45">
      <c r="B5168" s="261" t="s">
        <v>8150</v>
      </c>
      <c r="C5168" s="262">
        <v>543172</v>
      </c>
      <c r="D5168" s="262" t="s">
        <v>8151</v>
      </c>
      <c r="E5168" s="262" t="s">
        <v>567</v>
      </c>
    </row>
    <row r="5169" spans="2:5" x14ac:dyDescent="0.45">
      <c r="B5169" s="261" t="s">
        <v>8152</v>
      </c>
      <c r="C5169" s="262">
        <v>543173</v>
      </c>
      <c r="D5169" s="262" t="s">
        <v>8153</v>
      </c>
      <c r="E5169" s="262" t="s">
        <v>7567</v>
      </c>
    </row>
    <row r="5170" spans="2:5" x14ac:dyDescent="0.45">
      <c r="B5170" s="261" t="s">
        <v>8154</v>
      </c>
      <c r="C5170" s="262">
        <v>543174</v>
      </c>
      <c r="D5170" s="262" t="s">
        <v>8155</v>
      </c>
      <c r="E5170" s="262" t="s">
        <v>7567</v>
      </c>
    </row>
    <row r="5171" spans="2:5" x14ac:dyDescent="0.45">
      <c r="B5171" s="261" t="s">
        <v>8156</v>
      </c>
      <c r="C5171" s="262">
        <v>543175</v>
      </c>
      <c r="D5171" s="262" t="s">
        <v>8157</v>
      </c>
      <c r="E5171" s="262" t="s">
        <v>7567</v>
      </c>
    </row>
    <row r="5172" spans="2:5" x14ac:dyDescent="0.45">
      <c r="B5172" s="261" t="s">
        <v>8158</v>
      </c>
      <c r="C5172" s="262">
        <v>543176</v>
      </c>
      <c r="D5172" s="262" t="s">
        <v>8159</v>
      </c>
      <c r="E5172" s="262" t="s">
        <v>7567</v>
      </c>
    </row>
    <row r="5173" spans="2:5" x14ac:dyDescent="0.45">
      <c r="B5173" s="261" t="s">
        <v>8160</v>
      </c>
      <c r="C5173" s="262">
        <v>543177</v>
      </c>
      <c r="D5173" s="262" t="s">
        <v>8161</v>
      </c>
      <c r="E5173" s="262" t="s">
        <v>7567</v>
      </c>
    </row>
    <row r="5174" spans="2:5" x14ac:dyDescent="0.45">
      <c r="B5174" s="261" t="s">
        <v>8162</v>
      </c>
      <c r="C5174" s="262">
        <v>543178</v>
      </c>
      <c r="D5174" s="262" t="s">
        <v>8163</v>
      </c>
      <c r="E5174" s="262" t="s">
        <v>7567</v>
      </c>
    </row>
    <row r="5175" spans="2:5" x14ac:dyDescent="0.45">
      <c r="B5175" s="261" t="s">
        <v>8164</v>
      </c>
      <c r="C5175" s="262">
        <v>543179</v>
      </c>
      <c r="D5175" s="262" t="s">
        <v>8165</v>
      </c>
      <c r="E5175" s="262" t="s">
        <v>7567</v>
      </c>
    </row>
    <row r="5176" spans="2:5" x14ac:dyDescent="0.45">
      <c r="B5176" s="261" t="s">
        <v>8166</v>
      </c>
      <c r="C5176" s="262">
        <v>543180</v>
      </c>
      <c r="D5176" s="262" t="s">
        <v>8167</v>
      </c>
      <c r="E5176" s="262" t="s">
        <v>7567</v>
      </c>
    </row>
    <row r="5177" spans="2:5" x14ac:dyDescent="0.45">
      <c r="B5177" s="261" t="s">
        <v>8168</v>
      </c>
      <c r="C5177" s="262">
        <v>543181</v>
      </c>
      <c r="D5177" s="262" t="s">
        <v>8169</v>
      </c>
      <c r="E5177" s="262" t="s">
        <v>7567</v>
      </c>
    </row>
    <row r="5178" spans="2:5" x14ac:dyDescent="0.45">
      <c r="B5178" s="261" t="s">
        <v>8170</v>
      </c>
      <c r="C5178" s="262">
        <v>543182</v>
      </c>
      <c r="D5178" s="262" t="s">
        <v>8171</v>
      </c>
      <c r="E5178" s="262" t="s">
        <v>7567</v>
      </c>
    </row>
    <row r="5179" spans="2:5" x14ac:dyDescent="0.45">
      <c r="B5179" s="261" t="s">
        <v>8172</v>
      </c>
      <c r="C5179" s="262">
        <v>543183</v>
      </c>
      <c r="D5179" s="262" t="s">
        <v>8173</v>
      </c>
      <c r="E5179" s="262" t="s">
        <v>7567</v>
      </c>
    </row>
    <row r="5180" spans="2:5" x14ac:dyDescent="0.45">
      <c r="B5180" s="261" t="s">
        <v>8174</v>
      </c>
      <c r="C5180" s="262">
        <v>543184</v>
      </c>
      <c r="D5180" s="262" t="s">
        <v>8175</v>
      </c>
      <c r="E5180" s="262" t="s">
        <v>7567</v>
      </c>
    </row>
    <row r="5181" spans="2:5" x14ac:dyDescent="0.45">
      <c r="B5181" s="261" t="s">
        <v>8176</v>
      </c>
      <c r="C5181" s="262">
        <v>543185</v>
      </c>
      <c r="D5181" s="262" t="s">
        <v>8177</v>
      </c>
      <c r="E5181" s="262" t="s">
        <v>7567</v>
      </c>
    </row>
    <row r="5182" spans="2:5" x14ac:dyDescent="0.45">
      <c r="B5182" s="261" t="s">
        <v>8178</v>
      </c>
      <c r="C5182" s="262">
        <v>543186</v>
      </c>
      <c r="D5182" s="262" t="s">
        <v>8179</v>
      </c>
      <c r="E5182" s="262" t="s">
        <v>7567</v>
      </c>
    </row>
    <row r="5183" spans="2:5" x14ac:dyDescent="0.45">
      <c r="B5183" s="261" t="s">
        <v>8180</v>
      </c>
      <c r="C5183" s="262">
        <v>543187</v>
      </c>
      <c r="D5183" s="262" t="s">
        <v>8181</v>
      </c>
      <c r="E5183" s="262" t="s">
        <v>602</v>
      </c>
    </row>
    <row r="5184" spans="2:5" x14ac:dyDescent="0.45">
      <c r="B5184" s="261" t="s">
        <v>8182</v>
      </c>
      <c r="C5184" s="262">
        <v>543193</v>
      </c>
      <c r="D5184" s="262" t="s">
        <v>8183</v>
      </c>
      <c r="E5184" s="262" t="s">
        <v>878</v>
      </c>
    </row>
    <row r="5185" spans="2:5" x14ac:dyDescent="0.45">
      <c r="B5185" s="261" t="s">
        <v>8184</v>
      </c>
      <c r="C5185" s="262">
        <v>543194</v>
      </c>
      <c r="D5185" s="262" t="s">
        <v>8185</v>
      </c>
      <c r="E5185" s="262" t="s">
        <v>7500</v>
      </c>
    </row>
    <row r="5186" spans="2:5" x14ac:dyDescent="0.45">
      <c r="B5186" s="261" t="s">
        <v>8186</v>
      </c>
      <c r="C5186" s="262">
        <v>543207</v>
      </c>
      <c r="D5186" s="262" t="s">
        <v>8187</v>
      </c>
      <c r="E5186" s="262" t="s">
        <v>702</v>
      </c>
    </row>
    <row r="5187" spans="2:5" x14ac:dyDescent="0.45">
      <c r="B5187" s="261" t="s">
        <v>8188</v>
      </c>
      <c r="C5187" s="262">
        <v>543208</v>
      </c>
      <c r="D5187" s="262" t="s">
        <v>8189</v>
      </c>
      <c r="E5187" s="262" t="s">
        <v>576</v>
      </c>
    </row>
    <row r="5188" spans="2:5" x14ac:dyDescent="0.45">
      <c r="B5188" s="261" t="s">
        <v>8190</v>
      </c>
      <c r="C5188" s="262">
        <v>543209</v>
      </c>
      <c r="D5188" s="262" t="s">
        <v>8191</v>
      </c>
      <c r="E5188" s="262" t="s">
        <v>548</v>
      </c>
    </row>
    <row r="5189" spans="2:5" x14ac:dyDescent="0.45">
      <c r="B5189" s="261" t="s">
        <v>8192</v>
      </c>
      <c r="C5189" s="262">
        <v>543210</v>
      </c>
      <c r="D5189" s="262" t="s">
        <v>8193</v>
      </c>
      <c r="E5189" s="262" t="s">
        <v>718</v>
      </c>
    </row>
    <row r="5190" spans="2:5" x14ac:dyDescent="0.45">
      <c r="B5190" s="261" t="s">
        <v>8194</v>
      </c>
      <c r="C5190" s="262">
        <v>543211</v>
      </c>
      <c r="D5190" s="262" t="s">
        <v>8195</v>
      </c>
      <c r="E5190" s="262" t="s">
        <v>1475</v>
      </c>
    </row>
    <row r="5191" spans="2:5" x14ac:dyDescent="0.45">
      <c r="B5191" s="261" t="s">
        <v>8196</v>
      </c>
      <c r="C5191" s="262">
        <v>543212</v>
      </c>
      <c r="D5191" s="262" t="s">
        <v>8197</v>
      </c>
      <c r="E5191" s="262" t="s">
        <v>1601</v>
      </c>
    </row>
    <row r="5192" spans="2:5" x14ac:dyDescent="0.45">
      <c r="B5192" s="261" t="s">
        <v>8198</v>
      </c>
      <c r="C5192" s="262">
        <v>543213</v>
      </c>
      <c r="D5192" s="262" t="s">
        <v>8199</v>
      </c>
      <c r="E5192" s="262" t="s">
        <v>718</v>
      </c>
    </row>
    <row r="5193" spans="2:5" x14ac:dyDescent="0.45">
      <c r="B5193" s="261" t="s">
        <v>8200</v>
      </c>
      <c r="C5193" s="262">
        <v>543214</v>
      </c>
      <c r="D5193" s="262" t="s">
        <v>8201</v>
      </c>
      <c r="E5193" s="262" t="s">
        <v>912</v>
      </c>
    </row>
    <row r="5194" spans="2:5" x14ac:dyDescent="0.45">
      <c r="B5194" s="261" t="s">
        <v>8202</v>
      </c>
      <c r="C5194" s="262">
        <v>543217</v>
      </c>
      <c r="D5194" s="262" t="s">
        <v>8203</v>
      </c>
      <c r="E5194" s="262" t="s">
        <v>7567</v>
      </c>
    </row>
    <row r="5195" spans="2:5" x14ac:dyDescent="0.45">
      <c r="B5195" s="261" t="s">
        <v>8204</v>
      </c>
      <c r="C5195" s="262">
        <v>543218</v>
      </c>
      <c r="D5195" s="262" t="s">
        <v>8205</v>
      </c>
      <c r="E5195" s="262" t="s">
        <v>645</v>
      </c>
    </row>
    <row r="5196" spans="2:5" x14ac:dyDescent="0.45">
      <c r="B5196" s="261" t="s">
        <v>8206</v>
      </c>
      <c r="C5196" s="262">
        <v>543219</v>
      </c>
      <c r="D5196" s="262" t="s">
        <v>8207</v>
      </c>
      <c r="E5196" s="262" t="s">
        <v>7567</v>
      </c>
    </row>
    <row r="5197" spans="2:5" x14ac:dyDescent="0.45">
      <c r="B5197" s="261" t="s">
        <v>8208</v>
      </c>
      <c r="C5197" s="262">
        <v>543220</v>
      </c>
      <c r="D5197" s="262" t="s">
        <v>8209</v>
      </c>
      <c r="E5197" s="262" t="s">
        <v>1027</v>
      </c>
    </row>
    <row r="5198" spans="2:5" x14ac:dyDescent="0.45">
      <c r="B5198" s="261" t="s">
        <v>8210</v>
      </c>
      <c r="C5198" s="262">
        <v>543221</v>
      </c>
      <c r="D5198" s="262" t="s">
        <v>8211</v>
      </c>
      <c r="E5198" s="262" t="s">
        <v>7567</v>
      </c>
    </row>
    <row r="5199" spans="2:5" x14ac:dyDescent="0.45">
      <c r="B5199" s="261" t="s">
        <v>8212</v>
      </c>
      <c r="C5199" s="262">
        <v>543222</v>
      </c>
      <c r="D5199" s="262" t="s">
        <v>8213</v>
      </c>
      <c r="E5199" s="262" t="s">
        <v>681</v>
      </c>
    </row>
    <row r="5200" spans="2:5" x14ac:dyDescent="0.45">
      <c r="B5200" s="261" t="s">
        <v>8214</v>
      </c>
      <c r="C5200" s="262">
        <v>543223</v>
      </c>
      <c r="D5200" s="262" t="s">
        <v>4269</v>
      </c>
      <c r="E5200" s="262" t="s">
        <v>724</v>
      </c>
    </row>
    <row r="5201" spans="2:5" x14ac:dyDescent="0.45">
      <c r="B5201" s="261" t="s">
        <v>8215</v>
      </c>
      <c r="C5201" s="262">
        <v>543224</v>
      </c>
      <c r="D5201" s="262" t="s">
        <v>8216</v>
      </c>
      <c r="E5201" s="262" t="s">
        <v>7567</v>
      </c>
    </row>
    <row r="5202" spans="2:5" x14ac:dyDescent="0.45">
      <c r="B5202" s="261" t="s">
        <v>8217</v>
      </c>
      <c r="C5202" s="262">
        <v>543225</v>
      </c>
      <c r="D5202" s="262" t="s">
        <v>8218</v>
      </c>
      <c r="E5202" s="262" t="s">
        <v>7567</v>
      </c>
    </row>
    <row r="5203" spans="2:5" x14ac:dyDescent="0.45">
      <c r="B5203" s="261" t="s">
        <v>8219</v>
      </c>
      <c r="C5203" s="262">
        <v>543226</v>
      </c>
      <c r="D5203" s="262" t="s">
        <v>8220</v>
      </c>
      <c r="E5203" s="262" t="s">
        <v>7567</v>
      </c>
    </row>
    <row r="5204" spans="2:5" x14ac:dyDescent="0.45">
      <c r="B5204" s="261" t="s">
        <v>8221</v>
      </c>
      <c r="C5204" s="262">
        <v>543227</v>
      </c>
      <c r="D5204" s="262" t="s">
        <v>8222</v>
      </c>
      <c r="E5204" s="262" t="s">
        <v>545</v>
      </c>
    </row>
    <row r="5205" spans="2:5" x14ac:dyDescent="0.45">
      <c r="B5205" s="261" t="s">
        <v>8223</v>
      </c>
      <c r="C5205" s="262">
        <v>543228</v>
      </c>
      <c r="D5205" s="262" t="s">
        <v>8224</v>
      </c>
      <c r="E5205" s="262" t="s">
        <v>565</v>
      </c>
    </row>
    <row r="5206" spans="2:5" x14ac:dyDescent="0.45">
      <c r="B5206" s="261" t="s">
        <v>8225</v>
      </c>
      <c r="C5206" s="262">
        <v>543230</v>
      </c>
      <c r="D5206" s="262" t="s">
        <v>8226</v>
      </c>
      <c r="E5206" s="262" t="s">
        <v>855</v>
      </c>
    </row>
    <row r="5207" spans="2:5" x14ac:dyDescent="0.45">
      <c r="B5207" s="261" t="s">
        <v>8227</v>
      </c>
      <c r="C5207" s="262">
        <v>543231</v>
      </c>
      <c r="D5207" s="262" t="s">
        <v>8228</v>
      </c>
      <c r="E5207" s="262" t="s">
        <v>1052</v>
      </c>
    </row>
    <row r="5208" spans="2:5" x14ac:dyDescent="0.45">
      <c r="B5208" s="261" t="s">
        <v>8229</v>
      </c>
      <c r="C5208" s="262">
        <v>543232</v>
      </c>
      <c r="D5208" s="262" t="s">
        <v>8230</v>
      </c>
      <c r="E5208" s="262" t="s">
        <v>542</v>
      </c>
    </row>
    <row r="5209" spans="2:5" x14ac:dyDescent="0.45">
      <c r="B5209" s="261" t="s">
        <v>8231</v>
      </c>
      <c r="C5209" s="262">
        <v>543233</v>
      </c>
      <c r="D5209" s="262" t="s">
        <v>8232</v>
      </c>
      <c r="E5209" s="262" t="s">
        <v>718</v>
      </c>
    </row>
    <row r="5210" spans="2:5" x14ac:dyDescent="0.45">
      <c r="B5210" s="261" t="s">
        <v>8233</v>
      </c>
      <c r="C5210" s="262">
        <v>543234</v>
      </c>
      <c r="D5210" s="262" t="s">
        <v>8234</v>
      </c>
      <c r="E5210" s="262" t="s">
        <v>545</v>
      </c>
    </row>
    <row r="5211" spans="2:5" x14ac:dyDescent="0.45">
      <c r="B5211" s="261" t="s">
        <v>8235</v>
      </c>
      <c r="C5211" s="262">
        <v>543235</v>
      </c>
      <c r="D5211" s="262" t="s">
        <v>8236</v>
      </c>
      <c r="E5211" s="262" t="s">
        <v>542</v>
      </c>
    </row>
    <row r="5212" spans="2:5" x14ac:dyDescent="0.45">
      <c r="B5212" s="261" t="s">
        <v>8237</v>
      </c>
      <c r="C5212" s="262">
        <v>543236</v>
      </c>
      <c r="D5212" s="262" t="s">
        <v>8238</v>
      </c>
      <c r="E5212" s="262" t="s">
        <v>567</v>
      </c>
    </row>
    <row r="5213" spans="2:5" x14ac:dyDescent="0.45">
      <c r="B5213" s="261" t="s">
        <v>8239</v>
      </c>
      <c r="C5213" s="262">
        <v>543237</v>
      </c>
      <c r="D5213" s="262" t="s">
        <v>8240</v>
      </c>
      <c r="E5213" s="262" t="s">
        <v>1030</v>
      </c>
    </row>
    <row r="5214" spans="2:5" x14ac:dyDescent="0.45">
      <c r="B5214" s="261" t="s">
        <v>8241</v>
      </c>
      <c r="C5214" s="262">
        <v>543238</v>
      </c>
      <c r="D5214" s="262" t="s">
        <v>8242</v>
      </c>
      <c r="E5214" s="262" t="s">
        <v>2956</v>
      </c>
    </row>
    <row r="5215" spans="2:5" x14ac:dyDescent="0.45">
      <c r="B5215" s="261" t="s">
        <v>8243</v>
      </c>
      <c r="C5215" s="262">
        <v>543239</v>
      </c>
      <c r="D5215" s="262" t="s">
        <v>8244</v>
      </c>
      <c r="E5215" s="262" t="s">
        <v>678</v>
      </c>
    </row>
    <row r="5216" spans="2:5" x14ac:dyDescent="0.45">
      <c r="B5216" s="261" t="s">
        <v>8245</v>
      </c>
      <c r="C5216" s="262">
        <v>543240</v>
      </c>
      <c r="D5216" s="262" t="s">
        <v>8246</v>
      </c>
      <c r="E5216" s="262" t="s">
        <v>955</v>
      </c>
    </row>
    <row r="5217" spans="2:5" x14ac:dyDescent="0.45">
      <c r="B5217" s="261" t="s">
        <v>8247</v>
      </c>
      <c r="C5217" s="262">
        <v>543241</v>
      </c>
      <c r="D5217" s="262" t="s">
        <v>8248</v>
      </c>
      <c r="E5217" s="262" t="s">
        <v>645</v>
      </c>
    </row>
    <row r="5218" spans="2:5" x14ac:dyDescent="0.45">
      <c r="B5218" s="261" t="s">
        <v>8249</v>
      </c>
      <c r="C5218" s="262">
        <v>543242</v>
      </c>
      <c r="D5218" s="262" t="s">
        <v>8250</v>
      </c>
      <c r="E5218" s="262" t="s">
        <v>645</v>
      </c>
    </row>
    <row r="5219" spans="2:5" x14ac:dyDescent="0.45">
      <c r="B5219" s="261" t="s">
        <v>8251</v>
      </c>
      <c r="C5219" s="262">
        <v>543243</v>
      </c>
      <c r="D5219" s="262" t="s">
        <v>8252</v>
      </c>
      <c r="E5219" s="262" t="s">
        <v>875</v>
      </c>
    </row>
    <row r="5220" spans="2:5" x14ac:dyDescent="0.45">
      <c r="B5220" s="261" t="s">
        <v>8253</v>
      </c>
      <c r="C5220" s="262">
        <v>543244</v>
      </c>
      <c r="D5220" s="262" t="s">
        <v>8254</v>
      </c>
      <c r="E5220" s="262" t="s">
        <v>574</v>
      </c>
    </row>
    <row r="5221" spans="2:5" x14ac:dyDescent="0.45">
      <c r="B5221" s="261" t="s">
        <v>8255</v>
      </c>
      <c r="C5221" s="262">
        <v>500270</v>
      </c>
      <c r="D5221" s="262" t="s">
        <v>8256</v>
      </c>
      <c r="E5221" s="262" t="s">
        <v>8257</v>
      </c>
    </row>
    <row r="5222" spans="2:5" x14ac:dyDescent="0.45">
      <c r="B5222" s="261" t="s">
        <v>8258</v>
      </c>
      <c r="C5222" s="262">
        <v>503685</v>
      </c>
      <c r="D5222" s="262" t="s">
        <v>8259</v>
      </c>
      <c r="E5222" s="262" t="s">
        <v>8260</v>
      </c>
    </row>
    <row r="5223" spans="2:5" x14ac:dyDescent="0.45">
      <c r="B5223" s="261" t="s">
        <v>8261</v>
      </c>
      <c r="C5223" s="262">
        <v>505100</v>
      </c>
      <c r="D5223" s="262" t="s">
        <v>8262</v>
      </c>
      <c r="E5223" s="262" t="s">
        <v>8263</v>
      </c>
    </row>
    <row r="5224" spans="2:5" x14ac:dyDescent="0.45">
      <c r="B5224" s="261" t="s">
        <v>8264</v>
      </c>
      <c r="C5224" s="262">
        <v>506580</v>
      </c>
      <c r="D5224" s="262" t="s">
        <v>8265</v>
      </c>
      <c r="E5224" s="262" t="s">
        <v>8266</v>
      </c>
    </row>
    <row r="5225" spans="2:5" x14ac:dyDescent="0.45">
      <c r="B5225" s="261" t="s">
        <v>8267</v>
      </c>
      <c r="C5225" s="262">
        <v>509069</v>
      </c>
      <c r="D5225" s="262" t="s">
        <v>8268</v>
      </c>
      <c r="E5225" s="262" t="s">
        <v>8269</v>
      </c>
    </row>
    <row r="5226" spans="2:5" x14ac:dyDescent="0.45">
      <c r="B5226" s="261" t="s">
        <v>8270</v>
      </c>
      <c r="C5226" s="262">
        <v>509960</v>
      </c>
      <c r="D5226" s="262" t="s">
        <v>8271</v>
      </c>
      <c r="E5226" s="262" t="s">
        <v>8272</v>
      </c>
    </row>
    <row r="5227" spans="2:5" x14ac:dyDescent="0.45">
      <c r="B5227" s="261" t="s">
        <v>8273</v>
      </c>
      <c r="C5227" s="262">
        <v>511016</v>
      </c>
      <c r="D5227" s="262" t="s">
        <v>8274</v>
      </c>
      <c r="E5227" s="262" t="s">
        <v>8275</v>
      </c>
    </row>
    <row r="5228" spans="2:5" x14ac:dyDescent="0.45">
      <c r="B5228" s="261" t="s">
        <v>8276</v>
      </c>
      <c r="C5228" s="262">
        <v>511194</v>
      </c>
      <c r="D5228" s="262" t="s">
        <v>8277</v>
      </c>
      <c r="E5228" s="262" t="s">
        <v>7500</v>
      </c>
    </row>
    <row r="5229" spans="2:5" x14ac:dyDescent="0.45">
      <c r="B5229" s="261" t="s">
        <v>8278</v>
      </c>
      <c r="C5229" s="262">
        <v>512097</v>
      </c>
      <c r="D5229" s="262" t="s">
        <v>8279</v>
      </c>
      <c r="E5229" s="262" t="s">
        <v>8280</v>
      </c>
    </row>
    <row r="5230" spans="2:5" x14ac:dyDescent="0.45">
      <c r="B5230" s="261" t="s">
        <v>8281</v>
      </c>
      <c r="C5230" s="262">
        <v>512115</v>
      </c>
      <c r="D5230" s="262" t="s">
        <v>8282</v>
      </c>
      <c r="E5230" s="262" t="s">
        <v>8280</v>
      </c>
    </row>
    <row r="5231" spans="2:5" x14ac:dyDescent="0.45">
      <c r="B5231" s="261" t="s">
        <v>8283</v>
      </c>
      <c r="C5231" s="262">
        <v>514260</v>
      </c>
      <c r="D5231" s="262" t="s">
        <v>8284</v>
      </c>
      <c r="E5231" s="262" t="s">
        <v>8257</v>
      </c>
    </row>
    <row r="5232" spans="2:5" x14ac:dyDescent="0.45">
      <c r="B5232" s="261" t="s">
        <v>8285</v>
      </c>
      <c r="C5232" s="262">
        <v>523309</v>
      </c>
      <c r="D5232" s="262" t="s">
        <v>8286</v>
      </c>
      <c r="E5232" s="262" t="s">
        <v>8287</v>
      </c>
    </row>
    <row r="5233" spans="2:5" x14ac:dyDescent="0.45">
      <c r="B5233" s="261" t="s">
        <v>8288</v>
      </c>
      <c r="C5233" s="262">
        <v>523868</v>
      </c>
      <c r="D5233" s="262" t="s">
        <v>8289</v>
      </c>
      <c r="E5233" s="262" t="s">
        <v>567</v>
      </c>
    </row>
    <row r="5234" spans="2:5" x14ac:dyDescent="0.45">
      <c r="B5234" s="261" t="s">
        <v>8290</v>
      </c>
      <c r="C5234" s="262">
        <v>524046</v>
      </c>
      <c r="D5234" s="262" t="s">
        <v>8291</v>
      </c>
      <c r="E5234" s="262" t="s">
        <v>8292</v>
      </c>
    </row>
    <row r="5235" spans="2:5" x14ac:dyDescent="0.45">
      <c r="B5235" s="261" t="s">
        <v>8293</v>
      </c>
      <c r="C5235" s="262">
        <v>526345</v>
      </c>
      <c r="D5235" s="262" t="s">
        <v>8294</v>
      </c>
      <c r="E5235" s="262" t="s">
        <v>619</v>
      </c>
    </row>
    <row r="5236" spans="2:5" x14ac:dyDescent="0.45">
      <c r="B5236" s="261" t="s">
        <v>8295</v>
      </c>
      <c r="C5236" s="262">
        <v>526468</v>
      </c>
      <c r="D5236" s="262" t="s">
        <v>8296</v>
      </c>
      <c r="E5236" s="262" t="s">
        <v>8297</v>
      </c>
    </row>
    <row r="5237" spans="2:5" x14ac:dyDescent="0.45">
      <c r="B5237" s="261" t="s">
        <v>8298</v>
      </c>
      <c r="C5237" s="262">
        <v>526677</v>
      </c>
      <c r="D5237" s="262" t="s">
        <v>8299</v>
      </c>
      <c r="E5237" s="262" t="s">
        <v>663</v>
      </c>
    </row>
    <row r="5238" spans="2:5" x14ac:dyDescent="0.45">
      <c r="B5238" s="261" t="s">
        <v>8300</v>
      </c>
      <c r="C5238" s="262">
        <v>526877</v>
      </c>
      <c r="D5238" s="262" t="s">
        <v>8301</v>
      </c>
      <c r="E5238" s="262" t="s">
        <v>8280</v>
      </c>
    </row>
    <row r="5239" spans="2:5" x14ac:dyDescent="0.45">
      <c r="B5239" s="261" t="s">
        <v>8302</v>
      </c>
      <c r="C5239" s="262">
        <v>530027</v>
      </c>
      <c r="D5239" s="262" t="s">
        <v>8303</v>
      </c>
      <c r="E5239" s="262" t="s">
        <v>771</v>
      </c>
    </row>
    <row r="5240" spans="2:5" x14ac:dyDescent="0.45">
      <c r="B5240" s="261" t="s">
        <v>8304</v>
      </c>
      <c r="C5240" s="262">
        <v>531240</v>
      </c>
      <c r="D5240" s="262" t="s">
        <v>8305</v>
      </c>
      <c r="E5240" s="262" t="s">
        <v>8280</v>
      </c>
    </row>
    <row r="5241" spans="2:5" x14ac:dyDescent="0.45">
      <c r="B5241" s="261" t="s">
        <v>8306</v>
      </c>
      <c r="C5241" s="262">
        <v>531399</v>
      </c>
      <c r="D5241" s="262" t="s">
        <v>8307</v>
      </c>
      <c r="E5241" s="262" t="s">
        <v>8263</v>
      </c>
    </row>
    <row r="5242" spans="2:5" x14ac:dyDescent="0.45">
      <c r="B5242" s="261" t="s">
        <v>8308</v>
      </c>
      <c r="C5242" s="262">
        <v>531812</v>
      </c>
      <c r="D5242" s="262" t="s">
        <v>8309</v>
      </c>
      <c r="E5242" s="262" t="s">
        <v>8275</v>
      </c>
    </row>
    <row r="5243" spans="2:5" x14ac:dyDescent="0.45">
      <c r="B5243" s="261" t="s">
        <v>8310</v>
      </c>
      <c r="C5243" s="262">
        <v>532019</v>
      </c>
      <c r="D5243" s="262" t="s">
        <v>8311</v>
      </c>
      <c r="E5243" s="262" t="s">
        <v>8312</v>
      </c>
    </row>
    <row r="5244" spans="2:5" x14ac:dyDescent="0.45">
      <c r="B5244" s="261" t="s">
        <v>8313</v>
      </c>
      <c r="C5244" s="262">
        <v>532335</v>
      </c>
      <c r="D5244" s="262" t="s">
        <v>8314</v>
      </c>
      <c r="E5244" s="262" t="s">
        <v>2370</v>
      </c>
    </row>
    <row r="5245" spans="2:5" x14ac:dyDescent="0.45">
      <c r="B5245" s="261" t="s">
        <v>8315</v>
      </c>
      <c r="C5245" s="262">
        <v>537709</v>
      </c>
      <c r="D5245" s="262" t="s">
        <v>8316</v>
      </c>
      <c r="E5245" s="262" t="s">
        <v>1256</v>
      </c>
    </row>
    <row r="5246" spans="2:5" x14ac:dyDescent="0.45">
      <c r="B5246" s="261" t="s">
        <v>8317</v>
      </c>
      <c r="C5246" s="262">
        <v>543229</v>
      </c>
      <c r="D5246" s="262" t="s">
        <v>8318</v>
      </c>
      <c r="E5246" s="262" t="s">
        <v>8319</v>
      </c>
    </row>
    <row r="5247" spans="2:5" x14ac:dyDescent="0.45">
      <c r="B5247" s="261" t="s">
        <v>8320</v>
      </c>
      <c r="C5247" s="262">
        <v>543245</v>
      </c>
      <c r="D5247" s="262" t="s">
        <v>8321</v>
      </c>
      <c r="E5247" s="262" t="s">
        <v>597</v>
      </c>
    </row>
    <row r="5248" spans="2:5" x14ac:dyDescent="0.45">
      <c r="B5248" s="261" t="s">
        <v>8322</v>
      </c>
      <c r="C5248" s="262">
        <v>543246</v>
      </c>
      <c r="D5248" s="262" t="s">
        <v>8323</v>
      </c>
      <c r="E5248" s="262" t="s">
        <v>7567</v>
      </c>
    </row>
    <row r="5249" spans="2:5" x14ac:dyDescent="0.45">
      <c r="B5249" s="261" t="s">
        <v>8324</v>
      </c>
      <c r="C5249" s="262">
        <v>543247</v>
      </c>
      <c r="D5249" s="262" t="s">
        <v>8325</v>
      </c>
      <c r="E5249" s="262" t="s">
        <v>8260</v>
      </c>
    </row>
    <row r="5250" spans="2:5" x14ac:dyDescent="0.45">
      <c r="B5250" s="261" t="s">
        <v>8326</v>
      </c>
      <c r="C5250" s="262">
        <v>543248</v>
      </c>
      <c r="D5250" s="262" t="s">
        <v>8327</v>
      </c>
      <c r="E5250" s="262" t="s">
        <v>1046</v>
      </c>
    </row>
    <row r="5251" spans="2:5" x14ac:dyDescent="0.45">
      <c r="B5251" s="261" t="s">
        <v>8328</v>
      </c>
      <c r="C5251" s="262">
        <v>543249</v>
      </c>
      <c r="D5251" s="262" t="s">
        <v>8329</v>
      </c>
      <c r="E5251" s="262" t="s">
        <v>8330</v>
      </c>
    </row>
    <row r="5252" spans="2:5" x14ac:dyDescent="0.45">
      <c r="B5252" s="261" t="s">
        <v>8331</v>
      </c>
      <c r="C5252" s="262">
        <v>543251</v>
      </c>
      <c r="D5252" s="262" t="s">
        <v>8332</v>
      </c>
      <c r="E5252" s="262" t="s">
        <v>8330</v>
      </c>
    </row>
    <row r="5253" spans="2:5" x14ac:dyDescent="0.45">
      <c r="B5253" s="261" t="s">
        <v>8333</v>
      </c>
      <c r="C5253" s="262">
        <v>543252</v>
      </c>
      <c r="D5253" s="262" t="s">
        <v>8334</v>
      </c>
      <c r="E5253" s="262" t="s">
        <v>718</v>
      </c>
    </row>
    <row r="5254" spans="2:5" x14ac:dyDescent="0.45">
      <c r="B5254" s="261" t="s">
        <v>8335</v>
      </c>
      <c r="C5254" s="262">
        <v>543253</v>
      </c>
      <c r="D5254" s="262" t="s">
        <v>8336</v>
      </c>
      <c r="E5254" s="262" t="s">
        <v>619</v>
      </c>
    </row>
    <row r="5255" spans="2:5" x14ac:dyDescent="0.45">
      <c r="B5255" s="261" t="s">
        <v>8337</v>
      </c>
      <c r="C5255" s="262">
        <v>543254</v>
      </c>
      <c r="D5255" s="262" t="s">
        <v>8338</v>
      </c>
      <c r="E5255" s="262" t="s">
        <v>8339</v>
      </c>
    </row>
    <row r="5256" spans="2:5" x14ac:dyDescent="0.45">
      <c r="B5256" s="261" t="s">
        <v>8340</v>
      </c>
      <c r="C5256" s="262">
        <v>543255</v>
      </c>
      <c r="D5256" s="262" t="s">
        <v>8341</v>
      </c>
      <c r="E5256" s="262" t="s">
        <v>7567</v>
      </c>
    </row>
    <row r="5257" spans="2:5" x14ac:dyDescent="0.45">
      <c r="B5257" s="261" t="s">
        <v>8342</v>
      </c>
      <c r="C5257" s="262">
        <v>543256</v>
      </c>
      <c r="D5257" s="262" t="s">
        <v>8343</v>
      </c>
      <c r="E5257" s="262" t="s">
        <v>8344</v>
      </c>
    </row>
    <row r="5258" spans="2:5" x14ac:dyDescent="0.45">
      <c r="B5258" s="261" t="s">
        <v>8345</v>
      </c>
      <c r="C5258" s="262">
        <v>543257</v>
      </c>
      <c r="D5258" s="262" t="s">
        <v>8346</v>
      </c>
      <c r="E5258" s="262" t="s">
        <v>8347</v>
      </c>
    </row>
    <row r="5259" spans="2:5" x14ac:dyDescent="0.45">
      <c r="B5259" s="261" t="s">
        <v>8348</v>
      </c>
      <c r="C5259" s="262">
        <v>543258</v>
      </c>
      <c r="D5259" s="262" t="s">
        <v>8349</v>
      </c>
      <c r="E5259" s="262" t="s">
        <v>8350</v>
      </c>
    </row>
    <row r="5260" spans="2:5" x14ac:dyDescent="0.45">
      <c r="B5260" s="261" t="s">
        <v>8351</v>
      </c>
      <c r="C5260" s="262">
        <v>543259</v>
      </c>
      <c r="D5260" s="262" t="s">
        <v>8352</v>
      </c>
      <c r="E5260" s="262" t="s">
        <v>8353</v>
      </c>
    </row>
    <row r="5261" spans="2:5" x14ac:dyDescent="0.45">
      <c r="B5261" s="261" t="s">
        <v>8354</v>
      </c>
      <c r="C5261" s="262">
        <v>543260</v>
      </c>
      <c r="D5261" s="262" t="s">
        <v>8355</v>
      </c>
      <c r="E5261" s="262" t="s">
        <v>1320</v>
      </c>
    </row>
    <row r="5262" spans="2:5" x14ac:dyDescent="0.45">
      <c r="B5262" s="261" t="s">
        <v>8356</v>
      </c>
      <c r="C5262" s="262">
        <v>543261</v>
      </c>
      <c r="D5262" s="262" t="s">
        <v>8357</v>
      </c>
      <c r="E5262" s="262" t="s">
        <v>8358</v>
      </c>
    </row>
    <row r="5263" spans="2:5" x14ac:dyDescent="0.45">
      <c r="B5263" s="261" t="s">
        <v>8359</v>
      </c>
      <c r="C5263" s="262">
        <v>543262</v>
      </c>
      <c r="D5263" s="262" t="s">
        <v>8360</v>
      </c>
      <c r="E5263" s="262" t="s">
        <v>593</v>
      </c>
    </row>
    <row r="5264" spans="2:5" x14ac:dyDescent="0.45">
      <c r="B5264" s="261" t="s">
        <v>8361</v>
      </c>
      <c r="C5264" s="262">
        <v>543263</v>
      </c>
      <c r="D5264" s="262" t="s">
        <v>8362</v>
      </c>
      <c r="E5264" s="262" t="s">
        <v>8363</v>
      </c>
    </row>
    <row r="5265" spans="2:5" x14ac:dyDescent="0.45">
      <c r="B5265" s="261" t="s">
        <v>8364</v>
      </c>
      <c r="C5265" s="262">
        <v>543264</v>
      </c>
      <c r="D5265" s="262" t="s">
        <v>8365</v>
      </c>
      <c r="E5265" s="262" t="s">
        <v>8366</v>
      </c>
    </row>
    <row r="5266" spans="2:5" x14ac:dyDescent="0.45">
      <c r="B5266" s="261" t="s">
        <v>8367</v>
      </c>
      <c r="C5266" s="262">
        <v>543265</v>
      </c>
      <c r="D5266" s="262" t="s">
        <v>8368</v>
      </c>
      <c r="E5266" s="262" t="s">
        <v>1502</v>
      </c>
    </row>
    <row r="5267" spans="2:5" x14ac:dyDescent="0.45">
      <c r="B5267" s="261" t="s">
        <v>8369</v>
      </c>
      <c r="C5267" s="262">
        <v>543266</v>
      </c>
      <c r="D5267" s="262" t="s">
        <v>8370</v>
      </c>
      <c r="E5267" s="262" t="s">
        <v>8266</v>
      </c>
    </row>
    <row r="5268" spans="2:5" x14ac:dyDescent="0.45">
      <c r="B5268" s="261" t="s">
        <v>8371</v>
      </c>
      <c r="C5268" s="262">
        <v>543267</v>
      </c>
      <c r="D5268" s="262" t="s">
        <v>8372</v>
      </c>
      <c r="E5268" s="262" t="s">
        <v>1256</v>
      </c>
    </row>
    <row r="5269" spans="2:5" x14ac:dyDescent="0.45">
      <c r="B5269" s="261" t="s">
        <v>8373</v>
      </c>
      <c r="C5269" s="262">
        <v>543269</v>
      </c>
      <c r="D5269" s="262" t="s">
        <v>8374</v>
      </c>
      <c r="E5269" s="262" t="s">
        <v>8375</v>
      </c>
    </row>
    <row r="5270" spans="2:5" x14ac:dyDescent="0.45">
      <c r="B5270" s="261" t="s">
        <v>8376</v>
      </c>
      <c r="C5270" s="262">
        <v>543270</v>
      </c>
      <c r="D5270" s="262" t="s">
        <v>8377</v>
      </c>
      <c r="E5270" s="262" t="s">
        <v>8378</v>
      </c>
    </row>
    <row r="5271" spans="2:5" x14ac:dyDescent="0.45">
      <c r="B5271" s="261" t="s">
        <v>8379</v>
      </c>
      <c r="C5271" s="262">
        <v>543271</v>
      </c>
      <c r="D5271" s="262" t="s">
        <v>8380</v>
      </c>
      <c r="E5271" s="262" t="s">
        <v>718</v>
      </c>
    </row>
    <row r="5272" spans="2:5" x14ac:dyDescent="0.45">
      <c r="B5272" s="261" t="s">
        <v>8381</v>
      </c>
      <c r="C5272" s="262">
        <v>543272</v>
      </c>
      <c r="D5272" s="262" t="s">
        <v>8382</v>
      </c>
      <c r="E5272" s="262" t="s">
        <v>8383</v>
      </c>
    </row>
    <row r="5273" spans="2:5" x14ac:dyDescent="0.45">
      <c r="B5273" s="261" t="s">
        <v>8384</v>
      </c>
      <c r="C5273" s="262">
        <v>543273</v>
      </c>
      <c r="D5273" s="262" t="s">
        <v>8385</v>
      </c>
      <c r="E5273" s="262" t="s">
        <v>1801</v>
      </c>
    </row>
    <row r="5274" spans="2:5" x14ac:dyDescent="0.45">
      <c r="B5274" s="261" t="s">
        <v>8386</v>
      </c>
      <c r="C5274" s="262">
        <v>543274</v>
      </c>
      <c r="D5274" s="262" t="s">
        <v>8387</v>
      </c>
      <c r="E5274" s="262" t="s">
        <v>8257</v>
      </c>
    </row>
    <row r="5275" spans="2:5" x14ac:dyDescent="0.45">
      <c r="B5275" s="261" t="s">
        <v>8388</v>
      </c>
      <c r="C5275" s="262">
        <v>543275</v>
      </c>
      <c r="D5275" s="262" t="s">
        <v>8389</v>
      </c>
      <c r="E5275" s="262" t="s">
        <v>718</v>
      </c>
    </row>
    <row r="5276" spans="2:5" x14ac:dyDescent="0.45">
      <c r="B5276" s="261" t="s">
        <v>8390</v>
      </c>
      <c r="C5276" s="262">
        <v>543276</v>
      </c>
      <c r="D5276" s="262" t="s">
        <v>8391</v>
      </c>
      <c r="E5276" s="262" t="s">
        <v>8263</v>
      </c>
    </row>
    <row r="5277" spans="2:5" x14ac:dyDescent="0.45">
      <c r="B5277" s="261" t="s">
        <v>8392</v>
      </c>
      <c r="C5277" s="262">
        <v>543277</v>
      </c>
      <c r="D5277" s="262" t="s">
        <v>8393</v>
      </c>
      <c r="E5277" s="262" t="s">
        <v>718</v>
      </c>
    </row>
    <row r="5278" spans="2:5" x14ac:dyDescent="0.45">
      <c r="B5278" s="261" t="s">
        <v>8394</v>
      </c>
      <c r="C5278" s="262">
        <v>543278</v>
      </c>
      <c r="D5278" s="262" t="s">
        <v>8395</v>
      </c>
      <c r="E5278" s="262" t="s">
        <v>8297</v>
      </c>
    </row>
    <row r="5279" spans="2:5" x14ac:dyDescent="0.45">
      <c r="B5279" s="261" t="s">
        <v>8396</v>
      </c>
      <c r="C5279" s="262">
        <v>543279</v>
      </c>
      <c r="D5279" s="262" t="s">
        <v>8397</v>
      </c>
      <c r="E5279" s="262" t="s">
        <v>8398</v>
      </c>
    </row>
    <row r="5280" spans="2:5" x14ac:dyDescent="0.45">
      <c r="B5280" s="261" t="s">
        <v>8399</v>
      </c>
      <c r="C5280" s="262">
        <v>543280</v>
      </c>
      <c r="D5280" s="262" t="s">
        <v>8400</v>
      </c>
      <c r="E5280" s="262" t="s">
        <v>8401</v>
      </c>
    </row>
    <row r="5281" spans="2:5" x14ac:dyDescent="0.45">
      <c r="B5281" s="261" t="s">
        <v>8402</v>
      </c>
      <c r="C5281" s="262">
        <v>543281</v>
      </c>
      <c r="D5281" s="262" t="s">
        <v>8403</v>
      </c>
      <c r="E5281" s="262" t="s">
        <v>8404</v>
      </c>
    </row>
    <row r="5282" spans="2:5" x14ac:dyDescent="0.45">
      <c r="B5282" s="261" t="s">
        <v>8405</v>
      </c>
      <c r="C5282" s="262">
        <v>543282</v>
      </c>
      <c r="D5282" s="262" t="s">
        <v>8406</v>
      </c>
      <c r="E5282" s="262" t="s">
        <v>8375</v>
      </c>
    </row>
    <row r="5283" spans="2:5" x14ac:dyDescent="0.45">
      <c r="B5283" s="261" t="s">
        <v>8407</v>
      </c>
      <c r="C5283" s="262">
        <v>543283</v>
      </c>
      <c r="D5283" s="262" t="s">
        <v>8408</v>
      </c>
      <c r="E5283" s="262" t="s">
        <v>1046</v>
      </c>
    </row>
    <row r="5284" spans="2:5" x14ac:dyDescent="0.45">
      <c r="B5284" s="261" t="s">
        <v>8409</v>
      </c>
      <c r="C5284" s="262">
        <v>543284</v>
      </c>
      <c r="D5284" s="262" t="s">
        <v>8410</v>
      </c>
      <c r="E5284" s="262" t="s">
        <v>643</v>
      </c>
    </row>
    <row r="5285" spans="2:5" x14ac:dyDescent="0.45">
      <c r="B5285" s="261" t="s">
        <v>8411</v>
      </c>
      <c r="C5285" s="262">
        <v>543285</v>
      </c>
      <c r="D5285" s="262" t="s">
        <v>8412</v>
      </c>
      <c r="E5285" s="262" t="s">
        <v>8413</v>
      </c>
    </row>
    <row r="5286" spans="2:5" x14ac:dyDescent="0.45">
      <c r="B5286" s="261" t="s">
        <v>8414</v>
      </c>
      <c r="C5286" s="262">
        <v>543286</v>
      </c>
      <c r="D5286" s="262" t="s">
        <v>8415</v>
      </c>
      <c r="E5286" s="262" t="s">
        <v>639</v>
      </c>
    </row>
    <row r="5287" spans="2:5" x14ac:dyDescent="0.45">
      <c r="B5287" s="261" t="s">
        <v>8416</v>
      </c>
      <c r="C5287" s="262">
        <v>543287</v>
      </c>
      <c r="D5287" s="262" t="s">
        <v>8417</v>
      </c>
      <c r="E5287" s="262" t="s">
        <v>8330</v>
      </c>
    </row>
    <row r="5288" spans="2:5" x14ac:dyDescent="0.45">
      <c r="B5288" s="261" t="s">
        <v>8418</v>
      </c>
      <c r="C5288" s="262">
        <v>543288</v>
      </c>
      <c r="D5288" s="262" t="s">
        <v>2060</v>
      </c>
      <c r="E5288" s="262" t="s">
        <v>8419</v>
      </c>
    </row>
    <row r="5289" spans="2:5" x14ac:dyDescent="0.45">
      <c r="B5289" s="261" t="s">
        <v>8420</v>
      </c>
      <c r="C5289" s="262">
        <v>543289</v>
      </c>
      <c r="D5289" s="262" t="s">
        <v>8421</v>
      </c>
      <c r="E5289" s="262" t="s">
        <v>663</v>
      </c>
    </row>
    <row r="5290" spans="2:5" x14ac:dyDescent="0.45">
      <c r="B5290" s="261" t="s">
        <v>8422</v>
      </c>
      <c r="C5290" s="262">
        <v>543290</v>
      </c>
      <c r="D5290" s="262" t="s">
        <v>8423</v>
      </c>
      <c r="E5290" s="262" t="s">
        <v>8424</v>
      </c>
    </row>
    <row r="5291" spans="2:5" x14ac:dyDescent="0.45">
      <c r="B5291" s="261" t="s">
        <v>8425</v>
      </c>
      <c r="C5291" s="262">
        <v>543291</v>
      </c>
      <c r="D5291" s="262" t="s">
        <v>8426</v>
      </c>
      <c r="E5291" s="262" t="s">
        <v>7567</v>
      </c>
    </row>
    <row r="5292" spans="2:5" x14ac:dyDescent="0.45">
      <c r="B5292" s="261" t="s">
        <v>8427</v>
      </c>
      <c r="C5292" s="262">
        <v>543292</v>
      </c>
      <c r="D5292" s="262" t="s">
        <v>8428</v>
      </c>
      <c r="E5292" s="262" t="s">
        <v>7567</v>
      </c>
    </row>
    <row r="5293" spans="2:5" x14ac:dyDescent="0.45">
      <c r="B5293" s="261" t="s">
        <v>8429</v>
      </c>
      <c r="C5293" s="262">
        <v>543297</v>
      </c>
      <c r="D5293" s="262" t="s">
        <v>8430</v>
      </c>
      <c r="E5293" s="262" t="s">
        <v>602</v>
      </c>
    </row>
    <row r="5294" spans="2:5" x14ac:dyDescent="0.45">
      <c r="B5294" s="261" t="s">
        <v>8431</v>
      </c>
      <c r="C5294" s="262">
        <v>543298</v>
      </c>
      <c r="D5294" s="262" t="s">
        <v>8432</v>
      </c>
      <c r="E5294" s="262" t="s">
        <v>597</v>
      </c>
    </row>
    <row r="5295" spans="2:5" x14ac:dyDescent="0.45">
      <c r="B5295" s="261" t="s">
        <v>8433</v>
      </c>
      <c r="C5295" s="262">
        <v>543299</v>
      </c>
      <c r="D5295" s="262" t="s">
        <v>8434</v>
      </c>
      <c r="E5295" s="262" t="s">
        <v>8435</v>
      </c>
    </row>
    <row r="5296" spans="2:5" x14ac:dyDescent="0.45">
      <c r="B5296" s="261" t="s">
        <v>8436</v>
      </c>
      <c r="C5296" s="262">
        <v>543300</v>
      </c>
      <c r="D5296" s="262" t="s">
        <v>8437</v>
      </c>
      <c r="E5296" s="262" t="s">
        <v>8263</v>
      </c>
    </row>
    <row r="5297" spans="2:5" x14ac:dyDescent="0.45">
      <c r="B5297" s="261" t="s">
        <v>8438</v>
      </c>
      <c r="C5297" s="262">
        <v>543305</v>
      </c>
      <c r="D5297" s="262" t="s">
        <v>8439</v>
      </c>
      <c r="E5297" s="262" t="s">
        <v>643</v>
      </c>
    </row>
    <row r="5298" spans="2:5" x14ac:dyDescent="0.45">
      <c r="B5298" s="261" t="s">
        <v>8440</v>
      </c>
      <c r="C5298" s="262">
        <v>543306</v>
      </c>
      <c r="D5298" s="262" t="s">
        <v>8441</v>
      </c>
      <c r="E5298" s="262" t="s">
        <v>8442</v>
      </c>
    </row>
    <row r="5299" spans="2:5" x14ac:dyDescent="0.45">
      <c r="B5299" s="261" t="s">
        <v>8443</v>
      </c>
      <c r="C5299" s="262">
        <v>543308</v>
      </c>
      <c r="D5299" s="262" t="s">
        <v>8444</v>
      </c>
      <c r="E5299" s="262" t="s">
        <v>8445</v>
      </c>
    </row>
    <row r="5300" spans="2:5" x14ac:dyDescent="0.45">
      <c r="B5300" s="261" t="s">
        <v>8446</v>
      </c>
      <c r="C5300" s="262">
        <v>543309</v>
      </c>
      <c r="D5300" s="262" t="s">
        <v>8447</v>
      </c>
      <c r="E5300" s="262" t="s">
        <v>8448</v>
      </c>
    </row>
    <row r="5301" spans="2:5" x14ac:dyDescent="0.45">
      <c r="B5301" s="261" t="s">
        <v>8449</v>
      </c>
      <c r="C5301" s="262">
        <v>543310</v>
      </c>
      <c r="D5301" s="262" t="s">
        <v>8450</v>
      </c>
      <c r="E5301" s="262" t="s">
        <v>756</v>
      </c>
    </row>
    <row r="5302" spans="2:5" x14ac:dyDescent="0.45">
      <c r="B5302" s="261" t="s">
        <v>8451</v>
      </c>
      <c r="C5302" s="262">
        <v>543311</v>
      </c>
      <c r="D5302" s="262" t="s">
        <v>8452</v>
      </c>
      <c r="E5302" s="262" t="s">
        <v>8266</v>
      </c>
    </row>
    <row r="5303" spans="2:5" x14ac:dyDescent="0.45">
      <c r="B5303" s="261" t="s">
        <v>8453</v>
      </c>
      <c r="C5303" s="262">
        <v>543312</v>
      </c>
      <c r="D5303" s="262" t="s">
        <v>2475</v>
      </c>
      <c r="E5303" s="262" t="s">
        <v>8375</v>
      </c>
    </row>
    <row r="5304" spans="2:5" x14ac:dyDescent="0.45">
      <c r="B5304" s="261" t="s">
        <v>8454</v>
      </c>
      <c r="C5304" s="262">
        <v>543317</v>
      </c>
      <c r="D5304" s="262" t="s">
        <v>8455</v>
      </c>
      <c r="E5304" s="262" t="s">
        <v>8456</v>
      </c>
    </row>
    <row r="5305" spans="2:5" x14ac:dyDescent="0.45">
      <c r="B5305" s="261" t="s">
        <v>8457</v>
      </c>
      <c r="C5305" s="262">
        <v>543318</v>
      </c>
      <c r="D5305" s="262" t="s">
        <v>8458</v>
      </c>
      <c r="E5305" s="262" t="s">
        <v>607</v>
      </c>
    </row>
    <row r="5306" spans="2:5" x14ac:dyDescent="0.45">
      <c r="B5306" s="261" t="s">
        <v>8459</v>
      </c>
      <c r="C5306" s="262">
        <v>543319</v>
      </c>
      <c r="D5306" s="262" t="s">
        <v>8460</v>
      </c>
      <c r="E5306" s="262" t="s">
        <v>8280</v>
      </c>
    </row>
    <row r="5307" spans="2:5" x14ac:dyDescent="0.45">
      <c r="B5307" s="261" t="s">
        <v>8461</v>
      </c>
      <c r="C5307" s="262">
        <v>543320</v>
      </c>
      <c r="D5307" s="262" t="s">
        <v>8462</v>
      </c>
      <c r="E5307" s="262" t="s">
        <v>8463</v>
      </c>
    </row>
    <row r="5308" spans="2:5" x14ac:dyDescent="0.45">
      <c r="B5308" s="261" t="s">
        <v>8464</v>
      </c>
      <c r="C5308" s="262">
        <v>543321</v>
      </c>
      <c r="D5308" s="262" t="s">
        <v>8465</v>
      </c>
      <c r="E5308" s="262" t="s">
        <v>718</v>
      </c>
    </row>
    <row r="5309" spans="2:5" x14ac:dyDescent="0.45">
      <c r="B5309" s="261" t="s">
        <v>8466</v>
      </c>
      <c r="C5309" s="262">
        <v>543322</v>
      </c>
      <c r="D5309" s="262" t="s">
        <v>8467</v>
      </c>
      <c r="E5309" s="262" t="s">
        <v>597</v>
      </c>
    </row>
    <row r="5310" spans="2:5" x14ac:dyDescent="0.45">
      <c r="B5310" s="261" t="s">
        <v>8468</v>
      </c>
      <c r="C5310" s="262">
        <v>543323</v>
      </c>
      <c r="D5310" s="262" t="s">
        <v>8469</v>
      </c>
      <c r="E5310" s="262" t="s">
        <v>7567</v>
      </c>
    </row>
    <row r="5311" spans="2:5" x14ac:dyDescent="0.45">
      <c r="B5311" s="261" t="s">
        <v>8470</v>
      </c>
      <c r="C5311" s="262">
        <v>543324</v>
      </c>
      <c r="D5311" s="262" t="s">
        <v>8471</v>
      </c>
      <c r="E5311" s="262" t="s">
        <v>8472</v>
      </c>
    </row>
    <row r="5312" spans="2:5" x14ac:dyDescent="0.45">
      <c r="B5312" s="261" t="s">
        <v>8473</v>
      </c>
      <c r="C5312" s="262">
        <v>543325</v>
      </c>
      <c r="D5312" s="262" t="s">
        <v>8474</v>
      </c>
      <c r="E5312" s="262" t="s">
        <v>8263</v>
      </c>
    </row>
    <row r="5313" spans="2:5" x14ac:dyDescent="0.45">
      <c r="B5313" s="261" t="s">
        <v>8475</v>
      </c>
      <c r="C5313" s="262">
        <v>543326</v>
      </c>
      <c r="D5313" s="262" t="s">
        <v>8476</v>
      </c>
      <c r="E5313" s="262" t="s">
        <v>7567</v>
      </c>
    </row>
    <row r="5314" spans="2:5" x14ac:dyDescent="0.45">
      <c r="B5314" s="261" t="s">
        <v>8477</v>
      </c>
      <c r="C5314" s="262">
        <v>543327</v>
      </c>
      <c r="D5314" s="262" t="s">
        <v>8478</v>
      </c>
      <c r="E5314" s="262" t="s">
        <v>8479</v>
      </c>
    </row>
    <row r="5315" spans="2:5" x14ac:dyDescent="0.45">
      <c r="B5315" s="261" t="s">
        <v>8480</v>
      </c>
      <c r="C5315" s="262">
        <v>543328</v>
      </c>
      <c r="D5315" s="262" t="s">
        <v>8481</v>
      </c>
      <c r="E5315" s="262" t="s">
        <v>8482</v>
      </c>
    </row>
    <row r="5316" spans="2:5" x14ac:dyDescent="0.45">
      <c r="B5316" s="261" t="s">
        <v>8483</v>
      </c>
      <c r="C5316" s="262">
        <v>543329</v>
      </c>
      <c r="D5316" s="262" t="s">
        <v>8484</v>
      </c>
      <c r="E5316" s="262" t="s">
        <v>597</v>
      </c>
    </row>
    <row r="5317" spans="2:5" x14ac:dyDescent="0.45">
      <c r="B5317" s="261" t="s">
        <v>8485</v>
      </c>
      <c r="C5317" s="262">
        <v>543330</v>
      </c>
      <c r="D5317" s="262" t="s">
        <v>8486</v>
      </c>
      <c r="E5317" s="262" t="s">
        <v>1046</v>
      </c>
    </row>
    <row r="5318" spans="2:5" x14ac:dyDescent="0.45">
      <c r="B5318" s="261" t="s">
        <v>8487</v>
      </c>
      <c r="C5318" s="262">
        <v>543331</v>
      </c>
      <c r="D5318" s="262" t="s">
        <v>8488</v>
      </c>
      <c r="E5318" s="262" t="s">
        <v>8266</v>
      </c>
    </row>
    <row r="5319" spans="2:5" x14ac:dyDescent="0.45">
      <c r="B5319" s="261" t="s">
        <v>8489</v>
      </c>
      <c r="C5319" s="262">
        <v>543332</v>
      </c>
      <c r="D5319" s="262" t="s">
        <v>8490</v>
      </c>
      <c r="E5319" s="262" t="s">
        <v>718</v>
      </c>
    </row>
    <row r="5320" spans="2:5" x14ac:dyDescent="0.45">
      <c r="B5320" s="261" t="s">
        <v>8491</v>
      </c>
      <c r="C5320" s="262">
        <v>543333</v>
      </c>
      <c r="D5320" s="262" t="s">
        <v>8492</v>
      </c>
      <c r="E5320" s="262" t="s">
        <v>8463</v>
      </c>
    </row>
    <row r="5321" spans="2:5" x14ac:dyDescent="0.45">
      <c r="B5321" s="261" t="s">
        <v>8493</v>
      </c>
      <c r="C5321" s="262">
        <v>543334</v>
      </c>
      <c r="D5321" s="262" t="s">
        <v>8494</v>
      </c>
      <c r="E5321" s="262" t="s">
        <v>572</v>
      </c>
    </row>
    <row r="5322" spans="2:5" x14ac:dyDescent="0.45">
      <c r="B5322" s="261" t="s">
        <v>8495</v>
      </c>
      <c r="C5322" s="262">
        <v>543335</v>
      </c>
      <c r="D5322" s="262" t="s">
        <v>8496</v>
      </c>
      <c r="E5322" s="262" t="s">
        <v>8353</v>
      </c>
    </row>
    <row r="5323" spans="2:5" x14ac:dyDescent="0.45">
      <c r="B5323" s="261" t="s">
        <v>8497</v>
      </c>
      <c r="C5323" s="262">
        <v>543336</v>
      </c>
      <c r="D5323" s="262" t="s">
        <v>8498</v>
      </c>
      <c r="E5323" s="262" t="s">
        <v>607</v>
      </c>
    </row>
    <row r="5324" spans="2:5" x14ac:dyDescent="0.45">
      <c r="B5324" s="261" t="s">
        <v>8499</v>
      </c>
      <c r="C5324" s="262">
        <v>543341</v>
      </c>
      <c r="D5324" s="262" t="s">
        <v>8500</v>
      </c>
      <c r="E5324" s="262" t="s">
        <v>8501</v>
      </c>
    </row>
    <row r="5325" spans="2:5" x14ac:dyDescent="0.45">
      <c r="B5325" s="261" t="s">
        <v>8502</v>
      </c>
      <c r="C5325" s="262">
        <v>543346</v>
      </c>
      <c r="D5325" s="262" t="s">
        <v>8503</v>
      </c>
      <c r="E5325" s="262" t="s">
        <v>8445</v>
      </c>
    </row>
    <row r="5326" spans="2:5" x14ac:dyDescent="0.45">
      <c r="B5326" s="261" t="s">
        <v>8504</v>
      </c>
      <c r="C5326" s="262">
        <v>543347</v>
      </c>
      <c r="D5326" s="262" t="s">
        <v>8505</v>
      </c>
      <c r="E5326" s="262" t="s">
        <v>7567</v>
      </c>
    </row>
    <row r="5327" spans="2:5" x14ac:dyDescent="0.45">
      <c r="B5327" s="261" t="s">
        <v>8506</v>
      </c>
      <c r="C5327" s="262">
        <v>543348</v>
      </c>
      <c r="D5327" s="262" t="s">
        <v>8507</v>
      </c>
      <c r="E5327" s="262" t="s">
        <v>7567</v>
      </c>
    </row>
    <row r="5328" spans="2:5" x14ac:dyDescent="0.45">
      <c r="B5328" s="261" t="s">
        <v>8508</v>
      </c>
      <c r="C5328" s="262">
        <v>543349</v>
      </c>
      <c r="D5328" s="262" t="s">
        <v>8509</v>
      </c>
      <c r="E5328" s="262" t="s">
        <v>597</v>
      </c>
    </row>
    <row r="5329" spans="2:5" x14ac:dyDescent="0.45">
      <c r="B5329" s="261" t="s">
        <v>8510</v>
      </c>
      <c r="C5329" s="262">
        <v>543350</v>
      </c>
      <c r="D5329" s="262" t="s">
        <v>8511</v>
      </c>
      <c r="E5329" s="262" t="s">
        <v>8482</v>
      </c>
    </row>
    <row r="5330" spans="2:5" x14ac:dyDescent="0.45">
      <c r="B5330" s="261" t="s">
        <v>8512</v>
      </c>
      <c r="C5330" s="262">
        <v>543351</v>
      </c>
      <c r="D5330" s="262" t="s">
        <v>8513</v>
      </c>
      <c r="E5330" s="262" t="s">
        <v>8375</v>
      </c>
    </row>
    <row r="5331" spans="2:5" x14ac:dyDescent="0.45">
      <c r="B5331" s="261" t="s">
        <v>8514</v>
      </c>
      <c r="C5331" s="262">
        <v>543352</v>
      </c>
      <c r="D5331" s="262" t="s">
        <v>8515</v>
      </c>
      <c r="E5331" s="262" t="s">
        <v>8516</v>
      </c>
    </row>
    <row r="5332" spans="2:5" x14ac:dyDescent="0.45">
      <c r="B5332" s="261" t="s">
        <v>8517</v>
      </c>
      <c r="C5332" s="262">
        <v>543357</v>
      </c>
      <c r="D5332" s="262" t="s">
        <v>8518</v>
      </c>
      <c r="E5332" s="262" t="s">
        <v>7567</v>
      </c>
    </row>
    <row r="5333" spans="2:5" x14ac:dyDescent="0.45">
      <c r="B5333" s="261" t="s">
        <v>8519</v>
      </c>
      <c r="C5333" s="262">
        <v>543358</v>
      </c>
      <c r="D5333" s="262" t="s">
        <v>8520</v>
      </c>
      <c r="E5333" s="262" t="s">
        <v>8263</v>
      </c>
    </row>
    <row r="5334" spans="2:5" x14ac:dyDescent="0.45">
      <c r="B5334" s="261" t="s">
        <v>8521</v>
      </c>
      <c r="C5334" s="262">
        <v>543363</v>
      </c>
      <c r="D5334" s="262" t="s">
        <v>8522</v>
      </c>
      <c r="E5334" s="262" t="s">
        <v>8366</v>
      </c>
    </row>
    <row r="5335" spans="2:5" x14ac:dyDescent="0.45">
      <c r="B5335" s="261" t="s">
        <v>8523</v>
      </c>
      <c r="C5335" s="262">
        <v>543364</v>
      </c>
      <c r="D5335" s="262" t="s">
        <v>8524</v>
      </c>
      <c r="E5335" s="262" t="s">
        <v>8456</v>
      </c>
    </row>
    <row r="5336" spans="2:5" x14ac:dyDescent="0.45">
      <c r="B5336" s="261" t="s">
        <v>8525</v>
      </c>
      <c r="C5336" s="262">
        <v>543365</v>
      </c>
      <c r="D5336" s="262" t="s">
        <v>8526</v>
      </c>
      <c r="E5336" s="262" t="s">
        <v>7567</v>
      </c>
    </row>
    <row r="5337" spans="2:5" x14ac:dyDescent="0.45">
      <c r="B5337" s="261" t="s">
        <v>8527</v>
      </c>
      <c r="C5337" s="262">
        <v>543366</v>
      </c>
      <c r="D5337" s="262" t="s">
        <v>8528</v>
      </c>
      <c r="E5337" s="262" t="s">
        <v>8330</v>
      </c>
    </row>
    <row r="5338" spans="2:5" x14ac:dyDescent="0.45">
      <c r="B5338" s="261" t="s">
        <v>8529</v>
      </c>
      <c r="C5338" s="262">
        <v>543367</v>
      </c>
      <c r="D5338" s="262" t="s">
        <v>8530</v>
      </c>
      <c r="E5338" s="262" t="s">
        <v>8378</v>
      </c>
    </row>
    <row r="5339" spans="2:5" x14ac:dyDescent="0.45">
      <c r="B5339" s="261" t="s">
        <v>8531</v>
      </c>
      <c r="C5339" s="262">
        <v>543372</v>
      </c>
      <c r="D5339" s="262" t="s">
        <v>8532</v>
      </c>
      <c r="E5339" s="262" t="s">
        <v>8533</v>
      </c>
    </row>
    <row r="5340" spans="2:5" x14ac:dyDescent="0.45">
      <c r="B5340" s="261" t="s">
        <v>8534</v>
      </c>
      <c r="C5340" s="262">
        <v>543373</v>
      </c>
      <c r="D5340" s="262" t="s">
        <v>8535</v>
      </c>
      <c r="E5340" s="262" t="s">
        <v>8287</v>
      </c>
    </row>
    <row r="5341" spans="2:5" x14ac:dyDescent="0.45">
      <c r="B5341" s="261" t="s">
        <v>8536</v>
      </c>
      <c r="C5341" s="262">
        <v>543374</v>
      </c>
      <c r="D5341" s="262" t="s">
        <v>8537</v>
      </c>
      <c r="E5341" s="262" t="s">
        <v>8538</v>
      </c>
    </row>
    <row r="5342" spans="2:5" x14ac:dyDescent="0.45">
      <c r="B5342" s="261" t="s">
        <v>8539</v>
      </c>
      <c r="C5342" s="262">
        <v>543375</v>
      </c>
      <c r="D5342" s="262" t="s">
        <v>8540</v>
      </c>
      <c r="E5342" s="262" t="s">
        <v>8541</v>
      </c>
    </row>
    <row r="5343" spans="2:5" x14ac:dyDescent="0.45">
      <c r="B5343" s="261" t="s">
        <v>8542</v>
      </c>
      <c r="C5343" s="262">
        <v>543376</v>
      </c>
      <c r="D5343" s="262" t="s">
        <v>8543</v>
      </c>
      <c r="E5343" s="262" t="s">
        <v>8330</v>
      </c>
    </row>
    <row r="5344" spans="2:5" x14ac:dyDescent="0.45">
      <c r="B5344" s="261" t="s">
        <v>8544</v>
      </c>
      <c r="C5344" s="262">
        <v>543377</v>
      </c>
      <c r="D5344" s="262" t="s">
        <v>8545</v>
      </c>
      <c r="E5344" s="262" t="s">
        <v>880</v>
      </c>
    </row>
    <row r="5345" spans="2:5" x14ac:dyDescent="0.45">
      <c r="B5345" s="261" t="s">
        <v>8546</v>
      </c>
      <c r="C5345" s="262">
        <v>543378</v>
      </c>
      <c r="D5345" s="262" t="s">
        <v>8547</v>
      </c>
      <c r="E5345" s="262" t="s">
        <v>926</v>
      </c>
    </row>
    <row r="5346" spans="2:5" x14ac:dyDescent="0.45">
      <c r="B5346" s="261" t="s">
        <v>8548</v>
      </c>
      <c r="C5346" s="262">
        <v>543383</v>
      </c>
      <c r="D5346" s="262" t="s">
        <v>8549</v>
      </c>
      <c r="E5346" s="262" t="s">
        <v>7567</v>
      </c>
    </row>
    <row r="5347" spans="2:5" x14ac:dyDescent="0.45">
      <c r="B5347" s="261" t="s">
        <v>8550</v>
      </c>
      <c r="C5347" s="262">
        <v>543384</v>
      </c>
      <c r="D5347" s="262" t="s">
        <v>8551</v>
      </c>
      <c r="E5347" s="262" t="s">
        <v>8463</v>
      </c>
    </row>
    <row r="5348" spans="2:5" x14ac:dyDescent="0.45">
      <c r="B5348" s="261" t="s">
        <v>8552</v>
      </c>
      <c r="C5348" s="262">
        <v>543385</v>
      </c>
      <c r="D5348" s="262" t="s">
        <v>8553</v>
      </c>
      <c r="E5348" s="262" t="s">
        <v>8456</v>
      </c>
    </row>
    <row r="5349" spans="2:5" x14ac:dyDescent="0.45">
      <c r="B5349" s="261" t="s">
        <v>8554</v>
      </c>
      <c r="C5349" s="262">
        <v>543386</v>
      </c>
      <c r="D5349" s="262" t="s">
        <v>8555</v>
      </c>
      <c r="E5349" s="262" t="s">
        <v>8398</v>
      </c>
    </row>
    <row r="5350" spans="2:5" x14ac:dyDescent="0.45">
      <c r="B5350" s="261" t="s">
        <v>8556</v>
      </c>
      <c r="C5350" s="262">
        <v>543387</v>
      </c>
      <c r="D5350" s="262" t="s">
        <v>8557</v>
      </c>
      <c r="E5350" s="262" t="s">
        <v>8263</v>
      </c>
    </row>
    <row r="5351" spans="2:5" x14ac:dyDescent="0.45">
      <c r="B5351" s="261" t="s">
        <v>8558</v>
      </c>
      <c r="C5351" s="262">
        <v>543388</v>
      </c>
      <c r="D5351" s="262" t="s">
        <v>8559</v>
      </c>
      <c r="E5351" s="262" t="s">
        <v>7567</v>
      </c>
    </row>
    <row r="5352" spans="2:5" x14ac:dyDescent="0.45">
      <c r="B5352" s="261" t="s">
        <v>8560</v>
      </c>
      <c r="C5352" s="262">
        <v>543389</v>
      </c>
      <c r="D5352" s="262" t="s">
        <v>8561</v>
      </c>
      <c r="E5352" s="262" t="s">
        <v>597</v>
      </c>
    </row>
    <row r="5353" spans="2:5" x14ac:dyDescent="0.45">
      <c r="B5353" s="261" t="s">
        <v>8562</v>
      </c>
      <c r="C5353" s="262">
        <v>543390</v>
      </c>
      <c r="D5353" s="262" t="s">
        <v>8563</v>
      </c>
      <c r="E5353" s="262" t="s">
        <v>8404</v>
      </c>
    </row>
    <row r="5354" spans="2:5" x14ac:dyDescent="0.45">
      <c r="B5354" s="261" t="s">
        <v>8564</v>
      </c>
      <c r="C5354" s="262">
        <v>543391</v>
      </c>
      <c r="D5354" s="262" t="s">
        <v>8565</v>
      </c>
      <c r="E5354" s="262" t="s">
        <v>8456</v>
      </c>
    </row>
    <row r="5355" spans="2:5" x14ac:dyDescent="0.45">
      <c r="B5355" s="261" t="s">
        <v>8566</v>
      </c>
      <c r="C5355" s="262">
        <v>543396</v>
      </c>
      <c r="D5355" s="262" t="s">
        <v>8567</v>
      </c>
      <c r="E5355" s="262" t="s">
        <v>8404</v>
      </c>
    </row>
    <row r="5356" spans="2:5" x14ac:dyDescent="0.45">
      <c r="B5356" s="261" t="s">
        <v>8568</v>
      </c>
      <c r="C5356" s="262">
        <v>543397</v>
      </c>
      <c r="D5356" s="262" t="s">
        <v>8569</v>
      </c>
      <c r="E5356" s="262" t="s">
        <v>1046</v>
      </c>
    </row>
    <row r="5357" spans="2:5" x14ac:dyDescent="0.45">
      <c r="B5357" s="261" t="s">
        <v>8570</v>
      </c>
      <c r="C5357" s="262">
        <v>543398</v>
      </c>
      <c r="D5357" s="262" t="s">
        <v>8571</v>
      </c>
      <c r="E5357" s="262" t="s">
        <v>8375</v>
      </c>
    </row>
    <row r="5358" spans="2:5" x14ac:dyDescent="0.45">
      <c r="B5358" s="261" t="s">
        <v>8572</v>
      </c>
      <c r="C5358" s="262">
        <v>543399</v>
      </c>
      <c r="D5358" s="262" t="s">
        <v>8573</v>
      </c>
      <c r="E5358" s="262" t="s">
        <v>8366</v>
      </c>
    </row>
    <row r="5359" spans="2:5" x14ac:dyDescent="0.45">
      <c r="B5359" s="261" t="s">
        <v>8574</v>
      </c>
      <c r="C5359" s="262">
        <v>543400</v>
      </c>
      <c r="D5359" s="262" t="s">
        <v>8575</v>
      </c>
      <c r="E5359" s="262" t="s">
        <v>8576</v>
      </c>
    </row>
    <row r="5360" spans="2:5" x14ac:dyDescent="0.45">
      <c r="B5360" s="261" t="s">
        <v>8577</v>
      </c>
      <c r="C5360" s="262">
        <v>543401</v>
      </c>
      <c r="D5360" s="262" t="s">
        <v>8578</v>
      </c>
      <c r="E5360" s="262" t="s">
        <v>8579</v>
      </c>
    </row>
    <row r="5361" spans="2:5" x14ac:dyDescent="0.45">
      <c r="B5361" s="261" t="s">
        <v>8580</v>
      </c>
      <c r="C5361" s="262">
        <v>543410</v>
      </c>
      <c r="D5361" s="262" t="s">
        <v>8581</v>
      </c>
      <c r="E5361" s="262" t="s">
        <v>643</v>
      </c>
    </row>
    <row r="5362" spans="2:5" x14ac:dyDescent="0.45">
      <c r="B5362" s="261" t="s">
        <v>8582</v>
      </c>
      <c r="C5362" s="262">
        <v>543411</v>
      </c>
      <c r="D5362" s="262" t="s">
        <v>3079</v>
      </c>
      <c r="E5362" s="262" t="s">
        <v>880</v>
      </c>
    </row>
    <row r="5363" spans="2:5" x14ac:dyDescent="0.45">
      <c r="B5363" s="261" t="s">
        <v>8583</v>
      </c>
      <c r="C5363" s="262">
        <v>543412</v>
      </c>
      <c r="D5363" s="262" t="s">
        <v>8584</v>
      </c>
      <c r="E5363" s="262" t="s">
        <v>2634</v>
      </c>
    </row>
    <row r="5364" spans="2:5" x14ac:dyDescent="0.45">
      <c r="B5364" s="261" t="s">
        <v>8585</v>
      </c>
      <c r="C5364" s="262">
        <v>543413</v>
      </c>
      <c r="D5364" s="262" t="s">
        <v>8586</v>
      </c>
      <c r="E5364" s="262" t="s">
        <v>8587</v>
      </c>
    </row>
    <row r="5365" spans="2:5" x14ac:dyDescent="0.45">
      <c r="B5365" s="261" t="s">
        <v>8588</v>
      </c>
      <c r="C5365" s="262">
        <v>543414</v>
      </c>
      <c r="D5365" s="262" t="s">
        <v>8589</v>
      </c>
      <c r="E5365" s="262" t="s">
        <v>7567</v>
      </c>
    </row>
    <row r="5366" spans="2:5" x14ac:dyDescent="0.45">
      <c r="B5366" s="261" t="s">
        <v>8590</v>
      </c>
      <c r="C5366" s="262">
        <v>543415</v>
      </c>
      <c r="D5366" s="262" t="s">
        <v>8591</v>
      </c>
      <c r="E5366" s="262" t="s">
        <v>8592</v>
      </c>
    </row>
    <row r="5367" spans="2:5" x14ac:dyDescent="0.45">
      <c r="B5367" s="261" t="s">
        <v>8593</v>
      </c>
      <c r="C5367" s="262">
        <v>543416</v>
      </c>
      <c r="D5367" s="262" t="s">
        <v>7473</v>
      </c>
      <c r="E5367" s="262" t="s">
        <v>8541</v>
      </c>
    </row>
    <row r="5368" spans="2:5" x14ac:dyDescent="0.45">
      <c r="B5368" s="261" t="s">
        <v>8594</v>
      </c>
      <c r="C5368" s="262">
        <v>543417</v>
      </c>
      <c r="D5368" s="262" t="s">
        <v>8595</v>
      </c>
      <c r="E5368" s="262" t="s">
        <v>8375</v>
      </c>
    </row>
    <row r="5369" spans="2:5" x14ac:dyDescent="0.45">
      <c r="B5369" s="261" t="s">
        <v>8596</v>
      </c>
      <c r="C5369" s="262">
        <v>543419</v>
      </c>
      <c r="D5369" s="262" t="s">
        <v>8597</v>
      </c>
      <c r="E5369" s="262" t="s">
        <v>8330</v>
      </c>
    </row>
    <row r="5370" spans="2:5" x14ac:dyDescent="0.45">
      <c r="B5370" s="261" t="s">
        <v>8598</v>
      </c>
      <c r="C5370" s="262">
        <v>543420</v>
      </c>
      <c r="D5370" s="262" t="s">
        <v>3524</v>
      </c>
      <c r="E5370" s="262" t="s">
        <v>8599</v>
      </c>
    </row>
    <row r="5371" spans="2:5" x14ac:dyDescent="0.45">
      <c r="B5371" s="261" t="s">
        <v>8600</v>
      </c>
      <c r="C5371" s="262">
        <v>543425</v>
      </c>
      <c r="D5371" s="262" t="s">
        <v>8601</v>
      </c>
      <c r="E5371" s="262" t="s">
        <v>8602</v>
      </c>
    </row>
    <row r="5372" spans="2:5" x14ac:dyDescent="0.45">
      <c r="B5372" s="261" t="s">
        <v>8603</v>
      </c>
      <c r="C5372" s="262">
        <v>543426</v>
      </c>
      <c r="D5372" s="262" t="s">
        <v>8604</v>
      </c>
      <c r="E5372" s="262" t="s">
        <v>983</v>
      </c>
    </row>
    <row r="5373" spans="2:5" x14ac:dyDescent="0.45">
      <c r="B5373" s="261" t="s">
        <v>8605</v>
      </c>
      <c r="C5373" s="262">
        <v>543427</v>
      </c>
      <c r="D5373" s="262" t="s">
        <v>8606</v>
      </c>
      <c r="E5373" s="262" t="s">
        <v>8607</v>
      </c>
    </row>
    <row r="5374" spans="2:5" x14ac:dyDescent="0.45">
      <c r="B5374" s="261" t="s">
        <v>8608</v>
      </c>
      <c r="C5374" s="262">
        <v>543428</v>
      </c>
      <c r="D5374" s="262" t="s">
        <v>8609</v>
      </c>
      <c r="E5374" s="262" t="s">
        <v>8378</v>
      </c>
    </row>
    <row r="5375" spans="2:5" x14ac:dyDescent="0.45">
      <c r="B5375" s="261" t="s">
        <v>8610</v>
      </c>
      <c r="C5375" s="262">
        <v>543433</v>
      </c>
      <c r="D5375" s="262" t="s">
        <v>8611</v>
      </c>
      <c r="E5375" s="262" t="s">
        <v>718</v>
      </c>
    </row>
    <row r="5376" spans="2:5" x14ac:dyDescent="0.45">
      <c r="B5376" s="261" t="s">
        <v>8612</v>
      </c>
      <c r="C5376" s="262">
        <v>543434</v>
      </c>
      <c r="D5376" s="262" t="s">
        <v>8613</v>
      </c>
      <c r="E5376" s="262" t="s">
        <v>597</v>
      </c>
    </row>
    <row r="5377" spans="2:5" x14ac:dyDescent="0.45">
      <c r="B5377" s="261" t="s">
        <v>8614</v>
      </c>
      <c r="C5377" s="262">
        <v>543435</v>
      </c>
      <c r="D5377" s="262" t="s">
        <v>8615</v>
      </c>
      <c r="E5377" s="262" t="s">
        <v>8413</v>
      </c>
    </row>
    <row r="5378" spans="2:5" x14ac:dyDescent="0.45">
      <c r="B5378" s="261" t="s">
        <v>8616</v>
      </c>
      <c r="C5378" s="262">
        <v>543436</v>
      </c>
      <c r="D5378" s="262" t="s">
        <v>8617</v>
      </c>
      <c r="E5378" s="262" t="s">
        <v>8375</v>
      </c>
    </row>
    <row r="5379" spans="2:5" x14ac:dyDescent="0.45">
      <c r="B5379" s="261" t="s">
        <v>8618</v>
      </c>
      <c r="C5379" s="262">
        <v>543437</v>
      </c>
      <c r="D5379" s="262" t="s">
        <v>8619</v>
      </c>
      <c r="E5379" s="262" t="s">
        <v>7567</v>
      </c>
    </row>
    <row r="5380" spans="2:5" x14ac:dyDescent="0.45">
      <c r="B5380" s="261" t="s">
        <v>8620</v>
      </c>
      <c r="C5380" s="262">
        <v>543438</v>
      </c>
      <c r="D5380" s="262" t="s">
        <v>8621</v>
      </c>
      <c r="E5380" s="262" t="s">
        <v>7567</v>
      </c>
    </row>
    <row r="5381" spans="2:5" x14ac:dyDescent="0.45">
      <c r="B5381" s="261" t="s">
        <v>8622</v>
      </c>
      <c r="C5381" s="262">
        <v>543439</v>
      </c>
      <c r="D5381" s="262" t="s">
        <v>8623</v>
      </c>
      <c r="E5381" s="262" t="s">
        <v>8501</v>
      </c>
    </row>
    <row r="5382" spans="2:5" x14ac:dyDescent="0.45">
      <c r="B5382" s="261" t="s">
        <v>8624</v>
      </c>
      <c r="C5382" s="262">
        <v>543440</v>
      </c>
      <c r="D5382" s="262" t="s">
        <v>8625</v>
      </c>
      <c r="E5382" s="262" t="s">
        <v>7567</v>
      </c>
    </row>
    <row r="5383" spans="2:5" x14ac:dyDescent="0.45">
      <c r="B5383" s="261" t="s">
        <v>8626</v>
      </c>
      <c r="C5383" s="262">
        <v>543441</v>
      </c>
      <c r="D5383" s="262" t="s">
        <v>8627</v>
      </c>
      <c r="E5383" s="262" t="s">
        <v>7500</v>
      </c>
    </row>
    <row r="5384" spans="2:5" x14ac:dyDescent="0.45">
      <c r="B5384" s="261" t="s">
        <v>8628</v>
      </c>
      <c r="C5384" s="262">
        <v>543442</v>
      </c>
      <c r="D5384" s="262" t="s">
        <v>1612</v>
      </c>
      <c r="E5384" s="262" t="s">
        <v>8579</v>
      </c>
    </row>
    <row r="5385" spans="2:5" x14ac:dyDescent="0.45">
      <c r="B5385" s="261" t="s">
        <v>8629</v>
      </c>
      <c r="C5385" s="262">
        <v>543443</v>
      </c>
      <c r="D5385" s="262" t="s">
        <v>8630</v>
      </c>
      <c r="E5385" s="262" t="s">
        <v>663</v>
      </c>
    </row>
    <row r="5386" spans="2:5" x14ac:dyDescent="0.45">
      <c r="B5386" s="261" t="s">
        <v>8631</v>
      </c>
      <c r="C5386" s="262">
        <v>543444</v>
      </c>
      <c r="D5386" s="262" t="s">
        <v>8632</v>
      </c>
      <c r="E5386" s="262" t="s">
        <v>597</v>
      </c>
    </row>
    <row r="5387" spans="2:5" x14ac:dyDescent="0.45">
      <c r="B5387" s="261" t="s">
        <v>8633</v>
      </c>
      <c r="C5387" s="262">
        <v>543449</v>
      </c>
      <c r="D5387" s="262" t="s">
        <v>8634</v>
      </c>
      <c r="E5387" s="262" t="s">
        <v>1320</v>
      </c>
    </row>
    <row r="5388" spans="2:5" x14ac:dyDescent="0.45">
      <c r="B5388" s="261" t="s">
        <v>8635</v>
      </c>
      <c r="C5388" s="262">
        <v>543450</v>
      </c>
      <c r="D5388" s="262" t="s">
        <v>8636</v>
      </c>
      <c r="E5388" s="262" t="s">
        <v>7567</v>
      </c>
    </row>
    <row r="5389" spans="2:5" x14ac:dyDescent="0.45">
      <c r="B5389" s="261" t="s">
        <v>8637</v>
      </c>
      <c r="C5389" s="262">
        <v>543451</v>
      </c>
      <c r="D5389" s="262" t="s">
        <v>8638</v>
      </c>
      <c r="E5389" s="262" t="s">
        <v>7500</v>
      </c>
    </row>
    <row r="5390" spans="2:5" x14ac:dyDescent="0.45">
      <c r="B5390" s="261" t="s">
        <v>8639</v>
      </c>
      <c r="C5390" s="262">
        <v>543452</v>
      </c>
      <c r="D5390" s="262" t="s">
        <v>8640</v>
      </c>
      <c r="E5390" s="262" t="s">
        <v>7567</v>
      </c>
    </row>
    <row r="5391" spans="2:5" x14ac:dyDescent="0.45">
      <c r="B5391" s="261" t="s">
        <v>8641</v>
      </c>
      <c r="C5391" s="262">
        <v>543453</v>
      </c>
      <c r="D5391" s="262" t="s">
        <v>8642</v>
      </c>
      <c r="E5391" s="262" t="s">
        <v>8643</v>
      </c>
    </row>
    <row r="5392" spans="2:5" x14ac:dyDescent="0.45">
      <c r="B5392" s="261" t="s">
        <v>8644</v>
      </c>
      <c r="C5392" s="262">
        <v>543454</v>
      </c>
      <c r="D5392" s="262" t="s">
        <v>8645</v>
      </c>
      <c r="E5392" s="262" t="s">
        <v>7567</v>
      </c>
    </row>
    <row r="5393" spans="2:5" x14ac:dyDescent="0.45">
      <c r="B5393" s="261" t="s">
        <v>8646</v>
      </c>
      <c r="C5393" s="262">
        <v>543458</v>
      </c>
      <c r="D5393" s="262" t="s">
        <v>8647</v>
      </c>
      <c r="E5393" s="262" t="s">
        <v>8287</v>
      </c>
    </row>
    <row r="5394" spans="2:5" x14ac:dyDescent="0.45">
      <c r="B5394" s="261" t="s">
        <v>8648</v>
      </c>
      <c r="C5394" s="262">
        <v>543460</v>
      </c>
      <c r="D5394" s="262" t="s">
        <v>8649</v>
      </c>
      <c r="E5394" s="262" t="s">
        <v>567</v>
      </c>
    </row>
    <row r="5395" spans="2:5" x14ac:dyDescent="0.45">
      <c r="B5395" s="261" t="s">
        <v>8650</v>
      </c>
      <c r="C5395" s="262">
        <v>543461</v>
      </c>
      <c r="D5395" s="262" t="s">
        <v>8651</v>
      </c>
      <c r="E5395" s="262" t="s">
        <v>8280</v>
      </c>
    </row>
    <row r="5396" spans="2:5" x14ac:dyDescent="0.45">
      <c r="B5396" s="261" t="s">
        <v>8652</v>
      </c>
      <c r="C5396" s="262">
        <v>543462</v>
      </c>
      <c r="D5396" s="262" t="s">
        <v>2083</v>
      </c>
      <c r="E5396" s="262" t="s">
        <v>8653</v>
      </c>
    </row>
    <row r="5397" spans="2:5" x14ac:dyDescent="0.45">
      <c r="B5397" s="261" t="s">
        <v>8654</v>
      </c>
      <c r="C5397" s="262">
        <v>543463</v>
      </c>
      <c r="D5397" s="262" t="s">
        <v>8655</v>
      </c>
      <c r="E5397" s="262" t="s">
        <v>8579</v>
      </c>
    </row>
    <row r="5398" spans="2:5" x14ac:dyDescent="0.45">
      <c r="B5398" s="261" t="s">
        <v>8656</v>
      </c>
      <c r="C5398" s="262">
        <v>543464</v>
      </c>
      <c r="D5398" s="262" t="s">
        <v>8657</v>
      </c>
      <c r="E5398" s="262" t="s">
        <v>1601</v>
      </c>
    </row>
    <row r="5399" spans="2:5" x14ac:dyDescent="0.45">
      <c r="B5399" s="261" t="s">
        <v>8658</v>
      </c>
      <c r="C5399" s="262">
        <v>543465</v>
      </c>
      <c r="D5399" s="262" t="s">
        <v>8659</v>
      </c>
      <c r="E5399" s="262" t="s">
        <v>7567</v>
      </c>
    </row>
    <row r="5400" spans="2:5" x14ac:dyDescent="0.45">
      <c r="B5400" s="261" t="s">
        <v>8660</v>
      </c>
      <c r="C5400" s="262">
        <v>543470</v>
      </c>
      <c r="D5400" s="262" t="s">
        <v>6204</v>
      </c>
      <c r="E5400" s="262" t="s">
        <v>8375</v>
      </c>
    </row>
    <row r="5401" spans="2:5" x14ac:dyDescent="0.45">
      <c r="B5401" s="261" t="s">
        <v>8661</v>
      </c>
      <c r="C5401" s="262">
        <v>543471</v>
      </c>
      <c r="D5401" s="262" t="s">
        <v>8662</v>
      </c>
      <c r="E5401" s="262" t="s">
        <v>7567</v>
      </c>
    </row>
    <row r="5402" spans="2:5" x14ac:dyDescent="0.45">
      <c r="B5402" s="261" t="s">
        <v>8663</v>
      </c>
      <c r="C5402" s="262">
        <v>543472</v>
      </c>
      <c r="D5402" s="262" t="s">
        <v>8664</v>
      </c>
      <c r="E5402" s="262" t="s">
        <v>7567</v>
      </c>
    </row>
    <row r="5403" spans="2:5" x14ac:dyDescent="0.45">
      <c r="B5403" s="261" t="s">
        <v>8665</v>
      </c>
      <c r="C5403" s="262">
        <v>543473</v>
      </c>
      <c r="D5403" s="262" t="s">
        <v>8666</v>
      </c>
      <c r="E5403" s="262" t="s">
        <v>7567</v>
      </c>
    </row>
    <row r="5404" spans="2:5" x14ac:dyDescent="0.45">
      <c r="B5404" s="261" t="s">
        <v>8667</v>
      </c>
      <c r="C5404" s="262">
        <v>543474</v>
      </c>
      <c r="D5404" s="262" t="s">
        <v>8668</v>
      </c>
      <c r="E5404" s="262" t="s">
        <v>7567</v>
      </c>
    </row>
    <row r="5405" spans="2:5" x14ac:dyDescent="0.45">
      <c r="B5405" s="261" t="s">
        <v>8669</v>
      </c>
      <c r="C5405" s="262">
        <v>543475</v>
      </c>
      <c r="D5405" s="262" t="s">
        <v>8670</v>
      </c>
      <c r="E5405" s="262" t="s">
        <v>8653</v>
      </c>
    </row>
    <row r="5406" spans="2:5" x14ac:dyDescent="0.45">
      <c r="B5406" s="261" t="s">
        <v>8671</v>
      </c>
      <c r="C5406" s="262">
        <v>543481</v>
      </c>
      <c r="D5406" s="262" t="s">
        <v>8672</v>
      </c>
      <c r="E5406" s="262" t="s">
        <v>7567</v>
      </c>
    </row>
    <row r="5407" spans="2:5" x14ac:dyDescent="0.45">
      <c r="B5407" s="261" t="s">
        <v>8673</v>
      </c>
      <c r="C5407" s="262">
        <v>543482</v>
      </c>
      <c r="D5407" s="262" t="s">
        <v>8674</v>
      </c>
      <c r="E5407" s="262" t="s">
        <v>1320</v>
      </c>
    </row>
    <row r="5408" spans="2:5" x14ac:dyDescent="0.45">
      <c r="B5408" s="261" t="s">
        <v>8675</v>
      </c>
      <c r="C5408" s="262">
        <v>543489</v>
      </c>
      <c r="D5408" s="262" t="s">
        <v>8676</v>
      </c>
      <c r="E5408" s="262" t="s">
        <v>8599</v>
      </c>
    </row>
    <row r="5409" spans="2:5" x14ac:dyDescent="0.45">
      <c r="B5409" s="261" t="s">
        <v>8677</v>
      </c>
      <c r="C5409" s="262">
        <v>543490</v>
      </c>
      <c r="D5409" s="262" t="s">
        <v>8678</v>
      </c>
      <c r="E5409" s="262" t="s">
        <v>8541</v>
      </c>
    </row>
    <row r="5410" spans="2:5" x14ac:dyDescent="0.45">
      <c r="B5410" s="261" t="s">
        <v>8679</v>
      </c>
      <c r="C5410" s="262">
        <v>543497</v>
      </c>
      <c r="D5410" s="262" t="s">
        <v>8680</v>
      </c>
      <c r="E5410" s="262" t="s">
        <v>718</v>
      </c>
    </row>
    <row r="5411" spans="2:5" x14ac:dyDescent="0.45">
      <c r="B5411" s="261" t="s">
        <v>8681</v>
      </c>
      <c r="C5411" s="262">
        <v>543498</v>
      </c>
      <c r="D5411" s="262" t="s">
        <v>8682</v>
      </c>
      <c r="E5411" s="262" t="s">
        <v>8263</v>
      </c>
    </row>
    <row r="5412" spans="2:5" x14ac:dyDescent="0.45">
      <c r="B5412" s="261" t="s">
        <v>8683</v>
      </c>
      <c r="C5412" s="262">
        <v>543499</v>
      </c>
      <c r="D5412" s="262" t="s">
        <v>8684</v>
      </c>
      <c r="E5412" s="262" t="s">
        <v>597</v>
      </c>
    </row>
    <row r="5413" spans="2:5" x14ac:dyDescent="0.45">
      <c r="B5413" s="261" t="s">
        <v>8685</v>
      </c>
      <c r="C5413" s="262">
        <v>543500</v>
      </c>
      <c r="D5413" s="262" t="s">
        <v>8686</v>
      </c>
      <c r="E5413" s="262" t="s">
        <v>8280</v>
      </c>
    </row>
    <row r="5414" spans="2:5" x14ac:dyDescent="0.45">
      <c r="B5414" s="261" t="s">
        <v>8687</v>
      </c>
      <c r="C5414" s="262">
        <v>543501</v>
      </c>
      <c r="D5414" s="262" t="s">
        <v>8688</v>
      </c>
      <c r="E5414" s="262" t="s">
        <v>7567</v>
      </c>
    </row>
    <row r="5415" spans="2:5" x14ac:dyDescent="0.45">
      <c r="B5415" s="261" t="s">
        <v>8689</v>
      </c>
      <c r="C5415" s="262">
        <v>543512</v>
      </c>
      <c r="D5415" s="262" t="s">
        <v>8690</v>
      </c>
      <c r="E5415" s="262" t="s">
        <v>8691</v>
      </c>
    </row>
    <row r="5416" spans="2:5" x14ac:dyDescent="0.45">
      <c r="B5416" s="261" t="s">
        <v>8692</v>
      </c>
      <c r="C5416" s="262">
        <v>543513</v>
      </c>
      <c r="D5416" s="262" t="s">
        <v>8693</v>
      </c>
      <c r="E5416" s="262" t="s">
        <v>8280</v>
      </c>
    </row>
    <row r="5417" spans="2:5" x14ac:dyDescent="0.45">
      <c r="B5417" s="261" t="s">
        <v>8694</v>
      </c>
      <c r="C5417" s="262">
        <v>543514</v>
      </c>
      <c r="D5417" s="262" t="s">
        <v>8695</v>
      </c>
      <c r="E5417" s="262" t="s">
        <v>8312</v>
      </c>
    </row>
    <row r="5418" spans="2:5" x14ac:dyDescent="0.45">
      <c r="B5418" s="261" t="s">
        <v>8696</v>
      </c>
      <c r="C5418" s="262">
        <v>543515</v>
      </c>
      <c r="D5418" s="262" t="s">
        <v>8697</v>
      </c>
      <c r="E5418" s="262" t="s">
        <v>8280</v>
      </c>
    </row>
    <row r="5419" spans="2:5" x14ac:dyDescent="0.45">
      <c r="B5419" s="261" t="s">
        <v>8698</v>
      </c>
      <c r="C5419" s="262">
        <v>543516</v>
      </c>
      <c r="D5419" s="262" t="s">
        <v>8699</v>
      </c>
      <c r="E5419" s="262" t="s">
        <v>8280</v>
      </c>
    </row>
    <row r="5420" spans="2:5" x14ac:dyDescent="0.45">
      <c r="B5420" s="261" t="s">
        <v>8700</v>
      </c>
      <c r="C5420" s="262">
        <v>543517</v>
      </c>
      <c r="D5420" s="262" t="s">
        <v>8701</v>
      </c>
      <c r="E5420" s="262" t="s">
        <v>880</v>
      </c>
    </row>
    <row r="5421" spans="2:5" x14ac:dyDescent="0.45">
      <c r="B5421" s="261" t="s">
        <v>8702</v>
      </c>
      <c r="C5421" s="262">
        <v>543518</v>
      </c>
      <c r="D5421" s="262" t="s">
        <v>8703</v>
      </c>
      <c r="E5421" s="262" t="s">
        <v>8297</v>
      </c>
    </row>
    <row r="5422" spans="2:5" x14ac:dyDescent="0.45">
      <c r="B5422" s="261" t="s">
        <v>8704</v>
      </c>
      <c r="C5422" s="262">
        <v>543519</v>
      </c>
      <c r="D5422" s="262" t="s">
        <v>8705</v>
      </c>
      <c r="E5422" s="262" t="s">
        <v>8479</v>
      </c>
    </row>
    <row r="5423" spans="2:5" x14ac:dyDescent="0.45">
      <c r="B5423" s="261" t="s">
        <v>8706</v>
      </c>
      <c r="C5423" s="262">
        <v>543520</v>
      </c>
      <c r="D5423" s="262" t="s">
        <v>8707</v>
      </c>
      <c r="E5423" s="262" t="s">
        <v>8445</v>
      </c>
    </row>
    <row r="5424" spans="2:5" x14ac:dyDescent="0.45">
      <c r="B5424" s="261" t="s">
        <v>8708</v>
      </c>
      <c r="C5424" s="262">
        <v>543521</v>
      </c>
      <c r="D5424" s="262" t="s">
        <v>8709</v>
      </c>
      <c r="E5424" s="262" t="s">
        <v>8463</v>
      </c>
    </row>
    <row r="5425" spans="2:5" x14ac:dyDescent="0.45">
      <c r="B5425" s="261" t="s">
        <v>8710</v>
      </c>
      <c r="C5425" s="262">
        <v>543522</v>
      </c>
      <c r="D5425" s="262" t="s">
        <v>8711</v>
      </c>
      <c r="E5425" s="262" t="s">
        <v>8712</v>
      </c>
    </row>
    <row r="5426" spans="2:5" x14ac:dyDescent="0.45">
      <c r="B5426" s="261" t="s">
        <v>8713</v>
      </c>
      <c r="C5426" s="262">
        <v>543523</v>
      </c>
      <c r="D5426" s="262" t="s">
        <v>8714</v>
      </c>
      <c r="E5426" s="262" t="s">
        <v>983</v>
      </c>
    </row>
    <row r="5427" spans="2:5" x14ac:dyDescent="0.45">
      <c r="B5427" s="261" t="s">
        <v>8715</v>
      </c>
      <c r="C5427" s="262">
        <v>543524</v>
      </c>
      <c r="D5427" s="262" t="s">
        <v>8716</v>
      </c>
      <c r="E5427" s="262" t="s">
        <v>8445</v>
      </c>
    </row>
    <row r="5428" spans="2:5" x14ac:dyDescent="0.45">
      <c r="B5428" s="261" t="s">
        <v>8717</v>
      </c>
      <c r="C5428" s="262">
        <v>543525</v>
      </c>
      <c r="D5428" s="262" t="s">
        <v>6117</v>
      </c>
      <c r="E5428" s="262" t="s">
        <v>8653</v>
      </c>
    </row>
    <row r="5429" spans="2:5" x14ac:dyDescent="0.45">
      <c r="B5429" s="261" t="s">
        <v>8718</v>
      </c>
      <c r="C5429" s="262">
        <v>543526</v>
      </c>
      <c r="D5429" s="262" t="s">
        <v>8719</v>
      </c>
      <c r="E5429" s="262" t="s">
        <v>2963</v>
      </c>
    </row>
    <row r="5430" spans="2:5" x14ac:dyDescent="0.45">
      <c r="B5430" s="261" t="s">
        <v>8720</v>
      </c>
      <c r="C5430" s="262">
        <v>543527</v>
      </c>
      <c r="D5430" s="262" t="s">
        <v>8721</v>
      </c>
      <c r="E5430" s="262" t="s">
        <v>8592</v>
      </c>
    </row>
    <row r="5431" spans="2:5" x14ac:dyDescent="0.45">
      <c r="B5431" s="261" t="s">
        <v>8722</v>
      </c>
      <c r="C5431" s="262">
        <v>543528</v>
      </c>
      <c r="D5431" s="262" t="s">
        <v>8723</v>
      </c>
      <c r="E5431" s="262" t="s">
        <v>880</v>
      </c>
    </row>
    <row r="5432" spans="2:5" x14ac:dyDescent="0.45">
      <c r="B5432" s="261" t="s">
        <v>8724</v>
      </c>
      <c r="C5432" s="262">
        <v>543529</v>
      </c>
      <c r="D5432" s="262" t="s">
        <v>8725</v>
      </c>
      <c r="E5432" s="262" t="s">
        <v>8599</v>
      </c>
    </row>
    <row r="5433" spans="2:5" x14ac:dyDescent="0.45">
      <c r="B5433" s="261" t="s">
        <v>8726</v>
      </c>
      <c r="C5433" s="262">
        <v>543530</v>
      </c>
      <c r="D5433" s="262" t="s">
        <v>8727</v>
      </c>
      <c r="E5433" s="262" t="s">
        <v>1065</v>
      </c>
    </row>
    <row r="5434" spans="2:5" x14ac:dyDescent="0.45">
      <c r="B5434" s="261" t="s">
        <v>8728</v>
      </c>
      <c r="C5434" s="262">
        <v>543531</v>
      </c>
      <c r="D5434" s="262" t="s">
        <v>8729</v>
      </c>
      <c r="E5434" s="262" t="s">
        <v>756</v>
      </c>
    </row>
    <row r="5435" spans="2:5" x14ac:dyDescent="0.45">
      <c r="B5435" s="261" t="s">
        <v>8730</v>
      </c>
      <c r="C5435" s="262">
        <v>543532</v>
      </c>
      <c r="D5435" s="262" t="s">
        <v>8731</v>
      </c>
      <c r="E5435" s="262" t="s">
        <v>8297</v>
      </c>
    </row>
    <row r="5436" spans="2:5" x14ac:dyDescent="0.45">
      <c r="B5436" s="261" t="s">
        <v>8732</v>
      </c>
      <c r="C5436" s="262">
        <v>543533</v>
      </c>
      <c r="D5436" s="262" t="s">
        <v>8733</v>
      </c>
      <c r="E5436" s="262" t="s">
        <v>8653</v>
      </c>
    </row>
    <row r="5437" spans="2:5" x14ac:dyDescent="0.45">
      <c r="B5437" s="261" t="s">
        <v>8734</v>
      </c>
      <c r="C5437" s="262">
        <v>543534</v>
      </c>
      <c r="D5437" s="262" t="s">
        <v>8735</v>
      </c>
      <c r="E5437" s="262" t="s">
        <v>718</v>
      </c>
    </row>
    <row r="5438" spans="2:5" x14ac:dyDescent="0.45">
      <c r="B5438" s="261" t="s">
        <v>8736</v>
      </c>
      <c r="C5438" s="262">
        <v>543535</v>
      </c>
      <c r="D5438" s="262" t="s">
        <v>8737</v>
      </c>
      <c r="E5438" s="262" t="s">
        <v>8516</v>
      </c>
    </row>
    <row r="5439" spans="2:5" x14ac:dyDescent="0.45">
      <c r="B5439" s="261" t="s">
        <v>8738</v>
      </c>
      <c r="C5439" s="262">
        <v>543536</v>
      </c>
      <c r="D5439" s="262" t="s">
        <v>8739</v>
      </c>
      <c r="E5439" s="262" t="s">
        <v>8272</v>
      </c>
    </row>
    <row r="5440" spans="2:5" x14ac:dyDescent="0.45">
      <c r="B5440" s="261" t="s">
        <v>8740</v>
      </c>
      <c r="C5440" s="262">
        <v>590136</v>
      </c>
      <c r="D5440" s="262" t="s">
        <v>8741</v>
      </c>
      <c r="E5440" s="262" t="s">
        <v>7567</v>
      </c>
    </row>
    <row r="5441" spans="2:5" x14ac:dyDescent="0.45">
      <c r="B5441" s="261" t="s">
        <v>8742</v>
      </c>
      <c r="C5441" s="262">
        <v>590137</v>
      </c>
      <c r="D5441" s="262" t="s">
        <v>8743</v>
      </c>
      <c r="E5441" s="262" t="s">
        <v>7567</v>
      </c>
    </row>
    <row r="5442" spans="2:5" x14ac:dyDescent="0.45">
      <c r="B5442" s="261" t="s">
        <v>8744</v>
      </c>
      <c r="C5442" s="262">
        <v>590138</v>
      </c>
      <c r="D5442" s="262" t="s">
        <v>8745</v>
      </c>
      <c r="E5442" s="262" t="s">
        <v>7567</v>
      </c>
    </row>
  </sheetData>
  <sheetProtection algorithmName="SHA-512" hashValue="rzOf6XqAWC3dG5upYZddYKDnB/IQSTC95YmV5sIo5hbo+SSGWMPeaXoLxCPOXQKvXdCzGTL8Jfiu3vDe2IydwQ==" saltValue="dzsSan7fnCXafCcu6aiiZA==" spinCount="100000" sheet="1" objects="1" scenarios="1"/>
  <autoFilter ref="B2:E2" xr:uid="{D7C3D0F3-A6A7-439C-BBBE-13A2A8353096}"/>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C514-CF99-486B-8648-8012A343CEFC}">
  <dimension ref="B2:J85"/>
  <sheetViews>
    <sheetView showGridLines="0" topLeftCell="A46" zoomScale="57" workbookViewId="0">
      <selection activeCell="F84" sqref="F84"/>
    </sheetView>
  </sheetViews>
  <sheetFormatPr defaultRowHeight="14.25" x14ac:dyDescent="0.45"/>
  <cols>
    <col min="1" max="1" width="1.73046875" customWidth="1"/>
    <col min="2" max="2" width="26.53125" bestFit="1" customWidth="1"/>
  </cols>
  <sheetData>
    <row r="2" spans="2:10" x14ac:dyDescent="0.45">
      <c r="B2" s="130" t="s">
        <v>399</v>
      </c>
      <c r="C2" s="25"/>
      <c r="D2" s="25"/>
      <c r="E2" s="25"/>
      <c r="F2" s="25"/>
      <c r="G2" s="25"/>
      <c r="H2" s="25"/>
      <c r="I2" s="25"/>
      <c r="J2" s="25"/>
    </row>
    <row r="3" spans="2:10" x14ac:dyDescent="0.45">
      <c r="B3" s="130" t="s">
        <v>164</v>
      </c>
      <c r="C3" s="85" t="s">
        <v>400</v>
      </c>
      <c r="D3" s="85" t="s">
        <v>401</v>
      </c>
      <c r="E3" s="85" t="s">
        <v>402</v>
      </c>
      <c r="F3" s="85" t="s">
        <v>403</v>
      </c>
      <c r="G3" s="85" t="s">
        <v>404</v>
      </c>
      <c r="H3" s="85" t="s">
        <v>405</v>
      </c>
      <c r="I3" s="85" t="s">
        <v>406</v>
      </c>
      <c r="J3" s="85" t="s">
        <v>407</v>
      </c>
    </row>
    <row r="4" spans="2:10" x14ac:dyDescent="0.45">
      <c r="C4" s="29"/>
      <c r="D4" s="29"/>
      <c r="E4" s="29"/>
      <c r="F4" s="29"/>
      <c r="G4" s="29"/>
      <c r="H4" s="29"/>
      <c r="I4" s="29"/>
      <c r="J4" s="29"/>
    </row>
    <row r="5" spans="2:10" x14ac:dyDescent="0.45">
      <c r="B5" s="93" t="s">
        <v>408</v>
      </c>
      <c r="C5" s="29"/>
      <c r="D5" s="29"/>
      <c r="E5" s="29"/>
      <c r="F5" s="29"/>
      <c r="G5" s="29"/>
      <c r="H5" s="29"/>
      <c r="I5" s="29"/>
      <c r="J5" s="29"/>
    </row>
    <row r="6" spans="2:10" x14ac:dyDescent="0.45">
      <c r="B6" t="s">
        <v>409</v>
      </c>
      <c r="C6" s="209">
        <v>24848.09</v>
      </c>
      <c r="D6" s="209">
        <v>22913.27</v>
      </c>
      <c r="E6" s="209">
        <v>23679.13</v>
      </c>
      <c r="F6" s="209">
        <v>22557.32</v>
      </c>
      <c r="G6" s="209">
        <v>26158.31</v>
      </c>
      <c r="H6" s="209">
        <v>31267.46</v>
      </c>
      <c r="I6" s="209">
        <v>33667.97</v>
      </c>
      <c r="J6" s="209">
        <v>35893.57</v>
      </c>
    </row>
    <row r="7" spans="2:10" x14ac:dyDescent="0.45">
      <c r="B7" t="s">
        <v>410</v>
      </c>
      <c r="C7" s="209">
        <v>14128.12</v>
      </c>
      <c r="D7" s="209">
        <v>15411.77</v>
      </c>
      <c r="E7" s="209">
        <v>15838.46</v>
      </c>
      <c r="F7" s="209">
        <v>13498.36</v>
      </c>
      <c r="G7" s="209">
        <v>15768.45</v>
      </c>
      <c r="H7" s="209">
        <v>18882.59</v>
      </c>
      <c r="I7" s="209">
        <v>20071.04</v>
      </c>
      <c r="J7" s="209">
        <v>21091.35</v>
      </c>
    </row>
    <row r="8" spans="2:10" x14ac:dyDescent="0.45">
      <c r="B8" t="s">
        <v>411</v>
      </c>
      <c r="C8" s="210">
        <v>0.56899999999999995</v>
      </c>
      <c r="D8" s="210">
        <v>0.67300000000000004</v>
      </c>
      <c r="E8" s="210">
        <v>0.66900000000000004</v>
      </c>
      <c r="F8" s="210">
        <v>0.59799999999999998</v>
      </c>
      <c r="G8" s="210">
        <v>0.60299999999999998</v>
      </c>
      <c r="H8" s="210">
        <v>0.60399999999999998</v>
      </c>
      <c r="I8" s="210">
        <v>0.59599999999999997</v>
      </c>
      <c r="J8" s="210">
        <v>0.58799999999999997</v>
      </c>
    </row>
    <row r="9" spans="2:10" x14ac:dyDescent="0.45">
      <c r="B9" t="s">
        <v>412</v>
      </c>
      <c r="C9" s="209">
        <v>8508.42</v>
      </c>
      <c r="D9" s="209">
        <v>8863.69</v>
      </c>
      <c r="E9" s="209">
        <v>7483.78</v>
      </c>
      <c r="F9" s="209">
        <v>7257.6</v>
      </c>
      <c r="G9" s="209">
        <v>7193.11</v>
      </c>
      <c r="H9" s="209">
        <v>7913.36</v>
      </c>
      <c r="I9" s="209">
        <v>9751.86</v>
      </c>
      <c r="J9" s="209">
        <v>10584.67</v>
      </c>
    </row>
    <row r="10" spans="2:10" x14ac:dyDescent="0.45">
      <c r="B10" t="s">
        <v>413</v>
      </c>
      <c r="C10" s="209">
        <v>4756.3500000000004</v>
      </c>
      <c r="D10" s="209">
        <v>4888.6499999999996</v>
      </c>
      <c r="E10" s="209">
        <v>4148.8500000000004</v>
      </c>
      <c r="F10" s="209">
        <v>4624.33</v>
      </c>
      <c r="G10" s="209">
        <v>4855.07</v>
      </c>
      <c r="H10" s="209">
        <v>5239.34</v>
      </c>
      <c r="I10" s="209">
        <v>5442.84</v>
      </c>
      <c r="J10" s="209">
        <v>5729.56</v>
      </c>
    </row>
    <row r="11" spans="2:10" x14ac:dyDescent="0.45">
      <c r="B11" t="s">
        <v>414</v>
      </c>
      <c r="C11" s="209">
        <v>3752.07</v>
      </c>
      <c r="D11" s="209">
        <v>3975.04</v>
      </c>
      <c r="E11" s="209">
        <v>3334.93</v>
      </c>
      <c r="F11" s="209">
        <v>2633.27</v>
      </c>
      <c r="G11" s="209">
        <v>2338.04</v>
      </c>
      <c r="H11" s="209">
        <v>2674.02</v>
      </c>
      <c r="I11" s="209">
        <v>4309.0200000000004</v>
      </c>
      <c r="J11" s="209">
        <v>4855.1099999999997</v>
      </c>
    </row>
    <row r="12" spans="2:10" x14ac:dyDescent="0.45">
      <c r="B12" t="s">
        <v>415</v>
      </c>
      <c r="C12" s="209">
        <v>96.23</v>
      </c>
      <c r="D12" s="209">
        <v>171.38</v>
      </c>
      <c r="E12" s="209">
        <v>138.91</v>
      </c>
      <c r="F12" s="209">
        <v>98.9</v>
      </c>
      <c r="G12" s="209">
        <v>151.46</v>
      </c>
      <c r="H12" s="209">
        <v>185.07</v>
      </c>
      <c r="I12" s="209">
        <v>544.32000000000005</v>
      </c>
      <c r="J12" s="209">
        <v>330.23</v>
      </c>
    </row>
    <row r="13" spans="2:10" x14ac:dyDescent="0.45">
      <c r="B13" t="s">
        <v>416</v>
      </c>
      <c r="C13" s="209">
        <v>295.14999999999998</v>
      </c>
      <c r="D13" s="209">
        <v>285.61</v>
      </c>
      <c r="E13" s="209">
        <v>312.37</v>
      </c>
      <c r="F13" s="209">
        <v>299.08999999999997</v>
      </c>
      <c r="G13" s="209">
        <v>297.05</v>
      </c>
      <c r="H13" s="209">
        <v>303.74</v>
      </c>
      <c r="I13" s="209">
        <v>291.58999999999997</v>
      </c>
      <c r="J13" s="209">
        <v>297.55</v>
      </c>
    </row>
    <row r="14" spans="2:10" x14ac:dyDescent="0.45">
      <c r="B14" t="s">
        <v>417</v>
      </c>
      <c r="C14" s="209">
        <v>14423.27</v>
      </c>
      <c r="D14" s="209">
        <v>15697.38</v>
      </c>
      <c r="E14" s="209">
        <v>16150.83</v>
      </c>
      <c r="F14" s="209">
        <v>13797.45</v>
      </c>
      <c r="G14" s="209">
        <v>16065.5</v>
      </c>
      <c r="H14" s="209">
        <v>19186.330000000002</v>
      </c>
      <c r="I14" s="209">
        <v>20362.63</v>
      </c>
      <c r="J14" s="209">
        <v>21388.9</v>
      </c>
    </row>
    <row r="15" spans="2:10" x14ac:dyDescent="0.45">
      <c r="B15" s="93" t="s">
        <v>418</v>
      </c>
      <c r="C15" s="47"/>
      <c r="D15" s="47"/>
      <c r="E15" s="47"/>
      <c r="F15" s="47"/>
      <c r="G15" s="47"/>
      <c r="H15" s="47"/>
      <c r="I15" s="47"/>
      <c r="J15" s="211">
        <v>5.3900000000000003E-2</v>
      </c>
    </row>
    <row r="16" spans="2:10" x14ac:dyDescent="0.45">
      <c r="B16" s="93" t="s">
        <v>419</v>
      </c>
      <c r="C16" s="47"/>
      <c r="D16" s="47"/>
      <c r="E16" s="47"/>
      <c r="F16" s="47"/>
      <c r="G16" s="47"/>
      <c r="H16" s="47"/>
      <c r="I16" s="47"/>
      <c r="J16" s="211">
        <v>5.8900000000000001E-2</v>
      </c>
    </row>
    <row r="17" spans="2:10" x14ac:dyDescent="0.45">
      <c r="C17" s="29"/>
      <c r="D17" s="29"/>
      <c r="E17" s="29"/>
      <c r="F17" s="29"/>
      <c r="G17" s="29"/>
      <c r="H17" s="29"/>
      <c r="I17" s="29"/>
      <c r="J17" s="29"/>
    </row>
    <row r="18" spans="2:10" x14ac:dyDescent="0.45">
      <c r="B18" s="93" t="s">
        <v>420</v>
      </c>
      <c r="C18" s="29"/>
      <c r="D18" s="29"/>
      <c r="E18" s="29"/>
      <c r="F18" s="29"/>
      <c r="G18" s="29"/>
      <c r="H18" s="29"/>
      <c r="I18" s="29"/>
      <c r="J18" s="29"/>
    </row>
    <row r="19" spans="2:10" x14ac:dyDescent="0.45">
      <c r="B19" t="s">
        <v>409</v>
      </c>
      <c r="C19" s="209">
        <v>11339.31</v>
      </c>
      <c r="D19" s="209">
        <v>12517.07</v>
      </c>
      <c r="E19" s="209">
        <v>12843.99</v>
      </c>
      <c r="F19" s="209">
        <v>14737.06</v>
      </c>
      <c r="G19" s="209">
        <v>15993.12</v>
      </c>
      <c r="H19" s="209">
        <v>19109.330000000002</v>
      </c>
      <c r="I19" s="209">
        <v>20992.48</v>
      </c>
      <c r="J19" s="209">
        <v>22005.27</v>
      </c>
    </row>
    <row r="20" spans="2:10" x14ac:dyDescent="0.45">
      <c r="B20" t="s">
        <v>410</v>
      </c>
      <c r="C20" s="209">
        <v>170.46</v>
      </c>
      <c r="D20" s="209">
        <v>325.55</v>
      </c>
      <c r="E20" s="209">
        <v>424.94</v>
      </c>
      <c r="F20" s="209">
        <v>837.99</v>
      </c>
      <c r="G20" s="209">
        <v>934.93</v>
      </c>
      <c r="H20" s="209">
        <v>1386.49</v>
      </c>
      <c r="I20" s="209">
        <v>1789.91</v>
      </c>
      <c r="J20" s="209">
        <v>1590.23</v>
      </c>
    </row>
    <row r="21" spans="2:10" x14ac:dyDescent="0.45">
      <c r="B21" t="s">
        <v>411</v>
      </c>
      <c r="C21" s="210">
        <v>1.4999999999999999E-2</v>
      </c>
      <c r="D21" s="210">
        <v>2.5999999999999999E-2</v>
      </c>
      <c r="E21" s="210">
        <v>3.3000000000000002E-2</v>
      </c>
      <c r="F21" s="210">
        <v>5.7000000000000002E-2</v>
      </c>
      <c r="G21" s="210">
        <v>5.8000000000000003E-2</v>
      </c>
      <c r="H21" s="210">
        <v>7.2999999999999995E-2</v>
      </c>
      <c r="I21" s="210">
        <v>8.5000000000000006E-2</v>
      </c>
      <c r="J21" s="210">
        <v>7.1999999999999995E-2</v>
      </c>
    </row>
    <row r="22" spans="2:10" x14ac:dyDescent="0.45">
      <c r="B22" t="s">
        <v>412</v>
      </c>
      <c r="C22" s="209">
        <v>7760.11</v>
      </c>
      <c r="D22" s="209">
        <v>8224.57</v>
      </c>
      <c r="E22" s="209">
        <v>8809.7800000000007</v>
      </c>
      <c r="F22" s="209">
        <v>11517.32</v>
      </c>
      <c r="G22" s="209">
        <v>11546.19</v>
      </c>
      <c r="H22" s="209">
        <v>12059.55</v>
      </c>
      <c r="I22" s="209">
        <v>12592.81</v>
      </c>
      <c r="J22" s="209">
        <v>13016.19</v>
      </c>
    </row>
    <row r="23" spans="2:10" x14ac:dyDescent="0.45">
      <c r="B23" t="s">
        <v>413</v>
      </c>
      <c r="C23" s="209">
        <v>1909.42</v>
      </c>
      <c r="D23" s="209">
        <v>2020.85</v>
      </c>
      <c r="E23" s="209">
        <v>2122.96</v>
      </c>
      <c r="F23" s="209">
        <v>2523</v>
      </c>
      <c r="G23" s="209">
        <v>2258.59</v>
      </c>
      <c r="H23" s="209">
        <v>2338.08</v>
      </c>
      <c r="I23" s="209">
        <v>2491.34</v>
      </c>
      <c r="J23" s="209">
        <v>2432.6999999999998</v>
      </c>
    </row>
    <row r="24" spans="2:10" x14ac:dyDescent="0.45">
      <c r="B24" t="s">
        <v>414</v>
      </c>
      <c r="C24" s="209">
        <v>5850.69</v>
      </c>
      <c r="D24" s="209">
        <v>6203.72</v>
      </c>
      <c r="E24" s="209">
        <v>6686.82</v>
      </c>
      <c r="F24" s="209">
        <v>8994.32</v>
      </c>
      <c r="G24" s="209">
        <v>9287.6</v>
      </c>
      <c r="H24" s="209">
        <v>9721.4699999999993</v>
      </c>
      <c r="I24" s="209">
        <v>10101.469999999999</v>
      </c>
      <c r="J24" s="209">
        <v>10583.49</v>
      </c>
    </row>
    <row r="25" spans="2:10" x14ac:dyDescent="0.45">
      <c r="B25" t="s">
        <v>415</v>
      </c>
      <c r="C25" s="209">
        <v>835.85</v>
      </c>
      <c r="D25" s="209">
        <v>1324.87</v>
      </c>
      <c r="E25" s="209">
        <v>859.85</v>
      </c>
      <c r="F25" s="209">
        <v>478.42</v>
      </c>
      <c r="G25" s="209">
        <v>339</v>
      </c>
      <c r="H25" s="209">
        <v>418.77</v>
      </c>
      <c r="I25" s="209">
        <v>675.67</v>
      </c>
      <c r="J25" s="209">
        <v>530.41999999999996</v>
      </c>
    </row>
    <row r="26" spans="2:10" x14ac:dyDescent="0.45">
      <c r="B26" t="s">
        <v>416</v>
      </c>
      <c r="C26" s="209">
        <v>301.97000000000003</v>
      </c>
      <c r="D26" s="209">
        <v>383.81</v>
      </c>
      <c r="E26" s="209">
        <v>497.68</v>
      </c>
      <c r="F26" s="209">
        <v>491.95</v>
      </c>
      <c r="G26" s="209">
        <v>534.01</v>
      </c>
      <c r="H26" s="209">
        <v>588.03</v>
      </c>
      <c r="I26" s="209">
        <v>567.89</v>
      </c>
      <c r="J26" s="209">
        <v>590.28</v>
      </c>
    </row>
    <row r="27" spans="2:10" x14ac:dyDescent="0.45">
      <c r="B27" t="s">
        <v>417</v>
      </c>
      <c r="C27" s="209">
        <v>472.43</v>
      </c>
      <c r="D27" s="209">
        <v>709.36</v>
      </c>
      <c r="E27" s="209">
        <v>922.62</v>
      </c>
      <c r="F27" s="209">
        <v>1329.94</v>
      </c>
      <c r="G27" s="209">
        <v>1468.94</v>
      </c>
      <c r="H27" s="209">
        <v>1974.52</v>
      </c>
      <c r="I27" s="209">
        <v>2357.8000000000002</v>
      </c>
      <c r="J27" s="209">
        <v>2180.5100000000002</v>
      </c>
    </row>
    <row r="28" spans="2:10" x14ac:dyDescent="0.45">
      <c r="B28" s="93" t="s">
        <v>418</v>
      </c>
      <c r="C28" s="47"/>
      <c r="D28" s="47"/>
      <c r="E28" s="47"/>
      <c r="F28" s="47"/>
      <c r="G28" s="47"/>
      <c r="H28" s="47"/>
      <c r="I28" s="47"/>
      <c r="J28" s="211">
        <v>9.9299999999999999E-2</v>
      </c>
    </row>
    <row r="29" spans="2:10" x14ac:dyDescent="0.45">
      <c r="B29" s="93" t="s">
        <v>419</v>
      </c>
      <c r="C29" s="47"/>
      <c r="D29" s="47"/>
      <c r="E29" s="47"/>
      <c r="F29" s="47"/>
      <c r="G29" s="47"/>
      <c r="H29" s="47"/>
      <c r="I29" s="47"/>
      <c r="J29" s="211">
        <v>0.37580000000000002</v>
      </c>
    </row>
    <row r="30" spans="2:10" x14ac:dyDescent="0.45">
      <c r="C30" s="29"/>
      <c r="D30" s="29"/>
      <c r="E30" s="29"/>
      <c r="F30" s="29"/>
      <c r="G30" s="29"/>
      <c r="H30" s="29"/>
      <c r="I30" s="29"/>
      <c r="J30" s="29"/>
    </row>
    <row r="31" spans="2:10" x14ac:dyDescent="0.45">
      <c r="B31" s="93" t="s">
        <v>421</v>
      </c>
      <c r="C31" s="29"/>
      <c r="D31" s="29"/>
      <c r="E31" s="29"/>
      <c r="F31" s="29"/>
      <c r="G31" s="29"/>
      <c r="H31" s="29"/>
      <c r="I31" s="29"/>
      <c r="J31" s="29"/>
    </row>
    <row r="32" spans="2:10" x14ac:dyDescent="0.45">
      <c r="B32" t="s">
        <v>409</v>
      </c>
      <c r="C32" s="209">
        <v>1480.02</v>
      </c>
      <c r="D32" s="209">
        <v>1728.15</v>
      </c>
      <c r="E32" s="209">
        <v>1911.59</v>
      </c>
      <c r="F32" s="209">
        <v>659.76</v>
      </c>
      <c r="G32" s="209">
        <v>1341.02</v>
      </c>
      <c r="H32" s="209">
        <v>2672.79</v>
      </c>
      <c r="I32" s="209">
        <v>3085.49</v>
      </c>
      <c r="J32" s="209">
        <v>0</v>
      </c>
    </row>
    <row r="33" spans="2:10" x14ac:dyDescent="0.45">
      <c r="B33" t="s">
        <v>410</v>
      </c>
      <c r="C33" s="209">
        <v>145</v>
      </c>
      <c r="D33" s="209">
        <v>185.69</v>
      </c>
      <c r="E33" s="209">
        <v>154</v>
      </c>
      <c r="F33" s="209">
        <v>-563.87</v>
      </c>
      <c r="G33" s="209">
        <v>185.23</v>
      </c>
      <c r="H33" s="209">
        <v>557.30999999999995</v>
      </c>
      <c r="I33" s="209">
        <v>764.94</v>
      </c>
      <c r="J33" s="209">
        <v>0</v>
      </c>
    </row>
    <row r="34" spans="2:10" x14ac:dyDescent="0.45">
      <c r="B34" t="s">
        <v>411</v>
      </c>
      <c r="C34" s="210">
        <v>9.8000000000000004E-2</v>
      </c>
      <c r="D34" s="210">
        <v>0.107</v>
      </c>
      <c r="E34" s="210">
        <v>8.1000000000000003E-2</v>
      </c>
      <c r="F34" s="210">
        <v>-0.85499999999999998</v>
      </c>
      <c r="G34" s="210">
        <v>0.13800000000000001</v>
      </c>
      <c r="H34" s="210">
        <v>0.20899999999999999</v>
      </c>
      <c r="I34" s="210">
        <v>0.248</v>
      </c>
      <c r="J34" s="212">
        <v>0</v>
      </c>
    </row>
    <row r="35" spans="2:10" x14ac:dyDescent="0.45">
      <c r="B35" t="s">
        <v>412</v>
      </c>
      <c r="C35" s="209">
        <v>6564.68</v>
      </c>
      <c r="D35" s="209">
        <v>7302.46</v>
      </c>
      <c r="E35" s="209">
        <v>7563.12</v>
      </c>
      <c r="F35" s="209">
        <v>7544.39</v>
      </c>
      <c r="G35" s="209">
        <v>7470.93</v>
      </c>
      <c r="H35" s="209">
        <v>7896.45</v>
      </c>
      <c r="I35" s="209">
        <v>8765.18</v>
      </c>
      <c r="J35" s="209">
        <v>0</v>
      </c>
    </row>
    <row r="36" spans="2:10" x14ac:dyDescent="0.45">
      <c r="B36" t="s">
        <v>413</v>
      </c>
      <c r="C36" s="209">
        <v>619.34</v>
      </c>
      <c r="D36" s="209">
        <v>637.39</v>
      </c>
      <c r="E36" s="209">
        <v>830.17</v>
      </c>
      <c r="F36" s="209">
        <v>731.34</v>
      </c>
      <c r="G36" s="209">
        <v>807.44</v>
      </c>
      <c r="H36" s="209">
        <v>920.3</v>
      </c>
      <c r="I36" s="209">
        <v>1159.06</v>
      </c>
      <c r="J36" s="209">
        <v>0</v>
      </c>
    </row>
    <row r="37" spans="2:10" x14ac:dyDescent="0.45">
      <c r="B37" t="s">
        <v>414</v>
      </c>
      <c r="C37" s="209">
        <v>5945.34</v>
      </c>
      <c r="D37" s="209">
        <v>6665.07</v>
      </c>
      <c r="E37" s="209">
        <v>6732.95</v>
      </c>
      <c r="F37" s="209">
        <v>6813.05</v>
      </c>
      <c r="G37" s="209">
        <v>6663.49</v>
      </c>
      <c r="H37" s="209">
        <v>6976.15</v>
      </c>
      <c r="I37" s="209">
        <v>7606.12</v>
      </c>
      <c r="J37" s="209">
        <v>0</v>
      </c>
    </row>
    <row r="38" spans="2:10" x14ac:dyDescent="0.45">
      <c r="B38" t="s">
        <v>415</v>
      </c>
      <c r="C38" s="209">
        <v>918.64</v>
      </c>
      <c r="D38" s="209">
        <v>936.48</v>
      </c>
      <c r="E38" s="209">
        <v>857.36</v>
      </c>
      <c r="F38" s="209">
        <v>409.54</v>
      </c>
      <c r="G38" s="209">
        <v>499.56</v>
      </c>
      <c r="H38" s="209">
        <v>588.70000000000005</v>
      </c>
      <c r="I38" s="209">
        <v>882.47</v>
      </c>
      <c r="J38" s="209">
        <v>0</v>
      </c>
    </row>
    <row r="39" spans="2:10" x14ac:dyDescent="0.45">
      <c r="B39" t="s">
        <v>416</v>
      </c>
      <c r="C39" s="209">
        <v>174.98</v>
      </c>
      <c r="D39" s="209">
        <v>199.7</v>
      </c>
      <c r="E39" s="209">
        <v>267.17</v>
      </c>
      <c r="F39" s="209">
        <v>271.02999999999997</v>
      </c>
      <c r="G39" s="209">
        <v>265.77</v>
      </c>
      <c r="H39" s="209">
        <v>294.67</v>
      </c>
      <c r="I39" s="209">
        <v>300.83999999999997</v>
      </c>
      <c r="J39" s="209">
        <v>0</v>
      </c>
    </row>
    <row r="40" spans="2:10" x14ac:dyDescent="0.45">
      <c r="B40" t="s">
        <v>417</v>
      </c>
      <c r="C40" s="209">
        <v>319.98</v>
      </c>
      <c r="D40" s="209">
        <v>385.39</v>
      </c>
      <c r="E40" s="209">
        <v>421.17</v>
      </c>
      <c r="F40" s="209">
        <v>-292.83999999999997</v>
      </c>
      <c r="G40" s="209">
        <v>451</v>
      </c>
      <c r="H40" s="209">
        <v>851.98</v>
      </c>
      <c r="I40" s="209">
        <v>1065.78</v>
      </c>
      <c r="J40" s="209">
        <v>0</v>
      </c>
    </row>
    <row r="41" spans="2:10" x14ac:dyDescent="0.45">
      <c r="C41" s="29"/>
      <c r="D41" s="29"/>
      <c r="E41" s="29"/>
      <c r="F41" s="29"/>
      <c r="G41" s="29"/>
      <c r="H41" s="29"/>
      <c r="I41" s="29"/>
      <c r="J41" s="29"/>
    </row>
    <row r="42" spans="2:10" x14ac:dyDescent="0.45">
      <c r="B42" s="93" t="s">
        <v>422</v>
      </c>
      <c r="C42" s="29"/>
      <c r="D42" s="29"/>
      <c r="E42" s="29"/>
      <c r="F42" s="29"/>
      <c r="G42" s="29"/>
      <c r="H42" s="29"/>
      <c r="I42" s="29"/>
      <c r="J42" s="29"/>
    </row>
    <row r="43" spans="2:10" x14ac:dyDescent="0.45">
      <c r="B43" t="s">
        <v>409</v>
      </c>
      <c r="C43" s="209">
        <v>4474.22</v>
      </c>
      <c r="D43" s="209">
        <v>6075.3</v>
      </c>
      <c r="E43" s="209">
        <v>5912.54</v>
      </c>
      <c r="F43" s="209">
        <v>8001.87</v>
      </c>
      <c r="G43" s="209">
        <v>12192.01</v>
      </c>
      <c r="H43" s="209">
        <v>12361.62</v>
      </c>
      <c r="I43" s="209">
        <v>8523.7900000000009</v>
      </c>
      <c r="J43" s="209">
        <v>12244</v>
      </c>
    </row>
    <row r="44" spans="2:10" x14ac:dyDescent="0.45">
      <c r="B44" t="s">
        <v>410</v>
      </c>
      <c r="C44" s="209">
        <v>841.49</v>
      </c>
      <c r="D44" s="209">
        <v>793.38</v>
      </c>
      <c r="E44" s="209">
        <v>829.74</v>
      </c>
      <c r="F44" s="209">
        <v>918.24</v>
      </c>
      <c r="G44" s="209">
        <v>1086.22</v>
      </c>
      <c r="H44" s="209">
        <v>1380.21</v>
      </c>
      <c r="I44" s="209">
        <v>1278.33</v>
      </c>
      <c r="J44" s="209">
        <v>1540.3</v>
      </c>
    </row>
    <row r="45" spans="2:10" x14ac:dyDescent="0.45">
      <c r="B45" t="s">
        <v>411</v>
      </c>
      <c r="C45" s="210">
        <v>0.188</v>
      </c>
      <c r="D45" s="210">
        <v>0.13100000000000001</v>
      </c>
      <c r="E45" s="210">
        <v>0.14000000000000001</v>
      </c>
      <c r="F45" s="210">
        <v>0.115</v>
      </c>
      <c r="G45" s="210">
        <v>8.8999999999999996E-2</v>
      </c>
      <c r="H45" s="210">
        <v>0.112</v>
      </c>
      <c r="I45" s="210">
        <v>0.15</v>
      </c>
      <c r="J45" s="210">
        <v>0.126</v>
      </c>
    </row>
    <row r="46" spans="2:10" x14ac:dyDescent="0.45">
      <c r="B46" t="s">
        <v>412</v>
      </c>
      <c r="C46" s="209">
        <v>3693.37</v>
      </c>
      <c r="D46" s="209">
        <v>4191.18</v>
      </c>
      <c r="E46" s="209">
        <v>4333.55</v>
      </c>
      <c r="F46" s="209">
        <v>5375.51</v>
      </c>
      <c r="G46" s="209">
        <v>5202.93</v>
      </c>
      <c r="H46" s="209">
        <v>4836.6899999999996</v>
      </c>
      <c r="I46" s="209">
        <v>5850.07</v>
      </c>
      <c r="J46" s="209">
        <v>7904.83</v>
      </c>
    </row>
    <row r="47" spans="2:10" x14ac:dyDescent="0.45">
      <c r="B47" t="s">
        <v>413</v>
      </c>
      <c r="C47" s="209">
        <v>807.75</v>
      </c>
      <c r="D47" s="209">
        <v>785.36</v>
      </c>
      <c r="E47" s="209">
        <v>972.06</v>
      </c>
      <c r="F47" s="209">
        <v>1053.0899999999999</v>
      </c>
      <c r="G47" s="209">
        <v>1724.46</v>
      </c>
      <c r="H47" s="209">
        <v>1750.62</v>
      </c>
      <c r="I47" s="209">
        <v>1467.72</v>
      </c>
      <c r="J47" s="209">
        <v>2176.9299999999998</v>
      </c>
    </row>
    <row r="48" spans="2:10" x14ac:dyDescent="0.45">
      <c r="B48" t="s">
        <v>414</v>
      </c>
      <c r="C48" s="209">
        <v>2885.62</v>
      </c>
      <c r="D48" s="209">
        <v>3405.82</v>
      </c>
      <c r="E48" s="209">
        <v>3361.49</v>
      </c>
      <c r="F48" s="209">
        <v>4322.42</v>
      </c>
      <c r="G48" s="209">
        <v>3478.47</v>
      </c>
      <c r="H48" s="209">
        <v>3086.07</v>
      </c>
      <c r="I48" s="209">
        <v>4382.3500000000004</v>
      </c>
      <c r="J48" s="209">
        <v>5727.9</v>
      </c>
    </row>
    <row r="49" spans="2:10" x14ac:dyDescent="0.45">
      <c r="B49" t="s">
        <v>415</v>
      </c>
      <c r="C49" s="209">
        <v>92.9</v>
      </c>
      <c r="D49" s="209">
        <v>54.1</v>
      </c>
      <c r="E49" s="209">
        <v>57.74</v>
      </c>
      <c r="F49" s="209">
        <v>58.18</v>
      </c>
      <c r="G49" s="209">
        <v>215.26</v>
      </c>
      <c r="H49" s="209">
        <v>258.41000000000003</v>
      </c>
      <c r="I49" s="209">
        <v>143.61000000000001</v>
      </c>
      <c r="J49" s="209">
        <v>168.68</v>
      </c>
    </row>
    <row r="50" spans="2:10" x14ac:dyDescent="0.45">
      <c r="B50" t="s">
        <v>416</v>
      </c>
      <c r="C50" s="209">
        <v>68.040000000000006</v>
      </c>
      <c r="D50" s="209">
        <v>72.36</v>
      </c>
      <c r="E50" s="209">
        <v>74.349999999999994</v>
      </c>
      <c r="F50" s="209">
        <v>77.099999999999994</v>
      </c>
      <c r="G50" s="209">
        <v>82.92</v>
      </c>
      <c r="H50" s="209">
        <v>69.599999999999994</v>
      </c>
      <c r="I50" s="209">
        <v>81.47</v>
      </c>
      <c r="J50" s="209">
        <v>91.14</v>
      </c>
    </row>
    <row r="51" spans="2:10" x14ac:dyDescent="0.45">
      <c r="B51" t="s">
        <v>417</v>
      </c>
      <c r="C51" s="209">
        <v>909.53</v>
      </c>
      <c r="D51" s="209">
        <v>865.74</v>
      </c>
      <c r="E51" s="209">
        <v>904.09</v>
      </c>
      <c r="F51" s="209">
        <v>995.34</v>
      </c>
      <c r="G51" s="209">
        <v>1169.1400000000001</v>
      </c>
      <c r="H51" s="209">
        <v>1449.81</v>
      </c>
      <c r="I51" s="209">
        <v>1359.8</v>
      </c>
      <c r="J51" s="209">
        <v>1631.44</v>
      </c>
    </row>
    <row r="52" spans="2:10" x14ac:dyDescent="0.45">
      <c r="B52" s="93" t="s">
        <v>418</v>
      </c>
      <c r="C52" s="47"/>
      <c r="D52" s="47"/>
      <c r="E52" s="47"/>
      <c r="F52" s="47"/>
      <c r="G52" s="47"/>
      <c r="H52" s="47"/>
      <c r="I52" s="47"/>
      <c r="J52" s="211">
        <v>0.1547</v>
      </c>
    </row>
    <row r="53" spans="2:10" x14ac:dyDescent="0.45">
      <c r="B53" s="93" t="s">
        <v>419</v>
      </c>
      <c r="C53" s="47"/>
      <c r="D53" s="47"/>
      <c r="E53" s="47"/>
      <c r="F53" s="47"/>
      <c r="G53" s="47"/>
      <c r="H53" s="47"/>
      <c r="I53" s="47"/>
      <c r="J53" s="211">
        <v>9.0200000000000002E-2</v>
      </c>
    </row>
    <row r="54" spans="2:10" x14ac:dyDescent="0.45">
      <c r="C54" s="29"/>
      <c r="D54" s="29"/>
      <c r="E54" s="29"/>
      <c r="F54" s="29"/>
      <c r="G54" s="29"/>
      <c r="H54" s="29"/>
      <c r="I54" s="29"/>
      <c r="J54" s="29"/>
    </row>
    <row r="55" spans="2:10" x14ac:dyDescent="0.45">
      <c r="B55" s="93" t="s">
        <v>423</v>
      </c>
      <c r="C55" s="29"/>
      <c r="D55" s="29"/>
      <c r="E55" s="29"/>
      <c r="F55" s="29"/>
      <c r="G55" s="29"/>
      <c r="H55" s="29"/>
      <c r="I55" s="29"/>
      <c r="J55" s="29"/>
    </row>
    <row r="56" spans="2:10" x14ac:dyDescent="0.45">
      <c r="B56" t="s">
        <v>409</v>
      </c>
      <c r="C56" s="209">
        <v>3695.41</v>
      </c>
      <c r="D56" s="209">
        <v>4230.3999999999996</v>
      </c>
      <c r="E56" s="209">
        <v>4498.9799999999996</v>
      </c>
      <c r="F56" s="209">
        <v>4549.83</v>
      </c>
      <c r="G56" s="209">
        <v>6203.79</v>
      </c>
      <c r="H56" s="209">
        <v>7233.69</v>
      </c>
      <c r="I56" s="209">
        <v>6474.74</v>
      </c>
      <c r="J56" s="209">
        <v>6575.88</v>
      </c>
    </row>
    <row r="57" spans="2:10" x14ac:dyDescent="0.45">
      <c r="B57" t="s">
        <v>410</v>
      </c>
      <c r="C57" s="209">
        <v>1042.1600000000001</v>
      </c>
      <c r="D57" s="209">
        <v>1239.23</v>
      </c>
      <c r="E57" s="209">
        <v>1305.33</v>
      </c>
      <c r="F57" s="209">
        <v>1098.68</v>
      </c>
      <c r="G57" s="209">
        <v>1700</v>
      </c>
      <c r="H57" s="209">
        <v>2293.9499999999998</v>
      </c>
      <c r="I57" s="209">
        <v>1372.34</v>
      </c>
      <c r="J57" s="209">
        <v>883.11</v>
      </c>
    </row>
    <row r="58" spans="2:10" x14ac:dyDescent="0.45">
      <c r="B58" t="s">
        <v>411</v>
      </c>
      <c r="C58" s="210">
        <v>0.28199999999999997</v>
      </c>
      <c r="D58" s="210">
        <v>0.29299999999999998</v>
      </c>
      <c r="E58" s="210">
        <v>0.28999999999999998</v>
      </c>
      <c r="F58" s="210">
        <v>0.24099999999999999</v>
      </c>
      <c r="G58" s="210">
        <v>0.27400000000000002</v>
      </c>
      <c r="H58" s="210">
        <v>0.317</v>
      </c>
      <c r="I58" s="210">
        <v>0.21199999999999999</v>
      </c>
      <c r="J58" s="210">
        <v>0.13400000000000001</v>
      </c>
    </row>
    <row r="59" spans="2:10" x14ac:dyDescent="0.45">
      <c r="B59" t="s">
        <v>412</v>
      </c>
      <c r="C59" s="209">
        <v>6730.78</v>
      </c>
      <c r="D59" s="209">
        <v>6960.54</v>
      </c>
      <c r="E59" s="209">
        <v>6816.9</v>
      </c>
      <c r="F59" s="209">
        <v>7237.93</v>
      </c>
      <c r="G59" s="209">
        <v>8482.3700000000008</v>
      </c>
      <c r="H59" s="209">
        <v>9195.24</v>
      </c>
      <c r="I59" s="209">
        <v>9596.76</v>
      </c>
      <c r="J59" s="209">
        <v>9908.98</v>
      </c>
    </row>
    <row r="60" spans="2:10" x14ac:dyDescent="0.45">
      <c r="B60" t="s">
        <v>413</v>
      </c>
      <c r="C60" s="209">
        <v>786.73</v>
      </c>
      <c r="D60" s="209">
        <v>755.48</v>
      </c>
      <c r="E60" s="209">
        <v>764.12</v>
      </c>
      <c r="F60" s="209">
        <v>1080.24</v>
      </c>
      <c r="G60" s="209">
        <v>1326.05</v>
      </c>
      <c r="H60" s="209">
        <v>1315.18</v>
      </c>
      <c r="I60" s="209">
        <v>1287.23</v>
      </c>
      <c r="J60" s="209">
        <v>1384.96</v>
      </c>
    </row>
    <row r="61" spans="2:10" x14ac:dyDescent="0.45">
      <c r="B61" t="s">
        <v>414</v>
      </c>
      <c r="C61" s="209">
        <v>5944.05</v>
      </c>
      <c r="D61" s="209">
        <v>6205.06</v>
      </c>
      <c r="E61" s="209">
        <v>6052.78</v>
      </c>
      <c r="F61" s="209">
        <v>6157.69</v>
      </c>
      <c r="G61" s="209">
        <v>7156.32</v>
      </c>
      <c r="H61" s="209">
        <v>7880.06</v>
      </c>
      <c r="I61" s="209">
        <v>8309.5300000000007</v>
      </c>
      <c r="J61" s="209">
        <v>8524.02</v>
      </c>
    </row>
    <row r="62" spans="2:10" x14ac:dyDescent="0.45">
      <c r="B62" t="s">
        <v>415</v>
      </c>
      <c r="C62" s="209">
        <v>910.01</v>
      </c>
      <c r="D62" s="209">
        <v>258.74</v>
      </c>
      <c r="E62" s="209">
        <v>247.86</v>
      </c>
      <c r="F62" s="209">
        <v>775.4</v>
      </c>
      <c r="G62" s="209">
        <v>896.72</v>
      </c>
      <c r="H62" s="209">
        <v>744.56</v>
      </c>
      <c r="I62" s="209">
        <v>872.47</v>
      </c>
      <c r="J62" s="209">
        <v>452.42</v>
      </c>
    </row>
    <row r="63" spans="2:10" x14ac:dyDescent="0.45">
      <c r="B63" t="s">
        <v>416</v>
      </c>
      <c r="C63" s="209">
        <v>274.60000000000002</v>
      </c>
      <c r="D63" s="209">
        <v>326.24</v>
      </c>
      <c r="E63" s="209">
        <v>357.51</v>
      </c>
      <c r="F63" s="209">
        <v>359.81</v>
      </c>
      <c r="G63" s="209">
        <v>410.97</v>
      </c>
      <c r="H63" s="209">
        <v>347.99</v>
      </c>
      <c r="I63" s="209">
        <v>359.93</v>
      </c>
      <c r="J63" s="209">
        <v>400.79</v>
      </c>
    </row>
    <row r="64" spans="2:10" x14ac:dyDescent="0.45">
      <c r="B64" t="s">
        <v>417</v>
      </c>
      <c r="C64" s="209">
        <v>1316.76</v>
      </c>
      <c r="D64" s="209">
        <v>1565.47</v>
      </c>
      <c r="E64" s="209">
        <v>1662.84</v>
      </c>
      <c r="F64" s="209">
        <v>1458.49</v>
      </c>
      <c r="G64" s="209">
        <v>2110.9699999999998</v>
      </c>
      <c r="H64" s="209">
        <v>2641.94</v>
      </c>
      <c r="I64" s="209">
        <v>1732.27</v>
      </c>
      <c r="J64" s="209">
        <v>1283.9000000000001</v>
      </c>
    </row>
    <row r="65" spans="2:10" x14ac:dyDescent="0.45">
      <c r="B65" s="93" t="s">
        <v>418</v>
      </c>
      <c r="C65" s="47"/>
      <c r="D65" s="47"/>
      <c r="E65" s="47"/>
      <c r="F65" s="47"/>
      <c r="G65" s="47"/>
      <c r="H65" s="47"/>
      <c r="I65" s="47"/>
      <c r="J65" s="211">
        <v>8.5800000000000001E-2</v>
      </c>
    </row>
    <row r="66" spans="2:10" x14ac:dyDescent="0.45">
      <c r="B66" s="93" t="s">
        <v>419</v>
      </c>
      <c r="C66" s="47"/>
      <c r="D66" s="47"/>
      <c r="E66" s="47"/>
      <c r="F66" s="47"/>
      <c r="G66" s="47"/>
      <c r="H66" s="47"/>
      <c r="I66" s="47"/>
      <c r="J66" s="211">
        <v>-2.3400000000000001E-2</v>
      </c>
    </row>
    <row r="67" spans="2:10" x14ac:dyDescent="0.45">
      <c r="C67" s="29"/>
      <c r="D67" s="29"/>
      <c r="E67" s="29"/>
      <c r="F67" s="29"/>
      <c r="G67" s="29"/>
      <c r="H67" s="29"/>
      <c r="I67" s="29"/>
      <c r="J67" s="29"/>
    </row>
    <row r="68" spans="2:10" x14ac:dyDescent="0.45">
      <c r="B68" s="93" t="s">
        <v>424</v>
      </c>
      <c r="C68" s="29"/>
      <c r="D68" s="29"/>
      <c r="E68" s="29"/>
      <c r="F68" s="29"/>
      <c r="G68" s="29"/>
      <c r="H68" s="29"/>
      <c r="I68" s="29"/>
      <c r="J68" s="29"/>
    </row>
    <row r="69" spans="2:10" x14ac:dyDescent="0.45">
      <c r="B69" t="s">
        <v>409</v>
      </c>
      <c r="C69" s="209">
        <v>1525.46</v>
      </c>
      <c r="D69" s="209">
        <v>1884.24</v>
      </c>
      <c r="E69" s="209">
        <v>2122.27</v>
      </c>
      <c r="F69" s="209">
        <v>2329.31</v>
      </c>
      <c r="G69" s="209">
        <v>2729.98</v>
      </c>
      <c r="H69" s="209">
        <v>3181.69</v>
      </c>
      <c r="I69" s="209">
        <v>3691.55</v>
      </c>
      <c r="J69" s="209">
        <v>4224.04</v>
      </c>
    </row>
    <row r="70" spans="2:10" x14ac:dyDescent="0.45">
      <c r="B70" t="s">
        <v>410</v>
      </c>
      <c r="C70" s="209">
        <v>126.81</v>
      </c>
      <c r="D70" s="209">
        <v>172.45</v>
      </c>
      <c r="E70" s="209">
        <v>290.95</v>
      </c>
      <c r="F70" s="209">
        <v>558.69000000000005</v>
      </c>
      <c r="G70" s="209">
        <v>723.73</v>
      </c>
      <c r="H70" s="209">
        <v>534.62</v>
      </c>
      <c r="I70" s="209">
        <v>642.70000000000005</v>
      </c>
      <c r="J70" s="209">
        <v>670.73</v>
      </c>
    </row>
    <row r="71" spans="2:10" x14ac:dyDescent="0.45">
      <c r="B71" t="s">
        <v>411</v>
      </c>
      <c r="C71" s="210">
        <v>8.3000000000000004E-2</v>
      </c>
      <c r="D71" s="210">
        <v>9.1999999999999998E-2</v>
      </c>
      <c r="E71" s="210">
        <v>0.13700000000000001</v>
      </c>
      <c r="F71" s="210">
        <v>0.24</v>
      </c>
      <c r="G71" s="210">
        <v>0.26500000000000001</v>
      </c>
      <c r="H71" s="210">
        <v>0.16800000000000001</v>
      </c>
      <c r="I71" s="210">
        <v>0.17399999999999999</v>
      </c>
      <c r="J71" s="210">
        <v>0.159</v>
      </c>
    </row>
    <row r="72" spans="2:10" x14ac:dyDescent="0.45">
      <c r="B72" t="s">
        <v>412</v>
      </c>
      <c r="C72" s="209">
        <v>900.81</v>
      </c>
      <c r="D72" s="209">
        <v>901.55</v>
      </c>
      <c r="E72" s="209">
        <v>1601.91</v>
      </c>
      <c r="F72" s="209">
        <v>1629.47</v>
      </c>
      <c r="G72" s="209">
        <v>1713.01</v>
      </c>
      <c r="H72" s="209">
        <v>3090.47</v>
      </c>
      <c r="I72" s="209">
        <v>3496.86</v>
      </c>
      <c r="J72" s="209">
        <v>2736.44</v>
      </c>
    </row>
    <row r="73" spans="2:10" x14ac:dyDescent="0.45">
      <c r="B73" t="s">
        <v>413</v>
      </c>
      <c r="C73" s="209">
        <v>229.54</v>
      </c>
      <c r="D73" s="209">
        <v>296.42</v>
      </c>
      <c r="E73" s="209">
        <v>375.72</v>
      </c>
      <c r="F73" s="209">
        <v>395.4</v>
      </c>
      <c r="G73" s="209">
        <v>463.17</v>
      </c>
      <c r="H73" s="209">
        <v>1210.08</v>
      </c>
      <c r="I73" s="209">
        <v>1252.5</v>
      </c>
      <c r="J73" s="209">
        <v>1101.44</v>
      </c>
    </row>
    <row r="74" spans="2:10" x14ac:dyDescent="0.45">
      <c r="B74" t="s">
        <v>414</v>
      </c>
      <c r="C74" s="209">
        <v>671.27</v>
      </c>
      <c r="D74" s="209">
        <v>605.13</v>
      </c>
      <c r="E74" s="209">
        <v>1226.19</v>
      </c>
      <c r="F74" s="209">
        <v>1234.07</v>
      </c>
      <c r="G74" s="209">
        <v>1249.8399999999999</v>
      </c>
      <c r="H74" s="209">
        <v>1880.39</v>
      </c>
      <c r="I74" s="209">
        <v>2244.36</v>
      </c>
      <c r="J74" s="209">
        <v>1635</v>
      </c>
    </row>
    <row r="75" spans="2:10" x14ac:dyDescent="0.45">
      <c r="B75" t="s">
        <v>415</v>
      </c>
      <c r="C75" s="209">
        <v>16.25</v>
      </c>
      <c r="D75" s="209">
        <v>22.09</v>
      </c>
      <c r="E75" s="209">
        <v>142.94</v>
      </c>
      <c r="F75" s="209">
        <v>14.84</v>
      </c>
      <c r="G75" s="209">
        <v>25.45</v>
      </c>
      <c r="H75" s="209">
        <v>809.52</v>
      </c>
      <c r="I75" s="209">
        <v>41.77</v>
      </c>
      <c r="J75" s="209">
        <v>336.17</v>
      </c>
    </row>
    <row r="76" spans="2:10" x14ac:dyDescent="0.45">
      <c r="B76" t="s">
        <v>416</v>
      </c>
      <c r="C76" s="209">
        <v>25.68</v>
      </c>
      <c r="D76" s="209">
        <v>24.43</v>
      </c>
      <c r="E76" s="209">
        <v>26.8</v>
      </c>
      <c r="F76" s="209">
        <v>32.04</v>
      </c>
      <c r="G76" s="209">
        <v>28.45</v>
      </c>
      <c r="H76" s="209">
        <v>91.69</v>
      </c>
      <c r="I76" s="209">
        <v>106.53</v>
      </c>
      <c r="J76" s="209">
        <v>133.49</v>
      </c>
    </row>
    <row r="77" spans="2:10" x14ac:dyDescent="0.45">
      <c r="B77" t="s">
        <v>417</v>
      </c>
      <c r="C77" s="209">
        <v>152.49</v>
      </c>
      <c r="D77" s="209">
        <v>196.88</v>
      </c>
      <c r="E77" s="209">
        <v>317.75</v>
      </c>
      <c r="F77" s="209">
        <v>590.73</v>
      </c>
      <c r="G77" s="209">
        <v>752.18</v>
      </c>
      <c r="H77" s="209">
        <v>626.30999999999995</v>
      </c>
      <c r="I77" s="209">
        <v>749.23</v>
      </c>
      <c r="J77" s="209">
        <v>804.22</v>
      </c>
    </row>
    <row r="78" spans="2:10" x14ac:dyDescent="0.45">
      <c r="B78" s="93" t="s">
        <v>418</v>
      </c>
      <c r="C78" s="47"/>
      <c r="D78" s="47"/>
      <c r="E78" s="47"/>
      <c r="F78" s="47"/>
      <c r="G78" s="47"/>
      <c r="H78" s="47"/>
      <c r="I78" s="47"/>
      <c r="J78" s="211">
        <v>0.15659999999999999</v>
      </c>
    </row>
    <row r="79" spans="2:10" x14ac:dyDescent="0.45">
      <c r="B79" s="93" t="s">
        <v>419</v>
      </c>
      <c r="C79" s="47"/>
      <c r="D79" s="47"/>
      <c r="E79" s="47"/>
      <c r="F79" s="47"/>
      <c r="G79" s="47"/>
      <c r="H79" s="47"/>
      <c r="I79" s="47"/>
      <c r="J79" s="211">
        <v>0.26869999999999999</v>
      </c>
    </row>
    <row r="80" spans="2:10" x14ac:dyDescent="0.45">
      <c r="C80" s="29"/>
      <c r="D80" s="29"/>
      <c r="E80" s="29"/>
      <c r="F80" s="29"/>
      <c r="G80" s="29"/>
      <c r="H80" s="29"/>
      <c r="I80" s="29"/>
      <c r="J80" s="29"/>
    </row>
    <row r="81" spans="2:10" x14ac:dyDescent="0.45">
      <c r="B81" s="93" t="s">
        <v>425</v>
      </c>
      <c r="C81" s="29"/>
      <c r="D81" s="29"/>
      <c r="E81" s="29"/>
      <c r="F81" s="29"/>
      <c r="G81" s="29"/>
      <c r="H81" s="29"/>
      <c r="I81" s="29"/>
      <c r="J81" s="29"/>
    </row>
    <row r="82" spans="2:10" x14ac:dyDescent="0.45">
      <c r="B82" s="93" t="s">
        <v>426</v>
      </c>
      <c r="C82" s="209">
        <v>47362.51</v>
      </c>
      <c r="D82" s="209">
        <v>49348.43</v>
      </c>
      <c r="E82" s="209">
        <v>50968.5</v>
      </c>
      <c r="F82" s="209">
        <v>52835.15</v>
      </c>
      <c r="G82" s="209">
        <v>64618.23</v>
      </c>
      <c r="H82" s="209">
        <v>75826.58</v>
      </c>
      <c r="I82" s="209">
        <v>76436.02</v>
      </c>
      <c r="J82" s="209">
        <v>80942.759999999995</v>
      </c>
    </row>
    <row r="83" spans="2:10" x14ac:dyDescent="0.45">
      <c r="B83" s="93" t="s">
        <v>427</v>
      </c>
      <c r="C83" s="209">
        <v>16454.04</v>
      </c>
      <c r="D83" s="209">
        <v>18128.07</v>
      </c>
      <c r="E83" s="209">
        <v>18843.419999999998</v>
      </c>
      <c r="F83" s="209">
        <v>16348.09</v>
      </c>
      <c r="G83" s="209">
        <v>20398.560000000001</v>
      </c>
      <c r="H83" s="209">
        <v>25035.17</v>
      </c>
      <c r="I83" s="209">
        <v>25919.26</v>
      </c>
      <c r="J83" s="209">
        <v>25775.72</v>
      </c>
    </row>
    <row r="84" spans="2:10" x14ac:dyDescent="0.45">
      <c r="B84" s="93" t="s">
        <v>428</v>
      </c>
      <c r="C84" s="209">
        <v>2869.88</v>
      </c>
      <c r="D84" s="209">
        <v>2767.66</v>
      </c>
      <c r="E84" s="209">
        <v>2304.66</v>
      </c>
      <c r="F84" s="209">
        <v>1835.28</v>
      </c>
      <c r="G84" s="209">
        <v>2127.4499999999998</v>
      </c>
      <c r="H84" s="209">
        <v>3005.03</v>
      </c>
      <c r="I84" s="209">
        <v>3160.31</v>
      </c>
      <c r="J84" s="209">
        <v>1817.92</v>
      </c>
    </row>
    <row r="85" spans="2:10" x14ac:dyDescent="0.45">
      <c r="B85" s="93" t="s">
        <v>429</v>
      </c>
      <c r="C85" s="209">
        <v>1140.42</v>
      </c>
      <c r="D85" s="209">
        <v>1292.1500000000001</v>
      </c>
      <c r="E85" s="209">
        <v>1535.88</v>
      </c>
      <c r="F85" s="209">
        <v>1531.02</v>
      </c>
      <c r="G85" s="209">
        <v>1619.17</v>
      </c>
      <c r="H85" s="209">
        <v>1695.72</v>
      </c>
      <c r="I85" s="209">
        <v>1708.25</v>
      </c>
      <c r="J85" s="209">
        <v>1513.25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860F-AC1E-40C7-84DF-CCDCBD793FED}">
  <dimension ref="B2:I39"/>
  <sheetViews>
    <sheetView showGridLines="0" zoomScale="61" workbookViewId="0">
      <selection activeCell="B32" sqref="B32"/>
    </sheetView>
  </sheetViews>
  <sheetFormatPr defaultRowHeight="14.25" x14ac:dyDescent="0.45"/>
  <cols>
    <col min="1" max="1" width="1.73046875" customWidth="1"/>
    <col min="2" max="2" width="23.265625" bestFit="1" customWidth="1"/>
    <col min="3" max="3" width="15.53125" customWidth="1"/>
    <col min="4" max="4" width="12.06640625" customWidth="1"/>
    <col min="5" max="5" width="16.06640625" customWidth="1"/>
    <col min="6" max="6" width="19.53125" bestFit="1" customWidth="1"/>
    <col min="7" max="7" width="16.06640625" customWidth="1"/>
    <col min="8" max="8" width="15.33203125" bestFit="1" customWidth="1"/>
  </cols>
  <sheetData>
    <row r="2" spans="2:9" x14ac:dyDescent="0.45">
      <c r="B2" s="26" t="s">
        <v>504</v>
      </c>
      <c r="C2" s="26"/>
      <c r="D2" s="26"/>
      <c r="E2" s="26"/>
      <c r="F2" s="26"/>
      <c r="G2" s="26"/>
    </row>
    <row r="4" spans="2:9" x14ac:dyDescent="0.45">
      <c r="B4" s="2" t="s">
        <v>236</v>
      </c>
      <c r="C4" s="152" t="s">
        <v>515</v>
      </c>
      <c r="D4" s="152" t="s">
        <v>381</v>
      </c>
      <c r="E4" s="152" t="s">
        <v>516</v>
      </c>
      <c r="F4" s="152" t="s">
        <v>517</v>
      </c>
      <c r="G4" s="152" t="s">
        <v>518</v>
      </c>
    </row>
    <row r="5" spans="2:9" x14ac:dyDescent="0.45">
      <c r="B5" s="61" t="s">
        <v>404</v>
      </c>
      <c r="C5" s="62">
        <f t="array" ref="C5:C8">TRANSPOSE('Intrinsic Growth'!G44:J44)</f>
        <v>-2009</v>
      </c>
      <c r="D5" s="62">
        <f t="array" ref="D5:D8">TRANSPOSE('Intrinsic Growth'!G37:J37)</f>
        <v>13636.715161286722</v>
      </c>
      <c r="E5" s="62">
        <f t="array" ref="E5:E8">TRANSPOSE('Intrinsic Growth'!G45:J45)</f>
        <v>2014</v>
      </c>
      <c r="F5" s="192">
        <f>(C5+E5)/D5</f>
        <v>3.6665721479572314E-4</v>
      </c>
      <c r="G5" s="79" t="s">
        <v>501</v>
      </c>
    </row>
    <row r="6" spans="2:9" x14ac:dyDescent="0.45">
      <c r="B6" s="61" t="s">
        <v>405</v>
      </c>
      <c r="C6" s="62">
        <v>-2694</v>
      </c>
      <c r="D6" s="62">
        <v>17435.827021582467</v>
      </c>
      <c r="E6" s="62">
        <v>519</v>
      </c>
      <c r="F6" s="192">
        <f>(C6+E6)/D6</f>
        <v>-0.12474315083005441</v>
      </c>
      <c r="G6" s="79" t="s">
        <v>501</v>
      </c>
    </row>
    <row r="7" spans="2:9" x14ac:dyDescent="0.45">
      <c r="B7" s="61" t="s">
        <v>406</v>
      </c>
      <c r="C7" s="62">
        <v>-3456</v>
      </c>
      <c r="D7" s="62">
        <v>17449.742887089789</v>
      </c>
      <c r="E7" s="62">
        <v>-515</v>
      </c>
      <c r="F7" s="192">
        <f>(C7+E7)/D7</f>
        <v>-0.22756782295846598</v>
      </c>
      <c r="G7" s="79" t="s">
        <v>501</v>
      </c>
      <c r="I7" s="54"/>
    </row>
    <row r="8" spans="2:9" x14ac:dyDescent="0.45">
      <c r="B8" s="61" t="s">
        <v>407</v>
      </c>
      <c r="C8" s="62">
        <v>-2104</v>
      </c>
      <c r="D8" s="62">
        <v>17289.802468188966</v>
      </c>
      <c r="E8" s="62">
        <v>2744</v>
      </c>
      <c r="F8" s="192">
        <f>(C8+E8)/D8</f>
        <v>3.7016038857443194E-2</v>
      </c>
      <c r="G8" s="148">
        <v>5.0299999999999997E-2</v>
      </c>
    </row>
    <row r="9" spans="2:9" ht="15.75" x14ac:dyDescent="0.45">
      <c r="B9" s="61" t="s">
        <v>520</v>
      </c>
      <c r="C9" s="79" t="s">
        <v>502</v>
      </c>
      <c r="D9" s="79" t="s">
        <v>502</v>
      </c>
      <c r="E9" s="79" t="s">
        <v>502</v>
      </c>
      <c r="F9" s="79" t="s">
        <v>502</v>
      </c>
      <c r="G9" s="252" t="s">
        <v>519</v>
      </c>
    </row>
    <row r="10" spans="2:9" x14ac:dyDescent="0.45">
      <c r="B10" s="61" t="s">
        <v>503</v>
      </c>
      <c r="C10" s="79" t="s">
        <v>502</v>
      </c>
      <c r="D10" s="79" t="s">
        <v>502</v>
      </c>
      <c r="E10" s="79" t="s">
        <v>502</v>
      </c>
      <c r="F10" s="79" t="s">
        <v>502</v>
      </c>
      <c r="G10" s="148">
        <v>7.4999999999999997E-2</v>
      </c>
    </row>
    <row r="12" spans="2:9" x14ac:dyDescent="0.45">
      <c r="B12" s="26" t="s">
        <v>514</v>
      </c>
      <c r="C12" s="26"/>
      <c r="D12" s="26"/>
      <c r="E12" s="26"/>
      <c r="F12" s="26"/>
      <c r="G12" s="26"/>
    </row>
    <row r="14" spans="2:9" x14ac:dyDescent="0.45">
      <c r="B14" s="31" t="s">
        <v>474</v>
      </c>
      <c r="C14" s="152" t="s">
        <v>509</v>
      </c>
      <c r="D14" s="152" t="s">
        <v>510</v>
      </c>
      <c r="E14" s="152" t="s">
        <v>511</v>
      </c>
      <c r="F14" s="152" t="s">
        <v>512</v>
      </c>
      <c r="G14" s="250" t="s">
        <v>513</v>
      </c>
    </row>
    <row r="15" spans="2:9" x14ac:dyDescent="0.45">
      <c r="B15" s="78" t="s">
        <v>505</v>
      </c>
      <c r="C15" s="79">
        <f>Raw_seg_data!J7</f>
        <v>21091.35</v>
      </c>
      <c r="D15" s="253">
        <f>C15/$C$20</f>
        <v>0.81826424247314922</v>
      </c>
      <c r="E15" s="148">
        <f>Raw_seg_data!J16</f>
        <v>5.8900000000000001E-2</v>
      </c>
      <c r="F15" s="253">
        <v>5.5E-2</v>
      </c>
      <c r="G15" s="148">
        <f>D15*F15</f>
        <v>4.5004533336023209E-2</v>
      </c>
    </row>
    <row r="16" spans="2:9" x14ac:dyDescent="0.45">
      <c r="B16" s="78" t="s">
        <v>420</v>
      </c>
      <c r="C16" s="79">
        <f>Raw_seg_data!J20</f>
        <v>1590.23</v>
      </c>
      <c r="D16" s="253">
        <f>C16/$C$20</f>
        <v>6.1694881850051141E-2</v>
      </c>
      <c r="E16" s="148">
        <f>Raw_seg_data!J29</f>
        <v>0.37580000000000002</v>
      </c>
      <c r="F16" s="253">
        <v>0.15</v>
      </c>
      <c r="G16" s="148">
        <f>D16*F16</f>
        <v>9.2542322775076707E-3</v>
      </c>
    </row>
    <row r="17" spans="2:7" x14ac:dyDescent="0.45">
      <c r="B17" s="78" t="s">
        <v>506</v>
      </c>
      <c r="C17" s="79">
        <f>Raw_seg_data!J44</f>
        <v>1540.3</v>
      </c>
      <c r="D17" s="253">
        <f>C17/$C$20</f>
        <v>5.9757787561317402E-2</v>
      </c>
      <c r="E17" s="148">
        <f>Raw_seg_data!J53</f>
        <v>9.0200000000000002E-2</v>
      </c>
      <c r="F17" s="253">
        <v>0.08</v>
      </c>
      <c r="G17" s="148">
        <f>D17*F17</f>
        <v>4.7806230049053924E-3</v>
      </c>
    </row>
    <row r="18" spans="2:7" x14ac:dyDescent="0.45">
      <c r="B18" s="78" t="s">
        <v>507</v>
      </c>
      <c r="C18" s="79">
        <f>Raw_seg_data!J57</f>
        <v>883.11</v>
      </c>
      <c r="D18" s="253">
        <f>C18/$C$20</f>
        <v>3.4261312584090771E-2</v>
      </c>
      <c r="E18" s="148">
        <f>Raw_seg_data!J66</f>
        <v>-2.3400000000000001E-2</v>
      </c>
      <c r="F18" s="253">
        <v>0.04</v>
      </c>
      <c r="G18" s="148">
        <f>D18*F18</f>
        <v>1.3704525033636308E-3</v>
      </c>
    </row>
    <row r="19" spans="2:7" x14ac:dyDescent="0.45">
      <c r="B19" s="78" t="s">
        <v>508</v>
      </c>
      <c r="C19" s="79">
        <f>Raw_seg_data!J70</f>
        <v>670.73</v>
      </c>
      <c r="D19" s="253">
        <f>C19/$C$20</f>
        <v>2.602177553139156E-2</v>
      </c>
      <c r="E19" s="148">
        <f>Raw_seg_data!J79</f>
        <v>0.26869999999999999</v>
      </c>
      <c r="F19" s="253">
        <v>0.12</v>
      </c>
      <c r="G19" s="148">
        <f>D19*F19</f>
        <v>3.1226130637669871E-3</v>
      </c>
    </row>
    <row r="20" spans="2:7" x14ac:dyDescent="0.45">
      <c r="B20" s="255" t="s">
        <v>314</v>
      </c>
      <c r="C20" s="256">
        <f>SUM(C15:C19)</f>
        <v>25775.719999999998</v>
      </c>
      <c r="D20" s="257"/>
      <c r="E20" s="257"/>
      <c r="F20" s="257"/>
      <c r="G20" s="258">
        <f>SUM(G15:G19)</f>
        <v>6.3532454185566883E-2</v>
      </c>
    </row>
    <row r="22" spans="2:7" x14ac:dyDescent="0.45">
      <c r="B22" s="26" t="s">
        <v>318</v>
      </c>
      <c r="C22" s="26"/>
      <c r="D22" s="26"/>
      <c r="E22" s="26"/>
      <c r="F22" s="26"/>
      <c r="G22" s="26"/>
    </row>
    <row r="24" spans="2:7" ht="15.75" x14ac:dyDescent="0.45">
      <c r="B24" s="31" t="s">
        <v>523</v>
      </c>
      <c r="C24" s="152" t="s">
        <v>509</v>
      </c>
      <c r="D24" s="152" t="s">
        <v>510</v>
      </c>
      <c r="E24" s="152" t="s">
        <v>511</v>
      </c>
      <c r="F24" s="152" t="s">
        <v>522</v>
      </c>
      <c r="G24" s="152" t="s">
        <v>513</v>
      </c>
    </row>
    <row r="25" spans="2:7" x14ac:dyDescent="0.45">
      <c r="B25" s="78" t="s">
        <v>505</v>
      </c>
      <c r="C25" s="79">
        <f>C15</f>
        <v>21091.35</v>
      </c>
      <c r="D25" s="252">
        <f>D15</f>
        <v>0.81826424247314922</v>
      </c>
      <c r="E25" s="148">
        <f>E15</f>
        <v>5.8900000000000001E-2</v>
      </c>
      <c r="F25" s="194">
        <v>3.5000000000000003E-2</v>
      </c>
      <c r="G25" s="254">
        <f>D25*F25</f>
        <v>2.8639248486560225E-2</v>
      </c>
    </row>
    <row r="26" spans="2:7" x14ac:dyDescent="0.45">
      <c r="B26" s="78" t="s">
        <v>420</v>
      </c>
      <c r="C26" s="79">
        <f t="shared" ref="C26:E29" si="0">C16</f>
        <v>1590.23</v>
      </c>
      <c r="D26" s="252">
        <f t="shared" si="0"/>
        <v>6.1694881850051141E-2</v>
      </c>
      <c r="E26" s="148">
        <f t="shared" si="0"/>
        <v>0.37580000000000002</v>
      </c>
      <c r="F26" s="194">
        <v>4.4999999999999998E-2</v>
      </c>
      <c r="G26" s="254">
        <f>D26*F26</f>
        <v>2.7762696832523011E-3</v>
      </c>
    </row>
    <row r="27" spans="2:7" x14ac:dyDescent="0.45">
      <c r="B27" s="78" t="s">
        <v>506</v>
      </c>
      <c r="C27" s="79">
        <f t="shared" si="0"/>
        <v>1540.3</v>
      </c>
      <c r="D27" s="252">
        <f t="shared" si="0"/>
        <v>5.9757787561317402E-2</v>
      </c>
      <c r="E27" s="148">
        <f t="shared" si="0"/>
        <v>9.0200000000000002E-2</v>
      </c>
      <c r="F27" s="194">
        <v>5.5E-2</v>
      </c>
      <c r="G27" s="254">
        <f>D27*F27</f>
        <v>3.286678315872457E-3</v>
      </c>
    </row>
    <row r="28" spans="2:7" x14ac:dyDescent="0.45">
      <c r="B28" s="78" t="s">
        <v>507</v>
      </c>
      <c r="C28" s="79">
        <f t="shared" si="0"/>
        <v>883.11</v>
      </c>
      <c r="D28" s="252">
        <f t="shared" si="0"/>
        <v>3.4261312584090771E-2</v>
      </c>
      <c r="E28" s="148">
        <f t="shared" si="0"/>
        <v>-2.3400000000000001E-2</v>
      </c>
      <c r="F28" s="194">
        <v>0.04</v>
      </c>
      <c r="G28" s="254">
        <f>D28*F28</f>
        <v>1.3704525033636308E-3</v>
      </c>
    </row>
    <row r="29" spans="2:7" x14ac:dyDescent="0.45">
      <c r="B29" s="78" t="s">
        <v>508</v>
      </c>
      <c r="C29" s="79">
        <f t="shared" si="0"/>
        <v>670.73</v>
      </c>
      <c r="D29" s="252">
        <f t="shared" si="0"/>
        <v>2.602177553139156E-2</v>
      </c>
      <c r="E29" s="148">
        <f t="shared" si="0"/>
        <v>0.26869999999999999</v>
      </c>
      <c r="F29" s="194">
        <v>0.05</v>
      </c>
      <c r="G29" s="254">
        <f>D29*F29</f>
        <v>1.3010887765695781E-3</v>
      </c>
    </row>
    <row r="30" spans="2:7" x14ac:dyDescent="0.45">
      <c r="B30" s="255" t="s">
        <v>314</v>
      </c>
      <c r="C30" s="257"/>
      <c r="D30" s="257"/>
      <c r="E30" s="257"/>
      <c r="F30" s="257"/>
      <c r="G30" s="259">
        <f>SUM(G25:G29)</f>
        <v>3.7373737765618191E-2</v>
      </c>
    </row>
    <row r="32" spans="2:7" x14ac:dyDescent="0.45">
      <c r="B32" s="251" t="s">
        <v>169</v>
      </c>
    </row>
    <row r="33" spans="2:2" x14ac:dyDescent="0.45">
      <c r="B33" s="251" t="s">
        <v>521</v>
      </c>
    </row>
    <row r="34" spans="2:2" x14ac:dyDescent="0.45">
      <c r="B34" s="251" t="s">
        <v>524</v>
      </c>
    </row>
    <row r="35" spans="2:2" x14ac:dyDescent="0.45">
      <c r="B35" s="249" t="s">
        <v>525</v>
      </c>
    </row>
    <row r="36" spans="2:2" x14ac:dyDescent="0.45">
      <c r="B36" s="249" t="s">
        <v>526</v>
      </c>
    </row>
    <row r="37" spans="2:2" x14ac:dyDescent="0.45">
      <c r="B37" s="249" t="s">
        <v>527</v>
      </c>
    </row>
    <row r="38" spans="2:2" x14ac:dyDescent="0.45">
      <c r="B38" s="249" t="s">
        <v>528</v>
      </c>
    </row>
    <row r="39" spans="2:2" x14ac:dyDescent="0.45">
      <c r="B39" s="249" t="s">
        <v>529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81783-2412-44ED-8849-40556069E4A5}">
  <dimension ref="A2:E47"/>
  <sheetViews>
    <sheetView showGridLines="0" zoomScale="63" workbookViewId="0">
      <pane ySplit="2" topLeftCell="A3" activePane="bottomLeft" state="frozen"/>
      <selection pane="bottomLeft" activeCell="I37" sqref="I37"/>
    </sheetView>
  </sheetViews>
  <sheetFormatPr defaultRowHeight="14.25" x14ac:dyDescent="0.45"/>
  <cols>
    <col min="1" max="1" width="1.73046875" customWidth="1"/>
    <col min="2" max="2" width="26.53125" bestFit="1" customWidth="1"/>
    <col min="3" max="3" width="15" bestFit="1" customWidth="1"/>
    <col min="4" max="4" width="13.46484375" bestFit="1" customWidth="1"/>
    <col min="5" max="5" width="10.33203125" customWidth="1"/>
  </cols>
  <sheetData>
    <row r="2" spans="1:5" x14ac:dyDescent="0.45">
      <c r="B2" s="130" t="s">
        <v>279</v>
      </c>
      <c r="C2" s="130" t="s">
        <v>331</v>
      </c>
      <c r="D2" s="130" t="s">
        <v>430</v>
      </c>
      <c r="E2" s="85" t="s">
        <v>431</v>
      </c>
    </row>
    <row r="3" spans="1:5" x14ac:dyDescent="0.45">
      <c r="B3" s="93"/>
      <c r="C3" s="93"/>
      <c r="D3" s="93"/>
      <c r="E3" s="93"/>
    </row>
    <row r="4" spans="1:5" x14ac:dyDescent="0.45">
      <c r="A4" t="s">
        <v>173</v>
      </c>
      <c r="B4" s="84" t="s">
        <v>432</v>
      </c>
      <c r="C4" s="130"/>
      <c r="D4" s="130"/>
      <c r="E4" s="130"/>
    </row>
    <row r="5" spans="1:5" x14ac:dyDescent="0.45">
      <c r="B5" t="s">
        <v>433</v>
      </c>
      <c r="C5" t="s">
        <v>434</v>
      </c>
      <c r="D5" s="213">
        <v>4389</v>
      </c>
      <c r="E5" s="214">
        <v>10.89</v>
      </c>
    </row>
    <row r="6" spans="1:5" x14ac:dyDescent="0.45">
      <c r="B6" t="s">
        <v>435</v>
      </c>
      <c r="C6" t="s">
        <v>436</v>
      </c>
      <c r="D6" s="213">
        <v>32975</v>
      </c>
      <c r="E6" s="214">
        <v>21.62</v>
      </c>
    </row>
    <row r="8" spans="1:5" x14ac:dyDescent="0.45">
      <c r="D8" s="163" t="s">
        <v>254</v>
      </c>
      <c r="E8" s="215">
        <f>AVERAGE(E5:E6)</f>
        <v>16.255000000000003</v>
      </c>
    </row>
    <row r="9" spans="1:5" x14ac:dyDescent="0.45">
      <c r="D9" s="163" t="s">
        <v>232</v>
      </c>
      <c r="E9" s="215">
        <f>MEDIAN(E5:E6)</f>
        <v>16.255000000000003</v>
      </c>
    </row>
    <row r="11" spans="1:5" x14ac:dyDescent="0.45">
      <c r="A11" t="s">
        <v>173</v>
      </c>
      <c r="B11" s="84" t="s">
        <v>420</v>
      </c>
      <c r="C11" s="130"/>
      <c r="D11" s="130"/>
      <c r="E11" s="130"/>
    </row>
    <row r="12" spans="1:5" x14ac:dyDescent="0.45">
      <c r="B12" t="s">
        <v>437</v>
      </c>
      <c r="C12" t="s">
        <v>438</v>
      </c>
      <c r="D12" s="213">
        <v>547055</v>
      </c>
      <c r="E12" s="214">
        <v>36.5</v>
      </c>
    </row>
    <row r="13" spans="1:5" x14ac:dyDescent="0.45">
      <c r="B13" t="s">
        <v>439</v>
      </c>
      <c r="C13" t="s">
        <v>440</v>
      </c>
      <c r="D13" s="213">
        <v>80171</v>
      </c>
      <c r="E13" s="214">
        <v>32.07</v>
      </c>
    </row>
    <row r="14" spans="1:5" x14ac:dyDescent="0.45">
      <c r="B14" t="s">
        <v>441</v>
      </c>
      <c r="C14" t="s">
        <v>442</v>
      </c>
      <c r="D14" s="213">
        <v>101967</v>
      </c>
      <c r="E14" s="214">
        <v>46.89</v>
      </c>
    </row>
    <row r="15" spans="1:5" x14ac:dyDescent="0.45">
      <c r="B15" t="s">
        <v>443</v>
      </c>
      <c r="C15" t="s">
        <v>444</v>
      </c>
      <c r="D15" s="213">
        <v>111457</v>
      </c>
      <c r="E15" s="214">
        <v>37.840000000000003</v>
      </c>
    </row>
    <row r="16" spans="1:5" x14ac:dyDescent="0.45">
      <c r="B16" t="s">
        <v>445</v>
      </c>
      <c r="C16" t="s">
        <v>446</v>
      </c>
      <c r="D16" s="213">
        <v>137716</v>
      </c>
      <c r="E16" s="214">
        <v>45.38</v>
      </c>
    </row>
    <row r="18" spans="1:5" x14ac:dyDescent="0.45">
      <c r="D18" s="163" t="s">
        <v>254</v>
      </c>
      <c r="E18" s="215">
        <f>AVERAGE(E12:E16)</f>
        <v>39.736000000000004</v>
      </c>
    </row>
    <row r="19" spans="1:5" x14ac:dyDescent="0.45">
      <c r="D19" s="163" t="s">
        <v>232</v>
      </c>
      <c r="E19" s="215">
        <f>MEDIAN(E12:E16)</f>
        <v>37.840000000000003</v>
      </c>
    </row>
    <row r="21" spans="1:5" x14ac:dyDescent="0.45">
      <c r="A21" t="s">
        <v>173</v>
      </c>
      <c r="B21" s="84" t="s">
        <v>422</v>
      </c>
      <c r="C21" s="130"/>
      <c r="D21" s="130"/>
      <c r="E21" s="130"/>
    </row>
    <row r="22" spans="1:5" x14ac:dyDescent="0.45">
      <c r="B22" t="s">
        <v>447</v>
      </c>
      <c r="C22" t="s">
        <v>448</v>
      </c>
      <c r="D22" s="213">
        <v>8620</v>
      </c>
      <c r="E22" s="214">
        <v>9.76</v>
      </c>
    </row>
    <row r="23" spans="1:5" x14ac:dyDescent="0.45">
      <c r="B23" t="s">
        <v>449</v>
      </c>
      <c r="C23" t="s">
        <v>450</v>
      </c>
      <c r="D23" s="213">
        <v>14890</v>
      </c>
      <c r="E23" s="214">
        <v>17.02</v>
      </c>
    </row>
    <row r="24" spans="1:5" x14ac:dyDescent="0.45">
      <c r="B24" t="s">
        <v>451</v>
      </c>
      <c r="C24" t="s">
        <v>452</v>
      </c>
      <c r="D24" s="213">
        <v>19431</v>
      </c>
      <c r="E24" s="214">
        <v>22.58</v>
      </c>
    </row>
    <row r="25" spans="1:5" x14ac:dyDescent="0.45">
      <c r="B25" t="s">
        <v>453</v>
      </c>
      <c r="C25" t="s">
        <v>454</v>
      </c>
      <c r="D25" s="213">
        <v>11637</v>
      </c>
      <c r="E25" s="214">
        <v>20.09</v>
      </c>
    </row>
    <row r="26" spans="1:5" x14ac:dyDescent="0.45">
      <c r="B26" t="s">
        <v>455</v>
      </c>
      <c r="C26" t="s">
        <v>456</v>
      </c>
      <c r="D26" s="213">
        <v>59860</v>
      </c>
      <c r="E26" s="214">
        <v>19.149999999999999</v>
      </c>
    </row>
    <row r="28" spans="1:5" x14ac:dyDescent="0.45">
      <c r="D28" s="163" t="s">
        <v>254</v>
      </c>
      <c r="E28" s="215">
        <f>AVERAGE(E22:E26)</f>
        <v>17.72</v>
      </c>
    </row>
    <row r="29" spans="1:5" x14ac:dyDescent="0.45">
      <c r="D29" s="163" t="s">
        <v>232</v>
      </c>
      <c r="E29" s="215">
        <f>MEDIAN(E22:E26)</f>
        <v>19.149999999999999</v>
      </c>
    </row>
    <row r="31" spans="1:5" x14ac:dyDescent="0.45">
      <c r="A31" t="s">
        <v>173</v>
      </c>
      <c r="B31" s="84" t="s">
        <v>423</v>
      </c>
      <c r="C31" s="130"/>
      <c r="D31" s="130"/>
      <c r="E31" s="130"/>
    </row>
    <row r="32" spans="1:5" x14ac:dyDescent="0.45">
      <c r="B32" t="s">
        <v>457</v>
      </c>
      <c r="C32" t="s">
        <v>458</v>
      </c>
      <c r="D32" s="213">
        <v>6784</v>
      </c>
      <c r="E32" s="214">
        <v>11.96</v>
      </c>
    </row>
    <row r="33" spans="1:5" x14ac:dyDescent="0.45">
      <c r="B33" t="s">
        <v>459</v>
      </c>
      <c r="C33" t="s">
        <v>460</v>
      </c>
      <c r="D33" s="213">
        <v>1023</v>
      </c>
      <c r="E33" s="214">
        <v>11.79</v>
      </c>
    </row>
    <row r="34" spans="1:5" x14ac:dyDescent="0.45">
      <c r="B34" t="s">
        <v>461</v>
      </c>
      <c r="C34" t="s">
        <v>462</v>
      </c>
      <c r="D34" s="213">
        <v>17585</v>
      </c>
      <c r="E34" s="214">
        <v>55.66</v>
      </c>
    </row>
    <row r="35" spans="1:5" x14ac:dyDescent="0.45">
      <c r="B35" t="s">
        <v>463</v>
      </c>
      <c r="C35" t="s">
        <v>464</v>
      </c>
      <c r="D35" s="213">
        <v>462</v>
      </c>
      <c r="E35" s="214">
        <v>11.76</v>
      </c>
    </row>
    <row r="37" spans="1:5" x14ac:dyDescent="0.45">
      <c r="D37" s="163" t="s">
        <v>254</v>
      </c>
      <c r="E37" s="215">
        <f>AVERAGE(E32:E35)</f>
        <v>22.7925</v>
      </c>
    </row>
    <row r="38" spans="1:5" x14ac:dyDescent="0.45">
      <c r="D38" s="163" t="s">
        <v>232</v>
      </c>
      <c r="E38" s="215">
        <f>MEDIAN(E32:E35)</f>
        <v>11.875</v>
      </c>
    </row>
    <row r="40" spans="1:5" x14ac:dyDescent="0.45">
      <c r="A40" t="s">
        <v>173</v>
      </c>
      <c r="B40" s="84" t="s">
        <v>424</v>
      </c>
      <c r="C40" s="130"/>
      <c r="D40" s="130"/>
      <c r="E40" s="130"/>
    </row>
    <row r="41" spans="1:5" x14ac:dyDescent="0.45">
      <c r="B41" t="s">
        <v>465</v>
      </c>
      <c r="C41" s="216" t="s">
        <v>466</v>
      </c>
      <c r="D41" s="217">
        <v>43218</v>
      </c>
      <c r="E41" s="214">
        <v>17.579999999999998</v>
      </c>
    </row>
    <row r="42" spans="1:5" x14ac:dyDescent="0.45">
      <c r="B42" t="s">
        <v>467</v>
      </c>
      <c r="C42" s="216" t="s">
        <v>468</v>
      </c>
      <c r="D42" s="217">
        <v>40383</v>
      </c>
      <c r="E42" s="214">
        <v>28.61</v>
      </c>
    </row>
    <row r="43" spans="1:5" x14ac:dyDescent="0.45">
      <c r="B43" t="s">
        <v>469</v>
      </c>
      <c r="C43" s="216" t="s">
        <v>470</v>
      </c>
      <c r="D43" s="217">
        <v>10393</v>
      </c>
      <c r="E43" s="214">
        <v>11.82</v>
      </c>
    </row>
    <row r="44" spans="1:5" x14ac:dyDescent="0.45">
      <c r="B44" t="s">
        <v>471</v>
      </c>
      <c r="C44" t="s">
        <v>472</v>
      </c>
      <c r="D44" s="217">
        <v>20044</v>
      </c>
      <c r="E44" s="214">
        <v>16.54</v>
      </c>
    </row>
    <row r="46" spans="1:5" x14ac:dyDescent="0.45">
      <c r="D46" s="163" t="s">
        <v>254</v>
      </c>
      <c r="E46" s="215">
        <f>AVERAGE(E41:E44)</f>
        <v>18.637499999999999</v>
      </c>
    </row>
    <row r="47" spans="1:5" x14ac:dyDescent="0.45">
      <c r="D47" s="163" t="s">
        <v>232</v>
      </c>
      <c r="E47" s="215">
        <f>MEDIAN(E41:E44)</f>
        <v>17.059999999999999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6A90B-4C0A-48E7-9CA9-517DCF002D0C}">
  <dimension ref="B2:O79"/>
  <sheetViews>
    <sheetView showGridLines="0" tabSelected="1" zoomScale="68" workbookViewId="0">
      <selection activeCell="L48" sqref="L48"/>
    </sheetView>
  </sheetViews>
  <sheetFormatPr defaultRowHeight="14.25" x14ac:dyDescent="0.45"/>
  <cols>
    <col min="1" max="1" width="1.73046875" customWidth="1"/>
    <col min="2" max="2" width="24.6640625" bestFit="1" customWidth="1"/>
    <col min="3" max="15" width="10.59765625" customWidth="1"/>
  </cols>
  <sheetData>
    <row r="2" spans="2:15" x14ac:dyDescent="0.45">
      <c r="B2" s="274" t="str">
        <f>"RAW Balance Sheet"&amp;" - "&amp;'Data Sheet'!B1</f>
        <v>RAW Balance Sheet - ITC LTD</v>
      </c>
      <c r="C2" s="274"/>
      <c r="D2" s="274"/>
      <c r="E2" s="274"/>
      <c r="F2" s="274"/>
      <c r="G2" s="274"/>
      <c r="H2" s="274"/>
      <c r="I2" s="274"/>
      <c r="J2" s="274"/>
      <c r="K2" s="274"/>
      <c r="L2" s="274"/>
      <c r="M2" s="274"/>
      <c r="N2" s="274"/>
    </row>
    <row r="3" spans="2:15" x14ac:dyDescent="0.45">
      <c r="B3" s="27" t="s">
        <v>125</v>
      </c>
      <c r="C3" s="28">
        <v>41699</v>
      </c>
      <c r="D3" s="28">
        <v>42064</v>
      </c>
      <c r="E3" s="28">
        <v>42430</v>
      </c>
      <c r="F3" s="28">
        <v>42795</v>
      </c>
      <c r="G3" s="28">
        <v>43160</v>
      </c>
      <c r="H3" s="28">
        <v>43525</v>
      </c>
      <c r="I3" s="28">
        <v>43891</v>
      </c>
      <c r="J3" s="28">
        <v>44256</v>
      </c>
      <c r="K3" s="28">
        <v>44621</v>
      </c>
      <c r="L3" s="28">
        <v>44986</v>
      </c>
      <c r="M3" s="28">
        <v>45352</v>
      </c>
      <c r="N3" s="28">
        <v>45717</v>
      </c>
      <c r="O3" s="32"/>
    </row>
    <row r="4" spans="2:15" x14ac:dyDescent="0.45">
      <c r="B4" s="34"/>
      <c r="C4" s="32"/>
      <c r="D4" s="32"/>
      <c r="E4" s="32"/>
      <c r="F4" s="32"/>
      <c r="G4" s="32"/>
      <c r="H4" s="32"/>
      <c r="I4" s="32"/>
      <c r="J4" s="32"/>
      <c r="K4" s="32"/>
      <c r="L4" s="32"/>
      <c r="M4" s="32"/>
      <c r="N4" s="32"/>
      <c r="O4" s="32"/>
    </row>
    <row r="5" spans="2:15" x14ac:dyDescent="0.45">
      <c r="B5" s="31" t="s">
        <v>93</v>
      </c>
      <c r="C5" s="37">
        <v>795</v>
      </c>
      <c r="D5" s="37">
        <v>802</v>
      </c>
      <c r="E5" s="37">
        <v>805</v>
      </c>
      <c r="F5" s="37">
        <v>1215</v>
      </c>
      <c r="G5" s="37">
        <v>1220</v>
      </c>
      <c r="H5" s="37">
        <v>1226</v>
      </c>
      <c r="I5" s="37">
        <v>1229</v>
      </c>
      <c r="J5" s="37">
        <v>1231</v>
      </c>
      <c r="K5" s="37">
        <v>1232</v>
      </c>
      <c r="L5" s="37">
        <v>1243</v>
      </c>
      <c r="M5" s="37">
        <v>1248</v>
      </c>
      <c r="N5" s="37">
        <v>1251</v>
      </c>
      <c r="O5" s="30"/>
    </row>
    <row r="6" spans="2:15" x14ac:dyDescent="0.45">
      <c r="B6" s="31" t="s">
        <v>25</v>
      </c>
      <c r="C6" s="37">
        <v>26442</v>
      </c>
      <c r="D6" s="37">
        <v>30934</v>
      </c>
      <c r="E6" s="37">
        <v>41875</v>
      </c>
      <c r="F6" s="37">
        <v>45198</v>
      </c>
      <c r="G6" s="37">
        <v>51290</v>
      </c>
      <c r="H6" s="37">
        <v>57915</v>
      </c>
      <c r="I6" s="37">
        <v>64044</v>
      </c>
      <c r="J6" s="37">
        <v>59116</v>
      </c>
      <c r="K6" s="37">
        <v>61223</v>
      </c>
      <c r="L6" s="37">
        <v>67912</v>
      </c>
      <c r="M6" s="37">
        <v>73259</v>
      </c>
      <c r="N6" s="37">
        <v>68779</v>
      </c>
      <c r="O6" s="30"/>
    </row>
    <row r="7" spans="2:15" x14ac:dyDescent="0.45">
      <c r="B7" s="31" t="s">
        <v>94</v>
      </c>
      <c r="C7" s="37"/>
      <c r="D7" s="37"/>
      <c r="E7" s="37"/>
      <c r="F7" s="37"/>
      <c r="G7" s="37"/>
      <c r="H7" s="37"/>
      <c r="I7" s="37"/>
      <c r="J7" s="37"/>
      <c r="K7" s="37"/>
      <c r="L7" s="37"/>
      <c r="M7" s="37"/>
      <c r="N7" s="37"/>
      <c r="O7" s="29"/>
    </row>
    <row r="8" spans="2:15" x14ac:dyDescent="0.45">
      <c r="B8" s="20" t="s">
        <v>95</v>
      </c>
      <c r="C8" s="37">
        <v>76</v>
      </c>
      <c r="D8" s="37">
        <v>61</v>
      </c>
      <c r="E8" s="37">
        <v>27</v>
      </c>
      <c r="F8" s="37">
        <v>18</v>
      </c>
      <c r="G8" s="37">
        <v>12</v>
      </c>
      <c r="H8" s="37">
        <v>8</v>
      </c>
      <c r="I8" s="37">
        <v>6</v>
      </c>
      <c r="J8" s="37">
        <v>6</v>
      </c>
      <c r="K8" s="37">
        <v>5</v>
      </c>
      <c r="L8" s="37">
        <v>3</v>
      </c>
      <c r="M8" s="37">
        <v>2</v>
      </c>
      <c r="N8" s="37">
        <v>0</v>
      </c>
      <c r="O8" s="29"/>
    </row>
    <row r="9" spans="2:15" x14ac:dyDescent="0.45">
      <c r="B9" s="20" t="s">
        <v>96</v>
      </c>
      <c r="C9" s="37">
        <v>150</v>
      </c>
      <c r="D9" s="37">
        <v>195</v>
      </c>
      <c r="E9" s="37">
        <v>44</v>
      </c>
      <c r="F9" s="37">
        <v>19</v>
      </c>
      <c r="G9" s="37">
        <v>17</v>
      </c>
      <c r="H9" s="37">
        <v>2</v>
      </c>
      <c r="I9" s="37">
        <v>1</v>
      </c>
      <c r="J9" s="37">
        <v>4</v>
      </c>
      <c r="K9" s="37">
        <v>1</v>
      </c>
      <c r="L9" s="37">
        <v>35</v>
      </c>
      <c r="M9" s="37">
        <v>10</v>
      </c>
      <c r="N9" s="37">
        <v>91</v>
      </c>
      <c r="O9" s="29"/>
    </row>
    <row r="10" spans="2:15" x14ac:dyDescent="0.45">
      <c r="B10" s="20" t="s">
        <v>97</v>
      </c>
      <c r="C10" s="37">
        <v>0</v>
      </c>
      <c r="D10" s="37">
        <v>0</v>
      </c>
      <c r="E10" s="37">
        <v>0</v>
      </c>
      <c r="F10" s="37">
        <v>0</v>
      </c>
      <c r="G10" s="37">
        <v>0</v>
      </c>
      <c r="H10" s="37">
        <v>0</v>
      </c>
      <c r="I10" s="37">
        <v>268</v>
      </c>
      <c r="J10" s="37">
        <v>261</v>
      </c>
      <c r="K10" s="37">
        <v>244</v>
      </c>
      <c r="L10" s="37">
        <v>267</v>
      </c>
      <c r="M10" s="37">
        <v>292</v>
      </c>
      <c r="N10" s="37">
        <v>193</v>
      </c>
      <c r="O10" s="29"/>
    </row>
    <row r="11" spans="2:15" x14ac:dyDescent="0.45">
      <c r="B11" s="20" t="s">
        <v>98</v>
      </c>
      <c r="C11" s="37">
        <v>16</v>
      </c>
      <c r="D11" s="37">
        <v>13</v>
      </c>
      <c r="E11" s="37">
        <v>13</v>
      </c>
      <c r="F11" s="37">
        <v>8</v>
      </c>
      <c r="G11" s="37">
        <v>7</v>
      </c>
      <c r="H11" s="37">
        <v>3</v>
      </c>
      <c r="I11" s="37">
        <v>2</v>
      </c>
      <c r="J11" s="37">
        <v>0</v>
      </c>
      <c r="K11" s="37">
        <v>0</v>
      </c>
      <c r="L11" s="37">
        <v>0</v>
      </c>
      <c r="M11" s="37">
        <v>0</v>
      </c>
      <c r="N11" s="37">
        <v>0</v>
      </c>
      <c r="O11" s="29"/>
    </row>
    <row r="12" spans="2:15" x14ac:dyDescent="0.45">
      <c r="B12" s="31" t="s">
        <v>99</v>
      </c>
      <c r="C12" s="37"/>
      <c r="D12" s="37"/>
      <c r="E12" s="37"/>
      <c r="F12" s="37"/>
      <c r="G12" s="37"/>
      <c r="H12" s="37"/>
      <c r="I12" s="37"/>
      <c r="J12" s="37"/>
      <c r="K12" s="37"/>
      <c r="L12" s="37"/>
      <c r="M12" s="37"/>
      <c r="N12" s="37"/>
      <c r="O12" s="30"/>
    </row>
    <row r="13" spans="2:15" x14ac:dyDescent="0.45">
      <c r="B13" s="20" t="s">
        <v>100</v>
      </c>
      <c r="C13" s="37">
        <v>203</v>
      </c>
      <c r="D13" s="37">
        <v>225</v>
      </c>
      <c r="E13" s="37">
        <v>261</v>
      </c>
      <c r="F13" s="37">
        <v>295</v>
      </c>
      <c r="G13" s="37">
        <v>334</v>
      </c>
      <c r="H13" s="37">
        <v>343</v>
      </c>
      <c r="I13" s="37">
        <v>377</v>
      </c>
      <c r="J13" s="37">
        <v>347</v>
      </c>
      <c r="K13" s="37">
        <v>366</v>
      </c>
      <c r="L13" s="37">
        <v>384</v>
      </c>
      <c r="M13" s="37">
        <v>383</v>
      </c>
      <c r="N13" s="37">
        <v>368</v>
      </c>
      <c r="O13" s="29"/>
    </row>
    <row r="14" spans="2:15" x14ac:dyDescent="0.45">
      <c r="B14" s="20" t="s">
        <v>101</v>
      </c>
      <c r="C14" s="37">
        <v>2106</v>
      </c>
      <c r="D14" s="37">
        <v>2020</v>
      </c>
      <c r="E14" s="37">
        <v>2339</v>
      </c>
      <c r="F14" s="37">
        <v>2659</v>
      </c>
      <c r="G14" s="37">
        <v>3496</v>
      </c>
      <c r="H14" s="37">
        <v>3510</v>
      </c>
      <c r="I14" s="37">
        <v>3630</v>
      </c>
      <c r="J14" s="37">
        <v>4319</v>
      </c>
      <c r="K14" s="37">
        <v>4417</v>
      </c>
      <c r="L14" s="37">
        <v>4659</v>
      </c>
      <c r="M14" s="37">
        <v>4798</v>
      </c>
      <c r="N14" s="37">
        <v>4807</v>
      </c>
      <c r="O14" s="30"/>
    </row>
    <row r="15" spans="2:15" x14ac:dyDescent="0.45">
      <c r="B15" s="20" t="s">
        <v>102</v>
      </c>
      <c r="C15" s="37">
        <v>0</v>
      </c>
      <c r="D15" s="37">
        <v>0</v>
      </c>
      <c r="E15" s="37">
        <v>805</v>
      </c>
      <c r="F15" s="37">
        <v>495</v>
      </c>
      <c r="G15" s="37">
        <v>461</v>
      </c>
      <c r="H15" s="37">
        <v>430</v>
      </c>
      <c r="I15" s="37">
        <v>703</v>
      </c>
      <c r="J15" s="37">
        <v>811</v>
      </c>
      <c r="K15" s="37">
        <v>1278</v>
      </c>
      <c r="L15" s="37">
        <v>1295</v>
      </c>
      <c r="M15" s="37">
        <v>886</v>
      </c>
      <c r="N15" s="37">
        <v>1264</v>
      </c>
      <c r="O15" s="29"/>
    </row>
    <row r="16" spans="2:15" x14ac:dyDescent="0.45">
      <c r="B16" s="20" t="s">
        <v>103</v>
      </c>
      <c r="C16" s="38">
        <v>11060</v>
      </c>
      <c r="D16" s="38">
        <v>11702</v>
      </c>
      <c r="E16" s="38">
        <v>5483</v>
      </c>
      <c r="F16" s="38">
        <v>5991</v>
      </c>
      <c r="G16" s="38">
        <v>7404</v>
      </c>
      <c r="H16" s="38">
        <v>8301</v>
      </c>
      <c r="I16" s="38">
        <v>7050</v>
      </c>
      <c r="J16" s="38">
        <v>7666</v>
      </c>
      <c r="K16" s="38">
        <v>8429</v>
      </c>
      <c r="L16" s="38">
        <v>10032</v>
      </c>
      <c r="M16" s="38">
        <v>10877</v>
      </c>
      <c r="N16" s="38">
        <v>11249</v>
      </c>
      <c r="O16" s="30"/>
    </row>
    <row r="17" spans="2:15" ht="14.65" thickBot="1" x14ac:dyDescent="0.5">
      <c r="B17" s="31" t="s">
        <v>104</v>
      </c>
      <c r="C17" s="39">
        <v>40848</v>
      </c>
      <c r="D17" s="39">
        <v>45952</v>
      </c>
      <c r="E17" s="39">
        <v>51651</v>
      </c>
      <c r="F17" s="39">
        <v>55898</v>
      </c>
      <c r="G17" s="39">
        <v>64241</v>
      </c>
      <c r="H17" s="39">
        <v>71739</v>
      </c>
      <c r="I17" s="39">
        <v>77311</v>
      </c>
      <c r="J17" s="39">
        <v>73761</v>
      </c>
      <c r="K17" s="39">
        <v>77196</v>
      </c>
      <c r="L17" s="39">
        <v>85831</v>
      </c>
      <c r="M17" s="39">
        <v>91754</v>
      </c>
      <c r="N17" s="39">
        <v>88003</v>
      </c>
      <c r="O17" s="33"/>
    </row>
    <row r="18" spans="2:15" x14ac:dyDescent="0.45">
      <c r="B18" s="31"/>
      <c r="C18" s="36"/>
      <c r="D18" s="36"/>
      <c r="E18" s="36"/>
      <c r="F18" s="36"/>
      <c r="G18" s="36"/>
      <c r="H18" s="36"/>
      <c r="I18" s="36"/>
      <c r="J18" s="36"/>
      <c r="K18" s="36"/>
      <c r="L18" s="36"/>
      <c r="M18" s="36"/>
      <c r="N18" s="36"/>
      <c r="O18" s="33"/>
    </row>
    <row r="19" spans="2:15" x14ac:dyDescent="0.45">
      <c r="B19" s="31" t="s">
        <v>105</v>
      </c>
      <c r="C19" s="35"/>
      <c r="D19" s="35"/>
      <c r="E19" s="35"/>
      <c r="F19" s="35"/>
      <c r="G19" s="35"/>
      <c r="H19" s="35"/>
      <c r="I19" s="35"/>
      <c r="J19" s="35"/>
      <c r="K19" s="35"/>
      <c r="L19" s="35"/>
      <c r="M19" s="35"/>
      <c r="N19" s="35"/>
      <c r="O19" s="30"/>
    </row>
    <row r="20" spans="2:15" x14ac:dyDescent="0.45">
      <c r="B20" s="20" t="s">
        <v>106</v>
      </c>
      <c r="C20" s="37">
        <v>1564</v>
      </c>
      <c r="D20" s="37">
        <v>1717</v>
      </c>
      <c r="E20" s="37">
        <v>1615</v>
      </c>
      <c r="F20" s="37">
        <v>1673</v>
      </c>
      <c r="G20" s="37">
        <v>1685</v>
      </c>
      <c r="H20" s="37">
        <v>2021</v>
      </c>
      <c r="I20" s="37">
        <v>2797</v>
      </c>
      <c r="J20" s="37">
        <v>2889</v>
      </c>
      <c r="K20" s="37">
        <v>2829</v>
      </c>
      <c r="L20" s="37">
        <v>2830</v>
      </c>
      <c r="M20" s="37">
        <v>2865</v>
      </c>
      <c r="N20" s="37">
        <v>1588</v>
      </c>
      <c r="O20" s="29"/>
    </row>
    <row r="21" spans="2:15" x14ac:dyDescent="0.45">
      <c r="B21" s="20" t="s">
        <v>107</v>
      </c>
      <c r="C21" s="37">
        <v>4110</v>
      </c>
      <c r="D21" s="37">
        <v>4860</v>
      </c>
      <c r="E21" s="37">
        <v>4219</v>
      </c>
      <c r="F21" s="37">
        <v>4716</v>
      </c>
      <c r="G21" s="37">
        <v>5331</v>
      </c>
      <c r="H21" s="37">
        <v>6996</v>
      </c>
      <c r="I21" s="37">
        <v>8161</v>
      </c>
      <c r="J21" s="37">
        <v>8387</v>
      </c>
      <c r="K21" s="37">
        <v>9100</v>
      </c>
      <c r="L21" s="37">
        <v>9789</v>
      </c>
      <c r="M21" s="37">
        <v>10944</v>
      </c>
      <c r="N21" s="37">
        <v>7550</v>
      </c>
      <c r="O21" s="29"/>
    </row>
    <row r="22" spans="2:15" x14ac:dyDescent="0.45">
      <c r="B22" s="20" t="s">
        <v>108</v>
      </c>
      <c r="C22" s="37">
        <v>12633</v>
      </c>
      <c r="D22" s="37">
        <v>14667</v>
      </c>
      <c r="E22" s="37">
        <v>9112</v>
      </c>
      <c r="F22" s="37">
        <v>10384</v>
      </c>
      <c r="G22" s="37">
        <v>11453</v>
      </c>
      <c r="H22" s="37">
        <v>13316</v>
      </c>
      <c r="I22" s="37">
        <v>14625</v>
      </c>
      <c r="J22" s="37">
        <v>15307</v>
      </c>
      <c r="K22" s="37">
        <v>16912</v>
      </c>
      <c r="L22" s="37">
        <v>18480</v>
      </c>
      <c r="M22" s="37">
        <v>20718</v>
      </c>
      <c r="N22" s="37">
        <v>19423</v>
      </c>
      <c r="O22" s="29"/>
    </row>
    <row r="23" spans="2:15" x14ac:dyDescent="0.45">
      <c r="B23" s="20" t="s">
        <v>109</v>
      </c>
      <c r="C23" s="37">
        <v>34</v>
      </c>
      <c r="D23" s="37">
        <v>46</v>
      </c>
      <c r="E23" s="37">
        <v>27</v>
      </c>
      <c r="F23" s="37">
        <v>32</v>
      </c>
      <c r="G23" s="37">
        <v>32</v>
      </c>
      <c r="H23" s="37">
        <v>34</v>
      </c>
      <c r="I23" s="37">
        <v>40</v>
      </c>
      <c r="J23" s="37">
        <v>41</v>
      </c>
      <c r="K23" s="37">
        <v>44</v>
      </c>
      <c r="L23" s="37">
        <v>44</v>
      </c>
      <c r="M23" s="37">
        <v>53</v>
      </c>
      <c r="N23" s="37">
        <v>63</v>
      </c>
      <c r="O23" s="29"/>
    </row>
    <row r="24" spans="2:15" x14ac:dyDescent="0.45">
      <c r="B24" s="20" t="s">
        <v>110</v>
      </c>
      <c r="C24" s="37">
        <v>729</v>
      </c>
      <c r="D24" s="37">
        <v>805</v>
      </c>
      <c r="E24" s="37">
        <v>413</v>
      </c>
      <c r="F24" s="37">
        <v>459</v>
      </c>
      <c r="G24" s="37">
        <v>497</v>
      </c>
      <c r="H24" s="37">
        <v>644</v>
      </c>
      <c r="I24" s="37">
        <v>810</v>
      </c>
      <c r="J24" s="37">
        <v>833</v>
      </c>
      <c r="K24" s="37">
        <v>907</v>
      </c>
      <c r="L24" s="37">
        <v>1000</v>
      </c>
      <c r="M24" s="37">
        <v>1068</v>
      </c>
      <c r="N24" s="37">
        <v>282</v>
      </c>
      <c r="O24" s="29"/>
    </row>
    <row r="25" spans="2:15" x14ac:dyDescent="0.45">
      <c r="B25" s="20" t="s">
        <v>111</v>
      </c>
      <c r="C25" s="37">
        <v>2</v>
      </c>
      <c r="D25" s="37">
        <v>2</v>
      </c>
      <c r="E25" s="37">
        <v>2</v>
      </c>
      <c r="F25" s="37">
        <v>2</v>
      </c>
      <c r="G25" s="37">
        <v>2</v>
      </c>
      <c r="H25" s="37">
        <v>2</v>
      </c>
      <c r="I25" s="37">
        <v>2</v>
      </c>
      <c r="J25" s="37">
        <v>2</v>
      </c>
      <c r="K25" s="37">
        <v>2</v>
      </c>
      <c r="L25" s="37">
        <v>2</v>
      </c>
      <c r="M25" s="37">
        <v>2</v>
      </c>
      <c r="N25" s="37">
        <v>2</v>
      </c>
      <c r="O25" s="29"/>
    </row>
    <row r="26" spans="2:15" x14ac:dyDescent="0.45">
      <c r="B26" s="20" t="s">
        <v>112</v>
      </c>
      <c r="C26" s="37">
        <v>120</v>
      </c>
      <c r="D26" s="37">
        <v>128</v>
      </c>
      <c r="E26" s="37">
        <v>107</v>
      </c>
      <c r="F26" s="37">
        <v>128</v>
      </c>
      <c r="G26" s="37">
        <v>140</v>
      </c>
      <c r="H26" s="37">
        <v>161</v>
      </c>
      <c r="I26" s="37">
        <v>184</v>
      </c>
      <c r="J26" s="37">
        <v>180</v>
      </c>
      <c r="K26" s="37">
        <v>179</v>
      </c>
      <c r="L26" s="37">
        <v>189</v>
      </c>
      <c r="M26" s="37">
        <v>192</v>
      </c>
      <c r="N26" s="37">
        <v>141</v>
      </c>
      <c r="O26" s="29"/>
    </row>
    <row r="27" spans="2:15" x14ac:dyDescent="0.45">
      <c r="B27" s="20" t="s">
        <v>113</v>
      </c>
      <c r="C27" s="37">
        <v>398</v>
      </c>
      <c r="D27" s="37">
        <v>678</v>
      </c>
      <c r="E27" s="37">
        <v>563</v>
      </c>
      <c r="F27" s="37">
        <v>563</v>
      </c>
      <c r="G27" s="37">
        <v>570</v>
      </c>
      <c r="H27" s="37">
        <v>684</v>
      </c>
      <c r="I27" s="37">
        <v>684</v>
      </c>
      <c r="J27" s="37">
        <v>2734</v>
      </c>
      <c r="K27" s="37">
        <v>2744</v>
      </c>
      <c r="L27" s="37">
        <v>3490</v>
      </c>
      <c r="M27" s="37">
        <v>3505</v>
      </c>
      <c r="N27" s="37">
        <v>3622</v>
      </c>
      <c r="O27" s="30"/>
    </row>
    <row r="28" spans="2:15" x14ac:dyDescent="0.45">
      <c r="B28" s="20" t="s">
        <v>114</v>
      </c>
      <c r="C28" s="37">
        <v>411</v>
      </c>
      <c r="D28" s="37">
        <v>458</v>
      </c>
      <c r="E28" s="37">
        <v>117</v>
      </c>
      <c r="F28" s="37">
        <v>138</v>
      </c>
      <c r="G28" s="37">
        <v>212</v>
      </c>
      <c r="H28" s="37">
        <v>234</v>
      </c>
      <c r="I28" s="37">
        <v>663</v>
      </c>
      <c r="J28" s="37">
        <v>716</v>
      </c>
      <c r="K28" s="37">
        <v>719</v>
      </c>
      <c r="L28" s="37">
        <v>786</v>
      </c>
      <c r="M28" s="37">
        <v>841</v>
      </c>
      <c r="N28" s="37">
        <v>967</v>
      </c>
      <c r="O28" s="29"/>
    </row>
    <row r="29" spans="2:15" x14ac:dyDescent="0.45">
      <c r="B29" s="31" t="s">
        <v>115</v>
      </c>
      <c r="C29" s="40">
        <v>20000</v>
      </c>
      <c r="D29" s="40">
        <v>23361</v>
      </c>
      <c r="E29" s="40">
        <v>16176</v>
      </c>
      <c r="F29" s="40">
        <v>18094</v>
      </c>
      <c r="G29" s="40">
        <v>19920</v>
      </c>
      <c r="H29" s="40">
        <v>24090</v>
      </c>
      <c r="I29" s="40">
        <v>27965</v>
      </c>
      <c r="J29" s="40">
        <v>31088</v>
      </c>
      <c r="K29" s="40">
        <v>33435</v>
      </c>
      <c r="L29" s="40">
        <v>36608</v>
      </c>
      <c r="M29" s="40">
        <v>40189</v>
      </c>
      <c r="N29" s="40">
        <v>33638</v>
      </c>
      <c r="O29" s="29"/>
    </row>
    <row r="30" spans="2:15" x14ac:dyDescent="0.45">
      <c r="B30" s="31" t="s">
        <v>116</v>
      </c>
      <c r="C30" s="38">
        <v>7073</v>
      </c>
      <c r="D30" s="38">
        <v>8057</v>
      </c>
      <c r="E30" s="38">
        <v>1069</v>
      </c>
      <c r="F30" s="38">
        <v>2201</v>
      </c>
      <c r="G30" s="38">
        <v>3396</v>
      </c>
      <c r="H30" s="38">
        <v>4716</v>
      </c>
      <c r="I30" s="38">
        <v>6252</v>
      </c>
      <c r="J30" s="38">
        <v>7790</v>
      </c>
      <c r="K30" s="38">
        <v>9204</v>
      </c>
      <c r="L30" s="38">
        <v>10757</v>
      </c>
      <c r="M30" s="38">
        <v>12368</v>
      </c>
      <c r="N30" s="38">
        <v>11683</v>
      </c>
      <c r="O30" s="29"/>
    </row>
    <row r="31" spans="2:15" x14ac:dyDescent="0.45">
      <c r="B31" s="31" t="s">
        <v>27</v>
      </c>
      <c r="C31" s="41">
        <f>IFERROR(C29-C30,0)</f>
        <v>12927</v>
      </c>
      <c r="D31" s="41">
        <f t="shared" ref="D31:N31" si="0">IFERROR(D29-D30,0)</f>
        <v>15304</v>
      </c>
      <c r="E31" s="41">
        <f t="shared" si="0"/>
        <v>15107</v>
      </c>
      <c r="F31" s="41">
        <f t="shared" si="0"/>
        <v>15893</v>
      </c>
      <c r="G31" s="41">
        <f t="shared" si="0"/>
        <v>16524</v>
      </c>
      <c r="H31" s="41">
        <f t="shared" si="0"/>
        <v>19374</v>
      </c>
      <c r="I31" s="41">
        <f t="shared" si="0"/>
        <v>21713</v>
      </c>
      <c r="J31" s="41">
        <f t="shared" si="0"/>
        <v>23298</v>
      </c>
      <c r="K31" s="41">
        <f t="shared" si="0"/>
        <v>24231</v>
      </c>
      <c r="L31" s="41">
        <f t="shared" si="0"/>
        <v>25851</v>
      </c>
      <c r="M31" s="41">
        <f t="shared" si="0"/>
        <v>27821</v>
      </c>
      <c r="N31" s="41">
        <f t="shared" si="0"/>
        <v>21955</v>
      </c>
      <c r="O31" s="29"/>
    </row>
    <row r="32" spans="2:15" x14ac:dyDescent="0.45">
      <c r="B32" s="31"/>
      <c r="C32" s="35"/>
      <c r="D32" s="35"/>
      <c r="E32" s="35"/>
      <c r="F32" s="35"/>
      <c r="G32" s="35"/>
      <c r="H32" s="35"/>
      <c r="I32" s="35"/>
      <c r="J32" s="35"/>
      <c r="K32" s="35"/>
      <c r="L32" s="35"/>
      <c r="M32" s="35"/>
      <c r="N32" s="35"/>
      <c r="O32" s="29"/>
    </row>
    <row r="33" spans="2:15" x14ac:dyDescent="0.45">
      <c r="B33" s="31" t="s">
        <v>117</v>
      </c>
      <c r="C33" s="37">
        <v>3117</v>
      </c>
      <c r="D33" s="37">
        <v>2700</v>
      </c>
      <c r="E33" s="37">
        <v>2560</v>
      </c>
      <c r="F33" s="37">
        <v>3730</v>
      </c>
      <c r="G33" s="37">
        <v>5508</v>
      </c>
      <c r="H33" s="37">
        <v>4136</v>
      </c>
      <c r="I33" s="37">
        <v>3256</v>
      </c>
      <c r="J33" s="37">
        <v>4011</v>
      </c>
      <c r="K33" s="37">
        <v>3226</v>
      </c>
      <c r="L33" s="37">
        <v>3003</v>
      </c>
      <c r="M33" s="37">
        <v>2861</v>
      </c>
      <c r="N33" s="37">
        <v>1091</v>
      </c>
      <c r="O33" s="30"/>
    </row>
    <row r="34" spans="2:15" x14ac:dyDescent="0.45">
      <c r="B34" s="31" t="s">
        <v>29</v>
      </c>
      <c r="C34" s="37">
        <v>7284</v>
      </c>
      <c r="D34" s="37">
        <v>6943</v>
      </c>
      <c r="E34" s="37">
        <v>11748</v>
      </c>
      <c r="F34" s="37">
        <v>17581</v>
      </c>
      <c r="G34" s="37">
        <v>22053</v>
      </c>
      <c r="H34" s="37">
        <v>25043</v>
      </c>
      <c r="I34" s="37">
        <v>28663</v>
      </c>
      <c r="J34" s="37">
        <v>24871</v>
      </c>
      <c r="K34" s="37">
        <v>24841</v>
      </c>
      <c r="L34" s="37">
        <v>29415</v>
      </c>
      <c r="M34" s="37">
        <v>31114</v>
      </c>
      <c r="N34" s="37">
        <v>34720</v>
      </c>
      <c r="O34" s="30"/>
    </row>
    <row r="35" spans="2:15" x14ac:dyDescent="0.45">
      <c r="B35" s="20"/>
      <c r="C35" s="35"/>
      <c r="D35" s="35"/>
      <c r="E35" s="35"/>
      <c r="F35" s="35"/>
      <c r="G35" s="35"/>
      <c r="H35" s="35"/>
      <c r="I35" s="35"/>
      <c r="J35" s="35"/>
      <c r="K35" s="35"/>
      <c r="L35" s="35"/>
      <c r="M35" s="35"/>
      <c r="N35" s="35"/>
      <c r="O35" s="30"/>
    </row>
    <row r="36" spans="2:15" x14ac:dyDescent="0.45">
      <c r="B36" s="31" t="s">
        <v>118</v>
      </c>
      <c r="C36" s="35"/>
      <c r="D36" s="35"/>
      <c r="E36" s="35"/>
      <c r="F36" s="35"/>
      <c r="G36" s="35"/>
      <c r="H36" s="35"/>
      <c r="I36" s="35"/>
      <c r="J36" s="35"/>
      <c r="K36" s="35"/>
      <c r="L36" s="35"/>
      <c r="M36" s="35"/>
      <c r="N36" s="35"/>
      <c r="O36" s="30"/>
    </row>
    <row r="37" spans="2:15" x14ac:dyDescent="0.45">
      <c r="B37" s="20" t="s">
        <v>119</v>
      </c>
      <c r="C37" s="37">
        <v>8255</v>
      </c>
      <c r="D37" s="37">
        <v>8587</v>
      </c>
      <c r="E37" s="37">
        <v>9062</v>
      </c>
      <c r="F37" s="37">
        <v>8116</v>
      </c>
      <c r="G37" s="37">
        <v>7495</v>
      </c>
      <c r="H37" s="37">
        <v>7860</v>
      </c>
      <c r="I37" s="37">
        <v>8879</v>
      </c>
      <c r="J37" s="37">
        <v>10397</v>
      </c>
      <c r="K37" s="37">
        <v>10864</v>
      </c>
      <c r="L37" s="37">
        <v>11771</v>
      </c>
      <c r="M37" s="37">
        <v>14153</v>
      </c>
      <c r="N37" s="37">
        <v>15638</v>
      </c>
      <c r="O37" s="30"/>
    </row>
    <row r="38" spans="2:15" x14ac:dyDescent="0.45">
      <c r="B38" s="20" t="s">
        <v>120</v>
      </c>
      <c r="C38" s="37">
        <v>2439</v>
      </c>
      <c r="D38" s="37">
        <v>1982</v>
      </c>
      <c r="E38" s="37">
        <v>1917</v>
      </c>
      <c r="F38" s="37">
        <v>2474</v>
      </c>
      <c r="G38" s="37">
        <v>2682</v>
      </c>
      <c r="H38" s="37">
        <v>4035</v>
      </c>
      <c r="I38" s="37">
        <v>2562</v>
      </c>
      <c r="J38" s="37">
        <v>2502</v>
      </c>
      <c r="K38" s="37">
        <v>2462</v>
      </c>
      <c r="L38" s="37">
        <v>2956</v>
      </c>
      <c r="M38" s="37">
        <v>4026</v>
      </c>
      <c r="N38" s="37">
        <v>4720</v>
      </c>
      <c r="O38" s="30"/>
    </row>
    <row r="39" spans="2:15" x14ac:dyDescent="0.45">
      <c r="B39" s="20" t="s">
        <v>121</v>
      </c>
      <c r="C39" s="37">
        <v>3490</v>
      </c>
      <c r="D39" s="37">
        <v>7896</v>
      </c>
      <c r="E39" s="37">
        <v>6063</v>
      </c>
      <c r="F39" s="37">
        <v>2967</v>
      </c>
      <c r="G39" s="37">
        <v>2900</v>
      </c>
      <c r="H39" s="37">
        <v>4152</v>
      </c>
      <c r="I39" s="37">
        <v>7277</v>
      </c>
      <c r="J39" s="37">
        <v>4659</v>
      </c>
      <c r="K39" s="37">
        <v>4654</v>
      </c>
      <c r="L39" s="37">
        <v>4880</v>
      </c>
      <c r="M39" s="37">
        <v>7218</v>
      </c>
      <c r="N39" s="37">
        <v>4012</v>
      </c>
      <c r="O39" s="30"/>
    </row>
    <row r="40" spans="2:15" x14ac:dyDescent="0.45">
      <c r="B40" s="20" t="s">
        <v>122</v>
      </c>
      <c r="C40" s="37">
        <v>107</v>
      </c>
      <c r="D40" s="37">
        <v>150</v>
      </c>
      <c r="E40" s="37">
        <v>14</v>
      </c>
      <c r="F40" s="37">
        <v>7</v>
      </c>
      <c r="G40" s="37">
        <v>74</v>
      </c>
      <c r="H40" s="37">
        <v>67</v>
      </c>
      <c r="I40" s="37">
        <v>6</v>
      </c>
      <c r="J40" s="37">
        <v>7</v>
      </c>
      <c r="K40" s="37">
        <v>11</v>
      </c>
      <c r="L40" s="37">
        <v>13</v>
      </c>
      <c r="M40" s="37">
        <v>31</v>
      </c>
      <c r="N40" s="37">
        <v>10</v>
      </c>
      <c r="O40" s="29"/>
    </row>
    <row r="41" spans="2:15" x14ac:dyDescent="0.45">
      <c r="B41" s="20" t="s">
        <v>123</v>
      </c>
      <c r="C41" s="38">
        <v>3234</v>
      </c>
      <c r="D41" s="38">
        <v>2391</v>
      </c>
      <c r="E41" s="38">
        <v>5180</v>
      </c>
      <c r="F41" s="38">
        <v>5129</v>
      </c>
      <c r="G41" s="38">
        <v>7004</v>
      </c>
      <c r="H41" s="38">
        <v>7071</v>
      </c>
      <c r="I41" s="38">
        <v>4952</v>
      </c>
      <c r="J41" s="38">
        <v>4015</v>
      </c>
      <c r="K41" s="38">
        <v>6906</v>
      </c>
      <c r="L41" s="38">
        <v>7941</v>
      </c>
      <c r="M41" s="38">
        <v>4531</v>
      </c>
      <c r="N41" s="38">
        <v>5858</v>
      </c>
      <c r="O41" s="30"/>
    </row>
    <row r="42" spans="2:15" ht="14.65" thickBot="1" x14ac:dyDescent="0.5">
      <c r="B42" s="31" t="s">
        <v>124</v>
      </c>
      <c r="C42" s="39">
        <v>40848</v>
      </c>
      <c r="D42" s="39">
        <v>45952</v>
      </c>
      <c r="E42" s="39">
        <v>51651</v>
      </c>
      <c r="F42" s="39">
        <v>55898</v>
      </c>
      <c r="G42" s="39">
        <v>64241</v>
      </c>
      <c r="H42" s="39">
        <v>71739</v>
      </c>
      <c r="I42" s="39">
        <v>77311</v>
      </c>
      <c r="J42" s="39">
        <v>73761</v>
      </c>
      <c r="K42" s="39">
        <v>77196</v>
      </c>
      <c r="L42" s="39">
        <v>85831</v>
      </c>
      <c r="M42" s="39">
        <v>91754</v>
      </c>
      <c r="N42" s="39">
        <v>88003</v>
      </c>
      <c r="O42" s="30"/>
    </row>
    <row r="45" spans="2:15" x14ac:dyDescent="0.45">
      <c r="B45" s="274" t="str">
        <f>"RAW Cash Flow Statement"&amp;" - "&amp;'Data Sheet'!B1</f>
        <v>RAW Cash Flow Statement - ITC LTD</v>
      </c>
      <c r="C45" s="274"/>
      <c r="D45" s="274"/>
      <c r="E45" s="274"/>
      <c r="F45" s="274"/>
      <c r="G45" s="274"/>
      <c r="H45" s="274"/>
      <c r="I45" s="274"/>
      <c r="J45" s="274"/>
      <c r="K45" s="274"/>
      <c r="L45" s="274"/>
      <c r="M45" s="274"/>
      <c r="N45" s="274"/>
    </row>
    <row r="46" spans="2:15" x14ac:dyDescent="0.45">
      <c r="B46" s="27" t="s">
        <v>125</v>
      </c>
      <c r="C46" s="28">
        <v>41699</v>
      </c>
      <c r="D46" s="28">
        <v>42064</v>
      </c>
      <c r="E46" s="28">
        <v>42430</v>
      </c>
      <c r="F46" s="28">
        <v>42795</v>
      </c>
      <c r="G46" s="28">
        <v>43160</v>
      </c>
      <c r="H46" s="28">
        <v>43525</v>
      </c>
      <c r="I46" s="28">
        <v>43891</v>
      </c>
      <c r="J46" s="28">
        <v>44256</v>
      </c>
      <c r="K46" s="28">
        <v>44621</v>
      </c>
      <c r="L46" s="28">
        <v>44986</v>
      </c>
      <c r="M46" s="28">
        <v>45352</v>
      </c>
      <c r="N46" s="28">
        <v>45717</v>
      </c>
    </row>
    <row r="47" spans="2:15" x14ac:dyDescent="0.45">
      <c r="B47" s="34"/>
      <c r="C47" s="32"/>
      <c r="D47" s="32"/>
      <c r="E47" s="32"/>
      <c r="F47" s="32"/>
      <c r="G47" s="32"/>
      <c r="H47" s="32"/>
      <c r="I47" s="32"/>
      <c r="J47" s="32"/>
      <c r="K47" s="32"/>
      <c r="L47" s="32"/>
      <c r="M47" s="32"/>
      <c r="N47" s="32"/>
    </row>
    <row r="48" spans="2:15" x14ac:dyDescent="0.45">
      <c r="B48" s="31" t="s">
        <v>126</v>
      </c>
      <c r="C48" s="43">
        <v>7344</v>
      </c>
      <c r="D48" s="43">
        <v>9843</v>
      </c>
      <c r="E48" s="43">
        <v>9799</v>
      </c>
      <c r="F48" s="43">
        <v>10627</v>
      </c>
      <c r="G48" s="43">
        <v>13169</v>
      </c>
      <c r="H48" s="43">
        <v>12583</v>
      </c>
      <c r="I48" s="43">
        <v>14690</v>
      </c>
      <c r="J48" s="43">
        <v>12527</v>
      </c>
      <c r="K48" s="43">
        <v>15776</v>
      </c>
      <c r="L48" s="43">
        <v>18878</v>
      </c>
      <c r="M48" s="43">
        <v>17179</v>
      </c>
      <c r="N48" s="43">
        <v>17627</v>
      </c>
    </row>
    <row r="49" spans="2:14" x14ac:dyDescent="0.45">
      <c r="B49" s="20" t="s">
        <v>127</v>
      </c>
      <c r="C49" s="37">
        <v>13172</v>
      </c>
      <c r="D49" s="37">
        <v>14261</v>
      </c>
      <c r="E49" s="37">
        <v>15154</v>
      </c>
      <c r="F49" s="37">
        <v>16075</v>
      </c>
      <c r="G49" s="37">
        <v>17433</v>
      </c>
      <c r="H49" s="37">
        <v>18862</v>
      </c>
      <c r="I49" s="37">
        <v>19416</v>
      </c>
      <c r="J49" s="37">
        <v>17326</v>
      </c>
      <c r="K49" s="37">
        <v>20857</v>
      </c>
      <c r="L49" s="37">
        <v>26052</v>
      </c>
      <c r="M49" s="37">
        <v>26635</v>
      </c>
      <c r="N49" s="37">
        <v>26719</v>
      </c>
    </row>
    <row r="50" spans="2:14" x14ac:dyDescent="0.45">
      <c r="B50" s="20" t="s">
        <v>78</v>
      </c>
      <c r="C50" s="37">
        <v>-1546</v>
      </c>
      <c r="D50" s="37">
        <v>558</v>
      </c>
      <c r="E50" s="37">
        <v>-207</v>
      </c>
      <c r="F50" s="37">
        <v>-870</v>
      </c>
      <c r="G50" s="37">
        <v>-964</v>
      </c>
      <c r="H50" s="37">
        <v>-755</v>
      </c>
      <c r="I50" s="37">
        <v>1411</v>
      </c>
      <c r="J50" s="37">
        <v>-66</v>
      </c>
      <c r="K50" s="37">
        <v>-732</v>
      </c>
      <c r="L50" s="37">
        <v>-884</v>
      </c>
      <c r="M50" s="37">
        <v>-934</v>
      </c>
      <c r="N50" s="37">
        <v>-1023</v>
      </c>
    </row>
    <row r="51" spans="2:14" x14ac:dyDescent="0.45">
      <c r="B51" s="20" t="s">
        <v>45</v>
      </c>
      <c r="C51" s="37">
        <v>-755</v>
      </c>
      <c r="D51" s="37">
        <v>-505</v>
      </c>
      <c r="E51" s="37">
        <v>-693</v>
      </c>
      <c r="F51" s="37">
        <v>593</v>
      </c>
      <c r="G51" s="37">
        <v>602</v>
      </c>
      <c r="H51" s="37">
        <v>-359</v>
      </c>
      <c r="I51" s="37">
        <v>-508</v>
      </c>
      <c r="J51" s="37">
        <v>-1460</v>
      </c>
      <c r="K51" s="37">
        <v>-466</v>
      </c>
      <c r="L51" s="37">
        <v>-1098</v>
      </c>
      <c r="M51" s="37">
        <v>-2545</v>
      </c>
      <c r="N51" s="37">
        <v>-2975</v>
      </c>
    </row>
    <row r="52" spans="2:14" x14ac:dyDescent="0.45">
      <c r="B52" s="20" t="s">
        <v>128</v>
      </c>
      <c r="C52" s="37">
        <v>456</v>
      </c>
      <c r="D52" s="37">
        <v>-23</v>
      </c>
      <c r="E52" s="37">
        <v>622</v>
      </c>
      <c r="F52" s="37">
        <v>321</v>
      </c>
      <c r="G52" s="37">
        <v>2098</v>
      </c>
      <c r="H52" s="37">
        <v>639</v>
      </c>
      <c r="I52" s="37">
        <v>-607</v>
      </c>
      <c r="J52" s="37">
        <v>1112</v>
      </c>
      <c r="K52" s="37">
        <v>1099</v>
      </c>
      <c r="L52" s="37">
        <v>1058</v>
      </c>
      <c r="M52" s="37">
        <v>141</v>
      </c>
      <c r="N52" s="37">
        <v>1256</v>
      </c>
    </row>
    <row r="53" spans="2:14" x14ac:dyDescent="0.45">
      <c r="B53" s="20" t="s">
        <v>129</v>
      </c>
      <c r="C53" s="37">
        <v>-1844</v>
      </c>
      <c r="D53" s="37">
        <v>31</v>
      </c>
      <c r="E53" s="37">
        <v>-277</v>
      </c>
      <c r="F53" s="37">
        <v>44</v>
      </c>
      <c r="G53" s="37">
        <v>1736</v>
      </c>
      <c r="H53" s="37">
        <v>-476</v>
      </c>
      <c r="I53" s="37">
        <v>296</v>
      </c>
      <c r="J53" s="37">
        <v>-413</v>
      </c>
      <c r="K53" s="37">
        <v>-100</v>
      </c>
      <c r="L53" s="37">
        <v>-924</v>
      </c>
      <c r="M53" s="37">
        <v>-3337</v>
      </c>
      <c r="N53" s="37">
        <v>-2742</v>
      </c>
    </row>
    <row r="54" spans="2:14" x14ac:dyDescent="0.45">
      <c r="B54" s="20" t="s">
        <v>130</v>
      </c>
      <c r="C54" s="37">
        <v>-3984</v>
      </c>
      <c r="D54" s="37">
        <v>-4449</v>
      </c>
      <c r="E54" s="37">
        <v>-5078</v>
      </c>
      <c r="F54" s="37">
        <v>-5492</v>
      </c>
      <c r="G54" s="37">
        <v>-6000</v>
      </c>
      <c r="H54" s="37">
        <v>-5803</v>
      </c>
      <c r="I54" s="37">
        <v>-5023</v>
      </c>
      <c r="J54" s="37">
        <v>-4387</v>
      </c>
      <c r="K54" s="37">
        <v>-4982</v>
      </c>
      <c r="L54" s="37">
        <v>-6250</v>
      </c>
      <c r="M54" s="37">
        <v>-6120</v>
      </c>
      <c r="N54" s="37">
        <v>-6350</v>
      </c>
    </row>
    <row r="55" spans="2:14" x14ac:dyDescent="0.45">
      <c r="B55" s="20"/>
      <c r="C55" s="30"/>
      <c r="D55" s="30"/>
      <c r="E55" s="30"/>
      <c r="F55" s="30"/>
      <c r="G55" s="30"/>
      <c r="H55" s="30"/>
      <c r="I55" s="30"/>
      <c r="J55" s="30"/>
      <c r="K55" s="30"/>
      <c r="L55" s="30"/>
      <c r="M55" s="30"/>
      <c r="N55" s="30"/>
    </row>
    <row r="56" spans="2:14" x14ac:dyDescent="0.45">
      <c r="B56" s="31" t="s">
        <v>131</v>
      </c>
      <c r="C56" s="43">
        <v>-3254</v>
      </c>
      <c r="D56" s="43">
        <v>-5275</v>
      </c>
      <c r="E56" s="43">
        <v>-3921</v>
      </c>
      <c r="F56" s="43">
        <v>-3251</v>
      </c>
      <c r="G56" s="43">
        <v>-7114</v>
      </c>
      <c r="H56" s="43">
        <v>-5546</v>
      </c>
      <c r="I56" s="43">
        <v>-6174</v>
      </c>
      <c r="J56" s="43">
        <v>5740</v>
      </c>
      <c r="K56" s="43">
        <v>-2238</v>
      </c>
      <c r="L56" s="43">
        <v>-5732</v>
      </c>
      <c r="M56" s="43">
        <v>1563</v>
      </c>
      <c r="N56" s="43">
        <v>-564</v>
      </c>
    </row>
    <row r="57" spans="2:14" x14ac:dyDescent="0.45">
      <c r="B57" s="20" t="s">
        <v>132</v>
      </c>
      <c r="C57" s="37">
        <v>-2887</v>
      </c>
      <c r="D57" s="37">
        <v>-3300</v>
      </c>
      <c r="E57" s="37">
        <v>-2348</v>
      </c>
      <c r="F57" s="37">
        <v>-3122</v>
      </c>
      <c r="G57" s="37">
        <v>-2878</v>
      </c>
      <c r="H57" s="37">
        <v>-3169</v>
      </c>
      <c r="I57" s="37">
        <v>-2441</v>
      </c>
      <c r="J57" s="37">
        <v>-1837</v>
      </c>
      <c r="K57" s="37">
        <v>-2142</v>
      </c>
      <c r="L57" s="37">
        <v>-2743</v>
      </c>
      <c r="M57" s="37">
        <v>-3563</v>
      </c>
      <c r="N57" s="37">
        <v>-2279</v>
      </c>
    </row>
    <row r="58" spans="2:14" x14ac:dyDescent="0.45">
      <c r="B58" s="20" t="s">
        <v>133</v>
      </c>
      <c r="C58" s="37">
        <v>38</v>
      </c>
      <c r="D58" s="37">
        <v>9</v>
      </c>
      <c r="E58" s="37">
        <v>8</v>
      </c>
      <c r="F58" s="37">
        <v>50</v>
      </c>
      <c r="G58" s="37">
        <v>80</v>
      </c>
      <c r="H58" s="37">
        <v>28</v>
      </c>
      <c r="I58" s="37">
        <v>27</v>
      </c>
      <c r="J58" s="37">
        <v>3</v>
      </c>
      <c r="K58" s="37">
        <v>133</v>
      </c>
      <c r="L58" s="37">
        <v>49</v>
      </c>
      <c r="M58" s="37">
        <v>107</v>
      </c>
      <c r="N58" s="37">
        <v>175</v>
      </c>
    </row>
    <row r="59" spans="2:14" x14ac:dyDescent="0.45">
      <c r="B59" s="20" t="s">
        <v>134</v>
      </c>
      <c r="C59" s="37">
        <v>-94242</v>
      </c>
      <c r="D59" s="37">
        <v>-98742</v>
      </c>
      <c r="E59" s="37">
        <v>-154081</v>
      </c>
      <c r="F59" s="37">
        <v>-85683</v>
      </c>
      <c r="G59" s="37">
        <v>-98330</v>
      </c>
      <c r="H59" s="37">
        <v>-94187</v>
      </c>
      <c r="I59" s="37">
        <v>-79835</v>
      </c>
      <c r="J59" s="37">
        <v>-57553</v>
      </c>
      <c r="K59" s="37">
        <v>-69776</v>
      </c>
      <c r="L59" s="37">
        <v>-80932</v>
      </c>
      <c r="M59" s="37">
        <v>-75107</v>
      </c>
      <c r="N59" s="37">
        <v>-66373</v>
      </c>
    </row>
    <row r="60" spans="2:14" x14ac:dyDescent="0.45">
      <c r="B60" s="20" t="s">
        <v>135</v>
      </c>
      <c r="C60" s="37">
        <v>93293</v>
      </c>
      <c r="D60" s="37">
        <v>99658</v>
      </c>
      <c r="E60" s="37">
        <v>150651</v>
      </c>
      <c r="F60" s="37">
        <v>81034</v>
      </c>
      <c r="G60" s="37">
        <v>95017</v>
      </c>
      <c r="H60" s="37">
        <v>92454</v>
      </c>
      <c r="I60" s="37">
        <v>75835</v>
      </c>
      <c r="J60" s="37">
        <v>62797</v>
      </c>
      <c r="K60" s="37">
        <v>70992</v>
      </c>
      <c r="L60" s="37">
        <v>77230</v>
      </c>
      <c r="M60" s="37">
        <v>77830</v>
      </c>
      <c r="N60" s="37">
        <v>67311</v>
      </c>
    </row>
    <row r="61" spans="2:14" x14ac:dyDescent="0.45">
      <c r="B61" s="20" t="s">
        <v>136</v>
      </c>
      <c r="C61" s="37">
        <v>374</v>
      </c>
      <c r="D61" s="37">
        <v>559</v>
      </c>
      <c r="E61" s="37">
        <v>741</v>
      </c>
      <c r="F61" s="37">
        <v>756</v>
      </c>
      <c r="G61" s="37">
        <v>736</v>
      </c>
      <c r="H61" s="37">
        <v>1184</v>
      </c>
      <c r="I61" s="37">
        <v>1513</v>
      </c>
      <c r="J61" s="37">
        <v>1275</v>
      </c>
      <c r="K61" s="37">
        <v>1035</v>
      </c>
      <c r="L61" s="37">
        <v>1324</v>
      </c>
      <c r="M61" s="37">
        <v>1138</v>
      </c>
      <c r="N61" s="37">
        <v>1072</v>
      </c>
    </row>
    <row r="62" spans="2:14" x14ac:dyDescent="0.45">
      <c r="B62" s="20" t="s">
        <v>137</v>
      </c>
      <c r="C62" s="37">
        <v>192</v>
      </c>
      <c r="D62" s="37">
        <v>268</v>
      </c>
      <c r="E62" s="37">
        <v>64</v>
      </c>
      <c r="F62" s="37">
        <v>4</v>
      </c>
      <c r="G62" s="37">
        <v>13</v>
      </c>
      <c r="H62" s="37">
        <v>13</v>
      </c>
      <c r="I62" s="37">
        <v>17</v>
      </c>
      <c r="J62" s="37">
        <v>7</v>
      </c>
      <c r="K62" s="37">
        <v>16</v>
      </c>
      <c r="L62" s="37">
        <v>19</v>
      </c>
      <c r="M62" s="37">
        <v>36</v>
      </c>
      <c r="N62" s="37">
        <v>38</v>
      </c>
    </row>
    <row r="63" spans="2:14" x14ac:dyDescent="0.45">
      <c r="B63" s="20" t="s">
        <v>138</v>
      </c>
      <c r="C63" s="37">
        <v>0</v>
      </c>
      <c r="D63" s="37">
        <v>0</v>
      </c>
      <c r="E63" s="37">
        <v>-8</v>
      </c>
      <c r="F63" s="37">
        <v>0</v>
      </c>
      <c r="G63" s="37">
        <v>0</v>
      </c>
      <c r="H63" s="37">
        <v>0</v>
      </c>
      <c r="I63" s="37">
        <v>0</v>
      </c>
      <c r="J63" s="37">
        <v>0</v>
      </c>
      <c r="K63" s="37">
        <v>0</v>
      </c>
      <c r="L63" s="37">
        <v>0</v>
      </c>
      <c r="M63" s="37">
        <v>0</v>
      </c>
      <c r="N63" s="37">
        <v>0</v>
      </c>
    </row>
    <row r="64" spans="2:14" x14ac:dyDescent="0.45">
      <c r="B64" s="20" t="s">
        <v>139</v>
      </c>
      <c r="C64" s="37">
        <v>0</v>
      </c>
      <c r="D64" s="37">
        <v>0</v>
      </c>
      <c r="E64" s="37">
        <v>0</v>
      </c>
      <c r="F64" s="37">
        <v>0</v>
      </c>
      <c r="G64" s="37">
        <v>0</v>
      </c>
      <c r="H64" s="37">
        <v>0</v>
      </c>
      <c r="I64" s="37">
        <v>0</v>
      </c>
      <c r="J64" s="37">
        <v>-2</v>
      </c>
      <c r="K64" s="37">
        <v>-2</v>
      </c>
      <c r="L64" s="37">
        <v>-2</v>
      </c>
      <c r="M64" s="37">
        <v>-65</v>
      </c>
      <c r="N64" s="37">
        <v>-30</v>
      </c>
    </row>
    <row r="65" spans="2:14" x14ac:dyDescent="0.45">
      <c r="B65" s="20" t="s">
        <v>140</v>
      </c>
      <c r="C65" s="37">
        <v>0</v>
      </c>
      <c r="D65" s="37">
        <v>0</v>
      </c>
      <c r="E65" s="37">
        <v>0</v>
      </c>
      <c r="F65" s="37">
        <v>129</v>
      </c>
      <c r="G65" s="37">
        <v>18</v>
      </c>
      <c r="H65" s="37">
        <v>18</v>
      </c>
      <c r="I65" s="37">
        <v>0</v>
      </c>
      <c r="J65" s="37">
        <v>0</v>
      </c>
      <c r="K65" s="37">
        <v>0</v>
      </c>
      <c r="L65" s="37">
        <v>56</v>
      </c>
      <c r="M65" s="37">
        <v>0</v>
      </c>
      <c r="N65" s="37">
        <v>0</v>
      </c>
    </row>
    <row r="66" spans="2:14" x14ac:dyDescent="0.45">
      <c r="B66" s="20" t="s">
        <v>141</v>
      </c>
      <c r="C66" s="37">
        <v>-21</v>
      </c>
      <c r="D66" s="37">
        <v>-3728</v>
      </c>
      <c r="E66" s="37">
        <v>1052</v>
      </c>
      <c r="F66" s="37">
        <v>3579</v>
      </c>
      <c r="G66" s="37">
        <v>-1769</v>
      </c>
      <c r="H66" s="37">
        <v>-1887</v>
      </c>
      <c r="I66" s="37">
        <v>-1290</v>
      </c>
      <c r="J66" s="37">
        <v>1051</v>
      </c>
      <c r="K66" s="37">
        <v>-2494</v>
      </c>
      <c r="L66" s="37">
        <v>-733</v>
      </c>
      <c r="M66" s="37">
        <v>1187</v>
      </c>
      <c r="N66" s="37">
        <v>-478</v>
      </c>
    </row>
    <row r="67" spans="2:14" x14ac:dyDescent="0.45">
      <c r="B67" s="20"/>
      <c r="C67" s="29"/>
      <c r="D67" s="30"/>
      <c r="E67" s="30"/>
      <c r="F67" s="30"/>
      <c r="G67" s="30"/>
      <c r="H67" s="30"/>
      <c r="I67" s="30"/>
      <c r="J67" s="30"/>
      <c r="K67" s="30"/>
      <c r="L67" s="29"/>
      <c r="M67" s="30"/>
      <c r="N67" s="29"/>
    </row>
    <row r="68" spans="2:14" x14ac:dyDescent="0.45">
      <c r="B68" s="31" t="s">
        <v>142</v>
      </c>
      <c r="C68" s="43">
        <v>-4122</v>
      </c>
      <c r="D68" s="43">
        <v>-4661</v>
      </c>
      <c r="E68" s="43">
        <v>-5613</v>
      </c>
      <c r="F68" s="43">
        <v>-7301</v>
      </c>
      <c r="G68" s="43">
        <v>-6221</v>
      </c>
      <c r="H68" s="43">
        <v>-6869</v>
      </c>
      <c r="I68" s="43">
        <v>-8181</v>
      </c>
      <c r="J68" s="43">
        <v>-18634</v>
      </c>
      <c r="K68" s="43">
        <v>-13580</v>
      </c>
      <c r="L68" s="43">
        <v>-13006</v>
      </c>
      <c r="M68" s="43">
        <v>-18551</v>
      </c>
      <c r="N68" s="43">
        <v>-17037</v>
      </c>
    </row>
    <row r="69" spans="2:14" x14ac:dyDescent="0.45">
      <c r="B69" s="20" t="s">
        <v>143</v>
      </c>
      <c r="C69" s="37">
        <v>691</v>
      </c>
      <c r="D69" s="37">
        <v>979</v>
      </c>
      <c r="E69" s="37">
        <v>532</v>
      </c>
      <c r="F69" s="37">
        <v>1067</v>
      </c>
      <c r="G69" s="37">
        <v>913</v>
      </c>
      <c r="H69" s="37">
        <v>969</v>
      </c>
      <c r="I69" s="37">
        <v>625</v>
      </c>
      <c r="J69" s="37">
        <v>291</v>
      </c>
      <c r="K69" s="37">
        <v>292</v>
      </c>
      <c r="L69" s="37">
        <v>2477</v>
      </c>
      <c r="M69" s="37">
        <v>1443</v>
      </c>
      <c r="N69" s="37">
        <v>797</v>
      </c>
    </row>
    <row r="70" spans="2:14" x14ac:dyDescent="0.45">
      <c r="B70" s="20" t="s">
        <v>144</v>
      </c>
      <c r="C70" s="37">
        <v>156</v>
      </c>
      <c r="D70" s="37">
        <v>7</v>
      </c>
      <c r="E70" s="37">
        <v>0</v>
      </c>
      <c r="F70" s="37">
        <v>0</v>
      </c>
      <c r="G70" s="37">
        <v>11</v>
      </c>
      <c r="H70" s="37">
        <v>0</v>
      </c>
      <c r="I70" s="37">
        <v>0</v>
      </c>
      <c r="J70" s="37">
        <v>0</v>
      </c>
      <c r="K70" s="37">
        <v>0</v>
      </c>
      <c r="L70" s="37">
        <v>0</v>
      </c>
      <c r="M70" s="37">
        <v>8</v>
      </c>
      <c r="N70" s="37">
        <v>90</v>
      </c>
    </row>
    <row r="71" spans="2:14" x14ac:dyDescent="0.45">
      <c r="B71" s="20" t="s">
        <v>145</v>
      </c>
      <c r="C71" s="37">
        <v>-15</v>
      </c>
      <c r="D71" s="37">
        <v>-20</v>
      </c>
      <c r="E71" s="37">
        <v>-13</v>
      </c>
      <c r="F71" s="37">
        <v>-13</v>
      </c>
      <c r="G71" s="37">
        <v>-8</v>
      </c>
      <c r="H71" s="37">
        <v>-18</v>
      </c>
      <c r="I71" s="37">
        <v>-3</v>
      </c>
      <c r="J71" s="37">
        <v>-2</v>
      </c>
      <c r="K71" s="37">
        <v>-1</v>
      </c>
      <c r="L71" s="37">
        <v>-1</v>
      </c>
      <c r="M71" s="37">
        <v>-2</v>
      </c>
      <c r="N71" s="37">
        <v>-54</v>
      </c>
    </row>
    <row r="72" spans="2:14" x14ac:dyDescent="0.45">
      <c r="B72" s="20" t="s">
        <v>146</v>
      </c>
      <c r="C72" s="37">
        <v>-48</v>
      </c>
      <c r="D72" s="37">
        <v>-16</v>
      </c>
      <c r="E72" s="37">
        <v>-28</v>
      </c>
      <c r="F72" s="37">
        <v>-25</v>
      </c>
      <c r="G72" s="37">
        <v>-49</v>
      </c>
      <c r="H72" s="37">
        <v>-98</v>
      </c>
      <c r="I72" s="37">
        <v>-44</v>
      </c>
      <c r="J72" s="37">
        <v>-41</v>
      </c>
      <c r="K72" s="37">
        <v>-40</v>
      </c>
      <c r="L72" s="37">
        <v>-41</v>
      </c>
      <c r="M72" s="37">
        <v>-46</v>
      </c>
      <c r="N72" s="37">
        <v>-50</v>
      </c>
    </row>
    <row r="73" spans="2:14" x14ac:dyDescent="0.45">
      <c r="B73" s="20" t="s">
        <v>147</v>
      </c>
      <c r="C73" s="37">
        <v>-4239</v>
      </c>
      <c r="D73" s="37">
        <v>-4876</v>
      </c>
      <c r="E73" s="37">
        <v>-5133</v>
      </c>
      <c r="F73" s="37">
        <v>-6994</v>
      </c>
      <c r="G73" s="37">
        <v>-5952</v>
      </c>
      <c r="H73" s="37">
        <v>-6519</v>
      </c>
      <c r="I73" s="37">
        <v>-7302</v>
      </c>
      <c r="J73" s="37">
        <v>-18881</v>
      </c>
      <c r="K73" s="37">
        <v>-13788</v>
      </c>
      <c r="L73" s="37">
        <v>-15418</v>
      </c>
      <c r="M73" s="37">
        <v>-19899</v>
      </c>
      <c r="N73" s="37">
        <v>-17782</v>
      </c>
    </row>
    <row r="74" spans="2:14" x14ac:dyDescent="0.45">
      <c r="B74" s="20" t="s">
        <v>148</v>
      </c>
      <c r="C74" s="37">
        <v>0</v>
      </c>
      <c r="D74" s="37">
        <v>0</v>
      </c>
      <c r="E74" s="37">
        <v>0</v>
      </c>
      <c r="F74" s="37">
        <v>0</v>
      </c>
      <c r="G74" s="37">
        <v>0</v>
      </c>
      <c r="H74" s="37">
        <v>0</v>
      </c>
      <c r="I74" s="37">
        <v>-49</v>
      </c>
      <c r="J74" s="37">
        <v>-55</v>
      </c>
      <c r="K74" s="37">
        <v>-59</v>
      </c>
      <c r="L74" s="37">
        <v>-59</v>
      </c>
      <c r="M74" s="37">
        <v>-67</v>
      </c>
      <c r="N74" s="37">
        <v>-66</v>
      </c>
    </row>
    <row r="75" spans="2:14" x14ac:dyDescent="0.45">
      <c r="B75" s="20" t="s">
        <v>149</v>
      </c>
      <c r="C75" s="37">
        <v>-667</v>
      </c>
      <c r="D75" s="37">
        <v>-734</v>
      </c>
      <c r="E75" s="37">
        <v>-971</v>
      </c>
      <c r="F75" s="37">
        <v>-1335</v>
      </c>
      <c r="G75" s="37">
        <v>-1136</v>
      </c>
      <c r="H75" s="37">
        <v>-1203</v>
      </c>
      <c r="I75" s="37">
        <v>-1409</v>
      </c>
      <c r="J75" s="37">
        <v>55</v>
      </c>
      <c r="K75" s="37">
        <v>15</v>
      </c>
      <c r="L75" s="37">
        <v>35</v>
      </c>
      <c r="M75" s="37">
        <v>12</v>
      </c>
      <c r="N75" s="37">
        <v>28</v>
      </c>
    </row>
    <row r="76" spans="2:14" x14ac:dyDescent="0.45">
      <c r="B76" s="20"/>
      <c r="C76" s="29"/>
      <c r="D76" s="29"/>
      <c r="E76" s="29"/>
      <c r="F76" s="30"/>
      <c r="G76" s="30"/>
      <c r="H76" s="30"/>
      <c r="I76" s="30"/>
      <c r="J76" s="29"/>
      <c r="K76" s="29"/>
      <c r="L76" s="29"/>
      <c r="M76" s="29"/>
      <c r="N76" s="29"/>
    </row>
    <row r="77" spans="2:14" x14ac:dyDescent="0.45">
      <c r="B77" s="31" t="s">
        <v>35</v>
      </c>
      <c r="C77" s="43">
        <v>-32</v>
      </c>
      <c r="D77" s="43">
        <v>-93</v>
      </c>
      <c r="E77" s="43">
        <v>266</v>
      </c>
      <c r="F77" s="43">
        <v>75</v>
      </c>
      <c r="G77" s="43">
        <v>-166</v>
      </c>
      <c r="H77" s="43">
        <v>169</v>
      </c>
      <c r="I77" s="43">
        <v>334</v>
      </c>
      <c r="J77" s="43">
        <v>-367</v>
      </c>
      <c r="K77" s="43">
        <v>-43</v>
      </c>
      <c r="L77" s="43">
        <v>139</v>
      </c>
      <c r="M77" s="43">
        <v>191</v>
      </c>
      <c r="N77" s="43">
        <v>26</v>
      </c>
    </row>
    <row r="78" spans="2:14" x14ac:dyDescent="0.45">
      <c r="B78" s="31" t="s">
        <v>150</v>
      </c>
      <c r="C78" s="37">
        <v>4495</v>
      </c>
      <c r="D78" s="37">
        <v>6552</v>
      </c>
      <c r="E78" s="37">
        <v>7459</v>
      </c>
      <c r="F78" s="37">
        <v>7556</v>
      </c>
      <c r="G78" s="37">
        <v>10371</v>
      </c>
      <c r="H78" s="37">
        <v>9442</v>
      </c>
      <c r="I78" s="37">
        <v>12276</v>
      </c>
      <c r="J78" s="37">
        <v>10693</v>
      </c>
      <c r="K78" s="37">
        <v>13767</v>
      </c>
      <c r="L78" s="37">
        <v>16184</v>
      </c>
      <c r="M78" s="37">
        <v>13724</v>
      </c>
      <c r="N78" s="37">
        <v>15524</v>
      </c>
    </row>
    <row r="79" spans="2:14" x14ac:dyDescent="0.45">
      <c r="B79" s="31" t="s">
        <v>151</v>
      </c>
      <c r="C79" s="37">
        <v>0.87</v>
      </c>
      <c r="D79" s="37">
        <v>1</v>
      </c>
      <c r="E79" s="37">
        <v>1.02</v>
      </c>
      <c r="F79" s="37">
        <v>1.04</v>
      </c>
      <c r="G79" s="37">
        <v>1.1599999999999999</v>
      </c>
      <c r="H79" s="37">
        <v>0.99</v>
      </c>
      <c r="I79" s="37">
        <v>1.02</v>
      </c>
      <c r="J79" s="37">
        <v>0.99</v>
      </c>
      <c r="K79" s="37">
        <v>1.01</v>
      </c>
      <c r="L79" s="37">
        <v>0.98</v>
      </c>
      <c r="M79" s="37">
        <v>0.92</v>
      </c>
      <c r="N79" s="37">
        <v>0.93</v>
      </c>
    </row>
  </sheetData>
  <mergeCells count="2">
    <mergeCell ref="B2:N2"/>
    <mergeCell ref="B45:N4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4DA67-8E13-48B7-A202-0C6AA7666F2C}">
  <dimension ref="B2:N30"/>
  <sheetViews>
    <sheetView showGridLines="0" workbookViewId="0">
      <selection activeCell="B10" sqref="B10:J10"/>
    </sheetView>
  </sheetViews>
  <sheetFormatPr defaultRowHeight="14.25" x14ac:dyDescent="0.45"/>
  <cols>
    <col min="1" max="1" width="1.73046875" customWidth="1"/>
    <col min="3" max="3" width="13.9296875" bestFit="1" customWidth="1"/>
    <col min="4" max="4" width="7.73046875" bestFit="1" customWidth="1"/>
    <col min="5" max="5" width="12.796875" bestFit="1" customWidth="1"/>
    <col min="6" max="6" width="10.6640625" customWidth="1"/>
    <col min="7" max="7" width="10.1328125" customWidth="1"/>
    <col min="10" max="10" width="10.6640625" bestFit="1" customWidth="1"/>
    <col min="12" max="13" width="9.1328125" bestFit="1" customWidth="1"/>
    <col min="14" max="14" width="9.19921875" bestFit="1" customWidth="1"/>
  </cols>
  <sheetData>
    <row r="2" spans="2:10" x14ac:dyDescent="0.45">
      <c r="B2" s="274" t="s">
        <v>530</v>
      </c>
      <c r="C2" s="274"/>
      <c r="D2" s="274"/>
      <c r="E2" s="274"/>
      <c r="F2" s="274"/>
      <c r="G2" s="274"/>
      <c r="H2" s="274"/>
    </row>
    <row r="3" spans="2:10" x14ac:dyDescent="0.45">
      <c r="B3" s="27" t="s">
        <v>152</v>
      </c>
      <c r="C3" s="27" t="s">
        <v>153</v>
      </c>
      <c r="D3" s="53" t="s">
        <v>154</v>
      </c>
      <c r="E3" s="53" t="s">
        <v>155</v>
      </c>
      <c r="F3" s="53" t="s">
        <v>156</v>
      </c>
      <c r="G3" s="53" t="s">
        <v>157</v>
      </c>
      <c r="H3" s="53" t="s">
        <v>163</v>
      </c>
    </row>
    <row r="4" spans="2:10" x14ac:dyDescent="0.45">
      <c r="B4" s="44">
        <v>1</v>
      </c>
      <c r="C4" s="44" t="s">
        <v>158</v>
      </c>
      <c r="D4" s="128">
        <v>2305.4</v>
      </c>
      <c r="E4" s="128">
        <v>540705.54</v>
      </c>
      <c r="F4" s="128">
        <v>1775</v>
      </c>
      <c r="G4" s="45">
        <v>0.04</v>
      </c>
      <c r="H4" s="45">
        <v>0.58399999999999996</v>
      </c>
    </row>
    <row r="5" spans="2:10" x14ac:dyDescent="0.45">
      <c r="B5" s="44">
        <v>2</v>
      </c>
      <c r="C5" s="44" t="s">
        <v>159</v>
      </c>
      <c r="D5" s="128">
        <v>309.14999999999998</v>
      </c>
      <c r="E5" s="128">
        <v>387348.51</v>
      </c>
      <c r="F5" s="128">
        <v>362.97</v>
      </c>
      <c r="G5" s="45">
        <v>0.01</v>
      </c>
      <c r="H5" s="45">
        <v>0.51500000000000001</v>
      </c>
    </row>
    <row r="6" spans="2:10" x14ac:dyDescent="0.45">
      <c r="B6" s="44">
        <v>3</v>
      </c>
      <c r="C6" s="44" t="s">
        <v>160</v>
      </c>
      <c r="D6" s="128">
        <v>1379.9</v>
      </c>
      <c r="E6" s="128">
        <v>265881.40000000002</v>
      </c>
      <c r="F6" s="128">
        <v>444.16</v>
      </c>
      <c r="G6" s="45">
        <v>0.1</v>
      </c>
      <c r="H6" s="45">
        <v>0.751</v>
      </c>
    </row>
    <row r="7" spans="2:10" x14ac:dyDescent="0.45">
      <c r="B7" s="44">
        <v>4</v>
      </c>
      <c r="C7" s="44" t="s">
        <v>161</v>
      </c>
      <c r="D7" s="128">
        <v>485.1</v>
      </c>
      <c r="E7" s="128">
        <v>164118.16</v>
      </c>
      <c r="F7" s="128">
        <v>2508.1799999999998</v>
      </c>
      <c r="G7" s="45">
        <v>0.13</v>
      </c>
      <c r="H7" s="45">
        <v>1.1599999999999999</v>
      </c>
    </row>
    <row r="8" spans="2:10" x14ac:dyDescent="0.45">
      <c r="B8" s="44">
        <v>5</v>
      </c>
      <c r="C8" s="44" t="s">
        <v>162</v>
      </c>
      <c r="D8" s="128">
        <v>5844</v>
      </c>
      <c r="E8" s="128">
        <v>140725.16</v>
      </c>
      <c r="F8" s="128">
        <v>2196.3000000000002</v>
      </c>
      <c r="G8" s="45">
        <v>0.59</v>
      </c>
      <c r="H8" s="45">
        <v>0.51</v>
      </c>
    </row>
    <row r="9" spans="2:10" x14ac:dyDescent="0.45">
      <c r="B9" s="44"/>
      <c r="C9" s="44"/>
      <c r="D9" s="128"/>
      <c r="E9" s="128"/>
      <c r="F9" s="128"/>
      <c r="G9" s="45"/>
      <c r="H9" s="45"/>
    </row>
    <row r="10" spans="2:10" x14ac:dyDescent="0.45">
      <c r="B10" s="274" t="s">
        <v>531</v>
      </c>
      <c r="C10" s="274"/>
      <c r="D10" s="274"/>
      <c r="E10" s="274"/>
      <c r="F10" s="274"/>
      <c r="G10" s="274"/>
      <c r="H10" s="274"/>
      <c r="I10" s="274"/>
      <c r="J10" s="274"/>
    </row>
    <row r="11" spans="2:10" x14ac:dyDescent="0.45">
      <c r="B11" s="27" t="s">
        <v>152</v>
      </c>
      <c r="C11" s="27" t="s">
        <v>279</v>
      </c>
      <c r="D11" s="53" t="s">
        <v>280</v>
      </c>
      <c r="E11" s="53" t="s">
        <v>281</v>
      </c>
      <c r="F11" s="53" t="s">
        <v>282</v>
      </c>
      <c r="G11" s="53" t="s">
        <v>283</v>
      </c>
      <c r="H11" s="53" t="s">
        <v>284</v>
      </c>
      <c r="I11" s="53" t="s">
        <v>285</v>
      </c>
      <c r="J11" s="53" t="s">
        <v>307</v>
      </c>
    </row>
    <row r="12" spans="2:10" x14ac:dyDescent="0.45">
      <c r="B12" s="44">
        <v>1</v>
      </c>
      <c r="C12" s="44" t="s">
        <v>159</v>
      </c>
      <c r="D12" s="56">
        <f>'Historical FS'!H35</f>
        <v>0.29654480568600672</v>
      </c>
      <c r="E12" s="56">
        <f>'Historical FS'!I35</f>
        <v>0.27812699972120075</v>
      </c>
      <c r="F12" s="56">
        <f>'Historical FS'!J35</f>
        <v>0.27032246904374435</v>
      </c>
      <c r="G12" s="56">
        <f>'Historical FS'!K35</f>
        <v>0.2627745566404589</v>
      </c>
      <c r="H12" s="56">
        <f>'Historical FS'!L35</f>
        <v>0.28534247250401384</v>
      </c>
      <c r="I12" s="119">
        <f>AVERAGE(D12:H12)</f>
        <v>0.27862226071908497</v>
      </c>
      <c r="J12" s="5">
        <f>MEDIAN(D12:H12)</f>
        <v>0.27812699972120075</v>
      </c>
    </row>
    <row r="13" spans="2:10" x14ac:dyDescent="0.45">
      <c r="B13" s="44">
        <v>2</v>
      </c>
      <c r="C13" s="44" t="s">
        <v>158</v>
      </c>
      <c r="D13" s="149">
        <v>0.26</v>
      </c>
      <c r="E13" s="149">
        <v>0.26</v>
      </c>
      <c r="F13" s="149">
        <v>0.26</v>
      </c>
      <c r="G13" s="149">
        <v>0.26</v>
      </c>
      <c r="H13" s="149">
        <v>0.25600000000000001</v>
      </c>
      <c r="I13" s="119">
        <f>AVERAGE(D13:H13)</f>
        <v>0.25919999999999999</v>
      </c>
      <c r="J13" s="5">
        <f>MEDIAN(D13:H13)</f>
        <v>0.26</v>
      </c>
    </row>
    <row r="14" spans="2:10" x14ac:dyDescent="0.45">
      <c r="B14" s="44">
        <v>3</v>
      </c>
      <c r="C14" s="44" t="s">
        <v>160</v>
      </c>
      <c r="D14" s="150">
        <v>0.25969999999999999</v>
      </c>
      <c r="E14" s="150">
        <v>0.2586</v>
      </c>
      <c r="F14" s="150">
        <v>0.26579999999999998</v>
      </c>
      <c r="G14" s="150">
        <v>0.25640000000000002</v>
      </c>
      <c r="H14" s="150">
        <v>0.25469999999999998</v>
      </c>
      <c r="I14" s="119">
        <f>AVERAGE(D14:H14)</f>
        <v>0.25903999999999999</v>
      </c>
      <c r="J14" s="5">
        <f>MEDIAN(D14:H14)</f>
        <v>0.2586</v>
      </c>
    </row>
    <row r="15" spans="2:10" x14ac:dyDescent="0.45">
      <c r="B15" s="44">
        <v>4</v>
      </c>
      <c r="C15" s="44" t="s">
        <v>161</v>
      </c>
      <c r="D15" s="149">
        <v>0.25</v>
      </c>
      <c r="E15" s="149">
        <v>0.25</v>
      </c>
      <c r="F15" s="149">
        <v>0.25</v>
      </c>
      <c r="G15" s="149">
        <v>0.25</v>
      </c>
      <c r="H15" s="149">
        <v>0.25</v>
      </c>
      <c r="I15" s="119">
        <f>AVERAGE(D15:H15)</f>
        <v>0.25</v>
      </c>
      <c r="J15" s="5">
        <f>MEDIAN(D15:H15)</f>
        <v>0.25</v>
      </c>
    </row>
    <row r="16" spans="2:10" x14ac:dyDescent="0.45">
      <c r="B16" s="44">
        <v>5</v>
      </c>
      <c r="C16" s="44" t="s">
        <v>162</v>
      </c>
      <c r="D16" s="150">
        <v>0.26379999999999998</v>
      </c>
      <c r="E16" s="150">
        <v>0.27060000000000001</v>
      </c>
      <c r="F16" s="150">
        <v>0.23619999999999999</v>
      </c>
      <c r="G16" s="150">
        <v>0.26750000000000002</v>
      </c>
      <c r="H16" s="150">
        <v>0.25580000000000003</v>
      </c>
      <c r="I16" s="119">
        <f>AVERAGE(D16:H16)</f>
        <v>0.25878000000000001</v>
      </c>
      <c r="J16" s="5">
        <f>MEDIAN(D16:H16)</f>
        <v>0.26379999999999998</v>
      </c>
    </row>
    <row r="26" spans="12:14" x14ac:dyDescent="0.45">
      <c r="L26" s="101"/>
      <c r="M26" s="101"/>
      <c r="N26" s="101"/>
    </row>
    <row r="27" spans="12:14" x14ac:dyDescent="0.45">
      <c r="L27" s="101"/>
      <c r="M27" s="101"/>
      <c r="N27" s="101"/>
    </row>
    <row r="28" spans="12:14" x14ac:dyDescent="0.45">
      <c r="L28" s="101"/>
      <c r="M28" s="101"/>
      <c r="N28" s="101"/>
    </row>
    <row r="29" spans="12:14" x14ac:dyDescent="0.45">
      <c r="L29" s="101"/>
      <c r="M29" s="101"/>
      <c r="N29" s="101"/>
    </row>
    <row r="30" spans="12:14" x14ac:dyDescent="0.45">
      <c r="L30" s="101"/>
      <c r="M30" s="101"/>
      <c r="N30" s="101"/>
    </row>
  </sheetData>
  <mergeCells count="2">
    <mergeCell ref="B2:H2"/>
    <mergeCell ref="B10:J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0B503-24EE-4AB1-A6F6-D300BDE50C70}">
  <dimension ref="B2:N12"/>
  <sheetViews>
    <sheetView showGridLines="0" workbookViewId="0">
      <selection activeCell="L23" sqref="L23"/>
    </sheetView>
  </sheetViews>
  <sheetFormatPr defaultRowHeight="14.25" x14ac:dyDescent="0.45"/>
  <cols>
    <col min="1" max="1" width="1.73046875" customWidth="1"/>
    <col min="2" max="2" width="4.796875" bestFit="1" customWidth="1"/>
    <col min="3" max="3" width="14.3984375" bestFit="1" customWidth="1"/>
    <col min="4" max="4" width="12.19921875" bestFit="1" customWidth="1"/>
    <col min="5" max="5" width="10.59765625" customWidth="1"/>
    <col min="6" max="6" width="13.06640625" customWidth="1"/>
    <col min="7" max="14" width="10.59765625" customWidth="1"/>
  </cols>
  <sheetData>
    <row r="2" spans="2:14" x14ac:dyDescent="0.45">
      <c r="B2" s="27" t="s">
        <v>152</v>
      </c>
      <c r="C2" s="26" t="s">
        <v>153</v>
      </c>
      <c r="D2" s="26" t="s">
        <v>331</v>
      </c>
      <c r="E2" s="53" t="s">
        <v>154</v>
      </c>
      <c r="F2" s="53" t="s">
        <v>350</v>
      </c>
      <c r="G2" s="53" t="s">
        <v>332</v>
      </c>
      <c r="H2" s="53" t="s">
        <v>333</v>
      </c>
      <c r="I2" s="53" t="s">
        <v>334</v>
      </c>
      <c r="J2" s="53" t="s">
        <v>335</v>
      </c>
      <c r="K2" s="53" t="s">
        <v>336</v>
      </c>
      <c r="L2" s="53" t="s">
        <v>6</v>
      </c>
      <c r="M2" s="176" t="s">
        <v>182</v>
      </c>
      <c r="N2" s="53" t="s">
        <v>188</v>
      </c>
    </row>
    <row r="3" spans="2:14" x14ac:dyDescent="0.45">
      <c r="B3" s="44">
        <v>1</v>
      </c>
      <c r="C3" s="175" t="s">
        <v>159</v>
      </c>
      <c r="D3" s="175" t="s">
        <v>159</v>
      </c>
      <c r="E3" s="45">
        <v>305</v>
      </c>
      <c r="F3" s="45">
        <v>1252.95</v>
      </c>
      <c r="G3" s="45">
        <f>F3*E3</f>
        <v>382149.75</v>
      </c>
      <c r="H3" s="45">
        <f>I3-K3</f>
        <v>-3649.3900000000003</v>
      </c>
      <c r="I3" s="45">
        <v>362.97</v>
      </c>
      <c r="J3" s="45">
        <f>G3+H3</f>
        <v>378500.36</v>
      </c>
      <c r="K3" s="45">
        <v>4012.36</v>
      </c>
      <c r="L3" s="45">
        <f>'Historical FS'!L7</f>
        <v>75323.34</v>
      </c>
      <c r="M3" s="175">
        <v>28612.68</v>
      </c>
      <c r="N3" s="45">
        <f>'Historical FS'!L37</f>
        <v>17257.599999999995</v>
      </c>
    </row>
    <row r="4" spans="2:14" x14ac:dyDescent="0.45">
      <c r="B4" s="44">
        <v>2</v>
      </c>
      <c r="C4" s="175" t="s">
        <v>158</v>
      </c>
      <c r="D4" s="175" t="s">
        <v>337</v>
      </c>
      <c r="E4" s="45">
        <v>2231.5</v>
      </c>
      <c r="F4" s="45">
        <v>234.96</v>
      </c>
      <c r="G4" s="45">
        <f>F4*E4</f>
        <v>524313.24</v>
      </c>
      <c r="H4" s="45">
        <f>I4-K4</f>
        <v>-5779</v>
      </c>
      <c r="I4" s="45">
        <v>1775</v>
      </c>
      <c r="J4" s="45">
        <f>G4+H4</f>
        <v>518534.24</v>
      </c>
      <c r="K4" s="45">
        <v>7554</v>
      </c>
      <c r="L4" s="45">
        <v>64544</v>
      </c>
      <c r="M4" s="175">
        <v>16265</v>
      </c>
      <c r="N4" s="45">
        <v>14540</v>
      </c>
    </row>
    <row r="5" spans="2:14" x14ac:dyDescent="0.45">
      <c r="B5" s="44">
        <v>3</v>
      </c>
      <c r="C5" s="175" t="s">
        <v>160</v>
      </c>
      <c r="D5" s="175" t="s">
        <v>338</v>
      </c>
      <c r="E5" s="45">
        <v>1286.4000000000001</v>
      </c>
      <c r="F5" s="45">
        <v>192.83</v>
      </c>
      <c r="G5" s="45">
        <f t="shared" ref="G5:G12" si="0">F5*E5</f>
        <v>248056.51200000005</v>
      </c>
      <c r="H5" s="45">
        <f t="shared" ref="H5:H12" si="1">I5-K5</f>
        <v>381.20000000000005</v>
      </c>
      <c r="I5" s="45">
        <v>476.85</v>
      </c>
      <c r="J5" s="45">
        <f t="shared" ref="J5:J12" si="2">G5+H5</f>
        <v>248437.71200000006</v>
      </c>
      <c r="K5" s="45">
        <v>95.65</v>
      </c>
      <c r="L5" s="45">
        <v>21910.69</v>
      </c>
      <c r="M5" s="175">
        <v>6005.29</v>
      </c>
      <c r="N5" s="45">
        <v>3315.9</v>
      </c>
    </row>
    <row r="6" spans="2:14" x14ac:dyDescent="0.45">
      <c r="B6" s="44">
        <v>4</v>
      </c>
      <c r="C6" s="175" t="s">
        <v>161</v>
      </c>
      <c r="D6" s="175" t="s">
        <v>339</v>
      </c>
      <c r="E6" s="45">
        <v>466.55</v>
      </c>
      <c r="F6" s="45">
        <v>338.21</v>
      </c>
      <c r="G6" s="45">
        <f t="shared" si="0"/>
        <v>157791.87549999999</v>
      </c>
      <c r="H6" s="45">
        <f t="shared" si="1"/>
        <v>509.68999999999983</v>
      </c>
      <c r="I6" s="45">
        <v>2508.1799999999998</v>
      </c>
      <c r="J6" s="45">
        <f t="shared" si="2"/>
        <v>158301.5655</v>
      </c>
      <c r="K6" s="45">
        <v>1998.49</v>
      </c>
      <c r="L6" s="45">
        <v>21685.37</v>
      </c>
      <c r="M6" s="175">
        <v>6605.66</v>
      </c>
      <c r="N6" s="45">
        <v>3062.04</v>
      </c>
    </row>
    <row r="7" spans="2:14" x14ac:dyDescent="0.45">
      <c r="B7" s="44">
        <v>5</v>
      </c>
      <c r="C7" s="175" t="s">
        <v>162</v>
      </c>
      <c r="D7" s="175" t="s">
        <v>340</v>
      </c>
      <c r="E7" s="45">
        <v>5700</v>
      </c>
      <c r="F7" s="45">
        <v>24.09</v>
      </c>
      <c r="G7" s="45">
        <f t="shared" si="0"/>
        <v>137313</v>
      </c>
      <c r="H7" s="45">
        <f t="shared" si="1"/>
        <v>1883.8200000000002</v>
      </c>
      <c r="I7" s="45">
        <v>2196.3000000000002</v>
      </c>
      <c r="J7" s="45">
        <f t="shared" si="2"/>
        <v>139196.82</v>
      </c>
      <c r="K7" s="45">
        <v>312.48</v>
      </c>
      <c r="L7" s="45">
        <v>18864.86</v>
      </c>
      <c r="M7" s="175">
        <v>3813.85</v>
      </c>
      <c r="N7" s="45">
        <v>2416.46</v>
      </c>
    </row>
    <row r="8" spans="2:14" x14ac:dyDescent="0.45">
      <c r="B8" s="44">
        <v>6</v>
      </c>
      <c r="C8" s="175" t="s">
        <v>341</v>
      </c>
      <c r="D8" s="175" t="s">
        <v>342</v>
      </c>
      <c r="E8" s="45">
        <v>1104.8</v>
      </c>
      <c r="F8" s="45">
        <v>102.32</v>
      </c>
      <c r="G8" s="45">
        <f t="shared" si="0"/>
        <v>113043.13599999998</v>
      </c>
      <c r="H8" s="45">
        <f t="shared" si="1"/>
        <v>3630.43</v>
      </c>
      <c r="I8" s="45">
        <v>4113.49</v>
      </c>
      <c r="J8" s="45">
        <f t="shared" si="2"/>
        <v>116673.56599999998</v>
      </c>
      <c r="K8" s="45">
        <v>483.06</v>
      </c>
      <c r="L8" s="45">
        <v>15184.02</v>
      </c>
      <c r="M8" s="175">
        <v>3331.5</v>
      </c>
      <c r="N8" s="45">
        <v>1821.6</v>
      </c>
    </row>
    <row r="9" spans="2:14" x14ac:dyDescent="0.45">
      <c r="B9" s="44">
        <v>7</v>
      </c>
      <c r="C9" s="175" t="s">
        <v>286</v>
      </c>
      <c r="D9" s="175" t="s">
        <v>343</v>
      </c>
      <c r="E9" s="45">
        <v>1120.4000000000001</v>
      </c>
      <c r="F9" s="45">
        <v>98.96</v>
      </c>
      <c r="G9" s="45">
        <f t="shared" si="0"/>
        <v>110874.784</v>
      </c>
      <c r="H9" s="45">
        <f t="shared" si="1"/>
        <v>-241.75</v>
      </c>
      <c r="I9" s="45">
        <v>2576.11</v>
      </c>
      <c r="J9" s="45">
        <f t="shared" si="2"/>
        <v>110633.034</v>
      </c>
      <c r="K9" s="45">
        <v>2817.86</v>
      </c>
      <c r="L9" s="45">
        <v>19465.03</v>
      </c>
      <c r="M9" s="175">
        <v>3234.93</v>
      </c>
      <c r="N9" s="45">
        <v>1471.5</v>
      </c>
    </row>
    <row r="10" spans="2:14" x14ac:dyDescent="0.45">
      <c r="B10" s="44">
        <v>8</v>
      </c>
      <c r="C10" s="175" t="s">
        <v>344</v>
      </c>
      <c r="D10" s="175" t="s">
        <v>345</v>
      </c>
      <c r="E10" s="45">
        <v>760.7</v>
      </c>
      <c r="F10" s="45">
        <v>129.81</v>
      </c>
      <c r="G10" s="45">
        <f t="shared" si="0"/>
        <v>98746.467000000004</v>
      </c>
      <c r="H10" s="45">
        <f t="shared" si="1"/>
        <v>-202</v>
      </c>
      <c r="I10" s="45">
        <v>575</v>
      </c>
      <c r="J10" s="45">
        <f t="shared" si="2"/>
        <v>98544.467000000004</v>
      </c>
      <c r="K10" s="45">
        <v>777</v>
      </c>
      <c r="L10" s="45">
        <v>13008</v>
      </c>
      <c r="M10" s="175">
        <v>2459</v>
      </c>
      <c r="N10" s="45">
        <v>1750</v>
      </c>
    </row>
    <row r="11" spans="2:14" x14ac:dyDescent="0.45">
      <c r="B11" s="44">
        <v>9</v>
      </c>
      <c r="C11" s="175" t="s">
        <v>346</v>
      </c>
      <c r="D11" s="175" t="s">
        <v>347</v>
      </c>
      <c r="E11" s="45">
        <v>1307.7</v>
      </c>
      <c r="F11" s="45">
        <v>72.739999999999995</v>
      </c>
      <c r="G11" s="45">
        <f t="shared" si="0"/>
        <v>95122.097999999998</v>
      </c>
      <c r="H11" s="45">
        <f t="shared" si="1"/>
        <v>-1618</v>
      </c>
      <c r="I11" s="45">
        <v>412</v>
      </c>
      <c r="J11" s="45">
        <f t="shared" si="2"/>
        <v>93504.097999999998</v>
      </c>
      <c r="K11" s="45">
        <v>2030</v>
      </c>
      <c r="L11" s="45">
        <v>12919</v>
      </c>
      <c r="M11" s="175">
        <v>2646</v>
      </c>
      <c r="N11" s="45">
        <v>1720</v>
      </c>
    </row>
    <row r="12" spans="2:14" x14ac:dyDescent="0.45">
      <c r="B12" s="44">
        <v>10</v>
      </c>
      <c r="C12" s="175" t="s">
        <v>348</v>
      </c>
      <c r="D12" s="175" t="s">
        <v>349</v>
      </c>
      <c r="E12" s="45">
        <v>441.7</v>
      </c>
      <c r="F12" s="45">
        <v>177.37</v>
      </c>
      <c r="G12" s="45">
        <f t="shared" si="0"/>
        <v>78344.328999999998</v>
      </c>
      <c r="H12" s="45">
        <f t="shared" si="1"/>
        <v>723.42000000000007</v>
      </c>
      <c r="I12" s="45">
        <v>1301.43</v>
      </c>
      <c r="J12" s="45">
        <f t="shared" si="2"/>
        <v>79067.748999999996</v>
      </c>
      <c r="K12" s="45">
        <v>578.01</v>
      </c>
      <c r="L12" s="45">
        <v>12984.69</v>
      </c>
      <c r="M12" s="175">
        <v>2879.69</v>
      </c>
      <c r="N12" s="45">
        <v>1819.42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1FAD-E636-4E90-A32F-72BA50585B9A}">
  <dimension ref="B2:F30"/>
  <sheetViews>
    <sheetView showGridLines="0" topLeftCell="A3" workbookViewId="0">
      <selection activeCell="F7" sqref="F7"/>
    </sheetView>
  </sheetViews>
  <sheetFormatPr defaultRowHeight="14.25" x14ac:dyDescent="0.45"/>
  <cols>
    <col min="1" max="1" width="1.73046875" customWidth="1"/>
    <col min="5" max="5" width="17.265625" bestFit="1" customWidth="1"/>
  </cols>
  <sheetData>
    <row r="2" spans="2:6" x14ac:dyDescent="0.45">
      <c r="B2" s="274" t="s">
        <v>171</v>
      </c>
      <c r="C2" s="274"/>
      <c r="D2" s="274"/>
      <c r="E2" s="274"/>
      <c r="F2" s="274"/>
    </row>
    <row r="4" spans="2:6" x14ac:dyDescent="0.45">
      <c r="B4" s="46" t="s">
        <v>164</v>
      </c>
      <c r="C4" s="47" t="s">
        <v>165</v>
      </c>
    </row>
    <row r="5" spans="2:6" x14ac:dyDescent="0.45">
      <c r="B5" s="20">
        <v>2000</v>
      </c>
      <c r="C5" s="48">
        <v>-0.14649999999999999</v>
      </c>
      <c r="E5" s="20" t="s">
        <v>166</v>
      </c>
      <c r="F5" s="48">
        <f>AVERAGE(C5:C30)</f>
        <v>0.1514923076923077</v>
      </c>
    </row>
    <row r="6" spans="2:6" ht="15.75" x14ac:dyDescent="0.45">
      <c r="B6" s="20">
        <v>2001</v>
      </c>
      <c r="C6" s="48">
        <v>-0.1618</v>
      </c>
      <c r="E6" s="20" t="s">
        <v>167</v>
      </c>
      <c r="F6" s="49">
        <v>1.2800000000000001E-2</v>
      </c>
    </row>
    <row r="7" spans="2:6" x14ac:dyDescent="0.45">
      <c r="B7" s="20">
        <v>2002</v>
      </c>
      <c r="C7" s="48">
        <v>3.2500000000000001E-2</v>
      </c>
      <c r="E7" s="50" t="s">
        <v>168</v>
      </c>
      <c r="F7" s="51">
        <f>SUM(F5:F6)</f>
        <v>0.16429230769230771</v>
      </c>
    </row>
    <row r="8" spans="2:6" x14ac:dyDescent="0.45">
      <c r="B8" s="20">
        <v>2003</v>
      </c>
      <c r="C8" s="48">
        <v>0.71900000000000008</v>
      </c>
    </row>
    <row r="9" spans="2:6" x14ac:dyDescent="0.45">
      <c r="B9" s="20">
        <v>2004</v>
      </c>
      <c r="C9" s="48">
        <v>0.10679999999999999</v>
      </c>
    </row>
    <row r="10" spans="2:6" x14ac:dyDescent="0.45">
      <c r="B10" s="20">
        <v>2005</v>
      </c>
      <c r="C10" s="48">
        <v>0.36340000000000006</v>
      </c>
    </row>
    <row r="11" spans="2:6" x14ac:dyDescent="0.45">
      <c r="B11" s="20">
        <v>2006</v>
      </c>
      <c r="C11" s="48">
        <v>0.39829999999999999</v>
      </c>
    </row>
    <row r="12" spans="2:6" x14ac:dyDescent="0.45">
      <c r="B12" s="20">
        <v>2007</v>
      </c>
      <c r="C12" s="48">
        <v>0.54770000000000008</v>
      </c>
    </row>
    <row r="13" spans="2:6" x14ac:dyDescent="0.45">
      <c r="B13" s="20">
        <v>2008</v>
      </c>
      <c r="C13" s="48">
        <v>-0.51790000000000003</v>
      </c>
    </row>
    <row r="14" spans="2:6" x14ac:dyDescent="0.45">
      <c r="B14" s="20">
        <v>2009</v>
      </c>
      <c r="C14" s="48">
        <v>0.75760000000000005</v>
      </c>
    </row>
    <row r="15" spans="2:6" x14ac:dyDescent="0.45">
      <c r="B15" s="20">
        <v>2010</v>
      </c>
      <c r="C15" s="48">
        <v>0.17949999999999999</v>
      </c>
    </row>
    <row r="16" spans="2:6" x14ac:dyDescent="0.45">
      <c r="B16" s="20">
        <v>2011</v>
      </c>
      <c r="C16" s="48">
        <v>-0.2462</v>
      </c>
    </row>
    <row r="17" spans="2:5" x14ac:dyDescent="0.45">
      <c r="B17" s="20">
        <v>2012</v>
      </c>
      <c r="C17" s="48">
        <v>0.27699999999999997</v>
      </c>
    </row>
    <row r="18" spans="2:5" x14ac:dyDescent="0.45">
      <c r="B18" s="20">
        <v>2013</v>
      </c>
      <c r="C18" s="48">
        <v>6.7599999999999993E-2</v>
      </c>
    </row>
    <row r="19" spans="2:5" x14ac:dyDescent="0.45">
      <c r="B19" s="20">
        <v>2014</v>
      </c>
      <c r="C19" s="48">
        <v>0.31390000000000001</v>
      </c>
    </row>
    <row r="20" spans="2:5" x14ac:dyDescent="0.45">
      <c r="B20" s="20">
        <v>2015</v>
      </c>
      <c r="C20" s="48">
        <v>-4.0599999999999997E-2</v>
      </c>
    </row>
    <row r="21" spans="2:5" x14ac:dyDescent="0.45">
      <c r="B21" s="20">
        <v>2016</v>
      </c>
      <c r="C21" s="48">
        <v>3.0099999999999998E-2</v>
      </c>
    </row>
    <row r="22" spans="2:5" x14ac:dyDescent="0.45">
      <c r="B22" s="20">
        <v>2017</v>
      </c>
      <c r="C22" s="48">
        <v>0.28649999999999998</v>
      </c>
    </row>
    <row r="23" spans="2:5" x14ac:dyDescent="0.45">
      <c r="B23" s="20">
        <v>2018</v>
      </c>
      <c r="C23" s="48">
        <v>3.15E-2</v>
      </c>
    </row>
    <row r="24" spans="2:5" x14ac:dyDescent="0.45">
      <c r="B24" s="20">
        <v>2019</v>
      </c>
      <c r="C24" s="48">
        <v>0.1202</v>
      </c>
      <c r="E24" s="52" t="s">
        <v>169</v>
      </c>
    </row>
    <row r="25" spans="2:5" x14ac:dyDescent="0.45">
      <c r="B25" s="20">
        <v>2020</v>
      </c>
      <c r="C25" s="48">
        <v>0.14899999999999999</v>
      </c>
      <c r="E25" s="52" t="s">
        <v>170</v>
      </c>
    </row>
    <row r="26" spans="2:5" x14ac:dyDescent="0.45">
      <c r="B26" s="20">
        <v>2021</v>
      </c>
      <c r="C26" s="48">
        <v>0.2412</v>
      </c>
    </row>
    <row r="27" spans="2:5" x14ac:dyDescent="0.45">
      <c r="B27" s="20">
        <v>2022</v>
      </c>
      <c r="C27" s="48">
        <v>4.3200000000000002E-2</v>
      </c>
    </row>
    <row r="28" spans="2:5" x14ac:dyDescent="0.45">
      <c r="B28" s="20">
        <v>2023</v>
      </c>
      <c r="C28" s="48">
        <v>0.19420000000000001</v>
      </c>
    </row>
    <row r="29" spans="2:5" x14ac:dyDescent="0.45">
      <c r="B29" s="20">
        <v>2024</v>
      </c>
      <c r="C29" s="48">
        <v>8.7499999999999994E-2</v>
      </c>
    </row>
    <row r="30" spans="2:5" x14ac:dyDescent="0.45">
      <c r="B30" s="20">
        <v>2025</v>
      </c>
      <c r="C30" s="48">
        <v>0.1051</v>
      </c>
    </row>
  </sheetData>
  <mergeCells count="1">
    <mergeCell ref="B2:F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120" zoomScaleNormal="120" zoomScaleSheetLayoutView="100" zoomScalePageLayoutView="120" workbookViewId="0">
      <pane xSplit="1" ySplit="4" topLeftCell="B5" activePane="bottomRight" state="frozen"/>
      <selection activeCell="I2" sqref="I2"/>
      <selection pane="topRight" activeCell="I2" sqref="I2"/>
      <selection pane="bottomLeft" activeCell="I2" sqref="I2"/>
      <selection pane="bottomRight" activeCell="M15" sqref="M15"/>
    </sheetView>
  </sheetViews>
  <sheetFormatPr defaultColWidth="8.796875" defaultRowHeight="14.25" x14ac:dyDescent="0.45"/>
  <cols>
    <col min="1" max="1" width="20.6640625" customWidth="1"/>
    <col min="2" max="6" width="13.46484375" customWidth="1"/>
    <col min="7" max="7" width="14.796875" bestFit="1" customWidth="1"/>
    <col min="8" max="11" width="13.46484375" customWidth="1"/>
    <col min="12" max="12" width="13.33203125" customWidth="1"/>
    <col min="13" max="14" width="12.1328125" customWidth="1"/>
  </cols>
  <sheetData>
    <row r="1" spans="1:14" s="2" customFormat="1" x14ac:dyDescent="0.45">
      <c r="A1" s="2" t="str">
        <f>'Data Sheet'!B1</f>
        <v>ITC LTD</v>
      </c>
      <c r="H1" t="str">
        <f>UPDATE</f>
        <v/>
      </c>
      <c r="J1" s="3"/>
      <c r="K1" s="3"/>
      <c r="M1" s="2" t="s">
        <v>1</v>
      </c>
    </row>
    <row r="3" spans="1:14" s="2" customFormat="1" x14ac:dyDescent="0.45">
      <c r="A3" s="11" t="s">
        <v>2</v>
      </c>
      <c r="B3" s="12">
        <f>'Data Sheet'!B16</f>
        <v>42460</v>
      </c>
      <c r="C3" s="12">
        <f>'Data Sheet'!C16</f>
        <v>42825</v>
      </c>
      <c r="D3" s="12">
        <f>'Data Sheet'!D16</f>
        <v>43190</v>
      </c>
      <c r="E3" s="12">
        <f>'Data Sheet'!E16</f>
        <v>43555</v>
      </c>
      <c r="F3" s="12">
        <f>'Data Sheet'!F16</f>
        <v>43921</v>
      </c>
      <c r="G3" s="12">
        <f>'Data Sheet'!G16</f>
        <v>44286</v>
      </c>
      <c r="H3" s="12">
        <f>'Data Sheet'!H16</f>
        <v>44651</v>
      </c>
      <c r="I3" s="12">
        <f>'Data Sheet'!I16</f>
        <v>45016</v>
      </c>
      <c r="J3" s="12">
        <f>'Data Sheet'!J16</f>
        <v>45382</v>
      </c>
      <c r="K3" s="12">
        <f>'Data Sheet'!K16</f>
        <v>45747</v>
      </c>
      <c r="L3" s="13" t="s">
        <v>3</v>
      </c>
      <c r="M3" s="13" t="s">
        <v>4</v>
      </c>
      <c r="N3" s="13" t="s">
        <v>5</v>
      </c>
    </row>
    <row r="4" spans="1:14" s="2" customFormat="1" x14ac:dyDescent="0.45">
      <c r="A4" s="2" t="s">
        <v>6</v>
      </c>
      <c r="B4" s="1">
        <f>'Data Sheet'!B17</f>
        <v>39192.1</v>
      </c>
      <c r="C4" s="1">
        <f>'Data Sheet'!C17</f>
        <v>42767.6</v>
      </c>
      <c r="D4" s="1">
        <f>'Data Sheet'!D17</f>
        <v>43448.94</v>
      </c>
      <c r="E4" s="1">
        <f>'Data Sheet'!E17</f>
        <v>48339.58</v>
      </c>
      <c r="F4" s="1">
        <f>'Data Sheet'!F17</f>
        <v>49387.7</v>
      </c>
      <c r="G4" s="1">
        <f>'Data Sheet'!G17</f>
        <v>49257.45</v>
      </c>
      <c r="H4" s="1">
        <f>'Data Sheet'!H17</f>
        <v>60644.54</v>
      </c>
      <c r="I4" s="1">
        <f>'Data Sheet'!I17</f>
        <v>70919.03</v>
      </c>
      <c r="J4" s="1">
        <f>'Data Sheet'!J17</f>
        <v>67931.94</v>
      </c>
      <c r="K4" s="1">
        <f>'Data Sheet'!K17</f>
        <v>75323.34</v>
      </c>
      <c r="L4" s="1">
        <f>SUM(Quarters!H4:K4)</f>
        <v>79808.72</v>
      </c>
      <c r="M4" s="1">
        <f>$K4+M23*K4</f>
        <v>83518.968378580088</v>
      </c>
      <c r="N4" s="1">
        <f>$K4+N23*L4</f>
        <v>81303.230401530862</v>
      </c>
    </row>
    <row r="5" spans="1:14" x14ac:dyDescent="0.45">
      <c r="A5" t="s">
        <v>7</v>
      </c>
      <c r="B5" s="6">
        <f>SUM('Data Sheet'!B18,'Data Sheet'!B20:B24, -1*'Data Sheet'!B19)</f>
        <v>24660.609999999997</v>
      </c>
      <c r="C5" s="6">
        <f>SUM('Data Sheet'!C18,'Data Sheet'!C20:C24, -1*'Data Sheet'!C19)</f>
        <v>27298.09</v>
      </c>
      <c r="D5" s="6">
        <f>SUM('Data Sheet'!D18,'Data Sheet'!D20:D24, -1*'Data Sheet'!D19)</f>
        <v>26928.35</v>
      </c>
      <c r="E5" s="6">
        <f>SUM('Data Sheet'!E18,'Data Sheet'!E20:E24, -1*'Data Sheet'!E19)</f>
        <v>29802.19</v>
      </c>
      <c r="F5" s="6">
        <f>SUM('Data Sheet'!F18,'Data Sheet'!F20:F24, -1*'Data Sheet'!F19)</f>
        <v>30044.16</v>
      </c>
      <c r="G5" s="6">
        <f>SUM('Data Sheet'!G18,'Data Sheet'!G20:G24, -1*'Data Sheet'!G19)</f>
        <v>32192.670000000002</v>
      </c>
      <c r="H5" s="6">
        <f>SUM('Data Sheet'!H18,'Data Sheet'!H20:H24, -1*'Data Sheet'!H19)</f>
        <v>40021.39</v>
      </c>
      <c r="I5" s="6">
        <f>SUM('Data Sheet'!I18,'Data Sheet'!I20:I24, -1*'Data Sheet'!I19)</f>
        <v>45214.770000000004</v>
      </c>
      <c r="J5" s="6">
        <f>SUM('Data Sheet'!J18,'Data Sheet'!J20:J24, -1*'Data Sheet'!J19)</f>
        <v>42744.41</v>
      </c>
      <c r="K5" s="6">
        <f>SUM('Data Sheet'!K18,'Data Sheet'!K20:K24, -1*'Data Sheet'!K19)</f>
        <v>49483.89</v>
      </c>
      <c r="L5" s="6">
        <f>SUM(Quarters!H5:K5)</f>
        <v>52895.65</v>
      </c>
      <c r="M5" s="6">
        <f>M4-M6</f>
        <v>53597.013652967857</v>
      </c>
      <c r="N5" s="6">
        <f>N4-N6</f>
        <v>53886.182101263315</v>
      </c>
    </row>
    <row r="6" spans="1:14" s="2" customFormat="1" x14ac:dyDescent="0.45">
      <c r="A6" s="2" t="s">
        <v>8</v>
      </c>
      <c r="B6" s="1">
        <f>B4-B5</f>
        <v>14531.490000000002</v>
      </c>
      <c r="C6" s="1">
        <f t="shared" ref="C6:K6" si="0">C4-C5</f>
        <v>15469.509999999998</v>
      </c>
      <c r="D6" s="1">
        <f t="shared" si="0"/>
        <v>16520.590000000004</v>
      </c>
      <c r="E6" s="1">
        <f t="shared" si="0"/>
        <v>18537.390000000003</v>
      </c>
      <c r="F6" s="1">
        <f t="shared" si="0"/>
        <v>19343.539999999997</v>
      </c>
      <c r="G6" s="1">
        <f t="shared" si="0"/>
        <v>17064.779999999995</v>
      </c>
      <c r="H6" s="1">
        <f t="shared" si="0"/>
        <v>20623.150000000001</v>
      </c>
      <c r="I6" s="1">
        <f t="shared" si="0"/>
        <v>25704.259999999995</v>
      </c>
      <c r="J6" s="1">
        <f t="shared" si="0"/>
        <v>25187.53</v>
      </c>
      <c r="K6" s="1">
        <f t="shared" si="0"/>
        <v>25839.449999999997</v>
      </c>
      <c r="L6" s="1">
        <f>SUM(Quarters!H6:K6)</f>
        <v>26913.07</v>
      </c>
      <c r="M6" s="1">
        <f>M4*M24</f>
        <v>29921.954725612231</v>
      </c>
      <c r="N6" s="1">
        <f>N4*N24</f>
        <v>27417.048300267543</v>
      </c>
    </row>
    <row r="7" spans="1:14" x14ac:dyDescent="0.45">
      <c r="A7" t="s">
        <v>9</v>
      </c>
      <c r="B7" s="6">
        <f>'Data Sheet'!B25</f>
        <v>1483.11</v>
      </c>
      <c r="C7" s="6">
        <f>'Data Sheet'!C25</f>
        <v>1758.63</v>
      </c>
      <c r="D7" s="6">
        <f>'Data Sheet'!D25</f>
        <v>2239.81</v>
      </c>
      <c r="E7" s="6">
        <f>'Data Sheet'!E25</f>
        <v>2080.44</v>
      </c>
      <c r="F7" s="6">
        <f>'Data Sheet'!F25</f>
        <v>2417.3200000000002</v>
      </c>
      <c r="G7" s="6">
        <f>'Data Sheet'!G25</f>
        <v>2576.9499999999998</v>
      </c>
      <c r="H7" s="6">
        <f>'Data Sheet'!H25</f>
        <v>1909.72</v>
      </c>
      <c r="I7" s="6">
        <f>'Data Sheet'!I25</f>
        <v>2097.64</v>
      </c>
      <c r="J7" s="6">
        <f>'Data Sheet'!J25</f>
        <v>3330.45</v>
      </c>
      <c r="K7" s="6">
        <f>'Data Sheet'!K25</f>
        <v>17794.88</v>
      </c>
      <c r="L7" s="6">
        <f>SUM(Quarters!H7:K7)</f>
        <v>17202.939999999999</v>
      </c>
      <c r="M7" s="6">
        <v>0</v>
      </c>
      <c r="N7" s="6">
        <v>0</v>
      </c>
    </row>
    <row r="8" spans="1:14" x14ac:dyDescent="0.45">
      <c r="A8" t="s">
        <v>10</v>
      </c>
      <c r="B8" s="6">
        <f>'Data Sheet'!B26</f>
        <v>1077.4000000000001</v>
      </c>
      <c r="C8" s="6">
        <f>'Data Sheet'!C26</f>
        <v>1152.79</v>
      </c>
      <c r="D8" s="6">
        <f>'Data Sheet'!D26</f>
        <v>1236.28</v>
      </c>
      <c r="E8" s="6">
        <f>'Data Sheet'!E26</f>
        <v>1396.61</v>
      </c>
      <c r="F8" s="6">
        <f>'Data Sheet'!F26</f>
        <v>1644.91</v>
      </c>
      <c r="G8" s="6">
        <f>'Data Sheet'!G26</f>
        <v>1645.59</v>
      </c>
      <c r="H8" s="6">
        <f>'Data Sheet'!H26</f>
        <v>1732.41</v>
      </c>
      <c r="I8" s="6">
        <f>'Data Sheet'!I26</f>
        <v>1809.01</v>
      </c>
      <c r="J8" s="6">
        <f>'Data Sheet'!J26</f>
        <v>1518.05</v>
      </c>
      <c r="K8" s="6">
        <f>'Data Sheet'!K26</f>
        <v>1646.32</v>
      </c>
      <c r="L8" s="6">
        <f>SUM(Quarters!H8:K8)</f>
        <v>1699.61</v>
      </c>
      <c r="M8" s="6">
        <f>+$L8</f>
        <v>1699.61</v>
      </c>
      <c r="N8" s="6">
        <f>+$L8</f>
        <v>1699.61</v>
      </c>
    </row>
    <row r="9" spans="1:14" x14ac:dyDescent="0.45">
      <c r="A9" t="s">
        <v>11</v>
      </c>
      <c r="B9" s="6">
        <f>'Data Sheet'!B27</f>
        <v>78.13</v>
      </c>
      <c r="C9" s="6">
        <f>'Data Sheet'!C27</f>
        <v>49.03</v>
      </c>
      <c r="D9" s="6">
        <f>'Data Sheet'!D27</f>
        <v>115.01</v>
      </c>
      <c r="E9" s="6">
        <f>'Data Sheet'!E27</f>
        <v>71.400000000000006</v>
      </c>
      <c r="F9" s="6">
        <f>'Data Sheet'!F27</f>
        <v>81.38</v>
      </c>
      <c r="G9" s="6">
        <f>'Data Sheet'!G27</f>
        <v>57.97</v>
      </c>
      <c r="H9" s="6">
        <f>'Data Sheet'!H27</f>
        <v>59.99</v>
      </c>
      <c r="I9" s="6">
        <f>'Data Sheet'!I27</f>
        <v>77.77</v>
      </c>
      <c r="J9" s="6">
        <f>'Data Sheet'!J27</f>
        <v>39.11</v>
      </c>
      <c r="K9" s="6">
        <f>'Data Sheet'!K27</f>
        <v>45.06</v>
      </c>
      <c r="L9" s="6">
        <f>SUM(Quarters!H9:K9)</f>
        <v>66.900000000000006</v>
      </c>
      <c r="M9" s="6">
        <f>+$L9</f>
        <v>66.900000000000006</v>
      </c>
      <c r="N9" s="6">
        <f>+$L9</f>
        <v>66.900000000000006</v>
      </c>
    </row>
    <row r="10" spans="1:14" x14ac:dyDescent="0.45">
      <c r="A10" t="s">
        <v>12</v>
      </c>
      <c r="B10" s="6">
        <f>'Data Sheet'!B28</f>
        <v>14859.07</v>
      </c>
      <c r="C10" s="6">
        <f>'Data Sheet'!C28</f>
        <v>16026.32</v>
      </c>
      <c r="D10" s="6">
        <f>'Data Sheet'!D28</f>
        <v>17409.11</v>
      </c>
      <c r="E10" s="6">
        <f>'Data Sheet'!E28</f>
        <v>19149.82</v>
      </c>
      <c r="F10" s="6">
        <f>'Data Sheet'!F28</f>
        <v>20034.57</v>
      </c>
      <c r="G10" s="6">
        <f>'Data Sheet'!G28</f>
        <v>17938.169999999998</v>
      </c>
      <c r="H10" s="6">
        <f>'Data Sheet'!H28</f>
        <v>20740.47</v>
      </c>
      <c r="I10" s="6">
        <f>'Data Sheet'!I28</f>
        <v>25915.119999999999</v>
      </c>
      <c r="J10" s="6">
        <f>'Data Sheet'!J28</f>
        <v>26960.82</v>
      </c>
      <c r="K10" s="6">
        <f>'Data Sheet'!K28</f>
        <v>41942.949999999997</v>
      </c>
      <c r="L10" s="6">
        <f>SUM(Quarters!H10:K10)</f>
        <v>42349.5</v>
      </c>
      <c r="M10" s="6">
        <f>M6+M7-SUM(M8:M9)</f>
        <v>28155.444725612233</v>
      </c>
      <c r="N10" s="6">
        <f>N6+N7-SUM(N8:N9)</f>
        <v>25650.538300267544</v>
      </c>
    </row>
    <row r="11" spans="1:14" x14ac:dyDescent="0.45">
      <c r="A11" t="s">
        <v>13</v>
      </c>
      <c r="B11" s="6">
        <f>'Data Sheet'!B29</f>
        <v>5358.21</v>
      </c>
      <c r="C11" s="6">
        <f>'Data Sheet'!C29</f>
        <v>5549.09</v>
      </c>
      <c r="D11" s="6">
        <f>'Data Sheet'!D29</f>
        <v>5916.43</v>
      </c>
      <c r="E11" s="6">
        <f>'Data Sheet'!E29</f>
        <v>6313.92</v>
      </c>
      <c r="F11" s="6">
        <f>'Data Sheet'!F29</f>
        <v>4441.79</v>
      </c>
      <c r="G11" s="6">
        <f>'Data Sheet'!G29</f>
        <v>4555.29</v>
      </c>
      <c r="H11" s="6">
        <f>'Data Sheet'!H29</f>
        <v>5237.34</v>
      </c>
      <c r="I11" s="6">
        <f>'Data Sheet'!I29</f>
        <v>6438.4</v>
      </c>
      <c r="J11" s="6">
        <f>'Data Sheet'!J29</f>
        <v>6209.46</v>
      </c>
      <c r="K11" s="6">
        <f>'Data Sheet'!K29</f>
        <v>6890.47</v>
      </c>
      <c r="L11" s="6">
        <f>SUM(Quarters!H11:K11)</f>
        <v>6993.21</v>
      </c>
      <c r="M11" s="7">
        <f>IF($L10&gt;0,$L11/$L10,0)</f>
        <v>0.16513087521694472</v>
      </c>
      <c r="N11" s="7">
        <f>IF($L10&gt;0,$L11/$L10,0)</f>
        <v>0.16513087521694472</v>
      </c>
    </row>
    <row r="12" spans="1:14" s="2" customFormat="1" x14ac:dyDescent="0.45">
      <c r="A12" s="2" t="s">
        <v>14</v>
      </c>
      <c r="B12" s="1">
        <f>'Data Sheet'!B30</f>
        <v>9344.4500000000007</v>
      </c>
      <c r="C12" s="1">
        <f>'Data Sheet'!C30</f>
        <v>10289.44</v>
      </c>
      <c r="D12" s="1">
        <f>'Data Sheet'!D30</f>
        <v>11271.2</v>
      </c>
      <c r="E12" s="1">
        <f>'Data Sheet'!E30</f>
        <v>12592.33</v>
      </c>
      <c r="F12" s="1">
        <f>'Data Sheet'!F30</f>
        <v>15306.23</v>
      </c>
      <c r="G12" s="1">
        <f>'Data Sheet'!G30</f>
        <v>13161.19</v>
      </c>
      <c r="H12" s="1">
        <f>'Data Sheet'!H30</f>
        <v>15242.66</v>
      </c>
      <c r="I12" s="1">
        <f>'Data Sheet'!I30</f>
        <v>19191.66</v>
      </c>
      <c r="J12" s="1">
        <f>'Data Sheet'!J30</f>
        <v>20458.78</v>
      </c>
      <c r="K12" s="1">
        <f>'Data Sheet'!K30</f>
        <v>34746.629999999997</v>
      </c>
      <c r="L12" s="1">
        <f>SUM(Quarters!H12:K12)</f>
        <v>35028.870000000003</v>
      </c>
      <c r="M12" s="1">
        <f>M10-M11*M10</f>
        <v>23506.111495949575</v>
      </c>
      <c r="N12" s="1">
        <f>N10-N11*N10</f>
        <v>21414.842460958604</v>
      </c>
    </row>
    <row r="13" spans="1:14" x14ac:dyDescent="0.45">
      <c r="A13" t="s">
        <v>57</v>
      </c>
      <c r="B13" s="6">
        <f>IF('Data Sheet'!B93&gt;0,B12/'Data Sheet'!B93,0)</f>
        <v>7.7413675978394147</v>
      </c>
      <c r="C13" s="6">
        <f>IF('Data Sheet'!C93&gt;0,C12/'Data Sheet'!C93,0)</f>
        <v>8.4704875117309051</v>
      </c>
      <c r="D13" s="6">
        <f>IF('Data Sheet'!D93&gt;0,D12/'Data Sheet'!D93,0)</f>
        <v>9.2354334128135172</v>
      </c>
      <c r="E13" s="6">
        <f>IF('Data Sheet'!E93&gt;0,E12/'Data Sheet'!E93,0)</f>
        <v>10.272241528396393</v>
      </c>
      <c r="F13" s="6">
        <f>IF('Data Sheet'!F93&gt;0,F12/'Data Sheet'!F93,0)</f>
        <v>12.451985812141032</v>
      </c>
      <c r="G13" s="6">
        <f>IF('Data Sheet'!G93&gt;0,G12/'Data Sheet'!G93,0)</f>
        <v>10.692504549590536</v>
      </c>
      <c r="H13" s="6">
        <f>IF('Data Sheet'!H93&gt;0,H12/'Data Sheet'!H93,0)</f>
        <v>12.368975842509718</v>
      </c>
      <c r="I13" s="6">
        <f>IF('Data Sheet'!I93&gt;0,I12/'Data Sheet'!I93,0)</f>
        <v>15.442275506919859</v>
      </c>
      <c r="J13" s="6">
        <f>IF('Data Sheet'!J93&gt;0,J12/'Data Sheet'!J93,0)</f>
        <v>16.387081788108645</v>
      </c>
      <c r="K13" s="6">
        <f>IF('Data Sheet'!K93&gt;0,K12/'Data Sheet'!K93,0)</f>
        <v>27.765983970081745</v>
      </c>
      <c r="L13" s="6">
        <f>IF('Data Sheet'!$B6&gt;0,'Profit &amp; Loss'!L12/'Data Sheet'!$B6,0)</f>
        <v>27.957189554543767</v>
      </c>
      <c r="M13" s="6">
        <f>IF('Data Sheet'!$B6&gt;0,'Profit &amp; Loss'!M12/'Data Sheet'!$B6,0)</f>
        <v>18.760662698582699</v>
      </c>
      <c r="N13" s="6">
        <f>IF('Data Sheet'!$B6&gt;0,'Profit &amp; Loss'!N12/'Data Sheet'!$B6,0)</f>
        <v>17.09158217098388</v>
      </c>
    </row>
    <row r="14" spans="1:14" x14ac:dyDescent="0.45">
      <c r="A14" t="s">
        <v>16</v>
      </c>
      <c r="B14" s="6">
        <f>IF(B15&gt;0,B15/B13,"")</f>
        <v>26.49790200600356</v>
      </c>
      <c r="C14" s="6">
        <f t="shared" ref="C14:K14" si="1">IF(C15&gt;0,C15/C13,"")</f>
        <v>31.019466073955435</v>
      </c>
      <c r="D14" s="6">
        <f t="shared" si="1"/>
        <v>25.932729877918941</v>
      </c>
      <c r="E14" s="6">
        <f t="shared" si="1"/>
        <v>27.125530414148926</v>
      </c>
      <c r="F14" s="6">
        <f t="shared" si="1"/>
        <v>12.925649163771876</v>
      </c>
      <c r="G14" s="6">
        <f t="shared" si="1"/>
        <v>19.155474664525016</v>
      </c>
      <c r="H14" s="6">
        <f t="shared" si="1"/>
        <v>18.995913889045614</v>
      </c>
      <c r="I14" s="6">
        <f t="shared" si="1"/>
        <v>23.279600201337455</v>
      </c>
      <c r="J14" s="6">
        <f t="shared" si="1"/>
        <v>24.502837368601647</v>
      </c>
      <c r="K14" s="6">
        <f t="shared" si="1"/>
        <v>14.757265596692401</v>
      </c>
      <c r="L14" s="6">
        <f>IF(L13&gt;0,L15/L13,0)</f>
        <v>11.03115173284208</v>
      </c>
      <c r="M14" s="6">
        <f>M25</f>
        <v>18.392713724868397</v>
      </c>
      <c r="N14" s="6">
        <f>N25</f>
        <v>11.03115173284208</v>
      </c>
    </row>
    <row r="15" spans="1:14" s="2" customFormat="1" x14ac:dyDescent="0.45">
      <c r="A15" s="2" t="s">
        <v>58</v>
      </c>
      <c r="B15" s="1">
        <f>'Data Sheet'!B90</f>
        <v>205.13</v>
      </c>
      <c r="C15" s="1">
        <f>'Data Sheet'!C90</f>
        <v>262.75</v>
      </c>
      <c r="D15" s="1">
        <f>'Data Sheet'!D90</f>
        <v>239.5</v>
      </c>
      <c r="E15" s="1">
        <f>'Data Sheet'!E90</f>
        <v>278.64</v>
      </c>
      <c r="F15" s="1">
        <f>'Data Sheet'!F90</f>
        <v>160.94999999999999</v>
      </c>
      <c r="G15" s="1">
        <f>'Data Sheet'!G90</f>
        <v>204.82</v>
      </c>
      <c r="H15" s="1">
        <f>'Data Sheet'!H90</f>
        <v>234.96</v>
      </c>
      <c r="I15" s="1">
        <f>'Data Sheet'!I90</f>
        <v>359.49</v>
      </c>
      <c r="J15" s="1">
        <f>'Data Sheet'!J90</f>
        <v>401.53</v>
      </c>
      <c r="K15" s="1">
        <f>'Data Sheet'!K90</f>
        <v>409.75</v>
      </c>
      <c r="L15" s="1">
        <f>'Data Sheet'!B8</f>
        <v>308.39999999999998</v>
      </c>
      <c r="M15" s="8">
        <f>M13*M14</f>
        <v>345.05949830384861</v>
      </c>
      <c r="N15" s="9">
        <f>N13*N14</f>
        <v>188.53983628246164</v>
      </c>
    </row>
    <row r="17" spans="1:14" s="2" customFormat="1" x14ac:dyDescent="0.45">
      <c r="A17" s="2" t="s">
        <v>15</v>
      </c>
    </row>
    <row r="18" spans="1:14" x14ac:dyDescent="0.45">
      <c r="A18" t="s">
        <v>17</v>
      </c>
      <c r="B18" s="5">
        <f>IF('Data Sheet'!B30&gt;0, 'Data Sheet'!B31/'Data Sheet'!B30, 0)</f>
        <v>0.73199813793214152</v>
      </c>
      <c r="C18" s="5">
        <f>IF('Data Sheet'!C30&gt;0, 'Data Sheet'!C31/'Data Sheet'!C30, 0)</f>
        <v>0.56077104293333746</v>
      </c>
      <c r="D18" s="5">
        <f>IF('Data Sheet'!D30&gt;0, 'Data Sheet'!D31/'Data Sheet'!D30, 0)</f>
        <v>0.55763450209383203</v>
      </c>
      <c r="E18" s="5">
        <f>IF('Data Sheet'!E30&gt;0, 'Data Sheet'!E31/'Data Sheet'!E30, 0)</f>
        <v>0.55976137855345276</v>
      </c>
      <c r="F18" s="5">
        <f>IF('Data Sheet'!F30&gt;0, 'Data Sheet'!F31/'Data Sheet'!F30, 0)</f>
        <v>0.8151308323473514</v>
      </c>
      <c r="G18" s="5">
        <f>IF('Data Sheet'!G30&gt;0, 'Data Sheet'!G31/'Data Sheet'!G30, 0)</f>
        <v>1.0053771733407084</v>
      </c>
      <c r="H18" s="5">
        <f>IF('Data Sheet'!H30&gt;0, 'Data Sheet'!H31/'Data Sheet'!H30, 0)</f>
        <v>0.92974585800641096</v>
      </c>
      <c r="I18" s="5">
        <f>IF('Data Sheet'!I30&gt;0, 'Data Sheet'!I31/'Data Sheet'!I30, 0)</f>
        <v>1.0037380820627295</v>
      </c>
      <c r="J18" s="5">
        <f>IF('Data Sheet'!J30&gt;0, 'Data Sheet'!J31/'Data Sheet'!J30, 0)</f>
        <v>0.83907544829163816</v>
      </c>
      <c r="K18" s="5">
        <f>IF('Data Sheet'!K30&gt;0, 'Data Sheet'!K31/'Data Sheet'!K30, 0)</f>
        <v>0.51681932895362803</v>
      </c>
    </row>
    <row r="19" spans="1:14" x14ac:dyDescent="0.45">
      <c r="A19" t="s">
        <v>18</v>
      </c>
      <c r="B19" s="5">
        <f>IF(B6&gt;0,B6/B4,0)</f>
        <v>0.37077599822413199</v>
      </c>
      <c r="C19" s="5">
        <f t="shared" ref="C19:K19" si="2">IF(C6&gt;0,C6/C4,0)</f>
        <v>0.36171096811605047</v>
      </c>
      <c r="D19" s="5">
        <f t="shared" si="2"/>
        <v>0.38022998950031928</v>
      </c>
      <c r="E19" s="5">
        <f t="shared" si="2"/>
        <v>0.38348264507056129</v>
      </c>
      <c r="F19" s="5">
        <f t="shared" si="2"/>
        <v>0.39166715599228147</v>
      </c>
      <c r="G19" s="5">
        <f t="shared" si="2"/>
        <v>0.34644058919006154</v>
      </c>
      <c r="H19" s="5">
        <f t="shared" si="2"/>
        <v>0.3400660636555245</v>
      </c>
      <c r="I19" s="5">
        <f t="shared" si="2"/>
        <v>0.36244517162741785</v>
      </c>
      <c r="J19" s="5">
        <f t="shared" si="2"/>
        <v>0.37077595605248426</v>
      </c>
      <c r="K19" s="5">
        <f t="shared" si="2"/>
        <v>0.34304705553418102</v>
      </c>
      <c r="L19" s="5">
        <f>IF(L6&gt;0,L6/L4,0)</f>
        <v>0.33721966722433339</v>
      </c>
    </row>
    <row r="20" spans="1:14" x14ac:dyDescent="0.45">
      <c r="B20" s="5"/>
      <c r="C20" s="5"/>
      <c r="D20" s="5"/>
      <c r="E20" s="5"/>
      <c r="F20" s="5"/>
      <c r="G20" s="5"/>
      <c r="H20" s="5"/>
      <c r="I20" s="5"/>
      <c r="J20" s="5"/>
      <c r="K20" s="5"/>
      <c r="L20" s="5"/>
    </row>
    <row r="21" spans="1:14" x14ac:dyDescent="0.45">
      <c r="B21" s="5"/>
      <c r="C21" s="5"/>
      <c r="D21" s="5"/>
      <c r="E21" s="5"/>
      <c r="F21" s="5"/>
      <c r="G21" s="5"/>
      <c r="H21" s="5"/>
      <c r="I21" s="5"/>
      <c r="J21" s="5"/>
      <c r="K21" s="5"/>
      <c r="L21" s="5"/>
    </row>
    <row r="22" spans="1:14" s="2" customFormat="1" x14ac:dyDescent="0.45">
      <c r="A22" s="11"/>
      <c r="B22" s="12"/>
      <c r="C22" s="12"/>
      <c r="D22" s="12"/>
      <c r="E22" s="12"/>
      <c r="F22" s="12"/>
      <c r="G22" s="12" t="s">
        <v>19</v>
      </c>
      <c r="H22" s="12" t="s">
        <v>65</v>
      </c>
      <c r="I22" s="12" t="s">
        <v>66</v>
      </c>
      <c r="J22" s="12" t="s">
        <v>67</v>
      </c>
      <c r="K22" s="12" t="s">
        <v>68</v>
      </c>
      <c r="L22" s="13" t="s">
        <v>69</v>
      </c>
      <c r="M22" s="13" t="s">
        <v>20</v>
      </c>
      <c r="N22" s="13" t="s">
        <v>21</v>
      </c>
    </row>
    <row r="23" spans="1:14" s="2" customFormat="1" x14ac:dyDescent="0.45">
      <c r="A23"/>
      <c r="B23"/>
      <c r="C23"/>
      <c r="D23"/>
      <c r="E23"/>
      <c r="F23"/>
      <c r="G23" t="s">
        <v>22</v>
      </c>
      <c r="H23" s="5">
        <f>IF(B4=0,"",POWER($K4/B4,1/9)-1)</f>
        <v>7.5290157386170398E-2</v>
      </c>
      <c r="I23" s="5">
        <f>IF(D4=0,"",POWER($K4/D4,1/7)-1)</f>
        <v>8.1772081914101014E-2</v>
      </c>
      <c r="J23" s="5">
        <f>IF(F4=0,"",POWER($K4/F4,1/5)-1)</f>
        <v>8.8083322106701667E-2</v>
      </c>
      <c r="K23" s="5">
        <f>IF(H4=0,"",POWER($K4/H4, 1/3)-1)</f>
        <v>7.4927782346726923E-2</v>
      </c>
      <c r="L23" s="5">
        <f>IF(ISERROR(MAX(IF(J4=0,"",(K4-J4)/J4),IF(K4=0,"",(L4-K4)/K4))),"",MAX(IF(J4=0,"",(K4-J4)/J4),IF(K4=0,"",(L4-K4)/K4)))</f>
        <v>0.10880596078957842</v>
      </c>
      <c r="M23" s="16">
        <f>MAX(K23:L23)</f>
        <v>0.10880596078957842</v>
      </c>
      <c r="N23" s="16">
        <f>MIN(H23:L23)</f>
        <v>7.4927782346726923E-2</v>
      </c>
    </row>
    <row r="24" spans="1:14" x14ac:dyDescent="0.45">
      <c r="G24" t="s">
        <v>18</v>
      </c>
      <c r="H24" s="5">
        <f>IF(SUM(B4:$K$4)=0,"",SUMPRODUCT(B19:$K$19,B4:$K$4)/SUM(B4:$K$4))</f>
        <v>0.36333561776087531</v>
      </c>
      <c r="I24" s="5">
        <f>IF(SUM(E4:$K$4)=0,"",SUMPRODUCT(E19:$K$19,E4:$K$4)/SUM(E4:$K$4))</f>
        <v>0.361068770445239</v>
      </c>
      <c r="J24" s="5">
        <f>IF(SUM(G4:$K$4)=0,"",SUMPRODUCT(G19:$K$19,G4:$K$4)/SUM(G4:$K$4))</f>
        <v>0.35306244239396706</v>
      </c>
      <c r="K24" s="5">
        <f>IF(SUM(I4:$K$4)=0, "", SUMPRODUCT(I19:$K$19,I4:$K$4)/SUM(I4:$K$4))</f>
        <v>0.35826537739283482</v>
      </c>
      <c r="L24" s="5">
        <f>L19</f>
        <v>0.33721966722433339</v>
      </c>
      <c r="M24" s="16">
        <f>MAX(K24:L24)</f>
        <v>0.35826537739283482</v>
      </c>
      <c r="N24" s="16">
        <f>MIN(H24:L24)</f>
        <v>0.33721966722433339</v>
      </c>
    </row>
    <row r="25" spans="1:14" x14ac:dyDescent="0.45">
      <c r="G25" t="s">
        <v>23</v>
      </c>
      <c r="H25" s="6">
        <f>IF(ISERROR(AVERAGEIF(B14:$L14,"&gt;0")),"",AVERAGEIF(B14:$L14,"&gt;0"))</f>
        <v>21.38395645353118</v>
      </c>
      <c r="I25" s="6">
        <f>IF(ISERROR(AVERAGEIF(E14:$L14,"&gt;0")),"",AVERAGEIF(E14:$L14,"&gt;0"))</f>
        <v>18.971677878870629</v>
      </c>
      <c r="J25" s="6">
        <f>IF(ISERROR(AVERAGEIF(G14:$L14,"&gt;0")),"",AVERAGEIF(G14:$L14,"&gt;0"))</f>
        <v>18.620373908840701</v>
      </c>
      <c r="K25" s="6">
        <f>IF(ISERROR(AVERAGEIF(I14:$L14,"&gt;0")),"",AVERAGEIF(I14:$L14,"&gt;0"))</f>
        <v>18.392713724868397</v>
      </c>
      <c r="L25" s="6">
        <f>L14</f>
        <v>11.03115173284208</v>
      </c>
      <c r="M25" s="1">
        <f>MAX(K25:L25)</f>
        <v>18.392713724868397</v>
      </c>
      <c r="N25" s="1">
        <f>MIN(H25:L25)</f>
        <v>11.03115173284208</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E4" activePane="bottomRight" state="frozen"/>
      <selection pane="topRight" activeCell="B1" sqref="B1"/>
      <selection pane="bottomLeft" activeCell="A4" sqref="A4"/>
      <selection pane="bottomRight" activeCell="H7" sqref="H7"/>
    </sheetView>
  </sheetViews>
  <sheetFormatPr defaultColWidth="8.796875" defaultRowHeight="14.25" x14ac:dyDescent="0.45"/>
  <cols>
    <col min="1" max="1" width="20.6640625" customWidth="1"/>
    <col min="2" max="11" width="13.46484375" bestFit="1" customWidth="1"/>
  </cols>
  <sheetData>
    <row r="1" spans="1:11" s="2" customFormat="1" x14ac:dyDescent="0.45">
      <c r="A1" s="2" t="str">
        <f>'Profit &amp; Loss'!A1</f>
        <v>ITC LTD</v>
      </c>
      <c r="E1" t="str">
        <f>UPDATE</f>
        <v/>
      </c>
      <c r="J1" s="2" t="s">
        <v>1</v>
      </c>
    </row>
    <row r="3" spans="1:11" s="2" customFormat="1" x14ac:dyDescent="0.45">
      <c r="A3" s="11" t="s">
        <v>2</v>
      </c>
      <c r="B3" s="12">
        <f>'Data Sheet'!B41</f>
        <v>45199</v>
      </c>
      <c r="C3" s="12">
        <f>'Data Sheet'!C41</f>
        <v>45291</v>
      </c>
      <c r="D3" s="12">
        <f>'Data Sheet'!D41</f>
        <v>45382</v>
      </c>
      <c r="E3" s="12">
        <f>'Data Sheet'!E41</f>
        <v>45473</v>
      </c>
      <c r="F3" s="12">
        <f>'Data Sheet'!F41</f>
        <v>45565</v>
      </c>
      <c r="G3" s="12">
        <f>'Data Sheet'!G41</f>
        <v>45657</v>
      </c>
      <c r="H3" s="12">
        <f>'Data Sheet'!H41</f>
        <v>45747</v>
      </c>
      <c r="I3" s="12">
        <f>'Data Sheet'!I41</f>
        <v>45838</v>
      </c>
      <c r="J3" s="12">
        <f>'Data Sheet'!J41</f>
        <v>45930</v>
      </c>
      <c r="K3" s="12">
        <f>'Data Sheet'!K41</f>
        <v>46022</v>
      </c>
    </row>
    <row r="4" spans="1:11" s="2" customFormat="1" x14ac:dyDescent="0.45">
      <c r="A4" s="2" t="s">
        <v>6</v>
      </c>
      <c r="B4" s="1">
        <f>'Data Sheet'!B42</f>
        <v>17774.47</v>
      </c>
      <c r="C4" s="1">
        <f>'Data Sheet'!C42</f>
        <v>17195.240000000002</v>
      </c>
      <c r="D4" s="1">
        <f>'Data Sheet'!D42</f>
        <v>17037.8</v>
      </c>
      <c r="E4" s="1">
        <f>'Data Sheet'!E42</f>
        <v>17777.810000000001</v>
      </c>
      <c r="F4" s="1">
        <f>'Data Sheet'!F42</f>
        <v>19990.36</v>
      </c>
      <c r="G4" s="1">
        <f>'Data Sheet'!G42</f>
        <v>18790.169999999998</v>
      </c>
      <c r="H4" s="1">
        <f>'Data Sheet'!H42</f>
        <v>18765</v>
      </c>
      <c r="I4" s="1">
        <f>'Data Sheet'!I42</f>
        <v>21494.79</v>
      </c>
      <c r="J4" s="1">
        <f>'Data Sheet'!J42</f>
        <v>19501.63</v>
      </c>
      <c r="K4" s="1">
        <f>'Data Sheet'!K42</f>
        <v>20047.3</v>
      </c>
    </row>
    <row r="5" spans="1:11" x14ac:dyDescent="0.45">
      <c r="A5" t="s">
        <v>7</v>
      </c>
      <c r="B5" s="6">
        <f>'Data Sheet'!B43</f>
        <v>11320.23</v>
      </c>
      <c r="C5" s="6">
        <f>'Data Sheet'!C43</f>
        <v>10985.01</v>
      </c>
      <c r="D5" s="6">
        <f>'Data Sheet'!D43</f>
        <v>10735.73</v>
      </c>
      <c r="E5" s="6">
        <f>'Data Sheet'!E43</f>
        <v>11232.97</v>
      </c>
      <c r="F5" s="6">
        <f>'Data Sheet'!F43</f>
        <v>13438.28</v>
      </c>
      <c r="G5" s="6">
        <f>'Data Sheet'!G43</f>
        <v>12428.27</v>
      </c>
      <c r="H5" s="6">
        <f>'Data Sheet'!H43</f>
        <v>12245.61</v>
      </c>
      <c r="I5" s="6">
        <f>'Data Sheet'!I43</f>
        <v>14678.32</v>
      </c>
      <c r="J5" s="6">
        <f>'Data Sheet'!J43</f>
        <v>12806.94</v>
      </c>
      <c r="K5" s="6">
        <f>'Data Sheet'!K43</f>
        <v>13164.78</v>
      </c>
    </row>
    <row r="6" spans="1:11" s="2" customFormat="1" x14ac:dyDescent="0.45">
      <c r="A6" s="2" t="s">
        <v>8</v>
      </c>
      <c r="B6" s="1">
        <f>'Data Sheet'!B50</f>
        <v>6454.24</v>
      </c>
      <c r="C6" s="1">
        <f>'Data Sheet'!C50</f>
        <v>6210.23</v>
      </c>
      <c r="D6" s="1">
        <f>'Data Sheet'!D50</f>
        <v>6302.07</v>
      </c>
      <c r="E6" s="1">
        <f>'Data Sheet'!E50</f>
        <v>6544.84</v>
      </c>
      <c r="F6" s="1">
        <f>'Data Sheet'!F50</f>
        <v>6552.08</v>
      </c>
      <c r="G6" s="1">
        <f>'Data Sheet'!G50</f>
        <v>6361.9</v>
      </c>
      <c r="H6" s="1">
        <f>'Data Sheet'!H50</f>
        <v>6519.39</v>
      </c>
      <c r="I6" s="1">
        <f>'Data Sheet'!I50</f>
        <v>6816.47</v>
      </c>
      <c r="J6" s="1">
        <f>'Data Sheet'!J50</f>
        <v>6694.69</v>
      </c>
      <c r="K6" s="1">
        <f>'Data Sheet'!K50</f>
        <v>6882.52</v>
      </c>
    </row>
    <row r="7" spans="1:11" x14ac:dyDescent="0.45">
      <c r="A7" t="s">
        <v>9</v>
      </c>
      <c r="B7" s="6">
        <f>'Data Sheet'!B44</f>
        <v>673.5</v>
      </c>
      <c r="C7" s="6">
        <f>'Data Sheet'!C44</f>
        <v>820.26</v>
      </c>
      <c r="D7" s="6">
        <f>'Data Sheet'!D44</f>
        <v>868</v>
      </c>
      <c r="E7" s="6">
        <f>'Data Sheet'!E44</f>
        <v>771.13</v>
      </c>
      <c r="F7" s="6">
        <f>'Data Sheet'!F44</f>
        <v>690.31</v>
      </c>
      <c r="G7" s="6">
        <f>'Data Sheet'!G44</f>
        <v>803.4</v>
      </c>
      <c r="H7" s="6">
        <f>'Data Sheet'!H44</f>
        <v>15391.28</v>
      </c>
      <c r="I7" s="6">
        <f>'Data Sheet'!I44</f>
        <v>750.97</v>
      </c>
      <c r="J7" s="6">
        <f>'Data Sheet'!J44</f>
        <v>738.84</v>
      </c>
      <c r="K7" s="6">
        <f>'Data Sheet'!K44</f>
        <v>321.85000000000002</v>
      </c>
    </row>
    <row r="8" spans="1:11" x14ac:dyDescent="0.45">
      <c r="A8" t="s">
        <v>10</v>
      </c>
      <c r="B8" s="6">
        <f>'Data Sheet'!B45</f>
        <v>453.04</v>
      </c>
      <c r="C8" s="6">
        <f>'Data Sheet'!C45</f>
        <v>384.04</v>
      </c>
      <c r="D8" s="6">
        <f>'Data Sheet'!D45</f>
        <v>385.09</v>
      </c>
      <c r="E8" s="6">
        <f>'Data Sheet'!E45</f>
        <v>403.13</v>
      </c>
      <c r="F8" s="6">
        <f>'Data Sheet'!F45</f>
        <v>416.18</v>
      </c>
      <c r="G8" s="6">
        <f>'Data Sheet'!G45</f>
        <v>415.98</v>
      </c>
      <c r="H8" s="6">
        <f>'Data Sheet'!H45</f>
        <v>411.03</v>
      </c>
      <c r="I8" s="6">
        <f>'Data Sheet'!I45</f>
        <v>422.96</v>
      </c>
      <c r="J8" s="6">
        <f>'Data Sheet'!J45</f>
        <v>434.8</v>
      </c>
      <c r="K8" s="6">
        <f>'Data Sheet'!K45</f>
        <v>430.82</v>
      </c>
    </row>
    <row r="9" spans="1:11" x14ac:dyDescent="0.45">
      <c r="A9" t="s">
        <v>11</v>
      </c>
      <c r="B9" s="6">
        <f>'Data Sheet'!B46</f>
        <v>9.8699999999999992</v>
      </c>
      <c r="C9" s="6">
        <f>'Data Sheet'!C46</f>
        <v>11.94</v>
      </c>
      <c r="D9" s="6">
        <f>'Data Sheet'!D46</f>
        <v>10.72</v>
      </c>
      <c r="E9" s="6">
        <f>'Data Sheet'!E46</f>
        <v>9.6</v>
      </c>
      <c r="F9" s="6">
        <f>'Data Sheet'!F46</f>
        <v>14.73</v>
      </c>
      <c r="G9" s="6">
        <f>'Data Sheet'!G46</f>
        <v>9.82</v>
      </c>
      <c r="H9" s="6">
        <f>'Data Sheet'!H46</f>
        <v>10.91</v>
      </c>
      <c r="I9" s="6">
        <f>'Data Sheet'!I46</f>
        <v>16.47</v>
      </c>
      <c r="J9" s="6">
        <f>'Data Sheet'!J46</f>
        <v>20.05</v>
      </c>
      <c r="K9" s="6">
        <f>'Data Sheet'!K46</f>
        <v>19.47</v>
      </c>
    </row>
    <row r="10" spans="1:11" x14ac:dyDescent="0.45">
      <c r="A10" t="s">
        <v>12</v>
      </c>
      <c r="B10" s="6">
        <f>'Data Sheet'!B47</f>
        <v>6664.83</v>
      </c>
      <c r="C10" s="6">
        <f>'Data Sheet'!C47</f>
        <v>6634.51</v>
      </c>
      <c r="D10" s="6">
        <f>'Data Sheet'!D47</f>
        <v>6774.26</v>
      </c>
      <c r="E10" s="6">
        <f>'Data Sheet'!E47</f>
        <v>6903.24</v>
      </c>
      <c r="F10" s="6">
        <f>'Data Sheet'!F47</f>
        <v>6811.48</v>
      </c>
      <c r="G10" s="6">
        <f>'Data Sheet'!G47</f>
        <v>6739.5</v>
      </c>
      <c r="H10" s="6">
        <f>'Data Sheet'!H47</f>
        <v>21488.73</v>
      </c>
      <c r="I10" s="6">
        <f>'Data Sheet'!I47</f>
        <v>7128.01</v>
      </c>
      <c r="J10" s="6">
        <f>'Data Sheet'!J47</f>
        <v>6978.68</v>
      </c>
      <c r="K10" s="6">
        <f>'Data Sheet'!K47</f>
        <v>6754.08</v>
      </c>
    </row>
    <row r="11" spans="1:11" x14ac:dyDescent="0.45">
      <c r="A11" t="s">
        <v>13</v>
      </c>
      <c r="B11" s="6">
        <f>'Data Sheet'!B48</f>
        <v>1700.31</v>
      </c>
      <c r="C11" s="6">
        <f>'Data Sheet'!C48</f>
        <v>1227.99</v>
      </c>
      <c r="D11" s="6">
        <f>'Data Sheet'!D48</f>
        <v>1583.55</v>
      </c>
      <c r="E11" s="6">
        <f>'Data Sheet'!E48</f>
        <v>1726.25</v>
      </c>
      <c r="F11" s="6">
        <f>'Data Sheet'!F48</f>
        <v>1757.05</v>
      </c>
      <c r="G11" s="6">
        <f>'Data Sheet'!G48</f>
        <v>1726.32</v>
      </c>
      <c r="H11" s="6">
        <f>'Data Sheet'!H48</f>
        <v>1680.85</v>
      </c>
      <c r="I11" s="6">
        <f>'Data Sheet'!I48</f>
        <v>1784.6</v>
      </c>
      <c r="J11" s="6">
        <f>'Data Sheet'!J48</f>
        <v>1792.13</v>
      </c>
      <c r="K11" s="6">
        <f>'Data Sheet'!K48</f>
        <v>1735.63</v>
      </c>
    </row>
    <row r="12" spans="1:11" s="2" customFormat="1" x14ac:dyDescent="0.45">
      <c r="A12" s="2" t="s">
        <v>14</v>
      </c>
      <c r="B12" s="1">
        <f>'Data Sheet'!B49</f>
        <v>4898.07</v>
      </c>
      <c r="C12" s="1">
        <f>'Data Sheet'!C49</f>
        <v>5335.23</v>
      </c>
      <c r="D12" s="1">
        <f>'Data Sheet'!D49</f>
        <v>5120.55</v>
      </c>
      <c r="E12" s="1">
        <f>'Data Sheet'!E49</f>
        <v>5091.59</v>
      </c>
      <c r="F12" s="1">
        <f>'Data Sheet'!F49</f>
        <v>4992.87</v>
      </c>
      <c r="G12" s="1">
        <f>'Data Sheet'!G49</f>
        <v>4934.8</v>
      </c>
      <c r="H12" s="1">
        <f>'Data Sheet'!H49</f>
        <v>19727.37</v>
      </c>
      <c r="I12" s="1">
        <f>'Data Sheet'!I49</f>
        <v>5244.2</v>
      </c>
      <c r="J12" s="1">
        <f>'Data Sheet'!J49</f>
        <v>5126.1099999999997</v>
      </c>
      <c r="K12" s="1">
        <f>'Data Sheet'!K49</f>
        <v>4931.1899999999996</v>
      </c>
    </row>
    <row r="14" spans="1:11" s="2" customFormat="1" x14ac:dyDescent="0.45">
      <c r="A14" s="2" t="s">
        <v>18</v>
      </c>
      <c r="B14" s="10">
        <f>IF(B4&gt;0,B6/B4,"")</f>
        <v>0.3631185627475812</v>
      </c>
      <c r="C14" s="10">
        <f t="shared" ref="C14:K14" si="0">IF(C4&gt;0,C6/C4,"")</f>
        <v>0.36115983260483708</v>
      </c>
      <c r="D14" s="10">
        <f t="shared" si="0"/>
        <v>0.36988754416650038</v>
      </c>
      <c r="E14" s="10">
        <f t="shared" si="0"/>
        <v>0.36814658273431877</v>
      </c>
      <c r="F14" s="10">
        <f t="shared" si="0"/>
        <v>0.32776198127497452</v>
      </c>
      <c r="G14" s="10">
        <f t="shared" si="0"/>
        <v>0.3385759681791064</v>
      </c>
      <c r="H14" s="10">
        <f t="shared" si="0"/>
        <v>0.34742286171063153</v>
      </c>
      <c r="I14" s="10">
        <f t="shared" si="0"/>
        <v>0.31712196304313744</v>
      </c>
      <c r="J14" s="10">
        <f t="shared" si="0"/>
        <v>0.34328874047964192</v>
      </c>
      <c r="K14" s="10">
        <f t="shared" si="0"/>
        <v>0.34331406224279581</v>
      </c>
    </row>
    <row r="22" s="23" customFormat="1" x14ac:dyDescent="0.45"/>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4"/>
  <sheetViews>
    <sheetView zoomScale="125" workbookViewId="0">
      <pane xSplit="1" ySplit="3" topLeftCell="B4" activePane="bottomRight" state="frozen"/>
      <selection activeCell="C4" sqref="C4"/>
      <selection pane="topRight" activeCell="C4" sqref="C4"/>
      <selection pane="bottomLeft" activeCell="C4" sqref="C4"/>
      <selection pane="bottomRight" activeCell="K24" sqref="K24"/>
    </sheetView>
  </sheetViews>
  <sheetFormatPr defaultColWidth="8.796875" defaultRowHeight="14.25" x14ac:dyDescent="0.45"/>
  <cols>
    <col min="1" max="1" width="22.796875" bestFit="1" customWidth="1"/>
    <col min="2" max="2" width="13.46484375" customWidth="1"/>
    <col min="3" max="11" width="15.46484375" customWidth="1"/>
  </cols>
  <sheetData>
    <row r="1" spans="1:11" s="2" customFormat="1" x14ac:dyDescent="0.45">
      <c r="A1" s="2" t="str">
        <f>'Profit &amp; Loss'!A1</f>
        <v>ITC LTD</v>
      </c>
      <c r="E1" t="str">
        <f>UPDATE</f>
        <v/>
      </c>
      <c r="G1"/>
      <c r="J1" s="2" t="s">
        <v>1</v>
      </c>
    </row>
    <row r="2" spans="1:11" x14ac:dyDescent="0.45">
      <c r="G2" s="2"/>
      <c r="H2" s="2"/>
    </row>
    <row r="3" spans="1:11" x14ac:dyDescent="0.45">
      <c r="A3" s="11" t="s">
        <v>2</v>
      </c>
      <c r="B3" s="12">
        <f>'Data Sheet'!B56</f>
        <v>42460</v>
      </c>
      <c r="C3" s="12">
        <f>'Data Sheet'!C56</f>
        <v>42825</v>
      </c>
      <c r="D3" s="12">
        <f>'Data Sheet'!D56</f>
        <v>43190</v>
      </c>
      <c r="E3" s="12">
        <f>'Data Sheet'!E56</f>
        <v>43555</v>
      </c>
      <c r="F3" s="12">
        <f>'Data Sheet'!F56</f>
        <v>43921</v>
      </c>
      <c r="G3" s="12">
        <f>'Data Sheet'!G56</f>
        <v>44286</v>
      </c>
      <c r="H3" s="12">
        <f>'Data Sheet'!H56</f>
        <v>44651</v>
      </c>
      <c r="I3" s="12">
        <f>'Data Sheet'!I56</f>
        <v>45016</v>
      </c>
      <c r="J3" s="12">
        <f>'Data Sheet'!J56</f>
        <v>45382</v>
      </c>
      <c r="K3" s="12">
        <f>'Data Sheet'!K56</f>
        <v>45747</v>
      </c>
    </row>
    <row r="4" spans="1:11" x14ac:dyDescent="0.45">
      <c r="A4" t="s">
        <v>24</v>
      </c>
      <c r="B4" s="14">
        <f>'Data Sheet'!B57</f>
        <v>804.72</v>
      </c>
      <c r="C4" s="14">
        <f>'Data Sheet'!C57</f>
        <v>1214.74</v>
      </c>
      <c r="D4" s="14">
        <f>'Data Sheet'!D57</f>
        <v>1220.43</v>
      </c>
      <c r="E4" s="14">
        <f>'Data Sheet'!E57</f>
        <v>1225.8599999999999</v>
      </c>
      <c r="F4" s="14">
        <f>'Data Sheet'!F57</f>
        <v>1229.22</v>
      </c>
      <c r="G4" s="14">
        <f>'Data Sheet'!G57</f>
        <v>1230.8800000000001</v>
      </c>
      <c r="H4" s="14">
        <f>'Data Sheet'!H57</f>
        <v>1232.33</v>
      </c>
      <c r="I4" s="14">
        <f>'Data Sheet'!I57</f>
        <v>1242.8</v>
      </c>
      <c r="J4" s="14">
        <f>'Data Sheet'!J57</f>
        <v>1248.47</v>
      </c>
      <c r="K4" s="14">
        <f>'Data Sheet'!K57</f>
        <v>1251.4100000000001</v>
      </c>
    </row>
    <row r="5" spans="1:11" x14ac:dyDescent="0.45">
      <c r="A5" t="s">
        <v>25</v>
      </c>
      <c r="B5" s="14">
        <f>'Data Sheet'!B58</f>
        <v>41874.800000000003</v>
      </c>
      <c r="C5" s="14">
        <f>'Data Sheet'!C58</f>
        <v>45198.19</v>
      </c>
      <c r="D5" s="14">
        <f>'Data Sheet'!D58</f>
        <v>51289.68</v>
      </c>
      <c r="E5" s="14">
        <f>'Data Sheet'!E58</f>
        <v>57915.01</v>
      </c>
      <c r="F5" s="14">
        <f>'Data Sheet'!F58</f>
        <v>64044.04</v>
      </c>
      <c r="G5" s="14">
        <f>'Data Sheet'!G58</f>
        <v>59116.46</v>
      </c>
      <c r="H5" s="14">
        <f>'Data Sheet'!H58</f>
        <v>61223.24</v>
      </c>
      <c r="I5" s="14">
        <f>'Data Sheet'!I58</f>
        <v>67912.460000000006</v>
      </c>
      <c r="J5" s="14">
        <f>'Data Sheet'!J58</f>
        <v>73258.53</v>
      </c>
      <c r="K5" s="14">
        <f>'Data Sheet'!K58</f>
        <v>68778.64</v>
      </c>
    </row>
    <row r="6" spans="1:11" x14ac:dyDescent="0.45">
      <c r="A6" t="s">
        <v>71</v>
      </c>
      <c r="B6" s="14">
        <f>'Data Sheet'!B59</f>
        <v>83.78</v>
      </c>
      <c r="C6" s="14">
        <f>'Data Sheet'!C59</f>
        <v>45.72</v>
      </c>
      <c r="D6" s="14">
        <f>'Data Sheet'!D59</f>
        <v>35.92</v>
      </c>
      <c r="E6" s="14">
        <f>'Data Sheet'!E59</f>
        <v>13.44</v>
      </c>
      <c r="F6" s="14">
        <f>'Data Sheet'!F59</f>
        <v>277.45</v>
      </c>
      <c r="G6" s="14">
        <f>'Data Sheet'!G59</f>
        <v>270.83</v>
      </c>
      <c r="H6" s="14">
        <f>'Data Sheet'!H59</f>
        <v>249.44</v>
      </c>
      <c r="I6" s="14">
        <f>'Data Sheet'!I59</f>
        <v>306.04000000000002</v>
      </c>
      <c r="J6" s="14">
        <f>'Data Sheet'!J59</f>
        <v>303.43</v>
      </c>
      <c r="K6" s="14">
        <f>'Data Sheet'!K59</f>
        <v>284.54000000000002</v>
      </c>
    </row>
    <row r="7" spans="1:11" x14ac:dyDescent="0.45">
      <c r="A7" t="s">
        <v>72</v>
      </c>
      <c r="B7" s="14">
        <f>'Data Sheet'!B60</f>
        <v>8888.0400000000009</v>
      </c>
      <c r="C7" s="14">
        <f>'Data Sheet'!C60</f>
        <v>9439.67</v>
      </c>
      <c r="D7" s="14">
        <f>'Data Sheet'!D60</f>
        <v>11694.85</v>
      </c>
      <c r="E7" s="14">
        <f>'Data Sheet'!E60</f>
        <v>12584.73</v>
      </c>
      <c r="F7" s="14">
        <f>'Data Sheet'!F60</f>
        <v>11760.04</v>
      </c>
      <c r="G7" s="14">
        <f>'Data Sheet'!G60</f>
        <v>13142.59</v>
      </c>
      <c r="H7" s="14">
        <f>'Data Sheet'!H60</f>
        <v>14491.01</v>
      </c>
      <c r="I7" s="14">
        <f>'Data Sheet'!I60</f>
        <v>16369.66</v>
      </c>
      <c r="J7" s="14">
        <f>'Data Sheet'!J60</f>
        <v>16943.54</v>
      </c>
      <c r="K7" s="14">
        <f>'Data Sheet'!K60</f>
        <v>17688.11</v>
      </c>
    </row>
    <row r="8" spans="1:11" s="2" customFormat="1" x14ac:dyDescent="0.45">
      <c r="A8" s="2" t="s">
        <v>26</v>
      </c>
      <c r="B8" s="15">
        <f>'Data Sheet'!B61</f>
        <v>51651.34</v>
      </c>
      <c r="C8" s="15">
        <f>'Data Sheet'!C61</f>
        <v>55898.32</v>
      </c>
      <c r="D8" s="15">
        <f>'Data Sheet'!D61</f>
        <v>64240.88</v>
      </c>
      <c r="E8" s="15">
        <f>'Data Sheet'!E61</f>
        <v>71739.039999999994</v>
      </c>
      <c r="F8" s="15">
        <f>'Data Sheet'!F61</f>
        <v>77310.75</v>
      </c>
      <c r="G8" s="15">
        <f>'Data Sheet'!G61</f>
        <v>73760.759999999995</v>
      </c>
      <c r="H8" s="15">
        <f>'Data Sheet'!H61</f>
        <v>77196.02</v>
      </c>
      <c r="I8" s="15">
        <f>'Data Sheet'!I61</f>
        <v>85830.96</v>
      </c>
      <c r="J8" s="15">
        <f>'Data Sheet'!J61</f>
        <v>91753.97</v>
      </c>
      <c r="K8" s="15">
        <f>'Data Sheet'!K61</f>
        <v>88002.7</v>
      </c>
    </row>
    <row r="9" spans="1:11" s="2" customFormat="1" x14ac:dyDescent="0.45">
      <c r="B9" s="15"/>
      <c r="C9" s="15"/>
      <c r="D9" s="15"/>
      <c r="E9" s="15"/>
      <c r="F9" s="15"/>
      <c r="G9" s="15"/>
      <c r="H9" s="15"/>
      <c r="I9" s="15"/>
      <c r="J9" s="15"/>
      <c r="K9" s="15"/>
    </row>
    <row r="10" spans="1:11" x14ac:dyDescent="0.45">
      <c r="A10" t="s">
        <v>27</v>
      </c>
      <c r="B10" s="14">
        <f>'Data Sheet'!B62</f>
        <v>15106.63</v>
      </c>
      <c r="C10" s="14">
        <f>'Data Sheet'!C62</f>
        <v>15893.48</v>
      </c>
      <c r="D10" s="14">
        <f>'Data Sheet'!D62</f>
        <v>16523.96</v>
      </c>
      <c r="E10" s="14">
        <f>'Data Sheet'!E62</f>
        <v>19374.189999999999</v>
      </c>
      <c r="F10" s="14">
        <f>'Data Sheet'!F62</f>
        <v>21713.34</v>
      </c>
      <c r="G10" s="14">
        <f>'Data Sheet'!G62</f>
        <v>23298.48</v>
      </c>
      <c r="H10" s="14">
        <f>'Data Sheet'!H62</f>
        <v>24231.59</v>
      </c>
      <c r="I10" s="14">
        <f>'Data Sheet'!I62</f>
        <v>25851.27</v>
      </c>
      <c r="J10" s="14">
        <f>'Data Sheet'!J62</f>
        <v>27820.22</v>
      </c>
      <c r="K10" s="14">
        <f>'Data Sheet'!K62</f>
        <v>21954.85</v>
      </c>
    </row>
    <row r="11" spans="1:11" x14ac:dyDescent="0.45">
      <c r="A11" t="s">
        <v>28</v>
      </c>
      <c r="B11" s="14">
        <f>'Data Sheet'!B63</f>
        <v>2559.7199999999998</v>
      </c>
      <c r="C11" s="14">
        <f>'Data Sheet'!C63</f>
        <v>3729.89</v>
      </c>
      <c r="D11" s="14">
        <f>'Data Sheet'!D63</f>
        <v>5508.33</v>
      </c>
      <c r="E11" s="14">
        <f>'Data Sheet'!E63</f>
        <v>4136.42</v>
      </c>
      <c r="F11" s="14">
        <f>'Data Sheet'!F63</f>
        <v>3256.46</v>
      </c>
      <c r="G11" s="14">
        <f>'Data Sheet'!G63</f>
        <v>4011.29</v>
      </c>
      <c r="H11" s="14">
        <f>'Data Sheet'!H63</f>
        <v>3225.54</v>
      </c>
      <c r="I11" s="14">
        <f>'Data Sheet'!I63</f>
        <v>3003.3</v>
      </c>
      <c r="J11" s="14">
        <f>'Data Sheet'!J63</f>
        <v>2860.78</v>
      </c>
      <c r="K11" s="14">
        <f>'Data Sheet'!K63</f>
        <v>1090.9100000000001</v>
      </c>
    </row>
    <row r="12" spans="1:11" x14ac:dyDescent="0.45">
      <c r="A12" t="s">
        <v>29</v>
      </c>
      <c r="B12" s="14">
        <f>'Data Sheet'!B64</f>
        <v>11747.59</v>
      </c>
      <c r="C12" s="14">
        <f>'Data Sheet'!C64</f>
        <v>17581.38</v>
      </c>
      <c r="D12" s="14">
        <f>'Data Sheet'!D64</f>
        <v>22052.86</v>
      </c>
      <c r="E12" s="14">
        <f>'Data Sheet'!E64</f>
        <v>25043.49</v>
      </c>
      <c r="F12" s="14">
        <f>'Data Sheet'!F64</f>
        <v>28663.35</v>
      </c>
      <c r="G12" s="14">
        <f>'Data Sheet'!G64</f>
        <v>24870.87</v>
      </c>
      <c r="H12" s="14">
        <f>'Data Sheet'!H64</f>
        <v>24841.01</v>
      </c>
      <c r="I12" s="14">
        <f>'Data Sheet'!I64</f>
        <v>29415.02</v>
      </c>
      <c r="J12" s="14">
        <f>'Data Sheet'!J64</f>
        <v>31114.02</v>
      </c>
      <c r="K12" s="14">
        <f>'Data Sheet'!K64</f>
        <v>34719.82</v>
      </c>
    </row>
    <row r="13" spans="1:11" x14ac:dyDescent="0.45">
      <c r="A13" t="s">
        <v>73</v>
      </c>
      <c r="B13" s="14">
        <f>'Data Sheet'!B65</f>
        <v>22237.4</v>
      </c>
      <c r="C13" s="14">
        <f>'Data Sheet'!C65</f>
        <v>18693.57</v>
      </c>
      <c r="D13" s="14">
        <f>'Data Sheet'!D65</f>
        <v>20155.73</v>
      </c>
      <c r="E13" s="14">
        <f>'Data Sheet'!E65</f>
        <v>23184.94</v>
      </c>
      <c r="F13" s="14">
        <f>'Data Sheet'!F65</f>
        <v>23677.599999999999</v>
      </c>
      <c r="G13" s="14">
        <f>'Data Sheet'!G65</f>
        <v>21580.12</v>
      </c>
      <c r="H13" s="14">
        <f>'Data Sheet'!H65</f>
        <v>24897.88</v>
      </c>
      <c r="I13" s="14">
        <f>'Data Sheet'!I65</f>
        <v>27561.37</v>
      </c>
      <c r="J13" s="14">
        <f>'Data Sheet'!J65</f>
        <v>29958.95</v>
      </c>
      <c r="K13" s="14">
        <f>'Data Sheet'!K65</f>
        <v>30237.119999999999</v>
      </c>
    </row>
    <row r="14" spans="1:11" s="2" customFormat="1" x14ac:dyDescent="0.45">
      <c r="A14" s="2" t="s">
        <v>26</v>
      </c>
      <c r="B14" s="14">
        <f>'Data Sheet'!B66</f>
        <v>51651.34</v>
      </c>
      <c r="C14" s="14">
        <f>'Data Sheet'!C66</f>
        <v>55898.32</v>
      </c>
      <c r="D14" s="14">
        <f>'Data Sheet'!D66</f>
        <v>64240.88</v>
      </c>
      <c r="E14" s="14">
        <f>'Data Sheet'!E66</f>
        <v>71739.039999999994</v>
      </c>
      <c r="F14" s="14">
        <f>'Data Sheet'!F66</f>
        <v>77310.75</v>
      </c>
      <c r="G14" s="14">
        <f>'Data Sheet'!G66</f>
        <v>73760.759999999995</v>
      </c>
      <c r="H14" s="14">
        <f>'Data Sheet'!H66</f>
        <v>77196.02</v>
      </c>
      <c r="I14" s="14">
        <f>'Data Sheet'!I66</f>
        <v>85830.96</v>
      </c>
      <c r="J14" s="14">
        <f>'Data Sheet'!J66</f>
        <v>91753.97</v>
      </c>
      <c r="K14" s="14">
        <f>'Data Sheet'!K66</f>
        <v>88002.7</v>
      </c>
    </row>
    <row r="15" spans="1:11" x14ac:dyDescent="0.45">
      <c r="B15" s="4"/>
      <c r="C15" s="4"/>
      <c r="D15" s="4"/>
      <c r="E15" s="4"/>
      <c r="F15" s="4"/>
      <c r="G15" s="4"/>
      <c r="H15" s="4"/>
      <c r="I15" s="4"/>
      <c r="J15" s="4"/>
      <c r="K15" s="4"/>
    </row>
    <row r="16" spans="1:11" x14ac:dyDescent="0.45">
      <c r="A16" t="s">
        <v>30</v>
      </c>
      <c r="B16" s="4">
        <f>B13-B7</f>
        <v>13349.36</v>
      </c>
      <c r="C16" s="4">
        <f t="shared" ref="C16:K16" si="0">C13-C7</f>
        <v>9253.9</v>
      </c>
      <c r="D16" s="4">
        <f t="shared" si="0"/>
        <v>8460.8799999999992</v>
      </c>
      <c r="E16" s="4">
        <f t="shared" si="0"/>
        <v>10600.21</v>
      </c>
      <c r="F16" s="4">
        <f t="shared" si="0"/>
        <v>11917.559999999998</v>
      </c>
      <c r="G16" s="4">
        <f t="shared" si="0"/>
        <v>8437.5299999999988</v>
      </c>
      <c r="H16" s="4">
        <f t="shared" si="0"/>
        <v>10406.870000000001</v>
      </c>
      <c r="I16" s="4">
        <f t="shared" si="0"/>
        <v>11191.71</v>
      </c>
      <c r="J16" s="4">
        <f t="shared" si="0"/>
        <v>13015.41</v>
      </c>
      <c r="K16" s="4">
        <f t="shared" si="0"/>
        <v>12549.009999999998</v>
      </c>
    </row>
    <row r="17" spans="1:11" x14ac:dyDescent="0.45">
      <c r="A17" t="s">
        <v>44</v>
      </c>
      <c r="B17" s="4">
        <f>'Data Sheet'!B67</f>
        <v>1917.18</v>
      </c>
      <c r="C17" s="4">
        <f>'Data Sheet'!C67</f>
        <v>2474.29</v>
      </c>
      <c r="D17" s="4">
        <f>'Data Sheet'!D67</f>
        <v>2682.29</v>
      </c>
      <c r="E17" s="4">
        <f>'Data Sheet'!E67</f>
        <v>4035.28</v>
      </c>
      <c r="F17" s="4">
        <f>'Data Sheet'!F67</f>
        <v>2562.48</v>
      </c>
      <c r="G17" s="4">
        <f>'Data Sheet'!G67</f>
        <v>2501.6999999999998</v>
      </c>
      <c r="H17" s="4">
        <f>'Data Sheet'!H67</f>
        <v>2461.9</v>
      </c>
      <c r="I17" s="4">
        <f>'Data Sheet'!I67</f>
        <v>2956.17</v>
      </c>
      <c r="J17" s="4">
        <f>'Data Sheet'!J67</f>
        <v>4025.82</v>
      </c>
      <c r="K17" s="4">
        <f>'Data Sheet'!K67</f>
        <v>4719.67</v>
      </c>
    </row>
    <row r="18" spans="1:11" x14ac:dyDescent="0.45">
      <c r="A18" t="s">
        <v>45</v>
      </c>
      <c r="B18" s="4">
        <f>'Data Sheet'!B68</f>
        <v>9062.1</v>
      </c>
      <c r="C18" s="4">
        <f>'Data Sheet'!C68</f>
        <v>8116.1</v>
      </c>
      <c r="D18" s="4">
        <f>'Data Sheet'!D68</f>
        <v>7495.09</v>
      </c>
      <c r="E18" s="4">
        <f>'Data Sheet'!E68</f>
        <v>7859.56</v>
      </c>
      <c r="F18" s="4">
        <f>'Data Sheet'!F68</f>
        <v>8879.33</v>
      </c>
      <c r="G18" s="4">
        <f>'Data Sheet'!G68</f>
        <v>10397.16</v>
      </c>
      <c r="H18" s="4">
        <f>'Data Sheet'!H68</f>
        <v>10864.15</v>
      </c>
      <c r="I18" s="4">
        <f>'Data Sheet'!I68</f>
        <v>11771.16</v>
      </c>
      <c r="J18" s="4">
        <f>'Data Sheet'!J68</f>
        <v>14152.88</v>
      </c>
      <c r="K18" s="4">
        <f>'Data Sheet'!K68</f>
        <v>15637.56</v>
      </c>
    </row>
    <row r="20" spans="1:11" x14ac:dyDescent="0.45">
      <c r="A20" t="s">
        <v>46</v>
      </c>
      <c r="B20" s="4">
        <f>IF('Profit &amp; Loss'!B4&gt;0,'Balance Sheet'!B17/('Profit &amp; Loss'!B4/365),0)</f>
        <v>17.854891674597688</v>
      </c>
      <c r="C20" s="4">
        <f>IF('Profit &amp; Loss'!C4&gt;0,'Balance Sheet'!C17/('Profit &amp; Loss'!C4/365),0)</f>
        <v>21.116823249375695</v>
      </c>
      <c r="D20" s="4">
        <f>IF('Profit &amp; Loss'!D4&gt;0,'Balance Sheet'!D17/('Profit &amp; Loss'!D4/365),0)</f>
        <v>22.533020368275956</v>
      </c>
      <c r="E20" s="4">
        <f>IF('Profit &amp; Loss'!E4&gt;0,'Balance Sheet'!E17/('Profit &amp; Loss'!E4/365),0)</f>
        <v>30.469383474163411</v>
      </c>
      <c r="F20" s="4">
        <f>IF('Profit &amp; Loss'!F4&gt;0,'Balance Sheet'!F17/('Profit &amp; Loss'!F4/365),0)</f>
        <v>18.938018980434403</v>
      </c>
      <c r="G20" s="4">
        <f>IF('Profit &amp; Loss'!G4&gt;0,'Balance Sheet'!G17/('Profit &amp; Loss'!G4/365),0)</f>
        <v>18.537713584442557</v>
      </c>
      <c r="H20" s="4">
        <f>IF('Profit &amp; Loss'!H4&gt;0,'Balance Sheet'!H17/('Profit &amp; Loss'!H4/365),0)</f>
        <v>14.817385044061677</v>
      </c>
      <c r="I20" s="4">
        <f>IF('Profit &amp; Loss'!I4&gt;0,'Balance Sheet'!I17/('Profit &amp; Loss'!I4/365),0)</f>
        <v>15.214563002342249</v>
      </c>
      <c r="J20" s="4">
        <f>IF('Profit &amp; Loss'!J4&gt;0,'Balance Sheet'!J17/('Profit &amp; Loss'!J4/365),0)</f>
        <v>21.630830799179297</v>
      </c>
      <c r="K20" s="4">
        <f>IF('Profit &amp; Loss'!K4&gt;0,'Balance Sheet'!K17/('Profit &amp; Loss'!K4/365),0)</f>
        <v>22.870461532906003</v>
      </c>
    </row>
    <row r="21" spans="1:11" x14ac:dyDescent="0.45">
      <c r="A21" t="s">
        <v>47</v>
      </c>
      <c r="B21" s="4">
        <f>IF('Balance Sheet'!B18&gt;0,'Profit &amp; Loss'!B4/'Balance Sheet'!B18,0)</f>
        <v>4.3248364065724276</v>
      </c>
      <c r="C21" s="4">
        <f>IF('Balance Sheet'!C18&gt;0,'Profit &amp; Loss'!C4/'Balance Sheet'!C18,0)</f>
        <v>5.2694767191138601</v>
      </c>
      <c r="D21" s="4">
        <f>IF('Balance Sheet'!D18&gt;0,'Profit &amp; Loss'!D4/'Balance Sheet'!D18,0)</f>
        <v>5.7969870942176813</v>
      </c>
      <c r="E21" s="4">
        <f>IF('Balance Sheet'!E18&gt;0,'Profit &amp; Loss'!E4/'Balance Sheet'!E18,0)</f>
        <v>6.1504180895622653</v>
      </c>
      <c r="F21" s="4">
        <f>IF('Balance Sheet'!F18&gt;0,'Profit &amp; Loss'!F4/'Balance Sheet'!F18,0)</f>
        <v>5.5620975906965953</v>
      </c>
      <c r="G21" s="4">
        <f>IF('Balance Sheet'!G18&gt;0,'Profit &amp; Loss'!G4/'Balance Sheet'!G18,0)</f>
        <v>4.7375869949101483</v>
      </c>
      <c r="H21" s="4">
        <f>IF('Balance Sheet'!H18&gt;0,'Profit &amp; Loss'!H4/'Balance Sheet'!H18,0)</f>
        <v>5.5820786715941884</v>
      </c>
      <c r="I21" s="4">
        <f>IF('Balance Sheet'!I18&gt;0,'Profit &amp; Loss'!I4/'Balance Sheet'!I18,0)</f>
        <v>6.0248123379514</v>
      </c>
      <c r="J21" s="4">
        <f>IF('Balance Sheet'!J18&gt;0,'Profit &amp; Loss'!J4/'Balance Sheet'!J18,0)</f>
        <v>4.7998668822176125</v>
      </c>
      <c r="K21" s="4">
        <f>IF('Balance Sheet'!K18&gt;0,'Profit &amp; Loss'!K4/'Balance Sheet'!K18,0)</f>
        <v>4.8168218059594974</v>
      </c>
    </row>
    <row r="23" spans="1:11" s="2" customFormat="1" x14ac:dyDescent="0.45">
      <c r="A23" s="2" t="s">
        <v>59</v>
      </c>
      <c r="B23" s="10">
        <f>IF(SUM('Balance Sheet'!B4:B5)&gt;0,'Profit &amp; Loss'!B12/SUM('Balance Sheet'!B4:B5),"")</f>
        <v>0.21894458981731754</v>
      </c>
      <c r="C23" s="10">
        <f>IF(SUM('Balance Sheet'!C4:C5)&gt;0,'Profit &amp; Loss'!C12/SUM('Balance Sheet'!C4:C5),"")</f>
        <v>0.2216933944915781</v>
      </c>
      <c r="D23" s="10">
        <f>IF(SUM('Balance Sheet'!D4:D5)&gt;0,'Profit &amp; Loss'!D12/SUM('Balance Sheet'!D4:D5),"")</f>
        <v>0.21464818870118538</v>
      </c>
      <c r="E23" s="10">
        <f>IF(SUM('Balance Sheet'!E4:E5)&gt;0,'Profit &amp; Loss'!E12/SUM('Balance Sheet'!E4:E5),"")</f>
        <v>0.21292094620860327</v>
      </c>
      <c r="F23" s="10">
        <f>IF(SUM('Balance Sheet'!F4:F5)&gt;0,'Profit &amp; Loss'!F12/SUM('Balance Sheet'!F4:F5),"")</f>
        <v>0.23449464604648212</v>
      </c>
      <c r="G23" s="10">
        <f>IF(SUM('Balance Sheet'!G4:G5)&gt;0,'Profit &amp; Loss'!G12/SUM('Balance Sheet'!G4:G5),"")</f>
        <v>0.21809063995198466</v>
      </c>
      <c r="H23" s="10">
        <f>IF(SUM('Balance Sheet'!H4:H5)&gt;0,'Profit &amp; Loss'!H12/SUM('Balance Sheet'!H4:H5),"")</f>
        <v>0.24405605456807136</v>
      </c>
      <c r="I23" s="10">
        <f>IF(SUM('Balance Sheet'!I4:I5)&gt;0,'Profit &amp; Loss'!I12/SUM('Balance Sheet'!I4:I5),"")</f>
        <v>0.2775155497933201</v>
      </c>
      <c r="J23" s="10">
        <f>IF(SUM('Balance Sheet'!J4:J5)&gt;0,'Profit &amp; Loss'!J12/SUM('Balance Sheet'!J4:J5),"")</f>
        <v>0.27458869636409999</v>
      </c>
      <c r="K23" s="10">
        <f>IF(SUM('Balance Sheet'!K4:K5)&gt;0,'Profit &amp; Loss'!K12/SUM('Balance Sheet'!K4:K5),"")</f>
        <v>0.49616743098141436</v>
      </c>
    </row>
    <row r="24" spans="1:11" s="2" customFormat="1" x14ac:dyDescent="0.45">
      <c r="A24" s="2" t="s">
        <v>60</v>
      </c>
      <c r="B24" s="10"/>
      <c r="C24" s="10">
        <f>IF((B4+B5+B6+C4+C5+C6)&gt;0,('Profit &amp; Loss'!C10+'Profit &amp; Loss'!C9)*2/(B4+B5+B6+C4+C5+C6),"")</f>
        <v>0.36034518411668875</v>
      </c>
      <c r="D24" s="10">
        <f>IF((C4+C5+C6+D4+D5+D6)&gt;0,('Profit &amp; Loss'!D10+'Profit &amp; Loss'!D9)*2/(C4+C5+C6+D4+D5+D6),"")</f>
        <v>0.35400589143866729</v>
      </c>
      <c r="E24" s="10">
        <f>IF((D4+D5+D6+E4+E5+E6)&gt;0,('Profit &amp; Loss'!E10+'Profit &amp; Loss'!E9)*2/(D4+D5+D6+E4+E5+E6),"")</f>
        <v>0.34415687544012852</v>
      </c>
      <c r="F24" s="10">
        <f>IF((E4+E5+E6+F4+F5+F6)&gt;0,('Profit &amp; Loss'!F10+'Profit &amp; Loss'!F9)*2/(E4+E5+E6+F4+F5+F6),"")</f>
        <v>0.32261652337652486</v>
      </c>
      <c r="G24" s="10">
        <f>IF((F4+F5+F6+G4+G5+G6)&gt;0,('Profit &amp; Loss'!G10+'Profit &amp; Loss'!G9)*2/(F4+F5+F6+G4+G5+G6),"")</f>
        <v>0.28527066262298589</v>
      </c>
      <c r="H24" s="10">
        <f>IF((G4+G5+G6+H4+H5+H6)&gt;0,('Profit &amp; Loss'!H10+'Profit &amp; Loss'!H9)*2/(G4+G5+G6+H4+H5+H6),"")</f>
        <v>0.33733252742915004</v>
      </c>
      <c r="I24" s="10">
        <f>IF((H4+H5+H6+I4+I5+I6)&gt;0,('Profit &amp; Loss'!I10+'Profit &amp; Loss'!I9)*2/(H4+H5+H6+I4+I5+I6),"")</f>
        <v>0.39333609298769096</v>
      </c>
      <c r="J24" s="10">
        <f>IF((I4+I5+I6+J4+J5+J6)&gt;0,('Profit &amp; Loss'!J10+'Profit &amp; Loss'!J9)*2/(I4+I5+I6+J4+J5+J6),"")</f>
        <v>0.3742927321936183</v>
      </c>
      <c r="K24" s="10">
        <f>IF((J4+J5+J6+K4+K5+K6)&gt;0,('Profit &amp; Loss'!K10+'Profit &amp; Loss'!K9)*2/(J4+J5+J6+K4+K5+K6),"")</f>
        <v>0.57864605289976878</v>
      </c>
    </row>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96875" defaultRowHeight="14.25" x14ac:dyDescent="0.45"/>
  <cols>
    <col min="1" max="1" width="26.796875" bestFit="1" customWidth="1"/>
    <col min="2" max="6" width="13.46484375" customWidth="1"/>
    <col min="7" max="11" width="13.46484375" bestFit="1" customWidth="1"/>
  </cols>
  <sheetData>
    <row r="1" spans="1:11" s="2" customFormat="1" x14ac:dyDescent="0.45">
      <c r="A1" s="2" t="str">
        <f>'Balance Sheet'!A1</f>
        <v>ITC LTD</v>
      </c>
      <c r="E1" t="str">
        <f>UPDATE</f>
        <v/>
      </c>
      <c r="F1"/>
      <c r="J1" s="2" t="s">
        <v>1</v>
      </c>
    </row>
    <row r="3" spans="1:11" s="2" customFormat="1" x14ac:dyDescent="0.45">
      <c r="A3" s="11" t="s">
        <v>2</v>
      </c>
      <c r="B3" s="12">
        <f>'Data Sheet'!B81</f>
        <v>42460</v>
      </c>
      <c r="C3" s="12">
        <f>'Data Sheet'!C81</f>
        <v>42825</v>
      </c>
      <c r="D3" s="12">
        <f>'Data Sheet'!D81</f>
        <v>43190</v>
      </c>
      <c r="E3" s="12">
        <f>'Data Sheet'!E81</f>
        <v>43555</v>
      </c>
      <c r="F3" s="12">
        <f>'Data Sheet'!F81</f>
        <v>43921</v>
      </c>
      <c r="G3" s="12">
        <f>'Data Sheet'!G81</f>
        <v>44286</v>
      </c>
      <c r="H3" s="12">
        <f>'Data Sheet'!H81</f>
        <v>44651</v>
      </c>
      <c r="I3" s="12">
        <f>'Data Sheet'!I81</f>
        <v>45016</v>
      </c>
      <c r="J3" s="12">
        <f>'Data Sheet'!J81</f>
        <v>45382</v>
      </c>
      <c r="K3" s="12">
        <f>'Data Sheet'!K81</f>
        <v>45747</v>
      </c>
    </row>
    <row r="4" spans="1:11" s="2" customFormat="1" x14ac:dyDescent="0.45">
      <c r="A4" s="2" t="s">
        <v>32</v>
      </c>
      <c r="B4" s="1">
        <f>'Data Sheet'!B82</f>
        <v>9799.0400000000009</v>
      </c>
      <c r="C4" s="1">
        <f>'Data Sheet'!C82</f>
        <v>10627.31</v>
      </c>
      <c r="D4" s="1">
        <f>'Data Sheet'!D82</f>
        <v>13169.4</v>
      </c>
      <c r="E4" s="1">
        <f>'Data Sheet'!E82</f>
        <v>12583.41</v>
      </c>
      <c r="F4" s="1">
        <f>'Data Sheet'!F82</f>
        <v>14689.66</v>
      </c>
      <c r="G4" s="1">
        <f>'Data Sheet'!G82</f>
        <v>12526.97</v>
      </c>
      <c r="H4" s="1">
        <f>'Data Sheet'!H82</f>
        <v>15775.51</v>
      </c>
      <c r="I4" s="1">
        <f>'Data Sheet'!I82</f>
        <v>18877.55</v>
      </c>
      <c r="J4" s="1">
        <f>'Data Sheet'!J82</f>
        <v>17178.86</v>
      </c>
      <c r="K4" s="1">
        <f>'Data Sheet'!K82</f>
        <v>17627.04</v>
      </c>
    </row>
    <row r="5" spans="1:11" x14ac:dyDescent="0.45">
      <c r="A5" t="s">
        <v>33</v>
      </c>
      <c r="B5" s="6">
        <f>'Data Sheet'!B83</f>
        <v>-3920.73</v>
      </c>
      <c r="C5" s="6">
        <f>'Data Sheet'!C83</f>
        <v>-3250.93</v>
      </c>
      <c r="D5" s="6">
        <f>'Data Sheet'!D83</f>
        <v>-7113.89</v>
      </c>
      <c r="E5" s="6">
        <f>'Data Sheet'!E83</f>
        <v>-5545.68</v>
      </c>
      <c r="F5" s="6">
        <f>'Data Sheet'!F83</f>
        <v>-6174.02</v>
      </c>
      <c r="G5" s="6">
        <f>'Data Sheet'!G83</f>
        <v>5739.98</v>
      </c>
      <c r="H5" s="6">
        <f>'Data Sheet'!H83</f>
        <v>-2238.4899999999998</v>
      </c>
      <c r="I5" s="6">
        <f>'Data Sheet'!I83</f>
        <v>-5732.29</v>
      </c>
      <c r="J5" s="6">
        <f>'Data Sheet'!J83</f>
        <v>1562.77</v>
      </c>
      <c r="K5" s="6">
        <f>'Data Sheet'!K83</f>
        <v>-563.84</v>
      </c>
    </row>
    <row r="6" spans="1:11" x14ac:dyDescent="0.45">
      <c r="A6" t="s">
        <v>34</v>
      </c>
      <c r="B6" s="6">
        <f>'Data Sheet'!B84</f>
        <v>-5612.52</v>
      </c>
      <c r="C6" s="6">
        <f>'Data Sheet'!C84</f>
        <v>-7301.03</v>
      </c>
      <c r="D6" s="6">
        <f>'Data Sheet'!D84</f>
        <v>-6221.13</v>
      </c>
      <c r="E6" s="6">
        <f>'Data Sheet'!E84</f>
        <v>-6868.64</v>
      </c>
      <c r="F6" s="6">
        <f>'Data Sheet'!F84</f>
        <v>-8181.48</v>
      </c>
      <c r="G6" s="6">
        <f>'Data Sheet'!G84</f>
        <v>-18633.830000000002</v>
      </c>
      <c r="H6" s="6">
        <f>'Data Sheet'!H84</f>
        <v>-13580.5</v>
      </c>
      <c r="I6" s="6">
        <f>'Data Sheet'!I84</f>
        <v>-13006.03</v>
      </c>
      <c r="J6" s="6">
        <f>'Data Sheet'!J84</f>
        <v>-18550.96</v>
      </c>
      <c r="K6" s="6">
        <f>'Data Sheet'!K84</f>
        <v>-17037.400000000001</v>
      </c>
    </row>
    <row r="7" spans="1:11" s="2" customFormat="1" x14ac:dyDescent="0.45">
      <c r="A7" s="2" t="s">
        <v>35</v>
      </c>
      <c r="B7" s="1">
        <f>'Data Sheet'!B85</f>
        <v>265.79000000000002</v>
      </c>
      <c r="C7" s="1">
        <f>'Data Sheet'!C85</f>
        <v>75.349999999999994</v>
      </c>
      <c r="D7" s="1">
        <f>'Data Sheet'!D85</f>
        <v>-165.62</v>
      </c>
      <c r="E7" s="1">
        <f>'Data Sheet'!E85</f>
        <v>169.09</v>
      </c>
      <c r="F7" s="1">
        <f>'Data Sheet'!F85</f>
        <v>334.16</v>
      </c>
      <c r="G7" s="1">
        <f>'Data Sheet'!G85</f>
        <v>-366.88</v>
      </c>
      <c r="H7" s="1">
        <f>'Data Sheet'!H85</f>
        <v>-43.48</v>
      </c>
      <c r="I7" s="1">
        <f>'Data Sheet'!I85</f>
        <v>139.22999999999999</v>
      </c>
      <c r="J7" s="1">
        <f>'Data Sheet'!J85</f>
        <v>190.67</v>
      </c>
      <c r="K7" s="1">
        <f>'Data Sheet'!K85</f>
        <v>25.8</v>
      </c>
    </row>
    <row r="8" spans="1:11" x14ac:dyDescent="0.45">
      <c r="B8" s="6"/>
      <c r="C8" s="6"/>
      <c r="D8" s="6"/>
      <c r="E8" s="6"/>
      <c r="F8" s="6"/>
      <c r="G8" s="6"/>
      <c r="H8" s="6"/>
      <c r="I8" s="6"/>
      <c r="J8" s="6"/>
      <c r="K8" s="6"/>
    </row>
    <row r="24" customFormat="1" x14ac:dyDescent="0.45"/>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796875" defaultRowHeight="14.25" x14ac:dyDescent="0.45"/>
  <cols>
    <col min="1" max="1" width="8.796875" style="2"/>
    <col min="2" max="2" width="10.46484375" customWidth="1"/>
    <col min="3" max="3" width="13.33203125" style="20" customWidth="1"/>
    <col min="6" max="6" width="6.796875" customWidth="1"/>
  </cols>
  <sheetData>
    <row r="1" spans="1:7" ht="21" x14ac:dyDescent="0.65">
      <c r="A1" s="19" t="s">
        <v>56</v>
      </c>
    </row>
    <row r="3" spans="1:7" x14ac:dyDescent="0.45">
      <c r="A3" s="2" t="s">
        <v>48</v>
      </c>
    </row>
    <row r="4" spans="1:7" x14ac:dyDescent="0.45">
      <c r="B4" t="s">
        <v>90</v>
      </c>
    </row>
    <row r="5" spans="1:7" x14ac:dyDescent="0.45">
      <c r="B5" t="s">
        <v>49</v>
      </c>
    </row>
    <row r="7" spans="1:7" x14ac:dyDescent="0.45">
      <c r="A7" s="2" t="s">
        <v>50</v>
      </c>
    </row>
    <row r="8" spans="1:7" x14ac:dyDescent="0.45">
      <c r="B8" t="s">
        <v>51</v>
      </c>
      <c r="C8" s="21" t="s">
        <v>91</v>
      </c>
    </row>
    <row r="10" spans="1:7" x14ac:dyDescent="0.45">
      <c r="A10" s="2" t="s">
        <v>52</v>
      </c>
    </row>
    <row r="11" spans="1:7" x14ac:dyDescent="0.45">
      <c r="B11" t="s">
        <v>53</v>
      </c>
    </row>
    <row r="14" spans="1:7" x14ac:dyDescent="0.45">
      <c r="A14" s="2" t="s">
        <v>54</v>
      </c>
    </row>
    <row r="15" spans="1:7" x14ac:dyDescent="0.45">
      <c r="B15" t="s">
        <v>55</v>
      </c>
    </row>
    <row r="16" spans="1:7" x14ac:dyDescent="0.45">
      <c r="B16" t="s">
        <v>92</v>
      </c>
      <c r="G16" s="22"/>
    </row>
  </sheetData>
  <hyperlinks>
    <hyperlink ref="C8" r:id="rId1" display=" http://www.screener.in/excel" xr:uid="{00000000-0004-0000-04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93"/>
  <sheetViews>
    <sheetView zoomScale="120" zoomScaleNormal="120" zoomScalePageLayoutView="120" workbookViewId="0">
      <pane xSplit="1" ySplit="1" topLeftCell="B12" activePane="bottomRight" state="frozen"/>
      <selection activeCell="C4" sqref="C4"/>
      <selection pane="topRight" activeCell="C4" sqref="C4"/>
      <selection pane="bottomLeft" activeCell="C4" sqref="C4"/>
      <selection pane="bottomRight" activeCell="K69" sqref="K69"/>
    </sheetView>
  </sheetViews>
  <sheetFormatPr defaultColWidth="8.796875" defaultRowHeight="14.25" x14ac:dyDescent="0.45"/>
  <cols>
    <col min="1" max="1" width="27.6640625" style="4" bestFit="1" customWidth="1"/>
    <col min="2" max="11" width="13.46484375" style="4" bestFit="1" customWidth="1"/>
    <col min="12" max="16384" width="8.796875" style="4"/>
  </cols>
  <sheetData>
    <row r="1" spans="1:11" s="1" customFormat="1" x14ac:dyDescent="0.45">
      <c r="A1" s="1" t="s">
        <v>0</v>
      </c>
      <c r="B1" s="1" t="s">
        <v>63</v>
      </c>
      <c r="E1" s="286" t="str">
        <f>IF(B2&lt;&gt;B3, "A NEW VERSION OF THE WORKSHEET IS AVAILABLE", "")</f>
        <v/>
      </c>
      <c r="F1" s="286"/>
      <c r="G1" s="286"/>
      <c r="H1" s="286"/>
      <c r="I1" s="286"/>
      <c r="J1" s="286"/>
      <c r="K1" s="286"/>
    </row>
    <row r="2" spans="1:11" x14ac:dyDescent="0.45">
      <c r="A2" s="1" t="s">
        <v>61</v>
      </c>
      <c r="B2" s="4">
        <v>2.1</v>
      </c>
      <c r="E2" s="287" t="s">
        <v>36</v>
      </c>
      <c r="F2" s="287"/>
      <c r="G2" s="287"/>
      <c r="H2" s="287"/>
      <c r="I2" s="287"/>
      <c r="J2" s="287"/>
      <c r="K2" s="287"/>
    </row>
    <row r="3" spans="1:11" x14ac:dyDescent="0.45">
      <c r="A3" s="1" t="s">
        <v>62</v>
      </c>
      <c r="B3" s="4">
        <v>2.1</v>
      </c>
    </row>
    <row r="4" spans="1:11" x14ac:dyDescent="0.45">
      <c r="A4" s="1"/>
    </row>
    <row r="5" spans="1:11" x14ac:dyDescent="0.45">
      <c r="A5" s="1" t="s">
        <v>64</v>
      </c>
    </row>
    <row r="6" spans="1:11" x14ac:dyDescent="0.45">
      <c r="A6" s="4" t="s">
        <v>42</v>
      </c>
      <c r="B6" s="4">
        <f>IF(B9&gt;0, B9/B8, 0)</f>
        <v>1252.9467574578471</v>
      </c>
    </row>
    <row r="7" spans="1:11" x14ac:dyDescent="0.45">
      <c r="A7" s="4" t="s">
        <v>31</v>
      </c>
      <c r="B7">
        <v>1</v>
      </c>
    </row>
    <row r="8" spans="1:11" x14ac:dyDescent="0.45">
      <c r="A8" s="4" t="s">
        <v>43</v>
      </c>
      <c r="B8">
        <v>308.39999999999998</v>
      </c>
    </row>
    <row r="9" spans="1:11" x14ac:dyDescent="0.45">
      <c r="A9" s="4" t="s">
        <v>79</v>
      </c>
      <c r="B9">
        <v>386408.78</v>
      </c>
    </row>
    <row r="15" spans="1:11" x14ac:dyDescent="0.45">
      <c r="A15" s="1" t="s">
        <v>37</v>
      </c>
    </row>
    <row r="16" spans="1:11" s="18" customFormat="1" x14ac:dyDescent="0.45">
      <c r="A16" s="17" t="s">
        <v>38</v>
      </c>
      <c r="B16" s="12">
        <v>42460</v>
      </c>
      <c r="C16" s="12">
        <v>42825</v>
      </c>
      <c r="D16" s="12">
        <v>43190</v>
      </c>
      <c r="E16" s="12">
        <v>43555</v>
      </c>
      <c r="F16" s="12">
        <v>43921</v>
      </c>
      <c r="G16" s="12">
        <v>44286</v>
      </c>
      <c r="H16" s="12">
        <v>44651</v>
      </c>
      <c r="I16" s="12">
        <v>45016</v>
      </c>
      <c r="J16" s="12">
        <v>45382</v>
      </c>
      <c r="K16" s="12">
        <v>45747</v>
      </c>
    </row>
    <row r="17" spans="1:11" s="6" customFormat="1" x14ac:dyDescent="0.45">
      <c r="A17" s="6" t="s">
        <v>6</v>
      </c>
      <c r="B17">
        <v>39192.1</v>
      </c>
      <c r="C17">
        <v>42767.6</v>
      </c>
      <c r="D17">
        <v>43448.94</v>
      </c>
      <c r="E17">
        <v>48339.58</v>
      </c>
      <c r="F17">
        <v>49387.7</v>
      </c>
      <c r="G17">
        <v>49257.45</v>
      </c>
      <c r="H17">
        <v>60644.54</v>
      </c>
      <c r="I17">
        <v>70919.03</v>
      </c>
      <c r="J17">
        <v>67931.94</v>
      </c>
      <c r="K17">
        <v>75323.34</v>
      </c>
    </row>
    <row r="18" spans="1:11" s="6" customFormat="1" x14ac:dyDescent="0.45">
      <c r="A18" s="4" t="s">
        <v>80</v>
      </c>
      <c r="B18">
        <v>13763.88</v>
      </c>
      <c r="C18">
        <v>15456.59</v>
      </c>
      <c r="D18">
        <v>14827.72</v>
      </c>
      <c r="E18">
        <v>17623.52</v>
      </c>
      <c r="F18">
        <v>18048.599999999999</v>
      </c>
      <c r="G18">
        <v>20776.71</v>
      </c>
      <c r="H18">
        <v>27071.07</v>
      </c>
      <c r="I18">
        <v>29364.36</v>
      </c>
      <c r="J18">
        <v>27348.57</v>
      </c>
      <c r="K18">
        <v>32704.37</v>
      </c>
    </row>
    <row r="19" spans="1:11" s="6" customFormat="1" x14ac:dyDescent="0.45">
      <c r="A19" s="4" t="s">
        <v>81</v>
      </c>
      <c r="B19">
        <v>195.38</v>
      </c>
      <c r="C19">
        <v>-592.57000000000005</v>
      </c>
      <c r="D19">
        <v>-1027.76</v>
      </c>
      <c r="E19">
        <v>203.19</v>
      </c>
      <c r="F19">
        <v>703.13</v>
      </c>
      <c r="G19">
        <v>645.27</v>
      </c>
      <c r="H19">
        <v>686</v>
      </c>
      <c r="I19">
        <v>358.59</v>
      </c>
      <c r="J19">
        <v>367.77</v>
      </c>
      <c r="K19">
        <v>725.65</v>
      </c>
    </row>
    <row r="20" spans="1:11" s="6" customFormat="1" x14ac:dyDescent="0.45">
      <c r="A20" s="4" t="s">
        <v>82</v>
      </c>
      <c r="B20">
        <v>571.88</v>
      </c>
      <c r="C20">
        <v>584.33000000000004</v>
      </c>
      <c r="D20">
        <v>653.5</v>
      </c>
      <c r="E20">
        <v>746.73</v>
      </c>
      <c r="F20">
        <v>780.85</v>
      </c>
      <c r="G20">
        <v>699.56</v>
      </c>
      <c r="H20">
        <v>889.77</v>
      </c>
      <c r="I20">
        <v>1232.3399999999999</v>
      </c>
      <c r="J20">
        <v>952.9</v>
      </c>
      <c r="K20">
        <v>975.35</v>
      </c>
    </row>
    <row r="21" spans="1:11" s="6" customFormat="1" x14ac:dyDescent="0.45">
      <c r="A21" s="4" t="s">
        <v>83</v>
      </c>
      <c r="B21">
        <v>1581.59</v>
      </c>
      <c r="C21">
        <v>1683.9</v>
      </c>
      <c r="D21">
        <v>1697.62</v>
      </c>
      <c r="E21">
        <v>1871.01</v>
      </c>
      <c r="F21">
        <v>1908.29</v>
      </c>
      <c r="G21">
        <v>1587.18</v>
      </c>
      <c r="H21">
        <v>1887.67</v>
      </c>
      <c r="I21">
        <v>2327.8000000000002</v>
      </c>
      <c r="J21">
        <v>2183.7600000000002</v>
      </c>
      <c r="K21">
        <v>2345.36</v>
      </c>
    </row>
    <row r="22" spans="1:11" s="6" customFormat="1" x14ac:dyDescent="0.45">
      <c r="A22" s="4" t="s">
        <v>84</v>
      </c>
      <c r="B22">
        <v>3440.97</v>
      </c>
      <c r="C22">
        <v>3631.73</v>
      </c>
      <c r="D22">
        <v>3760.9</v>
      </c>
      <c r="E22">
        <v>4177.88</v>
      </c>
      <c r="F22">
        <v>4295.79</v>
      </c>
      <c r="G22">
        <v>4463.33</v>
      </c>
      <c r="H22">
        <v>4890.55</v>
      </c>
      <c r="I22">
        <v>5736.22</v>
      </c>
      <c r="J22">
        <v>5548.53</v>
      </c>
      <c r="K22">
        <v>6169.78</v>
      </c>
    </row>
    <row r="23" spans="1:11" s="6" customFormat="1" x14ac:dyDescent="0.45">
      <c r="A23" s="4" t="s">
        <v>85</v>
      </c>
      <c r="B23">
        <v>4261.78</v>
      </c>
      <c r="C23">
        <v>4179.74</v>
      </c>
      <c r="D23">
        <v>3954.87</v>
      </c>
      <c r="E23">
        <v>4546.3900000000003</v>
      </c>
      <c r="F23">
        <v>4488.63</v>
      </c>
      <c r="G23">
        <v>4236.7700000000004</v>
      </c>
      <c r="H23">
        <v>4858.38</v>
      </c>
      <c r="I23">
        <v>5604.08</v>
      </c>
      <c r="J23">
        <v>5312.45</v>
      </c>
      <c r="K23">
        <v>5793.29</v>
      </c>
    </row>
    <row r="24" spans="1:11" s="6" customFormat="1" x14ac:dyDescent="0.45">
      <c r="A24" s="4" t="s">
        <v>86</v>
      </c>
      <c r="B24">
        <v>1235.8900000000001</v>
      </c>
      <c r="C24">
        <v>1169.23</v>
      </c>
      <c r="D24">
        <v>1005.98</v>
      </c>
      <c r="E24">
        <v>1039.8499999999999</v>
      </c>
      <c r="F24">
        <v>1225.1300000000001</v>
      </c>
      <c r="G24">
        <v>1074.3900000000001</v>
      </c>
      <c r="H24">
        <v>1109.95</v>
      </c>
      <c r="I24">
        <v>1308.56</v>
      </c>
      <c r="J24">
        <v>1765.97</v>
      </c>
      <c r="K24">
        <v>2221.39</v>
      </c>
    </row>
    <row r="25" spans="1:11" s="6" customFormat="1" x14ac:dyDescent="0.45">
      <c r="A25" s="6" t="s">
        <v>9</v>
      </c>
      <c r="B25">
        <v>1483.11</v>
      </c>
      <c r="C25">
        <v>1758.63</v>
      </c>
      <c r="D25">
        <v>2239.81</v>
      </c>
      <c r="E25">
        <v>2080.44</v>
      </c>
      <c r="F25">
        <v>2417.3200000000002</v>
      </c>
      <c r="G25">
        <v>2576.9499999999998</v>
      </c>
      <c r="H25">
        <v>1909.72</v>
      </c>
      <c r="I25">
        <v>2097.64</v>
      </c>
      <c r="J25">
        <v>3330.45</v>
      </c>
      <c r="K25">
        <v>17794.88</v>
      </c>
    </row>
    <row r="26" spans="1:11" s="6" customFormat="1" x14ac:dyDescent="0.45">
      <c r="A26" s="6" t="s">
        <v>10</v>
      </c>
      <c r="B26">
        <v>1077.4000000000001</v>
      </c>
      <c r="C26">
        <v>1152.79</v>
      </c>
      <c r="D26">
        <v>1236.28</v>
      </c>
      <c r="E26">
        <v>1396.61</v>
      </c>
      <c r="F26">
        <v>1644.91</v>
      </c>
      <c r="G26">
        <v>1645.59</v>
      </c>
      <c r="H26">
        <v>1732.41</v>
      </c>
      <c r="I26">
        <v>1809.01</v>
      </c>
      <c r="J26">
        <v>1518.05</v>
      </c>
      <c r="K26">
        <v>1646.32</v>
      </c>
    </row>
    <row r="27" spans="1:11" s="6" customFormat="1" x14ac:dyDescent="0.45">
      <c r="A27" s="6" t="s">
        <v>11</v>
      </c>
      <c r="B27">
        <v>78.13</v>
      </c>
      <c r="C27">
        <v>49.03</v>
      </c>
      <c r="D27">
        <v>115.01</v>
      </c>
      <c r="E27">
        <v>71.400000000000006</v>
      </c>
      <c r="F27">
        <v>81.38</v>
      </c>
      <c r="G27">
        <v>57.97</v>
      </c>
      <c r="H27">
        <v>59.99</v>
      </c>
      <c r="I27">
        <v>77.77</v>
      </c>
      <c r="J27">
        <v>39.11</v>
      </c>
      <c r="K27">
        <v>45.06</v>
      </c>
    </row>
    <row r="28" spans="1:11" s="6" customFormat="1" x14ac:dyDescent="0.45">
      <c r="A28" s="6" t="s">
        <v>12</v>
      </c>
      <c r="B28">
        <v>14859.07</v>
      </c>
      <c r="C28">
        <v>16026.32</v>
      </c>
      <c r="D28">
        <v>17409.11</v>
      </c>
      <c r="E28">
        <v>19149.82</v>
      </c>
      <c r="F28">
        <v>20034.57</v>
      </c>
      <c r="G28">
        <v>17938.169999999998</v>
      </c>
      <c r="H28">
        <v>20740.47</v>
      </c>
      <c r="I28">
        <v>25915.119999999999</v>
      </c>
      <c r="J28">
        <v>26960.82</v>
      </c>
      <c r="K28">
        <v>41942.949999999997</v>
      </c>
    </row>
    <row r="29" spans="1:11" s="6" customFormat="1" x14ac:dyDescent="0.45">
      <c r="A29" s="6" t="s">
        <v>13</v>
      </c>
      <c r="B29">
        <v>5358.21</v>
      </c>
      <c r="C29">
        <v>5549.09</v>
      </c>
      <c r="D29">
        <v>5916.43</v>
      </c>
      <c r="E29">
        <v>6313.92</v>
      </c>
      <c r="F29">
        <v>4441.79</v>
      </c>
      <c r="G29">
        <v>4555.29</v>
      </c>
      <c r="H29">
        <v>5237.34</v>
      </c>
      <c r="I29">
        <v>6438.4</v>
      </c>
      <c r="J29">
        <v>6209.46</v>
      </c>
      <c r="K29">
        <v>6890.47</v>
      </c>
    </row>
    <row r="30" spans="1:11" s="6" customFormat="1" x14ac:dyDescent="0.45">
      <c r="A30" s="6" t="s">
        <v>14</v>
      </c>
      <c r="B30">
        <v>9344.4500000000007</v>
      </c>
      <c r="C30">
        <v>10289.44</v>
      </c>
      <c r="D30">
        <v>11271.2</v>
      </c>
      <c r="E30">
        <v>12592.33</v>
      </c>
      <c r="F30">
        <v>15306.23</v>
      </c>
      <c r="G30">
        <v>13161.19</v>
      </c>
      <c r="H30">
        <v>15242.66</v>
      </c>
      <c r="I30">
        <v>19191.66</v>
      </c>
      <c r="J30">
        <v>20458.78</v>
      </c>
      <c r="K30">
        <v>34746.629999999997</v>
      </c>
    </row>
    <row r="31" spans="1:11" s="6" customFormat="1" x14ac:dyDescent="0.45">
      <c r="A31" s="6" t="s">
        <v>70</v>
      </c>
      <c r="B31">
        <v>6840.12</v>
      </c>
      <c r="C31">
        <v>5770.02</v>
      </c>
      <c r="D31">
        <v>6285.21</v>
      </c>
      <c r="E31">
        <v>7048.7</v>
      </c>
      <c r="F31">
        <v>12476.58</v>
      </c>
      <c r="G31">
        <v>13231.96</v>
      </c>
      <c r="H31">
        <v>14171.8</v>
      </c>
      <c r="I31">
        <v>19263.400000000001</v>
      </c>
      <c r="J31">
        <v>17166.46</v>
      </c>
      <c r="K31">
        <v>17957.73</v>
      </c>
    </row>
    <row r="32" spans="1:11" s="6" customFormat="1" x14ac:dyDescent="0.45"/>
    <row r="33" spans="1:11" x14ac:dyDescent="0.45">
      <c r="A33" s="6"/>
    </row>
    <row r="34" spans="1:11" x14ac:dyDescent="0.45">
      <c r="A34" s="6"/>
    </row>
    <row r="35" spans="1:11" x14ac:dyDescent="0.45">
      <c r="A35" s="6"/>
    </row>
    <row r="36" spans="1:11" x14ac:dyDescent="0.45">
      <c r="A36" s="6"/>
    </row>
    <row r="37" spans="1:11" x14ac:dyDescent="0.45">
      <c r="A37" s="6"/>
    </row>
    <row r="38" spans="1:11" x14ac:dyDescent="0.45">
      <c r="A38" s="6"/>
    </row>
    <row r="39" spans="1:11" x14ac:dyDescent="0.45">
      <c r="A39" s="6"/>
    </row>
    <row r="40" spans="1:11" x14ac:dyDescent="0.45">
      <c r="A40" s="1" t="s">
        <v>39</v>
      </c>
    </row>
    <row r="41" spans="1:11" s="18" customFormat="1" x14ac:dyDescent="0.45">
      <c r="A41" s="17" t="s">
        <v>38</v>
      </c>
      <c r="B41" s="12">
        <v>45199</v>
      </c>
      <c r="C41" s="12">
        <v>45291</v>
      </c>
      <c r="D41" s="12">
        <v>45382</v>
      </c>
      <c r="E41" s="12">
        <v>45473</v>
      </c>
      <c r="F41" s="12">
        <v>45565</v>
      </c>
      <c r="G41" s="12">
        <v>45657</v>
      </c>
      <c r="H41" s="12">
        <v>45747</v>
      </c>
      <c r="I41" s="12">
        <v>45838</v>
      </c>
      <c r="J41" s="12">
        <v>45930</v>
      </c>
      <c r="K41" s="12">
        <v>46022</v>
      </c>
    </row>
    <row r="42" spans="1:11" s="6" customFormat="1" x14ac:dyDescent="0.45">
      <c r="A42" s="6" t="s">
        <v>6</v>
      </c>
      <c r="B42">
        <v>17774.47</v>
      </c>
      <c r="C42">
        <v>17195.240000000002</v>
      </c>
      <c r="D42">
        <v>17037.8</v>
      </c>
      <c r="E42">
        <v>17777.810000000001</v>
      </c>
      <c r="F42">
        <v>19990.36</v>
      </c>
      <c r="G42">
        <v>18790.169999999998</v>
      </c>
      <c r="H42">
        <v>18765</v>
      </c>
      <c r="I42">
        <v>21494.79</v>
      </c>
      <c r="J42">
        <v>19501.63</v>
      </c>
      <c r="K42">
        <v>20047.3</v>
      </c>
    </row>
    <row r="43" spans="1:11" s="6" customFormat="1" x14ac:dyDescent="0.45">
      <c r="A43" s="6" t="s">
        <v>7</v>
      </c>
      <c r="B43">
        <v>11320.23</v>
      </c>
      <c r="C43">
        <v>10985.01</v>
      </c>
      <c r="D43">
        <v>10735.73</v>
      </c>
      <c r="E43">
        <v>11232.97</v>
      </c>
      <c r="F43">
        <v>13438.28</v>
      </c>
      <c r="G43">
        <v>12428.27</v>
      </c>
      <c r="H43">
        <v>12245.61</v>
      </c>
      <c r="I43">
        <v>14678.32</v>
      </c>
      <c r="J43">
        <v>12806.94</v>
      </c>
      <c r="K43">
        <v>13164.78</v>
      </c>
    </row>
    <row r="44" spans="1:11" s="6" customFormat="1" x14ac:dyDescent="0.45">
      <c r="A44" s="6" t="s">
        <v>9</v>
      </c>
      <c r="B44">
        <v>673.5</v>
      </c>
      <c r="C44">
        <v>820.26</v>
      </c>
      <c r="D44">
        <v>868</v>
      </c>
      <c r="E44">
        <v>771.13</v>
      </c>
      <c r="F44">
        <v>690.31</v>
      </c>
      <c r="G44">
        <v>803.4</v>
      </c>
      <c r="H44">
        <v>15391.28</v>
      </c>
      <c r="I44">
        <v>750.97</v>
      </c>
      <c r="J44">
        <v>738.84</v>
      </c>
      <c r="K44">
        <v>321.85000000000002</v>
      </c>
    </row>
    <row r="45" spans="1:11" s="6" customFormat="1" x14ac:dyDescent="0.45">
      <c r="A45" s="6" t="s">
        <v>10</v>
      </c>
      <c r="B45">
        <v>453.04</v>
      </c>
      <c r="C45">
        <v>384.04</v>
      </c>
      <c r="D45">
        <v>385.09</v>
      </c>
      <c r="E45">
        <v>403.13</v>
      </c>
      <c r="F45">
        <v>416.18</v>
      </c>
      <c r="G45">
        <v>415.98</v>
      </c>
      <c r="H45">
        <v>411.03</v>
      </c>
      <c r="I45">
        <v>422.96</v>
      </c>
      <c r="J45">
        <v>434.8</v>
      </c>
      <c r="K45">
        <v>430.82</v>
      </c>
    </row>
    <row r="46" spans="1:11" s="6" customFormat="1" x14ac:dyDescent="0.45">
      <c r="A46" s="6" t="s">
        <v>11</v>
      </c>
      <c r="B46">
        <v>9.8699999999999992</v>
      </c>
      <c r="C46">
        <v>11.94</v>
      </c>
      <c r="D46">
        <v>10.72</v>
      </c>
      <c r="E46">
        <v>9.6</v>
      </c>
      <c r="F46">
        <v>14.73</v>
      </c>
      <c r="G46">
        <v>9.82</v>
      </c>
      <c r="H46">
        <v>10.91</v>
      </c>
      <c r="I46">
        <v>16.47</v>
      </c>
      <c r="J46">
        <v>20.05</v>
      </c>
      <c r="K46">
        <v>19.47</v>
      </c>
    </row>
    <row r="47" spans="1:11" s="6" customFormat="1" x14ac:dyDescent="0.45">
      <c r="A47" s="6" t="s">
        <v>12</v>
      </c>
      <c r="B47">
        <v>6664.83</v>
      </c>
      <c r="C47">
        <v>6634.51</v>
      </c>
      <c r="D47">
        <v>6774.26</v>
      </c>
      <c r="E47">
        <v>6903.24</v>
      </c>
      <c r="F47">
        <v>6811.48</v>
      </c>
      <c r="G47">
        <v>6739.5</v>
      </c>
      <c r="H47">
        <v>21488.73</v>
      </c>
      <c r="I47">
        <v>7128.01</v>
      </c>
      <c r="J47">
        <v>6978.68</v>
      </c>
      <c r="K47">
        <v>6754.08</v>
      </c>
    </row>
    <row r="48" spans="1:11" s="6" customFormat="1" x14ac:dyDescent="0.45">
      <c r="A48" s="6" t="s">
        <v>13</v>
      </c>
      <c r="B48">
        <v>1700.31</v>
      </c>
      <c r="C48">
        <v>1227.99</v>
      </c>
      <c r="D48">
        <v>1583.55</v>
      </c>
      <c r="E48">
        <v>1726.25</v>
      </c>
      <c r="F48">
        <v>1757.05</v>
      </c>
      <c r="G48">
        <v>1726.32</v>
      </c>
      <c r="H48">
        <v>1680.85</v>
      </c>
      <c r="I48">
        <v>1784.6</v>
      </c>
      <c r="J48">
        <v>1792.13</v>
      </c>
      <c r="K48">
        <v>1735.63</v>
      </c>
    </row>
    <row r="49" spans="1:11" s="6" customFormat="1" x14ac:dyDescent="0.45">
      <c r="A49" s="6" t="s">
        <v>14</v>
      </c>
      <c r="B49">
        <v>4898.07</v>
      </c>
      <c r="C49">
        <v>5335.23</v>
      </c>
      <c r="D49">
        <v>5120.55</v>
      </c>
      <c r="E49">
        <v>5091.59</v>
      </c>
      <c r="F49">
        <v>4992.87</v>
      </c>
      <c r="G49">
        <v>4934.8</v>
      </c>
      <c r="H49">
        <v>19727.37</v>
      </c>
      <c r="I49">
        <v>5244.2</v>
      </c>
      <c r="J49">
        <v>5126.1099999999997</v>
      </c>
      <c r="K49">
        <v>4931.1899999999996</v>
      </c>
    </row>
    <row r="50" spans="1:11" x14ac:dyDescent="0.45">
      <c r="A50" s="6" t="s">
        <v>8</v>
      </c>
      <c r="B50">
        <v>6454.24</v>
      </c>
      <c r="C50">
        <v>6210.23</v>
      </c>
      <c r="D50">
        <v>6302.07</v>
      </c>
      <c r="E50">
        <v>6544.84</v>
      </c>
      <c r="F50">
        <v>6552.08</v>
      </c>
      <c r="G50">
        <v>6361.9</v>
      </c>
      <c r="H50">
        <v>6519.39</v>
      </c>
      <c r="I50">
        <v>6816.47</v>
      </c>
      <c r="J50">
        <v>6694.69</v>
      </c>
      <c r="K50">
        <v>6882.52</v>
      </c>
    </row>
    <row r="51" spans="1:11" x14ac:dyDescent="0.45">
      <c r="A51" s="6"/>
    </row>
    <row r="52" spans="1:11" x14ac:dyDescent="0.45">
      <c r="A52" s="6"/>
    </row>
    <row r="53" spans="1:11" x14ac:dyDescent="0.45">
      <c r="A53" s="6"/>
    </row>
    <row r="54" spans="1:11" x14ac:dyDescent="0.45">
      <c r="A54" s="6"/>
    </row>
    <row r="55" spans="1:11" x14ac:dyDescent="0.45">
      <c r="A55" s="1" t="s">
        <v>40</v>
      </c>
    </row>
    <row r="56" spans="1:11" s="18" customFormat="1" x14ac:dyDescent="0.45">
      <c r="A56" s="17" t="s">
        <v>38</v>
      </c>
      <c r="B56" s="12">
        <v>42460</v>
      </c>
      <c r="C56" s="12">
        <v>42825</v>
      </c>
      <c r="D56" s="12">
        <v>43190</v>
      </c>
      <c r="E56" s="12">
        <v>43555</v>
      </c>
      <c r="F56" s="12">
        <v>43921</v>
      </c>
      <c r="G56" s="12">
        <v>44286</v>
      </c>
      <c r="H56" s="12">
        <v>44651</v>
      </c>
      <c r="I56" s="12">
        <v>45016</v>
      </c>
      <c r="J56" s="12">
        <v>45382</v>
      </c>
      <c r="K56" s="12">
        <v>45747</v>
      </c>
    </row>
    <row r="57" spans="1:11" x14ac:dyDescent="0.45">
      <c r="A57" s="6" t="s">
        <v>24</v>
      </c>
      <c r="B57">
        <v>804.72</v>
      </c>
      <c r="C57">
        <v>1214.74</v>
      </c>
      <c r="D57">
        <v>1220.43</v>
      </c>
      <c r="E57">
        <v>1225.8599999999999</v>
      </c>
      <c r="F57">
        <v>1229.22</v>
      </c>
      <c r="G57">
        <v>1230.8800000000001</v>
      </c>
      <c r="H57">
        <v>1232.33</v>
      </c>
      <c r="I57">
        <v>1242.8</v>
      </c>
      <c r="J57">
        <v>1248.47</v>
      </c>
      <c r="K57">
        <v>1251.4100000000001</v>
      </c>
    </row>
    <row r="58" spans="1:11" x14ac:dyDescent="0.45">
      <c r="A58" s="6" t="s">
        <v>25</v>
      </c>
      <c r="B58">
        <v>41874.800000000003</v>
      </c>
      <c r="C58">
        <v>45198.19</v>
      </c>
      <c r="D58">
        <v>51289.68</v>
      </c>
      <c r="E58">
        <v>57915.01</v>
      </c>
      <c r="F58">
        <v>64044.04</v>
      </c>
      <c r="G58">
        <v>59116.46</v>
      </c>
      <c r="H58">
        <v>61223.24</v>
      </c>
      <c r="I58">
        <v>67912.460000000006</v>
      </c>
      <c r="J58">
        <v>73258.53</v>
      </c>
      <c r="K58">
        <v>68778.64</v>
      </c>
    </row>
    <row r="59" spans="1:11" x14ac:dyDescent="0.45">
      <c r="A59" s="6" t="s">
        <v>71</v>
      </c>
      <c r="B59">
        <v>83.78</v>
      </c>
      <c r="C59">
        <v>45.72</v>
      </c>
      <c r="D59">
        <v>35.92</v>
      </c>
      <c r="E59">
        <v>13.44</v>
      </c>
      <c r="F59">
        <v>277.45</v>
      </c>
      <c r="G59">
        <v>270.83</v>
      </c>
      <c r="H59">
        <v>249.44</v>
      </c>
      <c r="I59">
        <v>306.04000000000002</v>
      </c>
      <c r="J59">
        <v>303.43</v>
      </c>
      <c r="K59">
        <v>284.54000000000002</v>
      </c>
    </row>
    <row r="60" spans="1:11" x14ac:dyDescent="0.45">
      <c r="A60" s="6" t="s">
        <v>72</v>
      </c>
      <c r="B60">
        <v>8888.0400000000009</v>
      </c>
      <c r="C60">
        <v>9439.67</v>
      </c>
      <c r="D60">
        <v>11694.85</v>
      </c>
      <c r="E60">
        <v>12584.73</v>
      </c>
      <c r="F60">
        <v>11760.04</v>
      </c>
      <c r="G60">
        <v>13142.59</v>
      </c>
      <c r="H60">
        <v>14491.01</v>
      </c>
      <c r="I60">
        <v>16369.66</v>
      </c>
      <c r="J60">
        <v>16943.54</v>
      </c>
      <c r="K60">
        <v>17688.11</v>
      </c>
    </row>
    <row r="61" spans="1:11" s="1" customFormat="1" x14ac:dyDescent="0.45">
      <c r="A61" s="1" t="s">
        <v>26</v>
      </c>
      <c r="B61">
        <v>51651.34</v>
      </c>
      <c r="C61">
        <v>55898.32</v>
      </c>
      <c r="D61">
        <v>64240.88</v>
      </c>
      <c r="E61">
        <v>71739.039999999994</v>
      </c>
      <c r="F61">
        <v>77310.75</v>
      </c>
      <c r="G61">
        <v>73760.759999999995</v>
      </c>
      <c r="H61">
        <v>77196.02</v>
      </c>
      <c r="I61">
        <v>85830.96</v>
      </c>
      <c r="J61">
        <v>91753.97</v>
      </c>
      <c r="K61">
        <v>88002.7</v>
      </c>
    </row>
    <row r="62" spans="1:11" x14ac:dyDescent="0.45">
      <c r="A62" s="6" t="s">
        <v>27</v>
      </c>
      <c r="B62">
        <v>15106.63</v>
      </c>
      <c r="C62">
        <v>15893.48</v>
      </c>
      <c r="D62">
        <v>16523.96</v>
      </c>
      <c r="E62">
        <v>19374.189999999999</v>
      </c>
      <c r="F62">
        <v>21713.34</v>
      </c>
      <c r="G62">
        <v>23298.48</v>
      </c>
      <c r="H62">
        <v>24231.59</v>
      </c>
      <c r="I62">
        <v>25851.27</v>
      </c>
      <c r="J62">
        <v>27820.22</v>
      </c>
      <c r="K62">
        <v>21954.85</v>
      </c>
    </row>
    <row r="63" spans="1:11" x14ac:dyDescent="0.45">
      <c r="A63" s="6" t="s">
        <v>28</v>
      </c>
      <c r="B63">
        <v>2559.7199999999998</v>
      </c>
      <c r="C63">
        <v>3729.89</v>
      </c>
      <c r="D63">
        <v>5508.33</v>
      </c>
      <c r="E63">
        <v>4136.42</v>
      </c>
      <c r="F63">
        <v>3256.46</v>
      </c>
      <c r="G63">
        <v>4011.29</v>
      </c>
      <c r="H63">
        <v>3225.54</v>
      </c>
      <c r="I63">
        <v>3003.3</v>
      </c>
      <c r="J63">
        <v>2860.78</v>
      </c>
      <c r="K63">
        <v>1090.9100000000001</v>
      </c>
    </row>
    <row r="64" spans="1:11" x14ac:dyDescent="0.45">
      <c r="A64" s="6" t="s">
        <v>29</v>
      </c>
      <c r="B64">
        <v>11747.59</v>
      </c>
      <c r="C64">
        <v>17581.38</v>
      </c>
      <c r="D64">
        <v>22052.86</v>
      </c>
      <c r="E64">
        <v>25043.49</v>
      </c>
      <c r="F64">
        <v>28663.35</v>
      </c>
      <c r="G64">
        <v>24870.87</v>
      </c>
      <c r="H64">
        <v>24841.01</v>
      </c>
      <c r="I64">
        <v>29415.02</v>
      </c>
      <c r="J64">
        <v>31114.02</v>
      </c>
      <c r="K64">
        <v>34719.82</v>
      </c>
    </row>
    <row r="65" spans="1:11" x14ac:dyDescent="0.45">
      <c r="A65" s="6" t="s">
        <v>73</v>
      </c>
      <c r="B65">
        <v>22237.4</v>
      </c>
      <c r="C65">
        <v>18693.57</v>
      </c>
      <c r="D65">
        <v>20155.73</v>
      </c>
      <c r="E65">
        <v>23184.94</v>
      </c>
      <c r="F65">
        <v>23677.599999999999</v>
      </c>
      <c r="G65">
        <v>21580.12</v>
      </c>
      <c r="H65">
        <v>24897.88</v>
      </c>
      <c r="I65">
        <v>27561.37</v>
      </c>
      <c r="J65">
        <v>29958.95</v>
      </c>
      <c r="K65">
        <v>30237.119999999999</v>
      </c>
    </row>
    <row r="66" spans="1:11" s="1" customFormat="1" x14ac:dyDescent="0.45">
      <c r="A66" s="1" t="s">
        <v>26</v>
      </c>
      <c r="B66">
        <v>51651.34</v>
      </c>
      <c r="C66">
        <v>55898.32</v>
      </c>
      <c r="D66">
        <v>64240.88</v>
      </c>
      <c r="E66">
        <v>71739.039999999994</v>
      </c>
      <c r="F66">
        <v>77310.75</v>
      </c>
      <c r="G66">
        <v>73760.759999999995</v>
      </c>
      <c r="H66">
        <v>77196.02</v>
      </c>
      <c r="I66">
        <v>85830.96</v>
      </c>
      <c r="J66">
        <v>91753.97</v>
      </c>
      <c r="K66">
        <v>88002.7</v>
      </c>
    </row>
    <row r="67" spans="1:11" s="6" customFormat="1" x14ac:dyDescent="0.45">
      <c r="A67" s="6" t="s">
        <v>78</v>
      </c>
      <c r="B67">
        <v>1917.18</v>
      </c>
      <c r="C67">
        <v>2474.29</v>
      </c>
      <c r="D67">
        <v>2682.29</v>
      </c>
      <c r="E67">
        <v>4035.28</v>
      </c>
      <c r="F67">
        <v>2562.48</v>
      </c>
      <c r="G67">
        <v>2501.6999999999998</v>
      </c>
      <c r="H67">
        <v>2461.9</v>
      </c>
      <c r="I67">
        <v>2956.17</v>
      </c>
      <c r="J67">
        <v>4025.82</v>
      </c>
      <c r="K67">
        <v>4719.67</v>
      </c>
    </row>
    <row r="68" spans="1:11" x14ac:dyDescent="0.45">
      <c r="A68" s="6" t="s">
        <v>45</v>
      </c>
      <c r="B68">
        <v>9062.1</v>
      </c>
      <c r="C68">
        <v>8116.1</v>
      </c>
      <c r="D68">
        <v>7495.09</v>
      </c>
      <c r="E68">
        <v>7859.56</v>
      </c>
      <c r="F68">
        <v>8879.33</v>
      </c>
      <c r="G68">
        <v>10397.16</v>
      </c>
      <c r="H68">
        <v>10864.15</v>
      </c>
      <c r="I68">
        <v>11771.16</v>
      </c>
      <c r="J68">
        <v>14152.88</v>
      </c>
      <c r="K68">
        <v>15637.56</v>
      </c>
    </row>
    <row r="69" spans="1:11" x14ac:dyDescent="0.45">
      <c r="A69" s="4" t="s">
        <v>87</v>
      </c>
      <c r="B69">
        <v>6063.3</v>
      </c>
      <c r="C69">
        <v>2967.4</v>
      </c>
      <c r="D69">
        <v>2899.6</v>
      </c>
      <c r="E69">
        <v>4152.03</v>
      </c>
      <c r="F69">
        <v>7277.34</v>
      </c>
      <c r="G69">
        <v>4659.0200000000004</v>
      </c>
      <c r="H69">
        <v>4654.42</v>
      </c>
      <c r="I69">
        <v>4880.1899999999996</v>
      </c>
      <c r="J69">
        <v>7217.68</v>
      </c>
      <c r="K69">
        <v>4012.36</v>
      </c>
    </row>
    <row r="70" spans="1:11" x14ac:dyDescent="0.45">
      <c r="A70" s="4" t="s">
        <v>74</v>
      </c>
      <c r="B70">
        <v>8047206991</v>
      </c>
      <c r="C70">
        <v>12147383071</v>
      </c>
      <c r="D70">
        <v>12204294911</v>
      </c>
      <c r="E70">
        <v>12258631601</v>
      </c>
      <c r="F70">
        <v>12292231241</v>
      </c>
      <c r="G70">
        <v>12308844231</v>
      </c>
      <c r="H70">
        <v>12323255931</v>
      </c>
      <c r="I70">
        <v>12428017741</v>
      </c>
      <c r="J70">
        <v>12484700000</v>
      </c>
      <c r="K70">
        <v>12514119781</v>
      </c>
    </row>
    <row r="71" spans="1:11" x14ac:dyDescent="0.45">
      <c r="A71" s="4" t="s">
        <v>75</v>
      </c>
      <c r="C71">
        <v>4026657100</v>
      </c>
    </row>
    <row r="72" spans="1:11" x14ac:dyDescent="0.45">
      <c r="A72" s="4" t="s">
        <v>88</v>
      </c>
      <c r="B72">
        <v>1</v>
      </c>
      <c r="C72">
        <v>1</v>
      </c>
      <c r="D72">
        <v>1</v>
      </c>
      <c r="E72">
        <v>1</v>
      </c>
      <c r="F72">
        <v>1</v>
      </c>
      <c r="G72">
        <v>1</v>
      </c>
      <c r="H72">
        <v>1</v>
      </c>
      <c r="I72">
        <v>1</v>
      </c>
      <c r="J72">
        <v>1</v>
      </c>
      <c r="K72">
        <v>1</v>
      </c>
    </row>
    <row r="74" spans="1:11" x14ac:dyDescent="0.45">
      <c r="A74" s="6"/>
    </row>
    <row r="75" spans="1:11" x14ac:dyDescent="0.45">
      <c r="A75" s="6"/>
    </row>
    <row r="76" spans="1:11" x14ac:dyDescent="0.45">
      <c r="A76" s="6"/>
    </row>
    <row r="77" spans="1:11" x14ac:dyDescent="0.45">
      <c r="A77" s="6"/>
    </row>
    <row r="78" spans="1:11" x14ac:dyDescent="0.45">
      <c r="A78" s="6"/>
    </row>
    <row r="79" spans="1:11" x14ac:dyDescent="0.45">
      <c r="A79" s="6"/>
    </row>
    <row r="80" spans="1:11" x14ac:dyDescent="0.45">
      <c r="A80" s="1" t="s">
        <v>41</v>
      </c>
    </row>
    <row r="81" spans="1:11" s="18" customFormat="1" x14ac:dyDescent="0.45">
      <c r="A81" s="17" t="s">
        <v>38</v>
      </c>
      <c r="B81" s="12">
        <v>42460</v>
      </c>
      <c r="C81" s="12">
        <v>42825</v>
      </c>
      <c r="D81" s="12">
        <v>43190</v>
      </c>
      <c r="E81" s="12">
        <v>43555</v>
      </c>
      <c r="F81" s="12">
        <v>43921</v>
      </c>
      <c r="G81" s="12">
        <v>44286</v>
      </c>
      <c r="H81" s="12">
        <v>44651</v>
      </c>
      <c r="I81" s="12">
        <v>45016</v>
      </c>
      <c r="J81" s="12">
        <v>45382</v>
      </c>
      <c r="K81" s="12">
        <v>45747</v>
      </c>
    </row>
    <row r="82" spans="1:11" s="1" customFormat="1" x14ac:dyDescent="0.45">
      <c r="A82" s="6" t="s">
        <v>32</v>
      </c>
      <c r="B82">
        <v>9799.0400000000009</v>
      </c>
      <c r="C82">
        <v>10627.31</v>
      </c>
      <c r="D82">
        <v>13169.4</v>
      </c>
      <c r="E82">
        <v>12583.41</v>
      </c>
      <c r="F82">
        <v>14689.66</v>
      </c>
      <c r="G82">
        <v>12526.97</v>
      </c>
      <c r="H82">
        <v>15775.51</v>
      </c>
      <c r="I82">
        <v>18877.55</v>
      </c>
      <c r="J82">
        <v>17178.86</v>
      </c>
      <c r="K82">
        <v>17627.04</v>
      </c>
    </row>
    <row r="83" spans="1:11" s="6" customFormat="1" x14ac:dyDescent="0.45">
      <c r="A83" s="6" t="s">
        <v>33</v>
      </c>
      <c r="B83">
        <v>-3920.73</v>
      </c>
      <c r="C83">
        <v>-3250.93</v>
      </c>
      <c r="D83">
        <v>-7113.89</v>
      </c>
      <c r="E83">
        <v>-5545.68</v>
      </c>
      <c r="F83">
        <v>-6174.02</v>
      </c>
      <c r="G83">
        <v>5739.98</v>
      </c>
      <c r="H83">
        <v>-2238.4899999999998</v>
      </c>
      <c r="I83">
        <v>-5732.29</v>
      </c>
      <c r="J83">
        <v>1562.77</v>
      </c>
      <c r="K83">
        <v>-563.84</v>
      </c>
    </row>
    <row r="84" spans="1:11" s="6" customFormat="1" x14ac:dyDescent="0.45">
      <c r="A84" s="6" t="s">
        <v>34</v>
      </c>
      <c r="B84">
        <v>-5612.52</v>
      </c>
      <c r="C84">
        <v>-7301.03</v>
      </c>
      <c r="D84">
        <v>-6221.13</v>
      </c>
      <c r="E84">
        <v>-6868.64</v>
      </c>
      <c r="F84">
        <v>-8181.48</v>
      </c>
      <c r="G84">
        <v>-18633.830000000002</v>
      </c>
      <c r="H84">
        <v>-13580.5</v>
      </c>
      <c r="I84">
        <v>-13006.03</v>
      </c>
      <c r="J84">
        <v>-18550.96</v>
      </c>
      <c r="K84">
        <v>-17037.400000000001</v>
      </c>
    </row>
    <row r="85" spans="1:11" s="1" customFormat="1" x14ac:dyDescent="0.45">
      <c r="A85" s="6" t="s">
        <v>35</v>
      </c>
      <c r="B85">
        <v>265.79000000000002</v>
      </c>
      <c r="C85">
        <v>75.349999999999994</v>
      </c>
      <c r="D85">
        <v>-165.62</v>
      </c>
      <c r="E85">
        <v>169.09</v>
      </c>
      <c r="F85">
        <v>334.16</v>
      </c>
      <c r="G85">
        <v>-366.88</v>
      </c>
      <c r="H85">
        <v>-43.48</v>
      </c>
      <c r="I85">
        <v>139.22999999999999</v>
      </c>
      <c r="J85">
        <v>190.67</v>
      </c>
      <c r="K85">
        <v>25.8</v>
      </c>
    </row>
    <row r="86" spans="1:11" x14ac:dyDescent="0.45">
      <c r="A86" s="6"/>
    </row>
    <row r="87" spans="1:11" x14ac:dyDescent="0.45">
      <c r="A87" s="6"/>
    </row>
    <row r="88" spans="1:11" x14ac:dyDescent="0.45">
      <c r="A88" s="6"/>
    </row>
    <row r="89" spans="1:11" x14ac:dyDescent="0.45">
      <c r="A89" s="6"/>
    </row>
    <row r="90" spans="1:11" s="1" customFormat="1" x14ac:dyDescent="0.45">
      <c r="A90" s="1" t="s">
        <v>77</v>
      </c>
      <c r="B90">
        <v>205.13</v>
      </c>
      <c r="C90">
        <v>262.75</v>
      </c>
      <c r="D90">
        <v>239.5</v>
      </c>
      <c r="E90">
        <v>278.64</v>
      </c>
      <c r="F90">
        <v>160.94999999999999</v>
      </c>
      <c r="G90">
        <v>204.82</v>
      </c>
      <c r="H90">
        <v>234.96</v>
      </c>
      <c r="I90">
        <v>359.49</v>
      </c>
      <c r="J90">
        <v>401.53</v>
      </c>
      <c r="K90">
        <v>409.75</v>
      </c>
    </row>
    <row r="92" spans="1:11" s="1" customFormat="1" x14ac:dyDescent="0.45">
      <c r="A92" s="1" t="s">
        <v>76</v>
      </c>
    </row>
    <row r="93" spans="1:11" x14ac:dyDescent="0.45">
      <c r="A93" s="4" t="s">
        <v>89</v>
      </c>
      <c r="B93" s="24">
        <v>1207.08</v>
      </c>
      <c r="C93" s="24">
        <v>1214.74</v>
      </c>
      <c r="D93" s="24">
        <v>1220.43</v>
      </c>
      <c r="E93" s="24">
        <v>1225.8599999999999</v>
      </c>
      <c r="F93" s="24">
        <v>1229.22</v>
      </c>
      <c r="G93" s="24">
        <v>1230.8800000000001</v>
      </c>
      <c r="H93" s="24">
        <v>1232.33</v>
      </c>
      <c r="I93" s="24">
        <v>1242.8</v>
      </c>
      <c r="J93" s="24">
        <v>1248.47</v>
      </c>
      <c r="K93" s="24">
        <v>1251.4100000000001</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3</vt:i4>
      </vt:variant>
    </vt:vector>
  </HeadingPairs>
  <TitlesOfParts>
    <vt:vector size="33" baseType="lpstr">
      <vt:lpstr>Financials&gt;</vt:lpstr>
      <vt:lpstr>Historical FS</vt:lpstr>
      <vt:lpstr>Ratio Analysis</vt:lpstr>
      <vt:lpstr>Forecast</vt:lpstr>
      <vt:lpstr>WACC</vt:lpstr>
      <vt:lpstr>Intrinsic Growth</vt:lpstr>
      <vt:lpstr>DCF</vt:lpstr>
      <vt:lpstr>Football Field Analysis</vt:lpstr>
      <vt:lpstr>Relative Valuation</vt:lpstr>
      <vt:lpstr>VAR HIstorical</vt:lpstr>
      <vt:lpstr>VAR Monte Carlo</vt:lpstr>
      <vt:lpstr>Segment_Data</vt:lpstr>
      <vt:lpstr>Segment_valuation</vt:lpstr>
      <vt:lpstr>DU Point Analysis</vt:lpstr>
      <vt:lpstr>Altman Z Score</vt:lpstr>
      <vt:lpstr>Data&gt;</vt:lpstr>
      <vt:lpstr>List of Stocks</vt:lpstr>
      <vt:lpstr>Raw_seg_data</vt:lpstr>
      <vt:lpstr>Growth_assumptions</vt:lpstr>
      <vt:lpstr>Peer_data</vt:lpstr>
      <vt:lpstr>Raw FS</vt:lpstr>
      <vt:lpstr>Peer Comps</vt:lpstr>
      <vt:lpstr>RV Data</vt:lpstr>
      <vt:lpstr>Return on Market</vt:lpstr>
      <vt:lpstr>Profit &amp; Loss</vt:lpstr>
      <vt:lpstr>Quarters</vt:lpstr>
      <vt:lpstr>Balance Sheet</vt:lpstr>
      <vt:lpstr>Cash Flow</vt:lpstr>
      <vt:lpstr>Customization</vt:lpstr>
      <vt:lpstr>Data Sheet</vt:lpstr>
      <vt:lpstr>'Altman Z Score'!Print_Area</vt:lpstr>
      <vt:lpstr>'DU Point Analysis'!Print_Area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Anshul chaudhary</cp:lastModifiedBy>
  <cp:lastPrinted>2026-04-30T13:00:05Z</cp:lastPrinted>
  <dcterms:created xsi:type="dcterms:W3CDTF">2012-08-17T09:55:37Z</dcterms:created>
  <dcterms:modified xsi:type="dcterms:W3CDTF">2026-05-01T10:51:09Z</dcterms:modified>
</cp:coreProperties>
</file>